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20\"/>
    </mc:Choice>
  </mc:AlternateContent>
  <xr:revisionPtr revIDLastSave="0" documentId="13_ncr:1_{4C7335B1-20BA-473F-9599-02A656281B44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AC66" i="3" l="1"/>
  <c r="BM10" i="9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3" i="9" s="1"/>
  <c r="BB9" i="9" s="1"/>
  <c r="AV8" i="3" s="1"/>
  <c r="BB10" i="9"/>
  <c r="AV65" i="3" s="1"/>
  <c r="BC10" i="9"/>
  <c r="AW65" i="3" s="1"/>
  <c r="BD10" i="9"/>
  <c r="BE9" i="9" s="1"/>
  <c r="AY8" i="3" s="1"/>
  <c r="BE10" i="9"/>
  <c r="BF9" i="9" s="1"/>
  <c r="AZ8" i="3" s="1"/>
  <c r="BF10" i="9"/>
  <c r="BG9" i="9" s="1"/>
  <c r="BA8" i="3" s="1"/>
  <c r="BG10" i="9"/>
  <c r="BH9" i="9" s="1"/>
  <c r="BB8" i="3" s="1"/>
  <c r="BH10" i="9"/>
  <c r="BI9" i="9" s="1"/>
  <c r="BC8" i="3" s="1"/>
  <c r="BI10" i="9"/>
  <c r="BC65" i="3" s="1"/>
  <c r="BJ10" i="9"/>
  <c r="BD65" i="3" s="1"/>
  <c r="BK10" i="9"/>
  <c r="BE65" i="3" s="1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17570" i="7"/>
  <c r="K17563" i="7"/>
  <c r="K17562" i="7"/>
  <c r="K17554" i="7"/>
  <c r="K17545" i="7"/>
  <c r="K17544" i="7"/>
  <c r="K17543" i="7"/>
  <c r="K17540" i="7"/>
  <c r="K17536" i="7"/>
  <c r="K17535" i="7"/>
  <c r="K17525" i="7"/>
  <c r="K17524" i="7"/>
  <c r="K17523" i="7"/>
  <c r="K17515" i="7"/>
  <c r="K17512" i="7"/>
  <c r="K17486" i="7"/>
  <c r="K17481" i="7"/>
  <c r="K17477" i="7"/>
  <c r="K17457" i="7"/>
  <c r="K17385" i="7"/>
  <c r="K17383" i="7"/>
  <c r="K17376" i="7"/>
  <c r="K17354" i="7"/>
  <c r="K17321" i="7"/>
  <c r="K17308" i="7"/>
  <c r="K17285" i="7"/>
  <c r="K17267" i="7"/>
  <c r="K17226" i="7"/>
  <c r="K17219" i="7"/>
  <c r="K17216" i="7"/>
  <c r="K17215" i="7"/>
  <c r="K17214" i="7"/>
  <c r="K17213" i="7"/>
  <c r="K17212" i="7"/>
  <c r="K17211" i="7"/>
  <c r="K17203" i="7"/>
  <c r="K17202" i="7"/>
  <c r="K17201" i="7"/>
  <c r="K17200" i="7"/>
  <c r="K17187" i="7"/>
  <c r="K17186" i="7"/>
  <c r="K17185" i="7"/>
  <c r="K17182" i="7"/>
  <c r="K17179" i="7"/>
  <c r="K17177" i="7"/>
  <c r="K17174" i="7"/>
  <c r="K17157" i="7"/>
  <c r="K17151" i="7"/>
  <c r="K17010" i="7"/>
  <c r="K16985" i="7"/>
  <c r="K16983" i="7"/>
  <c r="K16982" i="7"/>
  <c r="K16896" i="7"/>
  <c r="K16894" i="7"/>
  <c r="K16890" i="7"/>
  <c r="K16889" i="7"/>
  <c r="K16888" i="7"/>
  <c r="K16874" i="7"/>
  <c r="K16872" i="7"/>
  <c r="K16871" i="7"/>
  <c r="K16847" i="7"/>
  <c r="K16845" i="7"/>
  <c r="K16844" i="7"/>
  <c r="K16830" i="7"/>
  <c r="K16779" i="7"/>
  <c r="K16778" i="7"/>
  <c r="K16777" i="7"/>
  <c r="K16776" i="7"/>
  <c r="K16774" i="7"/>
  <c r="K16772" i="7"/>
  <c r="K16770" i="7"/>
  <c r="K16768" i="7"/>
  <c r="K16766" i="7"/>
  <c r="K16764" i="7"/>
  <c r="K16762" i="7"/>
  <c r="K16760" i="7"/>
  <c r="K16742" i="7"/>
  <c r="K16736" i="7"/>
  <c r="K16726" i="7"/>
  <c r="K16720" i="7"/>
  <c r="K16697" i="7"/>
  <c r="K16695" i="7"/>
  <c r="K16638" i="7"/>
  <c r="K16637" i="7"/>
  <c r="K16635" i="7"/>
  <c r="K16634" i="7"/>
  <c r="K16593" i="7"/>
  <c r="K16591" i="7"/>
  <c r="K16544" i="7"/>
  <c r="K16539" i="7"/>
  <c r="K16536" i="7"/>
  <c r="K16535" i="7"/>
  <c r="K16534" i="7"/>
  <c r="K16521" i="7"/>
  <c r="K16520" i="7"/>
  <c r="K16487" i="7"/>
  <c r="K16482" i="7"/>
  <c r="K16480" i="7"/>
  <c r="K16478" i="7"/>
  <c r="K16474" i="7"/>
  <c r="K16411" i="7"/>
  <c r="K16400" i="7"/>
  <c r="K16398" i="7"/>
  <c r="K16345" i="7"/>
  <c r="K16343" i="7"/>
  <c r="K16341" i="7"/>
  <c r="K16335" i="7"/>
  <c r="K16297" i="7"/>
  <c r="K16286" i="7"/>
  <c r="K16285" i="7"/>
  <c r="K16273" i="7"/>
  <c r="K16260" i="7"/>
  <c r="K16259" i="7"/>
  <c r="K16258" i="7"/>
  <c r="K16257" i="7"/>
  <c r="K16256" i="7"/>
  <c r="K16254" i="7"/>
  <c r="K16252" i="7"/>
  <c r="K16251" i="7"/>
  <c r="K16250" i="7"/>
  <c r="K16248" i="7"/>
  <c r="K16247" i="7"/>
  <c r="K16245" i="7"/>
  <c r="K16242" i="7"/>
  <c r="K16240" i="7"/>
  <c r="K16237" i="7"/>
  <c r="K16234" i="7"/>
  <c r="K16231" i="7"/>
  <c r="K16220" i="7"/>
  <c r="K16218" i="7"/>
  <c r="K16217" i="7"/>
  <c r="K16194" i="7"/>
  <c r="K16191" i="7"/>
  <c r="K16189" i="7"/>
  <c r="K16187" i="7"/>
  <c r="K16181" i="7"/>
  <c r="K16180" i="7"/>
  <c r="K16178" i="7"/>
  <c r="K16170" i="7"/>
  <c r="K16001" i="7"/>
  <c r="K15983" i="7"/>
  <c r="K15973" i="7"/>
  <c r="K15902" i="7"/>
  <c r="K15891" i="7"/>
  <c r="K15890" i="7"/>
  <c r="K15879" i="7"/>
  <c r="K15877" i="7"/>
  <c r="K15875" i="7"/>
  <c r="K15873" i="7"/>
  <c r="K15868" i="7"/>
  <c r="K15866" i="7"/>
  <c r="K15864" i="7"/>
  <c r="K15859" i="7"/>
  <c r="K15858" i="7"/>
  <c r="K15846" i="7"/>
  <c r="K15845" i="7"/>
  <c r="K15844" i="7"/>
  <c r="K15843" i="7"/>
  <c r="K15842" i="7"/>
  <c r="K15820" i="7"/>
  <c r="K15780" i="7"/>
  <c r="K15778" i="7"/>
  <c r="K15739" i="7"/>
  <c r="K15738" i="7"/>
  <c r="K15737" i="7"/>
  <c r="K15736" i="7"/>
  <c r="K15701" i="7"/>
  <c r="K15699" i="7"/>
  <c r="K15697" i="7"/>
  <c r="K15695" i="7"/>
  <c r="K15693" i="7"/>
  <c r="K15691" i="7"/>
  <c r="K15648" i="7"/>
  <c r="K15646" i="7"/>
  <c r="K15644" i="7"/>
  <c r="K15643" i="7"/>
  <c r="K15642" i="7"/>
  <c r="K15641" i="7"/>
  <c r="K15590" i="7"/>
  <c r="K15588" i="7"/>
  <c r="K15586" i="7"/>
  <c r="K15585" i="7"/>
  <c r="K15567" i="7"/>
  <c r="K15566" i="7"/>
  <c r="K15565" i="7"/>
  <c r="K15563" i="7"/>
  <c r="K15546" i="7"/>
  <c r="K15545" i="7"/>
  <c r="K15542" i="7"/>
  <c r="K15540" i="7"/>
  <c r="K15539" i="7"/>
  <c r="K15538" i="7"/>
  <c r="K15537" i="7"/>
  <c r="K15536" i="7"/>
  <c r="K15535" i="7"/>
  <c r="K15534" i="7"/>
  <c r="K15529" i="7"/>
  <c r="K15528" i="7"/>
  <c r="K15526" i="7"/>
  <c r="K15524" i="7"/>
  <c r="K15489" i="7"/>
  <c r="K15488" i="7"/>
  <c r="K15459" i="7"/>
  <c r="K15457" i="7"/>
  <c r="K15421" i="7"/>
  <c r="K15397" i="7"/>
  <c r="K15381" i="7"/>
  <c r="K15380" i="7"/>
  <c r="K15357" i="7"/>
  <c r="K15354" i="7"/>
  <c r="K15352" i="7"/>
  <c r="K15299" i="7"/>
  <c r="K15297" i="7"/>
  <c r="K15296" i="7"/>
  <c r="K15024" i="7"/>
  <c r="K15023" i="7"/>
  <c r="K15021" i="7"/>
  <c r="K15008" i="7"/>
  <c r="K15006" i="7"/>
  <c r="K15004" i="7"/>
  <c r="K15002" i="7"/>
  <c r="K15000" i="7"/>
  <c r="K14989" i="7"/>
  <c r="K14973" i="7"/>
  <c r="K14972" i="7"/>
  <c r="K14970" i="7"/>
  <c r="K14969" i="7"/>
  <c r="K14968" i="7"/>
  <c r="K14963" i="7"/>
  <c r="K14961" i="7"/>
  <c r="K14959" i="7"/>
  <c r="K14958" i="7"/>
  <c r="K14957" i="7"/>
  <c r="K14956" i="7"/>
  <c r="K14954" i="7"/>
  <c r="K14953" i="7"/>
  <c r="K14950" i="7"/>
  <c r="K14948" i="7"/>
  <c r="K14945" i="7"/>
  <c r="K14940" i="7"/>
  <c r="K14938" i="7"/>
  <c r="K14933" i="7"/>
  <c r="K14932" i="7"/>
  <c r="K14931" i="7"/>
  <c r="K14930" i="7"/>
  <c r="K14926" i="7"/>
  <c r="K14909" i="7"/>
  <c r="K14902" i="7"/>
  <c r="K14900" i="7"/>
  <c r="K14898" i="7"/>
  <c r="K14891" i="7"/>
  <c r="K14890" i="7"/>
  <c r="K14889" i="7"/>
  <c r="K14888" i="7"/>
  <c r="K14883" i="7"/>
  <c r="K14874" i="7"/>
  <c r="K14872" i="7"/>
  <c r="K14834" i="7"/>
  <c r="K14822" i="7"/>
  <c r="K14808" i="7"/>
  <c r="K14783" i="7"/>
  <c r="K14764" i="7"/>
  <c r="K14745" i="7"/>
  <c r="K14743" i="7"/>
  <c r="K14702" i="7"/>
  <c r="K14695" i="7"/>
  <c r="K14687" i="7"/>
  <c r="K14676" i="7"/>
  <c r="K14675" i="7"/>
  <c r="K14674" i="7"/>
  <c r="K14663" i="7"/>
  <c r="K14595" i="7"/>
  <c r="K14585" i="7"/>
  <c r="K14583" i="7"/>
  <c r="K14580" i="7"/>
  <c r="K14579" i="7"/>
  <c r="K14578" i="7"/>
  <c r="K14577" i="7"/>
  <c r="K14506" i="7"/>
  <c r="K14485" i="7"/>
  <c r="K14484" i="7"/>
  <c r="K14483" i="7"/>
  <c r="K14482" i="7"/>
  <c r="K14479" i="7"/>
  <c r="K14478" i="7"/>
  <c r="K14477" i="7"/>
  <c r="K14476" i="7"/>
  <c r="K14475" i="7"/>
  <c r="K14469" i="7"/>
  <c r="K14468" i="7"/>
  <c r="K14467" i="7"/>
  <c r="K14466" i="7"/>
  <c r="K14465" i="7"/>
  <c r="K14454" i="7"/>
  <c r="K14452" i="7"/>
  <c r="K14449" i="7"/>
  <c r="K14444" i="7"/>
  <c r="K14434" i="7"/>
  <c r="K14433" i="7"/>
  <c r="K14431" i="7"/>
  <c r="K14417" i="7"/>
  <c r="K14415" i="7"/>
  <c r="K14414" i="7"/>
  <c r="K14412" i="7"/>
  <c r="K14408" i="7"/>
  <c r="K14407" i="7"/>
  <c r="K14397" i="7"/>
  <c r="K14394" i="7"/>
  <c r="K14392" i="7"/>
  <c r="K14391" i="7"/>
  <c r="K14387" i="7"/>
  <c r="K14386" i="7"/>
  <c r="K14385" i="7"/>
  <c r="K14384" i="7"/>
  <c r="K14375" i="7"/>
  <c r="K14373" i="7"/>
  <c r="K14370" i="7"/>
  <c r="K14369" i="7"/>
  <c r="K14368" i="7"/>
  <c r="K14367" i="7"/>
  <c r="K14366" i="7"/>
  <c r="K14365" i="7"/>
  <c r="K14364" i="7"/>
  <c r="K14363" i="7"/>
  <c r="K14362" i="7"/>
  <c r="K14361" i="7"/>
  <c r="K14360" i="7"/>
  <c r="K14359" i="7"/>
  <c r="K14358" i="7"/>
  <c r="K14357" i="7"/>
  <c r="K14356" i="7"/>
  <c r="K14355" i="7"/>
  <c r="K14354" i="7"/>
  <c r="K14353" i="7"/>
  <c r="K14352" i="7"/>
  <c r="K14351" i="7"/>
  <c r="K14350" i="7"/>
  <c r="K14349" i="7"/>
  <c r="K14348" i="7"/>
  <c r="K14347" i="7"/>
  <c r="K14346" i="7"/>
  <c r="K14345" i="7"/>
  <c r="K14344" i="7"/>
  <c r="K14343" i="7"/>
  <c r="K14342" i="7"/>
  <c r="K14341" i="7"/>
  <c r="K14340" i="7"/>
  <c r="K14339" i="7"/>
  <c r="K14338" i="7"/>
  <c r="K14337" i="7"/>
  <c r="K14336" i="7"/>
  <c r="K14332" i="7"/>
  <c r="K14285" i="7"/>
  <c r="K14272" i="7"/>
  <c r="K14261" i="7"/>
  <c r="K14256" i="7"/>
  <c r="K14255" i="7"/>
  <c r="K14254" i="7"/>
  <c r="K14253" i="7"/>
  <c r="K14252" i="7"/>
  <c r="K14243" i="7"/>
  <c r="K14241" i="7"/>
  <c r="K14239" i="7"/>
  <c r="K14237" i="7"/>
  <c r="K14235" i="7"/>
  <c r="K14224" i="7"/>
  <c r="K14211" i="7"/>
  <c r="K14203" i="7"/>
  <c r="K14201" i="7"/>
  <c r="K14199" i="7"/>
  <c r="K14197" i="7"/>
  <c r="K14177" i="7"/>
  <c r="K14175" i="7"/>
  <c r="K14171" i="7"/>
  <c r="K14169" i="7"/>
  <c r="K14060" i="7"/>
  <c r="K14058" i="7"/>
  <c r="K14054" i="7"/>
  <c r="K14052" i="7"/>
  <c r="K14040" i="7"/>
  <c r="K14038" i="7"/>
  <c r="K13997" i="7"/>
  <c r="K13980" i="7"/>
  <c r="K13979" i="7"/>
  <c r="K13978" i="7"/>
  <c r="K13977" i="7"/>
  <c r="K13976" i="7"/>
  <c r="K13975" i="7"/>
  <c r="K13958" i="7"/>
  <c r="K13953" i="7"/>
  <c r="K13947" i="7"/>
  <c r="K13937" i="7"/>
  <c r="K13936" i="7"/>
  <c r="K13935" i="7"/>
  <c r="K13934" i="7"/>
  <c r="K13925" i="7"/>
  <c r="K13924" i="7"/>
  <c r="K13923" i="7"/>
  <c r="K13922" i="7"/>
  <c r="K13920" i="7"/>
  <c r="K13919" i="7"/>
  <c r="K13918" i="7"/>
  <c r="K13917" i="7"/>
  <c r="K13914" i="7"/>
  <c r="K13913" i="7"/>
  <c r="K13902" i="7"/>
  <c r="K13901" i="7"/>
  <c r="K13900" i="7"/>
  <c r="K13899" i="7"/>
  <c r="K13898" i="7"/>
  <c r="K13882" i="7"/>
  <c r="K13879" i="7"/>
  <c r="K13878" i="7"/>
  <c r="K13869" i="7"/>
  <c r="K13857" i="7"/>
  <c r="K13855" i="7"/>
  <c r="K13833" i="7"/>
  <c r="K13826" i="7"/>
  <c r="K13805" i="7"/>
  <c r="K13800" i="7"/>
  <c r="K13797" i="7"/>
  <c r="K13767" i="7"/>
  <c r="K13763" i="7"/>
  <c r="K13762" i="7"/>
  <c r="K13760" i="7"/>
  <c r="K13730" i="7"/>
  <c r="K13729" i="7"/>
  <c r="K13727" i="7"/>
  <c r="K13725" i="7"/>
  <c r="K13724" i="7"/>
  <c r="K13723" i="7"/>
  <c r="K13722" i="7"/>
  <c r="K13707" i="7"/>
  <c r="K13706" i="7"/>
  <c r="K13704" i="7"/>
  <c r="K13703" i="7"/>
  <c r="K13701" i="7"/>
  <c r="K13695" i="7"/>
  <c r="K13692" i="7"/>
  <c r="K13691" i="7"/>
  <c r="K13681" i="7"/>
  <c r="K13675" i="7"/>
  <c r="K13674" i="7"/>
  <c r="K13673" i="7"/>
  <c r="K13671" i="7"/>
  <c r="K13660" i="7"/>
  <c r="K13659" i="7"/>
  <c r="K13652" i="7"/>
  <c r="K13650" i="7"/>
  <c r="K13644" i="7"/>
  <c r="K13643" i="7"/>
  <c r="K13641" i="7"/>
  <c r="K13640" i="7"/>
  <c r="K13607" i="7"/>
  <c r="K13603" i="7"/>
  <c r="K13587" i="7"/>
  <c r="K13585" i="7"/>
  <c r="K13565" i="7"/>
  <c r="K13563" i="7"/>
  <c r="K13561" i="7"/>
  <c r="K13559" i="7"/>
  <c r="K13557" i="7"/>
  <c r="K13555" i="7"/>
  <c r="K13553" i="7"/>
  <c r="K13551" i="7"/>
  <c r="K13549" i="7"/>
  <c r="K13547" i="7"/>
  <c r="K13530" i="7"/>
  <c r="K13523" i="7"/>
  <c r="K13521" i="7"/>
  <c r="K13513" i="7"/>
  <c r="K13512" i="7"/>
  <c r="K13491" i="7"/>
  <c r="K13453" i="7"/>
  <c r="K13450" i="7"/>
  <c r="K13449" i="7"/>
  <c r="K13436" i="7"/>
  <c r="K13433" i="7"/>
  <c r="K13424" i="7"/>
  <c r="K13416" i="7"/>
  <c r="K13415" i="7"/>
  <c r="K13414" i="7"/>
  <c r="K13413" i="7"/>
  <c r="K13412" i="7"/>
  <c r="K13411" i="7"/>
  <c r="K13410" i="7"/>
  <c r="K13409" i="7"/>
  <c r="K13408" i="7"/>
  <c r="K13406" i="7"/>
  <c r="K13405" i="7"/>
  <c r="K13404" i="7"/>
  <c r="K13403" i="7"/>
  <c r="K13398" i="7"/>
  <c r="K13397" i="7"/>
  <c r="K13389" i="7"/>
  <c r="K13388" i="7"/>
  <c r="K13387" i="7"/>
  <c r="K13384" i="7"/>
  <c r="K13383" i="7"/>
  <c r="K13382" i="7"/>
  <c r="K13381" i="7"/>
  <c r="K13378" i="7"/>
  <c r="K13374" i="7"/>
  <c r="K13345" i="7"/>
  <c r="K13344" i="7"/>
  <c r="K13343" i="7"/>
  <c r="K13342" i="7"/>
  <c r="K13340" i="7"/>
  <c r="K13339" i="7"/>
  <c r="K13302" i="7"/>
  <c r="K13298" i="7"/>
  <c r="K13296" i="7"/>
  <c r="K13294" i="7"/>
  <c r="K13292" i="7"/>
  <c r="K13291" i="7"/>
  <c r="K13290" i="7"/>
  <c r="K13289" i="7"/>
  <c r="K13287" i="7"/>
  <c r="K13285" i="7"/>
  <c r="K13283" i="7"/>
  <c r="K13282" i="7"/>
  <c r="K13281" i="7"/>
  <c r="K13278" i="7"/>
  <c r="K13277" i="7"/>
  <c r="K13276" i="7"/>
  <c r="K13275" i="7"/>
  <c r="K13274" i="7"/>
  <c r="K13273" i="7"/>
  <c r="K13272" i="7"/>
  <c r="K13271" i="7"/>
  <c r="K13269" i="7"/>
  <c r="K13268" i="7"/>
  <c r="K13266" i="7"/>
  <c r="K13263" i="7"/>
  <c r="K13262" i="7"/>
  <c r="K13261" i="7"/>
  <c r="K13259" i="7"/>
  <c r="K13254" i="7"/>
  <c r="K13250" i="7"/>
  <c r="K13247" i="7"/>
  <c r="K13245" i="7"/>
  <c r="K13213" i="7"/>
  <c r="K13211" i="7"/>
  <c r="K13190" i="7"/>
  <c r="K13188" i="7"/>
  <c r="K13184" i="7"/>
  <c r="K13182" i="7"/>
  <c r="K13180" i="7"/>
  <c r="K13178" i="7"/>
  <c r="K13176" i="7"/>
  <c r="K13166" i="7"/>
  <c r="K13164" i="7"/>
  <c r="K13149" i="7"/>
  <c r="K13133" i="7"/>
  <c r="K13128" i="7"/>
  <c r="K13118" i="7"/>
  <c r="K13115" i="7"/>
  <c r="K13109" i="7"/>
  <c r="K13103" i="7"/>
  <c r="K13102" i="7"/>
  <c r="K13088" i="7"/>
  <c r="K13086" i="7"/>
  <c r="K12973" i="7"/>
  <c r="K12970" i="7"/>
  <c r="K12947" i="7"/>
  <c r="K12946" i="7"/>
  <c r="K12944" i="7"/>
  <c r="K12943" i="7"/>
  <c r="K12942" i="7"/>
  <c r="K12941" i="7"/>
  <c r="K12940" i="7"/>
  <c r="K12925" i="7"/>
  <c r="K12918" i="7"/>
  <c r="K12906" i="7"/>
  <c r="K12905" i="7"/>
  <c r="K12903" i="7"/>
  <c r="K12901" i="7"/>
  <c r="K12894" i="7"/>
  <c r="K12892" i="7"/>
  <c r="K12890" i="7"/>
  <c r="K12888" i="7"/>
  <c r="K12884" i="7"/>
  <c r="K12882" i="7"/>
  <c r="K12880" i="7"/>
  <c r="K12879" i="7"/>
  <c r="K12878" i="7"/>
  <c r="K12877" i="7"/>
  <c r="K12874" i="7"/>
  <c r="K12873" i="7"/>
  <c r="K12870" i="7"/>
  <c r="K12867" i="7"/>
  <c r="K12865" i="7"/>
  <c r="K12843" i="7"/>
  <c r="K12841" i="7"/>
  <c r="K12839" i="7"/>
  <c r="K12837" i="7"/>
  <c r="K12835" i="7"/>
  <c r="K12833" i="7"/>
  <c r="K12829" i="7"/>
  <c r="K12826" i="7"/>
  <c r="K12814" i="7"/>
  <c r="K12812" i="7"/>
  <c r="K12810" i="7"/>
  <c r="K12807" i="7"/>
  <c r="K12806" i="7"/>
  <c r="K12796" i="7"/>
  <c r="K12793" i="7"/>
  <c r="K12780" i="7"/>
  <c r="K12778" i="7"/>
  <c r="K12776" i="7"/>
  <c r="K12663" i="7"/>
  <c r="K12661" i="7"/>
  <c r="K12652" i="7"/>
  <c r="K12643" i="7"/>
  <c r="K12632" i="7"/>
  <c r="K12629" i="7"/>
  <c r="K12622" i="7"/>
  <c r="K12620" i="7"/>
  <c r="K12618" i="7"/>
  <c r="K12616" i="7"/>
  <c r="K12614" i="7"/>
  <c r="K12605" i="7"/>
  <c r="K12603" i="7"/>
  <c r="K12600" i="7"/>
  <c r="K12599" i="7"/>
  <c r="K12598" i="7"/>
  <c r="K12597" i="7"/>
  <c r="K12596" i="7"/>
  <c r="K12595" i="7"/>
  <c r="K12594" i="7"/>
  <c r="K12586" i="7"/>
  <c r="K12582" i="7"/>
  <c r="K12579" i="7"/>
  <c r="K12578" i="7"/>
  <c r="K12577" i="7"/>
  <c r="K12575" i="7"/>
  <c r="K12573" i="7"/>
  <c r="K12570" i="7"/>
  <c r="K12566" i="7"/>
  <c r="K12564" i="7"/>
  <c r="K12562" i="7"/>
  <c r="K12560" i="7"/>
  <c r="K12557" i="7"/>
  <c r="K12539" i="7"/>
  <c r="K12537" i="7"/>
  <c r="K12532" i="7"/>
  <c r="K12528" i="7"/>
  <c r="K12503" i="7"/>
  <c r="K12502" i="7"/>
  <c r="K12501" i="7"/>
  <c r="K12498" i="7"/>
  <c r="K12496" i="7"/>
  <c r="K12494" i="7"/>
  <c r="K12492" i="7"/>
  <c r="K12490" i="7"/>
  <c r="K12488" i="7"/>
  <c r="K12472" i="7"/>
  <c r="K12466" i="7"/>
  <c r="K12464" i="7"/>
  <c r="K12462" i="7"/>
  <c r="K12460" i="7"/>
  <c r="K12450" i="7"/>
  <c r="K12428" i="7"/>
  <c r="K12427" i="7"/>
  <c r="K12425" i="7"/>
  <c r="K12413" i="7"/>
  <c r="K12412" i="7"/>
  <c r="K12266" i="7"/>
  <c r="K12265" i="7"/>
  <c r="K12234" i="7"/>
  <c r="K12228" i="7"/>
  <c r="K12226" i="7"/>
  <c r="K12224" i="7"/>
  <c r="K12199" i="7"/>
  <c r="K12198" i="7"/>
  <c r="K12197" i="7"/>
  <c r="K12196" i="7"/>
  <c r="K12180" i="7"/>
  <c r="K12179" i="7"/>
  <c r="K12176" i="7"/>
  <c r="K12162" i="7"/>
  <c r="K12159" i="7"/>
  <c r="K12140" i="7"/>
  <c r="K12139" i="7"/>
  <c r="K12128" i="7"/>
  <c r="K12127" i="7"/>
  <c r="K12120" i="7"/>
  <c r="K12119" i="7"/>
  <c r="K12110" i="7"/>
  <c r="K12107" i="7"/>
  <c r="K12106" i="7"/>
  <c r="K12101" i="7"/>
  <c r="K12100" i="7"/>
  <c r="K12096" i="7"/>
  <c r="K12095" i="7"/>
  <c r="K12094" i="7"/>
  <c r="K12093" i="7"/>
  <c r="K12092" i="7"/>
  <c r="K12089" i="7"/>
  <c r="K12085" i="7"/>
  <c r="K12084" i="7"/>
  <c r="K12082" i="7"/>
  <c r="K12081" i="7"/>
  <c r="K12078" i="7"/>
  <c r="K12074" i="7"/>
  <c r="K12073" i="7"/>
  <c r="K12070" i="7"/>
  <c r="K12064" i="7"/>
  <c r="K12063" i="7"/>
  <c r="K12062" i="7"/>
  <c r="K12061" i="7"/>
  <c r="K12060" i="7"/>
  <c r="K12058" i="7"/>
  <c r="K12054" i="7"/>
  <c r="K12049" i="7"/>
  <c r="K12048" i="7"/>
  <c r="K12047" i="7"/>
  <c r="K12046" i="7"/>
  <c r="K12045" i="7"/>
  <c r="K12044" i="7"/>
  <c r="K12038" i="7"/>
  <c r="K12032" i="7"/>
  <c r="K12030" i="7"/>
  <c r="K12028" i="7"/>
  <c r="K12027" i="7"/>
  <c r="K12024" i="7"/>
  <c r="K12023" i="7"/>
  <c r="K11991" i="7"/>
  <c r="K11990" i="7"/>
  <c r="K11989" i="7"/>
  <c r="K11891" i="7"/>
  <c r="K11889" i="7"/>
  <c r="K11883" i="7"/>
  <c r="K11875" i="7"/>
  <c r="K11873" i="7"/>
  <c r="K11843" i="7"/>
  <c r="K11842" i="7"/>
  <c r="K11841" i="7"/>
  <c r="K11840" i="7"/>
  <c r="K11835" i="7"/>
  <c r="K11833" i="7"/>
  <c r="K11830" i="7"/>
  <c r="K11828" i="7"/>
  <c r="K11826" i="7"/>
  <c r="K11824" i="7"/>
  <c r="K11822" i="7"/>
  <c r="K11821" i="7"/>
  <c r="K11818" i="7"/>
  <c r="K11816" i="7"/>
  <c r="K11814" i="7"/>
  <c r="K11812" i="7"/>
  <c r="K11810" i="7"/>
  <c r="K11808" i="7"/>
  <c r="K11806" i="7"/>
  <c r="K11805" i="7"/>
  <c r="K11774" i="7"/>
  <c r="K11773" i="7"/>
  <c r="K11771" i="7"/>
  <c r="K11770" i="7"/>
  <c r="K11769" i="7"/>
  <c r="K11768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B66" i="3"/>
  <c r="BI19" i="9"/>
  <c r="BC9" i="3" s="1"/>
  <c r="BC14" i="3" s="1"/>
  <c r="BA66" i="3"/>
  <c r="BH19" i="9"/>
  <c r="BB9" i="3" s="1"/>
  <c r="AP66" i="3"/>
  <c r="AZ13" i="9"/>
  <c r="AZ19" i="9" s="1"/>
  <c r="AQ9" i="3" s="1"/>
  <c r="AH66" i="3"/>
  <c r="AR13" i="9"/>
  <c r="AR19" i="9" s="1"/>
  <c r="AI9" i="3" s="1"/>
  <c r="AZ66" i="3"/>
  <c r="BG19" i="9"/>
  <c r="AO66" i="3"/>
  <c r="AY13" i="9"/>
  <c r="AY19" i="9" s="1"/>
  <c r="AP9" i="3" s="1"/>
  <c r="AG66" i="3"/>
  <c r="AQ13" i="9"/>
  <c r="AQ19" i="9" s="1"/>
  <c r="AH9" i="3" s="1"/>
  <c r="BF19" i="9"/>
  <c r="AZ9" i="3" s="1"/>
  <c r="AY66" i="3"/>
  <c r="AN66" i="3"/>
  <c r="AX13" i="9"/>
  <c r="AX19" i="9" s="1"/>
  <c r="AO9" i="3" s="1"/>
  <c r="AF66" i="3"/>
  <c r="AP13" i="9"/>
  <c r="AP19" i="9" s="1"/>
  <c r="AG9" i="3" s="1"/>
  <c r="AQ66" i="3"/>
  <c r="BA13" i="9"/>
  <c r="BA19" i="9" s="1"/>
  <c r="AU9" i="3" s="1"/>
  <c r="BF66" i="3"/>
  <c r="BE19" i="9"/>
  <c r="AY9" i="3" s="1"/>
  <c r="AX66" i="3"/>
  <c r="AM66" i="3"/>
  <c r="AW13" i="9"/>
  <c r="AW19" i="9" s="1"/>
  <c r="AN9" i="3" s="1"/>
  <c r="AI66" i="3"/>
  <c r="AS13" i="9"/>
  <c r="AS19" i="9" s="1"/>
  <c r="AJ9" i="3" s="1"/>
  <c r="BL19" i="9"/>
  <c r="BE66" i="3"/>
  <c r="BD13" i="9"/>
  <c r="BD19" i="9" s="1"/>
  <c r="AX9" i="3" s="1"/>
  <c r="AW66" i="3"/>
  <c r="AL66" i="3"/>
  <c r="AV13" i="9"/>
  <c r="AV19" i="9" s="1"/>
  <c r="AM9" i="3" s="1"/>
  <c r="BK19" i="9"/>
  <c r="BE9" i="3" s="1"/>
  <c r="BD66" i="3"/>
  <c r="BC13" i="9"/>
  <c r="BC19" i="9" s="1"/>
  <c r="AW9" i="3" s="1"/>
  <c r="AV66" i="3"/>
  <c r="AK66" i="3"/>
  <c r="AU13" i="9"/>
  <c r="AU19" i="9" s="1"/>
  <c r="AL9" i="3" s="1"/>
  <c r="BJ19" i="9"/>
  <c r="BC66" i="3"/>
  <c r="BB13" i="9"/>
  <c r="BB19" i="9" s="1"/>
  <c r="AV9" i="3" s="1"/>
  <c r="AU66" i="3"/>
  <c r="AJ66" i="3"/>
  <c r="AT13" i="9"/>
  <c r="AT19" i="9" s="1"/>
  <c r="AK9" i="3" s="1"/>
  <c r="BJ9" i="9"/>
  <c r="BD8" i="3" s="1"/>
  <c r="AQ65" i="3"/>
  <c r="BA3" i="9"/>
  <c r="BA9" i="9" s="1"/>
  <c r="AU8" i="3" s="1"/>
  <c r="BF9" i="3"/>
  <c r="BB65" i="3"/>
  <c r="BL9" i="9"/>
  <c r="BF8" i="3" s="1"/>
  <c r="BD3" i="9"/>
  <c r="BD9" i="9" s="1"/>
  <c r="AX8" i="3" s="1"/>
  <c r="AS3" i="9"/>
  <c r="AS9" i="9" s="1"/>
  <c r="AJ8" i="3" s="1"/>
  <c r="AZ3" i="9"/>
  <c r="AZ9" i="9" s="1"/>
  <c r="AQ8" i="3" s="1"/>
  <c r="AR3" i="9"/>
  <c r="AR9" i="9" s="1"/>
  <c r="AI8" i="3" s="1"/>
  <c r="BA65" i="3"/>
  <c r="BK9" i="9"/>
  <c r="BE8" i="3" s="1"/>
  <c r="BC3" i="9"/>
  <c r="BC9" i="9" s="1"/>
  <c r="AW8" i="3" s="1"/>
  <c r="AX3" i="9"/>
  <c r="AX9" i="9" s="1"/>
  <c r="AO8" i="3" s="1"/>
  <c r="AF65" i="3"/>
  <c r="AP3" i="9"/>
  <c r="AP9" i="9" s="1"/>
  <c r="AG8" i="3" s="1"/>
  <c r="AY65" i="3"/>
  <c r="AY3" i="9"/>
  <c r="AY9" i="9" s="1"/>
  <c r="AP8" i="3" s="1"/>
  <c r="AQ3" i="9"/>
  <c r="AQ9" i="9" s="1"/>
  <c r="AH8" i="3" s="1"/>
  <c r="AZ65" i="3"/>
  <c r="AW3" i="9"/>
  <c r="AW9" i="9" s="1"/>
  <c r="AN8" i="3" s="1"/>
  <c r="BF65" i="3"/>
  <c r="AX65" i="3"/>
  <c r="AV3" i="9"/>
  <c r="AV9" i="9" s="1"/>
  <c r="AM8" i="3" s="1"/>
  <c r="AU3" i="9"/>
  <c r="AU9" i="9" s="1"/>
  <c r="AL8" i="3" s="1"/>
  <c r="AT3" i="9"/>
  <c r="AT9" i="9" s="1"/>
  <c r="AK8" i="3" s="1"/>
  <c r="AU65" i="3"/>
  <c r="Z2" i="3"/>
  <c r="L2" i="3"/>
  <c r="BD2" i="3"/>
  <c r="AO2" i="3"/>
  <c r="D70" i="6"/>
  <c r="K13255" i="7" s="1"/>
  <c r="L14930" i="7"/>
  <c r="L14931" i="7"/>
  <c r="L14932" i="7"/>
  <c r="L14933" i="7"/>
  <c r="L14938" i="7"/>
  <c r="L14940" i="7"/>
  <c r="L14945" i="7"/>
  <c r="L14948" i="7"/>
  <c r="L14950" i="7"/>
  <c r="L14953" i="7"/>
  <c r="L14954" i="7"/>
  <c r="L14956" i="7"/>
  <c r="L14957" i="7"/>
  <c r="L14958" i="7"/>
  <c r="L14959" i="7"/>
  <c r="L14961" i="7"/>
  <c r="L14963" i="7"/>
  <c r="L14968" i="7"/>
  <c r="L14969" i="7"/>
  <c r="L14970" i="7"/>
  <c r="L14972" i="7"/>
  <c r="L14973" i="7"/>
  <c r="L14989" i="7"/>
  <c r="L15000" i="7"/>
  <c r="L15002" i="7"/>
  <c r="L15004" i="7"/>
  <c r="L15006" i="7"/>
  <c r="L15008" i="7"/>
  <c r="L15021" i="7"/>
  <c r="L15023" i="7"/>
  <c r="L15024" i="7"/>
  <c r="L15296" i="7"/>
  <c r="L15297" i="7"/>
  <c r="L15299" i="7"/>
  <c r="L15352" i="7"/>
  <c r="L15354" i="7"/>
  <c r="L15357" i="7"/>
  <c r="L15380" i="7"/>
  <c r="L15381" i="7"/>
  <c r="L15397" i="7"/>
  <c r="L15421" i="7"/>
  <c r="L15457" i="7"/>
  <c r="L15459" i="7"/>
  <c r="L15488" i="7"/>
  <c r="L15489" i="7"/>
  <c r="L15524" i="7"/>
  <c r="L15526" i="7"/>
  <c r="L15528" i="7"/>
  <c r="L15529" i="7"/>
  <c r="L15534" i="7"/>
  <c r="L15535" i="7"/>
  <c r="L15536" i="7"/>
  <c r="L15537" i="7"/>
  <c r="L15538" i="7"/>
  <c r="L15539" i="7"/>
  <c r="L15540" i="7"/>
  <c r="L15542" i="7"/>
  <c r="L15545" i="7"/>
  <c r="L15546" i="7"/>
  <c r="L15563" i="7"/>
  <c r="L15565" i="7"/>
  <c r="L15566" i="7"/>
  <c r="L15567" i="7"/>
  <c r="L15585" i="7"/>
  <c r="L15586" i="7"/>
  <c r="L15588" i="7"/>
  <c r="L15590" i="7"/>
  <c r="L15641" i="7"/>
  <c r="L15642" i="7"/>
  <c r="L15643" i="7"/>
  <c r="L15644" i="7"/>
  <c r="L15646" i="7"/>
  <c r="L15648" i="7"/>
  <c r="L15691" i="7"/>
  <c r="L15693" i="7"/>
  <c r="L15695" i="7"/>
  <c r="L15697" i="7"/>
  <c r="L15699" i="7"/>
  <c r="L15701" i="7"/>
  <c r="L15736" i="7"/>
  <c r="L15737" i="7"/>
  <c r="L15738" i="7"/>
  <c r="L15739" i="7"/>
  <c r="L15778" i="7"/>
  <c r="L15780" i="7"/>
  <c r="L15820" i="7"/>
  <c r="L15842" i="7"/>
  <c r="L15843" i="7"/>
  <c r="L15844" i="7"/>
  <c r="L15845" i="7"/>
  <c r="L15846" i="7"/>
  <c r="L15858" i="7"/>
  <c r="L15859" i="7"/>
  <c r="L15864" i="7"/>
  <c r="L15866" i="7"/>
  <c r="L15868" i="7"/>
  <c r="L15873" i="7"/>
  <c r="L15875" i="7"/>
  <c r="L15877" i="7"/>
  <c r="L15879" i="7"/>
  <c r="L15890" i="7"/>
  <c r="L15891" i="7"/>
  <c r="L15902" i="7"/>
  <c r="L15973" i="7"/>
  <c r="L15983" i="7"/>
  <c r="L16001" i="7"/>
  <c r="L16170" i="7"/>
  <c r="L16178" i="7"/>
  <c r="L16180" i="7"/>
  <c r="L16181" i="7"/>
  <c r="L16187" i="7"/>
  <c r="L16189" i="7"/>
  <c r="L16191" i="7"/>
  <c r="L16194" i="7"/>
  <c r="L16217" i="7"/>
  <c r="L16218" i="7"/>
  <c r="L16220" i="7"/>
  <c r="L16231" i="7"/>
  <c r="L16234" i="7"/>
  <c r="L16237" i="7"/>
  <c r="L16240" i="7"/>
  <c r="L16242" i="7"/>
  <c r="L16245" i="7"/>
  <c r="L16247" i="7"/>
  <c r="L16248" i="7"/>
  <c r="L16250" i="7"/>
  <c r="L16251" i="7"/>
  <c r="L16252" i="7"/>
  <c r="L16254" i="7"/>
  <c r="L16256" i="7"/>
  <c r="L16257" i="7"/>
  <c r="L16258" i="7"/>
  <c r="L16259" i="7"/>
  <c r="L16260" i="7"/>
  <c r="L16273" i="7"/>
  <c r="L16285" i="7"/>
  <c r="L16286" i="7"/>
  <c r="L16297" i="7"/>
  <c r="L16335" i="7"/>
  <c r="L16341" i="7"/>
  <c r="L16343" i="7"/>
  <c r="L16345" i="7"/>
  <c r="L16398" i="7"/>
  <c r="L16400" i="7"/>
  <c r="L16411" i="7"/>
  <c r="L16474" i="7"/>
  <c r="L16478" i="7"/>
  <c r="L16480" i="7"/>
  <c r="L16482" i="7"/>
  <c r="L16487" i="7"/>
  <c r="L16520" i="7"/>
  <c r="L16521" i="7"/>
  <c r="L16534" i="7"/>
  <c r="L16535" i="7"/>
  <c r="L16536" i="7"/>
  <c r="L16539" i="7"/>
  <c r="L16544" i="7"/>
  <c r="L16591" i="7"/>
  <c r="L16593" i="7"/>
  <c r="L16634" i="7"/>
  <c r="L16635" i="7"/>
  <c r="L16637" i="7"/>
  <c r="L16638" i="7"/>
  <c r="L16695" i="7"/>
  <c r="L16697" i="7"/>
  <c r="L16720" i="7"/>
  <c r="L16726" i="7"/>
  <c r="L16736" i="7"/>
  <c r="L16742" i="7"/>
  <c r="L16760" i="7"/>
  <c r="L16762" i="7"/>
  <c r="L16764" i="7"/>
  <c r="L16766" i="7"/>
  <c r="L16768" i="7"/>
  <c r="L16770" i="7"/>
  <c r="L16772" i="7"/>
  <c r="L16774" i="7"/>
  <c r="L16776" i="7"/>
  <c r="L16777" i="7"/>
  <c r="L16778" i="7"/>
  <c r="L16779" i="7"/>
  <c r="L16830" i="7"/>
  <c r="L16844" i="7"/>
  <c r="L16845" i="7"/>
  <c r="L16847" i="7"/>
  <c r="L16871" i="7"/>
  <c r="L16872" i="7"/>
  <c r="L16874" i="7"/>
  <c r="L16888" i="7"/>
  <c r="L16889" i="7"/>
  <c r="L16890" i="7"/>
  <c r="L16894" i="7"/>
  <c r="L16896" i="7"/>
  <c r="L16982" i="7"/>
  <c r="L16983" i="7"/>
  <c r="L16985" i="7"/>
  <c r="L17010" i="7"/>
  <c r="L17151" i="7"/>
  <c r="L17157" i="7"/>
  <c r="L17174" i="7"/>
  <c r="L17177" i="7"/>
  <c r="L17179" i="7"/>
  <c r="L17182" i="7"/>
  <c r="L17185" i="7"/>
  <c r="L17186" i="7"/>
  <c r="L17187" i="7"/>
  <c r="L17200" i="7"/>
  <c r="L17201" i="7"/>
  <c r="L17202" i="7"/>
  <c r="L17203" i="7"/>
  <c r="L17211" i="7"/>
  <c r="L17212" i="7"/>
  <c r="L17213" i="7"/>
  <c r="L17214" i="7"/>
  <c r="L17215" i="7"/>
  <c r="L17216" i="7"/>
  <c r="L17219" i="7"/>
  <c r="L17226" i="7"/>
  <c r="L17267" i="7"/>
  <c r="L17285" i="7"/>
  <c r="L17308" i="7"/>
  <c r="L17321" i="7"/>
  <c r="L17354" i="7"/>
  <c r="L17376" i="7"/>
  <c r="L17383" i="7"/>
  <c r="L17385" i="7"/>
  <c r="L17457" i="7"/>
  <c r="L17477" i="7"/>
  <c r="L17481" i="7"/>
  <c r="L17486" i="7"/>
  <c r="L17512" i="7"/>
  <c r="L17515" i="7"/>
  <c r="L17523" i="7"/>
  <c r="L17524" i="7"/>
  <c r="L17525" i="7"/>
  <c r="L17535" i="7"/>
  <c r="L17536" i="7"/>
  <c r="L17540" i="7"/>
  <c r="L17543" i="7"/>
  <c r="L17544" i="7"/>
  <c r="L17545" i="7"/>
  <c r="L17554" i="7"/>
  <c r="L17562" i="7"/>
  <c r="L17563" i="7"/>
  <c r="L17570" i="7"/>
  <c r="D14929" i="7"/>
  <c r="D14930" i="7"/>
  <c r="A14930" i="7" s="1"/>
  <c r="D14931" i="7"/>
  <c r="A14931" i="7" s="1"/>
  <c r="D14932" i="7"/>
  <c r="A14932" i="7" s="1"/>
  <c r="D14933" i="7"/>
  <c r="A14933" i="7" s="1"/>
  <c r="D14934" i="7"/>
  <c r="D14935" i="7"/>
  <c r="D14936" i="7"/>
  <c r="D14937" i="7"/>
  <c r="D14938" i="7"/>
  <c r="A14938" i="7" s="1"/>
  <c r="D14939" i="7"/>
  <c r="D14940" i="7"/>
  <c r="A14940" i="7" s="1"/>
  <c r="D14941" i="7"/>
  <c r="D14942" i="7"/>
  <c r="D14943" i="7"/>
  <c r="D14944" i="7"/>
  <c r="D14945" i="7"/>
  <c r="D14946" i="7"/>
  <c r="D14947" i="7"/>
  <c r="D14948" i="7"/>
  <c r="A14948" i="7" s="1"/>
  <c r="D14949" i="7"/>
  <c r="D14950" i="7"/>
  <c r="A14950" i="7" s="1"/>
  <c r="D14951" i="7"/>
  <c r="D14952" i="7"/>
  <c r="D14953" i="7"/>
  <c r="D14954" i="7"/>
  <c r="A14954" i="7" s="1"/>
  <c r="D14955" i="7"/>
  <c r="D14956" i="7"/>
  <c r="A14956" i="7" s="1"/>
  <c r="D14957" i="7"/>
  <c r="A14957" i="7" s="1"/>
  <c r="D14958" i="7"/>
  <c r="A14958" i="7" s="1"/>
  <c r="D14959" i="7"/>
  <c r="A14959" i="7" s="1"/>
  <c r="D14960" i="7"/>
  <c r="D14961" i="7"/>
  <c r="D14962" i="7"/>
  <c r="D14963" i="7"/>
  <c r="D14964" i="7"/>
  <c r="D14965" i="7"/>
  <c r="D14966" i="7"/>
  <c r="D14967" i="7"/>
  <c r="D14968" i="7"/>
  <c r="A14968" i="7" s="1"/>
  <c r="D14969" i="7"/>
  <c r="D14970" i="7"/>
  <c r="A14970" i="7" s="1"/>
  <c r="D14971" i="7"/>
  <c r="D14972" i="7"/>
  <c r="A14972" i="7" s="1"/>
  <c r="D14973" i="7"/>
  <c r="A14973" i="7" s="1"/>
  <c r="D14974" i="7"/>
  <c r="D14975" i="7"/>
  <c r="D14976" i="7"/>
  <c r="D14977" i="7"/>
  <c r="D14978" i="7"/>
  <c r="D14979" i="7"/>
  <c r="D14980" i="7"/>
  <c r="D14981" i="7"/>
  <c r="D14982" i="7"/>
  <c r="D14983" i="7"/>
  <c r="D14984" i="7"/>
  <c r="D14985" i="7"/>
  <c r="D14986" i="7"/>
  <c r="D14987" i="7"/>
  <c r="D14988" i="7"/>
  <c r="D14989" i="7"/>
  <c r="A14989" i="7" s="1"/>
  <c r="D14990" i="7"/>
  <c r="D14991" i="7"/>
  <c r="D14992" i="7"/>
  <c r="D14993" i="7"/>
  <c r="D14994" i="7"/>
  <c r="D14995" i="7"/>
  <c r="D14996" i="7"/>
  <c r="D14997" i="7"/>
  <c r="D14998" i="7"/>
  <c r="D14999" i="7"/>
  <c r="D15000" i="7"/>
  <c r="A15000" i="7" s="1"/>
  <c r="D15001" i="7"/>
  <c r="D15002" i="7"/>
  <c r="A15002" i="7" s="1"/>
  <c r="D15003" i="7"/>
  <c r="D15004" i="7"/>
  <c r="A15004" i="7" s="1"/>
  <c r="D15005" i="7"/>
  <c r="D15006" i="7"/>
  <c r="A15006" i="7" s="1"/>
  <c r="D15007" i="7"/>
  <c r="D15008" i="7"/>
  <c r="A15008" i="7" s="1"/>
  <c r="D15009" i="7"/>
  <c r="D15010" i="7"/>
  <c r="D15011" i="7"/>
  <c r="D15012" i="7"/>
  <c r="D15013" i="7"/>
  <c r="D15014" i="7"/>
  <c r="D15015" i="7"/>
  <c r="D15016" i="7"/>
  <c r="D15017" i="7"/>
  <c r="D15018" i="7"/>
  <c r="D15019" i="7"/>
  <c r="D15020" i="7"/>
  <c r="D15021" i="7"/>
  <c r="A15021" i="7" s="1"/>
  <c r="D15022" i="7"/>
  <c r="D15023" i="7"/>
  <c r="A15023" i="7" s="1"/>
  <c r="D15024" i="7"/>
  <c r="A15024" i="7" s="1"/>
  <c r="D15025" i="7"/>
  <c r="D15026" i="7"/>
  <c r="D15027" i="7"/>
  <c r="D15028" i="7"/>
  <c r="D15029" i="7"/>
  <c r="D15030" i="7"/>
  <c r="D15031" i="7"/>
  <c r="D15032" i="7"/>
  <c r="D15033" i="7"/>
  <c r="D15034" i="7"/>
  <c r="D15035" i="7"/>
  <c r="D15036" i="7"/>
  <c r="D15037" i="7"/>
  <c r="D15038" i="7"/>
  <c r="D15039" i="7"/>
  <c r="D15040" i="7"/>
  <c r="D15041" i="7"/>
  <c r="D15042" i="7"/>
  <c r="D15043" i="7"/>
  <c r="D15044" i="7"/>
  <c r="D15045" i="7"/>
  <c r="D15046" i="7"/>
  <c r="D15047" i="7"/>
  <c r="D15048" i="7"/>
  <c r="D15049" i="7"/>
  <c r="D15050" i="7"/>
  <c r="D15051" i="7"/>
  <c r="D15052" i="7"/>
  <c r="D15053" i="7"/>
  <c r="D15054" i="7"/>
  <c r="D15055" i="7"/>
  <c r="D15056" i="7"/>
  <c r="D15057" i="7"/>
  <c r="D15058" i="7"/>
  <c r="D15059" i="7"/>
  <c r="D15060" i="7"/>
  <c r="D15061" i="7"/>
  <c r="D15062" i="7"/>
  <c r="D15063" i="7"/>
  <c r="D15064" i="7"/>
  <c r="D15065" i="7"/>
  <c r="D15066" i="7"/>
  <c r="D15067" i="7"/>
  <c r="D15068" i="7"/>
  <c r="D15069" i="7"/>
  <c r="D15070" i="7"/>
  <c r="D15071" i="7"/>
  <c r="D15072" i="7"/>
  <c r="D15073" i="7"/>
  <c r="D15074" i="7"/>
  <c r="D15075" i="7"/>
  <c r="D15076" i="7"/>
  <c r="D15077" i="7"/>
  <c r="D15078" i="7"/>
  <c r="D15079" i="7"/>
  <c r="D15080" i="7"/>
  <c r="D15081" i="7"/>
  <c r="D15082" i="7"/>
  <c r="D15083" i="7"/>
  <c r="D15084" i="7"/>
  <c r="D15085" i="7"/>
  <c r="D15086" i="7"/>
  <c r="D15087" i="7"/>
  <c r="D15088" i="7"/>
  <c r="D15089" i="7"/>
  <c r="D15090" i="7"/>
  <c r="D15091" i="7"/>
  <c r="D15092" i="7"/>
  <c r="D15093" i="7"/>
  <c r="D15094" i="7"/>
  <c r="D15095" i="7"/>
  <c r="D15096" i="7"/>
  <c r="D15097" i="7"/>
  <c r="D15098" i="7"/>
  <c r="D15099" i="7"/>
  <c r="D15100" i="7"/>
  <c r="D15101" i="7"/>
  <c r="D15102" i="7"/>
  <c r="D15103" i="7"/>
  <c r="D15104" i="7"/>
  <c r="D15105" i="7"/>
  <c r="D15106" i="7"/>
  <c r="D15107" i="7"/>
  <c r="D15108" i="7"/>
  <c r="D15109" i="7"/>
  <c r="D15110" i="7"/>
  <c r="D15111" i="7"/>
  <c r="D15112" i="7"/>
  <c r="D15113" i="7"/>
  <c r="D15114" i="7"/>
  <c r="D15115" i="7"/>
  <c r="D15116" i="7"/>
  <c r="D15117" i="7"/>
  <c r="D15118" i="7"/>
  <c r="D15119" i="7"/>
  <c r="D15120" i="7"/>
  <c r="D15121" i="7"/>
  <c r="D15122" i="7"/>
  <c r="D15123" i="7"/>
  <c r="D15124" i="7"/>
  <c r="D15125" i="7"/>
  <c r="D15126" i="7"/>
  <c r="D15127" i="7"/>
  <c r="D15128" i="7"/>
  <c r="D15129" i="7"/>
  <c r="D15130" i="7"/>
  <c r="D15131" i="7"/>
  <c r="D15132" i="7"/>
  <c r="D15133" i="7"/>
  <c r="D15134" i="7"/>
  <c r="D15135" i="7"/>
  <c r="D15136" i="7"/>
  <c r="D15137" i="7"/>
  <c r="D15138" i="7"/>
  <c r="D15139" i="7"/>
  <c r="D15140" i="7"/>
  <c r="D15141" i="7"/>
  <c r="D15142" i="7"/>
  <c r="D15143" i="7"/>
  <c r="D15144" i="7"/>
  <c r="D15145" i="7"/>
  <c r="D15146" i="7"/>
  <c r="D15147" i="7"/>
  <c r="D15148" i="7"/>
  <c r="D15149" i="7"/>
  <c r="D15150" i="7"/>
  <c r="D15151" i="7"/>
  <c r="D15152" i="7"/>
  <c r="D15153" i="7"/>
  <c r="D15154" i="7"/>
  <c r="D15155" i="7"/>
  <c r="D15156" i="7"/>
  <c r="D15157" i="7"/>
  <c r="D15158" i="7"/>
  <c r="D15159" i="7"/>
  <c r="D15160" i="7"/>
  <c r="D15161" i="7"/>
  <c r="D15162" i="7"/>
  <c r="D15163" i="7"/>
  <c r="D15164" i="7"/>
  <c r="D15165" i="7"/>
  <c r="D15166" i="7"/>
  <c r="D15167" i="7"/>
  <c r="D15168" i="7"/>
  <c r="D15169" i="7"/>
  <c r="D15170" i="7"/>
  <c r="D15171" i="7"/>
  <c r="D15172" i="7"/>
  <c r="D15173" i="7"/>
  <c r="D15174" i="7"/>
  <c r="D15175" i="7"/>
  <c r="D15176" i="7"/>
  <c r="D15177" i="7"/>
  <c r="D15178" i="7"/>
  <c r="D15179" i="7"/>
  <c r="D15180" i="7"/>
  <c r="D15181" i="7"/>
  <c r="D15182" i="7"/>
  <c r="D15183" i="7"/>
  <c r="D15184" i="7"/>
  <c r="D15185" i="7"/>
  <c r="D15186" i="7"/>
  <c r="D15187" i="7"/>
  <c r="D15188" i="7"/>
  <c r="D15189" i="7"/>
  <c r="D15190" i="7"/>
  <c r="D15191" i="7"/>
  <c r="D15192" i="7"/>
  <c r="D15193" i="7"/>
  <c r="D15194" i="7"/>
  <c r="D15195" i="7"/>
  <c r="D15196" i="7"/>
  <c r="D15197" i="7"/>
  <c r="D15198" i="7"/>
  <c r="D15199" i="7"/>
  <c r="D15200" i="7"/>
  <c r="D15201" i="7"/>
  <c r="D15202" i="7"/>
  <c r="D15203" i="7"/>
  <c r="D15204" i="7"/>
  <c r="D15205" i="7"/>
  <c r="D15206" i="7"/>
  <c r="D15207" i="7"/>
  <c r="D15208" i="7"/>
  <c r="D15209" i="7"/>
  <c r="D15210" i="7"/>
  <c r="D15211" i="7"/>
  <c r="D15212" i="7"/>
  <c r="D15213" i="7"/>
  <c r="D15214" i="7"/>
  <c r="D15215" i="7"/>
  <c r="D15216" i="7"/>
  <c r="D15217" i="7"/>
  <c r="D15218" i="7"/>
  <c r="D15219" i="7"/>
  <c r="D15220" i="7"/>
  <c r="D15221" i="7"/>
  <c r="D15222" i="7"/>
  <c r="D15223" i="7"/>
  <c r="D15224" i="7"/>
  <c r="D15225" i="7"/>
  <c r="D15226" i="7"/>
  <c r="D15227" i="7"/>
  <c r="D15228" i="7"/>
  <c r="D15229" i="7"/>
  <c r="D15230" i="7"/>
  <c r="D15231" i="7"/>
  <c r="D15232" i="7"/>
  <c r="D15233" i="7"/>
  <c r="D15234" i="7"/>
  <c r="D15235" i="7"/>
  <c r="D15236" i="7"/>
  <c r="D15237" i="7"/>
  <c r="D15238" i="7"/>
  <c r="D15239" i="7"/>
  <c r="D15240" i="7"/>
  <c r="D15241" i="7"/>
  <c r="D15242" i="7"/>
  <c r="D15243" i="7"/>
  <c r="D15244" i="7"/>
  <c r="D15245" i="7"/>
  <c r="D15246" i="7"/>
  <c r="D15247" i="7"/>
  <c r="D15248" i="7"/>
  <c r="D15249" i="7"/>
  <c r="D15250" i="7"/>
  <c r="D15251" i="7"/>
  <c r="D15252" i="7"/>
  <c r="D15253" i="7"/>
  <c r="D15254" i="7"/>
  <c r="D15255" i="7"/>
  <c r="D15256" i="7"/>
  <c r="D15257" i="7"/>
  <c r="D15258" i="7"/>
  <c r="D15259" i="7"/>
  <c r="D15260" i="7"/>
  <c r="D15261" i="7"/>
  <c r="D15262" i="7"/>
  <c r="D15263" i="7"/>
  <c r="D15264" i="7"/>
  <c r="D15265" i="7"/>
  <c r="D15266" i="7"/>
  <c r="D15267" i="7"/>
  <c r="D15268" i="7"/>
  <c r="D15269" i="7"/>
  <c r="D15270" i="7"/>
  <c r="D15271" i="7"/>
  <c r="D15272" i="7"/>
  <c r="D15273" i="7"/>
  <c r="D15274" i="7"/>
  <c r="D15275" i="7"/>
  <c r="D15276" i="7"/>
  <c r="D15277" i="7"/>
  <c r="D15278" i="7"/>
  <c r="D15279" i="7"/>
  <c r="D15280" i="7"/>
  <c r="D15281" i="7"/>
  <c r="D15282" i="7"/>
  <c r="D15283" i="7"/>
  <c r="D15284" i="7"/>
  <c r="D15285" i="7"/>
  <c r="D15286" i="7"/>
  <c r="D15287" i="7"/>
  <c r="D15288" i="7"/>
  <c r="D15289" i="7"/>
  <c r="D15290" i="7"/>
  <c r="D15291" i="7"/>
  <c r="D15292" i="7"/>
  <c r="D15293" i="7"/>
  <c r="D15294" i="7"/>
  <c r="D15295" i="7"/>
  <c r="D15296" i="7"/>
  <c r="A15296" i="7" s="1"/>
  <c r="D15297" i="7"/>
  <c r="D15298" i="7"/>
  <c r="D15299" i="7"/>
  <c r="D15300" i="7"/>
  <c r="D15301" i="7"/>
  <c r="D15302" i="7"/>
  <c r="D15303" i="7"/>
  <c r="D15304" i="7"/>
  <c r="D15305" i="7"/>
  <c r="D15306" i="7"/>
  <c r="D15307" i="7"/>
  <c r="D15308" i="7"/>
  <c r="D15309" i="7"/>
  <c r="D15310" i="7"/>
  <c r="D15311" i="7"/>
  <c r="D15312" i="7"/>
  <c r="D15313" i="7"/>
  <c r="D15314" i="7"/>
  <c r="D15315" i="7"/>
  <c r="D15316" i="7"/>
  <c r="D15317" i="7"/>
  <c r="D15318" i="7"/>
  <c r="D15319" i="7"/>
  <c r="D15320" i="7"/>
  <c r="D15321" i="7"/>
  <c r="D15322" i="7"/>
  <c r="D15323" i="7"/>
  <c r="D15324" i="7"/>
  <c r="D15325" i="7"/>
  <c r="D15326" i="7"/>
  <c r="D15327" i="7"/>
  <c r="D15328" i="7"/>
  <c r="D15329" i="7"/>
  <c r="D15330" i="7"/>
  <c r="D15331" i="7"/>
  <c r="D15332" i="7"/>
  <c r="D15333" i="7"/>
  <c r="D15334" i="7"/>
  <c r="D15335" i="7"/>
  <c r="D15336" i="7"/>
  <c r="D15337" i="7"/>
  <c r="D15338" i="7"/>
  <c r="D15339" i="7"/>
  <c r="D15340" i="7"/>
  <c r="D15341" i="7"/>
  <c r="D15342" i="7"/>
  <c r="D15343" i="7"/>
  <c r="D15344" i="7"/>
  <c r="D15345" i="7"/>
  <c r="D15346" i="7"/>
  <c r="D15347" i="7"/>
  <c r="D15348" i="7"/>
  <c r="D15349" i="7"/>
  <c r="D15350" i="7"/>
  <c r="D15351" i="7"/>
  <c r="D15352" i="7"/>
  <c r="A15352" i="7" s="1"/>
  <c r="D15353" i="7"/>
  <c r="D15354" i="7"/>
  <c r="A15354" i="7" s="1"/>
  <c r="D15355" i="7"/>
  <c r="D15356" i="7"/>
  <c r="D15357" i="7"/>
  <c r="A15357" i="7" s="1"/>
  <c r="D15358" i="7"/>
  <c r="D15359" i="7"/>
  <c r="D15360" i="7"/>
  <c r="D15361" i="7"/>
  <c r="D15362" i="7"/>
  <c r="D15363" i="7"/>
  <c r="D15364" i="7"/>
  <c r="D15365" i="7"/>
  <c r="D15366" i="7"/>
  <c r="D15367" i="7"/>
  <c r="D15368" i="7"/>
  <c r="D15369" i="7"/>
  <c r="D15370" i="7"/>
  <c r="D15371" i="7"/>
  <c r="D15372" i="7"/>
  <c r="D15373" i="7"/>
  <c r="D15374" i="7"/>
  <c r="D15375" i="7"/>
  <c r="D15376" i="7"/>
  <c r="D15377" i="7"/>
  <c r="D15378" i="7"/>
  <c r="D15379" i="7"/>
  <c r="D15380" i="7"/>
  <c r="A15380" i="7" s="1"/>
  <c r="D15381" i="7"/>
  <c r="A15381" i="7" s="1"/>
  <c r="D15382" i="7"/>
  <c r="D15383" i="7"/>
  <c r="D15384" i="7"/>
  <c r="D15385" i="7"/>
  <c r="D15386" i="7"/>
  <c r="D15387" i="7"/>
  <c r="D15388" i="7"/>
  <c r="D15389" i="7"/>
  <c r="D15390" i="7"/>
  <c r="D15391" i="7"/>
  <c r="D15392" i="7"/>
  <c r="D15393" i="7"/>
  <c r="D15394" i="7"/>
  <c r="D15395" i="7"/>
  <c r="D15396" i="7"/>
  <c r="D15397" i="7"/>
  <c r="A15397" i="7" s="1"/>
  <c r="D15398" i="7"/>
  <c r="D15399" i="7"/>
  <c r="D15400" i="7"/>
  <c r="D15401" i="7"/>
  <c r="D15402" i="7"/>
  <c r="D15403" i="7"/>
  <c r="D15404" i="7"/>
  <c r="D15405" i="7"/>
  <c r="D15406" i="7"/>
  <c r="D15407" i="7"/>
  <c r="D15408" i="7"/>
  <c r="D15409" i="7"/>
  <c r="D15410" i="7"/>
  <c r="D15411" i="7"/>
  <c r="D15412" i="7"/>
  <c r="D15413" i="7"/>
  <c r="D15414" i="7"/>
  <c r="D15415" i="7"/>
  <c r="D15416" i="7"/>
  <c r="D15417" i="7"/>
  <c r="D15418" i="7"/>
  <c r="D15419" i="7"/>
  <c r="D15420" i="7"/>
  <c r="D15421" i="7"/>
  <c r="A15421" i="7" s="1"/>
  <c r="D15422" i="7"/>
  <c r="D15423" i="7"/>
  <c r="D15424" i="7"/>
  <c r="D15425" i="7"/>
  <c r="D15426" i="7"/>
  <c r="D15427" i="7"/>
  <c r="D15428" i="7"/>
  <c r="D15429" i="7"/>
  <c r="D15430" i="7"/>
  <c r="D15431" i="7"/>
  <c r="D15432" i="7"/>
  <c r="D15433" i="7"/>
  <c r="D15434" i="7"/>
  <c r="D15435" i="7"/>
  <c r="D15436" i="7"/>
  <c r="D15437" i="7"/>
  <c r="D15438" i="7"/>
  <c r="D15439" i="7"/>
  <c r="D15440" i="7"/>
  <c r="D15441" i="7"/>
  <c r="D15442" i="7"/>
  <c r="D15443" i="7"/>
  <c r="D15444" i="7"/>
  <c r="D15445" i="7"/>
  <c r="D15446" i="7"/>
  <c r="D15447" i="7"/>
  <c r="D15448" i="7"/>
  <c r="D15449" i="7"/>
  <c r="D15450" i="7"/>
  <c r="D15451" i="7"/>
  <c r="D15452" i="7"/>
  <c r="D15453" i="7"/>
  <c r="D15454" i="7"/>
  <c r="D15455" i="7"/>
  <c r="D15456" i="7"/>
  <c r="D15457" i="7"/>
  <c r="D15458" i="7"/>
  <c r="D15459" i="7"/>
  <c r="D15460" i="7"/>
  <c r="D15461" i="7"/>
  <c r="D15462" i="7"/>
  <c r="D15463" i="7"/>
  <c r="D15464" i="7"/>
  <c r="D15465" i="7"/>
  <c r="D15466" i="7"/>
  <c r="D15467" i="7"/>
  <c r="D15468" i="7"/>
  <c r="D15469" i="7"/>
  <c r="D15470" i="7"/>
  <c r="D15471" i="7"/>
  <c r="D15472" i="7"/>
  <c r="D15473" i="7"/>
  <c r="D15474" i="7"/>
  <c r="D15475" i="7"/>
  <c r="D15476" i="7"/>
  <c r="D15477" i="7"/>
  <c r="D15478" i="7"/>
  <c r="D15479" i="7"/>
  <c r="D15480" i="7"/>
  <c r="D15481" i="7"/>
  <c r="D15482" i="7"/>
  <c r="D15483" i="7"/>
  <c r="D15484" i="7"/>
  <c r="D15485" i="7"/>
  <c r="D15486" i="7"/>
  <c r="D15487" i="7"/>
  <c r="D15488" i="7"/>
  <c r="A15488" i="7" s="1"/>
  <c r="D15489" i="7"/>
  <c r="D15490" i="7"/>
  <c r="D15491" i="7"/>
  <c r="D15492" i="7"/>
  <c r="D15493" i="7"/>
  <c r="D15494" i="7"/>
  <c r="D15495" i="7"/>
  <c r="D15496" i="7"/>
  <c r="D15497" i="7"/>
  <c r="D15498" i="7"/>
  <c r="D15499" i="7"/>
  <c r="D15500" i="7"/>
  <c r="D15501" i="7"/>
  <c r="D15502" i="7"/>
  <c r="D15503" i="7"/>
  <c r="D15504" i="7"/>
  <c r="D15505" i="7"/>
  <c r="D15506" i="7"/>
  <c r="D15507" i="7"/>
  <c r="D15508" i="7"/>
  <c r="D15509" i="7"/>
  <c r="D15510" i="7"/>
  <c r="D15511" i="7"/>
  <c r="D15512" i="7"/>
  <c r="D15513" i="7"/>
  <c r="D15514" i="7"/>
  <c r="D15515" i="7"/>
  <c r="D15516" i="7"/>
  <c r="D15517" i="7"/>
  <c r="D15518" i="7"/>
  <c r="D15519" i="7"/>
  <c r="D15520" i="7"/>
  <c r="D15521" i="7"/>
  <c r="D15522" i="7"/>
  <c r="D15523" i="7"/>
  <c r="D15524" i="7"/>
  <c r="A15524" i="7" s="1"/>
  <c r="D15525" i="7"/>
  <c r="D15526" i="7"/>
  <c r="A15526" i="7" s="1"/>
  <c r="D15527" i="7"/>
  <c r="D15528" i="7"/>
  <c r="A15528" i="7" s="1"/>
  <c r="D15529" i="7"/>
  <c r="D15530" i="7"/>
  <c r="D15531" i="7"/>
  <c r="D15532" i="7"/>
  <c r="D15533" i="7"/>
  <c r="D15534" i="7"/>
  <c r="A15534" i="7" s="1"/>
  <c r="D15535" i="7"/>
  <c r="A15535" i="7" s="1"/>
  <c r="D15536" i="7"/>
  <c r="A15536" i="7" s="1"/>
  <c r="D15537" i="7"/>
  <c r="D15538" i="7"/>
  <c r="A15538" i="7" s="1"/>
  <c r="D15539" i="7"/>
  <c r="D15540" i="7"/>
  <c r="A15540" i="7" s="1"/>
  <c r="D15541" i="7"/>
  <c r="D15542" i="7"/>
  <c r="A15542" i="7" s="1"/>
  <c r="D15543" i="7"/>
  <c r="D15544" i="7"/>
  <c r="D15545" i="7"/>
  <c r="D15546" i="7"/>
  <c r="A15546" i="7" s="1"/>
  <c r="D15547" i="7"/>
  <c r="D15548" i="7"/>
  <c r="D15549" i="7"/>
  <c r="D15550" i="7"/>
  <c r="D15551" i="7"/>
  <c r="D15552" i="7"/>
  <c r="D15553" i="7"/>
  <c r="D15554" i="7"/>
  <c r="D15555" i="7"/>
  <c r="D15556" i="7"/>
  <c r="D15557" i="7"/>
  <c r="D15558" i="7"/>
  <c r="D15559" i="7"/>
  <c r="D15560" i="7"/>
  <c r="D15561" i="7"/>
  <c r="D15562" i="7"/>
  <c r="D15563" i="7"/>
  <c r="D15564" i="7"/>
  <c r="D15565" i="7"/>
  <c r="A15565" i="7" s="1"/>
  <c r="D15566" i="7"/>
  <c r="A15566" i="7" s="1"/>
  <c r="D15567" i="7"/>
  <c r="A15567" i="7" s="1"/>
  <c r="D15568" i="7"/>
  <c r="D15569" i="7"/>
  <c r="D15570" i="7"/>
  <c r="D15571" i="7"/>
  <c r="D15572" i="7"/>
  <c r="D15573" i="7"/>
  <c r="D15574" i="7"/>
  <c r="D15575" i="7"/>
  <c r="D15576" i="7"/>
  <c r="D15577" i="7"/>
  <c r="D15578" i="7"/>
  <c r="D15579" i="7"/>
  <c r="D15580" i="7"/>
  <c r="D15581" i="7"/>
  <c r="D15582" i="7"/>
  <c r="D15583" i="7"/>
  <c r="D15584" i="7"/>
  <c r="D15585" i="7"/>
  <c r="D15586" i="7"/>
  <c r="A15586" i="7" s="1"/>
  <c r="D15587" i="7"/>
  <c r="D15588" i="7"/>
  <c r="A15588" i="7" s="1"/>
  <c r="D15589" i="7"/>
  <c r="D15590" i="7"/>
  <c r="A15590" i="7" s="1"/>
  <c r="D15591" i="7"/>
  <c r="D15592" i="7"/>
  <c r="D15593" i="7"/>
  <c r="D15594" i="7"/>
  <c r="D15595" i="7"/>
  <c r="D15596" i="7"/>
  <c r="D15597" i="7"/>
  <c r="D15598" i="7"/>
  <c r="D15599" i="7"/>
  <c r="D15600" i="7"/>
  <c r="D15601" i="7"/>
  <c r="D15602" i="7"/>
  <c r="D15603" i="7"/>
  <c r="D15604" i="7"/>
  <c r="D15605" i="7"/>
  <c r="D15606" i="7"/>
  <c r="D15607" i="7"/>
  <c r="D15608" i="7"/>
  <c r="D15609" i="7"/>
  <c r="D15610" i="7"/>
  <c r="D15611" i="7"/>
  <c r="D15612" i="7"/>
  <c r="D15613" i="7"/>
  <c r="D15614" i="7"/>
  <c r="D15615" i="7"/>
  <c r="D15616" i="7"/>
  <c r="D15617" i="7"/>
  <c r="D15618" i="7"/>
  <c r="D15619" i="7"/>
  <c r="D15620" i="7"/>
  <c r="D15621" i="7"/>
  <c r="D15622" i="7"/>
  <c r="D15623" i="7"/>
  <c r="D15624" i="7"/>
  <c r="D15625" i="7"/>
  <c r="D15626" i="7"/>
  <c r="D15627" i="7"/>
  <c r="D15628" i="7"/>
  <c r="D15629" i="7"/>
  <c r="D15630" i="7"/>
  <c r="D15631" i="7"/>
  <c r="D15632" i="7"/>
  <c r="D15633" i="7"/>
  <c r="D15634" i="7"/>
  <c r="D15635" i="7"/>
  <c r="D15636" i="7"/>
  <c r="D15637" i="7"/>
  <c r="D15638" i="7"/>
  <c r="D15639" i="7"/>
  <c r="D15640" i="7"/>
  <c r="D15641" i="7"/>
  <c r="D15642" i="7"/>
  <c r="A15642" i="7" s="1"/>
  <c r="D15643" i="7"/>
  <c r="D15644" i="7"/>
  <c r="A15644" i="7" s="1"/>
  <c r="D15645" i="7"/>
  <c r="D15646" i="7"/>
  <c r="A15646" i="7" s="1"/>
  <c r="D15647" i="7"/>
  <c r="D15648" i="7"/>
  <c r="A15648" i="7" s="1"/>
  <c r="D15649" i="7"/>
  <c r="D15650" i="7"/>
  <c r="D15651" i="7"/>
  <c r="D15652" i="7"/>
  <c r="D15653" i="7"/>
  <c r="D15654" i="7"/>
  <c r="D15655" i="7"/>
  <c r="D15656" i="7"/>
  <c r="D15657" i="7"/>
  <c r="D15658" i="7"/>
  <c r="D15659" i="7"/>
  <c r="D15660" i="7"/>
  <c r="D15661" i="7"/>
  <c r="D15662" i="7"/>
  <c r="D15663" i="7"/>
  <c r="D15664" i="7"/>
  <c r="D15665" i="7"/>
  <c r="D15666" i="7"/>
  <c r="D15667" i="7"/>
  <c r="D15668" i="7"/>
  <c r="D15669" i="7"/>
  <c r="D15670" i="7"/>
  <c r="D15671" i="7"/>
  <c r="D15672" i="7"/>
  <c r="D15673" i="7"/>
  <c r="D15674" i="7"/>
  <c r="D15675" i="7"/>
  <c r="D15676" i="7"/>
  <c r="D15677" i="7"/>
  <c r="D15678" i="7"/>
  <c r="D15679" i="7"/>
  <c r="D15680" i="7"/>
  <c r="D15681" i="7"/>
  <c r="D15682" i="7"/>
  <c r="D15683" i="7"/>
  <c r="D15684" i="7"/>
  <c r="D15685" i="7"/>
  <c r="D15686" i="7"/>
  <c r="D15687" i="7"/>
  <c r="D15688" i="7"/>
  <c r="D15689" i="7"/>
  <c r="D15690" i="7"/>
  <c r="D15691" i="7"/>
  <c r="D15692" i="7"/>
  <c r="D15693" i="7"/>
  <c r="A15693" i="7" s="1"/>
  <c r="D15694" i="7"/>
  <c r="D15695" i="7"/>
  <c r="A15695" i="7" s="1"/>
  <c r="D15696" i="7"/>
  <c r="D15697" i="7"/>
  <c r="D15698" i="7"/>
  <c r="D15699" i="7"/>
  <c r="D15700" i="7"/>
  <c r="D15701" i="7"/>
  <c r="A15701" i="7" s="1"/>
  <c r="D15702" i="7"/>
  <c r="D15703" i="7"/>
  <c r="D15704" i="7"/>
  <c r="D15705" i="7"/>
  <c r="D15706" i="7"/>
  <c r="D15707" i="7"/>
  <c r="D15708" i="7"/>
  <c r="D15709" i="7"/>
  <c r="D15710" i="7"/>
  <c r="D15711" i="7"/>
  <c r="D15712" i="7"/>
  <c r="D15713" i="7"/>
  <c r="D15714" i="7"/>
  <c r="D15715" i="7"/>
  <c r="D15716" i="7"/>
  <c r="D15717" i="7"/>
  <c r="D15718" i="7"/>
  <c r="D15719" i="7"/>
  <c r="D15720" i="7"/>
  <c r="D15721" i="7"/>
  <c r="D15722" i="7"/>
  <c r="D15723" i="7"/>
  <c r="D15724" i="7"/>
  <c r="D15725" i="7"/>
  <c r="D15726" i="7"/>
  <c r="D15727" i="7"/>
  <c r="D15728" i="7"/>
  <c r="D15729" i="7"/>
  <c r="D15730" i="7"/>
  <c r="D15731" i="7"/>
  <c r="D15732" i="7"/>
  <c r="D15733" i="7"/>
  <c r="D15734" i="7"/>
  <c r="D15735" i="7"/>
  <c r="D15736" i="7"/>
  <c r="A15736" i="7" s="1"/>
  <c r="D15737" i="7"/>
  <c r="D15738" i="7"/>
  <c r="A15738" i="7" s="1"/>
  <c r="D15739" i="7"/>
  <c r="D15740" i="7"/>
  <c r="D15741" i="7"/>
  <c r="D15742" i="7"/>
  <c r="D15743" i="7"/>
  <c r="D15744" i="7"/>
  <c r="D15745" i="7"/>
  <c r="D15746" i="7"/>
  <c r="D15747" i="7"/>
  <c r="D15748" i="7"/>
  <c r="D15749" i="7"/>
  <c r="D15750" i="7"/>
  <c r="D15751" i="7"/>
  <c r="D15752" i="7"/>
  <c r="D15753" i="7"/>
  <c r="D15754" i="7"/>
  <c r="D15755" i="7"/>
  <c r="D15756" i="7"/>
  <c r="D15757" i="7"/>
  <c r="D15758" i="7"/>
  <c r="D15759" i="7"/>
  <c r="D15760" i="7"/>
  <c r="D15761" i="7"/>
  <c r="D15762" i="7"/>
  <c r="D15763" i="7"/>
  <c r="D15764" i="7"/>
  <c r="D15765" i="7"/>
  <c r="D15766" i="7"/>
  <c r="D15767" i="7"/>
  <c r="D15768" i="7"/>
  <c r="D15769" i="7"/>
  <c r="D15770" i="7"/>
  <c r="D15771" i="7"/>
  <c r="D15772" i="7"/>
  <c r="D15773" i="7"/>
  <c r="D15774" i="7"/>
  <c r="D15775" i="7"/>
  <c r="D15776" i="7"/>
  <c r="D15777" i="7"/>
  <c r="D15778" i="7"/>
  <c r="A15778" i="7" s="1"/>
  <c r="D15779" i="7"/>
  <c r="D15780" i="7"/>
  <c r="A15780" i="7" s="1"/>
  <c r="D15781" i="7"/>
  <c r="D15782" i="7"/>
  <c r="D15783" i="7"/>
  <c r="D15784" i="7"/>
  <c r="D15785" i="7"/>
  <c r="D15786" i="7"/>
  <c r="D15787" i="7"/>
  <c r="D15788" i="7"/>
  <c r="D15789" i="7"/>
  <c r="D15790" i="7"/>
  <c r="D15791" i="7"/>
  <c r="D15792" i="7"/>
  <c r="D15793" i="7"/>
  <c r="D15794" i="7"/>
  <c r="D15795" i="7"/>
  <c r="D15796" i="7"/>
  <c r="D15797" i="7"/>
  <c r="D15798" i="7"/>
  <c r="D15799" i="7"/>
  <c r="D15800" i="7"/>
  <c r="D15801" i="7"/>
  <c r="D15802" i="7"/>
  <c r="D15803" i="7"/>
  <c r="D15804" i="7"/>
  <c r="D15805" i="7"/>
  <c r="D15806" i="7"/>
  <c r="D15807" i="7"/>
  <c r="D15808" i="7"/>
  <c r="D15809" i="7"/>
  <c r="D15810" i="7"/>
  <c r="D15811" i="7"/>
  <c r="D15812" i="7"/>
  <c r="D15813" i="7"/>
  <c r="D15814" i="7"/>
  <c r="D15815" i="7"/>
  <c r="D15816" i="7"/>
  <c r="D15817" i="7"/>
  <c r="D15818" i="7"/>
  <c r="D15819" i="7"/>
  <c r="D15820" i="7"/>
  <c r="A15820" i="7" s="1"/>
  <c r="D15821" i="7"/>
  <c r="D15822" i="7"/>
  <c r="D15823" i="7"/>
  <c r="D15824" i="7"/>
  <c r="D15825" i="7"/>
  <c r="D15826" i="7"/>
  <c r="D15827" i="7"/>
  <c r="D15828" i="7"/>
  <c r="D15829" i="7"/>
  <c r="D15830" i="7"/>
  <c r="D15831" i="7"/>
  <c r="D15832" i="7"/>
  <c r="D15833" i="7"/>
  <c r="D15834" i="7"/>
  <c r="D15835" i="7"/>
  <c r="D15836" i="7"/>
  <c r="D15837" i="7"/>
  <c r="D15838" i="7"/>
  <c r="D15839" i="7"/>
  <c r="D15840" i="7"/>
  <c r="D15841" i="7"/>
  <c r="D15842" i="7"/>
  <c r="A15842" i="7" s="1"/>
  <c r="D15843" i="7"/>
  <c r="D15844" i="7"/>
  <c r="A15844" i="7" s="1"/>
  <c r="D15845" i="7"/>
  <c r="A15845" i="7" s="1"/>
  <c r="D15846" i="7"/>
  <c r="A15846" i="7" s="1"/>
  <c r="D15847" i="7"/>
  <c r="D15848" i="7"/>
  <c r="D15849" i="7"/>
  <c r="D15850" i="7"/>
  <c r="D15851" i="7"/>
  <c r="D15852" i="7"/>
  <c r="D15853" i="7"/>
  <c r="D15854" i="7"/>
  <c r="D15855" i="7"/>
  <c r="D15856" i="7"/>
  <c r="D15857" i="7"/>
  <c r="D15858" i="7"/>
  <c r="A15858" i="7" s="1"/>
  <c r="D15859" i="7"/>
  <c r="D15860" i="7"/>
  <c r="D15861" i="7"/>
  <c r="D15862" i="7"/>
  <c r="D15863" i="7"/>
  <c r="D15864" i="7"/>
  <c r="A15864" i="7" s="1"/>
  <c r="D15865" i="7"/>
  <c r="D15866" i="7"/>
  <c r="A15866" i="7" s="1"/>
  <c r="D15867" i="7"/>
  <c r="D15868" i="7"/>
  <c r="A15868" i="7" s="1"/>
  <c r="D15869" i="7"/>
  <c r="D15870" i="7"/>
  <c r="D15871" i="7"/>
  <c r="D15872" i="7"/>
  <c r="D15873" i="7"/>
  <c r="D15874" i="7"/>
  <c r="D15875" i="7"/>
  <c r="D15876" i="7"/>
  <c r="D15877" i="7"/>
  <c r="A15877" i="7" s="1"/>
  <c r="D15878" i="7"/>
  <c r="D15879" i="7"/>
  <c r="A15879" i="7" s="1"/>
  <c r="D15880" i="7"/>
  <c r="D15881" i="7"/>
  <c r="D15882" i="7"/>
  <c r="D15883" i="7"/>
  <c r="D15884" i="7"/>
  <c r="D15885" i="7"/>
  <c r="D15886" i="7"/>
  <c r="D15887" i="7"/>
  <c r="D15888" i="7"/>
  <c r="D15889" i="7"/>
  <c r="D15890" i="7"/>
  <c r="A15890" i="7" s="1"/>
  <c r="D15891" i="7"/>
  <c r="D15892" i="7"/>
  <c r="D15893" i="7"/>
  <c r="D15894" i="7"/>
  <c r="D15895" i="7"/>
  <c r="D15896" i="7"/>
  <c r="D15897" i="7"/>
  <c r="D15898" i="7"/>
  <c r="D15899" i="7"/>
  <c r="D15900" i="7"/>
  <c r="D15901" i="7"/>
  <c r="D15902" i="7"/>
  <c r="A15902" i="7" s="1"/>
  <c r="D15903" i="7"/>
  <c r="D15904" i="7"/>
  <c r="D15905" i="7"/>
  <c r="D15906" i="7"/>
  <c r="D15907" i="7"/>
  <c r="D15908" i="7"/>
  <c r="D15909" i="7"/>
  <c r="D15910" i="7"/>
  <c r="D15911" i="7"/>
  <c r="D15912" i="7"/>
  <c r="D15913" i="7"/>
  <c r="D15914" i="7"/>
  <c r="D15915" i="7"/>
  <c r="D15916" i="7"/>
  <c r="D15917" i="7"/>
  <c r="D15918" i="7"/>
  <c r="D15919" i="7"/>
  <c r="D15920" i="7"/>
  <c r="D15921" i="7"/>
  <c r="D15922" i="7"/>
  <c r="D15923" i="7"/>
  <c r="D15924" i="7"/>
  <c r="D15925" i="7"/>
  <c r="D15926" i="7"/>
  <c r="D15927" i="7"/>
  <c r="D15928" i="7"/>
  <c r="D15929" i="7"/>
  <c r="D15930" i="7"/>
  <c r="D15931" i="7"/>
  <c r="D15932" i="7"/>
  <c r="D15933" i="7"/>
  <c r="D15934" i="7"/>
  <c r="D15935" i="7"/>
  <c r="D15936" i="7"/>
  <c r="D15937" i="7"/>
  <c r="D15938" i="7"/>
  <c r="D15939" i="7"/>
  <c r="D15940" i="7"/>
  <c r="D15941" i="7"/>
  <c r="D15942" i="7"/>
  <c r="D15943" i="7"/>
  <c r="D15944" i="7"/>
  <c r="D15945" i="7"/>
  <c r="D15946" i="7"/>
  <c r="D15947" i="7"/>
  <c r="D15948" i="7"/>
  <c r="D15949" i="7"/>
  <c r="D15950" i="7"/>
  <c r="D15951" i="7"/>
  <c r="D15952" i="7"/>
  <c r="D15953" i="7"/>
  <c r="D15954" i="7"/>
  <c r="D15955" i="7"/>
  <c r="D15956" i="7"/>
  <c r="D15957" i="7"/>
  <c r="D15958" i="7"/>
  <c r="D15959" i="7"/>
  <c r="D15960" i="7"/>
  <c r="D15961" i="7"/>
  <c r="D15962" i="7"/>
  <c r="D15963" i="7"/>
  <c r="D15964" i="7"/>
  <c r="D15965" i="7"/>
  <c r="D15966" i="7"/>
  <c r="D15967" i="7"/>
  <c r="D15968" i="7"/>
  <c r="D15969" i="7"/>
  <c r="D15970" i="7"/>
  <c r="D15971" i="7"/>
  <c r="D15972" i="7"/>
  <c r="D15973" i="7"/>
  <c r="A15973" i="7" s="1"/>
  <c r="D15974" i="7"/>
  <c r="D15975" i="7"/>
  <c r="D15976" i="7"/>
  <c r="D15977" i="7"/>
  <c r="D15978" i="7"/>
  <c r="D15979" i="7"/>
  <c r="D15980" i="7"/>
  <c r="D15981" i="7"/>
  <c r="D15982" i="7"/>
  <c r="D15983" i="7"/>
  <c r="A15983" i="7" s="1"/>
  <c r="D15984" i="7"/>
  <c r="D15985" i="7"/>
  <c r="D15986" i="7"/>
  <c r="D15987" i="7"/>
  <c r="D15988" i="7"/>
  <c r="D15989" i="7"/>
  <c r="D15990" i="7"/>
  <c r="D15991" i="7"/>
  <c r="D15992" i="7"/>
  <c r="D15993" i="7"/>
  <c r="D15994" i="7"/>
  <c r="D15995" i="7"/>
  <c r="D15996" i="7"/>
  <c r="D15997" i="7"/>
  <c r="D15998" i="7"/>
  <c r="D15999" i="7"/>
  <c r="D16000" i="7"/>
  <c r="D16001" i="7"/>
  <c r="D16002" i="7"/>
  <c r="D16003" i="7"/>
  <c r="D16004" i="7"/>
  <c r="D16005" i="7"/>
  <c r="D16006" i="7"/>
  <c r="D16007" i="7"/>
  <c r="D16008" i="7"/>
  <c r="D16009" i="7"/>
  <c r="D16010" i="7"/>
  <c r="D16011" i="7"/>
  <c r="D16012" i="7"/>
  <c r="D16013" i="7"/>
  <c r="D16014" i="7"/>
  <c r="D16015" i="7"/>
  <c r="D16016" i="7"/>
  <c r="D16017" i="7"/>
  <c r="D16018" i="7"/>
  <c r="D16019" i="7"/>
  <c r="D16020" i="7"/>
  <c r="D16021" i="7"/>
  <c r="D16022" i="7"/>
  <c r="D16023" i="7"/>
  <c r="D16024" i="7"/>
  <c r="D16025" i="7"/>
  <c r="D16026" i="7"/>
  <c r="D16027" i="7"/>
  <c r="D16028" i="7"/>
  <c r="D16029" i="7"/>
  <c r="D16030" i="7"/>
  <c r="D16031" i="7"/>
  <c r="D16032" i="7"/>
  <c r="D16033" i="7"/>
  <c r="D16034" i="7"/>
  <c r="D16035" i="7"/>
  <c r="D16036" i="7"/>
  <c r="D16037" i="7"/>
  <c r="D16038" i="7"/>
  <c r="D16039" i="7"/>
  <c r="D16040" i="7"/>
  <c r="D16041" i="7"/>
  <c r="D16042" i="7"/>
  <c r="D16043" i="7"/>
  <c r="D16044" i="7"/>
  <c r="D16045" i="7"/>
  <c r="D16046" i="7"/>
  <c r="D16047" i="7"/>
  <c r="D16048" i="7"/>
  <c r="D16049" i="7"/>
  <c r="D16050" i="7"/>
  <c r="D16051" i="7"/>
  <c r="D16052" i="7"/>
  <c r="D16053" i="7"/>
  <c r="D16054" i="7"/>
  <c r="D16055" i="7"/>
  <c r="D16056" i="7"/>
  <c r="D16057" i="7"/>
  <c r="D16058" i="7"/>
  <c r="D16059" i="7"/>
  <c r="D16060" i="7"/>
  <c r="D16061" i="7"/>
  <c r="D16062" i="7"/>
  <c r="D16063" i="7"/>
  <c r="D16064" i="7"/>
  <c r="D16065" i="7"/>
  <c r="D16066" i="7"/>
  <c r="D16067" i="7"/>
  <c r="D16068" i="7"/>
  <c r="D16069" i="7"/>
  <c r="D16070" i="7"/>
  <c r="D16071" i="7"/>
  <c r="D16072" i="7"/>
  <c r="D16073" i="7"/>
  <c r="D16074" i="7"/>
  <c r="D16075" i="7"/>
  <c r="D16076" i="7"/>
  <c r="D16077" i="7"/>
  <c r="D16078" i="7"/>
  <c r="D16079" i="7"/>
  <c r="D16080" i="7"/>
  <c r="D16081" i="7"/>
  <c r="D16082" i="7"/>
  <c r="D16083" i="7"/>
  <c r="D16084" i="7"/>
  <c r="D16085" i="7"/>
  <c r="D16086" i="7"/>
  <c r="D16087" i="7"/>
  <c r="D16088" i="7"/>
  <c r="D16089" i="7"/>
  <c r="D16090" i="7"/>
  <c r="D16091" i="7"/>
  <c r="D16092" i="7"/>
  <c r="D16093" i="7"/>
  <c r="D16094" i="7"/>
  <c r="D16095" i="7"/>
  <c r="D16096" i="7"/>
  <c r="D16097" i="7"/>
  <c r="D16098" i="7"/>
  <c r="D16099" i="7"/>
  <c r="D16100" i="7"/>
  <c r="D16101" i="7"/>
  <c r="D16102" i="7"/>
  <c r="D16103" i="7"/>
  <c r="D16104" i="7"/>
  <c r="D16105" i="7"/>
  <c r="D16106" i="7"/>
  <c r="D16107" i="7"/>
  <c r="D16108" i="7"/>
  <c r="D16109" i="7"/>
  <c r="D16110" i="7"/>
  <c r="D16111" i="7"/>
  <c r="D16112" i="7"/>
  <c r="D16113" i="7"/>
  <c r="D16114" i="7"/>
  <c r="D16115" i="7"/>
  <c r="D16116" i="7"/>
  <c r="D16117" i="7"/>
  <c r="D16118" i="7"/>
  <c r="D16119" i="7"/>
  <c r="D16120" i="7"/>
  <c r="D16121" i="7"/>
  <c r="D16122" i="7"/>
  <c r="D16123" i="7"/>
  <c r="D16124" i="7"/>
  <c r="D16125" i="7"/>
  <c r="D16126" i="7"/>
  <c r="D16127" i="7"/>
  <c r="D16128" i="7"/>
  <c r="D16129" i="7"/>
  <c r="D16130" i="7"/>
  <c r="D16131" i="7"/>
  <c r="D16132" i="7"/>
  <c r="D16133" i="7"/>
  <c r="D16134" i="7"/>
  <c r="D16135" i="7"/>
  <c r="D16136" i="7"/>
  <c r="D16137" i="7"/>
  <c r="D16138" i="7"/>
  <c r="D16139" i="7"/>
  <c r="D16140" i="7"/>
  <c r="D16141" i="7"/>
  <c r="D16142" i="7"/>
  <c r="D16143" i="7"/>
  <c r="D16144" i="7"/>
  <c r="D16145" i="7"/>
  <c r="D16146" i="7"/>
  <c r="D16147" i="7"/>
  <c r="D16148" i="7"/>
  <c r="D16149" i="7"/>
  <c r="D16150" i="7"/>
  <c r="D16151" i="7"/>
  <c r="D16152" i="7"/>
  <c r="D16153" i="7"/>
  <c r="D16154" i="7"/>
  <c r="D16155" i="7"/>
  <c r="D16156" i="7"/>
  <c r="D16157" i="7"/>
  <c r="D16158" i="7"/>
  <c r="D16159" i="7"/>
  <c r="D16160" i="7"/>
  <c r="D16161" i="7"/>
  <c r="D16162" i="7"/>
  <c r="D16163" i="7"/>
  <c r="D16164" i="7"/>
  <c r="D16165" i="7"/>
  <c r="D16166" i="7"/>
  <c r="D16167" i="7"/>
  <c r="D16168" i="7"/>
  <c r="D16169" i="7"/>
  <c r="D16170" i="7"/>
  <c r="A16170" i="7" s="1"/>
  <c r="D16171" i="7"/>
  <c r="D16172" i="7"/>
  <c r="D16173" i="7"/>
  <c r="D16174" i="7"/>
  <c r="D16175" i="7"/>
  <c r="D16176" i="7"/>
  <c r="D16177" i="7"/>
  <c r="D16178" i="7"/>
  <c r="A16178" i="7" s="1"/>
  <c r="D16179" i="7"/>
  <c r="D16180" i="7"/>
  <c r="A16180" i="7" s="1"/>
  <c r="D16181" i="7"/>
  <c r="A16181" i="7" s="1"/>
  <c r="D16182" i="7"/>
  <c r="D16183" i="7"/>
  <c r="D16184" i="7"/>
  <c r="D16185" i="7"/>
  <c r="D16186" i="7"/>
  <c r="D16187" i="7"/>
  <c r="D16188" i="7"/>
  <c r="D16189" i="7"/>
  <c r="A16189" i="7" s="1"/>
  <c r="D16190" i="7"/>
  <c r="D16191" i="7"/>
  <c r="A16191" i="7" s="1"/>
  <c r="D16192" i="7"/>
  <c r="D16193" i="7"/>
  <c r="D16194" i="7"/>
  <c r="A16194" i="7" s="1"/>
  <c r="D16195" i="7"/>
  <c r="D16196" i="7"/>
  <c r="D16197" i="7"/>
  <c r="D16198" i="7"/>
  <c r="D16199" i="7"/>
  <c r="D16200" i="7"/>
  <c r="D16201" i="7"/>
  <c r="D16202" i="7"/>
  <c r="D16203" i="7"/>
  <c r="D16204" i="7"/>
  <c r="D16205" i="7"/>
  <c r="D16206" i="7"/>
  <c r="D16207" i="7"/>
  <c r="D16208" i="7"/>
  <c r="D16209" i="7"/>
  <c r="D16210" i="7"/>
  <c r="D16211" i="7"/>
  <c r="D16212" i="7"/>
  <c r="D16213" i="7"/>
  <c r="D16214" i="7"/>
  <c r="D16215" i="7"/>
  <c r="D16216" i="7"/>
  <c r="D16217" i="7"/>
  <c r="D16218" i="7"/>
  <c r="A16218" i="7" s="1"/>
  <c r="D16219" i="7"/>
  <c r="D16220" i="7"/>
  <c r="A16220" i="7" s="1"/>
  <c r="D16221" i="7"/>
  <c r="D16222" i="7"/>
  <c r="D16223" i="7"/>
  <c r="D16224" i="7"/>
  <c r="D16225" i="7"/>
  <c r="D16226" i="7"/>
  <c r="D16227" i="7"/>
  <c r="D16228" i="7"/>
  <c r="D16229" i="7"/>
  <c r="D16230" i="7"/>
  <c r="D16231" i="7"/>
  <c r="A16231" i="7" s="1"/>
  <c r="D16232" i="7"/>
  <c r="D16233" i="7"/>
  <c r="D16234" i="7"/>
  <c r="A16234" i="7" s="1"/>
  <c r="D16235" i="7"/>
  <c r="D16236" i="7"/>
  <c r="D16237" i="7"/>
  <c r="A16237" i="7" s="1"/>
  <c r="D16238" i="7"/>
  <c r="D16239" i="7"/>
  <c r="D16240" i="7"/>
  <c r="A16240" i="7" s="1"/>
  <c r="D16241" i="7"/>
  <c r="D16242" i="7"/>
  <c r="A16242" i="7" s="1"/>
  <c r="D16243" i="7"/>
  <c r="D16244" i="7"/>
  <c r="D16245" i="7"/>
  <c r="A16245" i="7" s="1"/>
  <c r="D16246" i="7"/>
  <c r="D16247" i="7"/>
  <c r="A16247" i="7" s="1"/>
  <c r="D16248" i="7"/>
  <c r="A16248" i="7" s="1"/>
  <c r="D16249" i="7"/>
  <c r="D16250" i="7"/>
  <c r="A16250" i="7" s="1"/>
  <c r="D16251" i="7"/>
  <c r="D16252" i="7"/>
  <c r="A16252" i="7" s="1"/>
  <c r="D16253" i="7"/>
  <c r="D16254" i="7"/>
  <c r="A16254" i="7" s="1"/>
  <c r="D16255" i="7"/>
  <c r="D16256" i="7"/>
  <c r="A16256" i="7" s="1"/>
  <c r="D16257" i="7"/>
  <c r="D16258" i="7"/>
  <c r="A16258" i="7" s="1"/>
  <c r="D16259" i="7"/>
  <c r="D16260" i="7"/>
  <c r="A16260" i="7" s="1"/>
  <c r="D16261" i="7"/>
  <c r="D16262" i="7"/>
  <c r="D16263" i="7"/>
  <c r="D16264" i="7"/>
  <c r="D16265" i="7"/>
  <c r="D16266" i="7"/>
  <c r="D16267" i="7"/>
  <c r="D16268" i="7"/>
  <c r="D16269" i="7"/>
  <c r="D16270" i="7"/>
  <c r="D16271" i="7"/>
  <c r="D16272" i="7"/>
  <c r="D16273" i="7"/>
  <c r="D16274" i="7"/>
  <c r="D16275" i="7"/>
  <c r="D16276" i="7"/>
  <c r="D16277" i="7"/>
  <c r="D16278" i="7"/>
  <c r="D16279" i="7"/>
  <c r="D16280" i="7"/>
  <c r="D16281" i="7"/>
  <c r="D16282" i="7"/>
  <c r="D16283" i="7"/>
  <c r="D16284" i="7"/>
  <c r="D16285" i="7"/>
  <c r="A16285" i="7" s="1"/>
  <c r="D16286" i="7"/>
  <c r="A16286" i="7" s="1"/>
  <c r="D16287" i="7"/>
  <c r="D16288" i="7"/>
  <c r="D16289" i="7"/>
  <c r="D16290" i="7"/>
  <c r="D16291" i="7"/>
  <c r="D16292" i="7"/>
  <c r="D16293" i="7"/>
  <c r="D16294" i="7"/>
  <c r="D16295" i="7"/>
  <c r="D16296" i="7"/>
  <c r="D16297" i="7"/>
  <c r="D16298" i="7"/>
  <c r="D16299" i="7"/>
  <c r="D16300" i="7"/>
  <c r="D16301" i="7"/>
  <c r="D16302" i="7"/>
  <c r="D16303" i="7"/>
  <c r="D16304" i="7"/>
  <c r="D16305" i="7"/>
  <c r="D16306" i="7"/>
  <c r="D16307" i="7"/>
  <c r="D16308" i="7"/>
  <c r="D16309" i="7"/>
  <c r="D16310" i="7"/>
  <c r="D16311" i="7"/>
  <c r="D16312" i="7"/>
  <c r="D16313" i="7"/>
  <c r="D16314" i="7"/>
  <c r="D16315" i="7"/>
  <c r="D16316" i="7"/>
  <c r="D16317" i="7"/>
  <c r="D16318" i="7"/>
  <c r="D16319" i="7"/>
  <c r="D16320" i="7"/>
  <c r="D16321" i="7"/>
  <c r="D16322" i="7"/>
  <c r="D16323" i="7"/>
  <c r="D16324" i="7"/>
  <c r="D16325" i="7"/>
  <c r="D16326" i="7"/>
  <c r="D16327" i="7"/>
  <c r="D16328" i="7"/>
  <c r="D16329" i="7"/>
  <c r="D16330" i="7"/>
  <c r="D16331" i="7"/>
  <c r="D16332" i="7"/>
  <c r="D16333" i="7"/>
  <c r="D16334" i="7"/>
  <c r="D16335" i="7"/>
  <c r="A16335" i="7" s="1"/>
  <c r="D16336" i="7"/>
  <c r="D16337" i="7"/>
  <c r="D16338" i="7"/>
  <c r="D16339" i="7"/>
  <c r="D16340" i="7"/>
  <c r="D16341" i="7"/>
  <c r="A16341" i="7" s="1"/>
  <c r="D16342" i="7"/>
  <c r="D16343" i="7"/>
  <c r="A16343" i="7" s="1"/>
  <c r="D16344" i="7"/>
  <c r="D16345" i="7"/>
  <c r="D16346" i="7"/>
  <c r="D16347" i="7"/>
  <c r="D16348" i="7"/>
  <c r="D16349" i="7"/>
  <c r="D16350" i="7"/>
  <c r="D16351" i="7"/>
  <c r="D16352" i="7"/>
  <c r="D16353" i="7"/>
  <c r="D16354" i="7"/>
  <c r="D16355" i="7"/>
  <c r="D16356" i="7"/>
  <c r="D16357" i="7"/>
  <c r="D16358" i="7"/>
  <c r="D16359" i="7"/>
  <c r="D16360" i="7"/>
  <c r="D16361" i="7"/>
  <c r="D16362" i="7"/>
  <c r="D16363" i="7"/>
  <c r="D16364" i="7"/>
  <c r="D16365" i="7"/>
  <c r="D16366" i="7"/>
  <c r="D16367" i="7"/>
  <c r="D16368" i="7"/>
  <c r="D16369" i="7"/>
  <c r="D16370" i="7"/>
  <c r="D16371" i="7"/>
  <c r="D16372" i="7"/>
  <c r="D16373" i="7"/>
  <c r="D16374" i="7"/>
  <c r="D16375" i="7"/>
  <c r="D16376" i="7"/>
  <c r="D16377" i="7"/>
  <c r="D16378" i="7"/>
  <c r="D16379" i="7"/>
  <c r="D16380" i="7"/>
  <c r="D16381" i="7"/>
  <c r="D16382" i="7"/>
  <c r="D16383" i="7"/>
  <c r="D16384" i="7"/>
  <c r="D16385" i="7"/>
  <c r="D16386" i="7"/>
  <c r="D16387" i="7"/>
  <c r="D16388" i="7"/>
  <c r="D16389" i="7"/>
  <c r="D16390" i="7"/>
  <c r="D16391" i="7"/>
  <c r="D16392" i="7"/>
  <c r="D16393" i="7"/>
  <c r="D16394" i="7"/>
  <c r="D16395" i="7"/>
  <c r="D16396" i="7"/>
  <c r="D16397" i="7"/>
  <c r="D16398" i="7"/>
  <c r="A16398" i="7" s="1"/>
  <c r="D16399" i="7"/>
  <c r="D16400" i="7"/>
  <c r="A16400" i="7" s="1"/>
  <c r="D16401" i="7"/>
  <c r="D16402" i="7"/>
  <c r="D16403" i="7"/>
  <c r="D16404" i="7"/>
  <c r="D16405" i="7"/>
  <c r="D16406" i="7"/>
  <c r="D16407" i="7"/>
  <c r="D16408" i="7"/>
  <c r="D16409" i="7"/>
  <c r="D16410" i="7"/>
  <c r="D16411" i="7"/>
  <c r="D16412" i="7"/>
  <c r="D16413" i="7"/>
  <c r="D16414" i="7"/>
  <c r="D16415" i="7"/>
  <c r="D16416" i="7"/>
  <c r="D16417" i="7"/>
  <c r="D16418" i="7"/>
  <c r="D16419" i="7"/>
  <c r="D16420" i="7"/>
  <c r="D16421" i="7"/>
  <c r="D16422" i="7"/>
  <c r="D16423" i="7"/>
  <c r="D16424" i="7"/>
  <c r="D16425" i="7"/>
  <c r="D16426" i="7"/>
  <c r="D16427" i="7"/>
  <c r="D16428" i="7"/>
  <c r="D16429" i="7"/>
  <c r="D16430" i="7"/>
  <c r="D16431" i="7"/>
  <c r="D16432" i="7"/>
  <c r="D16433" i="7"/>
  <c r="D16434" i="7"/>
  <c r="D16435" i="7"/>
  <c r="D16436" i="7"/>
  <c r="D16437" i="7"/>
  <c r="D16438" i="7"/>
  <c r="D16439" i="7"/>
  <c r="D16440" i="7"/>
  <c r="D16441" i="7"/>
  <c r="D16442" i="7"/>
  <c r="D16443" i="7"/>
  <c r="D16444" i="7"/>
  <c r="D16445" i="7"/>
  <c r="D16446" i="7"/>
  <c r="D16447" i="7"/>
  <c r="D16448" i="7"/>
  <c r="D16449" i="7"/>
  <c r="D16450" i="7"/>
  <c r="D16451" i="7"/>
  <c r="D16452" i="7"/>
  <c r="D16453" i="7"/>
  <c r="D16454" i="7"/>
  <c r="D16455" i="7"/>
  <c r="D16456" i="7"/>
  <c r="D16457" i="7"/>
  <c r="D16458" i="7"/>
  <c r="D16459" i="7"/>
  <c r="D16460" i="7"/>
  <c r="D16461" i="7"/>
  <c r="D16462" i="7"/>
  <c r="D16463" i="7"/>
  <c r="D16464" i="7"/>
  <c r="D16465" i="7"/>
  <c r="D16466" i="7"/>
  <c r="D16467" i="7"/>
  <c r="D16468" i="7"/>
  <c r="D16469" i="7"/>
  <c r="D16470" i="7"/>
  <c r="D16471" i="7"/>
  <c r="D16472" i="7"/>
  <c r="D16473" i="7"/>
  <c r="D16474" i="7"/>
  <c r="A16474" i="7" s="1"/>
  <c r="D16475" i="7"/>
  <c r="D16476" i="7"/>
  <c r="D16477" i="7"/>
  <c r="D16478" i="7"/>
  <c r="A16478" i="7" s="1"/>
  <c r="D16479" i="7"/>
  <c r="D16480" i="7"/>
  <c r="A16480" i="7" s="1"/>
  <c r="D16481" i="7"/>
  <c r="D16482" i="7"/>
  <c r="A16482" i="7" s="1"/>
  <c r="D16483" i="7"/>
  <c r="D16484" i="7"/>
  <c r="D16485" i="7"/>
  <c r="D16486" i="7"/>
  <c r="D16487" i="7"/>
  <c r="A16487" i="7" s="1"/>
  <c r="D16488" i="7"/>
  <c r="D16489" i="7"/>
  <c r="D16490" i="7"/>
  <c r="D16491" i="7"/>
  <c r="D16492" i="7"/>
  <c r="D16493" i="7"/>
  <c r="D16494" i="7"/>
  <c r="D16495" i="7"/>
  <c r="D16496" i="7"/>
  <c r="D16497" i="7"/>
  <c r="D16498" i="7"/>
  <c r="D16499" i="7"/>
  <c r="D16500" i="7"/>
  <c r="D16501" i="7"/>
  <c r="D16502" i="7"/>
  <c r="D16503" i="7"/>
  <c r="D16504" i="7"/>
  <c r="D16505" i="7"/>
  <c r="D16506" i="7"/>
  <c r="D16507" i="7"/>
  <c r="D16508" i="7"/>
  <c r="D16509" i="7"/>
  <c r="D16510" i="7"/>
  <c r="D16511" i="7"/>
  <c r="D16512" i="7"/>
  <c r="D16513" i="7"/>
  <c r="D16514" i="7"/>
  <c r="D16515" i="7"/>
  <c r="D16516" i="7"/>
  <c r="D16517" i="7"/>
  <c r="D16518" i="7"/>
  <c r="D16519" i="7"/>
  <c r="D16520" i="7"/>
  <c r="A16520" i="7" s="1"/>
  <c r="D16521" i="7"/>
  <c r="D16522" i="7"/>
  <c r="D16523" i="7"/>
  <c r="D16524" i="7"/>
  <c r="D16525" i="7"/>
  <c r="D16526" i="7"/>
  <c r="D16527" i="7"/>
  <c r="D16528" i="7"/>
  <c r="D16529" i="7"/>
  <c r="D16530" i="7"/>
  <c r="D16531" i="7"/>
  <c r="D16532" i="7"/>
  <c r="D16533" i="7"/>
  <c r="D16534" i="7"/>
  <c r="A16534" i="7" s="1"/>
  <c r="D16535" i="7"/>
  <c r="A16535" i="7" s="1"/>
  <c r="D16536" i="7"/>
  <c r="A16536" i="7" s="1"/>
  <c r="D16537" i="7"/>
  <c r="D16538" i="7"/>
  <c r="D16539" i="7"/>
  <c r="D16540" i="7"/>
  <c r="D16541" i="7"/>
  <c r="D16542" i="7"/>
  <c r="D16543" i="7"/>
  <c r="D16544" i="7"/>
  <c r="A16544" i="7" s="1"/>
  <c r="D16545" i="7"/>
  <c r="D16546" i="7"/>
  <c r="D16547" i="7"/>
  <c r="D16548" i="7"/>
  <c r="D16549" i="7"/>
  <c r="D16550" i="7"/>
  <c r="D16551" i="7"/>
  <c r="D16552" i="7"/>
  <c r="D16553" i="7"/>
  <c r="D16554" i="7"/>
  <c r="D16555" i="7"/>
  <c r="D16556" i="7"/>
  <c r="D16557" i="7"/>
  <c r="D16558" i="7"/>
  <c r="D16559" i="7"/>
  <c r="D16560" i="7"/>
  <c r="D16561" i="7"/>
  <c r="D16562" i="7"/>
  <c r="D16563" i="7"/>
  <c r="D16564" i="7"/>
  <c r="D16565" i="7"/>
  <c r="D16566" i="7"/>
  <c r="D16567" i="7"/>
  <c r="D16568" i="7"/>
  <c r="D16569" i="7"/>
  <c r="D16570" i="7"/>
  <c r="D16571" i="7"/>
  <c r="D16572" i="7"/>
  <c r="D16573" i="7"/>
  <c r="D16574" i="7"/>
  <c r="D16575" i="7"/>
  <c r="D16576" i="7"/>
  <c r="D16577" i="7"/>
  <c r="D16578" i="7"/>
  <c r="D16579" i="7"/>
  <c r="D16580" i="7"/>
  <c r="D16581" i="7"/>
  <c r="D16582" i="7"/>
  <c r="D16583" i="7"/>
  <c r="D16584" i="7"/>
  <c r="D16585" i="7"/>
  <c r="D16586" i="7"/>
  <c r="D16587" i="7"/>
  <c r="D16588" i="7"/>
  <c r="D16589" i="7"/>
  <c r="D16590" i="7"/>
  <c r="D16591" i="7"/>
  <c r="A16591" i="7" s="1"/>
  <c r="D16592" i="7"/>
  <c r="D16593" i="7"/>
  <c r="D16594" i="7"/>
  <c r="D16595" i="7"/>
  <c r="D16596" i="7"/>
  <c r="D16597" i="7"/>
  <c r="D16598" i="7"/>
  <c r="D16599" i="7"/>
  <c r="D16600" i="7"/>
  <c r="D16601" i="7"/>
  <c r="D16602" i="7"/>
  <c r="D16603" i="7"/>
  <c r="D16604" i="7"/>
  <c r="D16605" i="7"/>
  <c r="D16606" i="7"/>
  <c r="D16607" i="7"/>
  <c r="D16608" i="7"/>
  <c r="D16609" i="7"/>
  <c r="D16610" i="7"/>
  <c r="D16611" i="7"/>
  <c r="D16612" i="7"/>
  <c r="D16613" i="7"/>
  <c r="D16614" i="7"/>
  <c r="D16615" i="7"/>
  <c r="D16616" i="7"/>
  <c r="D16617" i="7"/>
  <c r="D16618" i="7"/>
  <c r="D16619" i="7"/>
  <c r="D16620" i="7"/>
  <c r="D16621" i="7"/>
  <c r="D16622" i="7"/>
  <c r="D16623" i="7"/>
  <c r="D16624" i="7"/>
  <c r="D16625" i="7"/>
  <c r="D16626" i="7"/>
  <c r="D16627" i="7"/>
  <c r="D16628" i="7"/>
  <c r="D16629" i="7"/>
  <c r="D16630" i="7"/>
  <c r="D16631" i="7"/>
  <c r="D16632" i="7"/>
  <c r="D16633" i="7"/>
  <c r="D16634" i="7"/>
  <c r="A16634" i="7" s="1"/>
  <c r="D16635" i="7"/>
  <c r="D16636" i="7"/>
  <c r="D16637" i="7"/>
  <c r="A16637" i="7" s="1"/>
  <c r="D16638" i="7"/>
  <c r="A16638" i="7" s="1"/>
  <c r="D16639" i="7"/>
  <c r="D16640" i="7"/>
  <c r="D16641" i="7"/>
  <c r="D16642" i="7"/>
  <c r="D16643" i="7"/>
  <c r="D16644" i="7"/>
  <c r="D16645" i="7"/>
  <c r="D16646" i="7"/>
  <c r="D16647" i="7"/>
  <c r="D16648" i="7"/>
  <c r="D16649" i="7"/>
  <c r="D16650" i="7"/>
  <c r="D16651" i="7"/>
  <c r="D16652" i="7"/>
  <c r="D16653" i="7"/>
  <c r="D16654" i="7"/>
  <c r="D16655" i="7"/>
  <c r="D16656" i="7"/>
  <c r="D16657" i="7"/>
  <c r="D16658" i="7"/>
  <c r="D16659" i="7"/>
  <c r="D16660" i="7"/>
  <c r="D16661" i="7"/>
  <c r="D16662" i="7"/>
  <c r="D16663" i="7"/>
  <c r="D16664" i="7"/>
  <c r="D16665" i="7"/>
  <c r="D16666" i="7"/>
  <c r="D16667" i="7"/>
  <c r="D16668" i="7"/>
  <c r="D16669" i="7"/>
  <c r="D16670" i="7"/>
  <c r="D16671" i="7"/>
  <c r="D16672" i="7"/>
  <c r="D16673" i="7"/>
  <c r="D16674" i="7"/>
  <c r="D16675" i="7"/>
  <c r="D16676" i="7"/>
  <c r="D16677" i="7"/>
  <c r="D16678" i="7"/>
  <c r="D16679" i="7"/>
  <c r="D16680" i="7"/>
  <c r="D16681" i="7"/>
  <c r="D16682" i="7"/>
  <c r="D16683" i="7"/>
  <c r="D16684" i="7"/>
  <c r="D16685" i="7"/>
  <c r="D16686" i="7"/>
  <c r="D16687" i="7"/>
  <c r="D16688" i="7"/>
  <c r="D16689" i="7"/>
  <c r="D16690" i="7"/>
  <c r="D16691" i="7"/>
  <c r="D16692" i="7"/>
  <c r="D16693" i="7"/>
  <c r="D16694" i="7"/>
  <c r="D16695" i="7"/>
  <c r="A16695" i="7" s="1"/>
  <c r="D16696" i="7"/>
  <c r="D16697" i="7"/>
  <c r="D16698" i="7"/>
  <c r="D16699" i="7"/>
  <c r="D16700" i="7"/>
  <c r="D16701" i="7"/>
  <c r="D16702" i="7"/>
  <c r="D16703" i="7"/>
  <c r="D16704" i="7"/>
  <c r="D16705" i="7"/>
  <c r="D16706" i="7"/>
  <c r="D16707" i="7"/>
  <c r="D16708" i="7"/>
  <c r="D16709" i="7"/>
  <c r="D16710" i="7"/>
  <c r="D16711" i="7"/>
  <c r="D16712" i="7"/>
  <c r="D16713" i="7"/>
  <c r="D16714" i="7"/>
  <c r="D16715" i="7"/>
  <c r="D16716" i="7"/>
  <c r="D16717" i="7"/>
  <c r="D16718" i="7"/>
  <c r="D16719" i="7"/>
  <c r="D16720" i="7"/>
  <c r="A16720" i="7" s="1"/>
  <c r="D16721" i="7"/>
  <c r="D16722" i="7"/>
  <c r="D16723" i="7"/>
  <c r="D16724" i="7"/>
  <c r="D16725" i="7"/>
  <c r="D16726" i="7"/>
  <c r="A16726" i="7" s="1"/>
  <c r="D16727" i="7"/>
  <c r="D16728" i="7"/>
  <c r="D16729" i="7"/>
  <c r="D16730" i="7"/>
  <c r="D16731" i="7"/>
  <c r="D16732" i="7"/>
  <c r="D16733" i="7"/>
  <c r="D16734" i="7"/>
  <c r="D16735" i="7"/>
  <c r="D16736" i="7"/>
  <c r="A16736" i="7" s="1"/>
  <c r="D16737" i="7"/>
  <c r="D16738" i="7"/>
  <c r="D16739" i="7"/>
  <c r="D16740" i="7"/>
  <c r="D16741" i="7"/>
  <c r="D16742" i="7"/>
  <c r="A16742" i="7" s="1"/>
  <c r="D16743" i="7"/>
  <c r="D16744" i="7"/>
  <c r="D16745" i="7"/>
  <c r="D16746" i="7"/>
  <c r="D16747" i="7"/>
  <c r="D16748" i="7"/>
  <c r="D16749" i="7"/>
  <c r="D16750" i="7"/>
  <c r="D16751" i="7"/>
  <c r="D16752" i="7"/>
  <c r="D16753" i="7"/>
  <c r="D16754" i="7"/>
  <c r="D16755" i="7"/>
  <c r="D16756" i="7"/>
  <c r="D16757" i="7"/>
  <c r="D16758" i="7"/>
  <c r="D16759" i="7"/>
  <c r="D16760" i="7"/>
  <c r="A16760" i="7" s="1"/>
  <c r="D16761" i="7"/>
  <c r="D16762" i="7"/>
  <c r="A16762" i="7" s="1"/>
  <c r="D16763" i="7"/>
  <c r="D16764" i="7"/>
  <c r="A16764" i="7" s="1"/>
  <c r="D16765" i="7"/>
  <c r="D16766" i="7"/>
  <c r="A16766" i="7" s="1"/>
  <c r="D16767" i="7"/>
  <c r="D16768" i="7"/>
  <c r="A16768" i="7" s="1"/>
  <c r="D16769" i="7"/>
  <c r="D16770" i="7"/>
  <c r="A16770" i="7" s="1"/>
  <c r="D16771" i="7"/>
  <c r="D16772" i="7"/>
  <c r="A16772" i="7" s="1"/>
  <c r="D16773" i="7"/>
  <c r="D16774" i="7"/>
  <c r="A16774" i="7" s="1"/>
  <c r="D16775" i="7"/>
  <c r="D16776" i="7"/>
  <c r="A16776" i="7" s="1"/>
  <c r="D16777" i="7"/>
  <c r="D16778" i="7"/>
  <c r="A16778" i="7" s="1"/>
  <c r="D16779" i="7"/>
  <c r="D16780" i="7"/>
  <c r="D16781" i="7"/>
  <c r="D16782" i="7"/>
  <c r="D16783" i="7"/>
  <c r="D16784" i="7"/>
  <c r="D16785" i="7"/>
  <c r="D16786" i="7"/>
  <c r="D16787" i="7"/>
  <c r="D16788" i="7"/>
  <c r="D16789" i="7"/>
  <c r="D16790" i="7"/>
  <c r="D16791" i="7"/>
  <c r="D16792" i="7"/>
  <c r="D16793" i="7"/>
  <c r="D16794" i="7"/>
  <c r="D16795" i="7"/>
  <c r="D16796" i="7"/>
  <c r="D16797" i="7"/>
  <c r="D16798" i="7"/>
  <c r="D16799" i="7"/>
  <c r="D16800" i="7"/>
  <c r="D16801" i="7"/>
  <c r="D16802" i="7"/>
  <c r="D16803" i="7"/>
  <c r="D16804" i="7"/>
  <c r="D16805" i="7"/>
  <c r="D16806" i="7"/>
  <c r="D16807" i="7"/>
  <c r="D16808" i="7"/>
  <c r="D16809" i="7"/>
  <c r="D16810" i="7"/>
  <c r="D16811" i="7"/>
  <c r="D16812" i="7"/>
  <c r="D16813" i="7"/>
  <c r="D16814" i="7"/>
  <c r="D16815" i="7"/>
  <c r="D16816" i="7"/>
  <c r="D16817" i="7"/>
  <c r="D16818" i="7"/>
  <c r="D16819" i="7"/>
  <c r="D16820" i="7"/>
  <c r="D16821" i="7"/>
  <c r="D16822" i="7"/>
  <c r="D16823" i="7"/>
  <c r="D16824" i="7"/>
  <c r="D16825" i="7"/>
  <c r="D16826" i="7"/>
  <c r="D16827" i="7"/>
  <c r="D16828" i="7"/>
  <c r="D16829" i="7"/>
  <c r="D16830" i="7"/>
  <c r="A16830" i="7" s="1"/>
  <c r="D16831" i="7"/>
  <c r="D16832" i="7"/>
  <c r="D16833" i="7"/>
  <c r="D16834" i="7"/>
  <c r="D16835" i="7"/>
  <c r="D16836" i="7"/>
  <c r="D16837" i="7"/>
  <c r="D16838" i="7"/>
  <c r="D16839" i="7"/>
  <c r="D16840" i="7"/>
  <c r="D16841" i="7"/>
  <c r="D16842" i="7"/>
  <c r="D16843" i="7"/>
  <c r="D16844" i="7"/>
  <c r="A16844" i="7" s="1"/>
  <c r="D16845" i="7"/>
  <c r="A16845" i="7" s="1"/>
  <c r="D16846" i="7"/>
  <c r="D16847" i="7"/>
  <c r="A16847" i="7" s="1"/>
  <c r="D16848" i="7"/>
  <c r="D16849" i="7"/>
  <c r="D16850" i="7"/>
  <c r="D16851" i="7"/>
  <c r="D16852" i="7"/>
  <c r="D16853" i="7"/>
  <c r="D16854" i="7"/>
  <c r="D16855" i="7"/>
  <c r="D16856" i="7"/>
  <c r="D16857" i="7"/>
  <c r="D16858" i="7"/>
  <c r="D16859" i="7"/>
  <c r="D16860" i="7"/>
  <c r="D16861" i="7"/>
  <c r="D16862" i="7"/>
  <c r="D16863" i="7"/>
  <c r="D16864" i="7"/>
  <c r="D16865" i="7"/>
  <c r="D16866" i="7"/>
  <c r="D16867" i="7"/>
  <c r="D16868" i="7"/>
  <c r="D16869" i="7"/>
  <c r="D16870" i="7"/>
  <c r="D16871" i="7"/>
  <c r="A16871" i="7" s="1"/>
  <c r="D16872" i="7"/>
  <c r="A16872" i="7" s="1"/>
  <c r="D16873" i="7"/>
  <c r="D16874" i="7"/>
  <c r="A16874" i="7" s="1"/>
  <c r="D16875" i="7"/>
  <c r="D16876" i="7"/>
  <c r="D16877" i="7"/>
  <c r="D16878" i="7"/>
  <c r="D16879" i="7"/>
  <c r="D16880" i="7"/>
  <c r="D16881" i="7"/>
  <c r="D16882" i="7"/>
  <c r="D16883" i="7"/>
  <c r="D16884" i="7"/>
  <c r="D16885" i="7"/>
  <c r="D16886" i="7"/>
  <c r="D16887" i="7"/>
  <c r="D16888" i="7"/>
  <c r="A16888" i="7" s="1"/>
  <c r="D16889" i="7"/>
  <c r="D16890" i="7"/>
  <c r="A16890" i="7" s="1"/>
  <c r="D16891" i="7"/>
  <c r="D16892" i="7"/>
  <c r="D16893" i="7"/>
  <c r="D16894" i="7"/>
  <c r="A16894" i="7" s="1"/>
  <c r="D16895" i="7"/>
  <c r="D16896" i="7"/>
  <c r="A16896" i="7" s="1"/>
  <c r="D16897" i="7"/>
  <c r="D16898" i="7"/>
  <c r="D16899" i="7"/>
  <c r="D16900" i="7"/>
  <c r="D16901" i="7"/>
  <c r="D16902" i="7"/>
  <c r="D16903" i="7"/>
  <c r="D16904" i="7"/>
  <c r="D16905" i="7"/>
  <c r="D16906" i="7"/>
  <c r="D16907" i="7"/>
  <c r="D16908" i="7"/>
  <c r="D16909" i="7"/>
  <c r="D16910" i="7"/>
  <c r="D16911" i="7"/>
  <c r="D16912" i="7"/>
  <c r="D16913" i="7"/>
  <c r="D16914" i="7"/>
  <c r="D16915" i="7"/>
  <c r="D16916" i="7"/>
  <c r="D16917" i="7"/>
  <c r="D16918" i="7"/>
  <c r="D16919" i="7"/>
  <c r="D16920" i="7"/>
  <c r="D16921" i="7"/>
  <c r="D16922" i="7"/>
  <c r="D16923" i="7"/>
  <c r="D16924" i="7"/>
  <c r="D16925" i="7"/>
  <c r="D16926" i="7"/>
  <c r="D16927" i="7"/>
  <c r="D16928" i="7"/>
  <c r="D16929" i="7"/>
  <c r="D16930" i="7"/>
  <c r="D16931" i="7"/>
  <c r="D16932" i="7"/>
  <c r="D16933" i="7"/>
  <c r="D16934" i="7"/>
  <c r="D16935" i="7"/>
  <c r="D16936" i="7"/>
  <c r="D16937" i="7"/>
  <c r="D16938" i="7"/>
  <c r="D16939" i="7"/>
  <c r="D16940" i="7"/>
  <c r="D16941" i="7"/>
  <c r="D16942" i="7"/>
  <c r="D16943" i="7"/>
  <c r="D16944" i="7"/>
  <c r="D16945" i="7"/>
  <c r="D16946" i="7"/>
  <c r="D16947" i="7"/>
  <c r="D16948" i="7"/>
  <c r="D16949" i="7"/>
  <c r="D16950" i="7"/>
  <c r="D16951" i="7"/>
  <c r="D16952" i="7"/>
  <c r="D16953" i="7"/>
  <c r="D16954" i="7"/>
  <c r="D16955" i="7"/>
  <c r="D16956" i="7"/>
  <c r="D16957" i="7"/>
  <c r="D16958" i="7"/>
  <c r="D16959" i="7"/>
  <c r="D16960" i="7"/>
  <c r="D16961" i="7"/>
  <c r="D16962" i="7"/>
  <c r="D16963" i="7"/>
  <c r="D16964" i="7"/>
  <c r="D16965" i="7"/>
  <c r="D16966" i="7"/>
  <c r="D16967" i="7"/>
  <c r="D16968" i="7"/>
  <c r="D16969" i="7"/>
  <c r="D16970" i="7"/>
  <c r="D16971" i="7"/>
  <c r="D16972" i="7"/>
  <c r="D16973" i="7"/>
  <c r="D16974" i="7"/>
  <c r="D16975" i="7"/>
  <c r="D16976" i="7"/>
  <c r="D16977" i="7"/>
  <c r="D16978" i="7"/>
  <c r="D16979" i="7"/>
  <c r="D16980" i="7"/>
  <c r="D16981" i="7"/>
  <c r="D16982" i="7"/>
  <c r="A16982" i="7" s="1"/>
  <c r="D16983" i="7"/>
  <c r="A16983" i="7" s="1"/>
  <c r="D16984" i="7"/>
  <c r="D16985" i="7"/>
  <c r="D16986" i="7"/>
  <c r="D16987" i="7"/>
  <c r="D16988" i="7"/>
  <c r="D16989" i="7"/>
  <c r="D16990" i="7"/>
  <c r="D16991" i="7"/>
  <c r="D16992" i="7"/>
  <c r="D16993" i="7"/>
  <c r="D16994" i="7"/>
  <c r="D16995" i="7"/>
  <c r="D16996" i="7"/>
  <c r="D16997" i="7"/>
  <c r="D16998" i="7"/>
  <c r="D16999" i="7"/>
  <c r="D17000" i="7"/>
  <c r="D17001" i="7"/>
  <c r="D17002" i="7"/>
  <c r="D17003" i="7"/>
  <c r="D17004" i="7"/>
  <c r="D17005" i="7"/>
  <c r="D17006" i="7"/>
  <c r="D17007" i="7"/>
  <c r="D17008" i="7"/>
  <c r="D17009" i="7"/>
  <c r="D17010" i="7"/>
  <c r="A17010" i="7" s="1"/>
  <c r="D17011" i="7"/>
  <c r="D17012" i="7"/>
  <c r="D17013" i="7"/>
  <c r="D17014" i="7"/>
  <c r="D17015" i="7"/>
  <c r="D17016" i="7"/>
  <c r="D17017" i="7"/>
  <c r="D17018" i="7"/>
  <c r="D17019" i="7"/>
  <c r="D17020" i="7"/>
  <c r="D17021" i="7"/>
  <c r="D17022" i="7"/>
  <c r="D17023" i="7"/>
  <c r="D17024" i="7"/>
  <c r="D17025" i="7"/>
  <c r="D17026" i="7"/>
  <c r="D17027" i="7"/>
  <c r="D17028" i="7"/>
  <c r="D17029" i="7"/>
  <c r="D17030" i="7"/>
  <c r="D17031" i="7"/>
  <c r="D17032" i="7"/>
  <c r="D17033" i="7"/>
  <c r="D17034" i="7"/>
  <c r="D17035" i="7"/>
  <c r="D17036" i="7"/>
  <c r="D17037" i="7"/>
  <c r="D17038" i="7"/>
  <c r="D17039" i="7"/>
  <c r="D17040" i="7"/>
  <c r="D17041" i="7"/>
  <c r="D17042" i="7"/>
  <c r="D17043" i="7"/>
  <c r="D17044" i="7"/>
  <c r="D17045" i="7"/>
  <c r="D17046" i="7"/>
  <c r="D17047" i="7"/>
  <c r="D17048" i="7"/>
  <c r="D17049" i="7"/>
  <c r="D17050" i="7"/>
  <c r="D17051" i="7"/>
  <c r="D17052" i="7"/>
  <c r="D17053" i="7"/>
  <c r="D17054" i="7"/>
  <c r="D17055" i="7"/>
  <c r="D17056" i="7"/>
  <c r="D17057" i="7"/>
  <c r="D17058" i="7"/>
  <c r="D17059" i="7"/>
  <c r="D17060" i="7"/>
  <c r="D17061" i="7"/>
  <c r="D17062" i="7"/>
  <c r="D17063" i="7"/>
  <c r="D17064" i="7"/>
  <c r="D17065" i="7"/>
  <c r="D17066" i="7"/>
  <c r="D17067" i="7"/>
  <c r="D17068" i="7"/>
  <c r="D17069" i="7"/>
  <c r="D17070" i="7"/>
  <c r="D17071" i="7"/>
  <c r="D17072" i="7"/>
  <c r="D17073" i="7"/>
  <c r="D17074" i="7"/>
  <c r="D17075" i="7"/>
  <c r="D17076" i="7"/>
  <c r="D17077" i="7"/>
  <c r="D17078" i="7"/>
  <c r="D17079" i="7"/>
  <c r="D17080" i="7"/>
  <c r="D17081" i="7"/>
  <c r="D17082" i="7"/>
  <c r="D17083" i="7"/>
  <c r="D17084" i="7"/>
  <c r="D17085" i="7"/>
  <c r="D17086" i="7"/>
  <c r="D17087" i="7"/>
  <c r="D17088" i="7"/>
  <c r="D17089" i="7"/>
  <c r="D17090" i="7"/>
  <c r="D17091" i="7"/>
  <c r="D17092" i="7"/>
  <c r="D17093" i="7"/>
  <c r="D17094" i="7"/>
  <c r="D17095" i="7"/>
  <c r="D17096" i="7"/>
  <c r="D17097" i="7"/>
  <c r="D17098" i="7"/>
  <c r="D17099" i="7"/>
  <c r="D17100" i="7"/>
  <c r="D17101" i="7"/>
  <c r="D17102" i="7"/>
  <c r="D17103" i="7"/>
  <c r="D17104" i="7"/>
  <c r="D17105" i="7"/>
  <c r="D17106" i="7"/>
  <c r="D17107" i="7"/>
  <c r="D17108" i="7"/>
  <c r="D17109" i="7"/>
  <c r="D17110" i="7"/>
  <c r="D17111" i="7"/>
  <c r="D17112" i="7"/>
  <c r="D17113" i="7"/>
  <c r="D17114" i="7"/>
  <c r="D17115" i="7"/>
  <c r="D17116" i="7"/>
  <c r="D17117" i="7"/>
  <c r="D17118" i="7"/>
  <c r="D17119" i="7"/>
  <c r="D17120" i="7"/>
  <c r="D17121" i="7"/>
  <c r="D17122" i="7"/>
  <c r="D17123" i="7"/>
  <c r="D17124" i="7"/>
  <c r="D17125" i="7"/>
  <c r="D17126" i="7"/>
  <c r="D17127" i="7"/>
  <c r="D17128" i="7"/>
  <c r="D17129" i="7"/>
  <c r="D17130" i="7"/>
  <c r="D17131" i="7"/>
  <c r="D17132" i="7"/>
  <c r="D17133" i="7"/>
  <c r="D17134" i="7"/>
  <c r="D17135" i="7"/>
  <c r="D17136" i="7"/>
  <c r="D17137" i="7"/>
  <c r="D17138" i="7"/>
  <c r="D17139" i="7"/>
  <c r="D17140" i="7"/>
  <c r="D17141" i="7"/>
  <c r="D17142" i="7"/>
  <c r="D17143" i="7"/>
  <c r="D17144" i="7"/>
  <c r="D17145" i="7"/>
  <c r="D17146" i="7"/>
  <c r="D17147" i="7"/>
  <c r="D17148" i="7"/>
  <c r="D17149" i="7"/>
  <c r="D17150" i="7"/>
  <c r="D17151" i="7"/>
  <c r="A17151" i="7" s="1"/>
  <c r="D17152" i="7"/>
  <c r="D17153" i="7"/>
  <c r="D17154" i="7"/>
  <c r="D17155" i="7"/>
  <c r="D17156" i="7"/>
  <c r="D17157" i="7"/>
  <c r="A17157" i="7" s="1"/>
  <c r="D17158" i="7"/>
  <c r="D17159" i="7"/>
  <c r="D17160" i="7"/>
  <c r="D17161" i="7"/>
  <c r="D17162" i="7"/>
  <c r="D17163" i="7"/>
  <c r="D17164" i="7"/>
  <c r="D17165" i="7"/>
  <c r="D17166" i="7"/>
  <c r="D17167" i="7"/>
  <c r="D17168" i="7"/>
  <c r="D17169" i="7"/>
  <c r="D17170" i="7"/>
  <c r="D17171" i="7"/>
  <c r="D17172" i="7"/>
  <c r="D17173" i="7"/>
  <c r="D17174" i="7"/>
  <c r="A17174" i="7" s="1"/>
  <c r="D17175" i="7"/>
  <c r="D17176" i="7"/>
  <c r="D17177" i="7"/>
  <c r="D17178" i="7"/>
  <c r="D17179" i="7"/>
  <c r="D17180" i="7"/>
  <c r="D17181" i="7"/>
  <c r="D17182" i="7"/>
  <c r="A17182" i="7" s="1"/>
  <c r="D17183" i="7"/>
  <c r="D17184" i="7"/>
  <c r="D17185" i="7"/>
  <c r="D17186" i="7"/>
  <c r="A17186" i="7" s="1"/>
  <c r="D17187" i="7"/>
  <c r="D17188" i="7"/>
  <c r="D17189" i="7"/>
  <c r="D17190" i="7"/>
  <c r="D17191" i="7"/>
  <c r="D17192" i="7"/>
  <c r="D17193" i="7"/>
  <c r="D17194" i="7"/>
  <c r="D17195" i="7"/>
  <c r="D17196" i="7"/>
  <c r="D17197" i="7"/>
  <c r="D17198" i="7"/>
  <c r="D17199" i="7"/>
  <c r="D17200" i="7"/>
  <c r="A17200" i="7" s="1"/>
  <c r="D17201" i="7"/>
  <c r="D17202" i="7"/>
  <c r="A17202" i="7" s="1"/>
  <c r="D17203" i="7"/>
  <c r="D17204" i="7"/>
  <c r="D17205" i="7"/>
  <c r="D17206" i="7"/>
  <c r="D17207" i="7"/>
  <c r="D17208" i="7"/>
  <c r="D17209" i="7"/>
  <c r="D17210" i="7"/>
  <c r="D17211" i="7"/>
  <c r="D17212" i="7"/>
  <c r="A17212" i="7" s="1"/>
  <c r="D17213" i="7"/>
  <c r="A17213" i="7" s="1"/>
  <c r="D17214" i="7"/>
  <c r="A17214" i="7" s="1"/>
  <c r="D17215" i="7"/>
  <c r="A17215" i="7" s="1"/>
  <c r="D17216" i="7"/>
  <c r="A17216" i="7" s="1"/>
  <c r="D17217" i="7"/>
  <c r="D17218" i="7"/>
  <c r="D17219" i="7"/>
  <c r="D17220" i="7"/>
  <c r="D17221" i="7"/>
  <c r="D17222" i="7"/>
  <c r="D17223" i="7"/>
  <c r="D17224" i="7"/>
  <c r="D17225" i="7"/>
  <c r="D17226" i="7"/>
  <c r="A17226" i="7" s="1"/>
  <c r="D17227" i="7"/>
  <c r="D17228" i="7"/>
  <c r="D17229" i="7"/>
  <c r="D17230" i="7"/>
  <c r="D17231" i="7"/>
  <c r="D17232" i="7"/>
  <c r="D17233" i="7"/>
  <c r="D17234" i="7"/>
  <c r="D17235" i="7"/>
  <c r="D17236" i="7"/>
  <c r="D17237" i="7"/>
  <c r="D17238" i="7"/>
  <c r="D17239" i="7"/>
  <c r="D17240" i="7"/>
  <c r="D17241" i="7"/>
  <c r="D17242" i="7"/>
  <c r="D17243" i="7"/>
  <c r="D17244" i="7"/>
  <c r="D17245" i="7"/>
  <c r="D17246" i="7"/>
  <c r="D17247" i="7"/>
  <c r="D17248" i="7"/>
  <c r="D17249" i="7"/>
  <c r="D17250" i="7"/>
  <c r="D17251" i="7"/>
  <c r="D17252" i="7"/>
  <c r="D17253" i="7"/>
  <c r="D17254" i="7"/>
  <c r="D17255" i="7"/>
  <c r="D17256" i="7"/>
  <c r="D17257" i="7"/>
  <c r="D17258" i="7"/>
  <c r="D17259" i="7"/>
  <c r="D17260" i="7"/>
  <c r="D17261" i="7"/>
  <c r="D17262" i="7"/>
  <c r="D17263" i="7"/>
  <c r="D17264" i="7"/>
  <c r="D17265" i="7"/>
  <c r="D17266" i="7"/>
  <c r="D17267" i="7"/>
  <c r="D17268" i="7"/>
  <c r="D17269" i="7"/>
  <c r="D17270" i="7"/>
  <c r="D17271" i="7"/>
  <c r="D17272" i="7"/>
  <c r="D17273" i="7"/>
  <c r="D17274" i="7"/>
  <c r="D17275" i="7"/>
  <c r="D17276" i="7"/>
  <c r="D17277" i="7"/>
  <c r="D17278" i="7"/>
  <c r="D17279" i="7"/>
  <c r="D17280" i="7"/>
  <c r="D17281" i="7"/>
  <c r="D17282" i="7"/>
  <c r="D17283" i="7"/>
  <c r="D17284" i="7"/>
  <c r="D17285" i="7"/>
  <c r="A17285" i="7" s="1"/>
  <c r="D17286" i="7"/>
  <c r="D17287" i="7"/>
  <c r="D17288" i="7"/>
  <c r="D17289" i="7"/>
  <c r="D17290" i="7"/>
  <c r="D17291" i="7"/>
  <c r="D17292" i="7"/>
  <c r="D17293" i="7"/>
  <c r="D17294" i="7"/>
  <c r="D17295" i="7"/>
  <c r="D17296" i="7"/>
  <c r="D17297" i="7"/>
  <c r="D17298" i="7"/>
  <c r="D17299" i="7"/>
  <c r="D17300" i="7"/>
  <c r="D17301" i="7"/>
  <c r="D17302" i="7"/>
  <c r="D17303" i="7"/>
  <c r="D17304" i="7"/>
  <c r="D17305" i="7"/>
  <c r="D17306" i="7"/>
  <c r="D17307" i="7"/>
  <c r="D17308" i="7"/>
  <c r="A17308" i="7" s="1"/>
  <c r="D17309" i="7"/>
  <c r="D17310" i="7"/>
  <c r="D17311" i="7"/>
  <c r="D17312" i="7"/>
  <c r="D17313" i="7"/>
  <c r="D17314" i="7"/>
  <c r="D17315" i="7"/>
  <c r="D17316" i="7"/>
  <c r="D17317" i="7"/>
  <c r="D17318" i="7"/>
  <c r="D17319" i="7"/>
  <c r="D17320" i="7"/>
  <c r="D17321" i="7"/>
  <c r="D17322" i="7"/>
  <c r="D17323" i="7"/>
  <c r="D17324" i="7"/>
  <c r="D17325" i="7"/>
  <c r="D17326" i="7"/>
  <c r="D17327" i="7"/>
  <c r="D17328" i="7"/>
  <c r="D17329" i="7"/>
  <c r="D17330" i="7"/>
  <c r="D17331" i="7"/>
  <c r="D17332" i="7"/>
  <c r="D17333" i="7"/>
  <c r="D17334" i="7"/>
  <c r="D17335" i="7"/>
  <c r="D17336" i="7"/>
  <c r="D17337" i="7"/>
  <c r="D17338" i="7"/>
  <c r="D17339" i="7"/>
  <c r="D17340" i="7"/>
  <c r="D17341" i="7"/>
  <c r="D17342" i="7"/>
  <c r="D17343" i="7"/>
  <c r="D17344" i="7"/>
  <c r="D17345" i="7"/>
  <c r="D17346" i="7"/>
  <c r="D17347" i="7"/>
  <c r="D17348" i="7"/>
  <c r="D17349" i="7"/>
  <c r="D17350" i="7"/>
  <c r="D17351" i="7"/>
  <c r="D17352" i="7"/>
  <c r="D17353" i="7"/>
  <c r="D17354" i="7"/>
  <c r="A17354" i="7" s="1"/>
  <c r="D17355" i="7"/>
  <c r="D17356" i="7"/>
  <c r="D17357" i="7"/>
  <c r="D17358" i="7"/>
  <c r="D17359" i="7"/>
  <c r="D17360" i="7"/>
  <c r="D17361" i="7"/>
  <c r="D17362" i="7"/>
  <c r="D17363" i="7"/>
  <c r="D17364" i="7"/>
  <c r="D17365" i="7"/>
  <c r="D17366" i="7"/>
  <c r="D17367" i="7"/>
  <c r="D17368" i="7"/>
  <c r="D17369" i="7"/>
  <c r="D17370" i="7"/>
  <c r="D17371" i="7"/>
  <c r="D17372" i="7"/>
  <c r="D17373" i="7"/>
  <c r="D17374" i="7"/>
  <c r="D17375" i="7"/>
  <c r="D17376" i="7"/>
  <c r="A17376" i="7" s="1"/>
  <c r="D17377" i="7"/>
  <c r="D17378" i="7"/>
  <c r="D17379" i="7"/>
  <c r="D17380" i="7"/>
  <c r="D17381" i="7"/>
  <c r="D17382" i="7"/>
  <c r="D17383" i="7"/>
  <c r="A17383" i="7" s="1"/>
  <c r="D17384" i="7"/>
  <c r="D17385" i="7"/>
  <c r="D17386" i="7"/>
  <c r="D17387" i="7"/>
  <c r="D17388" i="7"/>
  <c r="D17389" i="7"/>
  <c r="D17390" i="7"/>
  <c r="D17391" i="7"/>
  <c r="D17392" i="7"/>
  <c r="D17393" i="7"/>
  <c r="D17394" i="7"/>
  <c r="D17395" i="7"/>
  <c r="D17396" i="7"/>
  <c r="D17397" i="7"/>
  <c r="D17398" i="7"/>
  <c r="D17399" i="7"/>
  <c r="D17400" i="7"/>
  <c r="D17401" i="7"/>
  <c r="D17402" i="7"/>
  <c r="D17403" i="7"/>
  <c r="D17404" i="7"/>
  <c r="D17405" i="7"/>
  <c r="D17406" i="7"/>
  <c r="D17407" i="7"/>
  <c r="D17408" i="7"/>
  <c r="D17409" i="7"/>
  <c r="D17410" i="7"/>
  <c r="D17411" i="7"/>
  <c r="D17412" i="7"/>
  <c r="D17413" i="7"/>
  <c r="D17414" i="7"/>
  <c r="D17415" i="7"/>
  <c r="D17416" i="7"/>
  <c r="D17417" i="7"/>
  <c r="D17418" i="7"/>
  <c r="D17419" i="7"/>
  <c r="D17420" i="7"/>
  <c r="D17421" i="7"/>
  <c r="D17422" i="7"/>
  <c r="D17423" i="7"/>
  <c r="D17424" i="7"/>
  <c r="D17425" i="7"/>
  <c r="D17426" i="7"/>
  <c r="D17427" i="7"/>
  <c r="D17428" i="7"/>
  <c r="D17429" i="7"/>
  <c r="D17430" i="7"/>
  <c r="D17431" i="7"/>
  <c r="D17432" i="7"/>
  <c r="D17433" i="7"/>
  <c r="D17434" i="7"/>
  <c r="D17435" i="7"/>
  <c r="D17436" i="7"/>
  <c r="D17437" i="7"/>
  <c r="D17438" i="7"/>
  <c r="D17439" i="7"/>
  <c r="D17440" i="7"/>
  <c r="D17441" i="7"/>
  <c r="D17442" i="7"/>
  <c r="D17443" i="7"/>
  <c r="D17444" i="7"/>
  <c r="D17445" i="7"/>
  <c r="D17446" i="7"/>
  <c r="D17447" i="7"/>
  <c r="D17448" i="7"/>
  <c r="D17449" i="7"/>
  <c r="D17450" i="7"/>
  <c r="D17451" i="7"/>
  <c r="D17452" i="7"/>
  <c r="D17453" i="7"/>
  <c r="D17454" i="7"/>
  <c r="D17455" i="7"/>
  <c r="D17456" i="7"/>
  <c r="D17457" i="7"/>
  <c r="D17458" i="7"/>
  <c r="D17459" i="7"/>
  <c r="D17460" i="7"/>
  <c r="D17461" i="7"/>
  <c r="D17462" i="7"/>
  <c r="D17463" i="7"/>
  <c r="D17464" i="7"/>
  <c r="D17465" i="7"/>
  <c r="D17466" i="7"/>
  <c r="D17467" i="7"/>
  <c r="D17468" i="7"/>
  <c r="D17469" i="7"/>
  <c r="D17470" i="7"/>
  <c r="D17471" i="7"/>
  <c r="D17472" i="7"/>
  <c r="D17473" i="7"/>
  <c r="D17474" i="7"/>
  <c r="D17475" i="7"/>
  <c r="D17476" i="7"/>
  <c r="D17477" i="7"/>
  <c r="A17477" i="7" s="1"/>
  <c r="D17478" i="7"/>
  <c r="D17479" i="7"/>
  <c r="D17480" i="7"/>
  <c r="D17481" i="7"/>
  <c r="D17482" i="7"/>
  <c r="D17483" i="7"/>
  <c r="D17484" i="7"/>
  <c r="D17485" i="7"/>
  <c r="D17486" i="7"/>
  <c r="A17486" i="7" s="1"/>
  <c r="D17487" i="7"/>
  <c r="D17488" i="7"/>
  <c r="D17489" i="7"/>
  <c r="D17490" i="7"/>
  <c r="D17491" i="7"/>
  <c r="D17492" i="7"/>
  <c r="D17493" i="7"/>
  <c r="D17494" i="7"/>
  <c r="D17495" i="7"/>
  <c r="D17496" i="7"/>
  <c r="D17497" i="7"/>
  <c r="D17498" i="7"/>
  <c r="D17499" i="7"/>
  <c r="D17500" i="7"/>
  <c r="D17501" i="7"/>
  <c r="D17502" i="7"/>
  <c r="D17503" i="7"/>
  <c r="D17504" i="7"/>
  <c r="D17505" i="7"/>
  <c r="D17506" i="7"/>
  <c r="D17507" i="7"/>
  <c r="D17508" i="7"/>
  <c r="D17509" i="7"/>
  <c r="D17510" i="7"/>
  <c r="D17511" i="7"/>
  <c r="D17512" i="7"/>
  <c r="A17512" i="7" s="1"/>
  <c r="D17513" i="7"/>
  <c r="D17514" i="7"/>
  <c r="D17515" i="7"/>
  <c r="D17516" i="7"/>
  <c r="D17517" i="7"/>
  <c r="D17518" i="7"/>
  <c r="D17519" i="7"/>
  <c r="D17520" i="7"/>
  <c r="D17521" i="7"/>
  <c r="D17522" i="7"/>
  <c r="D17523" i="7"/>
  <c r="D17524" i="7"/>
  <c r="A17524" i="7" s="1"/>
  <c r="D17525" i="7"/>
  <c r="A17525" i="7" s="1"/>
  <c r="D17526" i="7"/>
  <c r="D17527" i="7"/>
  <c r="D17528" i="7"/>
  <c r="D17529" i="7"/>
  <c r="D17530" i="7"/>
  <c r="D17531" i="7"/>
  <c r="D17532" i="7"/>
  <c r="D17533" i="7"/>
  <c r="D17534" i="7"/>
  <c r="D17535" i="7"/>
  <c r="A17535" i="7" s="1"/>
  <c r="D17536" i="7"/>
  <c r="A17536" i="7" s="1"/>
  <c r="D17537" i="7"/>
  <c r="D17538" i="7"/>
  <c r="D17539" i="7"/>
  <c r="D17540" i="7"/>
  <c r="A17540" i="7" s="1"/>
  <c r="D17541" i="7"/>
  <c r="D17542" i="7"/>
  <c r="D17543" i="7"/>
  <c r="A17543" i="7" s="1"/>
  <c r="D17544" i="7"/>
  <c r="A17544" i="7" s="1"/>
  <c r="D17545" i="7"/>
  <c r="D17546" i="7"/>
  <c r="D17547" i="7"/>
  <c r="D17548" i="7"/>
  <c r="D17549" i="7"/>
  <c r="D17550" i="7"/>
  <c r="D17551" i="7"/>
  <c r="D17552" i="7"/>
  <c r="D17553" i="7"/>
  <c r="D17554" i="7"/>
  <c r="A17554" i="7" s="1"/>
  <c r="D17555" i="7"/>
  <c r="D17556" i="7"/>
  <c r="D17557" i="7"/>
  <c r="D17558" i="7"/>
  <c r="D17559" i="7"/>
  <c r="D17560" i="7"/>
  <c r="D17561" i="7"/>
  <c r="D17562" i="7"/>
  <c r="A17562" i="7" s="1"/>
  <c r="D17563" i="7"/>
  <c r="D17564" i="7"/>
  <c r="D17565" i="7"/>
  <c r="D17566" i="7"/>
  <c r="D17567" i="7"/>
  <c r="D17568" i="7"/>
  <c r="D17569" i="7"/>
  <c r="D17570" i="7"/>
  <c r="A17570" i="7" s="1"/>
  <c r="D17571" i="7"/>
  <c r="D17572" i="7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A12266" i="7" s="1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A13298" i="7" s="1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D13381" i="7"/>
  <c r="D13382" i="7"/>
  <c r="D13383" i="7"/>
  <c r="D13384" i="7"/>
  <c r="D13385" i="7"/>
  <c r="D13386" i="7"/>
  <c r="D13387" i="7"/>
  <c r="D13388" i="7"/>
  <c r="D13389" i="7"/>
  <c r="D13390" i="7"/>
  <c r="D13391" i="7"/>
  <c r="D13392" i="7"/>
  <c r="D13393" i="7"/>
  <c r="D13394" i="7"/>
  <c r="D13395" i="7"/>
  <c r="D13396" i="7"/>
  <c r="D13397" i="7"/>
  <c r="D13398" i="7"/>
  <c r="D13399" i="7"/>
  <c r="D13400" i="7"/>
  <c r="D13401" i="7"/>
  <c r="D13402" i="7"/>
  <c r="D13403" i="7"/>
  <c r="D13404" i="7"/>
  <c r="D13405" i="7"/>
  <c r="D13406" i="7"/>
  <c r="D13407" i="7"/>
  <c r="D13408" i="7"/>
  <c r="D13409" i="7"/>
  <c r="D13410" i="7"/>
  <c r="D13411" i="7"/>
  <c r="D13412" i="7"/>
  <c r="D13413" i="7"/>
  <c r="D13414" i="7"/>
  <c r="D13415" i="7"/>
  <c r="D13416" i="7"/>
  <c r="D13417" i="7"/>
  <c r="D13418" i="7"/>
  <c r="D13419" i="7"/>
  <c r="D13420" i="7"/>
  <c r="D13421" i="7"/>
  <c r="D13422" i="7"/>
  <c r="D13423" i="7"/>
  <c r="D13424" i="7"/>
  <c r="D13425" i="7"/>
  <c r="D13426" i="7"/>
  <c r="D13427" i="7"/>
  <c r="D13428" i="7"/>
  <c r="D13429" i="7"/>
  <c r="D13430" i="7"/>
  <c r="D13431" i="7"/>
  <c r="D13432" i="7"/>
  <c r="D13433" i="7"/>
  <c r="D13434" i="7"/>
  <c r="D13435" i="7"/>
  <c r="D13436" i="7"/>
  <c r="D13437" i="7"/>
  <c r="D13438" i="7"/>
  <c r="D13439" i="7"/>
  <c r="D13440" i="7"/>
  <c r="D13441" i="7"/>
  <c r="D13442" i="7"/>
  <c r="D13443" i="7"/>
  <c r="D13444" i="7"/>
  <c r="D13445" i="7"/>
  <c r="D13446" i="7"/>
  <c r="D13447" i="7"/>
  <c r="D13448" i="7"/>
  <c r="D13449" i="7"/>
  <c r="D13450" i="7"/>
  <c r="D13451" i="7"/>
  <c r="D13452" i="7"/>
  <c r="D13453" i="7"/>
  <c r="D13454" i="7"/>
  <c r="D13455" i="7"/>
  <c r="D13456" i="7"/>
  <c r="D13457" i="7"/>
  <c r="D13458" i="7"/>
  <c r="D13459" i="7"/>
  <c r="D13460" i="7"/>
  <c r="D13461" i="7"/>
  <c r="D13462" i="7"/>
  <c r="D13463" i="7"/>
  <c r="D13464" i="7"/>
  <c r="D13465" i="7"/>
  <c r="D13466" i="7"/>
  <c r="D13467" i="7"/>
  <c r="D13468" i="7"/>
  <c r="D13469" i="7"/>
  <c r="D13470" i="7"/>
  <c r="D13471" i="7"/>
  <c r="D13472" i="7"/>
  <c r="D13473" i="7"/>
  <c r="D13474" i="7"/>
  <c r="D13475" i="7"/>
  <c r="D13476" i="7"/>
  <c r="D13477" i="7"/>
  <c r="D13478" i="7"/>
  <c r="D13479" i="7"/>
  <c r="D13480" i="7"/>
  <c r="D13481" i="7"/>
  <c r="D13482" i="7"/>
  <c r="D13483" i="7"/>
  <c r="D13484" i="7"/>
  <c r="D13485" i="7"/>
  <c r="D13486" i="7"/>
  <c r="D13487" i="7"/>
  <c r="D13488" i="7"/>
  <c r="D13489" i="7"/>
  <c r="D13490" i="7"/>
  <c r="D13491" i="7"/>
  <c r="D13492" i="7"/>
  <c r="D13493" i="7"/>
  <c r="D13494" i="7"/>
  <c r="D13495" i="7"/>
  <c r="D13496" i="7"/>
  <c r="D13497" i="7"/>
  <c r="D13498" i="7"/>
  <c r="D13499" i="7"/>
  <c r="D13500" i="7"/>
  <c r="D13501" i="7"/>
  <c r="D13502" i="7"/>
  <c r="D13503" i="7"/>
  <c r="D13504" i="7"/>
  <c r="D13505" i="7"/>
  <c r="D13506" i="7"/>
  <c r="D13507" i="7"/>
  <c r="D13508" i="7"/>
  <c r="D13509" i="7"/>
  <c r="D13510" i="7"/>
  <c r="D13511" i="7"/>
  <c r="D13512" i="7"/>
  <c r="D13513" i="7"/>
  <c r="D13514" i="7"/>
  <c r="D13515" i="7"/>
  <c r="D13516" i="7"/>
  <c r="D13517" i="7"/>
  <c r="D13518" i="7"/>
  <c r="D13519" i="7"/>
  <c r="D13520" i="7"/>
  <c r="D13521" i="7"/>
  <c r="D13522" i="7"/>
  <c r="D13523" i="7"/>
  <c r="D13524" i="7"/>
  <c r="D13525" i="7"/>
  <c r="D13526" i="7"/>
  <c r="D13527" i="7"/>
  <c r="D13528" i="7"/>
  <c r="D13529" i="7"/>
  <c r="D13530" i="7"/>
  <c r="D13531" i="7"/>
  <c r="D13532" i="7"/>
  <c r="D13533" i="7"/>
  <c r="D13534" i="7"/>
  <c r="D13535" i="7"/>
  <c r="D13536" i="7"/>
  <c r="D13537" i="7"/>
  <c r="D13538" i="7"/>
  <c r="D13539" i="7"/>
  <c r="D13540" i="7"/>
  <c r="D13541" i="7"/>
  <c r="D13542" i="7"/>
  <c r="D13543" i="7"/>
  <c r="D13544" i="7"/>
  <c r="D13545" i="7"/>
  <c r="D13546" i="7"/>
  <c r="D13547" i="7"/>
  <c r="D13548" i="7"/>
  <c r="D13549" i="7"/>
  <c r="D13550" i="7"/>
  <c r="D13551" i="7"/>
  <c r="D13552" i="7"/>
  <c r="D13553" i="7"/>
  <c r="D13554" i="7"/>
  <c r="D13555" i="7"/>
  <c r="D13556" i="7"/>
  <c r="D13557" i="7"/>
  <c r="D13558" i="7"/>
  <c r="D13559" i="7"/>
  <c r="D13560" i="7"/>
  <c r="D13561" i="7"/>
  <c r="D13562" i="7"/>
  <c r="D13563" i="7"/>
  <c r="D13564" i="7"/>
  <c r="D13565" i="7"/>
  <c r="D13566" i="7"/>
  <c r="D13567" i="7"/>
  <c r="D13568" i="7"/>
  <c r="D13569" i="7"/>
  <c r="D13570" i="7"/>
  <c r="D13571" i="7"/>
  <c r="D13572" i="7"/>
  <c r="D13573" i="7"/>
  <c r="D13574" i="7"/>
  <c r="D13575" i="7"/>
  <c r="D13576" i="7"/>
  <c r="D13577" i="7"/>
  <c r="D13578" i="7"/>
  <c r="D13579" i="7"/>
  <c r="D13580" i="7"/>
  <c r="D13581" i="7"/>
  <c r="D13582" i="7"/>
  <c r="D13583" i="7"/>
  <c r="D13584" i="7"/>
  <c r="D13585" i="7"/>
  <c r="D13586" i="7"/>
  <c r="D13587" i="7"/>
  <c r="D13588" i="7"/>
  <c r="D13589" i="7"/>
  <c r="D13590" i="7"/>
  <c r="D13591" i="7"/>
  <c r="D13592" i="7"/>
  <c r="D13593" i="7"/>
  <c r="D13594" i="7"/>
  <c r="D13595" i="7"/>
  <c r="D13596" i="7"/>
  <c r="D13597" i="7"/>
  <c r="D13598" i="7"/>
  <c r="D13599" i="7"/>
  <c r="D13600" i="7"/>
  <c r="D13601" i="7"/>
  <c r="D13602" i="7"/>
  <c r="D13603" i="7"/>
  <c r="D13604" i="7"/>
  <c r="D13605" i="7"/>
  <c r="D13606" i="7"/>
  <c r="D13607" i="7"/>
  <c r="D13608" i="7"/>
  <c r="D13609" i="7"/>
  <c r="D13610" i="7"/>
  <c r="D13611" i="7"/>
  <c r="D13612" i="7"/>
  <c r="D13613" i="7"/>
  <c r="D13614" i="7"/>
  <c r="D13615" i="7"/>
  <c r="D13616" i="7"/>
  <c r="D13617" i="7"/>
  <c r="D13618" i="7"/>
  <c r="D13619" i="7"/>
  <c r="D13620" i="7"/>
  <c r="D13621" i="7"/>
  <c r="D13622" i="7"/>
  <c r="D13623" i="7"/>
  <c r="D13624" i="7"/>
  <c r="D13625" i="7"/>
  <c r="D13626" i="7"/>
  <c r="D13627" i="7"/>
  <c r="D13628" i="7"/>
  <c r="D13629" i="7"/>
  <c r="D13630" i="7"/>
  <c r="D13631" i="7"/>
  <c r="D13632" i="7"/>
  <c r="D13633" i="7"/>
  <c r="D13634" i="7"/>
  <c r="D13635" i="7"/>
  <c r="D13636" i="7"/>
  <c r="D13637" i="7"/>
  <c r="D13638" i="7"/>
  <c r="D13639" i="7"/>
  <c r="D13640" i="7"/>
  <c r="D13641" i="7"/>
  <c r="D13642" i="7"/>
  <c r="D13643" i="7"/>
  <c r="D13644" i="7"/>
  <c r="D13645" i="7"/>
  <c r="D13646" i="7"/>
  <c r="D13647" i="7"/>
  <c r="D13648" i="7"/>
  <c r="D13649" i="7"/>
  <c r="D13650" i="7"/>
  <c r="D13651" i="7"/>
  <c r="D13652" i="7"/>
  <c r="D13653" i="7"/>
  <c r="D13654" i="7"/>
  <c r="D13655" i="7"/>
  <c r="D13656" i="7"/>
  <c r="D13657" i="7"/>
  <c r="D13658" i="7"/>
  <c r="D13659" i="7"/>
  <c r="D13660" i="7"/>
  <c r="D13661" i="7"/>
  <c r="D13662" i="7"/>
  <c r="D13663" i="7"/>
  <c r="D13664" i="7"/>
  <c r="D13665" i="7"/>
  <c r="D13666" i="7"/>
  <c r="D13667" i="7"/>
  <c r="D13668" i="7"/>
  <c r="D13669" i="7"/>
  <c r="D13670" i="7"/>
  <c r="D13671" i="7"/>
  <c r="D13672" i="7"/>
  <c r="D13673" i="7"/>
  <c r="D13674" i="7"/>
  <c r="D13675" i="7"/>
  <c r="D13676" i="7"/>
  <c r="D13677" i="7"/>
  <c r="D13678" i="7"/>
  <c r="D13679" i="7"/>
  <c r="D13680" i="7"/>
  <c r="D13681" i="7"/>
  <c r="D13682" i="7"/>
  <c r="D13683" i="7"/>
  <c r="D13684" i="7"/>
  <c r="D13685" i="7"/>
  <c r="D13686" i="7"/>
  <c r="D13687" i="7"/>
  <c r="D13688" i="7"/>
  <c r="D13689" i="7"/>
  <c r="D13690" i="7"/>
  <c r="D13691" i="7"/>
  <c r="D13692" i="7"/>
  <c r="D13693" i="7"/>
  <c r="D13694" i="7"/>
  <c r="D13695" i="7"/>
  <c r="D13696" i="7"/>
  <c r="D13697" i="7"/>
  <c r="D13698" i="7"/>
  <c r="D13699" i="7"/>
  <c r="D13700" i="7"/>
  <c r="D13701" i="7"/>
  <c r="D13702" i="7"/>
  <c r="D13703" i="7"/>
  <c r="D13704" i="7"/>
  <c r="D13705" i="7"/>
  <c r="D13706" i="7"/>
  <c r="D13707" i="7"/>
  <c r="D13708" i="7"/>
  <c r="D13709" i="7"/>
  <c r="D13710" i="7"/>
  <c r="D13711" i="7"/>
  <c r="D13712" i="7"/>
  <c r="D13713" i="7"/>
  <c r="D13714" i="7"/>
  <c r="D13715" i="7"/>
  <c r="D13716" i="7"/>
  <c r="D13717" i="7"/>
  <c r="D13718" i="7"/>
  <c r="D13719" i="7"/>
  <c r="D13720" i="7"/>
  <c r="D13721" i="7"/>
  <c r="D13722" i="7"/>
  <c r="D13723" i="7"/>
  <c r="D13724" i="7"/>
  <c r="D13725" i="7"/>
  <c r="D13726" i="7"/>
  <c r="D13727" i="7"/>
  <c r="D13728" i="7"/>
  <c r="D13729" i="7"/>
  <c r="D13730" i="7"/>
  <c r="D13731" i="7"/>
  <c r="D13732" i="7"/>
  <c r="D13733" i="7"/>
  <c r="D13734" i="7"/>
  <c r="D13735" i="7"/>
  <c r="D13736" i="7"/>
  <c r="D13737" i="7"/>
  <c r="D13738" i="7"/>
  <c r="D13739" i="7"/>
  <c r="D13740" i="7"/>
  <c r="D13741" i="7"/>
  <c r="D13742" i="7"/>
  <c r="D13743" i="7"/>
  <c r="D13744" i="7"/>
  <c r="D13745" i="7"/>
  <c r="D13746" i="7"/>
  <c r="D13747" i="7"/>
  <c r="D13748" i="7"/>
  <c r="D13749" i="7"/>
  <c r="D13750" i="7"/>
  <c r="D13751" i="7"/>
  <c r="D13752" i="7"/>
  <c r="D13753" i="7"/>
  <c r="D13754" i="7"/>
  <c r="D13755" i="7"/>
  <c r="D13756" i="7"/>
  <c r="D13757" i="7"/>
  <c r="D13758" i="7"/>
  <c r="D13759" i="7"/>
  <c r="D13760" i="7"/>
  <c r="D13761" i="7"/>
  <c r="D13762" i="7"/>
  <c r="D13763" i="7"/>
  <c r="D13764" i="7"/>
  <c r="D13765" i="7"/>
  <c r="D13766" i="7"/>
  <c r="D13767" i="7"/>
  <c r="D13768" i="7"/>
  <c r="D13769" i="7"/>
  <c r="D13770" i="7"/>
  <c r="D13771" i="7"/>
  <c r="D13772" i="7"/>
  <c r="D13773" i="7"/>
  <c r="D13774" i="7"/>
  <c r="D13775" i="7"/>
  <c r="D13776" i="7"/>
  <c r="D13777" i="7"/>
  <c r="D13778" i="7"/>
  <c r="D13779" i="7"/>
  <c r="D13780" i="7"/>
  <c r="D13781" i="7"/>
  <c r="D13782" i="7"/>
  <c r="D13783" i="7"/>
  <c r="D13784" i="7"/>
  <c r="D13785" i="7"/>
  <c r="D13786" i="7"/>
  <c r="D13787" i="7"/>
  <c r="D13788" i="7"/>
  <c r="D13789" i="7"/>
  <c r="D13790" i="7"/>
  <c r="D13791" i="7"/>
  <c r="D13792" i="7"/>
  <c r="D13793" i="7"/>
  <c r="D13794" i="7"/>
  <c r="D13795" i="7"/>
  <c r="D13796" i="7"/>
  <c r="D13797" i="7"/>
  <c r="D13798" i="7"/>
  <c r="D13799" i="7"/>
  <c r="D13800" i="7"/>
  <c r="D13801" i="7"/>
  <c r="D13802" i="7"/>
  <c r="D13803" i="7"/>
  <c r="D13804" i="7"/>
  <c r="D13805" i="7"/>
  <c r="D13806" i="7"/>
  <c r="D13807" i="7"/>
  <c r="D13808" i="7"/>
  <c r="D13809" i="7"/>
  <c r="D13810" i="7"/>
  <c r="D13811" i="7"/>
  <c r="D13812" i="7"/>
  <c r="D13813" i="7"/>
  <c r="D13814" i="7"/>
  <c r="D13815" i="7"/>
  <c r="D13816" i="7"/>
  <c r="D13817" i="7"/>
  <c r="D13818" i="7"/>
  <c r="D13819" i="7"/>
  <c r="D13820" i="7"/>
  <c r="D13821" i="7"/>
  <c r="D13822" i="7"/>
  <c r="D13823" i="7"/>
  <c r="D13824" i="7"/>
  <c r="D13825" i="7"/>
  <c r="D13826" i="7"/>
  <c r="D13827" i="7"/>
  <c r="D13828" i="7"/>
  <c r="D13829" i="7"/>
  <c r="D13830" i="7"/>
  <c r="D13831" i="7"/>
  <c r="D13832" i="7"/>
  <c r="D13833" i="7"/>
  <c r="D13834" i="7"/>
  <c r="D13835" i="7"/>
  <c r="D13836" i="7"/>
  <c r="D13837" i="7"/>
  <c r="D13838" i="7"/>
  <c r="D13839" i="7"/>
  <c r="D13840" i="7"/>
  <c r="D13841" i="7"/>
  <c r="D13842" i="7"/>
  <c r="D13843" i="7"/>
  <c r="D13844" i="7"/>
  <c r="D13845" i="7"/>
  <c r="D13846" i="7"/>
  <c r="D13847" i="7"/>
  <c r="D13848" i="7"/>
  <c r="D13849" i="7"/>
  <c r="D13850" i="7"/>
  <c r="D13851" i="7"/>
  <c r="D13852" i="7"/>
  <c r="D13853" i="7"/>
  <c r="D13854" i="7"/>
  <c r="D13855" i="7"/>
  <c r="D13856" i="7"/>
  <c r="D13857" i="7"/>
  <c r="D13858" i="7"/>
  <c r="D13859" i="7"/>
  <c r="D13860" i="7"/>
  <c r="D13861" i="7"/>
  <c r="D13862" i="7"/>
  <c r="D13863" i="7"/>
  <c r="D13864" i="7"/>
  <c r="D13865" i="7"/>
  <c r="D13866" i="7"/>
  <c r="D13867" i="7"/>
  <c r="D13868" i="7"/>
  <c r="D13869" i="7"/>
  <c r="D13870" i="7"/>
  <c r="D13871" i="7"/>
  <c r="D13872" i="7"/>
  <c r="D13873" i="7"/>
  <c r="D13874" i="7"/>
  <c r="D13875" i="7"/>
  <c r="D13876" i="7"/>
  <c r="D13877" i="7"/>
  <c r="D13878" i="7"/>
  <c r="D13879" i="7"/>
  <c r="D13880" i="7"/>
  <c r="D13881" i="7"/>
  <c r="D13882" i="7"/>
  <c r="D13883" i="7"/>
  <c r="D13884" i="7"/>
  <c r="D13885" i="7"/>
  <c r="D13886" i="7"/>
  <c r="D13887" i="7"/>
  <c r="D13888" i="7"/>
  <c r="D13889" i="7"/>
  <c r="D13890" i="7"/>
  <c r="D13891" i="7"/>
  <c r="D13892" i="7"/>
  <c r="D13893" i="7"/>
  <c r="D13894" i="7"/>
  <c r="D13895" i="7"/>
  <c r="D13896" i="7"/>
  <c r="D13897" i="7"/>
  <c r="D13898" i="7"/>
  <c r="D13899" i="7"/>
  <c r="D13900" i="7"/>
  <c r="D13901" i="7"/>
  <c r="D13902" i="7"/>
  <c r="D13903" i="7"/>
  <c r="D13904" i="7"/>
  <c r="D13905" i="7"/>
  <c r="D13906" i="7"/>
  <c r="D13907" i="7"/>
  <c r="D13908" i="7"/>
  <c r="D13909" i="7"/>
  <c r="D13910" i="7"/>
  <c r="D13911" i="7"/>
  <c r="D13912" i="7"/>
  <c r="D13913" i="7"/>
  <c r="D13914" i="7"/>
  <c r="D13915" i="7"/>
  <c r="D13916" i="7"/>
  <c r="D13917" i="7"/>
  <c r="D13918" i="7"/>
  <c r="D13919" i="7"/>
  <c r="D13920" i="7"/>
  <c r="D13921" i="7"/>
  <c r="D13922" i="7"/>
  <c r="D13923" i="7"/>
  <c r="D13924" i="7"/>
  <c r="D13925" i="7"/>
  <c r="D13926" i="7"/>
  <c r="D13927" i="7"/>
  <c r="D13928" i="7"/>
  <c r="D13929" i="7"/>
  <c r="D13930" i="7"/>
  <c r="D13931" i="7"/>
  <c r="D13932" i="7"/>
  <c r="D13933" i="7"/>
  <c r="D13934" i="7"/>
  <c r="D13935" i="7"/>
  <c r="D13936" i="7"/>
  <c r="D13937" i="7"/>
  <c r="D13938" i="7"/>
  <c r="D13939" i="7"/>
  <c r="D13940" i="7"/>
  <c r="D13941" i="7"/>
  <c r="D13942" i="7"/>
  <c r="D13943" i="7"/>
  <c r="D13944" i="7"/>
  <c r="D13945" i="7"/>
  <c r="D13946" i="7"/>
  <c r="D13947" i="7"/>
  <c r="D13948" i="7"/>
  <c r="D13949" i="7"/>
  <c r="D13950" i="7"/>
  <c r="D13951" i="7"/>
  <c r="D13952" i="7"/>
  <c r="D13953" i="7"/>
  <c r="D13954" i="7"/>
  <c r="D13955" i="7"/>
  <c r="D13956" i="7"/>
  <c r="D13957" i="7"/>
  <c r="D13958" i="7"/>
  <c r="D13959" i="7"/>
  <c r="D13960" i="7"/>
  <c r="D13961" i="7"/>
  <c r="D13962" i="7"/>
  <c r="D13963" i="7"/>
  <c r="D13964" i="7"/>
  <c r="D13965" i="7"/>
  <c r="D13966" i="7"/>
  <c r="D13967" i="7"/>
  <c r="D13968" i="7"/>
  <c r="D13969" i="7"/>
  <c r="D13970" i="7"/>
  <c r="D13971" i="7"/>
  <c r="D13972" i="7"/>
  <c r="D13973" i="7"/>
  <c r="D13974" i="7"/>
  <c r="D13975" i="7"/>
  <c r="D13976" i="7"/>
  <c r="D13977" i="7"/>
  <c r="D13978" i="7"/>
  <c r="D13979" i="7"/>
  <c r="D13980" i="7"/>
  <c r="D13981" i="7"/>
  <c r="D13982" i="7"/>
  <c r="D13983" i="7"/>
  <c r="D13984" i="7"/>
  <c r="D13985" i="7"/>
  <c r="D13986" i="7"/>
  <c r="D13987" i="7"/>
  <c r="D13988" i="7"/>
  <c r="D13989" i="7"/>
  <c r="D13990" i="7"/>
  <c r="D13991" i="7"/>
  <c r="D13992" i="7"/>
  <c r="D13993" i="7"/>
  <c r="D13994" i="7"/>
  <c r="D13995" i="7"/>
  <c r="D13996" i="7"/>
  <c r="D13997" i="7"/>
  <c r="D13998" i="7"/>
  <c r="D13999" i="7"/>
  <c r="D14000" i="7"/>
  <c r="D14001" i="7"/>
  <c r="D14002" i="7"/>
  <c r="D14003" i="7"/>
  <c r="D14004" i="7"/>
  <c r="D14005" i="7"/>
  <c r="D14006" i="7"/>
  <c r="D14007" i="7"/>
  <c r="D14008" i="7"/>
  <c r="D14009" i="7"/>
  <c r="D14010" i="7"/>
  <c r="D14011" i="7"/>
  <c r="D14012" i="7"/>
  <c r="D14013" i="7"/>
  <c r="D14014" i="7"/>
  <c r="D14015" i="7"/>
  <c r="D14016" i="7"/>
  <c r="D14017" i="7"/>
  <c r="D14018" i="7"/>
  <c r="D14019" i="7"/>
  <c r="D14020" i="7"/>
  <c r="D14021" i="7"/>
  <c r="D14022" i="7"/>
  <c r="D14023" i="7"/>
  <c r="D14024" i="7"/>
  <c r="D14025" i="7"/>
  <c r="D14026" i="7"/>
  <c r="D14027" i="7"/>
  <c r="D14028" i="7"/>
  <c r="D14029" i="7"/>
  <c r="D14030" i="7"/>
  <c r="D14031" i="7"/>
  <c r="D14032" i="7"/>
  <c r="D14033" i="7"/>
  <c r="D14034" i="7"/>
  <c r="D14035" i="7"/>
  <c r="D14036" i="7"/>
  <c r="D14037" i="7"/>
  <c r="D14038" i="7"/>
  <c r="D14039" i="7"/>
  <c r="D14040" i="7"/>
  <c r="D14041" i="7"/>
  <c r="D14042" i="7"/>
  <c r="D14043" i="7"/>
  <c r="D14044" i="7"/>
  <c r="D14045" i="7"/>
  <c r="D14046" i="7"/>
  <c r="D14047" i="7"/>
  <c r="D14048" i="7"/>
  <c r="D14049" i="7"/>
  <c r="D14050" i="7"/>
  <c r="D14051" i="7"/>
  <c r="D14052" i="7"/>
  <c r="D14053" i="7"/>
  <c r="D14054" i="7"/>
  <c r="D14055" i="7"/>
  <c r="D14056" i="7"/>
  <c r="D14057" i="7"/>
  <c r="D14058" i="7"/>
  <c r="D14059" i="7"/>
  <c r="D14060" i="7"/>
  <c r="D14061" i="7"/>
  <c r="D14062" i="7"/>
  <c r="D14063" i="7"/>
  <c r="D14064" i="7"/>
  <c r="D14065" i="7"/>
  <c r="D14066" i="7"/>
  <c r="D14067" i="7"/>
  <c r="D14068" i="7"/>
  <c r="D14069" i="7"/>
  <c r="D14070" i="7"/>
  <c r="D14071" i="7"/>
  <c r="D14072" i="7"/>
  <c r="D14073" i="7"/>
  <c r="D14074" i="7"/>
  <c r="D14075" i="7"/>
  <c r="D14076" i="7"/>
  <c r="D14077" i="7"/>
  <c r="D14078" i="7"/>
  <c r="D14079" i="7"/>
  <c r="D14080" i="7"/>
  <c r="D14081" i="7"/>
  <c r="D14082" i="7"/>
  <c r="D14083" i="7"/>
  <c r="D14084" i="7"/>
  <c r="D14085" i="7"/>
  <c r="D14086" i="7"/>
  <c r="D14087" i="7"/>
  <c r="D14088" i="7"/>
  <c r="D14089" i="7"/>
  <c r="D14090" i="7"/>
  <c r="D14091" i="7"/>
  <c r="D14092" i="7"/>
  <c r="D14093" i="7"/>
  <c r="D14094" i="7"/>
  <c r="D14095" i="7"/>
  <c r="D14096" i="7"/>
  <c r="D14097" i="7"/>
  <c r="D14098" i="7"/>
  <c r="D14099" i="7"/>
  <c r="D14100" i="7"/>
  <c r="D14101" i="7"/>
  <c r="D14102" i="7"/>
  <c r="D14103" i="7"/>
  <c r="D14104" i="7"/>
  <c r="D14105" i="7"/>
  <c r="D14106" i="7"/>
  <c r="D14107" i="7"/>
  <c r="D14108" i="7"/>
  <c r="D14109" i="7"/>
  <c r="D14110" i="7"/>
  <c r="D14111" i="7"/>
  <c r="D14112" i="7"/>
  <c r="D14113" i="7"/>
  <c r="D14114" i="7"/>
  <c r="D14115" i="7"/>
  <c r="D14116" i="7"/>
  <c r="D14117" i="7"/>
  <c r="D14118" i="7"/>
  <c r="D14119" i="7"/>
  <c r="D14120" i="7"/>
  <c r="D14121" i="7"/>
  <c r="D14122" i="7"/>
  <c r="D14123" i="7"/>
  <c r="D14124" i="7"/>
  <c r="D14125" i="7"/>
  <c r="D14126" i="7"/>
  <c r="D14127" i="7"/>
  <c r="D14128" i="7"/>
  <c r="D14129" i="7"/>
  <c r="D14130" i="7"/>
  <c r="D14131" i="7"/>
  <c r="D14132" i="7"/>
  <c r="D14133" i="7"/>
  <c r="D14134" i="7"/>
  <c r="D14135" i="7"/>
  <c r="D14136" i="7"/>
  <c r="D14137" i="7"/>
  <c r="D14138" i="7"/>
  <c r="D14139" i="7"/>
  <c r="D14140" i="7"/>
  <c r="D14141" i="7"/>
  <c r="D14142" i="7"/>
  <c r="D14143" i="7"/>
  <c r="D14144" i="7"/>
  <c r="D14145" i="7"/>
  <c r="D14146" i="7"/>
  <c r="D14147" i="7"/>
  <c r="D14148" i="7"/>
  <c r="D14149" i="7"/>
  <c r="D14150" i="7"/>
  <c r="D14151" i="7"/>
  <c r="D14152" i="7"/>
  <c r="D14153" i="7"/>
  <c r="D14154" i="7"/>
  <c r="D14155" i="7"/>
  <c r="D14156" i="7"/>
  <c r="D14157" i="7"/>
  <c r="D14158" i="7"/>
  <c r="D14159" i="7"/>
  <c r="D14160" i="7"/>
  <c r="D14161" i="7"/>
  <c r="D14162" i="7"/>
  <c r="D14163" i="7"/>
  <c r="D14164" i="7"/>
  <c r="D14165" i="7"/>
  <c r="D14166" i="7"/>
  <c r="D14167" i="7"/>
  <c r="D14168" i="7"/>
  <c r="D14169" i="7"/>
  <c r="D14170" i="7"/>
  <c r="D14171" i="7"/>
  <c r="D14172" i="7"/>
  <c r="D14173" i="7"/>
  <c r="D14174" i="7"/>
  <c r="D14175" i="7"/>
  <c r="D14176" i="7"/>
  <c r="D14177" i="7"/>
  <c r="D14178" i="7"/>
  <c r="D14179" i="7"/>
  <c r="D14180" i="7"/>
  <c r="D14181" i="7"/>
  <c r="D14182" i="7"/>
  <c r="D14183" i="7"/>
  <c r="D14184" i="7"/>
  <c r="D14185" i="7"/>
  <c r="D14186" i="7"/>
  <c r="D14187" i="7"/>
  <c r="D14188" i="7"/>
  <c r="D14189" i="7"/>
  <c r="D14190" i="7"/>
  <c r="D14191" i="7"/>
  <c r="D14192" i="7"/>
  <c r="D14193" i="7"/>
  <c r="D14194" i="7"/>
  <c r="D14195" i="7"/>
  <c r="D14196" i="7"/>
  <c r="D14197" i="7"/>
  <c r="D14198" i="7"/>
  <c r="D14199" i="7"/>
  <c r="D14200" i="7"/>
  <c r="D14201" i="7"/>
  <c r="D14202" i="7"/>
  <c r="D14203" i="7"/>
  <c r="D14204" i="7"/>
  <c r="D14205" i="7"/>
  <c r="D14206" i="7"/>
  <c r="D14207" i="7"/>
  <c r="D14208" i="7"/>
  <c r="D14209" i="7"/>
  <c r="D14210" i="7"/>
  <c r="D14211" i="7"/>
  <c r="D14212" i="7"/>
  <c r="D14213" i="7"/>
  <c r="D14214" i="7"/>
  <c r="D14215" i="7"/>
  <c r="D14216" i="7"/>
  <c r="D14217" i="7"/>
  <c r="D14218" i="7"/>
  <c r="D14219" i="7"/>
  <c r="D14220" i="7"/>
  <c r="D14221" i="7"/>
  <c r="D14222" i="7"/>
  <c r="D14223" i="7"/>
  <c r="D14224" i="7"/>
  <c r="D14225" i="7"/>
  <c r="D14226" i="7"/>
  <c r="D14227" i="7"/>
  <c r="D14228" i="7"/>
  <c r="D14229" i="7"/>
  <c r="D14230" i="7"/>
  <c r="D14231" i="7"/>
  <c r="D14232" i="7"/>
  <c r="D14233" i="7"/>
  <c r="D14234" i="7"/>
  <c r="D14235" i="7"/>
  <c r="D14236" i="7"/>
  <c r="D14237" i="7"/>
  <c r="D14238" i="7"/>
  <c r="D14239" i="7"/>
  <c r="D14240" i="7"/>
  <c r="D14241" i="7"/>
  <c r="D14242" i="7"/>
  <c r="D14243" i="7"/>
  <c r="D14244" i="7"/>
  <c r="D14245" i="7"/>
  <c r="D14246" i="7"/>
  <c r="D14247" i="7"/>
  <c r="D14248" i="7"/>
  <c r="D14249" i="7"/>
  <c r="D14250" i="7"/>
  <c r="D14251" i="7"/>
  <c r="D14252" i="7"/>
  <c r="D14253" i="7"/>
  <c r="D14254" i="7"/>
  <c r="D14255" i="7"/>
  <c r="D14256" i="7"/>
  <c r="D14257" i="7"/>
  <c r="D14258" i="7"/>
  <c r="D14259" i="7"/>
  <c r="D14260" i="7"/>
  <c r="D14261" i="7"/>
  <c r="D14262" i="7"/>
  <c r="D14263" i="7"/>
  <c r="D14264" i="7"/>
  <c r="D14265" i="7"/>
  <c r="D14266" i="7"/>
  <c r="D14267" i="7"/>
  <c r="D14268" i="7"/>
  <c r="D14269" i="7"/>
  <c r="D14270" i="7"/>
  <c r="D14271" i="7"/>
  <c r="D14272" i="7"/>
  <c r="D14273" i="7"/>
  <c r="D14274" i="7"/>
  <c r="D14275" i="7"/>
  <c r="D14276" i="7"/>
  <c r="D14277" i="7"/>
  <c r="D14278" i="7"/>
  <c r="D14279" i="7"/>
  <c r="D14280" i="7"/>
  <c r="D14281" i="7"/>
  <c r="D14282" i="7"/>
  <c r="D14283" i="7"/>
  <c r="D14284" i="7"/>
  <c r="D14285" i="7"/>
  <c r="D14286" i="7"/>
  <c r="D14287" i="7"/>
  <c r="D14288" i="7"/>
  <c r="D14289" i="7"/>
  <c r="D14290" i="7"/>
  <c r="D14291" i="7"/>
  <c r="D14292" i="7"/>
  <c r="D14293" i="7"/>
  <c r="D14294" i="7"/>
  <c r="D14295" i="7"/>
  <c r="D14296" i="7"/>
  <c r="D14297" i="7"/>
  <c r="D14298" i="7"/>
  <c r="D14299" i="7"/>
  <c r="D14300" i="7"/>
  <c r="D14301" i="7"/>
  <c r="D14302" i="7"/>
  <c r="D14303" i="7"/>
  <c r="D14304" i="7"/>
  <c r="D14305" i="7"/>
  <c r="D14306" i="7"/>
  <c r="D14307" i="7"/>
  <c r="D14308" i="7"/>
  <c r="D14309" i="7"/>
  <c r="D14310" i="7"/>
  <c r="D14311" i="7"/>
  <c r="D14312" i="7"/>
  <c r="D14313" i="7"/>
  <c r="D14314" i="7"/>
  <c r="D14315" i="7"/>
  <c r="D14316" i="7"/>
  <c r="D14317" i="7"/>
  <c r="D14318" i="7"/>
  <c r="D14319" i="7"/>
  <c r="D14320" i="7"/>
  <c r="D14321" i="7"/>
  <c r="D14322" i="7"/>
  <c r="D14323" i="7"/>
  <c r="D14324" i="7"/>
  <c r="D14325" i="7"/>
  <c r="D14326" i="7"/>
  <c r="D14327" i="7"/>
  <c r="D14328" i="7"/>
  <c r="D14329" i="7"/>
  <c r="D14330" i="7"/>
  <c r="D14331" i="7"/>
  <c r="D14332" i="7"/>
  <c r="D14333" i="7"/>
  <c r="D14334" i="7"/>
  <c r="D14335" i="7"/>
  <c r="D14336" i="7"/>
  <c r="D14337" i="7"/>
  <c r="D14338" i="7"/>
  <c r="D14339" i="7"/>
  <c r="D14340" i="7"/>
  <c r="D14341" i="7"/>
  <c r="D14342" i="7"/>
  <c r="D14343" i="7"/>
  <c r="D14344" i="7"/>
  <c r="D14345" i="7"/>
  <c r="D14346" i="7"/>
  <c r="D14347" i="7"/>
  <c r="D14348" i="7"/>
  <c r="D14349" i="7"/>
  <c r="D14350" i="7"/>
  <c r="D14351" i="7"/>
  <c r="D14352" i="7"/>
  <c r="D14353" i="7"/>
  <c r="D14354" i="7"/>
  <c r="D14355" i="7"/>
  <c r="D14356" i="7"/>
  <c r="D14357" i="7"/>
  <c r="D14358" i="7"/>
  <c r="D14359" i="7"/>
  <c r="D14360" i="7"/>
  <c r="D14361" i="7"/>
  <c r="D14362" i="7"/>
  <c r="D14363" i="7"/>
  <c r="D14364" i="7"/>
  <c r="D14365" i="7"/>
  <c r="D14366" i="7"/>
  <c r="D14367" i="7"/>
  <c r="D14368" i="7"/>
  <c r="D14369" i="7"/>
  <c r="D14370" i="7"/>
  <c r="D14371" i="7"/>
  <c r="D14372" i="7"/>
  <c r="D14373" i="7"/>
  <c r="D14374" i="7"/>
  <c r="D14375" i="7"/>
  <c r="D14376" i="7"/>
  <c r="D14377" i="7"/>
  <c r="D14378" i="7"/>
  <c r="D14379" i="7"/>
  <c r="D14380" i="7"/>
  <c r="D14381" i="7"/>
  <c r="D14382" i="7"/>
  <c r="D14383" i="7"/>
  <c r="D14384" i="7"/>
  <c r="D14385" i="7"/>
  <c r="D14386" i="7"/>
  <c r="D14387" i="7"/>
  <c r="D14388" i="7"/>
  <c r="D14389" i="7"/>
  <c r="D14390" i="7"/>
  <c r="D14391" i="7"/>
  <c r="D14392" i="7"/>
  <c r="D14393" i="7"/>
  <c r="D14394" i="7"/>
  <c r="D14395" i="7"/>
  <c r="D14396" i="7"/>
  <c r="D14397" i="7"/>
  <c r="D14398" i="7"/>
  <c r="D14399" i="7"/>
  <c r="D14400" i="7"/>
  <c r="D14401" i="7"/>
  <c r="D14402" i="7"/>
  <c r="D14403" i="7"/>
  <c r="D14404" i="7"/>
  <c r="D14405" i="7"/>
  <c r="D14406" i="7"/>
  <c r="D14407" i="7"/>
  <c r="D14408" i="7"/>
  <c r="D14409" i="7"/>
  <c r="D14410" i="7"/>
  <c r="D14411" i="7"/>
  <c r="D14412" i="7"/>
  <c r="D14413" i="7"/>
  <c r="D14414" i="7"/>
  <c r="D14415" i="7"/>
  <c r="D14416" i="7"/>
  <c r="D14417" i="7"/>
  <c r="D14418" i="7"/>
  <c r="D14419" i="7"/>
  <c r="D14420" i="7"/>
  <c r="D14421" i="7"/>
  <c r="D14422" i="7"/>
  <c r="D14423" i="7"/>
  <c r="D14424" i="7"/>
  <c r="D14425" i="7"/>
  <c r="D14426" i="7"/>
  <c r="D14427" i="7"/>
  <c r="D14428" i="7"/>
  <c r="D14429" i="7"/>
  <c r="D14430" i="7"/>
  <c r="D14431" i="7"/>
  <c r="D14432" i="7"/>
  <c r="D14433" i="7"/>
  <c r="D14434" i="7"/>
  <c r="D14435" i="7"/>
  <c r="D14436" i="7"/>
  <c r="D14437" i="7"/>
  <c r="D14438" i="7"/>
  <c r="D14439" i="7"/>
  <c r="D14440" i="7"/>
  <c r="D14441" i="7"/>
  <c r="D14442" i="7"/>
  <c r="D14443" i="7"/>
  <c r="D14444" i="7"/>
  <c r="D14445" i="7"/>
  <c r="D14446" i="7"/>
  <c r="D14447" i="7"/>
  <c r="D14448" i="7"/>
  <c r="D14449" i="7"/>
  <c r="D14450" i="7"/>
  <c r="D14451" i="7"/>
  <c r="D14452" i="7"/>
  <c r="D14453" i="7"/>
  <c r="D14454" i="7"/>
  <c r="D14455" i="7"/>
  <c r="D14456" i="7"/>
  <c r="D14457" i="7"/>
  <c r="D14458" i="7"/>
  <c r="D14459" i="7"/>
  <c r="D14460" i="7"/>
  <c r="D14461" i="7"/>
  <c r="D14462" i="7"/>
  <c r="D14463" i="7"/>
  <c r="D14464" i="7"/>
  <c r="D14465" i="7"/>
  <c r="D14466" i="7"/>
  <c r="D14467" i="7"/>
  <c r="D14468" i="7"/>
  <c r="D14469" i="7"/>
  <c r="D14470" i="7"/>
  <c r="D14471" i="7"/>
  <c r="D14472" i="7"/>
  <c r="D14473" i="7"/>
  <c r="D14474" i="7"/>
  <c r="D14475" i="7"/>
  <c r="D14476" i="7"/>
  <c r="D14477" i="7"/>
  <c r="D14478" i="7"/>
  <c r="D14479" i="7"/>
  <c r="D14480" i="7"/>
  <c r="D14481" i="7"/>
  <c r="D14482" i="7"/>
  <c r="D14483" i="7"/>
  <c r="D14484" i="7"/>
  <c r="D14485" i="7"/>
  <c r="D14486" i="7"/>
  <c r="D14487" i="7"/>
  <c r="D14488" i="7"/>
  <c r="D14489" i="7"/>
  <c r="D14490" i="7"/>
  <c r="D14491" i="7"/>
  <c r="D14492" i="7"/>
  <c r="D14493" i="7"/>
  <c r="D14494" i="7"/>
  <c r="D14495" i="7"/>
  <c r="D14496" i="7"/>
  <c r="D14497" i="7"/>
  <c r="D14498" i="7"/>
  <c r="D14499" i="7"/>
  <c r="D14500" i="7"/>
  <c r="D14501" i="7"/>
  <c r="D14502" i="7"/>
  <c r="D14503" i="7"/>
  <c r="D14504" i="7"/>
  <c r="D14505" i="7"/>
  <c r="D14506" i="7"/>
  <c r="D14507" i="7"/>
  <c r="D14508" i="7"/>
  <c r="D14509" i="7"/>
  <c r="D14510" i="7"/>
  <c r="D14511" i="7"/>
  <c r="D14512" i="7"/>
  <c r="D14513" i="7"/>
  <c r="D14514" i="7"/>
  <c r="D14515" i="7"/>
  <c r="D14516" i="7"/>
  <c r="D14517" i="7"/>
  <c r="D14518" i="7"/>
  <c r="D14519" i="7"/>
  <c r="D14520" i="7"/>
  <c r="D14521" i="7"/>
  <c r="D14522" i="7"/>
  <c r="D14523" i="7"/>
  <c r="D14524" i="7"/>
  <c r="D14525" i="7"/>
  <c r="D14526" i="7"/>
  <c r="D14527" i="7"/>
  <c r="D14528" i="7"/>
  <c r="D14529" i="7"/>
  <c r="D14530" i="7"/>
  <c r="D14531" i="7"/>
  <c r="D14532" i="7"/>
  <c r="D14533" i="7"/>
  <c r="D14534" i="7"/>
  <c r="D14535" i="7"/>
  <c r="D14536" i="7"/>
  <c r="D14537" i="7"/>
  <c r="D14538" i="7"/>
  <c r="D14539" i="7"/>
  <c r="D14540" i="7"/>
  <c r="D14541" i="7"/>
  <c r="D14542" i="7"/>
  <c r="D14543" i="7"/>
  <c r="D14544" i="7"/>
  <c r="D14545" i="7"/>
  <c r="D14546" i="7"/>
  <c r="D14547" i="7"/>
  <c r="D14548" i="7"/>
  <c r="D14549" i="7"/>
  <c r="D14550" i="7"/>
  <c r="D14551" i="7"/>
  <c r="D14552" i="7"/>
  <c r="D14553" i="7"/>
  <c r="D14554" i="7"/>
  <c r="D14555" i="7"/>
  <c r="D14556" i="7"/>
  <c r="D14557" i="7"/>
  <c r="D14558" i="7"/>
  <c r="D14559" i="7"/>
  <c r="D14560" i="7"/>
  <c r="D14561" i="7"/>
  <c r="D14562" i="7"/>
  <c r="D14563" i="7"/>
  <c r="D14564" i="7"/>
  <c r="D14565" i="7"/>
  <c r="D14566" i="7"/>
  <c r="D14567" i="7"/>
  <c r="D14568" i="7"/>
  <c r="D14569" i="7"/>
  <c r="D14570" i="7"/>
  <c r="D14571" i="7"/>
  <c r="D14572" i="7"/>
  <c r="D14573" i="7"/>
  <c r="D14574" i="7"/>
  <c r="D14575" i="7"/>
  <c r="D14576" i="7"/>
  <c r="D14577" i="7"/>
  <c r="D14578" i="7"/>
  <c r="D14579" i="7"/>
  <c r="D14580" i="7"/>
  <c r="D14581" i="7"/>
  <c r="D14582" i="7"/>
  <c r="D14583" i="7"/>
  <c r="D14584" i="7"/>
  <c r="D14585" i="7"/>
  <c r="D14586" i="7"/>
  <c r="D14587" i="7"/>
  <c r="D14588" i="7"/>
  <c r="D14589" i="7"/>
  <c r="D14590" i="7"/>
  <c r="D14591" i="7"/>
  <c r="D14592" i="7"/>
  <c r="D14593" i="7"/>
  <c r="D14594" i="7"/>
  <c r="D14595" i="7"/>
  <c r="D14596" i="7"/>
  <c r="D14597" i="7"/>
  <c r="D14598" i="7"/>
  <c r="D14599" i="7"/>
  <c r="D14600" i="7"/>
  <c r="D14601" i="7"/>
  <c r="D14602" i="7"/>
  <c r="D14603" i="7"/>
  <c r="D14604" i="7"/>
  <c r="D14605" i="7"/>
  <c r="D14606" i="7"/>
  <c r="D14607" i="7"/>
  <c r="D14608" i="7"/>
  <c r="D14609" i="7"/>
  <c r="D14610" i="7"/>
  <c r="D14611" i="7"/>
  <c r="D14612" i="7"/>
  <c r="D14613" i="7"/>
  <c r="D14614" i="7"/>
  <c r="D14615" i="7"/>
  <c r="D14616" i="7"/>
  <c r="D14617" i="7"/>
  <c r="D14618" i="7"/>
  <c r="D14619" i="7"/>
  <c r="D14620" i="7"/>
  <c r="D14621" i="7"/>
  <c r="D14622" i="7"/>
  <c r="D14623" i="7"/>
  <c r="D14624" i="7"/>
  <c r="D14625" i="7"/>
  <c r="D14626" i="7"/>
  <c r="D14627" i="7"/>
  <c r="D14628" i="7"/>
  <c r="D14629" i="7"/>
  <c r="D14630" i="7"/>
  <c r="D14631" i="7"/>
  <c r="D14632" i="7"/>
  <c r="D14633" i="7"/>
  <c r="D14634" i="7"/>
  <c r="D14635" i="7"/>
  <c r="D14636" i="7"/>
  <c r="D14637" i="7"/>
  <c r="D14638" i="7"/>
  <c r="D14639" i="7"/>
  <c r="D14640" i="7"/>
  <c r="D14641" i="7"/>
  <c r="D14642" i="7"/>
  <c r="D14643" i="7"/>
  <c r="D14644" i="7"/>
  <c r="D14645" i="7"/>
  <c r="D14646" i="7"/>
  <c r="D14647" i="7"/>
  <c r="D14648" i="7"/>
  <c r="D14649" i="7"/>
  <c r="D14650" i="7"/>
  <c r="D14651" i="7"/>
  <c r="D14652" i="7"/>
  <c r="D14653" i="7"/>
  <c r="D14654" i="7"/>
  <c r="D14655" i="7"/>
  <c r="D14656" i="7"/>
  <c r="D14657" i="7"/>
  <c r="D14658" i="7"/>
  <c r="D14659" i="7"/>
  <c r="D14660" i="7"/>
  <c r="D14661" i="7"/>
  <c r="D14662" i="7"/>
  <c r="D14663" i="7"/>
  <c r="D14664" i="7"/>
  <c r="D14665" i="7"/>
  <c r="D14666" i="7"/>
  <c r="D14667" i="7"/>
  <c r="D14668" i="7"/>
  <c r="D14669" i="7"/>
  <c r="D14670" i="7"/>
  <c r="D14671" i="7"/>
  <c r="D14672" i="7"/>
  <c r="D14673" i="7"/>
  <c r="D14674" i="7"/>
  <c r="D14675" i="7"/>
  <c r="D14676" i="7"/>
  <c r="D14677" i="7"/>
  <c r="D14678" i="7"/>
  <c r="D14679" i="7"/>
  <c r="D14680" i="7"/>
  <c r="D14681" i="7"/>
  <c r="D14682" i="7"/>
  <c r="D14683" i="7"/>
  <c r="D14684" i="7"/>
  <c r="D14685" i="7"/>
  <c r="D14686" i="7"/>
  <c r="D14687" i="7"/>
  <c r="D14688" i="7"/>
  <c r="D14689" i="7"/>
  <c r="D14690" i="7"/>
  <c r="D14691" i="7"/>
  <c r="D14692" i="7"/>
  <c r="D14693" i="7"/>
  <c r="D14694" i="7"/>
  <c r="D14695" i="7"/>
  <c r="D14696" i="7"/>
  <c r="D14697" i="7"/>
  <c r="D14698" i="7"/>
  <c r="D14699" i="7"/>
  <c r="D14700" i="7"/>
  <c r="D14701" i="7"/>
  <c r="D14702" i="7"/>
  <c r="D14703" i="7"/>
  <c r="D14704" i="7"/>
  <c r="D14705" i="7"/>
  <c r="D14706" i="7"/>
  <c r="D14707" i="7"/>
  <c r="D14708" i="7"/>
  <c r="D14709" i="7"/>
  <c r="D14710" i="7"/>
  <c r="D14711" i="7"/>
  <c r="D14712" i="7"/>
  <c r="D14713" i="7"/>
  <c r="D14714" i="7"/>
  <c r="D14715" i="7"/>
  <c r="D14716" i="7"/>
  <c r="D14717" i="7"/>
  <c r="D14718" i="7"/>
  <c r="D14719" i="7"/>
  <c r="D14720" i="7"/>
  <c r="D14721" i="7"/>
  <c r="D14722" i="7"/>
  <c r="D14723" i="7"/>
  <c r="D14724" i="7"/>
  <c r="D14725" i="7"/>
  <c r="D14726" i="7"/>
  <c r="D14727" i="7"/>
  <c r="D14728" i="7"/>
  <c r="D14729" i="7"/>
  <c r="D14730" i="7"/>
  <c r="D14731" i="7"/>
  <c r="D14732" i="7"/>
  <c r="D14733" i="7"/>
  <c r="D14734" i="7"/>
  <c r="D14735" i="7"/>
  <c r="D14736" i="7"/>
  <c r="D14737" i="7"/>
  <c r="D14738" i="7"/>
  <c r="D14739" i="7"/>
  <c r="D14740" i="7"/>
  <c r="D14741" i="7"/>
  <c r="D14742" i="7"/>
  <c r="D14743" i="7"/>
  <c r="D14744" i="7"/>
  <c r="D14745" i="7"/>
  <c r="D14746" i="7"/>
  <c r="D14747" i="7"/>
  <c r="D14748" i="7"/>
  <c r="D14749" i="7"/>
  <c r="D14750" i="7"/>
  <c r="D14751" i="7"/>
  <c r="D14752" i="7"/>
  <c r="D14753" i="7"/>
  <c r="D14754" i="7"/>
  <c r="D14755" i="7"/>
  <c r="D14756" i="7"/>
  <c r="D14757" i="7"/>
  <c r="D14758" i="7"/>
  <c r="D14759" i="7"/>
  <c r="D14760" i="7"/>
  <c r="D14761" i="7"/>
  <c r="D14762" i="7"/>
  <c r="D14763" i="7"/>
  <c r="D14764" i="7"/>
  <c r="D14765" i="7"/>
  <c r="D14766" i="7"/>
  <c r="D14767" i="7"/>
  <c r="D14768" i="7"/>
  <c r="D14769" i="7"/>
  <c r="D14770" i="7"/>
  <c r="D14771" i="7"/>
  <c r="D14772" i="7"/>
  <c r="D14773" i="7"/>
  <c r="D14774" i="7"/>
  <c r="D14775" i="7"/>
  <c r="D14776" i="7"/>
  <c r="D14777" i="7"/>
  <c r="D14778" i="7"/>
  <c r="D14779" i="7"/>
  <c r="D14780" i="7"/>
  <c r="D14781" i="7"/>
  <c r="D14782" i="7"/>
  <c r="D14783" i="7"/>
  <c r="D14784" i="7"/>
  <c r="D14785" i="7"/>
  <c r="D14786" i="7"/>
  <c r="D14787" i="7"/>
  <c r="D14788" i="7"/>
  <c r="D14789" i="7"/>
  <c r="D14790" i="7"/>
  <c r="D14791" i="7"/>
  <c r="D14792" i="7"/>
  <c r="D14793" i="7"/>
  <c r="D14794" i="7"/>
  <c r="D14795" i="7"/>
  <c r="D14796" i="7"/>
  <c r="D14797" i="7"/>
  <c r="D14798" i="7"/>
  <c r="D14799" i="7"/>
  <c r="D14800" i="7"/>
  <c r="D14801" i="7"/>
  <c r="D14802" i="7"/>
  <c r="D14803" i="7"/>
  <c r="D14804" i="7"/>
  <c r="D14805" i="7"/>
  <c r="D14806" i="7"/>
  <c r="D14807" i="7"/>
  <c r="D14808" i="7"/>
  <c r="D14809" i="7"/>
  <c r="D14810" i="7"/>
  <c r="D14811" i="7"/>
  <c r="D14812" i="7"/>
  <c r="D14813" i="7"/>
  <c r="D14814" i="7"/>
  <c r="D14815" i="7"/>
  <c r="D14816" i="7"/>
  <c r="D14817" i="7"/>
  <c r="D14818" i="7"/>
  <c r="D14819" i="7"/>
  <c r="D14820" i="7"/>
  <c r="D14821" i="7"/>
  <c r="D14822" i="7"/>
  <c r="D14823" i="7"/>
  <c r="D14824" i="7"/>
  <c r="D14825" i="7"/>
  <c r="D14826" i="7"/>
  <c r="D14827" i="7"/>
  <c r="D14828" i="7"/>
  <c r="D14829" i="7"/>
  <c r="D14830" i="7"/>
  <c r="D14831" i="7"/>
  <c r="D14832" i="7"/>
  <c r="D14833" i="7"/>
  <c r="D14834" i="7"/>
  <c r="D14835" i="7"/>
  <c r="D14836" i="7"/>
  <c r="D14837" i="7"/>
  <c r="D14838" i="7"/>
  <c r="D14839" i="7"/>
  <c r="D14840" i="7"/>
  <c r="D14841" i="7"/>
  <c r="D14842" i="7"/>
  <c r="D14843" i="7"/>
  <c r="D14844" i="7"/>
  <c r="D14845" i="7"/>
  <c r="D14846" i="7"/>
  <c r="D14847" i="7"/>
  <c r="D14848" i="7"/>
  <c r="D14849" i="7"/>
  <c r="D14850" i="7"/>
  <c r="D14851" i="7"/>
  <c r="D14852" i="7"/>
  <c r="D14853" i="7"/>
  <c r="D14854" i="7"/>
  <c r="D14855" i="7"/>
  <c r="D14856" i="7"/>
  <c r="D14857" i="7"/>
  <c r="D14858" i="7"/>
  <c r="D14859" i="7"/>
  <c r="D14860" i="7"/>
  <c r="D14861" i="7"/>
  <c r="D14862" i="7"/>
  <c r="D14863" i="7"/>
  <c r="D14864" i="7"/>
  <c r="D14865" i="7"/>
  <c r="D14866" i="7"/>
  <c r="D14867" i="7"/>
  <c r="D14868" i="7"/>
  <c r="D14869" i="7"/>
  <c r="D14870" i="7"/>
  <c r="D14871" i="7"/>
  <c r="D14872" i="7"/>
  <c r="D14873" i="7"/>
  <c r="D14874" i="7"/>
  <c r="D14875" i="7"/>
  <c r="D14876" i="7"/>
  <c r="D14877" i="7"/>
  <c r="D14878" i="7"/>
  <c r="D14879" i="7"/>
  <c r="D14880" i="7"/>
  <c r="D14881" i="7"/>
  <c r="D14882" i="7"/>
  <c r="D14883" i="7"/>
  <c r="D14884" i="7"/>
  <c r="D14885" i="7"/>
  <c r="D14886" i="7"/>
  <c r="D14887" i="7"/>
  <c r="D14888" i="7"/>
  <c r="D14889" i="7"/>
  <c r="D14890" i="7"/>
  <c r="D14891" i="7"/>
  <c r="D14892" i="7"/>
  <c r="D14893" i="7"/>
  <c r="D14894" i="7"/>
  <c r="D14895" i="7"/>
  <c r="D14896" i="7"/>
  <c r="D14897" i="7"/>
  <c r="D14898" i="7"/>
  <c r="D14899" i="7"/>
  <c r="D14900" i="7"/>
  <c r="D14901" i="7"/>
  <c r="D14902" i="7"/>
  <c r="D14903" i="7"/>
  <c r="D14904" i="7"/>
  <c r="D14905" i="7"/>
  <c r="D14906" i="7"/>
  <c r="D14907" i="7"/>
  <c r="D14908" i="7"/>
  <c r="D14909" i="7"/>
  <c r="D14910" i="7"/>
  <c r="D14911" i="7"/>
  <c r="D14912" i="7"/>
  <c r="D14913" i="7"/>
  <c r="D14914" i="7"/>
  <c r="D14915" i="7"/>
  <c r="D14916" i="7"/>
  <c r="D14917" i="7"/>
  <c r="D14918" i="7"/>
  <c r="D14919" i="7"/>
  <c r="D14920" i="7"/>
  <c r="D14921" i="7"/>
  <c r="D14922" i="7"/>
  <c r="D14923" i="7"/>
  <c r="D14924" i="7"/>
  <c r="D14925" i="7"/>
  <c r="D14926" i="7"/>
  <c r="D14927" i="7"/>
  <c r="D14928" i="7"/>
  <c r="J2" i="7"/>
  <c r="BF67" i="3"/>
  <c r="BG67" i="3" s="1"/>
  <c r="BE67" i="3"/>
  <c r="BD67" i="3"/>
  <c r="BD69" i="3" s="1"/>
  <c r="BC67" i="3"/>
  <c r="AU67" i="3"/>
  <c r="BB69" i="3"/>
  <c r="AX69" i="3"/>
  <c r="AV69" i="3"/>
  <c r="BG65" i="3"/>
  <c r="BG13" i="3"/>
  <c r="BG12" i="3"/>
  <c r="BG11" i="3"/>
  <c r="AU11" i="3"/>
  <c r="AU68" i="3" s="1"/>
  <c r="BG10" i="3"/>
  <c r="BG9" i="3"/>
  <c r="AY14" i="3"/>
  <c r="AW14" i="3"/>
  <c r="AX14" i="3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U14" i="3" l="1"/>
  <c r="A5876" i="7"/>
  <c r="I2" i="9"/>
  <c r="H12" i="9"/>
  <c r="BA9" i="3"/>
  <c r="BA14" i="3" s="1"/>
  <c r="BD9" i="3"/>
  <c r="BD14" i="3" s="1"/>
  <c r="BE14" i="3"/>
  <c r="AZ69" i="3"/>
  <c r="AZ14" i="3"/>
  <c r="AY69" i="3"/>
  <c r="BC69" i="3"/>
  <c r="BB14" i="3"/>
  <c r="BA69" i="3"/>
  <c r="AW69" i="3"/>
  <c r="BE69" i="3"/>
  <c r="BF69" i="3"/>
  <c r="A14909" i="7"/>
  <c r="A13924" i="7"/>
  <c r="A14485" i="7"/>
  <c r="A14477" i="7"/>
  <c r="A14469" i="7"/>
  <c r="A14397" i="7"/>
  <c r="A14373" i="7"/>
  <c r="A14365" i="7"/>
  <c r="A14357" i="7"/>
  <c r="A14349" i="7"/>
  <c r="A14341" i="7"/>
  <c r="A14285" i="7"/>
  <c r="A14261" i="7"/>
  <c r="A14253" i="7"/>
  <c r="A14237" i="7"/>
  <c r="A14197" i="7"/>
  <c r="A13917" i="7"/>
  <c r="A12492" i="7"/>
  <c r="A17545" i="7"/>
  <c r="A17481" i="7"/>
  <c r="A17457" i="7"/>
  <c r="A17385" i="7"/>
  <c r="A17321" i="7"/>
  <c r="A17201" i="7"/>
  <c r="A17185" i="7"/>
  <c r="A17177" i="7"/>
  <c r="A16985" i="7"/>
  <c r="A16889" i="7"/>
  <c r="A16777" i="7"/>
  <c r="A16697" i="7"/>
  <c r="A16593" i="7"/>
  <c r="A16521" i="7"/>
  <c r="A16345" i="7"/>
  <c r="A16297" i="7"/>
  <c r="A16273" i="7"/>
  <c r="A16257" i="7"/>
  <c r="A16217" i="7"/>
  <c r="A16001" i="7"/>
  <c r="A15873" i="7"/>
  <c r="A15737" i="7"/>
  <c r="A15697" i="7"/>
  <c r="A15641" i="7"/>
  <c r="A15585" i="7"/>
  <c r="A15545" i="7"/>
  <c r="A15537" i="7"/>
  <c r="A15529" i="7"/>
  <c r="A15489" i="7"/>
  <c r="A15457" i="7"/>
  <c r="A15297" i="7"/>
  <c r="A14969" i="7"/>
  <c r="A14961" i="7"/>
  <c r="A14953" i="7"/>
  <c r="A14945" i="7"/>
  <c r="A17563" i="7"/>
  <c r="A17523" i="7"/>
  <c r="A17515" i="7"/>
  <c r="A17267" i="7"/>
  <c r="A17219" i="7"/>
  <c r="A17211" i="7"/>
  <c r="A17203" i="7"/>
  <c r="A17187" i="7"/>
  <c r="A17179" i="7"/>
  <c r="A16779" i="7"/>
  <c r="A16635" i="7"/>
  <c r="A16539" i="7"/>
  <c r="A16411" i="7"/>
  <c r="A16259" i="7"/>
  <c r="A16251" i="7"/>
  <c r="A16187" i="7"/>
  <c r="A15891" i="7"/>
  <c r="A15875" i="7"/>
  <c r="A15859" i="7"/>
  <c r="A15843" i="7"/>
  <c r="A15739" i="7"/>
  <c r="A15699" i="7"/>
  <c r="A15691" i="7"/>
  <c r="A15643" i="7"/>
  <c r="A15563" i="7"/>
  <c r="A15539" i="7"/>
  <c r="A15459" i="7"/>
  <c r="A15299" i="7"/>
  <c r="A14963" i="7"/>
  <c r="A14585" i="7"/>
  <c r="A14577" i="7"/>
  <c r="A14465" i="7"/>
  <c r="A14449" i="7"/>
  <c r="A14889" i="7"/>
  <c r="A14745" i="7"/>
  <c r="A14433" i="7"/>
  <c r="A14417" i="7"/>
  <c r="A14385" i="7"/>
  <c r="A14369" i="7"/>
  <c r="A14361" i="7"/>
  <c r="A14353" i="7"/>
  <c r="A14345" i="7"/>
  <c r="A14337" i="7"/>
  <c r="A14241" i="7"/>
  <c r="A14201" i="7"/>
  <c r="A14177" i="7"/>
  <c r="A14169" i="7"/>
  <c r="A13937" i="7"/>
  <c r="A13247" i="7"/>
  <c r="A12199" i="7"/>
  <c r="A14040" i="7"/>
  <c r="A13976" i="7"/>
  <c r="A13272" i="7"/>
  <c r="A12888" i="7"/>
  <c r="A12632" i="7"/>
  <c r="L12492" i="7"/>
  <c r="L12199" i="7"/>
  <c r="A14891" i="7"/>
  <c r="L14891" i="7"/>
  <c r="A14883" i="7"/>
  <c r="L14883" i="7"/>
  <c r="A14675" i="7"/>
  <c r="L14675" i="7"/>
  <c r="A14595" i="7"/>
  <c r="L14595" i="7"/>
  <c r="A14579" i="7"/>
  <c r="L14579" i="7"/>
  <c r="A14483" i="7"/>
  <c r="L14483" i="7"/>
  <c r="A14475" i="7"/>
  <c r="L14475" i="7"/>
  <c r="A14467" i="7"/>
  <c r="L14467" i="7"/>
  <c r="A14387" i="7"/>
  <c r="L14387" i="7"/>
  <c r="A14363" i="7"/>
  <c r="L14363" i="7"/>
  <c r="A14355" i="7"/>
  <c r="L14355" i="7"/>
  <c r="A14347" i="7"/>
  <c r="L14347" i="7"/>
  <c r="A14339" i="7"/>
  <c r="L14339" i="7"/>
  <c r="A14243" i="7"/>
  <c r="L14243" i="7"/>
  <c r="A14235" i="7"/>
  <c r="L14235" i="7"/>
  <c r="A14211" i="7"/>
  <c r="L14211" i="7"/>
  <c r="A14203" i="7"/>
  <c r="L14203" i="7"/>
  <c r="A14171" i="7"/>
  <c r="L14171" i="7"/>
  <c r="A13979" i="7"/>
  <c r="L13979" i="7"/>
  <c r="A13947" i="7"/>
  <c r="L13947" i="7"/>
  <c r="A13923" i="7"/>
  <c r="L13923" i="7"/>
  <c r="A13899" i="7"/>
  <c r="L13899" i="7"/>
  <c r="A13763" i="7"/>
  <c r="L13763" i="7"/>
  <c r="A13723" i="7"/>
  <c r="L13723" i="7"/>
  <c r="A13707" i="7"/>
  <c r="L13707" i="7"/>
  <c r="A13691" i="7"/>
  <c r="L13691" i="7"/>
  <c r="A13675" i="7"/>
  <c r="L13675" i="7"/>
  <c r="A13659" i="7"/>
  <c r="L13659" i="7"/>
  <c r="A13643" i="7"/>
  <c r="L13643" i="7"/>
  <c r="A13603" i="7"/>
  <c r="L13603" i="7"/>
  <c r="A13587" i="7"/>
  <c r="L13587" i="7"/>
  <c r="A13563" i="7"/>
  <c r="L13563" i="7"/>
  <c r="A13555" i="7"/>
  <c r="L13555" i="7"/>
  <c r="A13547" i="7"/>
  <c r="L13547" i="7"/>
  <c r="A13523" i="7"/>
  <c r="L13523" i="7"/>
  <c r="A13491" i="7"/>
  <c r="L13491" i="7"/>
  <c r="A13411" i="7"/>
  <c r="L13411" i="7"/>
  <c r="A13403" i="7"/>
  <c r="L13403" i="7"/>
  <c r="A13387" i="7"/>
  <c r="L13387" i="7"/>
  <c r="A13339" i="7"/>
  <c r="L13339" i="7"/>
  <c r="A13291" i="7"/>
  <c r="L13291" i="7"/>
  <c r="A13283" i="7"/>
  <c r="L13283" i="7"/>
  <c r="A13275" i="7"/>
  <c r="L13275" i="7"/>
  <c r="A13259" i="7"/>
  <c r="L13259" i="7"/>
  <c r="A13211" i="7"/>
  <c r="L13211" i="7"/>
  <c r="A13115" i="7"/>
  <c r="L13115" i="7"/>
  <c r="A12947" i="7"/>
  <c r="L12947" i="7"/>
  <c r="A12867" i="7"/>
  <c r="L12867" i="7"/>
  <c r="A12843" i="7"/>
  <c r="L12843" i="7"/>
  <c r="A12835" i="7"/>
  <c r="L12835" i="7"/>
  <c r="A12643" i="7"/>
  <c r="L12643" i="7"/>
  <c r="A12603" i="7"/>
  <c r="L12603" i="7"/>
  <c r="A12595" i="7"/>
  <c r="L12595" i="7"/>
  <c r="A12579" i="7"/>
  <c r="L12579" i="7"/>
  <c r="A12539" i="7"/>
  <c r="L12539" i="7"/>
  <c r="A12427" i="7"/>
  <c r="L12427" i="7"/>
  <c r="L14889" i="7"/>
  <c r="L14345" i="7"/>
  <c r="L14040" i="7"/>
  <c r="A14898" i="7"/>
  <c r="L14898" i="7"/>
  <c r="A14890" i="7"/>
  <c r="L14890" i="7"/>
  <c r="A14874" i="7"/>
  <c r="L14874" i="7"/>
  <c r="A14834" i="7"/>
  <c r="L14834" i="7"/>
  <c r="A14674" i="7"/>
  <c r="L14674" i="7"/>
  <c r="A14578" i="7"/>
  <c r="L14578" i="7"/>
  <c r="A14506" i="7"/>
  <c r="L14506" i="7"/>
  <c r="A14482" i="7"/>
  <c r="L14482" i="7"/>
  <c r="A14466" i="7"/>
  <c r="L14466" i="7"/>
  <c r="A14434" i="7"/>
  <c r="L14434" i="7"/>
  <c r="A14394" i="7"/>
  <c r="L14394" i="7"/>
  <c r="A14386" i="7"/>
  <c r="L14386" i="7"/>
  <c r="A14370" i="7"/>
  <c r="L14370" i="7"/>
  <c r="A14362" i="7"/>
  <c r="L14362" i="7"/>
  <c r="A14354" i="7"/>
  <c r="L14354" i="7"/>
  <c r="A14346" i="7"/>
  <c r="L14346" i="7"/>
  <c r="A14338" i="7"/>
  <c r="L14338" i="7"/>
  <c r="A14058" i="7"/>
  <c r="L14058" i="7"/>
  <c r="A13978" i="7"/>
  <c r="L13978" i="7"/>
  <c r="A13922" i="7"/>
  <c r="L13922" i="7"/>
  <c r="A13914" i="7"/>
  <c r="L13914" i="7"/>
  <c r="A13898" i="7"/>
  <c r="L13898" i="7"/>
  <c r="A13882" i="7"/>
  <c r="L13882" i="7"/>
  <c r="A13826" i="7"/>
  <c r="L13826" i="7"/>
  <c r="A13762" i="7"/>
  <c r="L13762" i="7"/>
  <c r="A13730" i="7"/>
  <c r="L13730" i="7"/>
  <c r="A13722" i="7"/>
  <c r="L13722" i="7"/>
  <c r="A13706" i="7"/>
  <c r="L13706" i="7"/>
  <c r="A13674" i="7"/>
  <c r="L13674" i="7"/>
  <c r="A13650" i="7"/>
  <c r="L13650" i="7"/>
  <c r="A13530" i="7"/>
  <c r="L13530" i="7"/>
  <c r="A13450" i="7"/>
  <c r="L13450" i="7"/>
  <c r="A13410" i="7"/>
  <c r="L13410" i="7"/>
  <c r="A13378" i="7"/>
  <c r="L13378" i="7"/>
  <c r="A13290" i="7"/>
  <c r="L13290" i="7"/>
  <c r="A13282" i="7"/>
  <c r="L13282" i="7"/>
  <c r="A13274" i="7"/>
  <c r="L13274" i="7"/>
  <c r="A13266" i="7"/>
  <c r="L13266" i="7"/>
  <c r="A13250" i="7"/>
  <c r="L13250" i="7"/>
  <c r="A13178" i="7"/>
  <c r="L13178" i="7"/>
  <c r="A12970" i="7"/>
  <c r="L12970" i="7"/>
  <c r="A12946" i="7"/>
  <c r="L12946" i="7"/>
  <c r="A12906" i="7"/>
  <c r="L12906" i="7"/>
  <c r="A12890" i="7"/>
  <c r="L12890" i="7"/>
  <c r="A12882" i="7"/>
  <c r="L12882" i="7"/>
  <c r="A12874" i="7"/>
  <c r="L12874" i="7"/>
  <c r="A12826" i="7"/>
  <c r="L12826" i="7"/>
  <c r="A12810" i="7"/>
  <c r="L12810" i="7"/>
  <c r="A12778" i="7"/>
  <c r="L12778" i="7"/>
  <c r="A12618" i="7"/>
  <c r="L12618" i="7"/>
  <c r="A12594" i="7"/>
  <c r="L12594" i="7"/>
  <c r="A12586" i="7"/>
  <c r="L12586" i="7"/>
  <c r="A12578" i="7"/>
  <c r="L12578" i="7"/>
  <c r="A12570" i="7"/>
  <c r="L12570" i="7"/>
  <c r="A12562" i="7"/>
  <c r="L12562" i="7"/>
  <c r="A12498" i="7"/>
  <c r="L12498" i="7"/>
  <c r="A12490" i="7"/>
  <c r="L12490" i="7"/>
  <c r="A12466" i="7"/>
  <c r="L12466" i="7"/>
  <c r="A12450" i="7"/>
  <c r="L12450" i="7"/>
  <c r="L14469" i="7"/>
  <c r="L14373" i="7"/>
  <c r="L14341" i="7"/>
  <c r="L13937" i="7"/>
  <c r="A13977" i="7"/>
  <c r="L13977" i="7"/>
  <c r="A13953" i="7"/>
  <c r="L13953" i="7"/>
  <c r="A13913" i="7"/>
  <c r="L13913" i="7"/>
  <c r="A13857" i="7"/>
  <c r="L13857" i="7"/>
  <c r="A13833" i="7"/>
  <c r="L13833" i="7"/>
  <c r="A13729" i="7"/>
  <c r="L13729" i="7"/>
  <c r="A13681" i="7"/>
  <c r="L13681" i="7"/>
  <c r="A13673" i="7"/>
  <c r="L13673" i="7"/>
  <c r="A13641" i="7"/>
  <c r="L13641" i="7"/>
  <c r="A13585" i="7"/>
  <c r="L13585" i="7"/>
  <c r="A13561" i="7"/>
  <c r="L13561" i="7"/>
  <c r="A13553" i="7"/>
  <c r="L13553" i="7"/>
  <c r="A13521" i="7"/>
  <c r="L13521" i="7"/>
  <c r="A13513" i="7"/>
  <c r="L13513" i="7"/>
  <c r="A13449" i="7"/>
  <c r="L13449" i="7"/>
  <c r="A13433" i="7"/>
  <c r="L13433" i="7"/>
  <c r="A13409" i="7"/>
  <c r="L13409" i="7"/>
  <c r="A13345" i="7"/>
  <c r="L13345" i="7"/>
  <c r="A13289" i="7"/>
  <c r="L13289" i="7"/>
  <c r="A13281" i="7"/>
  <c r="L13281" i="7"/>
  <c r="A13273" i="7"/>
  <c r="L13273" i="7"/>
  <c r="A12905" i="7"/>
  <c r="L12905" i="7"/>
  <c r="A12873" i="7"/>
  <c r="L12873" i="7"/>
  <c r="A12865" i="7"/>
  <c r="L12865" i="7"/>
  <c r="A12841" i="7"/>
  <c r="L12841" i="7"/>
  <c r="A12833" i="7"/>
  <c r="L12833" i="7"/>
  <c r="A12793" i="7"/>
  <c r="L12793" i="7"/>
  <c r="A12577" i="7"/>
  <c r="L12577" i="7"/>
  <c r="A12537" i="7"/>
  <c r="L12537" i="7"/>
  <c r="A12425" i="7"/>
  <c r="L12425" i="7"/>
  <c r="A12265" i="7"/>
  <c r="L12265" i="7"/>
  <c r="L14465" i="7"/>
  <c r="L14433" i="7"/>
  <c r="L14369" i="7"/>
  <c r="L14337" i="7"/>
  <c r="L14241" i="7"/>
  <c r="L14177" i="7"/>
  <c r="L13298" i="7"/>
  <c r="L12888" i="7"/>
  <c r="A14888" i="7"/>
  <c r="L14888" i="7"/>
  <c r="A14872" i="7"/>
  <c r="L14872" i="7"/>
  <c r="A14808" i="7"/>
  <c r="L14808" i="7"/>
  <c r="A14408" i="7"/>
  <c r="L14408" i="7"/>
  <c r="A14392" i="7"/>
  <c r="L14392" i="7"/>
  <c r="A14384" i="7"/>
  <c r="L14384" i="7"/>
  <c r="A14368" i="7"/>
  <c r="L14368" i="7"/>
  <c r="A14360" i="7"/>
  <c r="L14360" i="7"/>
  <c r="A14352" i="7"/>
  <c r="L14352" i="7"/>
  <c r="A14344" i="7"/>
  <c r="L14344" i="7"/>
  <c r="A14336" i="7"/>
  <c r="L14336" i="7"/>
  <c r="A14272" i="7"/>
  <c r="L14272" i="7"/>
  <c r="A14256" i="7"/>
  <c r="L14256" i="7"/>
  <c r="A14224" i="7"/>
  <c r="L14224" i="7"/>
  <c r="A13936" i="7"/>
  <c r="L13936" i="7"/>
  <c r="A13920" i="7"/>
  <c r="L13920" i="7"/>
  <c r="A13800" i="7"/>
  <c r="L13800" i="7"/>
  <c r="A13760" i="7"/>
  <c r="L13760" i="7"/>
  <c r="A13704" i="7"/>
  <c r="L13704" i="7"/>
  <c r="A13640" i="7"/>
  <c r="L13640" i="7"/>
  <c r="A13512" i="7"/>
  <c r="L13512" i="7"/>
  <c r="A13424" i="7"/>
  <c r="L13424" i="7"/>
  <c r="A13416" i="7"/>
  <c r="L13416" i="7"/>
  <c r="A13408" i="7"/>
  <c r="L13408" i="7"/>
  <c r="A13384" i="7"/>
  <c r="L13384" i="7"/>
  <c r="A13344" i="7"/>
  <c r="L13344" i="7"/>
  <c r="A13296" i="7"/>
  <c r="L13296" i="7"/>
  <c r="A13184" i="7"/>
  <c r="L13184" i="7"/>
  <c r="A13176" i="7"/>
  <c r="L13176" i="7"/>
  <c r="A13128" i="7"/>
  <c r="L13128" i="7"/>
  <c r="A13088" i="7"/>
  <c r="L13088" i="7"/>
  <c r="A12944" i="7"/>
  <c r="L12944" i="7"/>
  <c r="A12880" i="7"/>
  <c r="L12880" i="7"/>
  <c r="A12776" i="7"/>
  <c r="L12776" i="7"/>
  <c r="A12616" i="7"/>
  <c r="L12616" i="7"/>
  <c r="A12600" i="7"/>
  <c r="L12600" i="7"/>
  <c r="A12560" i="7"/>
  <c r="L12560" i="7"/>
  <c r="A12528" i="7"/>
  <c r="L12528" i="7"/>
  <c r="A12496" i="7"/>
  <c r="L12496" i="7"/>
  <c r="A12488" i="7"/>
  <c r="L12488" i="7"/>
  <c r="A12472" i="7"/>
  <c r="L12472" i="7"/>
  <c r="A12464" i="7"/>
  <c r="L12464" i="7"/>
  <c r="L14909" i="7"/>
  <c r="L14397" i="7"/>
  <c r="L14365" i="7"/>
  <c r="L14237" i="7"/>
  <c r="L13976" i="7"/>
  <c r="L13924" i="7"/>
  <c r="L13272" i="7"/>
  <c r="A14783" i="7"/>
  <c r="L14783" i="7"/>
  <c r="A14743" i="7"/>
  <c r="L14743" i="7"/>
  <c r="A14695" i="7"/>
  <c r="L14695" i="7"/>
  <c r="A14687" i="7"/>
  <c r="L14687" i="7"/>
  <c r="A14663" i="7"/>
  <c r="L14663" i="7"/>
  <c r="A14583" i="7"/>
  <c r="L14583" i="7"/>
  <c r="A14479" i="7"/>
  <c r="L14479" i="7"/>
  <c r="A14431" i="7"/>
  <c r="L14431" i="7"/>
  <c r="A14415" i="7"/>
  <c r="L14415" i="7"/>
  <c r="A14407" i="7"/>
  <c r="L14407" i="7"/>
  <c r="A14391" i="7"/>
  <c r="L14391" i="7"/>
  <c r="A14375" i="7"/>
  <c r="L14375" i="7"/>
  <c r="A14367" i="7"/>
  <c r="L14367" i="7"/>
  <c r="A14359" i="7"/>
  <c r="L14359" i="7"/>
  <c r="A14351" i="7"/>
  <c r="L14351" i="7"/>
  <c r="A14343" i="7"/>
  <c r="L14343" i="7"/>
  <c r="A14255" i="7"/>
  <c r="L14255" i="7"/>
  <c r="A14239" i="7"/>
  <c r="L14239" i="7"/>
  <c r="A14199" i="7"/>
  <c r="L14199" i="7"/>
  <c r="A14175" i="7"/>
  <c r="L14175" i="7"/>
  <c r="A13975" i="7"/>
  <c r="L13975" i="7"/>
  <c r="A13935" i="7"/>
  <c r="L13935" i="7"/>
  <c r="A13919" i="7"/>
  <c r="L13919" i="7"/>
  <c r="A13879" i="7"/>
  <c r="L13879" i="7"/>
  <c r="A13855" i="7"/>
  <c r="L13855" i="7"/>
  <c r="A13767" i="7"/>
  <c r="L13767" i="7"/>
  <c r="A13727" i="7"/>
  <c r="L13727" i="7"/>
  <c r="A13703" i="7"/>
  <c r="L13703" i="7"/>
  <c r="A13695" i="7"/>
  <c r="L13695" i="7"/>
  <c r="A13671" i="7"/>
  <c r="L13671" i="7"/>
  <c r="A13607" i="7"/>
  <c r="L13607" i="7"/>
  <c r="A13559" i="7"/>
  <c r="L13559" i="7"/>
  <c r="A13551" i="7"/>
  <c r="L13551" i="7"/>
  <c r="A13415" i="7"/>
  <c r="L13415" i="7"/>
  <c r="A13383" i="7"/>
  <c r="L13383" i="7"/>
  <c r="A13343" i="7"/>
  <c r="L13343" i="7"/>
  <c r="A13287" i="7"/>
  <c r="L13287" i="7"/>
  <c r="A13271" i="7"/>
  <c r="L13271" i="7"/>
  <c r="A13263" i="7"/>
  <c r="L13263" i="7"/>
  <c r="A13255" i="7"/>
  <c r="L13255" i="7"/>
  <c r="A13103" i="7"/>
  <c r="L13103" i="7"/>
  <c r="A12943" i="7"/>
  <c r="L12943" i="7"/>
  <c r="A12903" i="7"/>
  <c r="L12903" i="7"/>
  <c r="A12879" i="7"/>
  <c r="L12879" i="7"/>
  <c r="A12839" i="7"/>
  <c r="L12839" i="7"/>
  <c r="A12807" i="7"/>
  <c r="L12807" i="7"/>
  <c r="A12663" i="7"/>
  <c r="L12663" i="7"/>
  <c r="A12599" i="7"/>
  <c r="L12599" i="7"/>
  <c r="A12575" i="7"/>
  <c r="L12575" i="7"/>
  <c r="A12503" i="7"/>
  <c r="L12503" i="7"/>
  <c r="L14745" i="7"/>
  <c r="L14585" i="7"/>
  <c r="L14361" i="7"/>
  <c r="L14201" i="7"/>
  <c r="L14169" i="7"/>
  <c r="L13917" i="7"/>
  <c r="L13247" i="7"/>
  <c r="L12632" i="7"/>
  <c r="A14926" i="7"/>
  <c r="L14926" i="7"/>
  <c r="A14902" i="7"/>
  <c r="L14902" i="7"/>
  <c r="A14822" i="7"/>
  <c r="L14822" i="7"/>
  <c r="A14702" i="7"/>
  <c r="L14702" i="7"/>
  <c r="A14478" i="7"/>
  <c r="L14478" i="7"/>
  <c r="A14454" i="7"/>
  <c r="L14454" i="7"/>
  <c r="A14414" i="7"/>
  <c r="L14414" i="7"/>
  <c r="A14366" i="7"/>
  <c r="L14366" i="7"/>
  <c r="A14358" i="7"/>
  <c r="L14358" i="7"/>
  <c r="A14350" i="7"/>
  <c r="L14350" i="7"/>
  <c r="A14342" i="7"/>
  <c r="L14342" i="7"/>
  <c r="A14254" i="7"/>
  <c r="L14254" i="7"/>
  <c r="A14054" i="7"/>
  <c r="L14054" i="7"/>
  <c r="A14038" i="7"/>
  <c r="L14038" i="7"/>
  <c r="A13958" i="7"/>
  <c r="L13958" i="7"/>
  <c r="A13934" i="7"/>
  <c r="L13934" i="7"/>
  <c r="A13918" i="7"/>
  <c r="L13918" i="7"/>
  <c r="A13902" i="7"/>
  <c r="L13902" i="7"/>
  <c r="A13878" i="7"/>
  <c r="L13878" i="7"/>
  <c r="A13414" i="7"/>
  <c r="L13414" i="7"/>
  <c r="A13406" i="7"/>
  <c r="L13406" i="7"/>
  <c r="A13398" i="7"/>
  <c r="L13398" i="7"/>
  <c r="A13382" i="7"/>
  <c r="L13382" i="7"/>
  <c r="A13374" i="7"/>
  <c r="L13374" i="7"/>
  <c r="A13342" i="7"/>
  <c r="L13342" i="7"/>
  <c r="A13302" i="7"/>
  <c r="L13302" i="7"/>
  <c r="A13294" i="7"/>
  <c r="L13294" i="7"/>
  <c r="A13278" i="7"/>
  <c r="L13278" i="7"/>
  <c r="A13262" i="7"/>
  <c r="L13262" i="7"/>
  <c r="A13254" i="7"/>
  <c r="L13254" i="7"/>
  <c r="A13190" i="7"/>
  <c r="L13190" i="7"/>
  <c r="A13182" i="7"/>
  <c r="L13182" i="7"/>
  <c r="A13166" i="7"/>
  <c r="L13166" i="7"/>
  <c r="A13118" i="7"/>
  <c r="L13118" i="7"/>
  <c r="A13102" i="7"/>
  <c r="L13102" i="7"/>
  <c r="A13086" i="7"/>
  <c r="L13086" i="7"/>
  <c r="A12942" i="7"/>
  <c r="L12942" i="7"/>
  <c r="A12918" i="7"/>
  <c r="L12918" i="7"/>
  <c r="A12894" i="7"/>
  <c r="L12894" i="7"/>
  <c r="A12878" i="7"/>
  <c r="L12878" i="7"/>
  <c r="A12870" i="7"/>
  <c r="L12870" i="7"/>
  <c r="A12814" i="7"/>
  <c r="L12814" i="7"/>
  <c r="A12806" i="7"/>
  <c r="L12806" i="7"/>
  <c r="A12622" i="7"/>
  <c r="L12622" i="7"/>
  <c r="A12614" i="7"/>
  <c r="L12614" i="7"/>
  <c r="A12598" i="7"/>
  <c r="L12598" i="7"/>
  <c r="A12582" i="7"/>
  <c r="L12582" i="7"/>
  <c r="A12566" i="7"/>
  <c r="L12566" i="7"/>
  <c r="A12502" i="7"/>
  <c r="L12502" i="7"/>
  <c r="A12494" i="7"/>
  <c r="L12494" i="7"/>
  <c r="A12462" i="7"/>
  <c r="L12462" i="7"/>
  <c r="L14485" i="7"/>
  <c r="L14357" i="7"/>
  <c r="L14261" i="7"/>
  <c r="L14197" i="7"/>
  <c r="A13997" i="7"/>
  <c r="L13997" i="7"/>
  <c r="A13925" i="7"/>
  <c r="L13925" i="7"/>
  <c r="A13901" i="7"/>
  <c r="L13901" i="7"/>
  <c r="A13869" i="7"/>
  <c r="L13869" i="7"/>
  <c r="A13805" i="7"/>
  <c r="L13805" i="7"/>
  <c r="A13797" i="7"/>
  <c r="L13797" i="7"/>
  <c r="A13725" i="7"/>
  <c r="L13725" i="7"/>
  <c r="A13701" i="7"/>
  <c r="L13701" i="7"/>
  <c r="A13565" i="7"/>
  <c r="L13565" i="7"/>
  <c r="A13557" i="7"/>
  <c r="L13557" i="7"/>
  <c r="A13549" i="7"/>
  <c r="L13549" i="7"/>
  <c r="A13453" i="7"/>
  <c r="L13453" i="7"/>
  <c r="A13413" i="7"/>
  <c r="L13413" i="7"/>
  <c r="A13405" i="7"/>
  <c r="L13405" i="7"/>
  <c r="A13397" i="7"/>
  <c r="L13397" i="7"/>
  <c r="A13389" i="7"/>
  <c r="L13389" i="7"/>
  <c r="A13381" i="7"/>
  <c r="L13381" i="7"/>
  <c r="A13285" i="7"/>
  <c r="L13285" i="7"/>
  <c r="A13277" i="7"/>
  <c r="L13277" i="7"/>
  <c r="A13269" i="7"/>
  <c r="L13269" i="7"/>
  <c r="A13261" i="7"/>
  <c r="L13261" i="7"/>
  <c r="A13245" i="7"/>
  <c r="L13245" i="7"/>
  <c r="A13213" i="7"/>
  <c r="L13213" i="7"/>
  <c r="A13149" i="7"/>
  <c r="L13149" i="7"/>
  <c r="A13133" i="7"/>
  <c r="L13133" i="7"/>
  <c r="A13109" i="7"/>
  <c r="L13109" i="7"/>
  <c r="A12973" i="7"/>
  <c r="L12973" i="7"/>
  <c r="A12941" i="7"/>
  <c r="L12941" i="7"/>
  <c r="A12925" i="7"/>
  <c r="L12925" i="7"/>
  <c r="A12901" i="7"/>
  <c r="L12901" i="7"/>
  <c r="A12877" i="7"/>
  <c r="L12877" i="7"/>
  <c r="A12837" i="7"/>
  <c r="L12837" i="7"/>
  <c r="A12829" i="7"/>
  <c r="L12829" i="7"/>
  <c r="A12661" i="7"/>
  <c r="L12661" i="7"/>
  <c r="A12629" i="7"/>
  <c r="L12629" i="7"/>
  <c r="A12605" i="7"/>
  <c r="L12605" i="7"/>
  <c r="A12597" i="7"/>
  <c r="L12597" i="7"/>
  <c r="A12573" i="7"/>
  <c r="L12573" i="7"/>
  <c r="A12557" i="7"/>
  <c r="L12557" i="7"/>
  <c r="A12501" i="7"/>
  <c r="L12501" i="7"/>
  <c r="A12413" i="7"/>
  <c r="L12413" i="7"/>
  <c r="A12197" i="7"/>
  <c r="L12197" i="7"/>
  <c r="L14577" i="7"/>
  <c r="L14449" i="7"/>
  <c r="L14417" i="7"/>
  <c r="L14385" i="7"/>
  <c r="L14353" i="7"/>
  <c r="A14900" i="7"/>
  <c r="L14900" i="7"/>
  <c r="A14764" i="7"/>
  <c r="L14764" i="7"/>
  <c r="A14676" i="7"/>
  <c r="L14676" i="7"/>
  <c r="A14580" i="7"/>
  <c r="L14580" i="7"/>
  <c r="A14484" i="7"/>
  <c r="L14484" i="7"/>
  <c r="A14476" i="7"/>
  <c r="L14476" i="7"/>
  <c r="A14468" i="7"/>
  <c r="L14468" i="7"/>
  <c r="A14452" i="7"/>
  <c r="L14452" i="7"/>
  <c r="A14444" i="7"/>
  <c r="L14444" i="7"/>
  <c r="A14412" i="7"/>
  <c r="L14412" i="7"/>
  <c r="A14364" i="7"/>
  <c r="L14364" i="7"/>
  <c r="A14356" i="7"/>
  <c r="L14356" i="7"/>
  <c r="A14348" i="7"/>
  <c r="L14348" i="7"/>
  <c r="A14340" i="7"/>
  <c r="L14340" i="7"/>
  <c r="A14332" i="7"/>
  <c r="L14332" i="7"/>
  <c r="A14252" i="7"/>
  <c r="L14252" i="7"/>
  <c r="A14060" i="7"/>
  <c r="L14060" i="7"/>
  <c r="A14052" i="7"/>
  <c r="L14052" i="7"/>
  <c r="A13980" i="7"/>
  <c r="L13980" i="7"/>
  <c r="A13900" i="7"/>
  <c r="L13900" i="7"/>
  <c r="A13724" i="7"/>
  <c r="L13724" i="7"/>
  <c r="A13692" i="7"/>
  <c r="L13692" i="7"/>
  <c r="A13660" i="7"/>
  <c r="L13660" i="7"/>
  <c r="A13652" i="7"/>
  <c r="L13652" i="7"/>
  <c r="A13644" i="7"/>
  <c r="L13644" i="7"/>
  <c r="A13436" i="7"/>
  <c r="L13436" i="7"/>
  <c r="A13412" i="7"/>
  <c r="L13412" i="7"/>
  <c r="A13404" i="7"/>
  <c r="L13404" i="7"/>
  <c r="A13388" i="7"/>
  <c r="L13388" i="7"/>
  <c r="A13340" i="7"/>
  <c r="L13340" i="7"/>
  <c r="A13292" i="7"/>
  <c r="L13292" i="7"/>
  <c r="A13276" i="7"/>
  <c r="L13276" i="7"/>
  <c r="A13268" i="7"/>
  <c r="L13268" i="7"/>
  <c r="A13188" i="7"/>
  <c r="L13188" i="7"/>
  <c r="A13180" i="7"/>
  <c r="L13180" i="7"/>
  <c r="A13164" i="7"/>
  <c r="L13164" i="7"/>
  <c r="A12940" i="7"/>
  <c r="L12940" i="7"/>
  <c r="A12892" i="7"/>
  <c r="L12892" i="7"/>
  <c r="A12884" i="7"/>
  <c r="L12884" i="7"/>
  <c r="A12812" i="7"/>
  <c r="L12812" i="7"/>
  <c r="A12796" i="7"/>
  <c r="L12796" i="7"/>
  <c r="A12780" i="7"/>
  <c r="L12780" i="7"/>
  <c r="A12652" i="7"/>
  <c r="L12652" i="7"/>
  <c r="A12620" i="7"/>
  <c r="L12620" i="7"/>
  <c r="A12596" i="7"/>
  <c r="L12596" i="7"/>
  <c r="A12564" i="7"/>
  <c r="L12564" i="7"/>
  <c r="A12532" i="7"/>
  <c r="L12532" i="7"/>
  <c r="A12460" i="7"/>
  <c r="L12460" i="7"/>
  <c r="A12428" i="7"/>
  <c r="L12428" i="7"/>
  <c r="A12412" i="7"/>
  <c r="L12412" i="7"/>
  <c r="L14477" i="7"/>
  <c r="L14349" i="7"/>
  <c r="L14285" i="7"/>
  <c r="L14253" i="7"/>
  <c r="A12234" i="7"/>
  <c r="L12234" i="7"/>
  <c r="A12226" i="7"/>
  <c r="L12226" i="7"/>
  <c r="L12266" i="7"/>
  <c r="A12224" i="7"/>
  <c r="L12224" i="7"/>
  <c r="A12198" i="7"/>
  <c r="L12198" i="7"/>
  <c r="A12228" i="7"/>
  <c r="L12228" i="7"/>
  <c r="A12196" i="7"/>
  <c r="L12196" i="7"/>
  <c r="BF14" i="3"/>
  <c r="BG8" i="3"/>
  <c r="AV11" i="3"/>
  <c r="AV14" i="3" s="1"/>
  <c r="BG68" i="3"/>
  <c r="AU69" i="3"/>
  <c r="BG66" i="3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BG69" i="3"/>
  <c r="BG14" i="3"/>
  <c r="L12176" i="7"/>
  <c r="L12162" i="7"/>
  <c r="L12159" i="7"/>
  <c r="L12140" i="7"/>
  <c r="L12119" i="7"/>
  <c r="L12046" i="7"/>
  <c r="L11833" i="7"/>
  <c r="L11826" i="7"/>
  <c r="L11768" i="7"/>
  <c r="L11746" i="7"/>
  <c r="L11741" i="7"/>
  <c r="L11738" i="7"/>
  <c r="L11707" i="7"/>
  <c r="K2" i="9" l="1"/>
  <c r="J12" i="9"/>
  <c r="A12046" i="7"/>
  <c r="A11741" i="7"/>
  <c r="A12176" i="7"/>
  <c r="A11738" i="7"/>
  <c r="A11746" i="7"/>
  <c r="A11833" i="7"/>
  <c r="A11826" i="7"/>
  <c r="A11768" i="7"/>
  <c r="A11824" i="7"/>
  <c r="A11707" i="7"/>
  <c r="A12162" i="7"/>
  <c r="L11824" i="7"/>
  <c r="A12119" i="7"/>
  <c r="A12159" i="7"/>
  <c r="A12140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C14" i="3" s="1"/>
  <c r="D5" i="1" s="1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Y69" i="3" l="1"/>
  <c r="X69" i="3"/>
  <c r="AC65" i="3"/>
  <c r="AC69" i="3" s="1"/>
  <c r="AD66" i="3" s="1"/>
  <c r="AC3" i="9"/>
  <c r="AC9" i="9" s="1"/>
  <c r="Q14" i="3" s="1"/>
  <c r="E5" i="1" s="1"/>
  <c r="F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AI14" i="3" l="1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BH12" i="3" l="1"/>
  <c r="BH10" i="3"/>
  <c r="BH13" i="3"/>
  <c r="BH14" i="3"/>
  <c r="BH8" i="3"/>
  <c r="BH9" i="3"/>
  <c r="AQ5" i="3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BH11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16301" i="7" l="1"/>
  <c r="K16299" i="7"/>
  <c r="K16300" i="7"/>
  <c r="K13700" i="7"/>
  <c r="K12433" i="7"/>
  <c r="K10705" i="7"/>
  <c r="K10704" i="7"/>
  <c r="K9839" i="7"/>
  <c r="K9165" i="7"/>
  <c r="K7111" i="7"/>
  <c r="K7742" i="7"/>
  <c r="K6967" i="7"/>
  <c r="K5658" i="7"/>
  <c r="K4802" i="7"/>
  <c r="K17198" i="7"/>
  <c r="K16232" i="7"/>
  <c r="K17199" i="7"/>
  <c r="K17571" i="7"/>
  <c r="K16233" i="7"/>
  <c r="K14928" i="7"/>
  <c r="K14927" i="7"/>
  <c r="K15517" i="7"/>
  <c r="K13915" i="7"/>
  <c r="K14474" i="7"/>
  <c r="K14473" i="7"/>
  <c r="K15516" i="7"/>
  <c r="K13379" i="7"/>
  <c r="K12178" i="7"/>
  <c r="K13916" i="7"/>
  <c r="K12177" i="7"/>
  <c r="K17572" i="7"/>
  <c r="K11745" i="7"/>
  <c r="K13380" i="7"/>
  <c r="K12902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17345" i="7"/>
  <c r="K16957" i="7"/>
  <c r="K16514" i="7"/>
  <c r="K16959" i="7"/>
  <c r="K15719" i="7"/>
  <c r="K16958" i="7"/>
  <c r="K15718" i="7"/>
  <c r="K16956" i="7"/>
  <c r="K15715" i="7"/>
  <c r="K16515" i="7"/>
  <c r="K16955" i="7"/>
  <c r="K15740" i="7"/>
  <c r="K15716" i="7"/>
  <c r="K15752" i="7"/>
  <c r="K14592" i="7"/>
  <c r="K15717" i="7"/>
  <c r="K16516" i="7"/>
  <c r="K12434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17530" i="7"/>
  <c r="K17418" i="7"/>
  <c r="K17386" i="7"/>
  <c r="K17537" i="7"/>
  <c r="K17513" i="7"/>
  <c r="K17425" i="7"/>
  <c r="K17417" i="7"/>
  <c r="K17520" i="7"/>
  <c r="K17424" i="7"/>
  <c r="K17416" i="7"/>
  <c r="K17392" i="7"/>
  <c r="K16640" i="7"/>
  <c r="K17527" i="7"/>
  <c r="K17463" i="7"/>
  <c r="K17423" i="7"/>
  <c r="K17415" i="7"/>
  <c r="K17391" i="7"/>
  <c r="K17422" i="7"/>
  <c r="K17414" i="7"/>
  <c r="K17390" i="7"/>
  <c r="K17421" i="7"/>
  <c r="K17389" i="7"/>
  <c r="K17013" i="7"/>
  <c r="K17396" i="7"/>
  <c r="K16875" i="7"/>
  <c r="K17564" i="7"/>
  <c r="K17531" i="7"/>
  <c r="K16239" i="7"/>
  <c r="K17420" i="7"/>
  <c r="K17388" i="7"/>
  <c r="K16238" i="7"/>
  <c r="K17419" i="7"/>
  <c r="K17387" i="7"/>
  <c r="K16171" i="7"/>
  <c r="K16003" i="7"/>
  <c r="K14964" i="7"/>
  <c r="K14908" i="7"/>
  <c r="K17556" i="7"/>
  <c r="K14937" i="7"/>
  <c r="K14769" i="7"/>
  <c r="K14976" i="7"/>
  <c r="K16188" i="7"/>
  <c r="K16002" i="7"/>
  <c r="K14435" i="7"/>
  <c r="K14395" i="7"/>
  <c r="K13939" i="7"/>
  <c r="K13867" i="7"/>
  <c r="K13859" i="7"/>
  <c r="K14596" i="7"/>
  <c r="K14514" i="7"/>
  <c r="K14442" i="7"/>
  <c r="K13938" i="7"/>
  <c r="K13930" i="7"/>
  <c r="K13866" i="7"/>
  <c r="K13858" i="7"/>
  <c r="K13642" i="7"/>
  <c r="K14761" i="7"/>
  <c r="K13985" i="7"/>
  <c r="K13865" i="7"/>
  <c r="K14758" i="7"/>
  <c r="K14064" i="7"/>
  <c r="K13944" i="7"/>
  <c r="K13864" i="7"/>
  <c r="K13943" i="7"/>
  <c r="K13863" i="7"/>
  <c r="K13799" i="7"/>
  <c r="K13759" i="7"/>
  <c r="K13423" i="7"/>
  <c r="K13407" i="7"/>
  <c r="K14771" i="7"/>
  <c r="K14222" i="7"/>
  <c r="K13942" i="7"/>
  <c r="K13870" i="7"/>
  <c r="K13862" i="7"/>
  <c r="K14173" i="7"/>
  <c r="K12885" i="7"/>
  <c r="K12845" i="7"/>
  <c r="K12589" i="7"/>
  <c r="K13884" i="7"/>
  <c r="K13861" i="7"/>
  <c r="K12868" i="7"/>
  <c r="K12588" i="7"/>
  <c r="K13860" i="7"/>
  <c r="K13385" i="7"/>
  <c r="K13243" i="7"/>
  <c r="K12035" i="7"/>
  <c r="K13932" i="7"/>
  <c r="K12530" i="7"/>
  <c r="K13941" i="7"/>
  <c r="K12529" i="7"/>
  <c r="K13940" i="7"/>
  <c r="K13264" i="7"/>
  <c r="K11803" i="7"/>
  <c r="K13956" i="7"/>
  <c r="K14965" i="7"/>
  <c r="K12774" i="7"/>
  <c r="K12527" i="7"/>
  <c r="K12526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17266" i="7"/>
  <c r="K14756" i="7"/>
  <c r="K14050" i="7"/>
  <c r="K13986" i="7"/>
  <c r="K13984" i="7"/>
  <c r="K13983" i="7"/>
  <c r="K14036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17466" i="7"/>
  <c r="K16826" i="7"/>
  <c r="K16824" i="7"/>
  <c r="K16416" i="7"/>
  <c r="K15783" i="7"/>
  <c r="K16414" i="7"/>
  <c r="K15790" i="7"/>
  <c r="K15782" i="7"/>
  <c r="K16428" i="7"/>
  <c r="K15786" i="7"/>
  <c r="K15785" i="7"/>
  <c r="K17467" i="7"/>
  <c r="K15784" i="7"/>
  <c r="K14815" i="7"/>
  <c r="K15781" i="7"/>
  <c r="K14814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16656" i="7"/>
  <c r="K16693" i="7"/>
  <c r="K17532" i="7"/>
  <c r="K16288" i="7"/>
  <c r="K16655" i="7"/>
  <c r="K16420" i="7"/>
  <c r="K16347" i="7"/>
  <c r="K15332" i="7"/>
  <c r="K17412" i="7"/>
  <c r="K15331" i="7"/>
  <c r="K16289" i="7"/>
  <c r="K14554" i="7"/>
  <c r="K15666" i="7"/>
  <c r="K15327" i="7"/>
  <c r="K15665" i="7"/>
  <c r="K15593" i="7"/>
  <c r="K14553" i="7"/>
  <c r="K13771" i="7"/>
  <c r="K14798" i="7"/>
  <c r="K14298" i="7"/>
  <c r="K14521" i="7"/>
  <c r="K14297" i="7"/>
  <c r="K13801" i="7"/>
  <c r="K14520" i="7"/>
  <c r="K13775" i="7"/>
  <c r="K13751" i="7"/>
  <c r="K14846" i="7"/>
  <c r="K14070" i="7"/>
  <c r="K14006" i="7"/>
  <c r="K12211" i="7"/>
  <c r="K14316" i="7"/>
  <c r="K13242" i="7"/>
  <c r="K13241" i="7"/>
  <c r="K12801" i="7"/>
  <c r="K13772" i="7"/>
  <c r="K13207" i="7"/>
  <c r="K12294" i="7"/>
  <c r="K11881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17561" i="7"/>
  <c r="K17225" i="7"/>
  <c r="K17560" i="7"/>
  <c r="K17224" i="7"/>
  <c r="K17559" i="7"/>
  <c r="K17350" i="7"/>
  <c r="K17222" i="7"/>
  <c r="K17221" i="7"/>
  <c r="K16272" i="7"/>
  <c r="K16208" i="7"/>
  <c r="K16215" i="7"/>
  <c r="K16207" i="7"/>
  <c r="K16214" i="7"/>
  <c r="K16206" i="7"/>
  <c r="K15510" i="7"/>
  <c r="K15502" i="7"/>
  <c r="K17223" i="7"/>
  <c r="K16213" i="7"/>
  <c r="K16205" i="7"/>
  <c r="K16211" i="7"/>
  <c r="K16203" i="7"/>
  <c r="K15515" i="7"/>
  <c r="K15507" i="7"/>
  <c r="K15499" i="7"/>
  <c r="K15514" i="7"/>
  <c r="K15504" i="7"/>
  <c r="K14924" i="7"/>
  <c r="K14916" i="7"/>
  <c r="K15513" i="7"/>
  <c r="K15503" i="7"/>
  <c r="K16212" i="7"/>
  <c r="K15512" i="7"/>
  <c r="K15501" i="7"/>
  <c r="K14922" i="7"/>
  <c r="K14914" i="7"/>
  <c r="K16210" i="7"/>
  <c r="K15511" i="7"/>
  <c r="K15500" i="7"/>
  <c r="K14921" i="7"/>
  <c r="K14913" i="7"/>
  <c r="K16209" i="7"/>
  <c r="K15509" i="7"/>
  <c r="K14920" i="7"/>
  <c r="K14912" i="7"/>
  <c r="K16241" i="7"/>
  <c r="K16204" i="7"/>
  <c r="K15508" i="7"/>
  <c r="K14919" i="7"/>
  <c r="K16202" i="7"/>
  <c r="K15506" i="7"/>
  <c r="K14427" i="7"/>
  <c r="K14419" i="7"/>
  <c r="K13971" i="7"/>
  <c r="K13907" i="7"/>
  <c r="K13891" i="7"/>
  <c r="K14990" i="7"/>
  <c r="K14925" i="7"/>
  <c r="K14426" i="7"/>
  <c r="K14418" i="7"/>
  <c r="K13970" i="7"/>
  <c r="K13906" i="7"/>
  <c r="K13890" i="7"/>
  <c r="K13338" i="7"/>
  <c r="K13330" i="7"/>
  <c r="K14923" i="7"/>
  <c r="K14489" i="7"/>
  <c r="K14425" i="7"/>
  <c r="K13905" i="7"/>
  <c r="K13889" i="7"/>
  <c r="K14918" i="7"/>
  <c r="K14424" i="7"/>
  <c r="K13912" i="7"/>
  <c r="K13904" i="7"/>
  <c r="K13888" i="7"/>
  <c r="K13696" i="7"/>
  <c r="K14917" i="7"/>
  <c r="K14423" i="7"/>
  <c r="K13911" i="7"/>
  <c r="K13903" i="7"/>
  <c r="K13391" i="7"/>
  <c r="K14915" i="7"/>
  <c r="K14422" i="7"/>
  <c r="K13974" i="7"/>
  <c r="K13910" i="7"/>
  <c r="K13894" i="7"/>
  <c r="K13334" i="7"/>
  <c r="K13326" i="7"/>
  <c r="K15505" i="7"/>
  <c r="K14910" i="7"/>
  <c r="K14421" i="7"/>
  <c r="K14420" i="7"/>
  <c r="K13908" i="7"/>
  <c r="K13336" i="7"/>
  <c r="K13325" i="7"/>
  <c r="K12861" i="7"/>
  <c r="K12853" i="7"/>
  <c r="K13973" i="7"/>
  <c r="K13335" i="7"/>
  <c r="K12860" i="7"/>
  <c r="K12852" i="7"/>
  <c r="K13972" i="7"/>
  <c r="K13333" i="7"/>
  <c r="K12859" i="7"/>
  <c r="K12851" i="7"/>
  <c r="K13396" i="7"/>
  <c r="K13332" i="7"/>
  <c r="K12858" i="7"/>
  <c r="K12850" i="7"/>
  <c r="K13331" i="7"/>
  <c r="K12857" i="7"/>
  <c r="K12849" i="7"/>
  <c r="K13329" i="7"/>
  <c r="K12864" i="7"/>
  <c r="K12856" i="7"/>
  <c r="K12848" i="7"/>
  <c r="K13893" i="7"/>
  <c r="K13328" i="7"/>
  <c r="K12863" i="7"/>
  <c r="K12855" i="7"/>
  <c r="K12847" i="7"/>
  <c r="K13337" i="7"/>
  <c r="K11804" i="7"/>
  <c r="K13892" i="7"/>
  <c r="K13327" i="7"/>
  <c r="K12574" i="7"/>
  <c r="K14428" i="7"/>
  <c r="K13909" i="7"/>
  <c r="K12862" i="7"/>
  <c r="K12854" i="7"/>
  <c r="K12071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16954" i="7"/>
  <c r="K16953" i="7"/>
  <c r="K16952" i="7"/>
  <c r="K16904" i="7"/>
  <c r="K16784" i="7"/>
  <c r="K16728" i="7"/>
  <c r="K16592" i="7"/>
  <c r="K17149" i="7"/>
  <c r="K16901" i="7"/>
  <c r="K16781" i="7"/>
  <c r="K16899" i="7"/>
  <c r="K16344" i="7"/>
  <c r="K15904" i="7"/>
  <c r="K15951" i="7"/>
  <c r="K16366" i="7"/>
  <c r="K16342" i="7"/>
  <c r="K15950" i="7"/>
  <c r="K15918" i="7"/>
  <c r="K15894" i="7"/>
  <c r="K15654" i="7"/>
  <c r="K15550" i="7"/>
  <c r="K16903" i="7"/>
  <c r="K16790" i="7"/>
  <c r="K15651" i="7"/>
  <c r="K16932" i="7"/>
  <c r="K15652" i="7"/>
  <c r="K14748" i="7"/>
  <c r="K16346" i="7"/>
  <c r="K15650" i="7"/>
  <c r="K17268" i="7"/>
  <c r="K15549" i="7"/>
  <c r="K14826" i="7"/>
  <c r="K16590" i="7"/>
  <c r="K16268" i="7"/>
  <c r="K15905" i="7"/>
  <c r="K14873" i="7"/>
  <c r="K15657" i="7"/>
  <c r="K14760" i="7"/>
  <c r="K15656" i="7"/>
  <c r="K14871" i="7"/>
  <c r="K14759" i="7"/>
  <c r="K14751" i="7"/>
  <c r="K15655" i="7"/>
  <c r="K14749" i="7"/>
  <c r="K14451" i="7"/>
  <c r="K14747" i="7"/>
  <c r="K13658" i="7"/>
  <c r="K13538" i="7"/>
  <c r="K13543" i="7"/>
  <c r="K16902" i="7"/>
  <c r="K13542" i="7"/>
  <c r="K14453" i="7"/>
  <c r="K13520" i="7"/>
  <c r="K12621" i="7"/>
  <c r="K12493" i="7"/>
  <c r="K12461" i="7"/>
  <c r="K12453" i="7"/>
  <c r="K14750" i="7"/>
  <c r="K13541" i="7"/>
  <c r="K12452" i="7"/>
  <c r="K13147" i="7"/>
  <c r="K12555" i="7"/>
  <c r="K12491" i="7"/>
  <c r="K12451" i="7"/>
  <c r="K13146" i="7"/>
  <c r="K12554" i="7"/>
  <c r="K12034" i="7"/>
  <c r="K13537" i="7"/>
  <c r="K13145" i="7"/>
  <c r="K12553" i="7"/>
  <c r="K12465" i="7"/>
  <c r="K12457" i="7"/>
  <c r="K13536" i="7"/>
  <c r="K12552" i="7"/>
  <c r="K12456" i="7"/>
  <c r="K15653" i="7"/>
  <c r="K11612" i="7"/>
  <c r="K13645" i="7"/>
  <c r="K13150" i="7"/>
  <c r="K12455" i="7"/>
  <c r="K11610" i="7"/>
  <c r="K12454" i="7"/>
  <c r="K11729" i="7"/>
  <c r="K11728" i="7"/>
  <c r="K11608" i="7"/>
  <c r="K12487" i="7"/>
  <c r="K11606" i="7"/>
  <c r="K12463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17407" i="7"/>
  <c r="K16224" i="7"/>
  <c r="K16943" i="7"/>
  <c r="K15710" i="7"/>
  <c r="K15852" i="7"/>
  <c r="K15612" i="7"/>
  <c r="K15872" i="7"/>
  <c r="K13803" i="7"/>
  <c r="K13465" i="7"/>
  <c r="K13083" i="7"/>
  <c r="K12208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17393" i="7"/>
  <c r="K16846" i="7"/>
  <c r="K16703" i="7"/>
  <c r="K16306" i="7"/>
  <c r="K13463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6657" i="7"/>
  <c r="K16658" i="7"/>
  <c r="K15952" i="7"/>
  <c r="K15982" i="7"/>
  <c r="K15981" i="7"/>
  <c r="K16659" i="7"/>
  <c r="K15897" i="7"/>
  <c r="K15896" i="7"/>
  <c r="K15954" i="7"/>
  <c r="K15953" i="7"/>
  <c r="K14848" i="7"/>
  <c r="K15980" i="7"/>
  <c r="K15898" i="7"/>
  <c r="K13770" i="7"/>
  <c r="K13768" i="7"/>
  <c r="K14318" i="7"/>
  <c r="K12252" i="7"/>
  <c r="K14004" i="7"/>
  <c r="K13769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17337" i="7"/>
  <c r="K17233" i="7"/>
  <c r="K16897" i="7"/>
  <c r="K16673" i="7"/>
  <c r="K16665" i="7"/>
  <c r="K16513" i="7"/>
  <c r="K16505" i="7"/>
  <c r="K17336" i="7"/>
  <c r="K16680" i="7"/>
  <c r="K16672" i="7"/>
  <c r="K16504" i="7"/>
  <c r="K17335" i="7"/>
  <c r="K17342" i="7"/>
  <c r="K17334" i="7"/>
  <c r="K17270" i="7"/>
  <c r="K16683" i="7"/>
  <c r="K16670" i="7"/>
  <c r="K16417" i="7"/>
  <c r="K17395" i="7"/>
  <c r="K16367" i="7"/>
  <c r="K15847" i="7"/>
  <c r="K16666" i="7"/>
  <c r="K16357" i="7"/>
  <c r="K16687" i="7"/>
  <c r="K16506" i="7"/>
  <c r="K15755" i="7"/>
  <c r="K16671" i="7"/>
  <c r="K16502" i="7"/>
  <c r="K16418" i="7"/>
  <c r="K15396" i="7"/>
  <c r="K14860" i="7"/>
  <c r="K14852" i="7"/>
  <c r="K14804" i="7"/>
  <c r="K16503" i="7"/>
  <c r="K16388" i="7"/>
  <c r="K15541" i="7"/>
  <c r="K15609" i="7"/>
  <c r="K14858" i="7"/>
  <c r="K14802" i="7"/>
  <c r="K15608" i="7"/>
  <c r="K15647" i="7"/>
  <c r="K15416" i="7"/>
  <c r="K14856" i="7"/>
  <c r="K16419" i="7"/>
  <c r="K15455" i="7"/>
  <c r="K15756" i="7"/>
  <c r="K15645" i="7"/>
  <c r="K14907" i="7"/>
  <c r="K14861" i="7"/>
  <c r="K14323" i="7"/>
  <c r="K14067" i="7"/>
  <c r="K14043" i="7"/>
  <c r="K14859" i="7"/>
  <c r="K14322" i="7"/>
  <c r="K14202" i="7"/>
  <c r="K13754" i="7"/>
  <c r="K13466" i="7"/>
  <c r="K14321" i="7"/>
  <c r="K13929" i="7"/>
  <c r="K14853" i="7"/>
  <c r="K14581" i="7"/>
  <c r="K14320" i="7"/>
  <c r="K14200" i="7"/>
  <c r="K13856" i="7"/>
  <c r="K13568" i="7"/>
  <c r="K14519" i="7"/>
  <c r="K14303" i="7"/>
  <c r="K14071" i="7"/>
  <c r="K13959" i="7"/>
  <c r="K13927" i="7"/>
  <c r="K13567" i="7"/>
  <c r="K14518" i="7"/>
  <c r="K14438" i="7"/>
  <c r="K14270" i="7"/>
  <c r="K14198" i="7"/>
  <c r="K13774" i="7"/>
  <c r="K13566" i="7"/>
  <c r="K14942" i="7"/>
  <c r="K14806" i="7"/>
  <c r="K14525" i="7"/>
  <c r="K14301" i="7"/>
  <c r="K14061" i="7"/>
  <c r="K14068" i="7"/>
  <c r="K13572" i="7"/>
  <c r="K13293" i="7"/>
  <c r="K12437" i="7"/>
  <c r="K13569" i="7"/>
  <c r="K13516" i="7"/>
  <c r="K13227" i="7"/>
  <c r="K12834" i="7"/>
  <c r="K14196" i="7"/>
  <c r="K13461" i="7"/>
  <c r="K13305" i="7"/>
  <c r="K13201" i="7"/>
  <c r="K13137" i="7"/>
  <c r="K12057" i="7"/>
  <c r="K13304" i="7"/>
  <c r="K13200" i="7"/>
  <c r="K11556" i="7"/>
  <c r="K11553" i="7"/>
  <c r="K11880" i="7"/>
  <c r="K11752" i="7"/>
  <c r="K12607" i="7"/>
  <c r="K11871" i="7"/>
  <c r="K16337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7410" i="7"/>
  <c r="K15991" i="7"/>
  <c r="K16349" i="7"/>
  <c r="K15668" i="7"/>
  <c r="K15319" i="7"/>
  <c r="K14523" i="7"/>
  <c r="K15318" i="7"/>
  <c r="K14073" i="7"/>
  <c r="K14072" i="7"/>
  <c r="K12436" i="7"/>
  <c r="K13079" i="7"/>
  <c r="K11798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17397" i="7"/>
  <c r="K16546" i="7"/>
  <c r="K16359" i="7"/>
  <c r="K15871" i="7"/>
  <c r="K15870" i="7"/>
  <c r="K15606" i="7"/>
  <c r="K17148" i="7"/>
  <c r="K16547" i="7"/>
  <c r="K14772" i="7"/>
  <c r="K16548" i="7"/>
  <c r="K14817" i="7"/>
  <c r="K15869" i="7"/>
  <c r="K15607" i="7"/>
  <c r="K15605" i="7"/>
  <c r="K14767" i="7"/>
  <c r="K15592" i="7"/>
  <c r="K14813" i="7"/>
  <c r="K13813" i="7"/>
  <c r="K14524" i="7"/>
  <c r="K13812" i="7"/>
  <c r="K12666" i="7"/>
  <c r="K12665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17522" i="7"/>
  <c r="K17514" i="7"/>
  <c r="K17506" i="7"/>
  <c r="K17482" i="7"/>
  <c r="K17474" i="7"/>
  <c r="K17450" i="7"/>
  <c r="K17442" i="7"/>
  <c r="K17434" i="7"/>
  <c r="K17370" i="7"/>
  <c r="K17362" i="7"/>
  <c r="K17306" i="7"/>
  <c r="K17282" i="7"/>
  <c r="K17170" i="7"/>
  <c r="K17162" i="7"/>
  <c r="K16978" i="7"/>
  <c r="K16970" i="7"/>
  <c r="K16866" i="7"/>
  <c r="K16842" i="7"/>
  <c r="K16834" i="7"/>
  <c r="K16754" i="7"/>
  <c r="K16746" i="7"/>
  <c r="K17569" i="7"/>
  <c r="K17553" i="7"/>
  <c r="K17521" i="7"/>
  <c r="K17505" i="7"/>
  <c r="K17473" i="7"/>
  <c r="K17449" i="7"/>
  <c r="K17441" i="7"/>
  <c r="K17433" i="7"/>
  <c r="K17369" i="7"/>
  <c r="K17361" i="7"/>
  <c r="K17305" i="7"/>
  <c r="K17281" i="7"/>
  <c r="K17265" i="7"/>
  <c r="K17169" i="7"/>
  <c r="K17161" i="7"/>
  <c r="K16977" i="7"/>
  <c r="K16969" i="7"/>
  <c r="K16841" i="7"/>
  <c r="K16833" i="7"/>
  <c r="K16753" i="7"/>
  <c r="K16745" i="7"/>
  <c r="K16625" i="7"/>
  <c r="K16617" i="7"/>
  <c r="K16529" i="7"/>
  <c r="K17568" i="7"/>
  <c r="K17504" i="7"/>
  <c r="K17472" i="7"/>
  <c r="K17456" i="7"/>
  <c r="K17448" i="7"/>
  <c r="K17440" i="7"/>
  <c r="K17432" i="7"/>
  <c r="K17384" i="7"/>
  <c r="K17368" i="7"/>
  <c r="K17360" i="7"/>
  <c r="K17304" i="7"/>
  <c r="K17168" i="7"/>
  <c r="K17160" i="7"/>
  <c r="K16976" i="7"/>
  <c r="K16968" i="7"/>
  <c r="K16840" i="7"/>
  <c r="K16832" i="7"/>
  <c r="K16752" i="7"/>
  <c r="K16744" i="7"/>
  <c r="K16632" i="7"/>
  <c r="K16624" i="7"/>
  <c r="K16616" i="7"/>
  <c r="K16528" i="7"/>
  <c r="K16472" i="7"/>
  <c r="K16464" i="7"/>
  <c r="K16456" i="7"/>
  <c r="K16448" i="7"/>
  <c r="K16440" i="7"/>
  <c r="K17567" i="7"/>
  <c r="K17511" i="7"/>
  <c r="K17471" i="7"/>
  <c r="K17455" i="7"/>
  <c r="K17447" i="7"/>
  <c r="K17439" i="7"/>
  <c r="K17375" i="7"/>
  <c r="K17367" i="7"/>
  <c r="K17359" i="7"/>
  <c r="K17303" i="7"/>
  <c r="K17558" i="7"/>
  <c r="K17542" i="7"/>
  <c r="K17534" i="7"/>
  <c r="K17510" i="7"/>
  <c r="K17470" i="7"/>
  <c r="K17454" i="7"/>
  <c r="K17446" i="7"/>
  <c r="K17438" i="7"/>
  <c r="K17382" i="7"/>
  <c r="K17374" i="7"/>
  <c r="K17366" i="7"/>
  <c r="K17358" i="7"/>
  <c r="K17302" i="7"/>
  <c r="K17166" i="7"/>
  <c r="K17557" i="7"/>
  <c r="K17541" i="7"/>
  <c r="K17517" i="7"/>
  <c r="K17509" i="7"/>
  <c r="K17453" i="7"/>
  <c r="K17445" i="7"/>
  <c r="K17437" i="7"/>
  <c r="K17381" i="7"/>
  <c r="K17373" i="7"/>
  <c r="K17365" i="7"/>
  <c r="K17357" i="7"/>
  <c r="K17301" i="7"/>
  <c r="K17181" i="7"/>
  <c r="K17173" i="7"/>
  <c r="K17165" i="7"/>
  <c r="K16981" i="7"/>
  <c r="K16973" i="7"/>
  <c r="K16965" i="7"/>
  <c r="K16885" i="7"/>
  <c r="K16869" i="7"/>
  <c r="K16837" i="7"/>
  <c r="K16757" i="7"/>
  <c r="K16749" i="7"/>
  <c r="K16629" i="7"/>
  <c r="K16621" i="7"/>
  <c r="K16613" i="7"/>
  <c r="K16533" i="7"/>
  <c r="K16525" i="7"/>
  <c r="K16469" i="7"/>
  <c r="K16461" i="7"/>
  <c r="K16453" i="7"/>
  <c r="K16445" i="7"/>
  <c r="K16437" i="7"/>
  <c r="K17508" i="7"/>
  <c r="K17483" i="7"/>
  <c r="K16979" i="7"/>
  <c r="K16831" i="7"/>
  <c r="K16750" i="7"/>
  <c r="K16620" i="7"/>
  <c r="K16523" i="7"/>
  <c r="K16470" i="7"/>
  <c r="K16459" i="7"/>
  <c r="K16449" i="7"/>
  <c r="K16438" i="7"/>
  <c r="K16328" i="7"/>
  <c r="K16280" i="7"/>
  <c r="K16216" i="7"/>
  <c r="K16200" i="7"/>
  <c r="K16184" i="7"/>
  <c r="K16168" i="7"/>
  <c r="K16000" i="7"/>
  <c r="K15968" i="7"/>
  <c r="K15960" i="7"/>
  <c r="K17507" i="7"/>
  <c r="K17372" i="7"/>
  <c r="K17172" i="7"/>
  <c r="K16975" i="7"/>
  <c r="K16887" i="7"/>
  <c r="K16748" i="7"/>
  <c r="K16631" i="7"/>
  <c r="K16619" i="7"/>
  <c r="K16522" i="7"/>
  <c r="K16468" i="7"/>
  <c r="K16458" i="7"/>
  <c r="K16447" i="7"/>
  <c r="K16436" i="7"/>
  <c r="K16327" i="7"/>
  <c r="K16279" i="7"/>
  <c r="K16199" i="7"/>
  <c r="K16183" i="7"/>
  <c r="K16167" i="7"/>
  <c r="K15999" i="7"/>
  <c r="K15967" i="7"/>
  <c r="K15959" i="7"/>
  <c r="K15887" i="7"/>
  <c r="K15863" i="7"/>
  <c r="K15839" i="7"/>
  <c r="K15831" i="7"/>
  <c r="K15823" i="7"/>
  <c r="K15735" i="7"/>
  <c r="K15727" i="7"/>
  <c r="K17452" i="7"/>
  <c r="K17371" i="7"/>
  <c r="K17284" i="7"/>
  <c r="K17171" i="7"/>
  <c r="K16974" i="7"/>
  <c r="K16886" i="7"/>
  <c r="K16747" i="7"/>
  <c r="K16630" i="7"/>
  <c r="K16618" i="7"/>
  <c r="K16532" i="7"/>
  <c r="K16467" i="7"/>
  <c r="K16457" i="7"/>
  <c r="K16446" i="7"/>
  <c r="K16435" i="7"/>
  <c r="K16334" i="7"/>
  <c r="K16326" i="7"/>
  <c r="K16278" i="7"/>
  <c r="K16246" i="7"/>
  <c r="K16230" i="7"/>
  <c r="K16198" i="7"/>
  <c r="K16182" i="7"/>
  <c r="K16166" i="7"/>
  <c r="K15998" i="7"/>
  <c r="K15966" i="7"/>
  <c r="K15958" i="7"/>
  <c r="K15886" i="7"/>
  <c r="K15862" i="7"/>
  <c r="K15838" i="7"/>
  <c r="K15830" i="7"/>
  <c r="K15822" i="7"/>
  <c r="K15734" i="7"/>
  <c r="K15726" i="7"/>
  <c r="K15638" i="7"/>
  <c r="K15582" i="7"/>
  <c r="K15574" i="7"/>
  <c r="K17476" i="7"/>
  <c r="K17451" i="7"/>
  <c r="K17364" i="7"/>
  <c r="K17283" i="7"/>
  <c r="K17167" i="7"/>
  <c r="K16972" i="7"/>
  <c r="K16843" i="7"/>
  <c r="K16759" i="7"/>
  <c r="K16743" i="7"/>
  <c r="K16628" i="7"/>
  <c r="K16615" i="7"/>
  <c r="K16531" i="7"/>
  <c r="K16466" i="7"/>
  <c r="K16455" i="7"/>
  <c r="K16444" i="7"/>
  <c r="K16333" i="7"/>
  <c r="K16325" i="7"/>
  <c r="K16293" i="7"/>
  <c r="K16277" i="7"/>
  <c r="K16229" i="7"/>
  <c r="K15997" i="7"/>
  <c r="K15965" i="7"/>
  <c r="K17443" i="7"/>
  <c r="K17356" i="7"/>
  <c r="K17163" i="7"/>
  <c r="K16967" i="7"/>
  <c r="K16868" i="7"/>
  <c r="K16838" i="7"/>
  <c r="K16756" i="7"/>
  <c r="K16626" i="7"/>
  <c r="K16612" i="7"/>
  <c r="K16527" i="7"/>
  <c r="K16463" i="7"/>
  <c r="K16452" i="7"/>
  <c r="K16442" i="7"/>
  <c r="K16331" i="7"/>
  <c r="K16283" i="7"/>
  <c r="K16275" i="7"/>
  <c r="K16227" i="7"/>
  <c r="K15995" i="7"/>
  <c r="K15971" i="7"/>
  <c r="K15963" i="7"/>
  <c r="K15955" i="7"/>
  <c r="K15883" i="7"/>
  <c r="K15835" i="7"/>
  <c r="K15827" i="7"/>
  <c r="K15731" i="7"/>
  <c r="K15723" i="7"/>
  <c r="K15635" i="7"/>
  <c r="K15587" i="7"/>
  <c r="K15579" i="7"/>
  <c r="K15571" i="7"/>
  <c r="K17484" i="7"/>
  <c r="K17435" i="7"/>
  <c r="K16980" i="7"/>
  <c r="K16835" i="7"/>
  <c r="K16751" i="7"/>
  <c r="K16622" i="7"/>
  <c r="K16524" i="7"/>
  <c r="K16471" i="7"/>
  <c r="K16460" i="7"/>
  <c r="K16450" i="7"/>
  <c r="K16439" i="7"/>
  <c r="K17436" i="7"/>
  <c r="K16755" i="7"/>
  <c r="K16443" i="7"/>
  <c r="K16292" i="7"/>
  <c r="K16276" i="7"/>
  <c r="K16236" i="7"/>
  <c r="K16185" i="7"/>
  <c r="K15994" i="7"/>
  <c r="K15957" i="7"/>
  <c r="K15885" i="7"/>
  <c r="K15829" i="7"/>
  <c r="K15729" i="7"/>
  <c r="K15633" i="7"/>
  <c r="K15581" i="7"/>
  <c r="K15570" i="7"/>
  <c r="K15484" i="7"/>
  <c r="K15372" i="7"/>
  <c r="K15364" i="7"/>
  <c r="K15020" i="7"/>
  <c r="K15012" i="7"/>
  <c r="K14836" i="7"/>
  <c r="K14820" i="7"/>
  <c r="K14780" i="7"/>
  <c r="K14732" i="7"/>
  <c r="K14692" i="7"/>
  <c r="K14668" i="7"/>
  <c r="K16441" i="7"/>
  <c r="K16332" i="7"/>
  <c r="K16274" i="7"/>
  <c r="K15956" i="7"/>
  <c r="K15884" i="7"/>
  <c r="K15861" i="7"/>
  <c r="K15841" i="7"/>
  <c r="K15828" i="7"/>
  <c r="K15728" i="7"/>
  <c r="K15580" i="7"/>
  <c r="K15533" i="7"/>
  <c r="K15483" i="7"/>
  <c r="K15379" i="7"/>
  <c r="K15371" i="7"/>
  <c r="K15363" i="7"/>
  <c r="K17180" i="7"/>
  <c r="K16839" i="7"/>
  <c r="K16530" i="7"/>
  <c r="K16330" i="7"/>
  <c r="K15972" i="7"/>
  <c r="K15882" i="7"/>
  <c r="K15860" i="7"/>
  <c r="K15840" i="7"/>
  <c r="K15826" i="7"/>
  <c r="K15725" i="7"/>
  <c r="K15578" i="7"/>
  <c r="K15482" i="7"/>
  <c r="K15426" i="7"/>
  <c r="K15378" i="7"/>
  <c r="K15370" i="7"/>
  <c r="K15362" i="7"/>
  <c r="K15018" i="7"/>
  <c r="K15010" i="7"/>
  <c r="K14962" i="7"/>
  <c r="K14906" i="7"/>
  <c r="K14882" i="7"/>
  <c r="K14818" i="7"/>
  <c r="K14778" i="7"/>
  <c r="K14762" i="7"/>
  <c r="K14754" i="7"/>
  <c r="K14730" i="7"/>
  <c r="K14690" i="7"/>
  <c r="K14666" i="7"/>
  <c r="K14570" i="7"/>
  <c r="K14562" i="7"/>
  <c r="K16870" i="7"/>
  <c r="K16836" i="7"/>
  <c r="K16627" i="7"/>
  <c r="K16526" i="7"/>
  <c r="K16473" i="7"/>
  <c r="K16329" i="7"/>
  <c r="K15970" i="7"/>
  <c r="K15837" i="7"/>
  <c r="K15825" i="7"/>
  <c r="K15724" i="7"/>
  <c r="K15640" i="7"/>
  <c r="K15577" i="7"/>
  <c r="K15425" i="7"/>
  <c r="K15377" i="7"/>
  <c r="K15369" i="7"/>
  <c r="K15361" i="7"/>
  <c r="K15017" i="7"/>
  <c r="K15009" i="7"/>
  <c r="K14929" i="7"/>
  <c r="K14905" i="7"/>
  <c r="K14881" i="7"/>
  <c r="K14833" i="7"/>
  <c r="K14777" i="7"/>
  <c r="K17475" i="7"/>
  <c r="K16867" i="7"/>
  <c r="K16623" i="7"/>
  <c r="K16465" i="7"/>
  <c r="K16228" i="7"/>
  <c r="K15969" i="7"/>
  <c r="K15836" i="7"/>
  <c r="K15824" i="7"/>
  <c r="K15722" i="7"/>
  <c r="K15639" i="7"/>
  <c r="K15576" i="7"/>
  <c r="K15498" i="7"/>
  <c r="K15424" i="7"/>
  <c r="K15376" i="7"/>
  <c r="K15368" i="7"/>
  <c r="K15360" i="7"/>
  <c r="K15016" i="7"/>
  <c r="K14944" i="7"/>
  <c r="K14904" i="7"/>
  <c r="K14880" i="7"/>
  <c r="K14832" i="7"/>
  <c r="K14744" i="7"/>
  <c r="K14672" i="7"/>
  <c r="K14576" i="7"/>
  <c r="K16614" i="7"/>
  <c r="K16462" i="7"/>
  <c r="K16284" i="7"/>
  <c r="K16226" i="7"/>
  <c r="K15964" i="7"/>
  <c r="K15834" i="7"/>
  <c r="K15733" i="7"/>
  <c r="K15721" i="7"/>
  <c r="K15637" i="7"/>
  <c r="K15575" i="7"/>
  <c r="K15497" i="7"/>
  <c r="K15487" i="7"/>
  <c r="K15423" i="7"/>
  <c r="K15375" i="7"/>
  <c r="K15367" i="7"/>
  <c r="K15359" i="7"/>
  <c r="K15295" i="7"/>
  <c r="K15015" i="7"/>
  <c r="K14943" i="7"/>
  <c r="K14911" i="7"/>
  <c r="K14887" i="7"/>
  <c r="K14879" i="7"/>
  <c r="K14831" i="7"/>
  <c r="K14735" i="7"/>
  <c r="K14671" i="7"/>
  <c r="K14575" i="7"/>
  <c r="K14567" i="7"/>
  <c r="K14559" i="7"/>
  <c r="K17307" i="7"/>
  <c r="K17164" i="7"/>
  <c r="K16971" i="7"/>
  <c r="K16454" i="7"/>
  <c r="K16282" i="7"/>
  <c r="K16225" i="7"/>
  <c r="K15962" i="7"/>
  <c r="K15889" i="7"/>
  <c r="K15833" i="7"/>
  <c r="K15732" i="7"/>
  <c r="K15720" i="7"/>
  <c r="K15636" i="7"/>
  <c r="K15584" i="7"/>
  <c r="K15573" i="7"/>
  <c r="K15527" i="7"/>
  <c r="K15486" i="7"/>
  <c r="K16758" i="7"/>
  <c r="K15572" i="7"/>
  <c r="K14877" i="7"/>
  <c r="K14821" i="7"/>
  <c r="K14782" i="7"/>
  <c r="K14734" i="7"/>
  <c r="K14574" i="7"/>
  <c r="K14564" i="7"/>
  <c r="K14459" i="7"/>
  <c r="K14403" i="7"/>
  <c r="K14379" i="7"/>
  <c r="K14331" i="7"/>
  <c r="K14283" i="7"/>
  <c r="K14259" i="7"/>
  <c r="K14251" i="7"/>
  <c r="K14163" i="7"/>
  <c r="K14059" i="7"/>
  <c r="K14035" i="7"/>
  <c r="K14027" i="7"/>
  <c r="K13883" i="7"/>
  <c r="K13875" i="7"/>
  <c r="K13851" i="7"/>
  <c r="K13819" i="7"/>
  <c r="K13795" i="7"/>
  <c r="K13731" i="7"/>
  <c r="K13715" i="7"/>
  <c r="K13667" i="7"/>
  <c r="K13635" i="7"/>
  <c r="K13627" i="7"/>
  <c r="K13619" i="7"/>
  <c r="K13611" i="7"/>
  <c r="K15374" i="7"/>
  <c r="K15022" i="7"/>
  <c r="K14819" i="7"/>
  <c r="K14781" i="7"/>
  <c r="K14763" i="7"/>
  <c r="K14733" i="7"/>
  <c r="K14573" i="7"/>
  <c r="K14563" i="7"/>
  <c r="K14458" i="7"/>
  <c r="K14402" i="7"/>
  <c r="K14378" i="7"/>
  <c r="K14282" i="7"/>
  <c r="K14250" i="7"/>
  <c r="K14210" i="7"/>
  <c r="K14170" i="7"/>
  <c r="K14162" i="7"/>
  <c r="K14034" i="7"/>
  <c r="K14026" i="7"/>
  <c r="K13850" i="7"/>
  <c r="K13818" i="7"/>
  <c r="K13794" i="7"/>
  <c r="K13690" i="7"/>
  <c r="K13666" i="7"/>
  <c r="K13634" i="7"/>
  <c r="K13626" i="7"/>
  <c r="K13618" i="7"/>
  <c r="K13506" i="7"/>
  <c r="K13498" i="7"/>
  <c r="K13434" i="7"/>
  <c r="K13426" i="7"/>
  <c r="K13386" i="7"/>
  <c r="K15485" i="7"/>
  <c r="K15373" i="7"/>
  <c r="K15294" i="7"/>
  <c r="K14949" i="7"/>
  <c r="K14779" i="7"/>
  <c r="K14731" i="7"/>
  <c r="K14572" i="7"/>
  <c r="K14561" i="7"/>
  <c r="K14481" i="7"/>
  <c r="K14457" i="7"/>
  <c r="K14377" i="7"/>
  <c r="K14281" i="7"/>
  <c r="K14249" i="7"/>
  <c r="K14209" i="7"/>
  <c r="K14161" i="7"/>
  <c r="K14057" i="7"/>
  <c r="K14033" i="7"/>
  <c r="K14025" i="7"/>
  <c r="K13969" i="7"/>
  <c r="K13921" i="7"/>
  <c r="K13897" i="7"/>
  <c r="K13849" i="7"/>
  <c r="K13825" i="7"/>
  <c r="K13817" i="7"/>
  <c r="K13793" i="7"/>
  <c r="K17444" i="7"/>
  <c r="K15961" i="7"/>
  <c r="K15888" i="7"/>
  <c r="K15730" i="7"/>
  <c r="K15366" i="7"/>
  <c r="K15019" i="7"/>
  <c r="K14673" i="7"/>
  <c r="K14571" i="7"/>
  <c r="K14560" i="7"/>
  <c r="K14504" i="7"/>
  <c r="K14472" i="7"/>
  <c r="K14464" i="7"/>
  <c r="K14456" i="7"/>
  <c r="K14432" i="7"/>
  <c r="K14376" i="7"/>
  <c r="K14280" i="7"/>
  <c r="K14248" i="7"/>
  <c r="K14208" i="7"/>
  <c r="K14168" i="7"/>
  <c r="K14160" i="7"/>
  <c r="K14056" i="7"/>
  <c r="K14032" i="7"/>
  <c r="K14024" i="7"/>
  <c r="K13968" i="7"/>
  <c r="K13896" i="7"/>
  <c r="K13848" i="7"/>
  <c r="K13832" i="7"/>
  <c r="K13824" i="7"/>
  <c r="K13792" i="7"/>
  <c r="K13720" i="7"/>
  <c r="K13688" i="7"/>
  <c r="K13672" i="7"/>
  <c r="K13664" i="7"/>
  <c r="K13632" i="7"/>
  <c r="K13624" i="7"/>
  <c r="K13616" i="7"/>
  <c r="K16966" i="7"/>
  <c r="K16201" i="7"/>
  <c r="K15422" i="7"/>
  <c r="K15365" i="7"/>
  <c r="K15014" i="7"/>
  <c r="K14947" i="7"/>
  <c r="K14886" i="7"/>
  <c r="K14830" i="7"/>
  <c r="K14742" i="7"/>
  <c r="K14670" i="7"/>
  <c r="K14569" i="7"/>
  <c r="K14558" i="7"/>
  <c r="K14503" i="7"/>
  <c r="K14471" i="7"/>
  <c r="K14463" i="7"/>
  <c r="K14455" i="7"/>
  <c r="K14383" i="7"/>
  <c r="K14279" i="7"/>
  <c r="K14247" i="7"/>
  <c r="K14207" i="7"/>
  <c r="K14167" i="7"/>
  <c r="K14159" i="7"/>
  <c r="K14031" i="7"/>
  <c r="K14023" i="7"/>
  <c r="K13967" i="7"/>
  <c r="K13951" i="7"/>
  <c r="K13895" i="7"/>
  <c r="K13831" i="7"/>
  <c r="K13823" i="7"/>
  <c r="K13791" i="7"/>
  <c r="K13719" i="7"/>
  <c r="K13663" i="7"/>
  <c r="K13639" i="7"/>
  <c r="K13631" i="7"/>
  <c r="K13623" i="7"/>
  <c r="K13615" i="7"/>
  <c r="K13511" i="7"/>
  <c r="K13503" i="7"/>
  <c r="K13495" i="7"/>
  <c r="K13447" i="7"/>
  <c r="K13431" i="7"/>
  <c r="K13399" i="7"/>
  <c r="K13375" i="7"/>
  <c r="K16451" i="7"/>
  <c r="K16281" i="7"/>
  <c r="K15832" i="7"/>
  <c r="K15358" i="7"/>
  <c r="K15013" i="7"/>
  <c r="K14829" i="7"/>
  <c r="K14755" i="7"/>
  <c r="K14741" i="7"/>
  <c r="K14669" i="7"/>
  <c r="K14568" i="7"/>
  <c r="K14502" i="7"/>
  <c r="K14462" i="7"/>
  <c r="K14430" i="7"/>
  <c r="K14406" i="7"/>
  <c r="K14390" i="7"/>
  <c r="K14382" i="7"/>
  <c r="K14246" i="7"/>
  <c r="K14206" i="7"/>
  <c r="K14166" i="7"/>
  <c r="K14158" i="7"/>
  <c r="K14030" i="7"/>
  <c r="K14022" i="7"/>
  <c r="K13982" i="7"/>
  <c r="K13950" i="7"/>
  <c r="K13854" i="7"/>
  <c r="K13822" i="7"/>
  <c r="K13790" i="7"/>
  <c r="K13766" i="7"/>
  <c r="K13718" i="7"/>
  <c r="K13702" i="7"/>
  <c r="K13694" i="7"/>
  <c r="K13670" i="7"/>
  <c r="K13662" i="7"/>
  <c r="K13638" i="7"/>
  <c r="K13630" i="7"/>
  <c r="K13622" i="7"/>
  <c r="K13614" i="7"/>
  <c r="K13510" i="7"/>
  <c r="K13502" i="7"/>
  <c r="K13494" i="7"/>
  <c r="K13446" i="7"/>
  <c r="K13430" i="7"/>
  <c r="K16169" i="7"/>
  <c r="K15634" i="7"/>
  <c r="K15011" i="7"/>
  <c r="K14966" i="7"/>
  <c r="K14955" i="7"/>
  <c r="K14667" i="7"/>
  <c r="K14566" i="7"/>
  <c r="K14501" i="7"/>
  <c r="K14461" i="7"/>
  <c r="K14429" i="7"/>
  <c r="K14413" i="7"/>
  <c r="K14405" i="7"/>
  <c r="K14389" i="7"/>
  <c r="K14381" i="7"/>
  <c r="K14245" i="7"/>
  <c r="K14205" i="7"/>
  <c r="K14165" i="7"/>
  <c r="K14157" i="7"/>
  <c r="K14037" i="7"/>
  <c r="K14029" i="7"/>
  <c r="K14021" i="7"/>
  <c r="K14284" i="7"/>
  <c r="K13868" i="7"/>
  <c r="K13820" i="7"/>
  <c r="K13765" i="7"/>
  <c r="K13721" i="7"/>
  <c r="K13705" i="7"/>
  <c r="K13628" i="7"/>
  <c r="K13507" i="7"/>
  <c r="K13493" i="7"/>
  <c r="K13432" i="7"/>
  <c r="K13400" i="7"/>
  <c r="K13317" i="7"/>
  <c r="K13253" i="7"/>
  <c r="K13189" i="7"/>
  <c r="K13165" i="7"/>
  <c r="K13117" i="7"/>
  <c r="K13101" i="7"/>
  <c r="K13093" i="7"/>
  <c r="K12933" i="7"/>
  <c r="K12821" i="7"/>
  <c r="K12789" i="7"/>
  <c r="K12781" i="7"/>
  <c r="K12645" i="7"/>
  <c r="K12549" i="7"/>
  <c r="K12525" i="7"/>
  <c r="K12517" i="7"/>
  <c r="K12509" i="7"/>
  <c r="K12429" i="7"/>
  <c r="K12421" i="7"/>
  <c r="K12277" i="7"/>
  <c r="K12269" i="7"/>
  <c r="K12189" i="7"/>
  <c r="K12181" i="7"/>
  <c r="K12125" i="7"/>
  <c r="K14691" i="7"/>
  <c r="K14028" i="7"/>
  <c r="K13949" i="7"/>
  <c r="K13764" i="7"/>
  <c r="K13717" i="7"/>
  <c r="K13625" i="7"/>
  <c r="K13505" i="7"/>
  <c r="K13429" i="7"/>
  <c r="K13324" i="7"/>
  <c r="K13316" i="7"/>
  <c r="K13212" i="7"/>
  <c r="K13148" i="7"/>
  <c r="K13132" i="7"/>
  <c r="K13116" i="7"/>
  <c r="K13100" i="7"/>
  <c r="K13092" i="7"/>
  <c r="K12932" i="7"/>
  <c r="K12900" i="7"/>
  <c r="K12836" i="7"/>
  <c r="K12820" i="7"/>
  <c r="K12788" i="7"/>
  <c r="K12644" i="7"/>
  <c r="K12628" i="7"/>
  <c r="K12548" i="7"/>
  <c r="K12524" i="7"/>
  <c r="K12516" i="7"/>
  <c r="K12508" i="7"/>
  <c r="K12420" i="7"/>
  <c r="K12276" i="7"/>
  <c r="K12268" i="7"/>
  <c r="K12188" i="7"/>
  <c r="K12124" i="7"/>
  <c r="K12068" i="7"/>
  <c r="K12020" i="7"/>
  <c r="K12012" i="7"/>
  <c r="K12004" i="7"/>
  <c r="K11996" i="7"/>
  <c r="K15583" i="7"/>
  <c r="K14380" i="7"/>
  <c r="K14020" i="7"/>
  <c r="K13981" i="7"/>
  <c r="K13933" i="7"/>
  <c r="K13716" i="7"/>
  <c r="K13689" i="7"/>
  <c r="K13621" i="7"/>
  <c r="K13504" i="7"/>
  <c r="K13428" i="7"/>
  <c r="K13377" i="7"/>
  <c r="K13323" i="7"/>
  <c r="K13315" i="7"/>
  <c r="K13267" i="7"/>
  <c r="K13187" i="7"/>
  <c r="K13163" i="7"/>
  <c r="K13131" i="7"/>
  <c r="K13099" i="7"/>
  <c r="K12939" i="7"/>
  <c r="K12931" i="7"/>
  <c r="K12899" i="7"/>
  <c r="K12819" i="7"/>
  <c r="K12787" i="7"/>
  <c r="K12651" i="7"/>
  <c r="K12627" i="7"/>
  <c r="K12547" i="7"/>
  <c r="K12523" i="7"/>
  <c r="K12515" i="7"/>
  <c r="K12507" i="7"/>
  <c r="K12419" i="7"/>
  <c r="K12275" i="7"/>
  <c r="K12267" i="7"/>
  <c r="K12195" i="7"/>
  <c r="K12187" i="7"/>
  <c r="K12123" i="7"/>
  <c r="K12067" i="7"/>
  <c r="K12051" i="7"/>
  <c r="K12043" i="7"/>
  <c r="K12019" i="7"/>
  <c r="K12011" i="7"/>
  <c r="K12003" i="7"/>
  <c r="K11995" i="7"/>
  <c r="K15996" i="7"/>
  <c r="K13620" i="7"/>
  <c r="K13501" i="7"/>
  <c r="K13427" i="7"/>
  <c r="K13376" i="7"/>
  <c r="K13322" i="7"/>
  <c r="K13314" i="7"/>
  <c r="K13210" i="7"/>
  <c r="K13186" i="7"/>
  <c r="K13130" i="7"/>
  <c r="K13098" i="7"/>
  <c r="K12938" i="7"/>
  <c r="K12930" i="7"/>
  <c r="K12898" i="7"/>
  <c r="K12818" i="7"/>
  <c r="K12786" i="7"/>
  <c r="K12650" i="7"/>
  <c r="K12626" i="7"/>
  <c r="K12546" i="7"/>
  <c r="K12522" i="7"/>
  <c r="K12514" i="7"/>
  <c r="K12506" i="7"/>
  <c r="K12418" i="7"/>
  <c r="K12274" i="7"/>
  <c r="K12194" i="7"/>
  <c r="K12186" i="7"/>
  <c r="K12138" i="7"/>
  <c r="K12122" i="7"/>
  <c r="K12098" i="7"/>
  <c r="K12090" i="7"/>
  <c r="K12066" i="7"/>
  <c r="K12050" i="7"/>
  <c r="K12042" i="7"/>
  <c r="K12026" i="7"/>
  <c r="K17363" i="7"/>
  <c r="K14164" i="7"/>
  <c r="K13669" i="7"/>
  <c r="K13637" i="7"/>
  <c r="K13617" i="7"/>
  <c r="K13500" i="7"/>
  <c r="K13425" i="7"/>
  <c r="K13321" i="7"/>
  <c r="K13313" i="7"/>
  <c r="K13249" i="7"/>
  <c r="K13185" i="7"/>
  <c r="K13097" i="7"/>
  <c r="K12969" i="7"/>
  <c r="K12937" i="7"/>
  <c r="K12929" i="7"/>
  <c r="K12897" i="7"/>
  <c r="K12825" i="7"/>
  <c r="K12817" i="7"/>
  <c r="K12785" i="7"/>
  <c r="K12649" i="7"/>
  <c r="K12625" i="7"/>
  <c r="K12593" i="7"/>
  <c r="K12585" i="7"/>
  <c r="K12569" i="7"/>
  <c r="K12545" i="7"/>
  <c r="K12521" i="7"/>
  <c r="K12513" i="7"/>
  <c r="K12505" i="7"/>
  <c r="K12417" i="7"/>
  <c r="K12273" i="7"/>
  <c r="K12193" i="7"/>
  <c r="K12185" i="7"/>
  <c r="K12137" i="7"/>
  <c r="K12121" i="7"/>
  <c r="K12097" i="7"/>
  <c r="K12065" i="7"/>
  <c r="K12041" i="7"/>
  <c r="K12025" i="7"/>
  <c r="K12017" i="7"/>
  <c r="K12009" i="7"/>
  <c r="K14878" i="7"/>
  <c r="K14388" i="7"/>
  <c r="K14260" i="7"/>
  <c r="K13877" i="7"/>
  <c r="K13853" i="7"/>
  <c r="K13668" i="7"/>
  <c r="K13636" i="7"/>
  <c r="K13613" i="7"/>
  <c r="K13499" i="7"/>
  <c r="K13320" i="7"/>
  <c r="K13280" i="7"/>
  <c r="K13096" i="7"/>
  <c r="K12936" i="7"/>
  <c r="K12928" i="7"/>
  <c r="K12904" i="7"/>
  <c r="K12896" i="7"/>
  <c r="K12872" i="7"/>
  <c r="K12832" i="7"/>
  <c r="K12824" i="7"/>
  <c r="K12816" i="7"/>
  <c r="K12792" i="7"/>
  <c r="K12784" i="7"/>
  <c r="K12648" i="7"/>
  <c r="K12608" i="7"/>
  <c r="K12592" i="7"/>
  <c r="K12584" i="7"/>
  <c r="K12568" i="7"/>
  <c r="K12544" i="7"/>
  <c r="K12520" i="7"/>
  <c r="K12512" i="7"/>
  <c r="K12504" i="7"/>
  <c r="K12416" i="7"/>
  <c r="K12272" i="7"/>
  <c r="K12192" i="7"/>
  <c r="K12184" i="7"/>
  <c r="K12088" i="7"/>
  <c r="K12056" i="7"/>
  <c r="K12040" i="7"/>
  <c r="K12016" i="7"/>
  <c r="K12008" i="7"/>
  <c r="K12000" i="7"/>
  <c r="K14565" i="7"/>
  <c r="K14500" i="7"/>
  <c r="K14460" i="7"/>
  <c r="K13876" i="7"/>
  <c r="K13852" i="7"/>
  <c r="K13665" i="7"/>
  <c r="K13633" i="7"/>
  <c r="K13612" i="7"/>
  <c r="K13509" i="7"/>
  <c r="K13497" i="7"/>
  <c r="K13448" i="7"/>
  <c r="K13435" i="7"/>
  <c r="K13319" i="7"/>
  <c r="K13279" i="7"/>
  <c r="K13095" i="7"/>
  <c r="K12967" i="7"/>
  <c r="K12935" i="7"/>
  <c r="K12927" i="7"/>
  <c r="K12895" i="7"/>
  <c r="K12871" i="7"/>
  <c r="K12831" i="7"/>
  <c r="K12823" i="7"/>
  <c r="K12815" i="7"/>
  <c r="K13496" i="7"/>
  <c r="K12846" i="7"/>
  <c r="K12591" i="7"/>
  <c r="K12519" i="7"/>
  <c r="K12415" i="7"/>
  <c r="K12055" i="7"/>
  <c r="K12014" i="7"/>
  <c r="K11999" i="7"/>
  <c r="K11860" i="7"/>
  <c r="K11852" i="7"/>
  <c r="K11844" i="7"/>
  <c r="K11748" i="7"/>
  <c r="K11684" i="7"/>
  <c r="K11652" i="7"/>
  <c r="K11644" i="7"/>
  <c r="K11636" i="7"/>
  <c r="K11540" i="7"/>
  <c r="K11532" i="7"/>
  <c r="K11524" i="7"/>
  <c r="K11516" i="7"/>
  <c r="K14665" i="7"/>
  <c r="K12590" i="7"/>
  <c r="K12518" i="7"/>
  <c r="K12414" i="7"/>
  <c r="K12039" i="7"/>
  <c r="K12013" i="7"/>
  <c r="K11998" i="7"/>
  <c r="K11859" i="7"/>
  <c r="K11851" i="7"/>
  <c r="K11691" i="7"/>
  <c r="K11683" i="7"/>
  <c r="K11651" i="7"/>
  <c r="K11643" i="7"/>
  <c r="K11635" i="7"/>
  <c r="K11539" i="7"/>
  <c r="K11531" i="7"/>
  <c r="K11523" i="7"/>
  <c r="K11515" i="7"/>
  <c r="K14404" i="7"/>
  <c r="K13401" i="7"/>
  <c r="K13318" i="7"/>
  <c r="K12511" i="7"/>
  <c r="K12430" i="7"/>
  <c r="K12191" i="7"/>
  <c r="K12126" i="7"/>
  <c r="K12010" i="7"/>
  <c r="K11997" i="7"/>
  <c r="K11866" i="7"/>
  <c r="K11858" i="7"/>
  <c r="K11850" i="7"/>
  <c r="K11722" i="7"/>
  <c r="K11690" i="7"/>
  <c r="K11650" i="7"/>
  <c r="K11642" i="7"/>
  <c r="K11634" i="7"/>
  <c r="K11538" i="7"/>
  <c r="K11530" i="7"/>
  <c r="K11522" i="7"/>
  <c r="K11514" i="7"/>
  <c r="K13821" i="7"/>
  <c r="K12822" i="7"/>
  <c r="K12583" i="7"/>
  <c r="K12510" i="7"/>
  <c r="K12190" i="7"/>
  <c r="K12102" i="7"/>
  <c r="K12007" i="7"/>
  <c r="K11994" i="7"/>
  <c r="K11865" i="7"/>
  <c r="K11857" i="7"/>
  <c r="K11849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3661" i="7"/>
  <c r="K12934" i="7"/>
  <c r="K12791" i="7"/>
  <c r="K12567" i="7"/>
  <c r="K12183" i="7"/>
  <c r="K12087" i="7"/>
  <c r="K12006" i="7"/>
  <c r="K11993" i="7"/>
  <c r="K11864" i="7"/>
  <c r="K11856" i="7"/>
  <c r="K11848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3246" i="7"/>
  <c r="K12790" i="7"/>
  <c r="K12647" i="7"/>
  <c r="K12550" i="7"/>
  <c r="K12278" i="7"/>
  <c r="K12182" i="7"/>
  <c r="K12086" i="7"/>
  <c r="K12005" i="7"/>
  <c r="K11863" i="7"/>
  <c r="K11855" i="7"/>
  <c r="K11847" i="7"/>
  <c r="K11767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3629" i="7"/>
  <c r="K12783" i="7"/>
  <c r="K12646" i="7"/>
  <c r="K12271" i="7"/>
  <c r="K12018" i="7"/>
  <c r="K12002" i="7"/>
  <c r="K11862" i="7"/>
  <c r="K11854" i="7"/>
  <c r="K11846" i="7"/>
  <c r="K11766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3796" i="7"/>
  <c r="K13508" i="7"/>
  <c r="K13094" i="7"/>
  <c r="K12782" i="7"/>
  <c r="K12422" i="7"/>
  <c r="K12270" i="7"/>
  <c r="K12015" i="7"/>
  <c r="K12001" i="7"/>
  <c r="K11861" i="7"/>
  <c r="K11853" i="7"/>
  <c r="K11845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16986" i="7"/>
  <c r="K16424" i="7"/>
  <c r="K16421" i="7"/>
  <c r="K16425" i="7"/>
  <c r="K16423" i="7"/>
  <c r="K16422" i="7"/>
  <c r="K14541" i="7"/>
  <c r="K14540" i="7"/>
  <c r="K14273" i="7"/>
  <c r="K14539" i="7"/>
  <c r="K14062" i="7"/>
  <c r="K14172" i="7"/>
  <c r="K12250" i="7"/>
  <c r="K12800" i="7"/>
  <c r="K12799" i="7"/>
  <c r="K11572" i="7"/>
  <c r="K12798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16882" i="7"/>
  <c r="K16881" i="7"/>
  <c r="K16689" i="7"/>
  <c r="K16681" i="7"/>
  <c r="K16880" i="7"/>
  <c r="K17398" i="7"/>
  <c r="K17318" i="7"/>
  <c r="K17317" i="7"/>
  <c r="K17205" i="7"/>
  <c r="K16653" i="7"/>
  <c r="K16645" i="7"/>
  <c r="K16597" i="7"/>
  <c r="K16595" i="7"/>
  <c r="K17316" i="7"/>
  <c r="K16694" i="7"/>
  <c r="K16682" i="7"/>
  <c r="K16594" i="7"/>
  <c r="K16287" i="7"/>
  <c r="K16263" i="7"/>
  <c r="K16654" i="7"/>
  <c r="K16262" i="7"/>
  <c r="K15558" i="7"/>
  <c r="K16884" i="7"/>
  <c r="K16652" i="7"/>
  <c r="K16267" i="7"/>
  <c r="K15979" i="7"/>
  <c r="K17403" i="7"/>
  <c r="K16596" i="7"/>
  <c r="K16598" i="7"/>
  <c r="K15316" i="7"/>
  <c r="K15292" i="7"/>
  <c r="K14844" i="7"/>
  <c r="K14796" i="7"/>
  <c r="K14788" i="7"/>
  <c r="K14700" i="7"/>
  <c r="K16674" i="7"/>
  <c r="K15561" i="7"/>
  <c r="K15560" i="7"/>
  <c r="K14986" i="7"/>
  <c r="K14842" i="7"/>
  <c r="K14794" i="7"/>
  <c r="K15559" i="7"/>
  <c r="K14985" i="7"/>
  <c r="K14793" i="7"/>
  <c r="K16266" i="7"/>
  <c r="K15557" i="7"/>
  <c r="K14984" i="7"/>
  <c r="K14792" i="7"/>
  <c r="K14696" i="7"/>
  <c r="K16823" i="7"/>
  <c r="K16265" i="7"/>
  <c r="K14543" i="7"/>
  <c r="K16883" i="7"/>
  <c r="K16690" i="7"/>
  <c r="K14838" i="7"/>
  <c r="K14542" i="7"/>
  <c r="K14499" i="7"/>
  <c r="K14315" i="7"/>
  <c r="K14291" i="7"/>
  <c r="K13739" i="7"/>
  <c r="K14490" i="7"/>
  <c r="K14450" i="7"/>
  <c r="K14314" i="7"/>
  <c r="K14178" i="7"/>
  <c r="K14018" i="7"/>
  <c r="K13738" i="7"/>
  <c r="K13514" i="7"/>
  <c r="K15317" i="7"/>
  <c r="K14797" i="7"/>
  <c r="K14441" i="7"/>
  <c r="K14313" i="7"/>
  <c r="K14065" i="7"/>
  <c r="K14049" i="7"/>
  <c r="K14041" i="7"/>
  <c r="K13873" i="7"/>
  <c r="K15293" i="7"/>
  <c r="K14987" i="7"/>
  <c r="K14795" i="7"/>
  <c r="K14440" i="7"/>
  <c r="K14312" i="7"/>
  <c r="K14296" i="7"/>
  <c r="K14176" i="7"/>
  <c r="K14048" i="7"/>
  <c r="K13872" i="7"/>
  <c r="K13744" i="7"/>
  <c r="K13712" i="7"/>
  <c r="K14487" i="7"/>
  <c r="K14439" i="7"/>
  <c r="K14295" i="7"/>
  <c r="K14287" i="7"/>
  <c r="K13887" i="7"/>
  <c r="K14694" i="7"/>
  <c r="K14494" i="7"/>
  <c r="K14470" i="7"/>
  <c r="K14294" i="7"/>
  <c r="K14174" i="7"/>
  <c r="K13990" i="7"/>
  <c r="K13886" i="7"/>
  <c r="K13750" i="7"/>
  <c r="K13710" i="7"/>
  <c r="K13422" i="7"/>
  <c r="K15333" i="7"/>
  <c r="K14845" i="7"/>
  <c r="K14787" i="7"/>
  <c r="K14693" i="7"/>
  <c r="K14556" i="7"/>
  <c r="K14493" i="7"/>
  <c r="K14437" i="7"/>
  <c r="K14309" i="7"/>
  <c r="K14293" i="7"/>
  <c r="K13989" i="7"/>
  <c r="K13885" i="7"/>
  <c r="K13419" i="7"/>
  <c r="K13309" i="7"/>
  <c r="K13205" i="7"/>
  <c r="K13141" i="7"/>
  <c r="K12909" i="7"/>
  <c r="K12685" i="7"/>
  <c r="K12637" i="7"/>
  <c r="K12253" i="7"/>
  <c r="K12245" i="7"/>
  <c r="K12157" i="7"/>
  <c r="K14843" i="7"/>
  <c r="K13988" i="7"/>
  <c r="K13417" i="7"/>
  <c r="K13308" i="7"/>
  <c r="K13236" i="7"/>
  <c r="K12684" i="7"/>
  <c r="K12636" i="7"/>
  <c r="K12244" i="7"/>
  <c r="K12156" i="7"/>
  <c r="K12148" i="7"/>
  <c r="K12052" i="7"/>
  <c r="K13235" i="7"/>
  <c r="K13139" i="7"/>
  <c r="K12915" i="7"/>
  <c r="K12243" i="7"/>
  <c r="K12155" i="7"/>
  <c r="K12091" i="7"/>
  <c r="K12075" i="7"/>
  <c r="K13713" i="7"/>
  <c r="K13515" i="7"/>
  <c r="K13306" i="7"/>
  <c r="K13226" i="7"/>
  <c r="K13218" i="7"/>
  <c r="K12914" i="7"/>
  <c r="K12154" i="7"/>
  <c r="K13709" i="7"/>
  <c r="K13225" i="7"/>
  <c r="K13193" i="7"/>
  <c r="K12913" i="7"/>
  <c r="K12153" i="7"/>
  <c r="K13740" i="7"/>
  <c r="K13708" i="7"/>
  <c r="K13312" i="7"/>
  <c r="K13216" i="7"/>
  <c r="K12912" i="7"/>
  <c r="K12640" i="7"/>
  <c r="K12152" i="7"/>
  <c r="K14292" i="7"/>
  <c r="K13737" i="7"/>
  <c r="K13421" i="7"/>
  <c r="K13311" i="7"/>
  <c r="K13199" i="7"/>
  <c r="K13191" i="7"/>
  <c r="K13143" i="7"/>
  <c r="K12910" i="7"/>
  <c r="K12639" i="7"/>
  <c r="K12151" i="7"/>
  <c r="K11796" i="7"/>
  <c r="K11787" i="7"/>
  <c r="K11779" i="7"/>
  <c r="K12053" i="7"/>
  <c r="K11794" i="7"/>
  <c r="K11778" i="7"/>
  <c r="K13310" i="7"/>
  <c r="K11793" i="7"/>
  <c r="K11777" i="7"/>
  <c r="K13420" i="7"/>
  <c r="K13142" i="7"/>
  <c r="K11776" i="7"/>
  <c r="K14492" i="7"/>
  <c r="K13733" i="7"/>
  <c r="K12254" i="7"/>
  <c r="K11799" i="7"/>
  <c r="K11775" i="7"/>
  <c r="K13198" i="7"/>
  <c r="K12247" i="7"/>
  <c r="K11870" i="7"/>
  <c r="K11782" i="7"/>
  <c r="K11797" i="7"/>
  <c r="K11789" i="7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17346" i="7"/>
  <c r="K16761" i="7"/>
  <c r="K17400" i="7"/>
  <c r="K16765" i="7"/>
  <c r="K17348" i="7"/>
  <c r="K16763" i="7"/>
  <c r="K17347" i="7"/>
  <c r="K16165" i="7"/>
  <c r="K17300" i="7"/>
  <c r="K16767" i="7"/>
  <c r="K16950" i="7"/>
  <c r="K17299" i="7"/>
  <c r="K14729" i="7"/>
  <c r="K12565" i="7"/>
  <c r="K12563" i="7"/>
  <c r="K12561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17004" i="7"/>
  <c r="K16348" i="7"/>
  <c r="K14586" i="7"/>
  <c r="K15329" i="7"/>
  <c r="K15857" i="7"/>
  <c r="K15594" i="7"/>
  <c r="K14551" i="7"/>
  <c r="K14507" i="7"/>
  <c r="K14552" i="7"/>
  <c r="K14550" i="7"/>
  <c r="K14549" i="7"/>
  <c r="K14590" i="7"/>
  <c r="K14548" i="7"/>
  <c r="K14511" i="7"/>
  <c r="K14589" i="7"/>
  <c r="K14510" i="7"/>
  <c r="K14588" i="7"/>
  <c r="K14509" i="7"/>
  <c r="K14508" i="7"/>
  <c r="K14587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K17479" i="7"/>
  <c r="K15899" i="7"/>
  <c r="K16538" i="7"/>
  <c r="K15302" i="7"/>
  <c r="K14827" i="7"/>
  <c r="K13301" i="7"/>
  <c r="K14396" i="7"/>
  <c r="K12642" i="7"/>
  <c r="K13804" i="7"/>
  <c r="K12233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16722" i="7"/>
  <c r="K16809" i="7"/>
  <c r="K16688" i="7"/>
  <c r="K17255" i="7"/>
  <c r="K17005" i="7"/>
  <c r="K16677" i="7"/>
  <c r="K16644" i="7"/>
  <c r="K16264" i="7"/>
  <c r="K16643" i="7"/>
  <c r="K16679" i="7"/>
  <c r="K16678" i="7"/>
  <c r="K16675" i="7"/>
  <c r="K15555" i="7"/>
  <c r="K16676" i="7"/>
  <c r="K14988" i="7"/>
  <c r="K15556" i="7"/>
  <c r="K14491" i="7"/>
  <c r="K14837" i="7"/>
  <c r="K13418" i="7"/>
  <c r="K14697" i="7"/>
  <c r="K13991" i="7"/>
  <c r="K13871" i="7"/>
  <c r="K13743" i="7"/>
  <c r="K13711" i="7"/>
  <c r="K14286" i="7"/>
  <c r="K13518" i="7"/>
  <c r="K13732" i="7"/>
  <c r="K12149" i="7"/>
  <c r="K13204" i="7"/>
  <c r="K13140" i="7"/>
  <c r="K13307" i="7"/>
  <c r="K14044" i="7"/>
  <c r="K12248" i="7"/>
  <c r="K12911" i="7"/>
  <c r="K11780" i="7"/>
  <c r="K12638" i="7"/>
  <c r="K13214" i="7"/>
  <c r="K11781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17232" i="7"/>
  <c r="K17231" i="7"/>
  <c r="K16261" i="7"/>
  <c r="K17355" i="7"/>
  <c r="K15551" i="7"/>
  <c r="K15532" i="7"/>
  <c r="K14946" i="7"/>
  <c r="K14977" i="7"/>
  <c r="K13394" i="7"/>
  <c r="K16353" i="7"/>
  <c r="K14488" i="7"/>
  <c r="K14981" i="7"/>
  <c r="K14486" i="7"/>
  <c r="K13966" i="7"/>
  <c r="K13237" i="7"/>
  <c r="K12141" i="7"/>
  <c r="K12109" i="7"/>
  <c r="K13084" i="7"/>
  <c r="K12500" i="7"/>
  <c r="K12108" i="7"/>
  <c r="K12683" i="7"/>
  <c r="K13965" i="7"/>
  <c r="K14005" i="7"/>
  <c r="K13393" i="7"/>
  <c r="K13372" i="7"/>
  <c r="K13119" i="7"/>
  <c r="K12150" i="7"/>
  <c r="K11547" i="7"/>
  <c r="K12279" i="7"/>
  <c r="K12423" i="7"/>
  <c r="K13238" i="7"/>
  <c r="K10623" i="7"/>
  <c r="K11267" i="7"/>
  <c r="K9915" i="7"/>
  <c r="K8665" i="7"/>
  <c r="K9424" i="7"/>
  <c r="K8284" i="7"/>
  <c r="K8107" i="7"/>
  <c r="K7603" i="7"/>
  <c r="K8121" i="7"/>
  <c r="K8055" i="7"/>
  <c r="K16537" i="7"/>
  <c r="K15976" i="7"/>
  <c r="K15300" i="7"/>
  <c r="K14823" i="7"/>
  <c r="K14513" i="7"/>
  <c r="K14046" i="7"/>
  <c r="K13452" i="7"/>
  <c r="K12907" i="7"/>
  <c r="K12161" i="7"/>
  <c r="K12606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17178" i="7"/>
  <c r="K17217" i="7"/>
  <c r="K17176" i="7"/>
  <c r="K16696" i="7"/>
  <c r="K17495" i="7"/>
  <c r="K17269" i="7"/>
  <c r="K16893" i="7"/>
  <c r="K16408" i="7"/>
  <c r="K16895" i="7"/>
  <c r="K15878" i="7"/>
  <c r="K15774" i="7"/>
  <c r="K16891" i="7"/>
  <c r="K16163" i="7"/>
  <c r="K16409" i="7"/>
  <c r="K16164" i="7"/>
  <c r="K15420" i="7"/>
  <c r="K14828" i="7"/>
  <c r="K16162" i="7"/>
  <c r="K15874" i="7"/>
  <c r="K15419" i="7"/>
  <c r="K15418" i="7"/>
  <c r="K16401" i="7"/>
  <c r="K15773" i="7"/>
  <c r="K15481" i="7"/>
  <c r="K15417" i="7"/>
  <c r="K15480" i="7"/>
  <c r="K14816" i="7"/>
  <c r="K14784" i="7"/>
  <c r="K16338" i="7"/>
  <c r="K13963" i="7"/>
  <c r="K13962" i="7"/>
  <c r="K13993" i="7"/>
  <c r="K13961" i="7"/>
  <c r="K13992" i="7"/>
  <c r="K13960" i="7"/>
  <c r="K13583" i="7"/>
  <c r="K14885" i="7"/>
  <c r="K13582" i="7"/>
  <c r="K15876" i="7"/>
  <c r="K12301" i="7"/>
  <c r="K13588" i="7"/>
  <c r="K13124" i="7"/>
  <c r="K12924" i="7"/>
  <c r="K12828" i="7"/>
  <c r="K13529" i="7"/>
  <c r="K13251" i="7"/>
  <c r="K12619" i="7"/>
  <c r="K12531" i="7"/>
  <c r="K12315" i="7"/>
  <c r="K13539" i="7"/>
  <c r="K12426" i="7"/>
  <c r="K13964" i="7"/>
  <c r="K13265" i="7"/>
  <c r="K12441" i="7"/>
  <c r="K12480" i="7"/>
  <c r="K12440" i="7"/>
  <c r="K12424" i="7"/>
  <c r="K13677" i="7"/>
  <c r="K12830" i="7"/>
  <c r="K12479" i="7"/>
  <c r="K12438" i="7"/>
  <c r="K12478" i="7"/>
  <c r="K13996" i="7"/>
  <c r="K11554" i="7"/>
  <c r="K11697" i="7"/>
  <c r="K11800" i="7"/>
  <c r="K11695" i="7"/>
  <c r="K12303" i="7"/>
  <c r="K12439" i="7"/>
  <c r="K12302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16296" i="7"/>
  <c r="K14812" i="7"/>
  <c r="K16698" i="7"/>
  <c r="K14809" i="7"/>
  <c r="K16340" i="7"/>
  <c r="K13442" i="7"/>
  <c r="K14326" i="7"/>
  <c r="K12072" i="7"/>
  <c r="K11628" i="7"/>
  <c r="K13110" i="7"/>
  <c r="K12631" i="7"/>
  <c r="K11809" i="7"/>
  <c r="K12630" i="7"/>
  <c r="K11807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16810" i="7"/>
  <c r="K16352" i="7"/>
  <c r="K16351" i="7"/>
  <c r="K15775" i="7"/>
  <c r="K16350" i="7"/>
  <c r="K16365" i="7"/>
  <c r="K14868" i="7"/>
  <c r="K15315" i="7"/>
  <c r="K16364" i="7"/>
  <c r="K15330" i="7"/>
  <c r="K14866" i="7"/>
  <c r="K14546" i="7"/>
  <c r="K15548" i="7"/>
  <c r="K14591" i="7"/>
  <c r="K13802" i="7"/>
  <c r="K14547" i="7"/>
  <c r="K14867" i="7"/>
  <c r="K12922" i="7"/>
  <c r="K11795" i="7"/>
  <c r="K13457" i="7"/>
  <c r="K11869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BD5" i="3"/>
  <c r="AO73" i="3"/>
  <c r="K17290" i="7"/>
  <c r="K17288" i="7"/>
  <c r="K17272" i="7"/>
  <c r="K16496" i="7"/>
  <c r="K17229" i="7"/>
  <c r="K16501" i="7"/>
  <c r="K17291" i="7"/>
  <c r="K16783" i="7"/>
  <c r="K16500" i="7"/>
  <c r="K15912" i="7"/>
  <c r="K17427" i="7"/>
  <c r="K16499" i="7"/>
  <c r="K15911" i="7"/>
  <c r="K15799" i="7"/>
  <c r="K16498" i="7"/>
  <c r="K15910" i="7"/>
  <c r="K15798" i="7"/>
  <c r="K16497" i="7"/>
  <c r="K16494" i="7"/>
  <c r="K15915" i="7"/>
  <c r="K15907" i="7"/>
  <c r="K15795" i="7"/>
  <c r="K15909" i="7"/>
  <c r="K15792" i="7"/>
  <c r="K15460" i="7"/>
  <c r="K14716" i="7"/>
  <c r="K15908" i="7"/>
  <c r="K16892" i="7"/>
  <c r="K16495" i="7"/>
  <c r="K15906" i="7"/>
  <c r="K14714" i="7"/>
  <c r="K15800" i="7"/>
  <c r="K15465" i="7"/>
  <c r="K15797" i="7"/>
  <c r="K15464" i="7"/>
  <c r="K14720" i="7"/>
  <c r="K14712" i="7"/>
  <c r="K15796" i="7"/>
  <c r="K15463" i="7"/>
  <c r="K14719" i="7"/>
  <c r="K14711" i="7"/>
  <c r="K15914" i="7"/>
  <c r="K15794" i="7"/>
  <c r="K15462" i="7"/>
  <c r="K14718" i="7"/>
  <c r="K13811" i="7"/>
  <c r="K13595" i="7"/>
  <c r="K15793" i="7"/>
  <c r="K14717" i="7"/>
  <c r="K13810" i="7"/>
  <c r="K13594" i="7"/>
  <c r="K14715" i="7"/>
  <c r="K13809" i="7"/>
  <c r="K14713" i="7"/>
  <c r="K13808" i="7"/>
  <c r="K13592" i="7"/>
  <c r="K14710" i="7"/>
  <c r="K13807" i="7"/>
  <c r="K13599" i="7"/>
  <c r="K15461" i="7"/>
  <c r="K13806" i="7"/>
  <c r="K13598" i="7"/>
  <c r="K15913" i="7"/>
  <c r="K12677" i="7"/>
  <c r="K12669" i="7"/>
  <c r="K12676" i="7"/>
  <c r="K12668" i="7"/>
  <c r="K12675" i="7"/>
  <c r="K12667" i="7"/>
  <c r="K12682" i="7"/>
  <c r="K12674" i="7"/>
  <c r="K12681" i="7"/>
  <c r="K12673" i="7"/>
  <c r="K13597" i="7"/>
  <c r="K12680" i="7"/>
  <c r="K12672" i="7"/>
  <c r="K13596" i="7"/>
  <c r="K11867" i="7"/>
  <c r="K11563" i="7"/>
  <c r="K13593" i="7"/>
  <c r="K11562" i="7"/>
  <c r="K12679" i="7"/>
  <c r="K12678" i="7"/>
  <c r="K11552" i="7"/>
  <c r="K12671" i="7"/>
  <c r="K11879" i="7"/>
  <c r="K11559" i="7"/>
  <c r="K12670" i="7"/>
  <c r="K11878" i="7"/>
  <c r="K11877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16865" i="7"/>
  <c r="K16664" i="7"/>
  <c r="K17533" i="7"/>
  <c r="K16271" i="7"/>
  <c r="K15611" i="7"/>
  <c r="K16684" i="7"/>
  <c r="K15610" i="7"/>
  <c r="K16663" i="7"/>
  <c r="K14855" i="7"/>
  <c r="K14995" i="7"/>
  <c r="K14803" i="7"/>
  <c r="K13755" i="7"/>
  <c r="K14498" i="7"/>
  <c r="K13874" i="7"/>
  <c r="K13714" i="7"/>
  <c r="K14854" i="7"/>
  <c r="K14017" i="7"/>
  <c r="K14016" i="7"/>
  <c r="K14447" i="7"/>
  <c r="K14302" i="7"/>
  <c r="K13229" i="7"/>
  <c r="K13228" i="7"/>
  <c r="K13202" i="7"/>
  <c r="K12641" i="7"/>
  <c r="K11801" i="7"/>
  <c r="K12230" i="7"/>
  <c r="K12926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7194" i="7"/>
  <c r="K17193" i="7"/>
  <c r="K17192" i="7"/>
  <c r="K17197" i="7"/>
  <c r="K15711" i="7"/>
  <c r="K17196" i="7"/>
  <c r="K17191" i="7"/>
  <c r="K17195" i="7"/>
  <c r="K13787" i="7"/>
  <c r="K13786" i="7"/>
  <c r="K13789" i="7"/>
  <c r="K12229" i="7"/>
  <c r="K13788" i="7"/>
  <c r="K12215" i="7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17287" i="7"/>
  <c r="K17286" i="7"/>
  <c r="K16295" i="7"/>
  <c r="K16294" i="7"/>
  <c r="K14936" i="7"/>
  <c r="K14935" i="7"/>
  <c r="K15544" i="7"/>
  <c r="K15543" i="7"/>
  <c r="K13955" i="7"/>
  <c r="K13954" i="7"/>
  <c r="K14678" i="7"/>
  <c r="K13108" i="7"/>
  <c r="K12604" i="7"/>
  <c r="K12036" i="7"/>
  <c r="K13441" i="7"/>
  <c r="K13107" i="7"/>
  <c r="K14677" i="7"/>
  <c r="K13440" i="7"/>
  <c r="K12602" i="7"/>
  <c r="K12037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17274" i="7"/>
  <c r="K17242" i="7"/>
  <c r="K17234" i="7"/>
  <c r="K17146" i="7"/>
  <c r="K17138" i="7"/>
  <c r="K17130" i="7"/>
  <c r="K17122" i="7"/>
  <c r="K17114" i="7"/>
  <c r="K17106" i="7"/>
  <c r="K17098" i="7"/>
  <c r="K17090" i="7"/>
  <c r="K17082" i="7"/>
  <c r="K17074" i="7"/>
  <c r="K17066" i="7"/>
  <c r="K17058" i="7"/>
  <c r="K17050" i="7"/>
  <c r="K17042" i="7"/>
  <c r="K17034" i="7"/>
  <c r="K17026" i="7"/>
  <c r="K17018" i="7"/>
  <c r="K16818" i="7"/>
  <c r="K17273" i="7"/>
  <c r="K17249" i="7"/>
  <c r="K17241" i="7"/>
  <c r="K17145" i="7"/>
  <c r="K17137" i="7"/>
  <c r="K17129" i="7"/>
  <c r="K17121" i="7"/>
  <c r="K17113" i="7"/>
  <c r="K17105" i="7"/>
  <c r="K17097" i="7"/>
  <c r="K17089" i="7"/>
  <c r="K17081" i="7"/>
  <c r="K17073" i="7"/>
  <c r="K17065" i="7"/>
  <c r="K17057" i="7"/>
  <c r="K17049" i="7"/>
  <c r="K17041" i="7"/>
  <c r="K17033" i="7"/>
  <c r="K17025" i="7"/>
  <c r="K17017" i="7"/>
  <c r="K16873" i="7"/>
  <c r="K16849" i="7"/>
  <c r="K16817" i="7"/>
  <c r="K17248" i="7"/>
  <c r="K17240" i="7"/>
  <c r="K17144" i="7"/>
  <c r="K17136" i="7"/>
  <c r="K17128" i="7"/>
  <c r="K17120" i="7"/>
  <c r="K17112" i="7"/>
  <c r="K17104" i="7"/>
  <c r="K17096" i="7"/>
  <c r="K17088" i="7"/>
  <c r="K17080" i="7"/>
  <c r="K17072" i="7"/>
  <c r="K17064" i="7"/>
  <c r="K17056" i="7"/>
  <c r="K17048" i="7"/>
  <c r="K17040" i="7"/>
  <c r="K17032" i="7"/>
  <c r="K17024" i="7"/>
  <c r="K17016" i="7"/>
  <c r="K16944" i="7"/>
  <c r="K16912" i="7"/>
  <c r="K16816" i="7"/>
  <c r="K17295" i="7"/>
  <c r="K17247" i="7"/>
  <c r="K17239" i="7"/>
  <c r="K17294" i="7"/>
  <c r="K17246" i="7"/>
  <c r="K17238" i="7"/>
  <c r="K17142" i="7"/>
  <c r="K17134" i="7"/>
  <c r="K17126" i="7"/>
  <c r="K17118" i="7"/>
  <c r="K17110" i="7"/>
  <c r="K17102" i="7"/>
  <c r="K17094" i="7"/>
  <c r="K17086" i="7"/>
  <c r="K17078" i="7"/>
  <c r="K17070" i="7"/>
  <c r="K17062" i="7"/>
  <c r="K17054" i="7"/>
  <c r="K17046" i="7"/>
  <c r="K17038" i="7"/>
  <c r="K17030" i="7"/>
  <c r="K17022" i="7"/>
  <c r="K17014" i="7"/>
  <c r="K17006" i="7"/>
  <c r="K17293" i="7"/>
  <c r="K17277" i="7"/>
  <c r="K17245" i="7"/>
  <c r="K17237" i="7"/>
  <c r="K17141" i="7"/>
  <c r="K17133" i="7"/>
  <c r="K17125" i="7"/>
  <c r="K17117" i="7"/>
  <c r="K17109" i="7"/>
  <c r="K17101" i="7"/>
  <c r="K17093" i="7"/>
  <c r="K17085" i="7"/>
  <c r="K17077" i="7"/>
  <c r="K17069" i="7"/>
  <c r="K17061" i="7"/>
  <c r="K17053" i="7"/>
  <c r="K17045" i="7"/>
  <c r="K17037" i="7"/>
  <c r="K17029" i="7"/>
  <c r="K17021" i="7"/>
  <c r="K16917" i="7"/>
  <c r="K16829" i="7"/>
  <c r="K16821" i="7"/>
  <c r="K16813" i="7"/>
  <c r="K16797" i="7"/>
  <c r="K16741" i="7"/>
  <c r="K16549" i="7"/>
  <c r="K17135" i="7"/>
  <c r="K17115" i="7"/>
  <c r="K17092" i="7"/>
  <c r="K17071" i="7"/>
  <c r="K17051" i="7"/>
  <c r="K17028" i="7"/>
  <c r="K16815" i="7"/>
  <c r="K16304" i="7"/>
  <c r="K16152" i="7"/>
  <c r="K16144" i="7"/>
  <c r="K16136" i="7"/>
  <c r="K16128" i="7"/>
  <c r="K16120" i="7"/>
  <c r="K16112" i="7"/>
  <c r="K16104" i="7"/>
  <c r="K16096" i="7"/>
  <c r="K16088" i="7"/>
  <c r="K16080" i="7"/>
  <c r="K16072" i="7"/>
  <c r="K16064" i="7"/>
  <c r="K16056" i="7"/>
  <c r="K16048" i="7"/>
  <c r="K16040" i="7"/>
  <c r="K16032" i="7"/>
  <c r="K16024" i="7"/>
  <c r="K16016" i="7"/>
  <c r="K16008" i="7"/>
  <c r="K17132" i="7"/>
  <c r="K17111" i="7"/>
  <c r="K17091" i="7"/>
  <c r="K17068" i="7"/>
  <c r="K17047" i="7"/>
  <c r="K17027" i="7"/>
  <c r="K17007" i="7"/>
  <c r="K16814" i="7"/>
  <c r="K16782" i="7"/>
  <c r="K16303" i="7"/>
  <c r="K16151" i="7"/>
  <c r="K16143" i="7"/>
  <c r="K16135" i="7"/>
  <c r="K16127" i="7"/>
  <c r="K16119" i="7"/>
  <c r="K16111" i="7"/>
  <c r="K16103" i="7"/>
  <c r="K16095" i="7"/>
  <c r="K16087" i="7"/>
  <c r="K16079" i="7"/>
  <c r="K16071" i="7"/>
  <c r="K16063" i="7"/>
  <c r="K16055" i="7"/>
  <c r="K16047" i="7"/>
  <c r="K16039" i="7"/>
  <c r="K16031" i="7"/>
  <c r="K16023" i="7"/>
  <c r="K16015" i="7"/>
  <c r="K16007" i="7"/>
  <c r="K17131" i="7"/>
  <c r="K17108" i="7"/>
  <c r="K17087" i="7"/>
  <c r="K17067" i="7"/>
  <c r="K17044" i="7"/>
  <c r="K17023" i="7"/>
  <c r="K16812" i="7"/>
  <c r="K16543" i="7"/>
  <c r="K16150" i="7"/>
  <c r="K16142" i="7"/>
  <c r="K16134" i="7"/>
  <c r="K16126" i="7"/>
  <c r="K16118" i="7"/>
  <c r="K16110" i="7"/>
  <c r="K16102" i="7"/>
  <c r="K16094" i="7"/>
  <c r="K16086" i="7"/>
  <c r="K16078" i="7"/>
  <c r="K16070" i="7"/>
  <c r="K16062" i="7"/>
  <c r="K16054" i="7"/>
  <c r="K16046" i="7"/>
  <c r="K16038" i="7"/>
  <c r="K16030" i="7"/>
  <c r="K16022" i="7"/>
  <c r="K16014" i="7"/>
  <c r="K16006" i="7"/>
  <c r="K17127" i="7"/>
  <c r="K17107" i="7"/>
  <c r="K17084" i="7"/>
  <c r="K17063" i="7"/>
  <c r="K17043" i="7"/>
  <c r="K17020" i="7"/>
  <c r="K16924" i="7"/>
  <c r="K16811" i="7"/>
  <c r="K16716" i="7"/>
  <c r="K16157" i="7"/>
  <c r="K16149" i="7"/>
  <c r="K16141" i="7"/>
  <c r="K16133" i="7"/>
  <c r="K16125" i="7"/>
  <c r="K16117" i="7"/>
  <c r="K16109" i="7"/>
  <c r="K16101" i="7"/>
  <c r="K16093" i="7"/>
  <c r="K16085" i="7"/>
  <c r="K16077" i="7"/>
  <c r="K16069" i="7"/>
  <c r="K16061" i="7"/>
  <c r="K16053" i="7"/>
  <c r="K16045" i="7"/>
  <c r="K16037" i="7"/>
  <c r="K16029" i="7"/>
  <c r="K16021" i="7"/>
  <c r="K16013" i="7"/>
  <c r="K16005" i="7"/>
  <c r="K17275" i="7"/>
  <c r="K17243" i="7"/>
  <c r="K17143" i="7"/>
  <c r="K17123" i="7"/>
  <c r="K17100" i="7"/>
  <c r="K17079" i="7"/>
  <c r="K17059" i="7"/>
  <c r="K17036" i="7"/>
  <c r="K17015" i="7"/>
  <c r="K16951" i="7"/>
  <c r="K16879" i="7"/>
  <c r="K16852" i="7"/>
  <c r="K16822" i="7"/>
  <c r="K16740" i="7"/>
  <c r="K16155" i="7"/>
  <c r="K16147" i="7"/>
  <c r="K16139" i="7"/>
  <c r="K16131" i="7"/>
  <c r="K16123" i="7"/>
  <c r="K16115" i="7"/>
  <c r="K16107" i="7"/>
  <c r="K16099" i="7"/>
  <c r="K16091" i="7"/>
  <c r="K16083" i="7"/>
  <c r="K16075" i="7"/>
  <c r="K16067" i="7"/>
  <c r="K16059" i="7"/>
  <c r="K16051" i="7"/>
  <c r="K16043" i="7"/>
  <c r="K16035" i="7"/>
  <c r="K16027" i="7"/>
  <c r="K16019" i="7"/>
  <c r="K16011" i="7"/>
  <c r="K17235" i="7"/>
  <c r="K17139" i="7"/>
  <c r="K17116" i="7"/>
  <c r="K17095" i="7"/>
  <c r="K17075" i="7"/>
  <c r="K17052" i="7"/>
  <c r="K17031" i="7"/>
  <c r="K16819" i="7"/>
  <c r="K17083" i="7"/>
  <c r="K16145" i="7"/>
  <c r="K16122" i="7"/>
  <c r="K16100" i="7"/>
  <c r="K16081" i="7"/>
  <c r="K16058" i="7"/>
  <c r="K16036" i="7"/>
  <c r="K16017" i="7"/>
  <c r="K15284" i="7"/>
  <c r="K15276" i="7"/>
  <c r="K15268" i="7"/>
  <c r="K15260" i="7"/>
  <c r="K15252" i="7"/>
  <c r="K15244" i="7"/>
  <c r="K15236" i="7"/>
  <c r="K15228" i="7"/>
  <c r="K15220" i="7"/>
  <c r="K15212" i="7"/>
  <c r="K15204" i="7"/>
  <c r="K15196" i="7"/>
  <c r="K15188" i="7"/>
  <c r="K15180" i="7"/>
  <c r="K15172" i="7"/>
  <c r="K15164" i="7"/>
  <c r="K15156" i="7"/>
  <c r="K15148" i="7"/>
  <c r="K15140" i="7"/>
  <c r="K15132" i="7"/>
  <c r="K15124" i="7"/>
  <c r="K15116" i="7"/>
  <c r="K15108" i="7"/>
  <c r="K15100" i="7"/>
  <c r="K15092" i="7"/>
  <c r="K15084" i="7"/>
  <c r="K15076" i="7"/>
  <c r="K15068" i="7"/>
  <c r="K15060" i="7"/>
  <c r="K15052" i="7"/>
  <c r="K15044" i="7"/>
  <c r="K15036" i="7"/>
  <c r="K15028" i="7"/>
  <c r="K17276" i="7"/>
  <c r="K17076" i="7"/>
  <c r="K16140" i="7"/>
  <c r="K16121" i="7"/>
  <c r="K16098" i="7"/>
  <c r="K16076" i="7"/>
  <c r="K16057" i="7"/>
  <c r="K16034" i="7"/>
  <c r="K16012" i="7"/>
  <c r="K15291" i="7"/>
  <c r="K15283" i="7"/>
  <c r="K15275" i="7"/>
  <c r="K15267" i="7"/>
  <c r="K15259" i="7"/>
  <c r="K15251" i="7"/>
  <c r="K15243" i="7"/>
  <c r="K15235" i="7"/>
  <c r="K15227" i="7"/>
  <c r="K15219" i="7"/>
  <c r="K15211" i="7"/>
  <c r="K15203" i="7"/>
  <c r="K15195" i="7"/>
  <c r="K15187" i="7"/>
  <c r="K15179" i="7"/>
  <c r="K15171" i="7"/>
  <c r="K15163" i="7"/>
  <c r="K15155" i="7"/>
  <c r="K15147" i="7"/>
  <c r="K15139" i="7"/>
  <c r="K15131" i="7"/>
  <c r="K15123" i="7"/>
  <c r="K15115" i="7"/>
  <c r="K15107" i="7"/>
  <c r="K15099" i="7"/>
  <c r="K17147" i="7"/>
  <c r="K17060" i="7"/>
  <c r="K16739" i="7"/>
  <c r="K16138" i="7"/>
  <c r="K16116" i="7"/>
  <c r="K16097" i="7"/>
  <c r="K16074" i="7"/>
  <c r="K16052" i="7"/>
  <c r="K16033" i="7"/>
  <c r="K16010" i="7"/>
  <c r="K15290" i="7"/>
  <c r="K15282" i="7"/>
  <c r="K15274" i="7"/>
  <c r="K15266" i="7"/>
  <c r="K15258" i="7"/>
  <c r="K15250" i="7"/>
  <c r="K15242" i="7"/>
  <c r="K15234" i="7"/>
  <c r="K15226" i="7"/>
  <c r="K15218" i="7"/>
  <c r="K15210" i="7"/>
  <c r="K15202" i="7"/>
  <c r="K15194" i="7"/>
  <c r="K15186" i="7"/>
  <c r="K15178" i="7"/>
  <c r="K15170" i="7"/>
  <c r="K15162" i="7"/>
  <c r="K15154" i="7"/>
  <c r="K15146" i="7"/>
  <c r="K15138" i="7"/>
  <c r="K15130" i="7"/>
  <c r="K15122" i="7"/>
  <c r="K15114" i="7"/>
  <c r="K15106" i="7"/>
  <c r="K15098" i="7"/>
  <c r="K15090" i="7"/>
  <c r="K15082" i="7"/>
  <c r="K15074" i="7"/>
  <c r="K15066" i="7"/>
  <c r="K15058" i="7"/>
  <c r="K15050" i="7"/>
  <c r="K15042" i="7"/>
  <c r="K15034" i="7"/>
  <c r="K15026" i="7"/>
  <c r="K14642" i="7"/>
  <c r="K14634" i="7"/>
  <c r="K14626" i="7"/>
  <c r="K14618" i="7"/>
  <c r="K14610" i="7"/>
  <c r="K14602" i="7"/>
  <c r="K17140" i="7"/>
  <c r="K17055" i="7"/>
  <c r="K16156" i="7"/>
  <c r="K16137" i="7"/>
  <c r="K16114" i="7"/>
  <c r="K16092" i="7"/>
  <c r="K16073" i="7"/>
  <c r="K16050" i="7"/>
  <c r="K16028" i="7"/>
  <c r="K16009" i="7"/>
  <c r="K15289" i="7"/>
  <c r="K15281" i="7"/>
  <c r="K15273" i="7"/>
  <c r="K15265" i="7"/>
  <c r="K15257" i="7"/>
  <c r="K15249" i="7"/>
  <c r="K15241" i="7"/>
  <c r="K15233" i="7"/>
  <c r="K15225" i="7"/>
  <c r="K15217" i="7"/>
  <c r="K15209" i="7"/>
  <c r="K15201" i="7"/>
  <c r="K15193" i="7"/>
  <c r="K15185" i="7"/>
  <c r="K15177" i="7"/>
  <c r="K15169" i="7"/>
  <c r="K15161" i="7"/>
  <c r="K15153" i="7"/>
  <c r="K15145" i="7"/>
  <c r="K15137" i="7"/>
  <c r="K15129" i="7"/>
  <c r="K15121" i="7"/>
  <c r="K15113" i="7"/>
  <c r="K15105" i="7"/>
  <c r="K15097" i="7"/>
  <c r="K15089" i="7"/>
  <c r="K15081" i="7"/>
  <c r="K15073" i="7"/>
  <c r="K15065" i="7"/>
  <c r="K15057" i="7"/>
  <c r="K15049" i="7"/>
  <c r="K15041" i="7"/>
  <c r="K15033" i="7"/>
  <c r="K15025" i="7"/>
  <c r="K17244" i="7"/>
  <c r="K17124" i="7"/>
  <c r="K17039" i="7"/>
  <c r="K16154" i="7"/>
  <c r="K16132" i="7"/>
  <c r="K16113" i="7"/>
  <c r="K16090" i="7"/>
  <c r="K16068" i="7"/>
  <c r="K16049" i="7"/>
  <c r="K16026" i="7"/>
  <c r="K15288" i="7"/>
  <c r="K15280" i="7"/>
  <c r="K15272" i="7"/>
  <c r="K15264" i="7"/>
  <c r="K15256" i="7"/>
  <c r="K15248" i="7"/>
  <c r="K15240" i="7"/>
  <c r="K15232" i="7"/>
  <c r="K15224" i="7"/>
  <c r="K15216" i="7"/>
  <c r="K15208" i="7"/>
  <c r="K15200" i="7"/>
  <c r="K15192" i="7"/>
  <c r="K15184" i="7"/>
  <c r="K15176" i="7"/>
  <c r="K15168" i="7"/>
  <c r="K15160" i="7"/>
  <c r="K15152" i="7"/>
  <c r="K15144" i="7"/>
  <c r="K15136" i="7"/>
  <c r="K15128" i="7"/>
  <c r="K15120" i="7"/>
  <c r="K15112" i="7"/>
  <c r="K15104" i="7"/>
  <c r="K15096" i="7"/>
  <c r="K15088" i="7"/>
  <c r="K15080" i="7"/>
  <c r="K15072" i="7"/>
  <c r="K15064" i="7"/>
  <c r="K15056" i="7"/>
  <c r="K15048" i="7"/>
  <c r="K15040" i="7"/>
  <c r="K15032" i="7"/>
  <c r="K14648" i="7"/>
  <c r="K14640" i="7"/>
  <c r="K14632" i="7"/>
  <c r="K14624" i="7"/>
  <c r="K14616" i="7"/>
  <c r="K14608" i="7"/>
  <c r="K14600" i="7"/>
  <c r="K17236" i="7"/>
  <c r="K17119" i="7"/>
  <c r="K17035" i="7"/>
  <c r="K16153" i="7"/>
  <c r="K16130" i="7"/>
  <c r="K16108" i="7"/>
  <c r="K16089" i="7"/>
  <c r="K16066" i="7"/>
  <c r="K16044" i="7"/>
  <c r="K16025" i="7"/>
  <c r="K15287" i="7"/>
  <c r="K15279" i="7"/>
  <c r="K15271" i="7"/>
  <c r="K15263" i="7"/>
  <c r="K15255" i="7"/>
  <c r="K15247" i="7"/>
  <c r="K15239" i="7"/>
  <c r="K15231" i="7"/>
  <c r="K15223" i="7"/>
  <c r="K15215" i="7"/>
  <c r="K15207" i="7"/>
  <c r="K15199" i="7"/>
  <c r="K15191" i="7"/>
  <c r="K15183" i="7"/>
  <c r="K15175" i="7"/>
  <c r="K15167" i="7"/>
  <c r="K15159" i="7"/>
  <c r="K15151" i="7"/>
  <c r="K15143" i="7"/>
  <c r="K15135" i="7"/>
  <c r="K15127" i="7"/>
  <c r="K15119" i="7"/>
  <c r="K15111" i="7"/>
  <c r="K15103" i="7"/>
  <c r="K15095" i="7"/>
  <c r="K15087" i="7"/>
  <c r="K15079" i="7"/>
  <c r="K15071" i="7"/>
  <c r="K15063" i="7"/>
  <c r="K15055" i="7"/>
  <c r="K15047" i="7"/>
  <c r="K15039" i="7"/>
  <c r="K15031" i="7"/>
  <c r="K14647" i="7"/>
  <c r="K14639" i="7"/>
  <c r="K14631" i="7"/>
  <c r="K14623" i="7"/>
  <c r="K14615" i="7"/>
  <c r="K14607" i="7"/>
  <c r="K14599" i="7"/>
  <c r="K17103" i="7"/>
  <c r="K17019" i="7"/>
  <c r="K16907" i="7"/>
  <c r="K16851" i="7"/>
  <c r="K16820" i="7"/>
  <c r="K16148" i="7"/>
  <c r="K16129" i="7"/>
  <c r="K16106" i="7"/>
  <c r="K16084" i="7"/>
  <c r="K16065" i="7"/>
  <c r="K16042" i="7"/>
  <c r="K16020" i="7"/>
  <c r="K16124" i="7"/>
  <c r="K15270" i="7"/>
  <c r="K15238" i="7"/>
  <c r="K15206" i="7"/>
  <c r="K15174" i="7"/>
  <c r="K15142" i="7"/>
  <c r="K15110" i="7"/>
  <c r="K15085" i="7"/>
  <c r="K15062" i="7"/>
  <c r="K15043" i="7"/>
  <c r="K14636" i="7"/>
  <c r="K14622" i="7"/>
  <c r="K14611" i="7"/>
  <c r="K14597" i="7"/>
  <c r="K14147" i="7"/>
  <c r="K14139" i="7"/>
  <c r="K14131" i="7"/>
  <c r="K14123" i="7"/>
  <c r="K14115" i="7"/>
  <c r="K14107" i="7"/>
  <c r="K14099" i="7"/>
  <c r="K14091" i="7"/>
  <c r="K14083" i="7"/>
  <c r="K14075" i="7"/>
  <c r="K13779" i="7"/>
  <c r="K16105" i="7"/>
  <c r="K15269" i="7"/>
  <c r="K15237" i="7"/>
  <c r="K15205" i="7"/>
  <c r="K15173" i="7"/>
  <c r="K15141" i="7"/>
  <c r="K15109" i="7"/>
  <c r="K15083" i="7"/>
  <c r="K15061" i="7"/>
  <c r="K15038" i="7"/>
  <c r="K14646" i="7"/>
  <c r="K14635" i="7"/>
  <c r="K14621" i="7"/>
  <c r="K14609" i="7"/>
  <c r="K14146" i="7"/>
  <c r="K14138" i="7"/>
  <c r="K14130" i="7"/>
  <c r="K14122" i="7"/>
  <c r="K14114" i="7"/>
  <c r="K14106" i="7"/>
  <c r="K14098" i="7"/>
  <c r="K14090" i="7"/>
  <c r="K14082" i="7"/>
  <c r="K14074" i="7"/>
  <c r="K13778" i="7"/>
  <c r="K13370" i="7"/>
  <c r="K13362" i="7"/>
  <c r="K13354" i="7"/>
  <c r="K13346" i="7"/>
  <c r="K16082" i="7"/>
  <c r="K15262" i="7"/>
  <c r="K15230" i="7"/>
  <c r="K15198" i="7"/>
  <c r="K15166" i="7"/>
  <c r="K15134" i="7"/>
  <c r="K15102" i="7"/>
  <c r="K15078" i="7"/>
  <c r="K15059" i="7"/>
  <c r="K15037" i="7"/>
  <c r="K14645" i="7"/>
  <c r="K14633" i="7"/>
  <c r="K14620" i="7"/>
  <c r="K14606" i="7"/>
  <c r="K14145" i="7"/>
  <c r="K14137" i="7"/>
  <c r="K14129" i="7"/>
  <c r="K14121" i="7"/>
  <c r="K14113" i="7"/>
  <c r="K14105" i="7"/>
  <c r="K14097" i="7"/>
  <c r="K14089" i="7"/>
  <c r="K14081" i="7"/>
  <c r="K13785" i="7"/>
  <c r="K13777" i="7"/>
  <c r="K16060" i="7"/>
  <c r="K15261" i="7"/>
  <c r="K15229" i="7"/>
  <c r="K15197" i="7"/>
  <c r="K15165" i="7"/>
  <c r="K15133" i="7"/>
  <c r="K15101" i="7"/>
  <c r="K15077" i="7"/>
  <c r="K15054" i="7"/>
  <c r="K15035" i="7"/>
  <c r="K14644" i="7"/>
  <c r="K14630" i="7"/>
  <c r="K14619" i="7"/>
  <c r="K14605" i="7"/>
  <c r="K14144" i="7"/>
  <c r="K14136" i="7"/>
  <c r="K14128" i="7"/>
  <c r="K14120" i="7"/>
  <c r="K14112" i="7"/>
  <c r="K14104" i="7"/>
  <c r="K14096" i="7"/>
  <c r="K14088" i="7"/>
  <c r="K14080" i="7"/>
  <c r="K13784" i="7"/>
  <c r="K13776" i="7"/>
  <c r="K16041" i="7"/>
  <c r="K15286" i="7"/>
  <c r="K15254" i="7"/>
  <c r="K15222" i="7"/>
  <c r="K15190" i="7"/>
  <c r="K15158" i="7"/>
  <c r="K15126" i="7"/>
  <c r="K15094" i="7"/>
  <c r="K15075" i="7"/>
  <c r="K15053" i="7"/>
  <c r="K15030" i="7"/>
  <c r="K14643" i="7"/>
  <c r="K14629" i="7"/>
  <c r="K14617" i="7"/>
  <c r="K14604" i="7"/>
  <c r="K14143" i="7"/>
  <c r="K14135" i="7"/>
  <c r="K14127" i="7"/>
  <c r="K14119" i="7"/>
  <c r="K14111" i="7"/>
  <c r="K14103" i="7"/>
  <c r="K14095" i="7"/>
  <c r="K14087" i="7"/>
  <c r="K14079" i="7"/>
  <c r="K13783" i="7"/>
  <c r="K13367" i="7"/>
  <c r="K13359" i="7"/>
  <c r="K16018" i="7"/>
  <c r="K15285" i="7"/>
  <c r="K15253" i="7"/>
  <c r="K15221" i="7"/>
  <c r="K15189" i="7"/>
  <c r="K15157" i="7"/>
  <c r="K15125" i="7"/>
  <c r="K15093" i="7"/>
  <c r="K15070" i="7"/>
  <c r="K15051" i="7"/>
  <c r="K15029" i="7"/>
  <c r="K14641" i="7"/>
  <c r="K14628" i="7"/>
  <c r="K14614" i="7"/>
  <c r="K14603" i="7"/>
  <c r="K14150" i="7"/>
  <c r="K14142" i="7"/>
  <c r="K14134" i="7"/>
  <c r="K14126" i="7"/>
  <c r="K14118" i="7"/>
  <c r="K14110" i="7"/>
  <c r="K14102" i="7"/>
  <c r="K14094" i="7"/>
  <c r="K14086" i="7"/>
  <c r="K14078" i="7"/>
  <c r="K13782" i="7"/>
  <c r="K13366" i="7"/>
  <c r="K13358" i="7"/>
  <c r="K13350" i="7"/>
  <c r="K17099" i="7"/>
  <c r="K15278" i="7"/>
  <c r="K15246" i="7"/>
  <c r="K15214" i="7"/>
  <c r="K15182" i="7"/>
  <c r="K15150" i="7"/>
  <c r="K15118" i="7"/>
  <c r="K15091" i="7"/>
  <c r="K15069" i="7"/>
  <c r="K15046" i="7"/>
  <c r="K15027" i="7"/>
  <c r="K14638" i="7"/>
  <c r="K14627" i="7"/>
  <c r="K14613" i="7"/>
  <c r="K14601" i="7"/>
  <c r="K14149" i="7"/>
  <c r="K14141" i="7"/>
  <c r="K14133" i="7"/>
  <c r="K14125" i="7"/>
  <c r="K14117" i="7"/>
  <c r="K14109" i="7"/>
  <c r="K14101" i="7"/>
  <c r="K14093" i="7"/>
  <c r="K14085" i="7"/>
  <c r="K14077" i="7"/>
  <c r="K15213" i="7"/>
  <c r="K14132" i="7"/>
  <c r="K13369" i="7"/>
  <c r="K13356" i="7"/>
  <c r="K13077" i="7"/>
  <c r="K13069" i="7"/>
  <c r="K13061" i="7"/>
  <c r="K13053" i="7"/>
  <c r="K13045" i="7"/>
  <c r="K13037" i="7"/>
  <c r="K13029" i="7"/>
  <c r="K13021" i="7"/>
  <c r="K13013" i="7"/>
  <c r="K13005" i="7"/>
  <c r="K12997" i="7"/>
  <c r="K12989" i="7"/>
  <c r="K12981" i="7"/>
  <c r="K12773" i="7"/>
  <c r="K12765" i="7"/>
  <c r="K12757" i="7"/>
  <c r="K12749" i="7"/>
  <c r="K12741" i="7"/>
  <c r="K12733" i="7"/>
  <c r="K12725" i="7"/>
  <c r="K12717" i="7"/>
  <c r="K12709" i="7"/>
  <c r="K12701" i="7"/>
  <c r="K12693" i="7"/>
  <c r="K12405" i="7"/>
  <c r="K12397" i="7"/>
  <c r="K12389" i="7"/>
  <c r="K12381" i="7"/>
  <c r="K12373" i="7"/>
  <c r="K12365" i="7"/>
  <c r="K12357" i="7"/>
  <c r="K12349" i="7"/>
  <c r="K12341" i="7"/>
  <c r="K12333" i="7"/>
  <c r="K12325" i="7"/>
  <c r="K17012" i="7"/>
  <c r="K16146" i="7"/>
  <c r="K15181" i="7"/>
  <c r="K14124" i="7"/>
  <c r="K13368" i="7"/>
  <c r="K13355" i="7"/>
  <c r="K13076" i="7"/>
  <c r="K13068" i="7"/>
  <c r="K13060" i="7"/>
  <c r="K13052" i="7"/>
  <c r="K13044" i="7"/>
  <c r="K13036" i="7"/>
  <c r="K13028" i="7"/>
  <c r="K13020" i="7"/>
  <c r="K13012" i="7"/>
  <c r="K13004" i="7"/>
  <c r="K12996" i="7"/>
  <c r="K12988" i="7"/>
  <c r="K12772" i="7"/>
  <c r="K12764" i="7"/>
  <c r="K12756" i="7"/>
  <c r="K12748" i="7"/>
  <c r="K12740" i="7"/>
  <c r="K12732" i="7"/>
  <c r="K12724" i="7"/>
  <c r="K12716" i="7"/>
  <c r="K12708" i="7"/>
  <c r="K12700" i="7"/>
  <c r="K12692" i="7"/>
  <c r="K12404" i="7"/>
  <c r="K12396" i="7"/>
  <c r="K12388" i="7"/>
  <c r="K12380" i="7"/>
  <c r="K12372" i="7"/>
  <c r="K12364" i="7"/>
  <c r="K12356" i="7"/>
  <c r="K12348" i="7"/>
  <c r="K12340" i="7"/>
  <c r="K12332" i="7"/>
  <c r="K12324" i="7"/>
  <c r="K11964" i="7"/>
  <c r="K11956" i="7"/>
  <c r="K11948" i="7"/>
  <c r="K11940" i="7"/>
  <c r="K11932" i="7"/>
  <c r="K15149" i="7"/>
  <c r="K14637" i="7"/>
  <c r="K14116" i="7"/>
  <c r="K13781" i="7"/>
  <c r="K13365" i="7"/>
  <c r="K13353" i="7"/>
  <c r="K13075" i="7"/>
  <c r="K13067" i="7"/>
  <c r="K13059" i="7"/>
  <c r="K13051" i="7"/>
  <c r="K13043" i="7"/>
  <c r="K13035" i="7"/>
  <c r="K13027" i="7"/>
  <c r="K13019" i="7"/>
  <c r="K13011" i="7"/>
  <c r="K13003" i="7"/>
  <c r="K12995" i="7"/>
  <c r="K12987" i="7"/>
  <c r="K12771" i="7"/>
  <c r="K12763" i="7"/>
  <c r="K12755" i="7"/>
  <c r="K12747" i="7"/>
  <c r="K12739" i="7"/>
  <c r="K12731" i="7"/>
  <c r="K12723" i="7"/>
  <c r="K12715" i="7"/>
  <c r="K12707" i="7"/>
  <c r="K12699" i="7"/>
  <c r="K12691" i="7"/>
  <c r="K12403" i="7"/>
  <c r="K12395" i="7"/>
  <c r="K12387" i="7"/>
  <c r="K12379" i="7"/>
  <c r="K12371" i="7"/>
  <c r="K12363" i="7"/>
  <c r="K12355" i="7"/>
  <c r="K12347" i="7"/>
  <c r="K12339" i="7"/>
  <c r="K12331" i="7"/>
  <c r="K12323" i="7"/>
  <c r="K11971" i="7"/>
  <c r="K11963" i="7"/>
  <c r="K11955" i="7"/>
  <c r="K11947" i="7"/>
  <c r="K11939" i="7"/>
  <c r="K11931" i="7"/>
  <c r="K15117" i="7"/>
  <c r="K14625" i="7"/>
  <c r="K14108" i="7"/>
  <c r="K13780" i="7"/>
  <c r="K13364" i="7"/>
  <c r="K13352" i="7"/>
  <c r="K13074" i="7"/>
  <c r="K13066" i="7"/>
  <c r="K13058" i="7"/>
  <c r="K13050" i="7"/>
  <c r="K13042" i="7"/>
  <c r="K13034" i="7"/>
  <c r="K13026" i="7"/>
  <c r="K13018" i="7"/>
  <c r="K13010" i="7"/>
  <c r="K13002" i="7"/>
  <c r="K12994" i="7"/>
  <c r="K12986" i="7"/>
  <c r="K12770" i="7"/>
  <c r="K12762" i="7"/>
  <c r="K12754" i="7"/>
  <c r="K12746" i="7"/>
  <c r="K12738" i="7"/>
  <c r="K12730" i="7"/>
  <c r="K12722" i="7"/>
  <c r="K12714" i="7"/>
  <c r="K12706" i="7"/>
  <c r="K12698" i="7"/>
  <c r="K12690" i="7"/>
  <c r="K12402" i="7"/>
  <c r="K12394" i="7"/>
  <c r="K12386" i="7"/>
  <c r="K12378" i="7"/>
  <c r="K12370" i="7"/>
  <c r="K12362" i="7"/>
  <c r="K12354" i="7"/>
  <c r="K12346" i="7"/>
  <c r="K12338" i="7"/>
  <c r="K12330" i="7"/>
  <c r="K12322" i="7"/>
  <c r="K15086" i="7"/>
  <c r="K14612" i="7"/>
  <c r="K14100" i="7"/>
  <c r="K13363" i="7"/>
  <c r="K13351" i="7"/>
  <c r="K13073" i="7"/>
  <c r="K13065" i="7"/>
  <c r="K13057" i="7"/>
  <c r="K13049" i="7"/>
  <c r="K13041" i="7"/>
  <c r="K13033" i="7"/>
  <c r="K13025" i="7"/>
  <c r="K13017" i="7"/>
  <c r="K13009" i="7"/>
  <c r="K13001" i="7"/>
  <c r="K12993" i="7"/>
  <c r="K12985" i="7"/>
  <c r="K12769" i="7"/>
  <c r="K12761" i="7"/>
  <c r="K12753" i="7"/>
  <c r="K12745" i="7"/>
  <c r="K12737" i="7"/>
  <c r="K12729" i="7"/>
  <c r="K12721" i="7"/>
  <c r="K12713" i="7"/>
  <c r="K12705" i="7"/>
  <c r="K12697" i="7"/>
  <c r="K12689" i="7"/>
  <c r="K12401" i="7"/>
  <c r="K12393" i="7"/>
  <c r="K12385" i="7"/>
  <c r="K12377" i="7"/>
  <c r="K12369" i="7"/>
  <c r="K12361" i="7"/>
  <c r="K12353" i="7"/>
  <c r="K12345" i="7"/>
  <c r="K12337" i="7"/>
  <c r="K12329" i="7"/>
  <c r="K12321" i="7"/>
  <c r="K15067" i="7"/>
  <c r="K14598" i="7"/>
  <c r="K14092" i="7"/>
  <c r="K13361" i="7"/>
  <c r="K13349" i="7"/>
  <c r="K13072" i="7"/>
  <c r="K13064" i="7"/>
  <c r="K13056" i="7"/>
  <c r="K13048" i="7"/>
  <c r="K13040" i="7"/>
  <c r="K13032" i="7"/>
  <c r="K13024" i="7"/>
  <c r="K13016" i="7"/>
  <c r="K13008" i="7"/>
  <c r="K13000" i="7"/>
  <c r="K12992" i="7"/>
  <c r="K12984" i="7"/>
  <c r="K12768" i="7"/>
  <c r="K12760" i="7"/>
  <c r="K12752" i="7"/>
  <c r="K12744" i="7"/>
  <c r="K12736" i="7"/>
  <c r="K12728" i="7"/>
  <c r="K12720" i="7"/>
  <c r="K12712" i="7"/>
  <c r="K12704" i="7"/>
  <c r="K12696" i="7"/>
  <c r="K12688" i="7"/>
  <c r="K12400" i="7"/>
  <c r="K12392" i="7"/>
  <c r="K12384" i="7"/>
  <c r="K12376" i="7"/>
  <c r="K12368" i="7"/>
  <c r="K12360" i="7"/>
  <c r="K12352" i="7"/>
  <c r="K12344" i="7"/>
  <c r="K12336" i="7"/>
  <c r="K12328" i="7"/>
  <c r="K12320" i="7"/>
  <c r="K11968" i="7"/>
  <c r="K11960" i="7"/>
  <c r="K11952" i="7"/>
  <c r="K11944" i="7"/>
  <c r="K11936" i="7"/>
  <c r="K11928" i="7"/>
  <c r="K15277" i="7"/>
  <c r="K15045" i="7"/>
  <c r="K14148" i="7"/>
  <c r="K14084" i="7"/>
  <c r="K13360" i="7"/>
  <c r="K13348" i="7"/>
  <c r="K13071" i="7"/>
  <c r="K13063" i="7"/>
  <c r="K13055" i="7"/>
  <c r="K13047" i="7"/>
  <c r="K13039" i="7"/>
  <c r="K13031" i="7"/>
  <c r="K13023" i="7"/>
  <c r="K13015" i="7"/>
  <c r="K13007" i="7"/>
  <c r="K12999" i="7"/>
  <c r="K12991" i="7"/>
  <c r="K12983" i="7"/>
  <c r="K13357" i="7"/>
  <c r="K13030" i="7"/>
  <c r="K12758" i="7"/>
  <c r="K12726" i="7"/>
  <c r="K12694" i="7"/>
  <c r="K12391" i="7"/>
  <c r="K12359" i="7"/>
  <c r="K12327" i="7"/>
  <c r="K11961" i="7"/>
  <c r="K11949" i="7"/>
  <c r="K11935" i="7"/>
  <c r="K11924" i="7"/>
  <c r="K11916" i="7"/>
  <c r="K11908" i="7"/>
  <c r="K11900" i="7"/>
  <c r="K11892" i="7"/>
  <c r="K11500" i="7"/>
  <c r="K11492" i="7"/>
  <c r="K11484" i="7"/>
  <c r="K11476" i="7"/>
  <c r="K11468" i="7"/>
  <c r="K11460" i="7"/>
  <c r="K11452" i="7"/>
  <c r="K11444" i="7"/>
  <c r="K11436" i="7"/>
  <c r="K14140" i="7"/>
  <c r="K13347" i="7"/>
  <c r="K13022" i="7"/>
  <c r="K12751" i="7"/>
  <c r="K12719" i="7"/>
  <c r="K12687" i="7"/>
  <c r="K12390" i="7"/>
  <c r="K12358" i="7"/>
  <c r="K12326" i="7"/>
  <c r="K11959" i="7"/>
  <c r="K11946" i="7"/>
  <c r="K11934" i="7"/>
  <c r="K11923" i="7"/>
  <c r="K11915" i="7"/>
  <c r="K11907" i="7"/>
  <c r="K11899" i="7"/>
  <c r="K11499" i="7"/>
  <c r="K11491" i="7"/>
  <c r="K11483" i="7"/>
  <c r="K11475" i="7"/>
  <c r="K11467" i="7"/>
  <c r="K11459" i="7"/>
  <c r="K11451" i="7"/>
  <c r="K11443" i="7"/>
  <c r="K14076" i="7"/>
  <c r="K13078" i="7"/>
  <c r="K13014" i="7"/>
  <c r="K12750" i="7"/>
  <c r="K12718" i="7"/>
  <c r="K12686" i="7"/>
  <c r="K12383" i="7"/>
  <c r="K12351" i="7"/>
  <c r="K12319" i="7"/>
  <c r="K11970" i="7"/>
  <c r="K11958" i="7"/>
  <c r="K11945" i="7"/>
  <c r="K11933" i="7"/>
  <c r="K11922" i="7"/>
  <c r="K11914" i="7"/>
  <c r="K11906" i="7"/>
  <c r="K11898" i="7"/>
  <c r="K11498" i="7"/>
  <c r="K13070" i="7"/>
  <c r="K13006" i="7"/>
  <c r="K12743" i="7"/>
  <c r="K12711" i="7"/>
  <c r="K12382" i="7"/>
  <c r="K12350" i="7"/>
  <c r="K12318" i="7"/>
  <c r="K11969" i="7"/>
  <c r="K11957" i="7"/>
  <c r="K11943" i="7"/>
  <c r="K11930" i="7"/>
  <c r="K11921" i="7"/>
  <c r="K11913" i="7"/>
  <c r="K11905" i="7"/>
  <c r="K11897" i="7"/>
  <c r="K11617" i="7"/>
  <c r="K11497" i="7"/>
  <c r="K11489" i="7"/>
  <c r="K11481" i="7"/>
  <c r="K11473" i="7"/>
  <c r="K11465" i="7"/>
  <c r="K11457" i="7"/>
  <c r="K15245" i="7"/>
  <c r="K13062" i="7"/>
  <c r="K12998" i="7"/>
  <c r="K12742" i="7"/>
  <c r="K12710" i="7"/>
  <c r="K12407" i="7"/>
  <c r="K12375" i="7"/>
  <c r="K12343" i="7"/>
  <c r="K11967" i="7"/>
  <c r="K11954" i="7"/>
  <c r="K11942" i="7"/>
  <c r="K11929" i="7"/>
  <c r="K11920" i="7"/>
  <c r="K11912" i="7"/>
  <c r="K11904" i="7"/>
  <c r="K11896" i="7"/>
  <c r="K11504" i="7"/>
  <c r="K11496" i="7"/>
  <c r="K11488" i="7"/>
  <c r="K11480" i="7"/>
  <c r="K11472" i="7"/>
  <c r="K11464" i="7"/>
  <c r="K11456" i="7"/>
  <c r="K11448" i="7"/>
  <c r="K11440" i="7"/>
  <c r="K11432" i="7"/>
  <c r="K13054" i="7"/>
  <c r="K12990" i="7"/>
  <c r="K12767" i="7"/>
  <c r="K12735" i="7"/>
  <c r="K12703" i="7"/>
  <c r="K12406" i="7"/>
  <c r="K12374" i="7"/>
  <c r="K12342" i="7"/>
  <c r="K11966" i="7"/>
  <c r="K11953" i="7"/>
  <c r="K11941" i="7"/>
  <c r="K11927" i="7"/>
  <c r="K11919" i="7"/>
  <c r="K11911" i="7"/>
  <c r="K11903" i="7"/>
  <c r="K11895" i="7"/>
  <c r="K11503" i="7"/>
  <c r="K11495" i="7"/>
  <c r="K11487" i="7"/>
  <c r="K11479" i="7"/>
  <c r="K11471" i="7"/>
  <c r="K11463" i="7"/>
  <c r="K11455" i="7"/>
  <c r="K11447" i="7"/>
  <c r="K13046" i="7"/>
  <c r="K12982" i="7"/>
  <c r="K12766" i="7"/>
  <c r="K12734" i="7"/>
  <c r="K12702" i="7"/>
  <c r="K12399" i="7"/>
  <c r="K12367" i="7"/>
  <c r="K12335" i="7"/>
  <c r="K11965" i="7"/>
  <c r="K11951" i="7"/>
  <c r="K11938" i="7"/>
  <c r="K11926" i="7"/>
  <c r="K11918" i="7"/>
  <c r="K11910" i="7"/>
  <c r="K11902" i="7"/>
  <c r="K11894" i="7"/>
  <c r="K11502" i="7"/>
  <c r="K11494" i="7"/>
  <c r="K11486" i="7"/>
  <c r="K11478" i="7"/>
  <c r="K11470" i="7"/>
  <c r="K11462" i="7"/>
  <c r="K11454" i="7"/>
  <c r="K11446" i="7"/>
  <c r="K11438" i="7"/>
  <c r="K13371" i="7"/>
  <c r="K13038" i="7"/>
  <c r="K12759" i="7"/>
  <c r="K12727" i="7"/>
  <c r="K12695" i="7"/>
  <c r="K12398" i="7"/>
  <c r="K12366" i="7"/>
  <c r="K12334" i="7"/>
  <c r="K11962" i="7"/>
  <c r="K11950" i="7"/>
  <c r="K11937" i="7"/>
  <c r="K11925" i="7"/>
  <c r="K11917" i="7"/>
  <c r="K11909" i="7"/>
  <c r="K11901" i="7"/>
  <c r="K11893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16864" i="7"/>
  <c r="K17227" i="7"/>
  <c r="K15714" i="7"/>
  <c r="K15713" i="7"/>
  <c r="K15490" i="7"/>
  <c r="K15712" i="7"/>
  <c r="K14688" i="7"/>
  <c r="K17188" i="7"/>
  <c r="K14951" i="7"/>
  <c r="K14689" i="7"/>
  <c r="K14480" i="7"/>
  <c r="K14773" i="7"/>
  <c r="K14757" i="7"/>
  <c r="K14335" i="7"/>
  <c r="K14055" i="7"/>
  <c r="K14334" i="7"/>
  <c r="K13926" i="7"/>
  <c r="K13390" i="7"/>
  <c r="K14333" i="7"/>
  <c r="K14325" i="7"/>
  <c r="K12541" i="7"/>
  <c r="K12844" i="7"/>
  <c r="K12556" i="7"/>
  <c r="K14324" i="7"/>
  <c r="K12659" i="7"/>
  <c r="K12601" i="7"/>
  <c r="K12576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17402" i="7"/>
  <c r="K17338" i="7"/>
  <c r="K17401" i="7"/>
  <c r="K17329" i="7"/>
  <c r="K16937" i="7"/>
  <c r="K17480" i="7"/>
  <c r="K17344" i="7"/>
  <c r="K17503" i="7"/>
  <c r="K17327" i="7"/>
  <c r="K17311" i="7"/>
  <c r="K17271" i="7"/>
  <c r="K17326" i="7"/>
  <c r="K17310" i="7"/>
  <c r="K17341" i="7"/>
  <c r="K16733" i="7"/>
  <c r="K16589" i="7"/>
  <c r="K16493" i="7"/>
  <c r="K16735" i="7"/>
  <c r="K15944" i="7"/>
  <c r="K16223" i="7"/>
  <c r="K17340" i="7"/>
  <c r="K16942" i="7"/>
  <c r="K16859" i="7"/>
  <c r="K16732" i="7"/>
  <c r="K16358" i="7"/>
  <c r="K16190" i="7"/>
  <c r="K16434" i="7"/>
  <c r="K17411" i="7"/>
  <c r="K16355" i="7"/>
  <c r="K15851" i="7"/>
  <c r="K17292" i="7"/>
  <c r="K15850" i="7"/>
  <c r="K15849" i="7"/>
  <c r="K16540" i="7"/>
  <c r="K15946" i="7"/>
  <c r="K13834" i="7"/>
  <c r="K15945" i="7"/>
  <c r="K13654" i="7"/>
  <c r="K12811" i="7"/>
  <c r="K12483" i="7"/>
  <c r="K13525" i="7"/>
  <c r="K13129" i="7"/>
  <c r="K11740" i="7"/>
  <c r="K11739" i="7"/>
  <c r="K11802" i="7"/>
  <c r="K11754" i="7"/>
  <c r="K11601" i="7"/>
  <c r="K11680" i="7"/>
  <c r="K11600" i="7"/>
  <c r="K11568" i="7"/>
  <c r="K11598" i="7"/>
  <c r="K13676" i="7"/>
  <c r="K12029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16877" i="7"/>
  <c r="K15758" i="7"/>
  <c r="K16639" i="7"/>
  <c r="K16363" i="7"/>
  <c r="K15591" i="7"/>
  <c r="K14892" i="7"/>
  <c r="K16362" i="7"/>
  <c r="K16004" i="7"/>
  <c r="K15757" i="7"/>
  <c r="K14512" i="7"/>
  <c r="K14047" i="7"/>
  <c r="K13646" i="7"/>
  <c r="K14545" i="7"/>
  <c r="K12908" i="7"/>
  <c r="K12612" i="7"/>
  <c r="K12217" i="7"/>
  <c r="K13524" i="7"/>
  <c r="K12216" i="7"/>
  <c r="K12160" i="7"/>
  <c r="K12662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17546" i="7"/>
  <c r="K17538" i="7"/>
  <c r="K17426" i="7"/>
  <c r="K17330" i="7"/>
  <c r="K17322" i="7"/>
  <c r="K17218" i="7"/>
  <c r="K16994" i="7"/>
  <c r="K16938" i="7"/>
  <c r="K16930" i="7"/>
  <c r="K16858" i="7"/>
  <c r="K16850" i="7"/>
  <c r="K16786" i="7"/>
  <c r="K17465" i="7"/>
  <c r="K17353" i="7"/>
  <c r="K17009" i="7"/>
  <c r="K16993" i="7"/>
  <c r="K16945" i="7"/>
  <c r="K16913" i="7"/>
  <c r="K16857" i="7"/>
  <c r="K16825" i="7"/>
  <c r="K16769" i="7"/>
  <c r="K16705" i="7"/>
  <c r="K16609" i="7"/>
  <c r="K16577" i="7"/>
  <c r="K16569" i="7"/>
  <c r="K16561" i="7"/>
  <c r="K16553" i="7"/>
  <c r="K16545" i="7"/>
  <c r="K17320" i="7"/>
  <c r="K16992" i="7"/>
  <c r="K16928" i="7"/>
  <c r="K16856" i="7"/>
  <c r="K16800" i="7"/>
  <c r="K16792" i="7"/>
  <c r="K16584" i="7"/>
  <c r="K16576" i="7"/>
  <c r="K16552" i="7"/>
  <c r="K17519" i="7"/>
  <c r="K17319" i="7"/>
  <c r="K17566" i="7"/>
  <c r="K17494" i="7"/>
  <c r="K17478" i="7"/>
  <c r="K17462" i="7"/>
  <c r="K17230" i="7"/>
  <c r="K17206" i="7"/>
  <c r="K17549" i="7"/>
  <c r="K17493" i="7"/>
  <c r="K17469" i="7"/>
  <c r="K17333" i="7"/>
  <c r="K16997" i="7"/>
  <c r="K16989" i="7"/>
  <c r="K16925" i="7"/>
  <c r="K16853" i="7"/>
  <c r="K16805" i="7"/>
  <c r="K16773" i="7"/>
  <c r="K16573" i="7"/>
  <c r="K16557" i="7"/>
  <c r="K16517" i="7"/>
  <c r="K16485" i="7"/>
  <c r="K16429" i="7"/>
  <c r="K17547" i="7"/>
  <c r="K17459" i="7"/>
  <c r="K17428" i="7"/>
  <c r="K17228" i="7"/>
  <c r="K16991" i="7"/>
  <c r="K16862" i="7"/>
  <c r="K16799" i="7"/>
  <c r="K16607" i="7"/>
  <c r="K16571" i="7"/>
  <c r="K16558" i="7"/>
  <c r="K16312" i="7"/>
  <c r="K16192" i="7"/>
  <c r="K16990" i="7"/>
  <c r="K16927" i="7"/>
  <c r="K16798" i="7"/>
  <c r="K16706" i="7"/>
  <c r="K16606" i="7"/>
  <c r="K16582" i="7"/>
  <c r="K16556" i="7"/>
  <c r="K16311" i="7"/>
  <c r="K15815" i="7"/>
  <c r="K15791" i="7"/>
  <c r="K15703" i="7"/>
  <c r="K16988" i="7"/>
  <c r="K16796" i="7"/>
  <c r="K16771" i="7"/>
  <c r="K16604" i="7"/>
  <c r="K16555" i="7"/>
  <c r="K16222" i="7"/>
  <c r="K15814" i="7"/>
  <c r="K15806" i="7"/>
  <c r="K15686" i="7"/>
  <c r="K15598" i="7"/>
  <c r="K16987" i="7"/>
  <c r="K16908" i="7"/>
  <c r="K16855" i="7"/>
  <c r="K16827" i="7"/>
  <c r="K16795" i="7"/>
  <c r="K16566" i="7"/>
  <c r="K16554" i="7"/>
  <c r="K16486" i="7"/>
  <c r="K16221" i="7"/>
  <c r="K16173" i="7"/>
  <c r="K17468" i="7"/>
  <c r="K17331" i="7"/>
  <c r="K17204" i="7"/>
  <c r="K16919" i="7"/>
  <c r="K16806" i="7"/>
  <c r="K16563" i="7"/>
  <c r="K16550" i="7"/>
  <c r="K16483" i="7"/>
  <c r="K16315" i="7"/>
  <c r="K16219" i="7"/>
  <c r="K16179" i="7"/>
  <c r="K15867" i="7"/>
  <c r="K15819" i="7"/>
  <c r="K15787" i="7"/>
  <c r="K15683" i="7"/>
  <c r="K15603" i="7"/>
  <c r="K17548" i="7"/>
  <c r="K17460" i="7"/>
  <c r="K17323" i="7"/>
  <c r="K17011" i="7"/>
  <c r="K16995" i="7"/>
  <c r="K16900" i="7"/>
  <c r="K16787" i="7"/>
  <c r="K16775" i="7"/>
  <c r="K16572" i="7"/>
  <c r="K16559" i="7"/>
  <c r="K16804" i="7"/>
  <c r="K16314" i="7"/>
  <c r="K15704" i="7"/>
  <c r="K15684" i="7"/>
  <c r="K15601" i="7"/>
  <c r="K15452" i="7"/>
  <c r="K15404" i="7"/>
  <c r="K15308" i="7"/>
  <c r="K16551" i="7"/>
  <c r="K16313" i="7"/>
  <c r="K15816" i="7"/>
  <c r="K15682" i="7"/>
  <c r="K15600" i="7"/>
  <c r="K15411" i="7"/>
  <c r="K15387" i="7"/>
  <c r="K15307" i="7"/>
  <c r="K17332" i="7"/>
  <c r="K16996" i="7"/>
  <c r="K16788" i="7"/>
  <c r="K16193" i="7"/>
  <c r="K15813" i="7"/>
  <c r="K15788" i="7"/>
  <c r="K15776" i="7"/>
  <c r="K15681" i="7"/>
  <c r="K15599" i="7"/>
  <c r="K15410" i="7"/>
  <c r="K15394" i="7"/>
  <c r="K15314" i="7"/>
  <c r="K15306" i="7"/>
  <c r="K14706" i="7"/>
  <c r="K15848" i="7"/>
  <c r="K15680" i="7"/>
  <c r="K15597" i="7"/>
  <c r="K15393" i="7"/>
  <c r="K15313" i="7"/>
  <c r="K15305" i="7"/>
  <c r="K15001" i="7"/>
  <c r="K16177" i="7"/>
  <c r="K15810" i="7"/>
  <c r="K15689" i="7"/>
  <c r="K15679" i="7"/>
  <c r="K15596" i="7"/>
  <c r="K15432" i="7"/>
  <c r="K15312" i="7"/>
  <c r="K15304" i="7"/>
  <c r="K14776" i="7"/>
  <c r="K14736" i="7"/>
  <c r="K14704" i="7"/>
  <c r="K14680" i="7"/>
  <c r="K16918" i="7"/>
  <c r="K16854" i="7"/>
  <c r="K16484" i="7"/>
  <c r="K16172" i="7"/>
  <c r="K15809" i="7"/>
  <c r="K15708" i="7"/>
  <c r="K15688" i="7"/>
  <c r="K15471" i="7"/>
  <c r="K15439" i="7"/>
  <c r="K15415" i="7"/>
  <c r="K15343" i="7"/>
  <c r="K15311" i="7"/>
  <c r="K15303" i="7"/>
  <c r="K15007" i="7"/>
  <c r="K14999" i="7"/>
  <c r="K14703" i="7"/>
  <c r="K14679" i="7"/>
  <c r="K16611" i="7"/>
  <c r="K16574" i="7"/>
  <c r="K16354" i="7"/>
  <c r="K15856" i="7"/>
  <c r="K15808" i="7"/>
  <c r="K15706" i="7"/>
  <c r="K15687" i="7"/>
  <c r="K15604" i="7"/>
  <c r="K15478" i="7"/>
  <c r="K15446" i="7"/>
  <c r="K15438" i="7"/>
  <c r="K15453" i="7"/>
  <c r="K14371" i="7"/>
  <c r="K14187" i="7"/>
  <c r="K13683" i="7"/>
  <c r="K15602" i="7"/>
  <c r="K15005" i="7"/>
  <c r="K13610" i="7"/>
  <c r="K13570" i="7"/>
  <c r="K13562" i="7"/>
  <c r="K13546" i="7"/>
  <c r="K14193" i="7"/>
  <c r="K15865" i="7"/>
  <c r="K15477" i="7"/>
  <c r="K15310" i="7"/>
  <c r="K15003" i="7"/>
  <c r="K14685" i="7"/>
  <c r="K14192" i="7"/>
  <c r="K14184" i="7"/>
  <c r="K13816" i="7"/>
  <c r="K13656" i="7"/>
  <c r="K13648" i="7"/>
  <c r="K13608" i="7"/>
  <c r="K13600" i="7"/>
  <c r="K16602" i="7"/>
  <c r="K15685" i="7"/>
  <c r="K15309" i="7"/>
  <c r="K14183" i="7"/>
  <c r="K14151" i="7"/>
  <c r="K13999" i="7"/>
  <c r="K13655" i="7"/>
  <c r="K13647" i="7"/>
  <c r="K15705" i="7"/>
  <c r="K14709" i="7"/>
  <c r="K14681" i="7"/>
  <c r="K14238" i="7"/>
  <c r="K14182" i="7"/>
  <c r="K13726" i="7"/>
  <c r="K13606" i="7"/>
  <c r="K15414" i="7"/>
  <c r="K14766" i="7"/>
  <c r="K14739" i="7"/>
  <c r="K14181" i="7"/>
  <c r="K14236" i="7"/>
  <c r="K13589" i="7"/>
  <c r="K13531" i="7"/>
  <c r="K13173" i="7"/>
  <c r="K13125" i="7"/>
  <c r="K13085" i="7"/>
  <c r="K12917" i="7"/>
  <c r="K12869" i="7"/>
  <c r="K12805" i="7"/>
  <c r="K12653" i="7"/>
  <c r="K12317" i="7"/>
  <c r="K12309" i="7"/>
  <c r="K12293" i="7"/>
  <c r="K13605" i="7"/>
  <c r="K13284" i="7"/>
  <c r="K13172" i="7"/>
  <c r="K12980" i="7"/>
  <c r="K12572" i="7"/>
  <c r="K12540" i="7"/>
  <c r="K12484" i="7"/>
  <c r="K12300" i="7"/>
  <c r="K15853" i="7"/>
  <c r="K13657" i="7"/>
  <c r="K13604" i="7"/>
  <c r="K13171" i="7"/>
  <c r="K13123" i="7"/>
  <c r="K12979" i="7"/>
  <c r="K12891" i="7"/>
  <c r="K12827" i="7"/>
  <c r="K12499" i="7"/>
  <c r="K12459" i="7"/>
  <c r="K12299" i="7"/>
  <c r="K16564" i="7"/>
  <c r="K14244" i="7"/>
  <c r="K13564" i="7"/>
  <c r="K13170" i="7"/>
  <c r="K13162" i="7"/>
  <c r="K13154" i="7"/>
  <c r="K12978" i="7"/>
  <c r="K12866" i="7"/>
  <c r="K12842" i="7"/>
  <c r="K12794" i="7"/>
  <c r="K12658" i="7"/>
  <c r="K12314" i="7"/>
  <c r="K12306" i="7"/>
  <c r="K12298" i="7"/>
  <c r="K13684" i="7"/>
  <c r="K13169" i="7"/>
  <c r="K13161" i="7"/>
  <c r="K12977" i="7"/>
  <c r="K12777" i="7"/>
  <c r="K12657" i="7"/>
  <c r="K12497" i="7"/>
  <c r="K12305" i="7"/>
  <c r="K12297" i="7"/>
  <c r="K12281" i="7"/>
  <c r="K14188" i="7"/>
  <c r="K13288" i="7"/>
  <c r="K13152" i="7"/>
  <c r="K12976" i="7"/>
  <c r="K12656" i="7"/>
  <c r="K12296" i="7"/>
  <c r="K12280" i="7"/>
  <c r="K12232" i="7"/>
  <c r="K14705" i="7"/>
  <c r="K14180" i="7"/>
  <c r="K13533" i="7"/>
  <c r="K13175" i="7"/>
  <c r="K13159" i="7"/>
  <c r="K13151" i="7"/>
  <c r="K13127" i="7"/>
  <c r="K12975" i="7"/>
  <c r="K12887" i="7"/>
  <c r="K13545" i="7"/>
  <c r="K13126" i="7"/>
  <c r="K12295" i="7"/>
  <c r="K11884" i="7"/>
  <c r="K11716" i="7"/>
  <c r="K11692" i="7"/>
  <c r="K11660" i="7"/>
  <c r="K13158" i="7"/>
  <c r="K11723" i="7"/>
  <c r="K11659" i="7"/>
  <c r="K11507" i="7"/>
  <c r="K12886" i="7"/>
  <c r="K12655" i="7"/>
  <c r="K12535" i="7"/>
  <c r="K12287" i="7"/>
  <c r="K11890" i="7"/>
  <c r="K11730" i="7"/>
  <c r="K11658" i="7"/>
  <c r="K11546" i="7"/>
  <c r="K11506" i="7"/>
  <c r="K12775" i="7"/>
  <c r="K12654" i="7"/>
  <c r="K12471" i="7"/>
  <c r="K12231" i="7"/>
  <c r="K11665" i="7"/>
  <c r="K11657" i="7"/>
  <c r="K11505" i="7"/>
  <c r="K12838" i="7"/>
  <c r="K11888" i="7"/>
  <c r="K11656" i="7"/>
  <c r="K11624" i="7"/>
  <c r="K13573" i="7"/>
  <c r="K13286" i="7"/>
  <c r="K12310" i="7"/>
  <c r="K12031" i="7"/>
  <c r="K11887" i="7"/>
  <c r="K13174" i="7"/>
  <c r="K11886" i="7"/>
  <c r="K11694" i="7"/>
  <c r="K11622" i="7"/>
  <c r="K13609" i="7"/>
  <c r="K12974" i="7"/>
  <c r="K12486" i="7"/>
  <c r="K11885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BC5" i="3"/>
  <c r="AN73" i="3"/>
  <c r="AZ5" i="3"/>
  <c r="AK73" i="3"/>
  <c r="K17498" i="7"/>
  <c r="K17490" i="7"/>
  <c r="K17258" i="7"/>
  <c r="K17497" i="7"/>
  <c r="K17489" i="7"/>
  <c r="K17257" i="7"/>
  <c r="K16633" i="7"/>
  <c r="K17488" i="7"/>
  <c r="K17487" i="7"/>
  <c r="K17502" i="7"/>
  <c r="K17254" i="7"/>
  <c r="K17501" i="7"/>
  <c r="K17485" i="7"/>
  <c r="K17261" i="7"/>
  <c r="K17253" i="7"/>
  <c r="K17260" i="7"/>
  <c r="K17259" i="7"/>
  <c r="K17500" i="7"/>
  <c r="K17252" i="7"/>
  <c r="K15518" i="7"/>
  <c r="K17499" i="7"/>
  <c r="K17251" i="7"/>
  <c r="K16542" i="7"/>
  <c r="K16253" i="7"/>
  <c r="K17491" i="7"/>
  <c r="K16235" i="7"/>
  <c r="K15523" i="7"/>
  <c r="K15525" i="7"/>
  <c r="K15522" i="7"/>
  <c r="K15521" i="7"/>
  <c r="K15520" i="7"/>
  <c r="K15519" i="7"/>
  <c r="K14967" i="7"/>
  <c r="K16249" i="7"/>
  <c r="K16186" i="7"/>
  <c r="K14939" i="7"/>
  <c r="K13402" i="7"/>
  <c r="K14505" i="7"/>
  <c r="K14934" i="7"/>
  <c r="K13952" i="7"/>
  <c r="K14495" i="7"/>
  <c r="K12965" i="7"/>
  <c r="K12957" i="7"/>
  <c r="K12949" i="7"/>
  <c r="K12237" i="7"/>
  <c r="K12133" i="7"/>
  <c r="K12117" i="7"/>
  <c r="K12964" i="7"/>
  <c r="K12956" i="7"/>
  <c r="K12948" i="7"/>
  <c r="K12132" i="7"/>
  <c r="K12116" i="7"/>
  <c r="K11988" i="7"/>
  <c r="K12963" i="7"/>
  <c r="K12955" i="7"/>
  <c r="K12131" i="7"/>
  <c r="K12115" i="7"/>
  <c r="K11987" i="7"/>
  <c r="K17220" i="7"/>
  <c r="K12962" i="7"/>
  <c r="K12954" i="7"/>
  <c r="K12242" i="7"/>
  <c r="K12114" i="7"/>
  <c r="K13395" i="7"/>
  <c r="K13089" i="7"/>
  <c r="K12953" i="7"/>
  <c r="K12945" i="7"/>
  <c r="K12241" i="7"/>
  <c r="K12113" i="7"/>
  <c r="K12968" i="7"/>
  <c r="K12960" i="7"/>
  <c r="K12952" i="7"/>
  <c r="K12240" i="7"/>
  <c r="K12136" i="7"/>
  <c r="K12112" i="7"/>
  <c r="K13392" i="7"/>
  <c r="K12959" i="7"/>
  <c r="K12951" i="7"/>
  <c r="K12239" i="7"/>
  <c r="K11986" i="7"/>
  <c r="K12238" i="7"/>
  <c r="K12966" i="7"/>
  <c r="K12958" i="7"/>
  <c r="K12950" i="7"/>
  <c r="K12118" i="7"/>
  <c r="K12135" i="7"/>
  <c r="K12111" i="7"/>
  <c r="K12134" i="7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17378" i="7"/>
  <c r="K16962" i="7"/>
  <c r="K17377" i="7"/>
  <c r="K16961" i="7"/>
  <c r="K17264" i="7"/>
  <c r="K16960" i="7"/>
  <c r="K16848" i="7"/>
  <c r="K17263" i="7"/>
  <c r="K17262" i="7"/>
  <c r="K17190" i="7"/>
  <c r="K17461" i="7"/>
  <c r="K16963" i="7"/>
  <c r="K16320" i="7"/>
  <c r="K15928" i="7"/>
  <c r="K15920" i="7"/>
  <c r="K16719" i="7"/>
  <c r="K16319" i="7"/>
  <c r="K15927" i="7"/>
  <c r="K16318" i="7"/>
  <c r="K15926" i="7"/>
  <c r="K15630" i="7"/>
  <c r="K15622" i="7"/>
  <c r="K15614" i="7"/>
  <c r="K16323" i="7"/>
  <c r="K15931" i="7"/>
  <c r="K15923" i="7"/>
  <c r="K15627" i="7"/>
  <c r="K15619" i="7"/>
  <c r="K17379" i="7"/>
  <c r="K16964" i="7"/>
  <c r="K15925" i="7"/>
  <c r="K15623" i="7"/>
  <c r="K14996" i="7"/>
  <c r="K14660" i="7"/>
  <c r="K14652" i="7"/>
  <c r="K15924" i="7"/>
  <c r="K15632" i="7"/>
  <c r="K15621" i="7"/>
  <c r="K15569" i="7"/>
  <c r="K15922" i="7"/>
  <c r="K15631" i="7"/>
  <c r="K15620" i="7"/>
  <c r="K15568" i="7"/>
  <c r="K14770" i="7"/>
  <c r="K14658" i="7"/>
  <c r="K14650" i="7"/>
  <c r="K15921" i="7"/>
  <c r="K15629" i="7"/>
  <c r="K15618" i="7"/>
  <c r="K16324" i="7"/>
  <c r="K15628" i="7"/>
  <c r="K15617" i="7"/>
  <c r="K14768" i="7"/>
  <c r="K14664" i="7"/>
  <c r="K14656" i="7"/>
  <c r="K17380" i="7"/>
  <c r="K16322" i="7"/>
  <c r="K15626" i="7"/>
  <c r="K15616" i="7"/>
  <c r="K14975" i="7"/>
  <c r="K14655" i="7"/>
  <c r="K16321" i="7"/>
  <c r="K15930" i="7"/>
  <c r="K15625" i="7"/>
  <c r="K15615" i="7"/>
  <c r="K15613" i="7"/>
  <c r="K14649" i="7"/>
  <c r="K14515" i="7"/>
  <c r="K13699" i="7"/>
  <c r="K14662" i="7"/>
  <c r="K13698" i="7"/>
  <c r="K15398" i="7"/>
  <c r="K14661" i="7"/>
  <c r="K14497" i="7"/>
  <c r="K14393" i="7"/>
  <c r="K14659" i="7"/>
  <c r="K14496" i="7"/>
  <c r="K14657" i="7"/>
  <c r="K14223" i="7"/>
  <c r="K14015" i="7"/>
  <c r="K15929" i="7"/>
  <c r="K14654" i="7"/>
  <c r="K14446" i="7"/>
  <c r="K14014" i="7"/>
  <c r="K13830" i="7"/>
  <c r="K15741" i="7"/>
  <c r="K14998" i="7"/>
  <c r="K14653" i="7"/>
  <c r="K14445" i="7"/>
  <c r="K14013" i="7"/>
  <c r="K14651" i="7"/>
  <c r="K13492" i="7"/>
  <c r="K13252" i="7"/>
  <c r="K12660" i="7"/>
  <c r="K13091" i="7"/>
  <c r="K12779" i="7"/>
  <c r="K12435" i="7"/>
  <c r="K12147" i="7"/>
  <c r="K15413" i="7"/>
  <c r="K13451" i="7"/>
  <c r="K13090" i="7"/>
  <c r="K12146" i="7"/>
  <c r="K13829" i="7"/>
  <c r="K13297" i="7"/>
  <c r="K12145" i="7"/>
  <c r="K15624" i="7"/>
  <c r="K13697" i="7"/>
  <c r="K12840" i="7"/>
  <c r="K12144" i="7"/>
  <c r="K13957" i="7"/>
  <c r="K13295" i="7"/>
  <c r="K11548" i="7"/>
  <c r="K12431" i="7"/>
  <c r="K12069" i="7"/>
  <c r="K12143" i="7"/>
  <c r="K11882" i="7"/>
  <c r="K14893" i="7"/>
  <c r="K12142" i="7"/>
  <c r="K14997" i="7"/>
  <c r="K14765" i="7"/>
  <c r="K1215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16649" i="7"/>
  <c r="K16648" i="7"/>
  <c r="K17399" i="7"/>
  <c r="K16669" i="7"/>
  <c r="K16565" i="7"/>
  <c r="K15751" i="7"/>
  <c r="K15742" i="7"/>
  <c r="K16699" i="7"/>
  <c r="K16650" i="7"/>
  <c r="K16646" i="7"/>
  <c r="K15324" i="7"/>
  <c r="K15458" i="7"/>
  <c r="K15322" i="7"/>
  <c r="K14810" i="7"/>
  <c r="K14698" i="7"/>
  <c r="K14594" i="7"/>
  <c r="K14530" i="7"/>
  <c r="K15658" i="7"/>
  <c r="K14841" i="7"/>
  <c r="K16651" i="7"/>
  <c r="K15456" i="7"/>
  <c r="K14840" i="7"/>
  <c r="K16647" i="7"/>
  <c r="K15745" i="7"/>
  <c r="K14839" i="7"/>
  <c r="K14791" i="7"/>
  <c r="K16298" i="7"/>
  <c r="K15325" i="7"/>
  <c r="K14532" i="7"/>
  <c r="K14011" i="7"/>
  <c r="K13747" i="7"/>
  <c r="K14290" i="7"/>
  <c r="K14529" i="7"/>
  <c r="K16878" i="7"/>
  <c r="K14528" i="7"/>
  <c r="K14416" i="7"/>
  <c r="K14328" i="7"/>
  <c r="K14288" i="7"/>
  <c r="K14790" i="7"/>
  <c r="K14527" i="7"/>
  <c r="K14311" i="7"/>
  <c r="K14789" i="7"/>
  <c r="K13758" i="7"/>
  <c r="K13742" i="7"/>
  <c r="K13734" i="7"/>
  <c r="K13478" i="7"/>
  <c r="K12613" i="7"/>
  <c r="K12205" i="7"/>
  <c r="K13195" i="7"/>
  <c r="K13258" i="7"/>
  <c r="K13233" i="7"/>
  <c r="K12617" i="7"/>
  <c r="K13373" i="7"/>
  <c r="K13232" i="7"/>
  <c r="K13080" i="7"/>
  <c r="K12264" i="7"/>
  <c r="K13231" i="7"/>
  <c r="K13215" i="7"/>
  <c r="K13135" i="7"/>
  <c r="K12615" i="7"/>
  <c r="K12262" i="7"/>
  <c r="K11784" i="7"/>
  <c r="K1179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17289" i="7"/>
  <c r="K16512" i="7"/>
  <c r="K16336" i="7"/>
  <c r="K15743" i="7"/>
  <c r="K15750" i="7"/>
  <c r="K15747" i="7"/>
  <c r="K15323" i="7"/>
  <c r="K15749" i="7"/>
  <c r="K15748" i="7"/>
  <c r="K15746" i="7"/>
  <c r="K16356" i="7"/>
  <c r="K15744" i="7"/>
  <c r="K14531" i="7"/>
  <c r="K14010" i="7"/>
  <c r="K13746" i="7"/>
  <c r="K13474" i="7"/>
  <c r="K14289" i="7"/>
  <c r="K14009" i="7"/>
  <c r="K14008" i="7"/>
  <c r="K13736" i="7"/>
  <c r="K14811" i="7"/>
  <c r="K14327" i="7"/>
  <c r="K14007" i="7"/>
  <c r="K13735" i="7"/>
  <c r="K13519" i="7"/>
  <c r="K13471" i="7"/>
  <c r="K14310" i="7"/>
  <c r="K13470" i="7"/>
  <c r="K14534" i="7"/>
  <c r="K14045" i="7"/>
  <c r="K13468" i="7"/>
  <c r="K13221" i="7"/>
  <c r="K13197" i="7"/>
  <c r="K12261" i="7"/>
  <c r="K14533" i="7"/>
  <c r="K13749" i="7"/>
  <c r="K13467" i="7"/>
  <c r="K13220" i="7"/>
  <c r="K13196" i="7"/>
  <c r="K12260" i="7"/>
  <c r="K12204" i="7"/>
  <c r="K13748" i="7"/>
  <c r="K13477" i="7"/>
  <c r="K13219" i="7"/>
  <c r="K12259" i="7"/>
  <c r="K12251" i="7"/>
  <c r="K12203" i="7"/>
  <c r="K13745" i="7"/>
  <c r="K13476" i="7"/>
  <c r="K13194" i="7"/>
  <c r="K13082" i="7"/>
  <c r="K12258" i="7"/>
  <c r="K12202" i="7"/>
  <c r="K13475" i="7"/>
  <c r="K13257" i="7"/>
  <c r="K13081" i="7"/>
  <c r="K12249" i="7"/>
  <c r="K12201" i="7"/>
  <c r="K13473" i="7"/>
  <c r="K13224" i="7"/>
  <c r="K13757" i="7"/>
  <c r="K13472" i="7"/>
  <c r="K13223" i="7"/>
  <c r="K11836" i="7"/>
  <c r="K11788" i="7"/>
  <c r="K13222" i="7"/>
  <c r="K12263" i="7"/>
  <c r="K11786" i="7"/>
  <c r="K13469" i="7"/>
  <c r="K11785" i="7"/>
  <c r="K12207" i="7"/>
  <c r="K11792" i="7"/>
  <c r="K13134" i="7"/>
  <c r="K12206" i="7"/>
  <c r="K11839" i="7"/>
  <c r="K11791" i="7"/>
  <c r="K11838" i="7"/>
  <c r="K11837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BA5" i="3"/>
  <c r="AL73" i="3"/>
  <c r="K17280" i="7"/>
  <c r="K17279" i="7"/>
  <c r="K17406" i="7"/>
  <c r="K17156" i="7"/>
  <c r="K16407" i="7"/>
  <c r="K16399" i="7"/>
  <c r="K16406" i="7"/>
  <c r="K15662" i="7"/>
  <c r="K16405" i="7"/>
  <c r="K16397" i="7"/>
  <c r="K16403" i="7"/>
  <c r="K15779" i="7"/>
  <c r="K15659" i="7"/>
  <c r="K16404" i="7"/>
  <c r="K15777" i="7"/>
  <c r="K15661" i="7"/>
  <c r="K16402" i="7"/>
  <c r="K15660" i="7"/>
  <c r="K14895" i="7"/>
  <c r="K14807" i="7"/>
  <c r="K15900" i="7"/>
  <c r="K14227" i="7"/>
  <c r="K13931" i="7"/>
  <c r="K13586" i="7"/>
  <c r="K13728" i="7"/>
  <c r="K13584" i="7"/>
  <c r="K13527" i="7"/>
  <c r="K13526" i="7"/>
  <c r="K14894" i="7"/>
  <c r="K13157" i="7"/>
  <c r="K12893" i="7"/>
  <c r="K13156" i="7"/>
  <c r="K14228" i="7"/>
  <c r="K13155" i="7"/>
  <c r="K12059" i="7"/>
  <c r="K13528" i="7"/>
  <c r="K12449" i="7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16691" i="7"/>
  <c r="K14849" i="7"/>
  <c r="K14584" i="7"/>
  <c r="K14799" i="7"/>
  <c r="K14299" i="7"/>
  <c r="K13827" i="7"/>
  <c r="K14582" i="7"/>
  <c r="K13752" i="7"/>
  <c r="K14319" i="7"/>
  <c r="K14039" i="7"/>
  <c r="K12795" i="7"/>
  <c r="K12210" i="7"/>
  <c r="K13773" i="7"/>
  <c r="K12209" i="7"/>
  <c r="K13240" i="7"/>
  <c r="K13239" i="7"/>
  <c r="K11868" i="7"/>
  <c r="K11580" i="7"/>
  <c r="K11579" i="7"/>
  <c r="K11578" i="7"/>
  <c r="K12534" i="7"/>
  <c r="K13206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16641" i="7"/>
  <c r="K17528" i="7"/>
  <c r="K16477" i="7"/>
  <c r="K16479" i="7"/>
  <c r="K16642" i="7"/>
  <c r="K16876" i="7"/>
  <c r="K16481" i="7"/>
  <c r="K14786" i="7"/>
  <c r="K14785" i="7"/>
  <c r="K14307" i="7"/>
  <c r="K14306" i="7"/>
  <c r="K14305" i="7"/>
  <c r="K13439" i="7"/>
  <c r="K13438" i="7"/>
  <c r="K14974" i="7"/>
  <c r="K12972" i="7"/>
  <c r="K12883" i="7"/>
  <c r="K13106" i="7"/>
  <c r="K14308" i="7"/>
  <c r="K13437" i="7"/>
  <c r="K13105" i="7"/>
  <c r="K12881" i="7"/>
  <c r="K13104" i="7"/>
  <c r="K11820" i="7"/>
  <c r="K11772" i="7"/>
  <c r="K11827" i="7"/>
  <c r="K11819" i="7"/>
  <c r="K11811" i="7"/>
  <c r="K11834" i="7"/>
  <c r="K11825" i="7"/>
  <c r="K11817" i="7"/>
  <c r="K11832" i="7"/>
  <c r="K11831" i="7"/>
  <c r="K11823" i="7"/>
  <c r="K11815" i="7"/>
  <c r="K11829" i="7"/>
  <c r="K11813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16488" i="7"/>
  <c r="K16861" i="7"/>
  <c r="K16490" i="7"/>
  <c r="K15984" i="7"/>
  <c r="K16489" i="7"/>
  <c r="K15975" i="7"/>
  <c r="K15990" i="7"/>
  <c r="K15989" i="7"/>
  <c r="K15675" i="7"/>
  <c r="K16491" i="7"/>
  <c r="K16410" i="7"/>
  <c r="K14708" i="7"/>
  <c r="K15993" i="7"/>
  <c r="K15988" i="7"/>
  <c r="K16492" i="7"/>
  <c r="K15986" i="7"/>
  <c r="K15353" i="7"/>
  <c r="K15351" i="7"/>
  <c r="K15676" i="7"/>
  <c r="K14051" i="7"/>
  <c r="K13651" i="7"/>
  <c r="K15978" i="7"/>
  <c r="K15350" i="7"/>
  <c r="K14448" i="7"/>
  <c r="K14870" i="7"/>
  <c r="K13815" i="7"/>
  <c r="K15674" i="7"/>
  <c r="K14869" i="7"/>
  <c r="K14707" i="7"/>
  <c r="K14053" i="7"/>
  <c r="K13244" i="7"/>
  <c r="K12804" i="7"/>
  <c r="K12803" i="7"/>
  <c r="K12538" i="7"/>
  <c r="K13761" i="7"/>
  <c r="K12809" i="7"/>
  <c r="K12536" i="7"/>
  <c r="K13649" i="7"/>
  <c r="K11732" i="7"/>
  <c r="K11874" i="7"/>
  <c r="K11737" i="7"/>
  <c r="K11625" i="7"/>
  <c r="K12551" i="7"/>
  <c r="K11872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17555" i="7"/>
  <c r="K16723" i="7"/>
  <c r="K14884" i="7"/>
  <c r="K15321" i="7"/>
  <c r="K15320" i="7"/>
  <c r="K16724" i="7"/>
  <c r="K14522" i="7"/>
  <c r="K14042" i="7"/>
  <c r="K14699" i="7"/>
  <c r="K12797" i="7"/>
  <c r="K13517" i="7"/>
  <c r="K13443" i="7"/>
  <c r="K12916" i="7"/>
  <c r="K12076" i="7"/>
  <c r="K12218" i="7"/>
  <c r="K13828" i="7"/>
  <c r="K13136" i="7"/>
  <c r="K12256" i="7"/>
  <c r="K11577" i="7"/>
  <c r="K12255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17458" i="7"/>
  <c r="K17394" i="7"/>
  <c r="K16898" i="7"/>
  <c r="K17431" i="7"/>
  <c r="K17278" i="7"/>
  <c r="K17189" i="7"/>
  <c r="K16701" i="7"/>
  <c r="K16685" i="7"/>
  <c r="K16661" i="7"/>
  <c r="K16160" i="7"/>
  <c r="K16668" i="7"/>
  <c r="K15943" i="7"/>
  <c r="K15903" i="7"/>
  <c r="K16667" i="7"/>
  <c r="K16310" i="7"/>
  <c r="K16270" i="7"/>
  <c r="K15942" i="7"/>
  <c r="K15670" i="7"/>
  <c r="K16702" i="7"/>
  <c r="K16309" i="7"/>
  <c r="K16269" i="7"/>
  <c r="K16307" i="7"/>
  <c r="K15803" i="7"/>
  <c r="K15667" i="7"/>
  <c r="K15547" i="7"/>
  <c r="K15802" i="7"/>
  <c r="K16700" i="7"/>
  <c r="K16308" i="7"/>
  <c r="K14850" i="7"/>
  <c r="K14538" i="7"/>
  <c r="K16660" i="7"/>
  <c r="K15881" i="7"/>
  <c r="K15669" i="7"/>
  <c r="K14865" i="7"/>
  <c r="K14857" i="7"/>
  <c r="K15880" i="7"/>
  <c r="K15328" i="7"/>
  <c r="K14896" i="7"/>
  <c r="K14800" i="7"/>
  <c r="K13995" i="7"/>
  <c r="K13987" i="7"/>
  <c r="K14066" i="7"/>
  <c r="K13994" i="7"/>
  <c r="K13482" i="7"/>
  <c r="K14593" i="7"/>
  <c r="K14304" i="7"/>
  <c r="K13928" i="7"/>
  <c r="K14537" i="7"/>
  <c r="K14063" i="7"/>
  <c r="K13591" i="7"/>
  <c r="K15334" i="7"/>
  <c r="K14526" i="7"/>
  <c r="K13814" i="7"/>
  <c r="K13798" i="7"/>
  <c r="K13590" i="7"/>
  <c r="K13462" i="7"/>
  <c r="K14517" i="7"/>
  <c r="K14069" i="7"/>
  <c r="K14544" i="7"/>
  <c r="K13753" i="7"/>
  <c r="K13444" i="7"/>
  <c r="K12213" i="7"/>
  <c r="K13300" i="7"/>
  <c r="K13260" i="7"/>
  <c r="K15326" i="7"/>
  <c r="K13299" i="7"/>
  <c r="K13203" i="7"/>
  <c r="K12635" i="7"/>
  <c r="K12235" i="7"/>
  <c r="K14516" i="7"/>
  <c r="K14436" i="7"/>
  <c r="K13234" i="7"/>
  <c r="K12802" i="7"/>
  <c r="K12634" i="7"/>
  <c r="K16686" i="7"/>
  <c r="K13741" i="7"/>
  <c r="K14805" i="7"/>
  <c r="K14300" i="7"/>
  <c r="K14156" i="7"/>
  <c r="K12808" i="7"/>
  <c r="K12664" i="7"/>
  <c r="K12200" i="7"/>
  <c r="K13303" i="7"/>
  <c r="K13230" i="7"/>
  <c r="K12558" i="7"/>
  <c r="K14555" i="7"/>
  <c r="K11681" i="7"/>
  <c r="K13756" i="7"/>
  <c r="K11679" i="7"/>
  <c r="K11623" i="7"/>
  <c r="K12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17184" i="7"/>
  <c r="K16255" i="7"/>
  <c r="K17183" i="7"/>
  <c r="K16476" i="7"/>
  <c r="K17516" i="7"/>
  <c r="K16243" i="7"/>
  <c r="K15531" i="7"/>
  <c r="K16636" i="7"/>
  <c r="K16475" i="7"/>
  <c r="K16244" i="7"/>
  <c r="K15530" i="7"/>
  <c r="K14960" i="7"/>
  <c r="K14411" i="7"/>
  <c r="K14410" i="7"/>
  <c r="K14835" i="7"/>
  <c r="K14409" i="7"/>
  <c r="K13881" i="7"/>
  <c r="K13880" i="7"/>
  <c r="K12581" i="7"/>
  <c r="K12876" i="7"/>
  <c r="K12580" i="7"/>
  <c r="K11972" i="7"/>
  <c r="K12875" i="7"/>
  <c r="K12130" i="7"/>
  <c r="K13341" i="7"/>
  <c r="K12129" i="7"/>
  <c r="K12105" i="7"/>
  <c r="K12104" i="7"/>
  <c r="K13270" i="7"/>
  <c r="K12103" i="7"/>
  <c r="K13693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17298" i="7"/>
  <c r="K17297" i="7"/>
  <c r="K17352" i="7"/>
  <c r="K17296" i="7"/>
  <c r="K16432" i="7"/>
  <c r="K17351" i="7"/>
  <c r="K17349" i="7"/>
  <c r="K17309" i="7"/>
  <c r="K16508" i="7"/>
  <c r="K16431" i="7"/>
  <c r="K15595" i="7"/>
  <c r="K16507" i="7"/>
  <c r="K15753" i="7"/>
  <c r="K15552" i="7"/>
  <c r="K15356" i="7"/>
  <c r="K14980" i="7"/>
  <c r="K16433" i="7"/>
  <c r="K15589" i="7"/>
  <c r="K15298" i="7"/>
  <c r="K14978" i="7"/>
  <c r="K16430" i="7"/>
  <c r="K14952" i="7"/>
  <c r="K15564" i="7"/>
  <c r="K15554" i="7"/>
  <c r="K14971" i="7"/>
  <c r="K14982" i="7"/>
  <c r="K13687" i="7"/>
  <c r="K13679" i="7"/>
  <c r="K15754" i="7"/>
  <c r="K15553" i="7"/>
  <c r="K13678" i="7"/>
  <c r="K15664" i="7"/>
  <c r="K15301" i="7"/>
  <c r="K14979" i="7"/>
  <c r="K12587" i="7"/>
  <c r="K12257" i="7"/>
  <c r="K13144" i="7"/>
  <c r="K13120" i="7"/>
  <c r="K11992" i="7"/>
  <c r="K13445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17314" i="7"/>
  <c r="K17250" i="7"/>
  <c r="K17210" i="7"/>
  <c r="K16946" i="7"/>
  <c r="K16922" i="7"/>
  <c r="K16914" i="7"/>
  <c r="K16906" i="7"/>
  <c r="K16802" i="7"/>
  <c r="K16794" i="7"/>
  <c r="K16738" i="7"/>
  <c r="K16730" i="7"/>
  <c r="K16714" i="7"/>
  <c r="K17529" i="7"/>
  <c r="K17409" i="7"/>
  <c r="K17313" i="7"/>
  <c r="K16929" i="7"/>
  <c r="K16921" i="7"/>
  <c r="K16905" i="7"/>
  <c r="K16801" i="7"/>
  <c r="K16793" i="7"/>
  <c r="K16737" i="7"/>
  <c r="K16729" i="7"/>
  <c r="K16721" i="7"/>
  <c r="K16713" i="7"/>
  <c r="K16601" i="7"/>
  <c r="K16585" i="7"/>
  <c r="K17552" i="7"/>
  <c r="K17496" i="7"/>
  <c r="K17464" i="7"/>
  <c r="K17408" i="7"/>
  <c r="K17328" i="7"/>
  <c r="K17312" i="7"/>
  <c r="K17256" i="7"/>
  <c r="K16936" i="7"/>
  <c r="K16920" i="7"/>
  <c r="K16808" i="7"/>
  <c r="K16712" i="7"/>
  <c r="K16704" i="7"/>
  <c r="K16608" i="7"/>
  <c r="K16600" i="7"/>
  <c r="K16568" i="7"/>
  <c r="K16560" i="7"/>
  <c r="K17551" i="7"/>
  <c r="K17343" i="7"/>
  <c r="K17550" i="7"/>
  <c r="K17430" i="7"/>
  <c r="K17565" i="7"/>
  <c r="K17429" i="7"/>
  <c r="K17413" i="7"/>
  <c r="K17405" i="7"/>
  <c r="K17325" i="7"/>
  <c r="K16949" i="7"/>
  <c r="K16941" i="7"/>
  <c r="K16933" i="7"/>
  <c r="K16909" i="7"/>
  <c r="K16789" i="7"/>
  <c r="K16725" i="7"/>
  <c r="K16717" i="7"/>
  <c r="K16709" i="7"/>
  <c r="K16605" i="7"/>
  <c r="K16581" i="7"/>
  <c r="K16509" i="7"/>
  <c r="K16947" i="7"/>
  <c r="K16931" i="7"/>
  <c r="K16915" i="7"/>
  <c r="K16707" i="7"/>
  <c r="K16583" i="7"/>
  <c r="K16427" i="7"/>
  <c r="K16392" i="7"/>
  <c r="K16384" i="7"/>
  <c r="K16376" i="7"/>
  <c r="K16368" i="7"/>
  <c r="K16360" i="7"/>
  <c r="K16176" i="7"/>
  <c r="K15936" i="7"/>
  <c r="K16911" i="7"/>
  <c r="K16860" i="7"/>
  <c r="K16734" i="7"/>
  <c r="K16570" i="7"/>
  <c r="K16511" i="7"/>
  <c r="K16426" i="7"/>
  <c r="K16415" i="7"/>
  <c r="K16391" i="7"/>
  <c r="K16383" i="7"/>
  <c r="K16175" i="7"/>
  <c r="K16159" i="7"/>
  <c r="K15919" i="7"/>
  <c r="K15895" i="7"/>
  <c r="K15855" i="7"/>
  <c r="K15807" i="7"/>
  <c r="K15767" i="7"/>
  <c r="K15759" i="7"/>
  <c r="K17315" i="7"/>
  <c r="K16926" i="7"/>
  <c r="K16910" i="7"/>
  <c r="K16828" i="7"/>
  <c r="K16718" i="7"/>
  <c r="K16580" i="7"/>
  <c r="K16567" i="7"/>
  <c r="K16510" i="7"/>
  <c r="K16390" i="7"/>
  <c r="K16382" i="7"/>
  <c r="K16302" i="7"/>
  <c r="K16174" i="7"/>
  <c r="K16158" i="7"/>
  <c r="K15854" i="7"/>
  <c r="K15766" i="7"/>
  <c r="K15702" i="7"/>
  <c r="K15678" i="7"/>
  <c r="K17339" i="7"/>
  <c r="K16940" i="7"/>
  <c r="K16731" i="7"/>
  <c r="K16603" i="7"/>
  <c r="K16579" i="7"/>
  <c r="K16413" i="7"/>
  <c r="K16389" i="7"/>
  <c r="K16381" i="7"/>
  <c r="K16317" i="7"/>
  <c r="K16197" i="7"/>
  <c r="K16998" i="7"/>
  <c r="K16935" i="7"/>
  <c r="K16711" i="7"/>
  <c r="K16599" i="7"/>
  <c r="K16588" i="7"/>
  <c r="K16575" i="7"/>
  <c r="K16518" i="7"/>
  <c r="K16395" i="7"/>
  <c r="K16387" i="7"/>
  <c r="K16379" i="7"/>
  <c r="K16339" i="7"/>
  <c r="K16195" i="7"/>
  <c r="K15987" i="7"/>
  <c r="K15947" i="7"/>
  <c r="K15939" i="7"/>
  <c r="K15811" i="7"/>
  <c r="K15771" i="7"/>
  <c r="K15763" i="7"/>
  <c r="K15707" i="7"/>
  <c r="K15491" i="7"/>
  <c r="K17175" i="7"/>
  <c r="K16948" i="7"/>
  <c r="K16916" i="7"/>
  <c r="K16863" i="7"/>
  <c r="K16803" i="7"/>
  <c r="K16708" i="7"/>
  <c r="K16610" i="7"/>
  <c r="K16586" i="7"/>
  <c r="K17492" i="7"/>
  <c r="K16715" i="7"/>
  <c r="K16562" i="7"/>
  <c r="K16393" i="7"/>
  <c r="K16196" i="7"/>
  <c r="K15941" i="7"/>
  <c r="K15817" i="7"/>
  <c r="K15804" i="7"/>
  <c r="K15765" i="7"/>
  <c r="K15673" i="7"/>
  <c r="K15476" i="7"/>
  <c r="K15468" i="7"/>
  <c r="K15444" i="7"/>
  <c r="K15436" i="7"/>
  <c r="K15428" i="7"/>
  <c r="K15412" i="7"/>
  <c r="K15388" i="7"/>
  <c r="K15348" i="7"/>
  <c r="K15340" i="7"/>
  <c r="K14740" i="7"/>
  <c r="K14724" i="7"/>
  <c r="K14684" i="7"/>
  <c r="K16791" i="7"/>
  <c r="K16710" i="7"/>
  <c r="K16369" i="7"/>
  <c r="K15940" i="7"/>
  <c r="K15789" i="7"/>
  <c r="K15764" i="7"/>
  <c r="K15672" i="7"/>
  <c r="K15475" i="7"/>
  <c r="K15467" i="7"/>
  <c r="K15451" i="7"/>
  <c r="K15443" i="7"/>
  <c r="K15435" i="7"/>
  <c r="K15427" i="7"/>
  <c r="K15403" i="7"/>
  <c r="K15395" i="7"/>
  <c r="K15355" i="7"/>
  <c r="K15347" i="7"/>
  <c r="K15339" i="7"/>
  <c r="K17404" i="7"/>
  <c r="K16939" i="7"/>
  <c r="K16386" i="7"/>
  <c r="K15938" i="7"/>
  <c r="K15893" i="7"/>
  <c r="K15801" i="7"/>
  <c r="K15762" i="7"/>
  <c r="K15671" i="7"/>
  <c r="K15649" i="7"/>
  <c r="K15474" i="7"/>
  <c r="K15466" i="7"/>
  <c r="K15450" i="7"/>
  <c r="K15442" i="7"/>
  <c r="K15434" i="7"/>
  <c r="K15402" i="7"/>
  <c r="K15386" i="7"/>
  <c r="K15346" i="7"/>
  <c r="K15338" i="7"/>
  <c r="K14738" i="7"/>
  <c r="K14722" i="7"/>
  <c r="K14682" i="7"/>
  <c r="K17324" i="7"/>
  <c r="K16934" i="7"/>
  <c r="K16385" i="7"/>
  <c r="K15937" i="7"/>
  <c r="K15892" i="7"/>
  <c r="K15812" i="7"/>
  <c r="K15761" i="7"/>
  <c r="K15473" i="7"/>
  <c r="K15449" i="7"/>
  <c r="K15441" i="7"/>
  <c r="K15433" i="7"/>
  <c r="K15409" i="7"/>
  <c r="K15401" i="7"/>
  <c r="K15385" i="7"/>
  <c r="K15345" i="7"/>
  <c r="K15337" i="7"/>
  <c r="K16923" i="7"/>
  <c r="K16727" i="7"/>
  <c r="K16587" i="7"/>
  <c r="K16380" i="7"/>
  <c r="K16361" i="7"/>
  <c r="K16305" i="7"/>
  <c r="K15985" i="7"/>
  <c r="K15949" i="7"/>
  <c r="K15917" i="7"/>
  <c r="K15772" i="7"/>
  <c r="K15760" i="7"/>
  <c r="K15472" i="7"/>
  <c r="K15448" i="7"/>
  <c r="K15440" i="7"/>
  <c r="K15408" i="7"/>
  <c r="K15400" i="7"/>
  <c r="K15392" i="7"/>
  <c r="K15384" i="7"/>
  <c r="K15344" i="7"/>
  <c r="K15336" i="7"/>
  <c r="K14728" i="7"/>
  <c r="K16578" i="7"/>
  <c r="K16378" i="7"/>
  <c r="K15948" i="7"/>
  <c r="K15916" i="7"/>
  <c r="K15901" i="7"/>
  <c r="K15770" i="7"/>
  <c r="K15677" i="7"/>
  <c r="K15479" i="7"/>
  <c r="K15447" i="7"/>
  <c r="K15431" i="7"/>
  <c r="K15407" i="7"/>
  <c r="K15399" i="7"/>
  <c r="K15391" i="7"/>
  <c r="K15383" i="7"/>
  <c r="K15335" i="7"/>
  <c r="K14775" i="7"/>
  <c r="K14727" i="7"/>
  <c r="K16519" i="7"/>
  <c r="K16412" i="7"/>
  <c r="K16396" i="7"/>
  <c r="K16377" i="7"/>
  <c r="K15769" i="7"/>
  <c r="K15470" i="7"/>
  <c r="K15454" i="7"/>
  <c r="K15430" i="7"/>
  <c r="K15805" i="7"/>
  <c r="K15406" i="7"/>
  <c r="K14443" i="7"/>
  <c r="K14275" i="7"/>
  <c r="K14267" i="7"/>
  <c r="K14219" i="7"/>
  <c r="K14195" i="7"/>
  <c r="K14179" i="7"/>
  <c r="K14155" i="7"/>
  <c r="K14003" i="7"/>
  <c r="K13579" i="7"/>
  <c r="K13571" i="7"/>
  <c r="K16394" i="7"/>
  <c r="K16316" i="7"/>
  <c r="K15445" i="7"/>
  <c r="K15405" i="7"/>
  <c r="K14701" i="7"/>
  <c r="K14330" i="7"/>
  <c r="K14274" i="7"/>
  <c r="K14266" i="7"/>
  <c r="K14258" i="7"/>
  <c r="K14242" i="7"/>
  <c r="K14234" i="7"/>
  <c r="K14218" i="7"/>
  <c r="K14194" i="7"/>
  <c r="K14186" i="7"/>
  <c r="K14154" i="7"/>
  <c r="K14002" i="7"/>
  <c r="K13682" i="7"/>
  <c r="K13602" i="7"/>
  <c r="K13578" i="7"/>
  <c r="K13522" i="7"/>
  <c r="K13458" i="7"/>
  <c r="K15437" i="7"/>
  <c r="K15349" i="7"/>
  <c r="K14686" i="7"/>
  <c r="K14329" i="7"/>
  <c r="K14265" i="7"/>
  <c r="K14257" i="7"/>
  <c r="K14233" i="7"/>
  <c r="K14185" i="7"/>
  <c r="K14153" i="7"/>
  <c r="K14001" i="7"/>
  <c r="K16807" i="7"/>
  <c r="K15429" i="7"/>
  <c r="K15342" i="7"/>
  <c r="K14774" i="7"/>
  <c r="K14264" i="7"/>
  <c r="K14240" i="7"/>
  <c r="K14232" i="7"/>
  <c r="K14152" i="7"/>
  <c r="K14000" i="7"/>
  <c r="K13680" i="7"/>
  <c r="K13576" i="7"/>
  <c r="K13560" i="7"/>
  <c r="K15768" i="7"/>
  <c r="K15469" i="7"/>
  <c r="K15390" i="7"/>
  <c r="K15341" i="7"/>
  <c r="K14726" i="7"/>
  <c r="K14683" i="7"/>
  <c r="K14263" i="7"/>
  <c r="K14231" i="7"/>
  <c r="K14215" i="7"/>
  <c r="K14191" i="7"/>
  <c r="K13575" i="7"/>
  <c r="K13535" i="7"/>
  <c r="K13455" i="7"/>
  <c r="K15389" i="7"/>
  <c r="K14725" i="7"/>
  <c r="K14278" i="7"/>
  <c r="K14262" i="7"/>
  <c r="K14230" i="7"/>
  <c r="K14214" i="7"/>
  <c r="K14190" i="7"/>
  <c r="K13998" i="7"/>
  <c r="K13686" i="7"/>
  <c r="K13574" i="7"/>
  <c r="K13534" i="7"/>
  <c r="K13454" i="7"/>
  <c r="K15382" i="7"/>
  <c r="K14723" i="7"/>
  <c r="K14277" i="7"/>
  <c r="K14269" i="7"/>
  <c r="K14229" i="7"/>
  <c r="K14221" i="7"/>
  <c r="K14213" i="7"/>
  <c r="K14189" i="7"/>
  <c r="K13544" i="7"/>
  <c r="K12813" i="7"/>
  <c r="K12533" i="7"/>
  <c r="K12485" i="7"/>
  <c r="K12477" i="7"/>
  <c r="K12469" i="7"/>
  <c r="K12445" i="7"/>
  <c r="K12285" i="7"/>
  <c r="K12221" i="7"/>
  <c r="K15818" i="7"/>
  <c r="K14276" i="7"/>
  <c r="K12476" i="7"/>
  <c r="K12468" i="7"/>
  <c r="K12444" i="7"/>
  <c r="K12316" i="7"/>
  <c r="K12308" i="7"/>
  <c r="K12292" i="7"/>
  <c r="K12284" i="7"/>
  <c r="K12220" i="7"/>
  <c r="K13540" i="7"/>
  <c r="K12475" i="7"/>
  <c r="K12467" i="7"/>
  <c r="K12443" i="7"/>
  <c r="K12411" i="7"/>
  <c r="K12307" i="7"/>
  <c r="K12291" i="7"/>
  <c r="K12283" i="7"/>
  <c r="K12219" i="7"/>
  <c r="K12099" i="7"/>
  <c r="K17207" i="7"/>
  <c r="K14941" i="7"/>
  <c r="K14268" i="7"/>
  <c r="K14012" i="7"/>
  <c r="K13685" i="7"/>
  <c r="K13122" i="7"/>
  <c r="K13114" i="7"/>
  <c r="K12482" i="7"/>
  <c r="K12474" i="7"/>
  <c r="K12458" i="7"/>
  <c r="K12442" i="7"/>
  <c r="K12410" i="7"/>
  <c r="K12290" i="7"/>
  <c r="K12282" i="7"/>
  <c r="K14737" i="7"/>
  <c r="K14220" i="7"/>
  <c r="K13601" i="7"/>
  <c r="K13581" i="7"/>
  <c r="K13209" i="7"/>
  <c r="K13153" i="7"/>
  <c r="K13121" i="7"/>
  <c r="K13113" i="7"/>
  <c r="K12889" i="7"/>
  <c r="K12489" i="7"/>
  <c r="K12481" i="7"/>
  <c r="K12473" i="7"/>
  <c r="K12409" i="7"/>
  <c r="K12313" i="7"/>
  <c r="K12289" i="7"/>
  <c r="K12033" i="7"/>
  <c r="K14721" i="7"/>
  <c r="K14212" i="7"/>
  <c r="K13580" i="7"/>
  <c r="K13460" i="7"/>
  <c r="K13248" i="7"/>
  <c r="K13208" i="7"/>
  <c r="K13168" i="7"/>
  <c r="K13160" i="7"/>
  <c r="K13112" i="7"/>
  <c r="K12448" i="7"/>
  <c r="K12432" i="7"/>
  <c r="K12408" i="7"/>
  <c r="K12312" i="7"/>
  <c r="K12304" i="7"/>
  <c r="K12288" i="7"/>
  <c r="K13577" i="7"/>
  <c r="K13459" i="7"/>
  <c r="K13167" i="7"/>
  <c r="K13111" i="7"/>
  <c r="K11676" i="7"/>
  <c r="K11604" i="7"/>
  <c r="K11588" i="7"/>
  <c r="K11564" i="7"/>
  <c r="K13532" i="7"/>
  <c r="K12559" i="7"/>
  <c r="K12495" i="7"/>
  <c r="K12222" i="7"/>
  <c r="K11675" i="7"/>
  <c r="K11603" i="7"/>
  <c r="K11587" i="7"/>
  <c r="K11706" i="7"/>
  <c r="K11674" i="7"/>
  <c r="K11618" i="7"/>
  <c r="K11602" i="7"/>
  <c r="K11586" i="7"/>
  <c r="K11570" i="7"/>
  <c r="K12286" i="7"/>
  <c r="K11753" i="7"/>
  <c r="K11593" i="7"/>
  <c r="K11585" i="7"/>
  <c r="K12470" i="7"/>
  <c r="K12311" i="7"/>
  <c r="K12022" i="7"/>
  <c r="K11664" i="7"/>
  <c r="K11616" i="7"/>
  <c r="K11592" i="7"/>
  <c r="K11560" i="7"/>
  <c r="K12447" i="7"/>
  <c r="K11783" i="7"/>
  <c r="K11671" i="7"/>
  <c r="K11663" i="7"/>
  <c r="K11591" i="7"/>
  <c r="K11575" i="7"/>
  <c r="K12543" i="7"/>
  <c r="K12446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17154" i="7"/>
  <c r="K17002" i="7"/>
  <c r="K17209" i="7"/>
  <c r="K17153" i="7"/>
  <c r="K17001" i="7"/>
  <c r="K16785" i="7"/>
  <c r="K17208" i="7"/>
  <c r="K17152" i="7"/>
  <c r="K17000" i="7"/>
  <c r="K15992" i="7"/>
  <c r="K17155" i="7"/>
  <c r="K16780" i="7"/>
  <c r="K15974" i="7"/>
  <c r="K15694" i="7"/>
  <c r="K17003" i="7"/>
  <c r="K15977" i="7"/>
  <c r="K16999" i="7"/>
  <c r="K15692" i="7"/>
  <c r="K15700" i="7"/>
  <c r="K15690" i="7"/>
  <c r="K14897" i="7"/>
  <c r="K15698" i="7"/>
  <c r="K15696" i="7"/>
  <c r="K13554" i="7"/>
  <c r="K14901" i="7"/>
  <c r="K13552" i="7"/>
  <c r="K14899" i="7"/>
  <c r="K14374" i="7"/>
  <c r="K13558" i="7"/>
  <c r="K13550" i="7"/>
  <c r="K13556" i="7"/>
  <c r="K13181" i="7"/>
  <c r="K13179" i="7"/>
  <c r="K12227" i="7"/>
  <c r="K12083" i="7"/>
  <c r="K13177" i="7"/>
  <c r="K12225" i="7"/>
  <c r="K14372" i="7"/>
  <c r="K13548" i="7"/>
  <c r="K12080" i="7"/>
  <c r="K13183" i="7"/>
  <c r="K12223" i="7"/>
  <c r="K12079" i="7"/>
  <c r="K11714" i="7"/>
  <c r="K12077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7526" i="7"/>
  <c r="K16692" i="7"/>
  <c r="K16662" i="7"/>
  <c r="K14801" i="7"/>
  <c r="K15932" i="7"/>
  <c r="K14851" i="7"/>
  <c r="K14862" i="7"/>
  <c r="K14204" i="7"/>
  <c r="K17008" i="7"/>
  <c r="K16984" i="7"/>
  <c r="K17158" i="7"/>
  <c r="K17150" i="7"/>
  <c r="K16541" i="7"/>
  <c r="K16375" i="7"/>
  <c r="K16374" i="7"/>
  <c r="K15494" i="7"/>
  <c r="K16373" i="7"/>
  <c r="K17539" i="7"/>
  <c r="K16371" i="7"/>
  <c r="K16291" i="7"/>
  <c r="K16370" i="7"/>
  <c r="K15663" i="7"/>
  <c r="K15562" i="7"/>
  <c r="K15493" i="7"/>
  <c r="K14876" i="7"/>
  <c r="K16290" i="7"/>
  <c r="K15492" i="7"/>
  <c r="K14994" i="7"/>
  <c r="K14746" i="7"/>
  <c r="K14993" i="7"/>
  <c r="K14825" i="7"/>
  <c r="K15709" i="7"/>
  <c r="K14992" i="7"/>
  <c r="K14864" i="7"/>
  <c r="K14824" i="7"/>
  <c r="K14752" i="7"/>
  <c r="K15821" i="7"/>
  <c r="K14991" i="7"/>
  <c r="K14983" i="7"/>
  <c r="K14903" i="7"/>
  <c r="K14863" i="7"/>
  <c r="K15496" i="7"/>
  <c r="K13843" i="7"/>
  <c r="K13835" i="7"/>
  <c r="K14875" i="7"/>
  <c r="K14226" i="7"/>
  <c r="K13946" i="7"/>
  <c r="K13842" i="7"/>
  <c r="K16372" i="7"/>
  <c r="K14401" i="7"/>
  <c r="K14225" i="7"/>
  <c r="K13945" i="7"/>
  <c r="K13841" i="7"/>
  <c r="K17159" i="7"/>
  <c r="K14400" i="7"/>
  <c r="K13840" i="7"/>
  <c r="K14399" i="7"/>
  <c r="K13847" i="7"/>
  <c r="K13839" i="7"/>
  <c r="K13487" i="7"/>
  <c r="K13479" i="7"/>
  <c r="K14398" i="7"/>
  <c r="K13846" i="7"/>
  <c r="K13838" i="7"/>
  <c r="K13486" i="7"/>
  <c r="K14753" i="7"/>
  <c r="K13844" i="7"/>
  <c r="K13481" i="7"/>
  <c r="K13456" i="7"/>
  <c r="K12173" i="7"/>
  <c r="K12165" i="7"/>
  <c r="K13837" i="7"/>
  <c r="K13480" i="7"/>
  <c r="K12236" i="7"/>
  <c r="K12212" i="7"/>
  <c r="K12172" i="7"/>
  <c r="K12164" i="7"/>
  <c r="K11980" i="7"/>
  <c r="K13948" i="7"/>
  <c r="K13836" i="7"/>
  <c r="K12923" i="7"/>
  <c r="K12611" i="7"/>
  <c r="K12571" i="7"/>
  <c r="K12171" i="7"/>
  <c r="K12163" i="7"/>
  <c r="K11979" i="7"/>
  <c r="K13653" i="7"/>
  <c r="K13489" i="7"/>
  <c r="K12610" i="7"/>
  <c r="K12170" i="7"/>
  <c r="K13488" i="7"/>
  <c r="K12961" i="7"/>
  <c r="K12921" i="7"/>
  <c r="K12633" i="7"/>
  <c r="K12609" i="7"/>
  <c r="K12169" i="7"/>
  <c r="K15495" i="7"/>
  <c r="K13485" i="7"/>
  <c r="K12920" i="7"/>
  <c r="K12624" i="7"/>
  <c r="K12168" i="7"/>
  <c r="K11984" i="7"/>
  <c r="K11976" i="7"/>
  <c r="K13484" i="7"/>
  <c r="K12919" i="7"/>
  <c r="K13845" i="7"/>
  <c r="K11974" i="7"/>
  <c r="K12175" i="7"/>
  <c r="K11985" i="7"/>
  <c r="K11973" i="7"/>
  <c r="K13483" i="7"/>
  <c r="K12174" i="7"/>
  <c r="K11983" i="7"/>
  <c r="K12167" i="7"/>
  <c r="K11982" i="7"/>
  <c r="K12166" i="7"/>
  <c r="K11981" i="7"/>
  <c r="K11978" i="7"/>
  <c r="K11977" i="7"/>
  <c r="K12542" i="7"/>
  <c r="K11975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7518" i="7"/>
  <c r="K14847" i="7"/>
  <c r="K14019" i="7"/>
  <c r="K13490" i="7"/>
  <c r="K14557" i="7"/>
  <c r="K14317" i="7"/>
  <c r="K13138" i="7"/>
  <c r="K13217" i="7"/>
  <c r="K13256" i="7"/>
  <c r="K13192" i="7"/>
  <c r="K11876" i="7"/>
  <c r="K12214" i="7"/>
  <c r="K12021" i="7"/>
  <c r="K12246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15935" i="7"/>
  <c r="K15934" i="7"/>
  <c r="K16161" i="7"/>
  <c r="K15933" i="7"/>
  <c r="K14535" i="7"/>
  <c r="K14217" i="7"/>
  <c r="K14216" i="7"/>
  <c r="K14271" i="7"/>
  <c r="K14536" i="7"/>
  <c r="K12971" i="7"/>
  <c r="K13464" i="7"/>
  <c r="K13087" i="7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U5" i="3"/>
  <c r="AF73" i="3"/>
  <c r="AY5" i="3"/>
  <c r="AJ73" i="3"/>
  <c r="BB5" i="3"/>
  <c r="AM73" i="3"/>
  <c r="AW5" i="3"/>
  <c r="AH73" i="3"/>
  <c r="AX5" i="3"/>
  <c r="AI73" i="3"/>
  <c r="AV5" i="3"/>
  <c r="AG73" i="3"/>
  <c r="BE5" i="3"/>
  <c r="AP73" i="3"/>
  <c r="BF5" i="3"/>
  <c r="AQ73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6877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BE73" i="3"/>
  <c r="A4355" i="7"/>
  <c r="L4355" i="7"/>
  <c r="A12610" i="7"/>
  <c r="L12610" i="7"/>
  <c r="A13486" i="7"/>
  <c r="L13486" i="7"/>
  <c r="L16372" i="7"/>
  <c r="A16372" i="7"/>
  <c r="A14876" i="7"/>
  <c r="L14876" i="7"/>
  <c r="L16984" i="7"/>
  <c r="A16984" i="7"/>
  <c r="A1489" i="7"/>
  <c r="L1489" i="7"/>
  <c r="A14901" i="7"/>
  <c r="L14901" i="7"/>
  <c r="L17000" i="7"/>
  <c r="A17000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12543" i="7"/>
  <c r="L12543" i="7"/>
  <c r="L12304" i="7"/>
  <c r="A12304" i="7"/>
  <c r="L13208" i="7"/>
  <c r="A13208" i="7"/>
  <c r="L12313" i="7"/>
  <c r="A12313" i="7"/>
  <c r="A13153" i="7"/>
  <c r="L13153" i="7"/>
  <c r="A12410" i="7"/>
  <c r="L12410" i="7"/>
  <c r="A14012" i="7"/>
  <c r="L14012" i="7"/>
  <c r="L12307" i="7"/>
  <c r="A12307" i="7"/>
  <c r="L12292" i="7"/>
  <c r="A12292" i="7"/>
  <c r="L12221" i="7"/>
  <c r="A12221" i="7"/>
  <c r="A13544" i="7"/>
  <c r="L13544" i="7"/>
  <c r="L15382" i="7"/>
  <c r="A15382" i="7"/>
  <c r="L14230" i="7"/>
  <c r="A14230" i="7"/>
  <c r="L14191" i="7"/>
  <c r="A14191" i="7"/>
  <c r="L15469" i="7"/>
  <c r="A15469" i="7"/>
  <c r="A14240" i="7"/>
  <c r="L14240" i="7"/>
  <c r="L14185" i="7"/>
  <c r="A14185" i="7"/>
  <c r="A13458" i="7"/>
  <c r="L13458" i="7"/>
  <c r="L14194" i="7"/>
  <c r="A14194" i="7"/>
  <c r="A14701" i="7"/>
  <c r="L14701" i="7"/>
  <c r="A14155" i="7"/>
  <c r="L14155" i="7"/>
  <c r="L15805" i="7"/>
  <c r="A15805" i="7"/>
  <c r="L16519" i="7"/>
  <c r="A16519" i="7"/>
  <c r="L15431" i="7"/>
  <c r="A15431" i="7"/>
  <c r="L16378" i="7"/>
  <c r="A16378" i="7"/>
  <c r="L15408" i="7"/>
  <c r="A15408" i="7"/>
  <c r="L15985" i="7"/>
  <c r="A15985" i="7"/>
  <c r="L15345" i="7"/>
  <c r="A15345" i="7"/>
  <c r="L15761" i="7"/>
  <c r="A15761" i="7"/>
  <c r="A14682" i="7"/>
  <c r="L14682" i="7"/>
  <c r="L15442" i="7"/>
  <c r="A15442" i="7"/>
  <c r="L15893" i="7"/>
  <c r="A15893" i="7"/>
  <c r="L15395" i="7"/>
  <c r="A15395" i="7"/>
  <c r="L15672" i="7"/>
  <c r="A15672" i="7"/>
  <c r="A14724" i="7"/>
  <c r="L14724" i="7"/>
  <c r="L15444" i="7"/>
  <c r="A15444" i="7"/>
  <c r="L16196" i="7"/>
  <c r="A16196" i="7"/>
  <c r="L16708" i="7"/>
  <c r="A16708" i="7"/>
  <c r="L15763" i="7"/>
  <c r="A15763" i="7"/>
  <c r="L16379" i="7"/>
  <c r="A16379" i="7"/>
  <c r="L16935" i="7"/>
  <c r="A16935" i="7"/>
  <c r="L16603" i="7"/>
  <c r="A16603" i="7"/>
  <c r="L16158" i="7"/>
  <c r="A16158" i="7"/>
  <c r="L16718" i="7"/>
  <c r="A16718" i="7"/>
  <c r="L15807" i="7"/>
  <c r="A15807" i="7"/>
  <c r="L16415" i="7"/>
  <c r="A16415" i="7"/>
  <c r="L15936" i="7"/>
  <c r="A15936" i="7"/>
  <c r="L16583" i="7"/>
  <c r="A16583" i="7"/>
  <c r="L16605" i="7"/>
  <c r="A16605" i="7"/>
  <c r="L16949" i="7"/>
  <c r="A16949" i="7"/>
  <c r="L16808" i="7"/>
  <c r="A16808" i="7"/>
  <c r="L17496" i="7"/>
  <c r="A17496" i="7"/>
  <c r="L16713" i="7"/>
  <c r="A16713" i="7"/>
  <c r="L16929" i="7"/>
  <c r="A16929" i="7"/>
  <c r="L16738" i="7"/>
  <c r="A16738" i="7"/>
  <c r="L17250" i="7"/>
  <c r="A17250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13120" i="7"/>
  <c r="L13120" i="7"/>
  <c r="L15553" i="7"/>
  <c r="A15553" i="7"/>
  <c r="L14952" i="7"/>
  <c r="A14952" i="7"/>
  <c r="L15552" i="7"/>
  <c r="A15552" i="7"/>
  <c r="L17351" i="7"/>
  <c r="A17351" i="7"/>
  <c r="A3956" i="7"/>
  <c r="L3956" i="7"/>
  <c r="A5854" i="7"/>
  <c r="L5854" i="7"/>
  <c r="A14410" i="7"/>
  <c r="L14410" i="7"/>
  <c r="L16243" i="7"/>
  <c r="A16243" i="7"/>
  <c r="A4997" i="7"/>
  <c r="L4997" i="7"/>
  <c r="A5814" i="7"/>
  <c r="L5814" i="7"/>
  <c r="A9291" i="7"/>
  <c r="L9291" i="7"/>
  <c r="L11623" i="7"/>
  <c r="A11623" i="7"/>
  <c r="A12200" i="7"/>
  <c r="L12200" i="7"/>
  <c r="A12634" i="7"/>
  <c r="L12634" i="7"/>
  <c r="A13299" i="7"/>
  <c r="L13299" i="7"/>
  <c r="L14069" i="7"/>
  <c r="A14069" i="7"/>
  <c r="A13591" i="7"/>
  <c r="L13591" i="7"/>
  <c r="L14066" i="7"/>
  <c r="A14066" i="7"/>
  <c r="A14865" i="7"/>
  <c r="L14865" i="7"/>
  <c r="L15802" i="7"/>
  <c r="A15802" i="7"/>
  <c r="L15670" i="7"/>
  <c r="A15670" i="7"/>
  <c r="L16160" i="7"/>
  <c r="A16160" i="7"/>
  <c r="L16898" i="7"/>
  <c r="A16898" i="7"/>
  <c r="A5847" i="7"/>
  <c r="L5847" i="7"/>
  <c r="A12218" i="7"/>
  <c r="L12218" i="7"/>
  <c r="A14522" i="7"/>
  <c r="L14522" i="7"/>
  <c r="A842" i="7"/>
  <c r="L842" i="7"/>
  <c r="L9358" i="7"/>
  <c r="A9358" i="7"/>
  <c r="L11132" i="7"/>
  <c r="A11132" i="7"/>
  <c r="A12804" i="7"/>
  <c r="L12804" i="7"/>
  <c r="A14448" i="7"/>
  <c r="L14448" i="7"/>
  <c r="L15986" i="7"/>
  <c r="A15986" i="7"/>
  <c r="L15675" i="7"/>
  <c r="A15675" i="7"/>
  <c r="L16861" i="7"/>
  <c r="A16861" i="7"/>
  <c r="A923" i="7"/>
  <c r="L923" i="7"/>
  <c r="A14308" i="7"/>
  <c r="L14308" i="7"/>
  <c r="A14306" i="7"/>
  <c r="L14306" i="7"/>
  <c r="L16479" i="7"/>
  <c r="A16479" i="7"/>
  <c r="A4993" i="7"/>
  <c r="L4993" i="7"/>
  <c r="A7683" i="7"/>
  <c r="L7683" i="7"/>
  <c r="A12210" i="7"/>
  <c r="L12210" i="7"/>
  <c r="L14799" i="7"/>
  <c r="A14799" i="7"/>
  <c r="L886" i="7"/>
  <c r="A886" i="7"/>
  <c r="L969" i="7"/>
  <c r="A969" i="7"/>
  <c r="L11184" i="7"/>
  <c r="A11184" i="7"/>
  <c r="A13527" i="7"/>
  <c r="L13527" i="7"/>
  <c r="L14895" i="7"/>
  <c r="A14895" i="7"/>
  <c r="L16403" i="7"/>
  <c r="A16403" i="7"/>
  <c r="L17406" i="7"/>
  <c r="A17406" i="7"/>
  <c r="A9216" i="7"/>
  <c r="L9216" i="7"/>
  <c r="A12263" i="7"/>
  <c r="L12263" i="7"/>
  <c r="A13473" i="7"/>
  <c r="L13473" i="7"/>
  <c r="A13082" i="7"/>
  <c r="L13082" i="7"/>
  <c r="L13477" i="7"/>
  <c r="A13477" i="7"/>
  <c r="A14533" i="7"/>
  <c r="L14533" i="7"/>
  <c r="A14310" i="7"/>
  <c r="L14310" i="7"/>
  <c r="A14008" i="7"/>
  <c r="L14008" i="7"/>
  <c r="L16356" i="7"/>
  <c r="A16356" i="7"/>
  <c r="L16336" i="7"/>
  <c r="A16336" i="7"/>
  <c r="L3272" i="7"/>
  <c r="A3272" i="7"/>
  <c r="A4617" i="7"/>
  <c r="L4617" i="7"/>
  <c r="A13232" i="7"/>
  <c r="L13232" i="7"/>
  <c r="L13478" i="7"/>
  <c r="A13478" i="7"/>
  <c r="A14288" i="7"/>
  <c r="L14288" i="7"/>
  <c r="A14011" i="7"/>
  <c r="L14011" i="7"/>
  <c r="L14840" i="7"/>
  <c r="A14840" i="7"/>
  <c r="A14810" i="7"/>
  <c r="L14810" i="7"/>
  <c r="L15751" i="7"/>
  <c r="A15751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L14997" i="7"/>
  <c r="A14997" i="7"/>
  <c r="A13295" i="7"/>
  <c r="L13295" i="7"/>
  <c r="L13829" i="7"/>
  <c r="A13829" i="7"/>
  <c r="A13091" i="7"/>
  <c r="L13091" i="7"/>
  <c r="L14998" i="7"/>
  <c r="A14998" i="7"/>
  <c r="L14223" i="7"/>
  <c r="A14223" i="7"/>
  <c r="A13698" i="7"/>
  <c r="L13698" i="7"/>
  <c r="L15930" i="7"/>
  <c r="A15930" i="7"/>
  <c r="L17380" i="7"/>
  <c r="A17380" i="7"/>
  <c r="L15629" i="7"/>
  <c r="A15629" i="7"/>
  <c r="L15922" i="7"/>
  <c r="A15922" i="7"/>
  <c r="L15623" i="7"/>
  <c r="A15623" i="7"/>
  <c r="L15931" i="7"/>
  <c r="A15931" i="7"/>
  <c r="L16319" i="7"/>
  <c r="A16319" i="7"/>
  <c r="L17461" i="7"/>
  <c r="A17461" i="7"/>
  <c r="L16961" i="7"/>
  <c r="A16961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12952" i="7"/>
  <c r="L12952" i="7"/>
  <c r="A13395" i="7"/>
  <c r="L13395" i="7"/>
  <c r="A12964" i="7"/>
  <c r="L12964" i="7"/>
  <c r="A13952" i="7"/>
  <c r="L13952" i="7"/>
  <c r="L15519" i="7"/>
  <c r="A15519" i="7"/>
  <c r="L17499" i="7"/>
  <c r="A17499" i="7"/>
  <c r="L17501" i="7"/>
  <c r="A17501" i="7"/>
  <c r="BB73" i="3"/>
  <c r="A14535" i="7"/>
  <c r="L14535" i="7"/>
  <c r="L12246" i="7"/>
  <c r="A12246" i="7"/>
  <c r="A8105" i="7"/>
  <c r="L8105" i="7"/>
  <c r="L9370" i="7"/>
  <c r="A9370" i="7"/>
  <c r="L11975" i="7"/>
  <c r="A11975" i="7"/>
  <c r="L15495" i="7"/>
  <c r="A15495" i="7"/>
  <c r="L13480" i="7"/>
  <c r="A13480" i="7"/>
  <c r="A14399" i="7"/>
  <c r="L14399" i="7"/>
  <c r="L14863" i="7"/>
  <c r="A14863" i="7"/>
  <c r="L16373" i="7"/>
  <c r="A16373" i="7"/>
  <c r="A878" i="7"/>
  <c r="L878" i="7"/>
  <c r="L1037" i="7"/>
  <c r="A1037" i="7"/>
  <c r="A9361" i="7"/>
  <c r="L9361" i="7"/>
  <c r="A13183" i="7"/>
  <c r="L13183" i="7"/>
  <c r="L16999" i="7"/>
  <c r="A16999" i="7"/>
  <c r="A4620" i="7"/>
  <c r="A7804" i="7"/>
  <c r="A7997" i="7"/>
  <c r="A7132" i="7"/>
  <c r="A14317" i="7"/>
  <c r="L14317" i="7"/>
  <c r="A2759" i="7"/>
  <c r="L2759" i="7"/>
  <c r="A3328" i="7"/>
  <c r="L3328" i="7"/>
  <c r="A2213" i="7"/>
  <c r="L2213" i="7"/>
  <c r="A12919" i="7"/>
  <c r="L12919" i="7"/>
  <c r="A12923" i="7"/>
  <c r="L12923" i="7"/>
  <c r="L14992" i="7"/>
  <c r="A14992" i="7"/>
  <c r="A14204" i="7"/>
  <c r="L14204" i="7"/>
  <c r="A5960" i="7"/>
  <c r="L5960" i="7"/>
  <c r="L13179" i="7"/>
  <c r="A13179" i="7"/>
  <c r="L17154" i="7"/>
  <c r="A17154" i="7"/>
  <c r="A12971" i="7"/>
  <c r="L12971" i="7"/>
  <c r="L14019" i="7"/>
  <c r="A14019" i="7"/>
  <c r="L2272" i="7"/>
  <c r="A2272" i="7"/>
  <c r="L11979" i="7"/>
  <c r="A11979" i="7"/>
  <c r="L12173" i="7"/>
  <c r="A12173" i="7"/>
  <c r="L17159" i="7"/>
  <c r="A17159" i="7"/>
  <c r="L14991" i="7"/>
  <c r="A14991" i="7"/>
  <c r="L15663" i="7"/>
  <c r="A15663" i="7"/>
  <c r="A13550" i="7"/>
  <c r="L13550" i="7"/>
  <c r="L15694" i="7"/>
  <c r="A15694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A12222" i="7"/>
  <c r="L12222" i="7"/>
  <c r="L12432" i="7"/>
  <c r="A12432" i="7"/>
  <c r="L13601" i="7"/>
  <c r="A13601" i="7"/>
  <c r="L17207" i="7"/>
  <c r="A17207" i="7"/>
  <c r="A12444" i="7"/>
  <c r="L12444" i="7"/>
  <c r="A14221" i="7"/>
  <c r="L14221" i="7"/>
  <c r="A14725" i="7"/>
  <c r="L14725" i="7"/>
  <c r="A13576" i="7"/>
  <c r="L13576" i="7"/>
  <c r="A14265" i="7"/>
  <c r="L14265" i="7"/>
  <c r="A14242" i="7"/>
  <c r="L14242" i="7"/>
  <c r="A14219" i="7"/>
  <c r="L14219" i="7"/>
  <c r="L15677" i="7"/>
  <c r="A15677" i="7"/>
  <c r="L15472" i="7"/>
  <c r="A15472" i="7"/>
  <c r="L15409" i="7"/>
  <c r="A15409" i="7"/>
  <c r="L15338" i="7"/>
  <c r="A15338" i="7"/>
  <c r="L16939" i="7"/>
  <c r="A16939" i="7"/>
  <c r="L15940" i="7"/>
  <c r="A15940" i="7"/>
  <c r="L15673" i="7"/>
  <c r="A15673" i="7"/>
  <c r="L16916" i="7"/>
  <c r="A16916" i="7"/>
  <c r="L16518" i="7"/>
  <c r="A16518" i="7"/>
  <c r="L17339" i="7"/>
  <c r="A17339" i="7"/>
  <c r="L16926" i="7"/>
  <c r="A16926" i="7"/>
  <c r="L16570" i="7"/>
  <c r="A16570" i="7"/>
  <c r="L16931" i="7"/>
  <c r="A16931" i="7"/>
  <c r="L17413" i="7"/>
  <c r="A17413" i="7"/>
  <c r="L16568" i="7"/>
  <c r="A16568" i="7"/>
  <c r="L17529" i="7"/>
  <c r="A17529" i="7"/>
  <c r="L2576" i="7"/>
  <c r="A2576" i="7"/>
  <c r="A5994" i="7"/>
  <c r="L5994" i="7"/>
  <c r="L6373" i="7"/>
  <c r="A6373" i="7"/>
  <c r="A12587" i="7"/>
  <c r="L12587" i="7"/>
  <c r="A13687" i="7"/>
  <c r="L13687" i="7"/>
  <c r="L15298" i="7"/>
  <c r="A15298" i="7"/>
  <c r="L15595" i="7"/>
  <c r="A15595" i="7"/>
  <c r="L17352" i="7"/>
  <c r="A17352" i="7"/>
  <c r="L1925" i="7"/>
  <c r="A1925" i="7"/>
  <c r="L4409" i="7"/>
  <c r="A4409" i="7"/>
  <c r="A3955" i="7"/>
  <c r="L3955" i="7"/>
  <c r="A12581" i="7"/>
  <c r="L12581" i="7"/>
  <c r="L15530" i="7"/>
  <c r="A15530" i="7"/>
  <c r="L17183" i="7"/>
  <c r="A17183" i="7"/>
  <c r="L1910" i="7"/>
  <c r="A1910" i="7"/>
  <c r="L3873" i="7"/>
  <c r="A3873" i="7"/>
  <c r="A6154" i="7"/>
  <c r="L6154" i="7"/>
  <c r="A5844" i="7"/>
  <c r="L5844" i="7"/>
  <c r="L6895" i="7"/>
  <c r="A6895" i="7"/>
  <c r="A14156" i="7"/>
  <c r="L14156" i="7"/>
  <c r="A14436" i="7"/>
  <c r="L14436" i="7"/>
  <c r="A13300" i="7"/>
  <c r="L13300" i="7"/>
  <c r="L13590" i="7"/>
  <c r="A13590" i="7"/>
  <c r="A13928" i="7"/>
  <c r="L13928" i="7"/>
  <c r="A14800" i="7"/>
  <c r="L14800" i="7"/>
  <c r="L16660" i="7"/>
  <c r="A16660" i="7"/>
  <c r="L15803" i="7"/>
  <c r="A15803" i="7"/>
  <c r="L16310" i="7"/>
  <c r="A16310" i="7"/>
  <c r="L16701" i="7"/>
  <c r="A16701" i="7"/>
  <c r="A12255" i="7"/>
  <c r="L12255" i="7"/>
  <c r="A13443" i="7"/>
  <c r="L13443" i="7"/>
  <c r="L15321" i="7"/>
  <c r="A15321" i="7"/>
  <c r="A9452" i="7"/>
  <c r="L9452" i="7"/>
  <c r="L10661" i="7"/>
  <c r="A10661" i="7"/>
  <c r="A12536" i="7"/>
  <c r="L12536" i="7"/>
  <c r="A14707" i="7"/>
  <c r="L14707" i="7"/>
  <c r="A13651" i="7"/>
  <c r="L13651" i="7"/>
  <c r="L15993" i="7"/>
  <c r="A15993" i="7"/>
  <c r="A12972" i="7"/>
  <c r="L12972" i="7"/>
  <c r="A14786" i="7"/>
  <c r="L14786" i="7"/>
  <c r="L16641" i="7"/>
  <c r="A16641" i="7"/>
  <c r="L14319" i="7"/>
  <c r="A14319" i="7"/>
  <c r="L16691" i="7"/>
  <c r="A16691" i="7"/>
  <c r="A5975" i="7"/>
  <c r="L5975" i="7"/>
  <c r="A13156" i="7"/>
  <c r="L13156" i="7"/>
  <c r="L13586" i="7"/>
  <c r="A13586" i="7"/>
  <c r="L15661" i="7"/>
  <c r="A15661" i="7"/>
  <c r="L15662" i="7"/>
  <c r="A15662" i="7"/>
  <c r="A6200" i="7"/>
  <c r="L6200" i="7"/>
  <c r="L13081" i="7"/>
  <c r="A13081" i="7"/>
  <c r="A13745" i="7"/>
  <c r="L13745" i="7"/>
  <c r="L12260" i="7"/>
  <c r="A12260" i="7"/>
  <c r="A13221" i="7"/>
  <c r="L13221" i="7"/>
  <c r="A13735" i="7"/>
  <c r="L13735" i="7"/>
  <c r="A13474" i="7"/>
  <c r="L13474" i="7"/>
  <c r="L15749" i="7"/>
  <c r="A15749" i="7"/>
  <c r="A6185" i="7"/>
  <c r="L6185" i="7"/>
  <c r="A13135" i="7"/>
  <c r="L13135" i="7"/>
  <c r="A13233" i="7"/>
  <c r="L13233" i="7"/>
  <c r="A13758" i="7"/>
  <c r="L13758" i="7"/>
  <c r="A14528" i="7"/>
  <c r="L14528" i="7"/>
  <c r="L16298" i="7"/>
  <c r="A16298" i="7"/>
  <c r="L14841" i="7"/>
  <c r="A14841" i="7"/>
  <c r="L15324" i="7"/>
  <c r="A15324" i="7"/>
  <c r="L17399" i="7"/>
  <c r="A17399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A12840" i="7"/>
  <c r="L12840" i="7"/>
  <c r="L13451" i="7"/>
  <c r="A13451" i="7"/>
  <c r="A13492" i="7"/>
  <c r="L13492" i="7"/>
  <c r="A14014" i="7"/>
  <c r="L14014" i="7"/>
  <c r="L14659" i="7"/>
  <c r="A14659" i="7"/>
  <c r="A14515" i="7"/>
  <c r="L14515" i="7"/>
  <c r="A14655" i="7"/>
  <c r="L14655" i="7"/>
  <c r="A14768" i="7"/>
  <c r="L14768" i="7"/>
  <c r="A14658" i="7"/>
  <c r="L14658" i="7"/>
  <c r="L15632" i="7"/>
  <c r="A15632" i="7"/>
  <c r="L17379" i="7"/>
  <c r="A17379" i="7"/>
  <c r="L15622" i="7"/>
  <c r="A15622" i="7"/>
  <c r="L15928" i="7"/>
  <c r="A15928" i="7"/>
  <c r="L17262" i="7"/>
  <c r="A17262" i="7"/>
  <c r="L16962" i="7"/>
  <c r="A16962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2959" i="7"/>
  <c r="L12959" i="7"/>
  <c r="A12954" i="7"/>
  <c r="L12954" i="7"/>
  <c r="L12237" i="7"/>
  <c r="A12237" i="7"/>
  <c r="A13402" i="7"/>
  <c r="L13402" i="7"/>
  <c r="L15521" i="7"/>
  <c r="A15521" i="7"/>
  <c r="L17491" i="7"/>
  <c r="A17491" i="7"/>
  <c r="L15518" i="7"/>
  <c r="A15518" i="7"/>
  <c r="L17489" i="7"/>
  <c r="A17489" i="7"/>
  <c r="L17498" i="7"/>
  <c r="A17498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A12654" i="7"/>
  <c r="L12654" i="7"/>
  <c r="A12535" i="7"/>
  <c r="L12535" i="7"/>
  <c r="L11692" i="7"/>
  <c r="A11692" i="7"/>
  <c r="A13127" i="7"/>
  <c r="L13127" i="7"/>
  <c r="A12280" i="7"/>
  <c r="L12280" i="7"/>
  <c r="A12297" i="7"/>
  <c r="L12297" i="7"/>
  <c r="A13684" i="7"/>
  <c r="L13684" i="7"/>
  <c r="A12978" i="7"/>
  <c r="L12978" i="7"/>
  <c r="A12459" i="7"/>
  <c r="L12459" i="7"/>
  <c r="L13657" i="7"/>
  <c r="A13657" i="7"/>
  <c r="A13284" i="7"/>
  <c r="L13284" i="7"/>
  <c r="L12917" i="7"/>
  <c r="A12917" i="7"/>
  <c r="A14739" i="7"/>
  <c r="L14739" i="7"/>
  <c r="A14709" i="7"/>
  <c r="L14709" i="7"/>
  <c r="L15685" i="7"/>
  <c r="A15685" i="7"/>
  <c r="A14192" i="7"/>
  <c r="L14192" i="7"/>
  <c r="A13562" i="7"/>
  <c r="L13562" i="7"/>
  <c r="L15453" i="7"/>
  <c r="A15453" i="7"/>
  <c r="L15808" i="7"/>
  <c r="A15808" i="7"/>
  <c r="L15007" i="7"/>
  <c r="A15007" i="7"/>
  <c r="L15708" i="7"/>
  <c r="A15708" i="7"/>
  <c r="A14736" i="7"/>
  <c r="L14736" i="7"/>
  <c r="L15810" i="7"/>
  <c r="A15810" i="7"/>
  <c r="L15848" i="7"/>
  <c r="A15848" i="7"/>
  <c r="L15776" i="7"/>
  <c r="A15776" i="7"/>
  <c r="L15307" i="7"/>
  <c r="A15307" i="7"/>
  <c r="L15308" i="7"/>
  <c r="A15308" i="7"/>
  <c r="L16559" i="7"/>
  <c r="A16559" i="7"/>
  <c r="L17460" i="7"/>
  <c r="A17460" i="7"/>
  <c r="L16219" i="7"/>
  <c r="A16219" i="7"/>
  <c r="L17331" i="7"/>
  <c r="A17331" i="7"/>
  <c r="L16795" i="7"/>
  <c r="A16795" i="7"/>
  <c r="L15806" i="7"/>
  <c r="A15806" i="7"/>
  <c r="L16606" i="7"/>
  <c r="A16606" i="7"/>
  <c r="L16312" i="7"/>
  <c r="A16312" i="7"/>
  <c r="L17428" i="7"/>
  <c r="A17428" i="7"/>
  <c r="L16557" i="7"/>
  <c r="A16557" i="7"/>
  <c r="L17333" i="7"/>
  <c r="A17333" i="7"/>
  <c r="L17462" i="7"/>
  <c r="A17462" i="7"/>
  <c r="L17319" i="7"/>
  <c r="A17319" i="7"/>
  <c r="L16584" i="7"/>
  <c r="A16584" i="7"/>
  <c r="L16705" i="7"/>
  <c r="A16705" i="7"/>
  <c r="L17353" i="7"/>
  <c r="A17353" i="7"/>
  <c r="L16938" i="7"/>
  <c r="A16938" i="7"/>
  <c r="L15934" i="7"/>
  <c r="A15934" i="7"/>
  <c r="A6164" i="7"/>
  <c r="L6164" i="7"/>
  <c r="L3974" i="7"/>
  <c r="A3974" i="7"/>
  <c r="L785" i="7"/>
  <c r="A785" i="7"/>
  <c r="L6394" i="7"/>
  <c r="A6394" i="7"/>
  <c r="L11978" i="7"/>
  <c r="A11978" i="7"/>
  <c r="L11973" i="7"/>
  <c r="A11973" i="7"/>
  <c r="L12633" i="7"/>
  <c r="A12633" i="7"/>
  <c r="A14398" i="7"/>
  <c r="L14398" i="7"/>
  <c r="L14226" i="7"/>
  <c r="A14226" i="7"/>
  <c r="L14993" i="7"/>
  <c r="A14993" i="7"/>
  <c r="L16375" i="7"/>
  <c r="A16375" i="7"/>
  <c r="L15932" i="7"/>
  <c r="A15932" i="7"/>
  <c r="A3045" i="7"/>
  <c r="L3046" i="7"/>
  <c r="A14372" i="7"/>
  <c r="L14372" i="7"/>
  <c r="L15698" i="7"/>
  <c r="A15698" i="7"/>
  <c r="L16785" i="7"/>
  <c r="A16785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13111" i="7"/>
  <c r="L13111" i="7"/>
  <c r="A13580" i="7"/>
  <c r="L13580" i="7"/>
  <c r="A12481" i="7"/>
  <c r="L12481" i="7"/>
  <c r="A12474" i="7"/>
  <c r="L12474" i="7"/>
  <c r="A12467" i="7"/>
  <c r="L12467" i="7"/>
  <c r="L12469" i="7"/>
  <c r="A12469" i="7"/>
  <c r="A13574" i="7"/>
  <c r="L13574" i="7"/>
  <c r="A14263" i="7"/>
  <c r="L14263" i="7"/>
  <c r="L15342" i="7"/>
  <c r="A15342" i="7"/>
  <c r="A13602" i="7"/>
  <c r="L13602" i="7"/>
  <c r="L16316" i="7"/>
  <c r="A16316" i="7"/>
  <c r="L15470" i="7"/>
  <c r="A15470" i="7"/>
  <c r="L15335" i="7"/>
  <c r="A15335" i="7"/>
  <c r="L15336" i="7"/>
  <c r="A15336" i="7"/>
  <c r="L16380" i="7"/>
  <c r="A16380" i="7"/>
  <c r="L15937" i="7"/>
  <c r="A15937" i="7"/>
  <c r="L15474" i="7"/>
  <c r="A15474" i="7"/>
  <c r="L15435" i="7"/>
  <c r="A15435" i="7"/>
  <c r="L15348" i="7"/>
  <c r="A15348" i="7"/>
  <c r="L16715" i="7"/>
  <c r="A16715" i="7"/>
  <c r="L15939" i="7"/>
  <c r="A15939" i="7"/>
  <c r="L16317" i="7"/>
  <c r="A16317" i="7"/>
  <c r="L16382" i="7"/>
  <c r="A16382" i="7"/>
  <c r="L15919" i="7"/>
  <c r="A15919" i="7"/>
  <c r="L16368" i="7"/>
  <c r="A16368" i="7"/>
  <c r="L16725" i="7"/>
  <c r="A16725" i="7"/>
  <c r="L17256" i="7"/>
  <c r="A17256" i="7"/>
  <c r="L16737" i="7"/>
  <c r="A16737" i="7"/>
  <c r="L16906" i="7"/>
  <c r="A16906" i="7"/>
  <c r="A7849" i="7"/>
  <c r="A4618" i="7"/>
  <c r="A5129" i="7"/>
  <c r="A8643" i="7"/>
  <c r="L8643" i="7"/>
  <c r="A14271" i="7"/>
  <c r="L14271" i="7"/>
  <c r="A6162" i="7"/>
  <c r="L6162" i="7"/>
  <c r="A13256" i="7"/>
  <c r="L13256" i="7"/>
  <c r="L17518" i="7"/>
  <c r="A17518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2175" i="7"/>
  <c r="A12175" i="7"/>
  <c r="L12624" i="7"/>
  <c r="A12624" i="7"/>
  <c r="A12961" i="7"/>
  <c r="L12961" i="7"/>
  <c r="L12171" i="7"/>
  <c r="A12171" i="7"/>
  <c r="L12172" i="7"/>
  <c r="A12172" i="7"/>
  <c r="A13481" i="7"/>
  <c r="L13481" i="7"/>
  <c r="A13487" i="7"/>
  <c r="L13487" i="7"/>
  <c r="L13945" i="7"/>
  <c r="A13945" i="7"/>
  <c r="A13835" i="7"/>
  <c r="L13835" i="7"/>
  <c r="A14752" i="7"/>
  <c r="L14752" i="7"/>
  <c r="L14994" i="7"/>
  <c r="A14994" i="7"/>
  <c r="L16291" i="7"/>
  <c r="A16291" i="7"/>
  <c r="L16662" i="7"/>
  <c r="A16662" i="7"/>
  <c r="L1036" i="7"/>
  <c r="A1036" i="7"/>
  <c r="A5959" i="7"/>
  <c r="L5959" i="7"/>
  <c r="L13177" i="7"/>
  <c r="A13177" i="7"/>
  <c r="A14374" i="7"/>
  <c r="L14374" i="7"/>
  <c r="L15690" i="7"/>
  <c r="A15690" i="7"/>
  <c r="L16780" i="7"/>
  <c r="A16780" i="7"/>
  <c r="L17153" i="7"/>
  <c r="A17153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L12470" i="7"/>
  <c r="A12470" i="7"/>
  <c r="L12559" i="7"/>
  <c r="A12559" i="7"/>
  <c r="L13459" i="7"/>
  <c r="A13459" i="7"/>
  <c r="A13112" i="7"/>
  <c r="L13112" i="7"/>
  <c r="A14721" i="7"/>
  <c r="L14721" i="7"/>
  <c r="L12889" i="7"/>
  <c r="A12889" i="7"/>
  <c r="A14737" i="7"/>
  <c r="L14737" i="7"/>
  <c r="A13114" i="7"/>
  <c r="L13114" i="7"/>
  <c r="A12219" i="7"/>
  <c r="L12219" i="7"/>
  <c r="A13540" i="7"/>
  <c r="L13540" i="7"/>
  <c r="A12476" i="7"/>
  <c r="L12476" i="7"/>
  <c r="A12485" i="7"/>
  <c r="L12485" i="7"/>
  <c r="A14269" i="7"/>
  <c r="L14269" i="7"/>
  <c r="A13998" i="7"/>
  <c r="L13998" i="7"/>
  <c r="A13455" i="7"/>
  <c r="L13455" i="7"/>
  <c r="A14726" i="7"/>
  <c r="L14726" i="7"/>
  <c r="A14000" i="7"/>
  <c r="L14000" i="7"/>
  <c r="L16807" i="7"/>
  <c r="A16807" i="7"/>
  <c r="A14686" i="7"/>
  <c r="L14686" i="7"/>
  <c r="L14002" i="7"/>
  <c r="A14002" i="7"/>
  <c r="A14266" i="7"/>
  <c r="L14266" i="7"/>
  <c r="A13571" i="7"/>
  <c r="L13571" i="7"/>
  <c r="L14275" i="7"/>
  <c r="A14275" i="7"/>
  <c r="L16377" i="7"/>
  <c r="A16377" i="7"/>
  <c r="L15391" i="7"/>
  <c r="A15391" i="7"/>
  <c r="L15901" i="7"/>
  <c r="A15901" i="7"/>
  <c r="L15384" i="7"/>
  <c r="A15384" i="7"/>
  <c r="L15772" i="7"/>
  <c r="A15772" i="7"/>
  <c r="L16727" i="7"/>
  <c r="A16727" i="7"/>
  <c r="L15441" i="7"/>
  <c r="A15441" i="7"/>
  <c r="L16934" i="7"/>
  <c r="A16934" i="7"/>
  <c r="L15386" i="7"/>
  <c r="A15386" i="7"/>
  <c r="L15671" i="7"/>
  <c r="A15671" i="7"/>
  <c r="L15339" i="7"/>
  <c r="A15339" i="7"/>
  <c r="L15451" i="7"/>
  <c r="A15451" i="7"/>
  <c r="L16710" i="7"/>
  <c r="A16710" i="7"/>
  <c r="L15412" i="7"/>
  <c r="A15412" i="7"/>
  <c r="L15804" i="7"/>
  <c r="A15804" i="7"/>
  <c r="L17175" i="7"/>
  <c r="A17175" i="7"/>
  <c r="L15987" i="7"/>
  <c r="A15987" i="7"/>
  <c r="L16588" i="7"/>
  <c r="A16588" i="7"/>
  <c r="L16389" i="7"/>
  <c r="A16389" i="7"/>
  <c r="L15702" i="7"/>
  <c r="A15702" i="7"/>
  <c r="L16510" i="7"/>
  <c r="A16510" i="7"/>
  <c r="L16175" i="7"/>
  <c r="A16175" i="7"/>
  <c r="L16860" i="7"/>
  <c r="A16860" i="7"/>
  <c r="L16384" i="7"/>
  <c r="A16384" i="7"/>
  <c r="L16909" i="7"/>
  <c r="A16909" i="7"/>
  <c r="L17565" i="7"/>
  <c r="A17565" i="7"/>
  <c r="L16608" i="7"/>
  <c r="A16608" i="7"/>
  <c r="L17328" i="7"/>
  <c r="A17328" i="7"/>
  <c r="L16801" i="7"/>
  <c r="A16801" i="7"/>
  <c r="L16922" i="7"/>
  <c r="A16922" i="7"/>
  <c r="A5848" i="7"/>
  <c r="L5848" i="7"/>
  <c r="A5883" i="7"/>
  <c r="L5883" i="7"/>
  <c r="A4653" i="7"/>
  <c r="L4653" i="7"/>
  <c r="A5862" i="7"/>
  <c r="L5862" i="7"/>
  <c r="L15301" i="7"/>
  <c r="A15301" i="7"/>
  <c r="L14971" i="7"/>
  <c r="A14971" i="7"/>
  <c r="L16433" i="7"/>
  <c r="A16433" i="7"/>
  <c r="L16508" i="7"/>
  <c r="A16508" i="7"/>
  <c r="L17297" i="7"/>
  <c r="A17297" i="7"/>
  <c r="A2293" i="7"/>
  <c r="L2293" i="7"/>
  <c r="L4331" i="7"/>
  <c r="A4331" i="7"/>
  <c r="A6101" i="7"/>
  <c r="L6101" i="7"/>
  <c r="L13341" i="7"/>
  <c r="A13341" i="7"/>
  <c r="A13881" i="7"/>
  <c r="L13881" i="7"/>
  <c r="L16475" i="7"/>
  <c r="A16475" i="7"/>
  <c r="L17184" i="7"/>
  <c r="A17184" i="7"/>
  <c r="A2583" i="7"/>
  <c r="L2583" i="7"/>
  <c r="A6231" i="7"/>
  <c r="L6231" i="7"/>
  <c r="L7841" i="7"/>
  <c r="A7841" i="7"/>
  <c r="L7731" i="7"/>
  <c r="A7731" i="7"/>
  <c r="A12558" i="7"/>
  <c r="L12558" i="7"/>
  <c r="A14805" i="7"/>
  <c r="L14805" i="7"/>
  <c r="A12235" i="7"/>
  <c r="L12235" i="7"/>
  <c r="A13444" i="7"/>
  <c r="L13444" i="7"/>
  <c r="L13814" i="7"/>
  <c r="A13814" i="7"/>
  <c r="A14593" i="7"/>
  <c r="L14593" i="7"/>
  <c r="L15328" i="7"/>
  <c r="A15328" i="7"/>
  <c r="A14850" i="7"/>
  <c r="L14850" i="7"/>
  <c r="L16269" i="7"/>
  <c r="A16269" i="7"/>
  <c r="L15903" i="7"/>
  <c r="A15903" i="7"/>
  <c r="L17278" i="7"/>
  <c r="A17278" i="7"/>
  <c r="A12256" i="7"/>
  <c r="L12256" i="7"/>
  <c r="A12797" i="7"/>
  <c r="L12797" i="7"/>
  <c r="L16723" i="7"/>
  <c r="A16723" i="7"/>
  <c r="A7835" i="7"/>
  <c r="L7835" i="7"/>
  <c r="A12551" i="7"/>
  <c r="L12551" i="7"/>
  <c r="A13761" i="7"/>
  <c r="L13761" i="7"/>
  <c r="L15674" i="7"/>
  <c r="A15674" i="7"/>
  <c r="L15676" i="7"/>
  <c r="A15676" i="7"/>
  <c r="L16410" i="7"/>
  <c r="A16410" i="7"/>
  <c r="L16489" i="7"/>
  <c r="A16489" i="7"/>
  <c r="A6215" i="7"/>
  <c r="L6215" i="7"/>
  <c r="A6213" i="7"/>
  <c r="L6213" i="7"/>
  <c r="L11825" i="7"/>
  <c r="A11825" i="7"/>
  <c r="A12881" i="7"/>
  <c r="L12881" i="7"/>
  <c r="A13438" i="7"/>
  <c r="L13438" i="7"/>
  <c r="L16876" i="7"/>
  <c r="A16876" i="7"/>
  <c r="L13240" i="7"/>
  <c r="A13240" i="7"/>
  <c r="L14582" i="7"/>
  <c r="A14582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13157" i="7"/>
  <c r="L13157" i="7"/>
  <c r="A14227" i="7"/>
  <c r="L14227" i="7"/>
  <c r="L16404" i="7"/>
  <c r="A16404" i="7"/>
  <c r="L16399" i="7"/>
  <c r="A16399" i="7"/>
  <c r="A6399" i="7"/>
  <c r="BF73" i="3"/>
  <c r="AW73" i="3"/>
  <c r="A14216" i="7"/>
  <c r="L14216" i="7"/>
  <c r="A13217" i="7"/>
  <c r="L13217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12920" i="7"/>
  <c r="L12920" i="7"/>
  <c r="A13488" i="7"/>
  <c r="L13488" i="7"/>
  <c r="L12571" i="7"/>
  <c r="A12571" i="7"/>
  <c r="A12212" i="7"/>
  <c r="L12212" i="7"/>
  <c r="A13844" i="7"/>
  <c r="L13844" i="7"/>
  <c r="L13839" i="7"/>
  <c r="A13839" i="7"/>
  <c r="A14225" i="7"/>
  <c r="L14225" i="7"/>
  <c r="A13843" i="7"/>
  <c r="L13843" i="7"/>
  <c r="A14824" i="7"/>
  <c r="L14824" i="7"/>
  <c r="L15492" i="7"/>
  <c r="A15492" i="7"/>
  <c r="L16371" i="7"/>
  <c r="A16371" i="7"/>
  <c r="L17150" i="7"/>
  <c r="A17150" i="7"/>
  <c r="L16692" i="7"/>
  <c r="A16692" i="7"/>
  <c r="A14899" i="7"/>
  <c r="L14899" i="7"/>
  <c r="L15700" i="7"/>
  <c r="A15700" i="7"/>
  <c r="L17155" i="7"/>
  <c r="A17155" i="7"/>
  <c r="L17209" i="7"/>
  <c r="A17209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A12447" i="7"/>
  <c r="L12447" i="7"/>
  <c r="L11674" i="7"/>
  <c r="A11674" i="7"/>
  <c r="A13532" i="7"/>
  <c r="L13532" i="7"/>
  <c r="A13577" i="7"/>
  <c r="L13577" i="7"/>
  <c r="A13160" i="7"/>
  <c r="L13160" i="7"/>
  <c r="L13113" i="7"/>
  <c r="A13113" i="7"/>
  <c r="L12282" i="7"/>
  <c r="A12282" i="7"/>
  <c r="A13122" i="7"/>
  <c r="L13122" i="7"/>
  <c r="A12283" i="7"/>
  <c r="L12283" i="7"/>
  <c r="A12220" i="7"/>
  <c r="L12220" i="7"/>
  <c r="A14276" i="7"/>
  <c r="L14276" i="7"/>
  <c r="A12533" i="7"/>
  <c r="L12533" i="7"/>
  <c r="A14277" i="7"/>
  <c r="L14277" i="7"/>
  <c r="A14190" i="7"/>
  <c r="L14190" i="7"/>
  <c r="A13535" i="7"/>
  <c r="L13535" i="7"/>
  <c r="L15341" i="7"/>
  <c r="A15341" i="7"/>
  <c r="A14152" i="7"/>
  <c r="L14152" i="7"/>
  <c r="A14001" i="7"/>
  <c r="L14001" i="7"/>
  <c r="L15349" i="7"/>
  <c r="A15349" i="7"/>
  <c r="A14154" i="7"/>
  <c r="L14154" i="7"/>
  <c r="A14274" i="7"/>
  <c r="L14274" i="7"/>
  <c r="A13579" i="7"/>
  <c r="L13579" i="7"/>
  <c r="A14443" i="7"/>
  <c r="L14443" i="7"/>
  <c r="L16396" i="7"/>
  <c r="A16396" i="7"/>
  <c r="L15399" i="7"/>
  <c r="A15399" i="7"/>
  <c r="L15916" i="7"/>
  <c r="A15916" i="7"/>
  <c r="L15392" i="7"/>
  <c r="A15392" i="7"/>
  <c r="L15917" i="7"/>
  <c r="A15917" i="7"/>
  <c r="L16923" i="7"/>
  <c r="A16923" i="7"/>
  <c r="L15449" i="7"/>
  <c r="A15449" i="7"/>
  <c r="L17324" i="7"/>
  <c r="A17324" i="7"/>
  <c r="L15402" i="7"/>
  <c r="A15402" i="7"/>
  <c r="L15762" i="7"/>
  <c r="A15762" i="7"/>
  <c r="L15347" i="7"/>
  <c r="A15347" i="7"/>
  <c r="L15467" i="7"/>
  <c r="A15467" i="7"/>
  <c r="L16791" i="7"/>
  <c r="A16791" i="7"/>
  <c r="L15428" i="7"/>
  <c r="A15428" i="7"/>
  <c r="L15817" i="7"/>
  <c r="A15817" i="7"/>
  <c r="L16586" i="7"/>
  <c r="A16586" i="7"/>
  <c r="L15491" i="7"/>
  <c r="A15491" i="7"/>
  <c r="L16195" i="7"/>
  <c r="A16195" i="7"/>
  <c r="L16599" i="7"/>
  <c r="A16599" i="7"/>
  <c r="L16413" i="7"/>
  <c r="A16413" i="7"/>
  <c r="L15766" i="7"/>
  <c r="A15766" i="7"/>
  <c r="L16567" i="7"/>
  <c r="A16567" i="7"/>
  <c r="L15759" i="7"/>
  <c r="A15759" i="7"/>
  <c r="L16383" i="7"/>
  <c r="A16383" i="7"/>
  <c r="L16911" i="7"/>
  <c r="A16911" i="7"/>
  <c r="L16392" i="7"/>
  <c r="A16392" i="7"/>
  <c r="L16509" i="7"/>
  <c r="A16509" i="7"/>
  <c r="L16933" i="7"/>
  <c r="A16933" i="7"/>
  <c r="L17343" i="7"/>
  <c r="A17343" i="7"/>
  <c r="L16704" i="7"/>
  <c r="A16704" i="7"/>
  <c r="L17408" i="7"/>
  <c r="A17408" i="7"/>
  <c r="L16585" i="7"/>
  <c r="A16585" i="7"/>
  <c r="L16905" i="7"/>
  <c r="A16905" i="7"/>
  <c r="L16714" i="7"/>
  <c r="A16714" i="7"/>
  <c r="L16946" i="7"/>
  <c r="A16946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L13445" i="7"/>
  <c r="A13445" i="7"/>
  <c r="L15664" i="7"/>
  <c r="A15664" i="7"/>
  <c r="L15554" i="7"/>
  <c r="A15554" i="7"/>
  <c r="L14980" i="7"/>
  <c r="A14980" i="7"/>
  <c r="L17309" i="7"/>
  <c r="A17309" i="7"/>
  <c r="L17298" i="7"/>
  <c r="A17298" i="7"/>
  <c r="A14409" i="7"/>
  <c r="L14409" i="7"/>
  <c r="L16636" i="7"/>
  <c r="A16636" i="7"/>
  <c r="A2695" i="7"/>
  <c r="L2695" i="7"/>
  <c r="A13230" i="7"/>
  <c r="L13230" i="7"/>
  <c r="L13741" i="7"/>
  <c r="A13741" i="7"/>
  <c r="L12635" i="7"/>
  <c r="A12635" i="7"/>
  <c r="A13753" i="7"/>
  <c r="L13753" i="7"/>
  <c r="A14526" i="7"/>
  <c r="L14526" i="7"/>
  <c r="L13482" i="7"/>
  <c r="A13482" i="7"/>
  <c r="L15880" i="7"/>
  <c r="A15880" i="7"/>
  <c r="L16308" i="7"/>
  <c r="A16308" i="7"/>
  <c r="L16309" i="7"/>
  <c r="A16309" i="7"/>
  <c r="L15943" i="7"/>
  <c r="A15943" i="7"/>
  <c r="L17431" i="7"/>
  <c r="A17431" i="7"/>
  <c r="L13136" i="7"/>
  <c r="A13136" i="7"/>
  <c r="A14699" i="7"/>
  <c r="L14699" i="7"/>
  <c r="L17555" i="7"/>
  <c r="A17555" i="7"/>
  <c r="L2192" i="7"/>
  <c r="A2192" i="7"/>
  <c r="A12538" i="7"/>
  <c r="L12538" i="7"/>
  <c r="A13815" i="7"/>
  <c r="L13815" i="7"/>
  <c r="L15351" i="7"/>
  <c r="A15351" i="7"/>
  <c r="L16491" i="7"/>
  <c r="A16491" i="7"/>
  <c r="L15984" i="7"/>
  <c r="A15984" i="7"/>
  <c r="A13105" i="7"/>
  <c r="L13105" i="7"/>
  <c r="A13439" i="7"/>
  <c r="L13439" i="7"/>
  <c r="L16642" i="7"/>
  <c r="A16642" i="7"/>
  <c r="A13206" i="7"/>
  <c r="L13206" i="7"/>
  <c r="A12209" i="7"/>
  <c r="L12209" i="7"/>
  <c r="A13827" i="7"/>
  <c r="L13827" i="7"/>
  <c r="A1877" i="7"/>
  <c r="L1877" i="7"/>
  <c r="L7227" i="7"/>
  <c r="A7227" i="7"/>
  <c r="A12449" i="7"/>
  <c r="L12449" i="7"/>
  <c r="A14894" i="7"/>
  <c r="L14894" i="7"/>
  <c r="L15900" i="7"/>
  <c r="A15900" i="7"/>
  <c r="L15659" i="7"/>
  <c r="A15659" i="7"/>
  <c r="L16407" i="7"/>
  <c r="A16407" i="7"/>
  <c r="BA73" i="3"/>
  <c r="A13469" i="7"/>
  <c r="L13469" i="7"/>
  <c r="L13757" i="7"/>
  <c r="A13757" i="7"/>
  <c r="L12202" i="7"/>
  <c r="A12202" i="7"/>
  <c r="A12259" i="7"/>
  <c r="L12259" i="7"/>
  <c r="A13467" i="7"/>
  <c r="L13467" i="7"/>
  <c r="A14534" i="7"/>
  <c r="L14534" i="7"/>
  <c r="A14811" i="7"/>
  <c r="L14811" i="7"/>
  <c r="L14531" i="7"/>
  <c r="A14531" i="7"/>
  <c r="L15750" i="7"/>
  <c r="A15750" i="7"/>
  <c r="L4095" i="7"/>
  <c r="A4095" i="7"/>
  <c r="A6187" i="7"/>
  <c r="L6187" i="7"/>
  <c r="A12264" i="7"/>
  <c r="L12264" i="7"/>
  <c r="A12205" i="7"/>
  <c r="L12205" i="7"/>
  <c r="A14527" i="7"/>
  <c r="L14527" i="7"/>
  <c r="L14290" i="7"/>
  <c r="A14290" i="7"/>
  <c r="L15745" i="7"/>
  <c r="A15745" i="7"/>
  <c r="A14594" i="7"/>
  <c r="L14594" i="7"/>
  <c r="L16699" i="7"/>
  <c r="A16699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A12431" i="7"/>
  <c r="L12431" i="7"/>
  <c r="L12145" i="7"/>
  <c r="A12145" i="7"/>
  <c r="A12435" i="7"/>
  <c r="L12435" i="7"/>
  <c r="A14445" i="7"/>
  <c r="L14445" i="7"/>
  <c r="L15929" i="7"/>
  <c r="A15929" i="7"/>
  <c r="A14661" i="7"/>
  <c r="L14661" i="7"/>
  <c r="L15615" i="7"/>
  <c r="A15615" i="7"/>
  <c r="L15626" i="7"/>
  <c r="A15626" i="7"/>
  <c r="L16324" i="7"/>
  <c r="A16324" i="7"/>
  <c r="L15620" i="7"/>
  <c r="A15620" i="7"/>
  <c r="A14660" i="7"/>
  <c r="L14660" i="7"/>
  <c r="L15627" i="7"/>
  <c r="A15627" i="7"/>
  <c r="L16318" i="7"/>
  <c r="A16318" i="7"/>
  <c r="L16960" i="7"/>
  <c r="A16960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12966" i="7"/>
  <c r="L12966" i="7"/>
  <c r="L12953" i="7"/>
  <c r="A12953" i="7"/>
  <c r="A12948" i="7"/>
  <c r="L12948" i="7"/>
  <c r="A12965" i="7"/>
  <c r="L12965" i="7"/>
  <c r="L16249" i="7"/>
  <c r="A16249" i="7"/>
  <c r="L16542" i="7"/>
  <c r="A16542" i="7"/>
  <c r="L17261" i="7"/>
  <c r="A17261" i="7"/>
  <c r="L17254" i="7"/>
  <c r="A17254" i="7"/>
  <c r="L17487" i="7"/>
  <c r="A17487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A13609" i="7"/>
  <c r="L13609" i="7"/>
  <c r="L13286" i="7"/>
  <c r="A13286" i="7"/>
  <c r="A13545" i="7"/>
  <c r="L13545" i="7"/>
  <c r="A14180" i="7"/>
  <c r="L14180" i="7"/>
  <c r="A13288" i="7"/>
  <c r="L13288" i="7"/>
  <c r="A12977" i="7"/>
  <c r="L12977" i="7"/>
  <c r="A12794" i="7"/>
  <c r="L12794" i="7"/>
  <c r="A14244" i="7"/>
  <c r="L14244" i="7"/>
  <c r="A13123" i="7"/>
  <c r="L13123" i="7"/>
  <c r="A12572" i="7"/>
  <c r="L12572" i="7"/>
  <c r="A12653" i="7"/>
  <c r="L12653" i="7"/>
  <c r="A13589" i="7"/>
  <c r="L13589" i="7"/>
  <c r="A14182" i="7"/>
  <c r="L14182" i="7"/>
  <c r="A14151" i="7"/>
  <c r="L14151" i="7"/>
  <c r="A13656" i="7"/>
  <c r="L13656" i="7"/>
  <c r="L15865" i="7"/>
  <c r="A15865" i="7"/>
  <c r="A13683" i="7"/>
  <c r="L13683" i="7"/>
  <c r="L15604" i="7"/>
  <c r="A15604" i="7"/>
  <c r="A14679" i="7"/>
  <c r="L14679" i="7"/>
  <c r="L15439" i="7"/>
  <c r="A15439" i="7"/>
  <c r="L16918" i="7"/>
  <c r="A16918" i="7"/>
  <c r="L15596" i="7"/>
  <c r="A15596" i="7"/>
  <c r="L15393" i="7"/>
  <c r="A15393" i="7"/>
  <c r="L15410" i="7"/>
  <c r="A15410" i="7"/>
  <c r="L16996" i="7"/>
  <c r="A16996" i="7"/>
  <c r="L15816" i="7"/>
  <c r="A15816" i="7"/>
  <c r="L15704" i="7"/>
  <c r="A15704" i="7"/>
  <c r="L16995" i="7"/>
  <c r="A16995" i="7"/>
  <c r="L15819" i="7"/>
  <c r="A15819" i="7"/>
  <c r="L16806" i="7"/>
  <c r="A16806" i="7"/>
  <c r="L16486" i="7"/>
  <c r="A16486" i="7"/>
  <c r="L16771" i="7"/>
  <c r="A16771" i="7"/>
  <c r="L16311" i="7"/>
  <c r="A16311" i="7"/>
  <c r="L16862" i="7"/>
  <c r="A16862" i="7"/>
  <c r="L16429" i="7"/>
  <c r="A16429" i="7"/>
  <c r="L16925" i="7"/>
  <c r="A16925" i="7"/>
  <c r="L16992" i="7"/>
  <c r="A16992" i="7"/>
  <c r="L16569" i="7"/>
  <c r="A16569" i="7"/>
  <c r="L16945" i="7"/>
  <c r="A16945" i="7"/>
  <c r="L16850" i="7"/>
  <c r="A16850" i="7"/>
  <c r="L17426" i="7"/>
  <c r="A17426" i="7"/>
  <c r="A2691" i="7"/>
  <c r="L2691" i="7"/>
  <c r="A8190" i="7"/>
  <c r="L8190" i="7"/>
  <c r="A14545" i="7"/>
  <c r="L14545" i="7"/>
  <c r="L15591" i="7"/>
  <c r="A15591" i="7"/>
  <c r="L3445" i="7"/>
  <c r="A3445" i="7"/>
  <c r="L11598" i="7"/>
  <c r="A11598" i="7"/>
  <c r="L11740" i="7"/>
  <c r="A11740" i="7"/>
  <c r="L15946" i="7"/>
  <c r="A15946" i="7"/>
  <c r="L16434" i="7"/>
  <c r="A16434" i="7"/>
  <c r="L15944" i="7"/>
  <c r="A15944" i="7"/>
  <c r="L17326" i="7"/>
  <c r="A17326" i="7"/>
  <c r="L17480" i="7"/>
  <c r="A17480" i="7"/>
  <c r="A14325" i="7"/>
  <c r="L14325" i="7"/>
  <c r="A14773" i="7"/>
  <c r="L14773" i="7"/>
  <c r="L15713" i="7"/>
  <c r="A15713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962" i="7"/>
  <c r="A11962" i="7"/>
  <c r="A13371" i="7"/>
  <c r="L13371" i="7"/>
  <c r="A12982" i="7"/>
  <c r="L12982" i="7"/>
  <c r="A12990" i="7"/>
  <c r="L12990" i="7"/>
  <c r="A12742" i="7"/>
  <c r="L12742" i="7"/>
  <c r="L13006" i="7"/>
  <c r="A13006" i="7"/>
  <c r="A12750" i="7"/>
  <c r="L12750" i="7"/>
  <c r="L11475" i="7"/>
  <c r="A11475" i="7"/>
  <c r="A12751" i="7"/>
  <c r="L12751" i="7"/>
  <c r="L12694" i="7"/>
  <c r="A12694" i="7"/>
  <c r="L13007" i="7"/>
  <c r="A13007" i="7"/>
  <c r="L13071" i="7"/>
  <c r="A13071" i="7"/>
  <c r="A12344" i="7"/>
  <c r="L12344" i="7"/>
  <c r="A12688" i="7"/>
  <c r="L12688" i="7"/>
  <c r="A12752" i="7"/>
  <c r="L12752" i="7"/>
  <c r="A13024" i="7"/>
  <c r="L13024" i="7"/>
  <c r="A13361" i="7"/>
  <c r="L13361" i="7"/>
  <c r="A12353" i="7"/>
  <c r="L12353" i="7"/>
  <c r="L12697" i="7"/>
  <c r="A12697" i="7"/>
  <c r="L12761" i="7"/>
  <c r="A12761" i="7"/>
  <c r="A13033" i="7"/>
  <c r="L13033" i="7"/>
  <c r="A14100" i="7"/>
  <c r="L14100" i="7"/>
  <c r="L12362" i="7"/>
  <c r="A12362" i="7"/>
  <c r="A12706" i="7"/>
  <c r="L12706" i="7"/>
  <c r="A12770" i="7"/>
  <c r="L12770" i="7"/>
  <c r="A13042" i="7"/>
  <c r="L13042" i="7"/>
  <c r="A14108" i="7"/>
  <c r="L14108" i="7"/>
  <c r="A12379" i="7"/>
  <c r="L12379" i="7"/>
  <c r="A12723" i="7"/>
  <c r="L12723" i="7"/>
  <c r="A12995" i="7"/>
  <c r="L12995" i="7"/>
  <c r="A13059" i="7"/>
  <c r="L13059" i="7"/>
  <c r="L15149" i="7"/>
  <c r="A15149" i="7"/>
  <c r="A12340" i="7"/>
  <c r="L12340" i="7"/>
  <c r="A12404" i="7"/>
  <c r="L12404" i="7"/>
  <c r="A12748" i="7"/>
  <c r="L12748" i="7"/>
  <c r="A13020" i="7"/>
  <c r="L13020" i="7"/>
  <c r="L13355" i="7"/>
  <c r="A13355" i="7"/>
  <c r="L12341" i="7"/>
  <c r="A12341" i="7"/>
  <c r="A12405" i="7"/>
  <c r="L12405" i="7"/>
  <c r="A12749" i="7"/>
  <c r="L12749" i="7"/>
  <c r="L13013" i="7"/>
  <c r="A13013" i="7"/>
  <c r="L13077" i="7"/>
  <c r="A13077" i="7"/>
  <c r="L14101" i="7"/>
  <c r="A14101" i="7"/>
  <c r="A14613" i="7"/>
  <c r="L14613" i="7"/>
  <c r="L15150" i="7"/>
  <c r="A15150" i="7"/>
  <c r="L13358" i="7"/>
  <c r="A13358" i="7"/>
  <c r="A14118" i="7"/>
  <c r="L14118" i="7"/>
  <c r="A14641" i="7"/>
  <c r="L14641" i="7"/>
  <c r="L15221" i="7"/>
  <c r="A15221" i="7"/>
  <c r="A14087" i="7"/>
  <c r="L14087" i="7"/>
  <c r="A14604" i="7"/>
  <c r="L14604" i="7"/>
  <c r="L15126" i="7"/>
  <c r="A15126" i="7"/>
  <c r="A13784" i="7"/>
  <c r="L13784" i="7"/>
  <c r="L14136" i="7"/>
  <c r="A14136" i="7"/>
  <c r="L15077" i="7"/>
  <c r="A15077" i="7"/>
  <c r="A13777" i="7"/>
  <c r="L13777" i="7"/>
  <c r="A14129" i="7"/>
  <c r="L14129" i="7"/>
  <c r="L15059" i="7"/>
  <c r="A15059" i="7"/>
  <c r="L16082" i="7"/>
  <c r="A16082" i="7"/>
  <c r="A14090" i="7"/>
  <c r="L14090" i="7"/>
  <c r="A14609" i="7"/>
  <c r="L14609" i="7"/>
  <c r="L15141" i="7"/>
  <c r="A15141" i="7"/>
  <c r="A14083" i="7"/>
  <c r="L14083" i="7"/>
  <c r="L14147" i="7"/>
  <c r="A14147" i="7"/>
  <c r="L15110" i="7"/>
  <c r="A15110" i="7"/>
  <c r="L16042" i="7"/>
  <c r="A16042" i="7"/>
  <c r="L16907" i="7"/>
  <c r="A16907" i="7"/>
  <c r="A14631" i="7"/>
  <c r="L14631" i="7"/>
  <c r="L15071" i="7"/>
  <c r="A15071" i="7"/>
  <c r="L15135" i="7"/>
  <c r="A15135" i="7"/>
  <c r="L15199" i="7"/>
  <c r="A15199" i="7"/>
  <c r="L15263" i="7"/>
  <c r="A15263" i="7"/>
  <c r="L16108" i="7"/>
  <c r="A16108" i="7"/>
  <c r="L14616" i="7"/>
  <c r="A14616" i="7"/>
  <c r="L15056" i="7"/>
  <c r="A15056" i="7"/>
  <c r="L15120" i="7"/>
  <c r="A15120" i="7"/>
  <c r="L15184" i="7"/>
  <c r="A15184" i="7"/>
  <c r="L15248" i="7"/>
  <c r="A15248" i="7"/>
  <c r="L16068" i="7"/>
  <c r="A16068" i="7"/>
  <c r="L15081" i="7"/>
  <c r="A15081" i="7"/>
  <c r="L15145" i="7"/>
  <c r="A15145" i="7"/>
  <c r="L15209" i="7"/>
  <c r="A15209" i="7"/>
  <c r="L15273" i="7"/>
  <c r="A15273" i="7"/>
  <c r="L16114" i="7"/>
  <c r="A16114" i="7"/>
  <c r="A14626" i="7"/>
  <c r="L14626" i="7"/>
  <c r="L15066" i="7"/>
  <c r="A15066" i="7"/>
  <c r="L15130" i="7"/>
  <c r="A15130" i="7"/>
  <c r="L15194" i="7"/>
  <c r="A15194" i="7"/>
  <c r="L15258" i="7"/>
  <c r="A15258" i="7"/>
  <c r="L16074" i="7"/>
  <c r="A16074" i="7"/>
  <c r="L15107" i="7"/>
  <c r="A15107" i="7"/>
  <c r="L15171" i="7"/>
  <c r="A15171" i="7"/>
  <c r="L15235" i="7"/>
  <c r="A15235" i="7"/>
  <c r="L16012" i="7"/>
  <c r="A16012" i="7"/>
  <c r="L17276" i="7"/>
  <c r="A17276" i="7"/>
  <c r="L15084" i="7"/>
  <c r="A15084" i="7"/>
  <c r="L15148" i="7"/>
  <c r="A15148" i="7"/>
  <c r="L15212" i="7"/>
  <c r="A15212" i="7"/>
  <c r="L15276" i="7"/>
  <c r="A15276" i="7"/>
  <c r="L16145" i="7"/>
  <c r="A16145" i="7"/>
  <c r="L17116" i="7"/>
  <c r="A17116" i="7"/>
  <c r="L16043" i="7"/>
  <c r="A16043" i="7"/>
  <c r="L16107" i="7"/>
  <c r="A16107" i="7"/>
  <c r="L16822" i="7"/>
  <c r="A16822" i="7"/>
  <c r="L17100" i="7"/>
  <c r="A17100" i="7"/>
  <c r="L16013" i="7"/>
  <c r="A16013" i="7"/>
  <c r="L16077" i="7"/>
  <c r="A16077" i="7"/>
  <c r="L16141" i="7"/>
  <c r="A16141" i="7"/>
  <c r="L17063" i="7"/>
  <c r="A17063" i="7"/>
  <c r="L16022" i="7"/>
  <c r="A16022" i="7"/>
  <c r="L16086" i="7"/>
  <c r="A16086" i="7"/>
  <c r="L16150" i="7"/>
  <c r="A16150" i="7"/>
  <c r="L17131" i="7"/>
  <c r="A17131" i="7"/>
  <c r="L16055" i="7"/>
  <c r="A16055" i="7"/>
  <c r="L16119" i="7"/>
  <c r="A16119" i="7"/>
  <c r="L17007" i="7"/>
  <c r="A17007" i="7"/>
  <c r="L16008" i="7"/>
  <c r="A16008" i="7"/>
  <c r="L16072" i="7"/>
  <c r="A16072" i="7"/>
  <c r="L16136" i="7"/>
  <c r="A16136" i="7"/>
  <c r="L17092" i="7"/>
  <c r="A17092" i="7"/>
  <c r="L16821" i="7"/>
  <c r="A16821" i="7"/>
  <c r="L17061" i="7"/>
  <c r="A17061" i="7"/>
  <c r="L17125" i="7"/>
  <c r="A17125" i="7"/>
  <c r="L17030" i="7"/>
  <c r="A17030" i="7"/>
  <c r="L17094" i="7"/>
  <c r="A17094" i="7"/>
  <c r="L17246" i="7"/>
  <c r="A17246" i="7"/>
  <c r="L17040" i="7"/>
  <c r="A17040" i="7"/>
  <c r="L17104" i="7"/>
  <c r="A17104" i="7"/>
  <c r="L16849" i="7"/>
  <c r="A16849" i="7"/>
  <c r="L17065" i="7"/>
  <c r="A17065" i="7"/>
  <c r="L17129" i="7"/>
  <c r="A17129" i="7"/>
  <c r="L17026" i="7"/>
  <c r="A17026" i="7"/>
  <c r="L17090" i="7"/>
  <c r="A17090" i="7"/>
  <c r="L17234" i="7"/>
  <c r="A17234" i="7"/>
  <c r="L9014" i="7"/>
  <c r="A9014" i="7"/>
  <c r="A13440" i="7"/>
  <c r="L13440" i="7"/>
  <c r="A13954" i="7"/>
  <c r="L13954" i="7"/>
  <c r="L16295" i="7"/>
  <c r="A16295" i="7"/>
  <c r="A4239" i="7"/>
  <c r="L4239" i="7"/>
  <c r="L17191" i="7"/>
  <c r="A17191" i="7"/>
  <c r="A6225" i="7"/>
  <c r="L6225" i="7"/>
  <c r="A13229" i="7"/>
  <c r="L13229" i="7"/>
  <c r="A14498" i="7"/>
  <c r="L14498" i="7"/>
  <c r="L15611" i="7"/>
  <c r="A15611" i="7"/>
  <c r="A5839" i="7"/>
  <c r="L5839" i="7"/>
  <c r="A8933" i="7"/>
  <c r="L8933" i="7"/>
  <c r="A12672" i="7"/>
  <c r="L12672" i="7"/>
  <c r="A12675" i="7"/>
  <c r="L12675" i="7"/>
  <c r="L15461" i="7"/>
  <c r="A15461" i="7"/>
  <c r="A14715" i="7"/>
  <c r="L14715" i="7"/>
  <c r="L15462" i="7"/>
  <c r="A15462" i="7"/>
  <c r="A14720" i="7"/>
  <c r="L14720" i="7"/>
  <c r="L16892" i="7"/>
  <c r="A16892" i="7"/>
  <c r="L15915" i="7"/>
  <c r="A15915" i="7"/>
  <c r="L16499" i="7"/>
  <c r="A16499" i="7"/>
  <c r="A9137" i="7"/>
  <c r="L9137" i="7"/>
  <c r="A13457" i="7"/>
  <c r="L13457" i="7"/>
  <c r="L14546" i="7"/>
  <c r="A14546" i="7"/>
  <c r="L15775" i="7"/>
  <c r="A15775" i="7"/>
  <c r="A6091" i="7"/>
  <c r="L6091" i="7"/>
  <c r="L14326" i="7"/>
  <c r="A14326" i="7"/>
  <c r="A5811" i="7"/>
  <c r="L4162" i="7"/>
  <c r="L8434" i="7"/>
  <c r="A8434" i="7"/>
  <c r="A12302" i="7"/>
  <c r="L12302" i="7"/>
  <c r="A12478" i="7"/>
  <c r="L12478" i="7"/>
  <c r="L12441" i="7"/>
  <c r="A12441" i="7"/>
  <c r="L13251" i="7"/>
  <c r="A13251" i="7"/>
  <c r="A13582" i="7"/>
  <c r="L13582" i="7"/>
  <c r="A13963" i="7"/>
  <c r="L13963" i="7"/>
  <c r="L16401" i="7"/>
  <c r="A16401" i="7"/>
  <c r="L16409" i="7"/>
  <c r="A16409" i="7"/>
  <c r="L17269" i="7"/>
  <c r="A17269" i="7"/>
  <c r="L4588" i="7"/>
  <c r="A4588" i="7"/>
  <c r="A14513" i="7"/>
  <c r="L14513" i="7"/>
  <c r="A12279" i="7"/>
  <c r="L12279" i="7"/>
  <c r="A12683" i="7"/>
  <c r="L12683" i="7"/>
  <c r="L14486" i="7"/>
  <c r="A14486" i="7"/>
  <c r="L15551" i="7"/>
  <c r="A15551" i="7"/>
  <c r="A6241" i="7"/>
  <c r="L6241" i="7"/>
  <c r="A13307" i="7"/>
  <c r="L13307" i="7"/>
  <c r="L13743" i="7"/>
  <c r="A13743" i="7"/>
  <c r="L14988" i="7"/>
  <c r="A14988" i="7"/>
  <c r="L16644" i="7"/>
  <c r="A16644" i="7"/>
  <c r="A14827" i="7"/>
  <c r="L14827" i="7"/>
  <c r="L14511" i="7"/>
  <c r="A14511" i="7"/>
  <c r="L15594" i="7"/>
  <c r="A15594" i="7"/>
  <c r="L16950" i="7"/>
  <c r="A16950" i="7"/>
  <c r="L17400" i="7"/>
  <c r="A17400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A12247" i="7"/>
  <c r="L12247" i="7"/>
  <c r="A13142" i="7"/>
  <c r="L13142" i="7"/>
  <c r="A13199" i="7"/>
  <c r="L13199" i="7"/>
  <c r="A13216" i="7"/>
  <c r="L13216" i="7"/>
  <c r="A13709" i="7"/>
  <c r="L13709" i="7"/>
  <c r="L12148" i="7"/>
  <c r="A12148" i="7"/>
  <c r="A13988" i="7"/>
  <c r="L13988" i="7"/>
  <c r="L13141" i="7"/>
  <c r="A13141" i="7"/>
  <c r="A14437" i="7"/>
  <c r="L14437" i="7"/>
  <c r="A13710" i="7"/>
  <c r="L13710" i="7"/>
  <c r="A14694" i="7"/>
  <c r="L14694" i="7"/>
  <c r="A13872" i="7"/>
  <c r="L13872" i="7"/>
  <c r="L15293" i="7"/>
  <c r="A15293" i="7"/>
  <c r="L15317" i="7"/>
  <c r="A15317" i="7"/>
  <c r="A13739" i="7"/>
  <c r="L13739" i="7"/>
  <c r="L14543" i="7"/>
  <c r="A14543" i="7"/>
  <c r="A14793" i="7"/>
  <c r="L14793" i="7"/>
  <c r="L16674" i="7"/>
  <c r="A16674" i="7"/>
  <c r="L16598" i="7"/>
  <c r="A16598" i="7"/>
  <c r="L15558" i="7"/>
  <c r="A15558" i="7"/>
  <c r="L17316" i="7"/>
  <c r="A17316" i="7"/>
  <c r="L16681" i="7"/>
  <c r="A16681" i="7"/>
  <c r="T2" i="9"/>
  <c r="S12" i="9"/>
  <c r="A12798" i="7"/>
  <c r="L12798" i="7"/>
  <c r="A14273" i="7"/>
  <c r="L14273" i="7"/>
  <c r="L16986" i="7"/>
  <c r="A16986" i="7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A12782" i="7"/>
  <c r="L12782" i="7"/>
  <c r="L11542" i="7"/>
  <c r="A11542" i="7"/>
  <c r="A12783" i="7"/>
  <c r="L12783" i="7"/>
  <c r="L11647" i="7"/>
  <c r="A11647" i="7"/>
  <c r="A12647" i="7"/>
  <c r="L12647" i="7"/>
  <c r="L12934" i="7"/>
  <c r="A12934" i="7"/>
  <c r="L11641" i="7"/>
  <c r="A11641" i="7"/>
  <c r="A12430" i="7"/>
  <c r="L12430" i="7"/>
  <c r="L11539" i="7"/>
  <c r="A11539" i="7"/>
  <c r="L12591" i="7"/>
  <c r="A12591" i="7"/>
  <c r="A12927" i="7"/>
  <c r="L12927" i="7"/>
  <c r="L13497" i="7"/>
  <c r="A13497" i="7"/>
  <c r="A14500" i="7"/>
  <c r="L14500" i="7"/>
  <c r="A12184" i="7"/>
  <c r="L12184" i="7"/>
  <c r="A12568" i="7"/>
  <c r="L12568" i="7"/>
  <c r="A12824" i="7"/>
  <c r="L12824" i="7"/>
  <c r="L13280" i="7"/>
  <c r="A13280" i="7"/>
  <c r="A14260" i="7"/>
  <c r="L14260" i="7"/>
  <c r="L12097" i="7"/>
  <c r="A12097" i="7"/>
  <c r="A12513" i="7"/>
  <c r="L12513" i="7"/>
  <c r="A12785" i="7"/>
  <c r="L12785" i="7"/>
  <c r="A13185" i="7"/>
  <c r="L13185" i="7"/>
  <c r="L13669" i="7"/>
  <c r="A13669" i="7"/>
  <c r="L12098" i="7"/>
  <c r="A12098" i="7"/>
  <c r="A12514" i="7"/>
  <c r="L12514" i="7"/>
  <c r="A12930" i="7"/>
  <c r="L12930" i="7"/>
  <c r="L13376" i="7"/>
  <c r="A13376" i="7"/>
  <c r="A12275" i="7"/>
  <c r="L12275" i="7"/>
  <c r="A12787" i="7"/>
  <c r="L12787" i="7"/>
  <c r="A13187" i="7"/>
  <c r="L13187" i="7"/>
  <c r="A13689" i="7"/>
  <c r="L13689" i="7"/>
  <c r="A12420" i="7"/>
  <c r="L12420" i="7"/>
  <c r="A12820" i="7"/>
  <c r="L12820" i="7"/>
  <c r="A13148" i="7"/>
  <c r="L13148" i="7"/>
  <c r="A13764" i="7"/>
  <c r="L13764" i="7"/>
  <c r="A12277" i="7"/>
  <c r="L12277" i="7"/>
  <c r="A12781" i="7"/>
  <c r="L12781" i="7"/>
  <c r="A13189" i="7"/>
  <c r="L13189" i="7"/>
  <c r="A13705" i="7"/>
  <c r="L13705" i="7"/>
  <c r="A14037" i="7"/>
  <c r="L14037" i="7"/>
  <c r="A14413" i="7"/>
  <c r="L14413" i="7"/>
  <c r="L15011" i="7"/>
  <c r="A15011" i="7"/>
  <c r="A13614" i="7"/>
  <c r="L13614" i="7"/>
  <c r="L13718" i="7"/>
  <c r="A13718" i="7"/>
  <c r="A14030" i="7"/>
  <c r="L14030" i="7"/>
  <c r="A14430" i="7"/>
  <c r="L14430" i="7"/>
  <c r="L15013" i="7"/>
  <c r="A15013" i="7"/>
  <c r="L13447" i="7"/>
  <c r="A13447" i="7"/>
  <c r="A13663" i="7"/>
  <c r="L13663" i="7"/>
  <c r="A14023" i="7"/>
  <c r="L14023" i="7"/>
  <c r="A14455" i="7"/>
  <c r="L14455" i="7"/>
  <c r="A14830" i="7"/>
  <c r="L14830" i="7"/>
  <c r="L13616" i="7"/>
  <c r="A13616" i="7"/>
  <c r="L13824" i="7"/>
  <c r="A13824" i="7"/>
  <c r="A14160" i="7"/>
  <c r="L14160" i="7"/>
  <c r="A14464" i="7"/>
  <c r="L14464" i="7"/>
  <c r="L15730" i="7"/>
  <c r="A15730" i="7"/>
  <c r="A13897" i="7"/>
  <c r="L13897" i="7"/>
  <c r="A14249" i="7"/>
  <c r="L14249" i="7"/>
  <c r="A14779" i="7"/>
  <c r="L14779" i="7"/>
  <c r="A13498" i="7"/>
  <c r="L13498" i="7"/>
  <c r="A13818" i="7"/>
  <c r="L13818" i="7"/>
  <c r="A14282" i="7"/>
  <c r="L14282" i="7"/>
  <c r="A14781" i="7"/>
  <c r="L14781" i="7"/>
  <c r="A13667" i="7"/>
  <c r="L13667" i="7"/>
  <c r="A14027" i="7"/>
  <c r="L14027" i="7"/>
  <c r="A14379" i="7"/>
  <c r="L14379" i="7"/>
  <c r="A14877" i="7"/>
  <c r="L14877" i="7"/>
  <c r="L15720" i="7"/>
  <c r="A15720" i="7"/>
  <c r="L16971" i="7"/>
  <c r="A16971" i="7"/>
  <c r="L14831" i="7"/>
  <c r="A14831" i="7"/>
  <c r="L15367" i="7"/>
  <c r="A15367" i="7"/>
  <c r="L15733" i="7"/>
  <c r="A15733" i="7"/>
  <c r="A14576" i="7"/>
  <c r="L14576" i="7"/>
  <c r="L15360" i="7"/>
  <c r="A15360" i="7"/>
  <c r="L15824" i="7"/>
  <c r="A15824" i="7"/>
  <c r="L15361" i="7"/>
  <c r="A15361" i="7"/>
  <c r="L15837" i="7"/>
  <c r="A15837" i="7"/>
  <c r="A14778" i="7"/>
  <c r="L14778" i="7"/>
  <c r="L15370" i="7"/>
  <c r="A15370" i="7"/>
  <c r="L15860" i="7"/>
  <c r="A15860" i="7"/>
  <c r="L15371" i="7"/>
  <c r="A15371" i="7"/>
  <c r="L15861" i="7"/>
  <c r="A15861" i="7"/>
  <c r="A14732" i="7"/>
  <c r="L14732" i="7"/>
  <c r="L15484" i="7"/>
  <c r="A15484" i="7"/>
  <c r="L15994" i="7"/>
  <c r="A15994" i="7"/>
  <c r="L16835" i="7"/>
  <c r="A16835" i="7"/>
  <c r="L15579" i="7"/>
  <c r="A15579" i="7"/>
  <c r="L15955" i="7"/>
  <c r="A15955" i="7"/>
  <c r="L16442" i="7"/>
  <c r="A16442" i="7"/>
  <c r="L16868" i="7"/>
  <c r="A16868" i="7"/>
  <c r="L15997" i="7"/>
  <c r="A15997" i="7"/>
  <c r="L16466" i="7"/>
  <c r="A16466" i="7"/>
  <c r="L17167" i="7"/>
  <c r="A17167" i="7"/>
  <c r="L15638" i="7"/>
  <c r="A15638" i="7"/>
  <c r="L15958" i="7"/>
  <c r="A15958" i="7"/>
  <c r="L16278" i="7"/>
  <c r="A16278" i="7"/>
  <c r="L16618" i="7"/>
  <c r="A16618" i="7"/>
  <c r="L17452" i="7"/>
  <c r="A17452" i="7"/>
  <c r="L15887" i="7"/>
  <c r="A15887" i="7"/>
  <c r="L16327" i="7"/>
  <c r="A16327" i="7"/>
  <c r="L16748" i="7"/>
  <c r="A16748" i="7"/>
  <c r="L15968" i="7"/>
  <c r="A15968" i="7"/>
  <c r="L16438" i="7"/>
  <c r="A16438" i="7"/>
  <c r="L16979" i="7"/>
  <c r="A16979" i="7"/>
  <c r="L16469" i="7"/>
  <c r="A16469" i="7"/>
  <c r="L16837" i="7"/>
  <c r="A16837" i="7"/>
  <c r="L17181" i="7"/>
  <c r="A17181" i="7"/>
  <c r="L17453" i="7"/>
  <c r="A17453" i="7"/>
  <c r="L17366" i="7"/>
  <c r="A17366" i="7"/>
  <c r="L17534" i="7"/>
  <c r="A17534" i="7"/>
  <c r="L17471" i="7"/>
  <c r="A17471" i="7"/>
  <c r="L16624" i="7"/>
  <c r="A16624" i="7"/>
  <c r="L17160" i="7"/>
  <c r="A17160" i="7"/>
  <c r="L17448" i="7"/>
  <c r="A17448" i="7"/>
  <c r="L16841" i="7"/>
  <c r="A16841" i="7"/>
  <c r="L17361" i="7"/>
  <c r="A17361" i="7"/>
  <c r="L17553" i="7"/>
  <c r="A17553" i="7"/>
  <c r="L16754" i="7"/>
  <c r="A16754" i="7"/>
  <c r="L17282" i="7"/>
  <c r="A17282" i="7"/>
  <c r="L17482" i="7"/>
  <c r="A17482" i="7"/>
  <c r="A1549" i="7"/>
  <c r="L1549" i="7"/>
  <c r="A14813" i="7"/>
  <c r="L14813" i="7"/>
  <c r="A14772" i="7"/>
  <c r="L14772" i="7"/>
  <c r="L17397" i="7"/>
  <c r="A17397" i="7"/>
  <c r="L15318" i="7"/>
  <c r="A15318" i="7"/>
  <c r="A4702" i="7"/>
  <c r="L4702" i="7"/>
  <c r="A3972" i="7"/>
  <c r="L3972" i="7"/>
  <c r="L11386" i="7"/>
  <c r="A11386" i="7"/>
  <c r="A14196" i="7"/>
  <c r="L14196" i="7"/>
  <c r="A14068" i="7"/>
  <c r="L14068" i="7"/>
  <c r="L14198" i="7"/>
  <c r="A14198" i="7"/>
  <c r="A14303" i="7"/>
  <c r="L14303" i="7"/>
  <c r="A13929" i="7"/>
  <c r="L13929" i="7"/>
  <c r="L14067" i="7"/>
  <c r="A14067" i="7"/>
  <c r="A14856" i="7"/>
  <c r="L14856" i="7"/>
  <c r="L16388" i="7"/>
  <c r="A16388" i="7"/>
  <c r="L16671" i="7"/>
  <c r="A16671" i="7"/>
  <c r="L17395" i="7"/>
  <c r="A17395" i="7"/>
  <c r="L16504" i="7"/>
  <c r="A16504" i="7"/>
  <c r="L16513" i="7"/>
  <c r="A16513" i="7"/>
  <c r="A14004" i="7"/>
  <c r="L14004" i="7"/>
  <c r="L15953" i="7"/>
  <c r="A15953" i="7"/>
  <c r="L16658" i="7"/>
  <c r="A16658" i="7"/>
  <c r="A3903" i="7"/>
  <c r="L3903" i="7"/>
  <c r="L16306" i="7"/>
  <c r="A16306" i="7"/>
  <c r="L2395" i="7"/>
  <c r="A2395" i="7"/>
  <c r="L8197" i="7"/>
  <c r="A8197" i="7"/>
  <c r="L15872" i="7"/>
  <c r="A15872" i="7"/>
  <c r="A3331" i="7"/>
  <c r="L3331" i="7"/>
  <c r="A6201" i="7"/>
  <c r="L6201" i="7"/>
  <c r="A4299" i="7"/>
  <c r="L4299" i="7"/>
  <c r="A6374" i="7"/>
  <c r="L6374" i="7"/>
  <c r="A9397" i="7"/>
  <c r="L9397" i="7"/>
  <c r="L13145" i="7"/>
  <c r="A13145" i="7"/>
  <c r="L13147" i="7"/>
  <c r="A13147" i="7"/>
  <c r="A13520" i="7"/>
  <c r="L13520" i="7"/>
  <c r="A14451" i="7"/>
  <c r="L14451" i="7"/>
  <c r="L15657" i="7"/>
  <c r="A15657" i="7"/>
  <c r="L15650" i="7"/>
  <c r="A15650" i="7"/>
  <c r="L15951" i="7"/>
  <c r="A15951" i="7"/>
  <c r="L16592" i="7"/>
  <c r="A16592" i="7"/>
  <c r="L16954" i="7"/>
  <c r="A16954" i="7"/>
  <c r="A9274" i="7"/>
  <c r="L9274" i="7"/>
  <c r="L8653" i="7"/>
  <c r="A8653" i="7"/>
  <c r="L10811" i="7"/>
  <c r="A10811" i="7"/>
  <c r="A13892" i="7"/>
  <c r="L13892" i="7"/>
  <c r="A12848" i="7"/>
  <c r="L12848" i="7"/>
  <c r="A12858" i="7"/>
  <c r="L12858" i="7"/>
  <c r="A12860" i="7"/>
  <c r="L12860" i="7"/>
  <c r="A14420" i="7"/>
  <c r="L14420" i="7"/>
  <c r="L13974" i="7"/>
  <c r="A13974" i="7"/>
  <c r="A13696" i="7"/>
  <c r="L13696" i="7"/>
  <c r="A14425" i="7"/>
  <c r="L14425" i="7"/>
  <c r="L14418" i="7"/>
  <c r="A14418" i="7"/>
  <c r="A14427" i="7"/>
  <c r="L14427" i="7"/>
  <c r="A14920" i="7"/>
  <c r="L14920" i="7"/>
  <c r="A14914" i="7"/>
  <c r="L14914" i="7"/>
  <c r="A14924" i="7"/>
  <c r="L14924" i="7"/>
  <c r="L16205" i="7"/>
  <c r="A16205" i="7"/>
  <c r="L16207" i="7"/>
  <c r="A16207" i="7"/>
  <c r="L17350" i="7"/>
  <c r="A17350" i="7"/>
  <c r="L17225" i="7"/>
  <c r="A17225" i="7"/>
  <c r="A5986" i="7"/>
  <c r="L5986" i="7"/>
  <c r="A12801" i="7"/>
  <c r="L12801" i="7"/>
  <c r="A13751" i="7"/>
  <c r="L13751" i="7"/>
  <c r="A13771" i="7"/>
  <c r="L13771" i="7"/>
  <c r="L15331" i="7"/>
  <c r="A15331" i="7"/>
  <c r="L16693" i="7"/>
  <c r="A16693" i="7"/>
  <c r="L16428" i="7"/>
  <c r="A16428" i="7"/>
  <c r="L17466" i="7"/>
  <c r="A17466" i="7"/>
  <c r="A128" i="7"/>
  <c r="L129" i="7"/>
  <c r="L342" i="7"/>
  <c r="A337" i="7"/>
  <c r="A14050" i="7"/>
  <c r="L14050" i="7"/>
  <c r="L12526" i="7"/>
  <c r="A12526" i="7"/>
  <c r="A12529" i="7"/>
  <c r="L12529" i="7"/>
  <c r="A12588" i="7"/>
  <c r="L12588" i="7"/>
  <c r="A13862" i="7"/>
  <c r="L13862" i="7"/>
  <c r="A13799" i="7"/>
  <c r="L13799" i="7"/>
  <c r="L13985" i="7"/>
  <c r="A13985" i="7"/>
  <c r="L14514" i="7"/>
  <c r="A14514" i="7"/>
  <c r="L16188" i="7"/>
  <c r="A16188" i="7"/>
  <c r="L16171" i="7"/>
  <c r="A16171" i="7"/>
  <c r="L17564" i="7"/>
  <c r="A17564" i="7"/>
  <c r="L17422" i="7"/>
  <c r="A17422" i="7"/>
  <c r="L17416" i="7"/>
  <c r="A17416" i="7"/>
  <c r="L17386" i="7"/>
  <c r="A17386" i="7"/>
  <c r="L11673" i="7"/>
  <c r="A11673" i="7"/>
  <c r="L16955" i="7"/>
  <c r="A16955" i="7"/>
  <c r="L16514" i="7"/>
  <c r="A16514" i="7"/>
  <c r="L12177" i="7"/>
  <c r="A12177" i="7"/>
  <c r="L15517" i="7"/>
  <c r="A15517" i="7"/>
  <c r="L16300" i="7"/>
  <c r="A16300" i="7"/>
  <c r="A13087" i="7"/>
  <c r="L13087" i="7"/>
  <c r="L15933" i="7"/>
  <c r="A15933" i="7"/>
  <c r="A6163" i="7"/>
  <c r="L6163" i="7"/>
  <c r="A14557" i="7"/>
  <c r="L14557" i="7"/>
  <c r="L824" i="7"/>
  <c r="A824" i="7"/>
  <c r="A3504" i="7"/>
  <c r="L3504" i="7"/>
  <c r="L5686" i="7"/>
  <c r="A5686" i="7"/>
  <c r="L7919" i="7"/>
  <c r="A7919" i="7"/>
  <c r="L9367" i="7"/>
  <c r="A9367" i="7"/>
  <c r="A12542" i="7"/>
  <c r="L12542" i="7"/>
  <c r="A13484" i="7"/>
  <c r="L13484" i="7"/>
  <c r="L12169" i="7"/>
  <c r="A12169" i="7"/>
  <c r="A13489" i="7"/>
  <c r="L13489" i="7"/>
  <c r="A13836" i="7"/>
  <c r="L13836" i="7"/>
  <c r="L13837" i="7"/>
  <c r="A13837" i="7"/>
  <c r="A13838" i="7"/>
  <c r="L13838" i="7"/>
  <c r="A13840" i="7"/>
  <c r="L13840" i="7"/>
  <c r="L13842" i="7"/>
  <c r="A13842" i="7"/>
  <c r="A14903" i="7"/>
  <c r="L14903" i="7"/>
  <c r="L15709" i="7"/>
  <c r="A15709" i="7"/>
  <c r="L15493" i="7"/>
  <c r="A15493" i="7"/>
  <c r="L15494" i="7"/>
  <c r="A15494" i="7"/>
  <c r="L17008" i="7"/>
  <c r="A17008" i="7"/>
  <c r="A14862" i="7"/>
  <c r="L14862" i="7"/>
  <c r="L843" i="7"/>
  <c r="A843" i="7"/>
  <c r="A5961" i="7"/>
  <c r="L5961" i="7"/>
  <c r="L13181" i="7"/>
  <c r="A13181" i="7"/>
  <c r="L13554" i="7"/>
  <c r="A13554" i="7"/>
  <c r="L15977" i="7"/>
  <c r="A15977" i="7"/>
  <c r="L17152" i="7"/>
  <c r="A17152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A12286" i="7"/>
  <c r="L12286" i="7"/>
  <c r="L12312" i="7"/>
  <c r="A12312" i="7"/>
  <c r="A13248" i="7"/>
  <c r="L13248" i="7"/>
  <c r="L12409" i="7"/>
  <c r="A12409" i="7"/>
  <c r="L13209" i="7"/>
  <c r="A13209" i="7"/>
  <c r="A12442" i="7"/>
  <c r="L12442" i="7"/>
  <c r="A14268" i="7"/>
  <c r="L14268" i="7"/>
  <c r="A12411" i="7"/>
  <c r="L12411" i="7"/>
  <c r="A12308" i="7"/>
  <c r="L12308" i="7"/>
  <c r="A12285" i="7"/>
  <c r="L12285" i="7"/>
  <c r="A14189" i="7"/>
  <c r="L14189" i="7"/>
  <c r="L13454" i="7"/>
  <c r="A13454" i="7"/>
  <c r="L14262" i="7"/>
  <c r="A14262" i="7"/>
  <c r="A14215" i="7"/>
  <c r="L14215" i="7"/>
  <c r="L15768" i="7"/>
  <c r="A15768" i="7"/>
  <c r="L14264" i="7"/>
  <c r="A14264" i="7"/>
  <c r="L14233" i="7"/>
  <c r="A14233" i="7"/>
  <c r="A13522" i="7"/>
  <c r="L13522" i="7"/>
  <c r="A14218" i="7"/>
  <c r="L14218" i="7"/>
  <c r="L15405" i="7"/>
  <c r="A15405" i="7"/>
  <c r="L14179" i="7"/>
  <c r="A14179" i="7"/>
  <c r="L15430" i="7"/>
  <c r="A15430" i="7"/>
  <c r="A14727" i="7"/>
  <c r="L14727" i="7"/>
  <c r="L15447" i="7"/>
  <c r="A15447" i="7"/>
  <c r="L16578" i="7"/>
  <c r="A16578" i="7"/>
  <c r="L15440" i="7"/>
  <c r="A15440" i="7"/>
  <c r="L16305" i="7"/>
  <c r="A16305" i="7"/>
  <c r="L15385" i="7"/>
  <c r="A15385" i="7"/>
  <c r="L15812" i="7"/>
  <c r="A15812" i="7"/>
  <c r="A14722" i="7"/>
  <c r="L14722" i="7"/>
  <c r="L15450" i="7"/>
  <c r="A15450" i="7"/>
  <c r="L15938" i="7"/>
  <c r="A15938" i="7"/>
  <c r="L15403" i="7"/>
  <c r="A15403" i="7"/>
  <c r="L15764" i="7"/>
  <c r="A15764" i="7"/>
  <c r="A14740" i="7"/>
  <c r="L14740" i="7"/>
  <c r="L15468" i="7"/>
  <c r="A15468" i="7"/>
  <c r="L16393" i="7"/>
  <c r="A16393" i="7"/>
  <c r="L16803" i="7"/>
  <c r="A16803" i="7"/>
  <c r="L15771" i="7"/>
  <c r="A15771" i="7"/>
  <c r="L16387" i="7"/>
  <c r="A16387" i="7"/>
  <c r="L16998" i="7"/>
  <c r="A16998" i="7"/>
  <c r="L16731" i="7"/>
  <c r="A16731" i="7"/>
  <c r="L16174" i="7"/>
  <c r="A16174" i="7"/>
  <c r="L16828" i="7"/>
  <c r="A16828" i="7"/>
  <c r="L15855" i="7"/>
  <c r="A15855" i="7"/>
  <c r="L16426" i="7"/>
  <c r="A16426" i="7"/>
  <c r="L16176" i="7"/>
  <c r="A16176" i="7"/>
  <c r="L16707" i="7"/>
  <c r="A16707" i="7"/>
  <c r="L16709" i="7"/>
  <c r="A16709" i="7"/>
  <c r="L17325" i="7"/>
  <c r="A17325" i="7"/>
  <c r="L17430" i="7"/>
  <c r="A17430" i="7"/>
  <c r="L16920" i="7"/>
  <c r="A16920" i="7"/>
  <c r="L17552" i="7"/>
  <c r="A17552" i="7"/>
  <c r="L16721" i="7"/>
  <c r="A16721" i="7"/>
  <c r="L17313" i="7"/>
  <c r="A17313" i="7"/>
  <c r="L16794" i="7"/>
  <c r="A16794" i="7"/>
  <c r="L17314" i="7"/>
  <c r="A17314" i="7"/>
  <c r="L3792" i="7"/>
  <c r="A3792" i="7"/>
  <c r="A5842" i="7"/>
  <c r="L5842" i="7"/>
  <c r="L4691" i="7"/>
  <c r="A4691" i="7"/>
  <c r="L8076" i="7"/>
  <c r="A8076" i="7"/>
  <c r="A13144" i="7"/>
  <c r="L13144" i="7"/>
  <c r="L15754" i="7"/>
  <c r="A15754" i="7"/>
  <c r="L16430" i="7"/>
  <c r="A16430" i="7"/>
  <c r="L15753" i="7"/>
  <c r="A15753" i="7"/>
  <c r="L16432" i="7"/>
  <c r="A16432" i="7"/>
  <c r="L4592" i="7"/>
  <c r="A4592" i="7"/>
  <c r="A5852" i="7"/>
  <c r="L5852" i="7"/>
  <c r="A6070" i="7"/>
  <c r="L6070" i="7"/>
  <c r="L9190" i="7"/>
  <c r="A9190" i="7"/>
  <c r="A13270" i="7"/>
  <c r="L13270" i="7"/>
  <c r="A12580" i="7"/>
  <c r="L12580" i="7"/>
  <c r="A14411" i="7"/>
  <c r="L14411" i="7"/>
  <c r="L17516" i="7"/>
  <c r="A17516" i="7"/>
  <c r="A3468" i="7"/>
  <c r="L3468" i="7"/>
  <c r="L6232" i="7"/>
  <c r="A6232" i="7"/>
  <c r="A6897" i="7"/>
  <c r="L6897" i="7"/>
  <c r="L12664" i="7"/>
  <c r="A12664" i="7"/>
  <c r="L12802" i="7"/>
  <c r="A12802" i="7"/>
  <c r="L15326" i="7"/>
  <c r="A15326" i="7"/>
  <c r="A14517" i="7"/>
  <c r="L14517" i="7"/>
  <c r="L14063" i="7"/>
  <c r="A14063" i="7"/>
  <c r="A13987" i="7"/>
  <c r="L13987" i="7"/>
  <c r="L15669" i="7"/>
  <c r="A15669" i="7"/>
  <c r="L15547" i="7"/>
  <c r="A15547" i="7"/>
  <c r="L15942" i="7"/>
  <c r="A15942" i="7"/>
  <c r="L16661" i="7"/>
  <c r="A16661" i="7"/>
  <c r="L17394" i="7"/>
  <c r="A17394" i="7"/>
  <c r="L16724" i="7"/>
  <c r="A16724" i="7"/>
  <c r="L813" i="7"/>
  <c r="A813" i="7"/>
  <c r="A13244" i="7"/>
  <c r="L13244" i="7"/>
  <c r="L15350" i="7"/>
  <c r="A15350" i="7"/>
  <c r="L16492" i="7"/>
  <c r="A16492" i="7"/>
  <c r="L15989" i="7"/>
  <c r="A15989" i="7"/>
  <c r="A6233" i="7"/>
  <c r="L6233" i="7"/>
  <c r="L11827" i="7"/>
  <c r="A11827" i="7"/>
  <c r="L13106" i="7"/>
  <c r="A13106" i="7"/>
  <c r="L14307" i="7"/>
  <c r="A14307" i="7"/>
  <c r="L16477" i="7"/>
  <c r="A16477" i="7"/>
  <c r="A5257" i="7"/>
  <c r="L5257" i="7"/>
  <c r="A12795" i="7"/>
  <c r="L12795" i="7"/>
  <c r="L14584" i="7"/>
  <c r="A14584" i="7"/>
  <c r="L2265" i="7"/>
  <c r="A2265" i="7"/>
  <c r="A8144" i="7"/>
  <c r="L8144" i="7"/>
  <c r="L11189" i="7"/>
  <c r="A11189" i="7"/>
  <c r="L11425" i="7"/>
  <c r="A11425" i="7"/>
  <c r="A13155" i="7"/>
  <c r="L13155" i="7"/>
  <c r="L13584" i="7"/>
  <c r="A13584" i="7"/>
  <c r="L15660" i="7"/>
  <c r="A15660" i="7"/>
  <c r="L16397" i="7"/>
  <c r="A16397" i="7"/>
  <c r="L17279" i="7"/>
  <c r="A17279" i="7"/>
  <c r="A12206" i="7"/>
  <c r="L12206" i="7"/>
  <c r="A13222" i="7"/>
  <c r="L13222" i="7"/>
  <c r="A12201" i="7"/>
  <c r="L12201" i="7"/>
  <c r="A13194" i="7"/>
  <c r="L13194" i="7"/>
  <c r="A13748" i="7"/>
  <c r="L13748" i="7"/>
  <c r="L12261" i="7"/>
  <c r="A12261" i="7"/>
  <c r="A13471" i="7"/>
  <c r="L13471" i="7"/>
  <c r="A14009" i="7"/>
  <c r="L14009" i="7"/>
  <c r="L15746" i="7"/>
  <c r="A15746" i="7"/>
  <c r="L16512" i="7"/>
  <c r="A16512" i="7"/>
  <c r="A4102" i="7"/>
  <c r="L4102" i="7"/>
  <c r="A6186" i="7"/>
  <c r="L6186" i="7"/>
  <c r="A6109" i="7"/>
  <c r="L6109" i="7"/>
  <c r="A12262" i="7"/>
  <c r="L12262" i="7"/>
  <c r="A13373" i="7"/>
  <c r="L13373" i="7"/>
  <c r="A13734" i="7"/>
  <c r="L13734" i="7"/>
  <c r="L14328" i="7"/>
  <c r="A14328" i="7"/>
  <c r="A14532" i="7"/>
  <c r="L14532" i="7"/>
  <c r="L15456" i="7"/>
  <c r="A15456" i="7"/>
  <c r="L15322" i="7"/>
  <c r="A15322" i="7"/>
  <c r="L16565" i="7"/>
  <c r="A16565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L12142" i="7"/>
  <c r="A12142" i="7"/>
  <c r="A13957" i="7"/>
  <c r="L13957" i="7"/>
  <c r="L12146" i="7"/>
  <c r="A12146" i="7"/>
  <c r="A12660" i="7"/>
  <c r="L12660" i="7"/>
  <c r="L15741" i="7"/>
  <c r="A15741" i="7"/>
  <c r="L14657" i="7"/>
  <c r="A14657" i="7"/>
  <c r="A14662" i="7"/>
  <c r="L14662" i="7"/>
  <c r="L16321" i="7"/>
  <c r="A16321" i="7"/>
  <c r="A14656" i="7"/>
  <c r="L14656" i="7"/>
  <c r="L15921" i="7"/>
  <c r="A15921" i="7"/>
  <c r="L15569" i="7"/>
  <c r="A15569" i="7"/>
  <c r="L15925" i="7"/>
  <c r="A15925" i="7"/>
  <c r="L16323" i="7"/>
  <c r="A16323" i="7"/>
  <c r="L16719" i="7"/>
  <c r="A16719" i="7"/>
  <c r="L17377" i="7"/>
  <c r="A17377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L12111" i="7"/>
  <c r="A12111" i="7"/>
  <c r="A12239" i="7"/>
  <c r="L12239" i="7"/>
  <c r="A12960" i="7"/>
  <c r="L12960" i="7"/>
  <c r="A12955" i="7"/>
  <c r="L12955" i="7"/>
  <c r="L14934" i="7"/>
  <c r="A14934" i="7"/>
  <c r="L15523" i="7"/>
  <c r="A15523" i="7"/>
  <c r="L16633" i="7"/>
  <c r="A16633" i="7"/>
  <c r="L17258" i="7"/>
  <c r="A17258" i="7"/>
  <c r="BC73" i="3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13573" i="7"/>
  <c r="A13573" i="7"/>
  <c r="L12231" i="7"/>
  <c r="A12231" i="7"/>
  <c r="A13158" i="7"/>
  <c r="L13158" i="7"/>
  <c r="A12887" i="7"/>
  <c r="L12887" i="7"/>
  <c r="A14705" i="7"/>
  <c r="L14705" i="7"/>
  <c r="A14188" i="7"/>
  <c r="L14188" i="7"/>
  <c r="A13161" i="7"/>
  <c r="L13161" i="7"/>
  <c r="A12842" i="7"/>
  <c r="L12842" i="7"/>
  <c r="L16564" i="7"/>
  <c r="A16564" i="7"/>
  <c r="A13171" i="7"/>
  <c r="L13171" i="7"/>
  <c r="A12980" i="7"/>
  <c r="L12980" i="7"/>
  <c r="A12805" i="7"/>
  <c r="L12805" i="7"/>
  <c r="A14236" i="7"/>
  <c r="L14236" i="7"/>
  <c r="A14238" i="7"/>
  <c r="L14238" i="7"/>
  <c r="A14183" i="7"/>
  <c r="L14183" i="7"/>
  <c r="L13816" i="7"/>
  <c r="A13816" i="7"/>
  <c r="A14193" i="7"/>
  <c r="L14193" i="7"/>
  <c r="A14187" i="7"/>
  <c r="L14187" i="7"/>
  <c r="L15687" i="7"/>
  <c r="A15687" i="7"/>
  <c r="L14703" i="7"/>
  <c r="A14703" i="7"/>
  <c r="L15471" i="7"/>
  <c r="A15471" i="7"/>
  <c r="L14680" i="7"/>
  <c r="A14680" i="7"/>
  <c r="L15679" i="7"/>
  <c r="A15679" i="7"/>
  <c r="L15597" i="7"/>
  <c r="A15597" i="7"/>
  <c r="L15599" i="7"/>
  <c r="A15599" i="7"/>
  <c r="L17332" i="7"/>
  <c r="A17332" i="7"/>
  <c r="L16313" i="7"/>
  <c r="A16313" i="7"/>
  <c r="L16314" i="7"/>
  <c r="A16314" i="7"/>
  <c r="L17011" i="7"/>
  <c r="A17011" i="7"/>
  <c r="L15867" i="7"/>
  <c r="A15867" i="7"/>
  <c r="L16919" i="7"/>
  <c r="A16919" i="7"/>
  <c r="L16554" i="7"/>
  <c r="A16554" i="7"/>
  <c r="L15598" i="7"/>
  <c r="A15598" i="7"/>
  <c r="L16796" i="7"/>
  <c r="A16796" i="7"/>
  <c r="L16556" i="7"/>
  <c r="A16556" i="7"/>
  <c r="L16991" i="7"/>
  <c r="A16991" i="7"/>
  <c r="L16485" i="7"/>
  <c r="A16485" i="7"/>
  <c r="L16989" i="7"/>
  <c r="A16989" i="7"/>
  <c r="L17206" i="7"/>
  <c r="A17206" i="7"/>
  <c r="L16552" i="7"/>
  <c r="A16552" i="7"/>
  <c r="L17320" i="7"/>
  <c r="A17320" i="7"/>
  <c r="L16577" i="7"/>
  <c r="A16577" i="7"/>
  <c r="L16993" i="7"/>
  <c r="A16993" i="7"/>
  <c r="L16858" i="7"/>
  <c r="A16858" i="7"/>
  <c r="L17538" i="7"/>
  <c r="A17538" i="7"/>
  <c r="L3901" i="7"/>
  <c r="A3901" i="7"/>
  <c r="A12662" i="7"/>
  <c r="L12662" i="7"/>
  <c r="A13646" i="7"/>
  <c r="L13646" i="7"/>
  <c r="L16363" i="7"/>
  <c r="A16363" i="7"/>
  <c r="A4535" i="7"/>
  <c r="L4535" i="7"/>
  <c r="L7240" i="7"/>
  <c r="A7240" i="7"/>
  <c r="A13129" i="7"/>
  <c r="L13129" i="7"/>
  <c r="L16540" i="7"/>
  <c r="A16540" i="7"/>
  <c r="L16190" i="7"/>
  <c r="A16190" i="7"/>
  <c r="L16735" i="7"/>
  <c r="A16735" i="7"/>
  <c r="L17271" i="7"/>
  <c r="A17271" i="7"/>
  <c r="L16937" i="7"/>
  <c r="A16937" i="7"/>
  <c r="A12576" i="7"/>
  <c r="L12576" i="7"/>
  <c r="A14333" i="7"/>
  <c r="L14333" i="7"/>
  <c r="A14480" i="7"/>
  <c r="L14480" i="7"/>
  <c r="L15714" i="7"/>
  <c r="A15714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893" i="7"/>
  <c r="A11893" i="7"/>
  <c r="A12334" i="7"/>
  <c r="L12334" i="7"/>
  <c r="L11438" i="7"/>
  <c r="A11438" i="7"/>
  <c r="L11965" i="7"/>
  <c r="A11965" i="7"/>
  <c r="A13046" i="7"/>
  <c r="L13046" i="7"/>
  <c r="L11966" i="7"/>
  <c r="A11966" i="7"/>
  <c r="A13054" i="7"/>
  <c r="L13054" i="7"/>
  <c r="A12998" i="7"/>
  <c r="L12998" i="7"/>
  <c r="A13070" i="7"/>
  <c r="L13070" i="7"/>
  <c r="A13014" i="7"/>
  <c r="L13014" i="7"/>
  <c r="A13022" i="7"/>
  <c r="L13022" i="7"/>
  <c r="L11476" i="7"/>
  <c r="A11476" i="7"/>
  <c r="A12726" i="7"/>
  <c r="L12726" i="7"/>
  <c r="A13015" i="7"/>
  <c r="L13015" i="7"/>
  <c r="A13348" i="7"/>
  <c r="L13348" i="7"/>
  <c r="A12352" i="7"/>
  <c r="L12352" i="7"/>
  <c r="L12696" i="7"/>
  <c r="A12696" i="7"/>
  <c r="A12760" i="7"/>
  <c r="L12760" i="7"/>
  <c r="A13032" i="7"/>
  <c r="L13032" i="7"/>
  <c r="A14092" i="7"/>
  <c r="L14092" i="7"/>
  <c r="A12361" i="7"/>
  <c r="L12361" i="7"/>
  <c r="A12705" i="7"/>
  <c r="L12705" i="7"/>
  <c r="A12769" i="7"/>
  <c r="L12769" i="7"/>
  <c r="A13041" i="7"/>
  <c r="L13041" i="7"/>
  <c r="A14612" i="7"/>
  <c r="L14612" i="7"/>
  <c r="A12370" i="7"/>
  <c r="L12370" i="7"/>
  <c r="A12714" i="7"/>
  <c r="L12714" i="7"/>
  <c r="A12986" i="7"/>
  <c r="L12986" i="7"/>
  <c r="A13050" i="7"/>
  <c r="L13050" i="7"/>
  <c r="L14625" i="7"/>
  <c r="A14625" i="7"/>
  <c r="A12323" i="7"/>
  <c r="L12323" i="7"/>
  <c r="A12387" i="7"/>
  <c r="L12387" i="7"/>
  <c r="A12731" i="7"/>
  <c r="L12731" i="7"/>
  <c r="A13003" i="7"/>
  <c r="L13003" i="7"/>
  <c r="L13067" i="7"/>
  <c r="A13067" i="7"/>
  <c r="A12348" i="7"/>
  <c r="L12348" i="7"/>
  <c r="A12692" i="7"/>
  <c r="L12692" i="7"/>
  <c r="A12756" i="7"/>
  <c r="L12756" i="7"/>
  <c r="A13028" i="7"/>
  <c r="L13028" i="7"/>
  <c r="A13368" i="7"/>
  <c r="L13368" i="7"/>
  <c r="A12349" i="7"/>
  <c r="L12349" i="7"/>
  <c r="L12693" i="7"/>
  <c r="A12693" i="7"/>
  <c r="L12757" i="7"/>
  <c r="A12757" i="7"/>
  <c r="L13021" i="7"/>
  <c r="A13021" i="7"/>
  <c r="A13356" i="7"/>
  <c r="L13356" i="7"/>
  <c r="A14109" i="7"/>
  <c r="L14109" i="7"/>
  <c r="L14627" i="7"/>
  <c r="A14627" i="7"/>
  <c r="L15182" i="7"/>
  <c r="A15182" i="7"/>
  <c r="A13366" i="7"/>
  <c r="L13366" i="7"/>
  <c r="A14126" i="7"/>
  <c r="L14126" i="7"/>
  <c r="L15029" i="7"/>
  <c r="A15029" i="7"/>
  <c r="L15253" i="7"/>
  <c r="A15253" i="7"/>
  <c r="L14095" i="7"/>
  <c r="A14095" i="7"/>
  <c r="L14617" i="7"/>
  <c r="A14617" i="7"/>
  <c r="L15158" i="7"/>
  <c r="A15158" i="7"/>
  <c r="A14080" i="7"/>
  <c r="L14080" i="7"/>
  <c r="A14144" i="7"/>
  <c r="L14144" i="7"/>
  <c r="L15101" i="7"/>
  <c r="A15101" i="7"/>
  <c r="A13785" i="7"/>
  <c r="L13785" i="7"/>
  <c r="L14137" i="7"/>
  <c r="A14137" i="7"/>
  <c r="L15078" i="7"/>
  <c r="A15078" i="7"/>
  <c r="L13346" i="7"/>
  <c r="A13346" i="7"/>
  <c r="L14098" i="7"/>
  <c r="A14098" i="7"/>
  <c r="A14621" i="7"/>
  <c r="L14621" i="7"/>
  <c r="L15173" i="7"/>
  <c r="A15173" i="7"/>
  <c r="A14091" i="7"/>
  <c r="L14091" i="7"/>
  <c r="A14597" i="7"/>
  <c r="L14597" i="7"/>
  <c r="L15142" i="7"/>
  <c r="A15142" i="7"/>
  <c r="L16065" i="7"/>
  <c r="A16065" i="7"/>
  <c r="L17019" i="7"/>
  <c r="A17019" i="7"/>
  <c r="L14639" i="7"/>
  <c r="A14639" i="7"/>
  <c r="L15079" i="7"/>
  <c r="A15079" i="7"/>
  <c r="L15143" i="7"/>
  <c r="A15143" i="7"/>
  <c r="L15207" i="7"/>
  <c r="A15207" i="7"/>
  <c r="L15271" i="7"/>
  <c r="A15271" i="7"/>
  <c r="L16130" i="7"/>
  <c r="A16130" i="7"/>
  <c r="A14624" i="7"/>
  <c r="L14624" i="7"/>
  <c r="L15064" i="7"/>
  <c r="A15064" i="7"/>
  <c r="L15128" i="7"/>
  <c r="A15128" i="7"/>
  <c r="L15192" i="7"/>
  <c r="A15192" i="7"/>
  <c r="L15256" i="7"/>
  <c r="A15256" i="7"/>
  <c r="L16090" i="7"/>
  <c r="A16090" i="7"/>
  <c r="L15025" i="7"/>
  <c r="A15025" i="7"/>
  <c r="L15089" i="7"/>
  <c r="A15089" i="7"/>
  <c r="L15153" i="7"/>
  <c r="A15153" i="7"/>
  <c r="L15217" i="7"/>
  <c r="A15217" i="7"/>
  <c r="L15281" i="7"/>
  <c r="A15281" i="7"/>
  <c r="L16137" i="7"/>
  <c r="A16137" i="7"/>
  <c r="A14634" i="7"/>
  <c r="L14634" i="7"/>
  <c r="L15074" i="7"/>
  <c r="A15074" i="7"/>
  <c r="L15138" i="7"/>
  <c r="A15138" i="7"/>
  <c r="L15202" i="7"/>
  <c r="A15202" i="7"/>
  <c r="L15266" i="7"/>
  <c r="A15266" i="7"/>
  <c r="L16097" i="7"/>
  <c r="A16097" i="7"/>
  <c r="L15115" i="7"/>
  <c r="A15115" i="7"/>
  <c r="L15179" i="7"/>
  <c r="A15179" i="7"/>
  <c r="L15243" i="7"/>
  <c r="A15243" i="7"/>
  <c r="L16034" i="7"/>
  <c r="A16034" i="7"/>
  <c r="L15028" i="7"/>
  <c r="A15028" i="7"/>
  <c r="L15092" i="7"/>
  <c r="A15092" i="7"/>
  <c r="L15156" i="7"/>
  <c r="A15156" i="7"/>
  <c r="L15220" i="7"/>
  <c r="A15220" i="7"/>
  <c r="L15284" i="7"/>
  <c r="A15284" i="7"/>
  <c r="L17083" i="7"/>
  <c r="A17083" i="7"/>
  <c r="L17139" i="7"/>
  <c r="A17139" i="7"/>
  <c r="L16051" i="7"/>
  <c r="A16051" i="7"/>
  <c r="L16115" i="7"/>
  <c r="A16115" i="7"/>
  <c r="L16852" i="7"/>
  <c r="A16852" i="7"/>
  <c r="L17123" i="7"/>
  <c r="A17123" i="7"/>
  <c r="L16021" i="7"/>
  <c r="A16021" i="7"/>
  <c r="L16085" i="7"/>
  <c r="A16085" i="7"/>
  <c r="L16149" i="7"/>
  <c r="A16149" i="7"/>
  <c r="L17084" i="7"/>
  <c r="A17084" i="7"/>
  <c r="L16030" i="7"/>
  <c r="A16030" i="7"/>
  <c r="L16094" i="7"/>
  <c r="A16094" i="7"/>
  <c r="L16543" i="7"/>
  <c r="A16543" i="7"/>
  <c r="L16063" i="7"/>
  <c r="A16063" i="7"/>
  <c r="L16127" i="7"/>
  <c r="A16127" i="7"/>
  <c r="L17027" i="7"/>
  <c r="A17027" i="7"/>
  <c r="L16016" i="7"/>
  <c r="A16016" i="7"/>
  <c r="L16080" i="7"/>
  <c r="A16080" i="7"/>
  <c r="L16144" i="7"/>
  <c r="A16144" i="7"/>
  <c r="L17115" i="7"/>
  <c r="A17115" i="7"/>
  <c r="L16829" i="7"/>
  <c r="A16829" i="7"/>
  <c r="L17069" i="7"/>
  <c r="A17069" i="7"/>
  <c r="L17133" i="7"/>
  <c r="A17133" i="7"/>
  <c r="L17038" i="7"/>
  <c r="A17038" i="7"/>
  <c r="L17102" i="7"/>
  <c r="A17102" i="7"/>
  <c r="L17294" i="7"/>
  <c r="A17294" i="7"/>
  <c r="L17239" i="7"/>
  <c r="A17239" i="7"/>
  <c r="L17048" i="7"/>
  <c r="A17048" i="7"/>
  <c r="L17112" i="7"/>
  <c r="A17112" i="7"/>
  <c r="L16873" i="7"/>
  <c r="A16873" i="7"/>
  <c r="L17073" i="7"/>
  <c r="A17073" i="7"/>
  <c r="L17137" i="7"/>
  <c r="A17137" i="7"/>
  <c r="L17034" i="7"/>
  <c r="A17034" i="7"/>
  <c r="L17098" i="7"/>
  <c r="A17098" i="7"/>
  <c r="L17242" i="7"/>
  <c r="A17242" i="7"/>
  <c r="L2236" i="7"/>
  <c r="A2236" i="7"/>
  <c r="A14677" i="7"/>
  <c r="L14677" i="7"/>
  <c r="L13955" i="7"/>
  <c r="A13955" i="7"/>
  <c r="A12215" i="7"/>
  <c r="L12215" i="7"/>
  <c r="L17196" i="7"/>
  <c r="A17196" i="7"/>
  <c r="A14302" i="7"/>
  <c r="L14302" i="7"/>
  <c r="L13755" i="7"/>
  <c r="A13755" i="7"/>
  <c r="L16271" i="7"/>
  <c r="A16271" i="7"/>
  <c r="L1421" i="7"/>
  <c r="A1421" i="7"/>
  <c r="A12678" i="7"/>
  <c r="L12678" i="7"/>
  <c r="A12680" i="7"/>
  <c r="L12680" i="7"/>
  <c r="A12668" i="7"/>
  <c r="L12668" i="7"/>
  <c r="A13599" i="7"/>
  <c r="L13599" i="7"/>
  <c r="A13594" i="7"/>
  <c r="L13594" i="7"/>
  <c r="L15794" i="7"/>
  <c r="A15794" i="7"/>
  <c r="L15464" i="7"/>
  <c r="A15464" i="7"/>
  <c r="L15908" i="7"/>
  <c r="A15908" i="7"/>
  <c r="L16494" i="7"/>
  <c r="A16494" i="7"/>
  <c r="L17427" i="7"/>
  <c r="A17427" i="7"/>
  <c r="L16496" i="7"/>
  <c r="A16496" i="7"/>
  <c r="A6108" i="7"/>
  <c r="L6108" i="7"/>
  <c r="L14866" i="7"/>
  <c r="A14866" i="7"/>
  <c r="L16351" i="7"/>
  <c r="A16351" i="7"/>
  <c r="A13442" i="7"/>
  <c r="L13442" i="7"/>
  <c r="A2690" i="7"/>
  <c r="L2690" i="7"/>
  <c r="A3308" i="7"/>
  <c r="L2545" i="7"/>
  <c r="L6828" i="7"/>
  <c r="A6828" i="7"/>
  <c r="L11216" i="7"/>
  <c r="A11216" i="7"/>
  <c r="A12439" i="7"/>
  <c r="L12439" i="7"/>
  <c r="A12438" i="7"/>
  <c r="L12438" i="7"/>
  <c r="A13265" i="7"/>
  <c r="L13265" i="7"/>
  <c r="L13529" i="7"/>
  <c r="A13529" i="7"/>
  <c r="A14885" i="7"/>
  <c r="L14885" i="7"/>
  <c r="L16338" i="7"/>
  <c r="A16338" i="7"/>
  <c r="L15418" i="7"/>
  <c r="A15418" i="7"/>
  <c r="L16163" i="7"/>
  <c r="A16163" i="7"/>
  <c r="L17495" i="7"/>
  <c r="A17495" i="7"/>
  <c r="L7574" i="7"/>
  <c r="A7574" i="7"/>
  <c r="A14823" i="7"/>
  <c r="L14823" i="7"/>
  <c r="L14981" i="7"/>
  <c r="A14981" i="7"/>
  <c r="L17355" i="7"/>
  <c r="A17355" i="7"/>
  <c r="A853" i="7"/>
  <c r="L853" i="7"/>
  <c r="A13140" i="7"/>
  <c r="L13140" i="7"/>
  <c r="L13871" i="7"/>
  <c r="A13871" i="7"/>
  <c r="L16676" i="7"/>
  <c r="A16676" i="7"/>
  <c r="L16677" i="7"/>
  <c r="A16677" i="7"/>
  <c r="L15302" i="7"/>
  <c r="A15302" i="7"/>
  <c r="A14548" i="7"/>
  <c r="L14548" i="7"/>
  <c r="L15857" i="7"/>
  <c r="A15857" i="7"/>
  <c r="L16767" i="7"/>
  <c r="A16767" i="7"/>
  <c r="L16761" i="7"/>
  <c r="A16761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A13198" i="7"/>
  <c r="L13198" i="7"/>
  <c r="A13420" i="7"/>
  <c r="L13420" i="7"/>
  <c r="L13311" i="7"/>
  <c r="A13311" i="7"/>
  <c r="L13312" i="7"/>
  <c r="A13312" i="7"/>
  <c r="L12154" i="7"/>
  <c r="A12154" i="7"/>
  <c r="A14843" i="7"/>
  <c r="L14843" i="7"/>
  <c r="L13205" i="7"/>
  <c r="A13205" i="7"/>
  <c r="A14493" i="7"/>
  <c r="L14493" i="7"/>
  <c r="L13750" i="7"/>
  <c r="A13750" i="7"/>
  <c r="A13887" i="7"/>
  <c r="L13887" i="7"/>
  <c r="A14048" i="7"/>
  <c r="L14048" i="7"/>
  <c r="L13873" i="7"/>
  <c r="A13873" i="7"/>
  <c r="L13514" i="7"/>
  <c r="A13514" i="7"/>
  <c r="A14291" i="7"/>
  <c r="L14291" i="7"/>
  <c r="L16265" i="7"/>
  <c r="A16265" i="7"/>
  <c r="L14985" i="7"/>
  <c r="A14985" i="7"/>
  <c r="L16596" i="7"/>
  <c r="A16596" i="7"/>
  <c r="L16262" i="7"/>
  <c r="A16262" i="7"/>
  <c r="L16595" i="7"/>
  <c r="A16595" i="7"/>
  <c r="L17318" i="7"/>
  <c r="A17318" i="7"/>
  <c r="L16689" i="7"/>
  <c r="A16689" i="7"/>
  <c r="A7495" i="7"/>
  <c r="L7495" i="7"/>
  <c r="A14540" i="7"/>
  <c r="L14540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845" i="7"/>
  <c r="A11845" i="7"/>
  <c r="A13094" i="7"/>
  <c r="L13094" i="7"/>
  <c r="L11846" i="7"/>
  <c r="A11846" i="7"/>
  <c r="L13629" i="7"/>
  <c r="A13629" i="7"/>
  <c r="A12790" i="7"/>
  <c r="L12790" i="7"/>
  <c r="L13661" i="7"/>
  <c r="A13661" i="7"/>
  <c r="A12511" i="7"/>
  <c r="L12511" i="7"/>
  <c r="L11532" i="7"/>
  <c r="A11532" i="7"/>
  <c r="L12846" i="7"/>
  <c r="A12846" i="7"/>
  <c r="L12935" i="7"/>
  <c r="A12935" i="7"/>
  <c r="L13509" i="7"/>
  <c r="A13509" i="7"/>
  <c r="A14565" i="7"/>
  <c r="L14565" i="7"/>
  <c r="A12192" i="7"/>
  <c r="L12192" i="7"/>
  <c r="A12584" i="7"/>
  <c r="L12584" i="7"/>
  <c r="L12832" i="7"/>
  <c r="A12832" i="7"/>
  <c r="A13320" i="7"/>
  <c r="L13320" i="7"/>
  <c r="A14388" i="7"/>
  <c r="L14388" i="7"/>
  <c r="A12521" i="7"/>
  <c r="L12521" i="7"/>
  <c r="A12817" i="7"/>
  <c r="L12817" i="7"/>
  <c r="A13249" i="7"/>
  <c r="L13249" i="7"/>
  <c r="A14164" i="7"/>
  <c r="L14164" i="7"/>
  <c r="A12522" i="7"/>
  <c r="L12522" i="7"/>
  <c r="L12938" i="7"/>
  <c r="A12938" i="7"/>
  <c r="A13427" i="7"/>
  <c r="L13427" i="7"/>
  <c r="A12419" i="7"/>
  <c r="L12419" i="7"/>
  <c r="A12819" i="7"/>
  <c r="L12819" i="7"/>
  <c r="A13267" i="7"/>
  <c r="L13267" i="7"/>
  <c r="A13716" i="7"/>
  <c r="L13716" i="7"/>
  <c r="A12508" i="7"/>
  <c r="L12508" i="7"/>
  <c r="A12836" i="7"/>
  <c r="L12836" i="7"/>
  <c r="A13212" i="7"/>
  <c r="L13212" i="7"/>
  <c r="A13949" i="7"/>
  <c r="L13949" i="7"/>
  <c r="A12421" i="7"/>
  <c r="L12421" i="7"/>
  <c r="L12789" i="7"/>
  <c r="A12789" i="7"/>
  <c r="A13253" i="7"/>
  <c r="L13253" i="7"/>
  <c r="L13721" i="7"/>
  <c r="A13721" i="7"/>
  <c r="A14157" i="7"/>
  <c r="L14157" i="7"/>
  <c r="A14429" i="7"/>
  <c r="L14429" i="7"/>
  <c r="L15634" i="7"/>
  <c r="A15634" i="7"/>
  <c r="L13622" i="7"/>
  <c r="A13622" i="7"/>
  <c r="A13766" i="7"/>
  <c r="L13766" i="7"/>
  <c r="A14158" i="7"/>
  <c r="L14158" i="7"/>
  <c r="A14462" i="7"/>
  <c r="L14462" i="7"/>
  <c r="L15358" i="7"/>
  <c r="A15358" i="7"/>
  <c r="A13495" i="7"/>
  <c r="L13495" i="7"/>
  <c r="A13719" i="7"/>
  <c r="L13719" i="7"/>
  <c r="L14031" i="7"/>
  <c r="A14031" i="7"/>
  <c r="A14463" i="7"/>
  <c r="L14463" i="7"/>
  <c r="A14886" i="7"/>
  <c r="L14886" i="7"/>
  <c r="L13624" i="7"/>
  <c r="A13624" i="7"/>
  <c r="A13832" i="7"/>
  <c r="L13832" i="7"/>
  <c r="L14168" i="7"/>
  <c r="A14168" i="7"/>
  <c r="A14472" i="7"/>
  <c r="L14472" i="7"/>
  <c r="L15888" i="7"/>
  <c r="A15888" i="7"/>
  <c r="A13921" i="7"/>
  <c r="L13921" i="7"/>
  <c r="A14281" i="7"/>
  <c r="L14281" i="7"/>
  <c r="L14949" i="7"/>
  <c r="A14949" i="7"/>
  <c r="A13506" i="7"/>
  <c r="L13506" i="7"/>
  <c r="A13850" i="7"/>
  <c r="L13850" i="7"/>
  <c r="A14378" i="7"/>
  <c r="L14378" i="7"/>
  <c r="L14819" i="7"/>
  <c r="A14819" i="7"/>
  <c r="A13715" i="7"/>
  <c r="L13715" i="7"/>
  <c r="A14035" i="7"/>
  <c r="L14035" i="7"/>
  <c r="L14403" i="7"/>
  <c r="A14403" i="7"/>
  <c r="L15572" i="7"/>
  <c r="A15572" i="7"/>
  <c r="L15732" i="7"/>
  <c r="A15732" i="7"/>
  <c r="L17164" i="7"/>
  <c r="A17164" i="7"/>
  <c r="A14879" i="7"/>
  <c r="L14879" i="7"/>
  <c r="L15375" i="7"/>
  <c r="A15375" i="7"/>
  <c r="L15834" i="7"/>
  <c r="A15834" i="7"/>
  <c r="A14672" i="7"/>
  <c r="L14672" i="7"/>
  <c r="L15368" i="7"/>
  <c r="A15368" i="7"/>
  <c r="L15836" i="7"/>
  <c r="A15836" i="7"/>
  <c r="L14777" i="7"/>
  <c r="A14777" i="7"/>
  <c r="L15369" i="7"/>
  <c r="A15369" i="7"/>
  <c r="L15970" i="7"/>
  <c r="A15970" i="7"/>
  <c r="A14562" i="7"/>
  <c r="L14562" i="7"/>
  <c r="A14818" i="7"/>
  <c r="L14818" i="7"/>
  <c r="L15378" i="7"/>
  <c r="A15378" i="7"/>
  <c r="L15882" i="7"/>
  <c r="A15882" i="7"/>
  <c r="L15379" i="7"/>
  <c r="A15379" i="7"/>
  <c r="L15884" i="7"/>
  <c r="A15884" i="7"/>
  <c r="A14780" i="7"/>
  <c r="L14780" i="7"/>
  <c r="L15570" i="7"/>
  <c r="A15570" i="7"/>
  <c r="L16185" i="7"/>
  <c r="A16185" i="7"/>
  <c r="L16439" i="7"/>
  <c r="A16439" i="7"/>
  <c r="L16980" i="7"/>
  <c r="A16980" i="7"/>
  <c r="L15587" i="7"/>
  <c r="A15587" i="7"/>
  <c r="L15963" i="7"/>
  <c r="A15963" i="7"/>
  <c r="L16452" i="7"/>
  <c r="A16452" i="7"/>
  <c r="L16967" i="7"/>
  <c r="A16967" i="7"/>
  <c r="L16229" i="7"/>
  <c r="A16229" i="7"/>
  <c r="L16531" i="7"/>
  <c r="A16531" i="7"/>
  <c r="L17283" i="7"/>
  <c r="A17283" i="7"/>
  <c r="L15726" i="7"/>
  <c r="A15726" i="7"/>
  <c r="L15966" i="7"/>
  <c r="A15966" i="7"/>
  <c r="L16326" i="7"/>
  <c r="A16326" i="7"/>
  <c r="L16630" i="7"/>
  <c r="A16630" i="7"/>
  <c r="L15959" i="7"/>
  <c r="A15959" i="7"/>
  <c r="L16436" i="7"/>
  <c r="A16436" i="7"/>
  <c r="L16887" i="7"/>
  <c r="A16887" i="7"/>
  <c r="L16000" i="7"/>
  <c r="A16000" i="7"/>
  <c r="L16449" i="7"/>
  <c r="A16449" i="7"/>
  <c r="L17483" i="7"/>
  <c r="A17483" i="7"/>
  <c r="L16525" i="7"/>
  <c r="A16525" i="7"/>
  <c r="L16869" i="7"/>
  <c r="A16869" i="7"/>
  <c r="L17301" i="7"/>
  <c r="A17301" i="7"/>
  <c r="L17509" i="7"/>
  <c r="A17509" i="7"/>
  <c r="L17374" i="7"/>
  <c r="A17374" i="7"/>
  <c r="L17542" i="7"/>
  <c r="A17542" i="7"/>
  <c r="L17303" i="7"/>
  <c r="A17303" i="7"/>
  <c r="L17511" i="7"/>
  <c r="A17511" i="7"/>
  <c r="L16440" i="7"/>
  <c r="A16440" i="7"/>
  <c r="L16632" i="7"/>
  <c r="A16632" i="7"/>
  <c r="L17168" i="7"/>
  <c r="A17168" i="7"/>
  <c r="L17456" i="7"/>
  <c r="A17456" i="7"/>
  <c r="L16969" i="7"/>
  <c r="A16969" i="7"/>
  <c r="L17369" i="7"/>
  <c r="A17369" i="7"/>
  <c r="L17569" i="7"/>
  <c r="A17569" i="7"/>
  <c r="L16834" i="7"/>
  <c r="A16834" i="7"/>
  <c r="L17306" i="7"/>
  <c r="A17306" i="7"/>
  <c r="L17506" i="7"/>
  <c r="A17506" i="7"/>
  <c r="L3351" i="7"/>
  <c r="A3351" i="7"/>
  <c r="A9098" i="7"/>
  <c r="L9098" i="7"/>
  <c r="L15592" i="7"/>
  <c r="A15592" i="7"/>
  <c r="L16547" i="7"/>
  <c r="A16547" i="7"/>
  <c r="A3935" i="7"/>
  <c r="L3935" i="7"/>
  <c r="A14523" i="7"/>
  <c r="L14523" i="7"/>
  <c r="A13200" i="7"/>
  <c r="L13200" i="7"/>
  <c r="L12834" i="7"/>
  <c r="A12834" i="7"/>
  <c r="A14061" i="7"/>
  <c r="L14061" i="7"/>
  <c r="A14270" i="7"/>
  <c r="L14270" i="7"/>
  <c r="A14519" i="7"/>
  <c r="L14519" i="7"/>
  <c r="A14321" i="7"/>
  <c r="L14321" i="7"/>
  <c r="A14323" i="7"/>
  <c r="L14323" i="7"/>
  <c r="L15416" i="7"/>
  <c r="A15416" i="7"/>
  <c r="L16503" i="7"/>
  <c r="A16503" i="7"/>
  <c r="L15755" i="7"/>
  <c r="A15755" i="7"/>
  <c r="L16417" i="7"/>
  <c r="A16417" i="7"/>
  <c r="L16672" i="7"/>
  <c r="A16672" i="7"/>
  <c r="L16665" i="7"/>
  <c r="A16665" i="7"/>
  <c r="A1302" i="7"/>
  <c r="L1302" i="7"/>
  <c r="L914" i="7"/>
  <c r="A914" i="7"/>
  <c r="A3285" i="7"/>
  <c r="L3285" i="7"/>
  <c r="A5849" i="7"/>
  <c r="L5849" i="7"/>
  <c r="L4156" i="7"/>
  <c r="A4157" i="7"/>
  <c r="A12252" i="7"/>
  <c r="L12252" i="7"/>
  <c r="L15954" i="7"/>
  <c r="A15954" i="7"/>
  <c r="L16657" i="7"/>
  <c r="A16657" i="7"/>
  <c r="L16703" i="7"/>
  <c r="A16703" i="7"/>
  <c r="L15612" i="7"/>
  <c r="A15612" i="7"/>
  <c r="A8499" i="7"/>
  <c r="L8499" i="7"/>
  <c r="A9295" i="7"/>
  <c r="L9295" i="7"/>
  <c r="L15653" i="7"/>
  <c r="A15653" i="7"/>
  <c r="A13537" i="7"/>
  <c r="L13537" i="7"/>
  <c r="A12452" i="7"/>
  <c r="L12452" i="7"/>
  <c r="A14453" i="7"/>
  <c r="L14453" i="7"/>
  <c r="A14749" i="7"/>
  <c r="L14749" i="7"/>
  <c r="L14873" i="7"/>
  <c r="A14873" i="7"/>
  <c r="L16346" i="7"/>
  <c r="A16346" i="7"/>
  <c r="L15550" i="7"/>
  <c r="A15550" i="7"/>
  <c r="L15904" i="7"/>
  <c r="A15904" i="7"/>
  <c r="L16728" i="7"/>
  <c r="A16728" i="7"/>
  <c r="A12856" i="7"/>
  <c r="L12856" i="7"/>
  <c r="A13332" i="7"/>
  <c r="L13332" i="7"/>
  <c r="A13335" i="7"/>
  <c r="L13335" i="7"/>
  <c r="A14421" i="7"/>
  <c r="L14421" i="7"/>
  <c r="L14422" i="7"/>
  <c r="A14422" i="7"/>
  <c r="L13888" i="7"/>
  <c r="A13888" i="7"/>
  <c r="L14489" i="7"/>
  <c r="A14489" i="7"/>
  <c r="A14426" i="7"/>
  <c r="L14426" i="7"/>
  <c r="L15506" i="7"/>
  <c r="A15506" i="7"/>
  <c r="L15509" i="7"/>
  <c r="A15509" i="7"/>
  <c r="A14922" i="7"/>
  <c r="L14922" i="7"/>
  <c r="L15504" i="7"/>
  <c r="A15504" i="7"/>
  <c r="L16213" i="7"/>
  <c r="A16213" i="7"/>
  <c r="L16215" i="7"/>
  <c r="A16215" i="7"/>
  <c r="L17561" i="7"/>
  <c r="A17561" i="7"/>
  <c r="L9039" i="7"/>
  <c r="A9039" i="7"/>
  <c r="L13241" i="7"/>
  <c r="A13241" i="7"/>
  <c r="L13775" i="7"/>
  <c r="A13775" i="7"/>
  <c r="L14553" i="7"/>
  <c r="A14553" i="7"/>
  <c r="L17412" i="7"/>
  <c r="A17412" i="7"/>
  <c r="L846" i="7"/>
  <c r="A846" i="7"/>
  <c r="A4377" i="7"/>
  <c r="L4377" i="7"/>
  <c r="A14814" i="7"/>
  <c r="L14814" i="7"/>
  <c r="L15782" i="7"/>
  <c r="A15782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14756" i="7"/>
  <c r="L14756" i="7"/>
  <c r="L12527" i="7"/>
  <c r="A12527" i="7"/>
  <c r="L13941" i="7"/>
  <c r="A13941" i="7"/>
  <c r="A12868" i="7"/>
  <c r="L12868" i="7"/>
  <c r="A13870" i="7"/>
  <c r="L13870" i="7"/>
  <c r="A13863" i="7"/>
  <c r="L13863" i="7"/>
  <c r="A14761" i="7"/>
  <c r="L14761" i="7"/>
  <c r="A14596" i="7"/>
  <c r="L14596" i="7"/>
  <c r="L14976" i="7"/>
  <c r="A14976" i="7"/>
  <c r="L17387" i="7"/>
  <c r="A17387" i="7"/>
  <c r="L16875" i="7"/>
  <c r="A16875" i="7"/>
  <c r="L17391" i="7"/>
  <c r="A17391" i="7"/>
  <c r="L17424" i="7"/>
  <c r="A17424" i="7"/>
  <c r="L17418" i="7"/>
  <c r="A17418" i="7"/>
  <c r="A6105" i="7"/>
  <c r="L6105" i="7"/>
  <c r="A12434" i="7"/>
  <c r="L12434" i="7"/>
  <c r="L16515" i="7"/>
  <c r="A16515" i="7"/>
  <c r="L16957" i="7"/>
  <c r="A16957" i="7"/>
  <c r="L10849" i="7"/>
  <c r="A10849" i="7"/>
  <c r="A13916" i="7"/>
  <c r="L13916" i="7"/>
  <c r="L14927" i="7"/>
  <c r="A14927" i="7"/>
  <c r="L16299" i="7"/>
  <c r="A16299" i="7"/>
  <c r="AV73" i="3"/>
  <c r="AY73" i="3"/>
  <c r="L5907" i="7"/>
  <c r="A5907" i="7"/>
  <c r="A13464" i="7"/>
  <c r="L13464" i="7"/>
  <c r="L16161" i="7"/>
  <c r="A16161" i="7"/>
  <c r="A6089" i="7"/>
  <c r="L6089" i="7"/>
  <c r="L12214" i="7"/>
  <c r="A12214" i="7"/>
  <c r="A13490" i="7"/>
  <c r="L13490" i="7"/>
  <c r="L3242" i="7"/>
  <c r="A3243" i="7"/>
  <c r="A7508" i="7"/>
  <c r="L7508" i="7"/>
  <c r="L7752" i="7"/>
  <c r="A7752" i="7"/>
  <c r="A7915" i="7"/>
  <c r="L7915" i="7"/>
  <c r="L11977" i="7"/>
  <c r="A11977" i="7"/>
  <c r="A13483" i="7"/>
  <c r="L13483" i="7"/>
  <c r="L11976" i="7"/>
  <c r="A11976" i="7"/>
  <c r="A12609" i="7"/>
  <c r="L12609" i="7"/>
  <c r="A13653" i="7"/>
  <c r="L13653" i="7"/>
  <c r="A13948" i="7"/>
  <c r="L13948" i="7"/>
  <c r="L13846" i="7"/>
  <c r="A13846" i="7"/>
  <c r="A14400" i="7"/>
  <c r="L14400" i="7"/>
  <c r="A13946" i="7"/>
  <c r="L13946" i="7"/>
  <c r="L14983" i="7"/>
  <c r="A14983" i="7"/>
  <c r="A14825" i="7"/>
  <c r="L14825" i="7"/>
  <c r="L15562" i="7"/>
  <c r="A15562" i="7"/>
  <c r="L16374" i="7"/>
  <c r="A16374" i="7"/>
  <c r="L14851" i="7"/>
  <c r="A14851" i="7"/>
  <c r="A8356" i="7"/>
  <c r="L8356" i="7"/>
  <c r="A10427" i="7"/>
  <c r="L10427" i="7"/>
  <c r="A13548" i="7"/>
  <c r="L13548" i="7"/>
  <c r="A13556" i="7"/>
  <c r="L13556" i="7"/>
  <c r="L15696" i="7"/>
  <c r="A15696" i="7"/>
  <c r="L17003" i="7"/>
  <c r="A17003" i="7"/>
  <c r="L17208" i="7"/>
  <c r="A17208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12408" i="7"/>
  <c r="L12408" i="7"/>
  <c r="A13460" i="7"/>
  <c r="L13460" i="7"/>
  <c r="L12473" i="7"/>
  <c r="A12473" i="7"/>
  <c r="A13581" i="7"/>
  <c r="L13581" i="7"/>
  <c r="L12458" i="7"/>
  <c r="A12458" i="7"/>
  <c r="L14941" i="7"/>
  <c r="A14941" i="7"/>
  <c r="L12443" i="7"/>
  <c r="A12443" i="7"/>
  <c r="A12316" i="7"/>
  <c r="L12316" i="7"/>
  <c r="A12445" i="7"/>
  <c r="L12445" i="7"/>
  <c r="A14213" i="7"/>
  <c r="L14213" i="7"/>
  <c r="A13534" i="7"/>
  <c r="L13534" i="7"/>
  <c r="A14278" i="7"/>
  <c r="L14278" i="7"/>
  <c r="A14231" i="7"/>
  <c r="L14231" i="7"/>
  <c r="A13560" i="7"/>
  <c r="L13560" i="7"/>
  <c r="L14774" i="7"/>
  <c r="A14774" i="7"/>
  <c r="A14257" i="7"/>
  <c r="L14257" i="7"/>
  <c r="A13578" i="7"/>
  <c r="L13578" i="7"/>
  <c r="A14234" i="7"/>
  <c r="L14234" i="7"/>
  <c r="L15445" i="7"/>
  <c r="A15445" i="7"/>
  <c r="A14195" i="7"/>
  <c r="L14195" i="7"/>
  <c r="L15454" i="7"/>
  <c r="A15454" i="7"/>
  <c r="A14775" i="7"/>
  <c r="L14775" i="7"/>
  <c r="L15479" i="7"/>
  <c r="A15479" i="7"/>
  <c r="A14728" i="7"/>
  <c r="L14728" i="7"/>
  <c r="L15448" i="7"/>
  <c r="A15448" i="7"/>
  <c r="L16361" i="7"/>
  <c r="A16361" i="7"/>
  <c r="L15401" i="7"/>
  <c r="A15401" i="7"/>
  <c r="L15892" i="7"/>
  <c r="A15892" i="7"/>
  <c r="L14738" i="7"/>
  <c r="A14738" i="7"/>
  <c r="L15466" i="7"/>
  <c r="A15466" i="7"/>
  <c r="L16386" i="7"/>
  <c r="A16386" i="7"/>
  <c r="L15427" i="7"/>
  <c r="A15427" i="7"/>
  <c r="L15789" i="7"/>
  <c r="A15789" i="7"/>
  <c r="L15340" i="7"/>
  <c r="A15340" i="7"/>
  <c r="L15476" i="7"/>
  <c r="A15476" i="7"/>
  <c r="L16562" i="7"/>
  <c r="A16562" i="7"/>
  <c r="L16863" i="7"/>
  <c r="A16863" i="7"/>
  <c r="L15811" i="7"/>
  <c r="A15811" i="7"/>
  <c r="L16395" i="7"/>
  <c r="A16395" i="7"/>
  <c r="L16197" i="7"/>
  <c r="A16197" i="7"/>
  <c r="L16940" i="7"/>
  <c r="A16940" i="7"/>
  <c r="L16302" i="7"/>
  <c r="A16302" i="7"/>
  <c r="L16910" i="7"/>
  <c r="A16910" i="7"/>
  <c r="L15895" i="7"/>
  <c r="A15895" i="7"/>
  <c r="L16511" i="7"/>
  <c r="A16511" i="7"/>
  <c r="L16360" i="7"/>
  <c r="A16360" i="7"/>
  <c r="L16915" i="7"/>
  <c r="A16915" i="7"/>
  <c r="L16717" i="7"/>
  <c r="A16717" i="7"/>
  <c r="L17405" i="7"/>
  <c r="A17405" i="7"/>
  <c r="L17550" i="7"/>
  <c r="A17550" i="7"/>
  <c r="L16560" i="7"/>
  <c r="A16560" i="7"/>
  <c r="L16936" i="7"/>
  <c r="A16936" i="7"/>
  <c r="L16729" i="7"/>
  <c r="A16729" i="7"/>
  <c r="L17409" i="7"/>
  <c r="A17409" i="7"/>
  <c r="L16802" i="7"/>
  <c r="A16802" i="7"/>
  <c r="A2594" i="7"/>
  <c r="L2594" i="7"/>
  <c r="A5850" i="7"/>
  <c r="L5850" i="7"/>
  <c r="A8084" i="7"/>
  <c r="L8084" i="7"/>
  <c r="A12257" i="7"/>
  <c r="L12257" i="7"/>
  <c r="L13679" i="7"/>
  <c r="A13679" i="7"/>
  <c r="L14978" i="7"/>
  <c r="A14978" i="7"/>
  <c r="L16507" i="7"/>
  <c r="A16507" i="7"/>
  <c r="L17296" i="7"/>
  <c r="A17296" i="7"/>
  <c r="A373" i="7"/>
  <c r="L317" i="7"/>
  <c r="A1069" i="7"/>
  <c r="L1069" i="7"/>
  <c r="A8659" i="7"/>
  <c r="L8659" i="7"/>
  <c r="L12104" i="7"/>
  <c r="A12104" i="7"/>
  <c r="A12876" i="7"/>
  <c r="L12876" i="7"/>
  <c r="L14960" i="7"/>
  <c r="A14960" i="7"/>
  <c r="L16476" i="7"/>
  <c r="A16476" i="7"/>
  <c r="A7692" i="7"/>
  <c r="L7692" i="7"/>
  <c r="L11277" i="7"/>
  <c r="A11277" i="7"/>
  <c r="L10504" i="7"/>
  <c r="A10504" i="7"/>
  <c r="A13756" i="7"/>
  <c r="L13756" i="7"/>
  <c r="A12808" i="7"/>
  <c r="L12808" i="7"/>
  <c r="A13234" i="7"/>
  <c r="L13234" i="7"/>
  <c r="A13260" i="7"/>
  <c r="L13260" i="7"/>
  <c r="A13462" i="7"/>
  <c r="L13462" i="7"/>
  <c r="A14537" i="7"/>
  <c r="L14537" i="7"/>
  <c r="L13995" i="7"/>
  <c r="A13995" i="7"/>
  <c r="L15881" i="7"/>
  <c r="A15881" i="7"/>
  <c r="L15667" i="7"/>
  <c r="A15667" i="7"/>
  <c r="L16270" i="7"/>
  <c r="A16270" i="7"/>
  <c r="L16685" i="7"/>
  <c r="A16685" i="7"/>
  <c r="L17458" i="7"/>
  <c r="A17458" i="7"/>
  <c r="A7853" i="7"/>
  <c r="L7853" i="7"/>
  <c r="A12916" i="7"/>
  <c r="L12916" i="7"/>
  <c r="L15320" i="7"/>
  <c r="A15320" i="7"/>
  <c r="L4545" i="7"/>
  <c r="A4545" i="7"/>
  <c r="A13649" i="7"/>
  <c r="L13649" i="7"/>
  <c r="A14053" i="7"/>
  <c r="L14053" i="7"/>
  <c r="L15978" i="7"/>
  <c r="A15978" i="7"/>
  <c r="L15988" i="7"/>
  <c r="A15988" i="7"/>
  <c r="L15990" i="7"/>
  <c r="A15990" i="7"/>
  <c r="L11831" i="7"/>
  <c r="A11831" i="7"/>
  <c r="A12883" i="7"/>
  <c r="L12883" i="7"/>
  <c r="L14785" i="7"/>
  <c r="A14785" i="7"/>
  <c r="L17528" i="7"/>
  <c r="A17528" i="7"/>
  <c r="A14039" i="7"/>
  <c r="L14039" i="7"/>
  <c r="L14849" i="7"/>
  <c r="A14849" i="7"/>
  <c r="L2580" i="7"/>
  <c r="A2580" i="7"/>
  <c r="A5799" i="7"/>
  <c r="L5799" i="7"/>
  <c r="A14228" i="7"/>
  <c r="L14228" i="7"/>
  <c r="A13728" i="7"/>
  <c r="L13728" i="7"/>
  <c r="L16402" i="7"/>
  <c r="A16402" i="7"/>
  <c r="L16405" i="7"/>
  <c r="A16405" i="7"/>
  <c r="L17280" i="7"/>
  <c r="A17280" i="7"/>
  <c r="A13134" i="7"/>
  <c r="L13134" i="7"/>
  <c r="L12249" i="7"/>
  <c r="A12249" i="7"/>
  <c r="A13476" i="7"/>
  <c r="L13476" i="7"/>
  <c r="L12204" i="7"/>
  <c r="A12204" i="7"/>
  <c r="A13197" i="7"/>
  <c r="L13197" i="7"/>
  <c r="L13519" i="7"/>
  <c r="A13519" i="7"/>
  <c r="A14289" i="7"/>
  <c r="L14289" i="7"/>
  <c r="L15748" i="7"/>
  <c r="A15748" i="7"/>
  <c r="L17289" i="7"/>
  <c r="A17289" i="7"/>
  <c r="L4614" i="7"/>
  <c r="A4614" i="7"/>
  <c r="A6191" i="7"/>
  <c r="L6191" i="7"/>
  <c r="A6188" i="7"/>
  <c r="L6188" i="7"/>
  <c r="A6189" i="7"/>
  <c r="L6189" i="7"/>
  <c r="A12615" i="7"/>
  <c r="L12615" i="7"/>
  <c r="A12617" i="7"/>
  <c r="L12617" i="7"/>
  <c r="A13742" i="7"/>
  <c r="L13742" i="7"/>
  <c r="A14416" i="7"/>
  <c r="L14416" i="7"/>
  <c r="L15325" i="7"/>
  <c r="A15325" i="7"/>
  <c r="L16651" i="7"/>
  <c r="A16651" i="7"/>
  <c r="L15458" i="7"/>
  <c r="A15458" i="7"/>
  <c r="L16669" i="7"/>
  <c r="A16669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A14893" i="7"/>
  <c r="L14893" i="7"/>
  <c r="L12144" i="7"/>
  <c r="A12144" i="7"/>
  <c r="A13090" i="7"/>
  <c r="L13090" i="7"/>
  <c r="A13252" i="7"/>
  <c r="L13252" i="7"/>
  <c r="A13830" i="7"/>
  <c r="L13830" i="7"/>
  <c r="A14496" i="7"/>
  <c r="L14496" i="7"/>
  <c r="A13699" i="7"/>
  <c r="L13699" i="7"/>
  <c r="A14664" i="7"/>
  <c r="L14664" i="7"/>
  <c r="A14650" i="7"/>
  <c r="L14650" i="7"/>
  <c r="L15621" i="7"/>
  <c r="A15621" i="7"/>
  <c r="L16964" i="7"/>
  <c r="A16964" i="7"/>
  <c r="L15614" i="7"/>
  <c r="A15614" i="7"/>
  <c r="L15920" i="7"/>
  <c r="A15920" i="7"/>
  <c r="L17190" i="7"/>
  <c r="A17190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A12951" i="7"/>
  <c r="L12951" i="7"/>
  <c r="L12968" i="7"/>
  <c r="A12968" i="7"/>
  <c r="L12242" i="7"/>
  <c r="A12242" i="7"/>
  <c r="A12963" i="7"/>
  <c r="L12963" i="7"/>
  <c r="A14505" i="7"/>
  <c r="L14505" i="7"/>
  <c r="L15520" i="7"/>
  <c r="A15520" i="7"/>
  <c r="L16235" i="7"/>
  <c r="A16235" i="7"/>
  <c r="L17260" i="7"/>
  <c r="A17260" i="7"/>
  <c r="L17257" i="7"/>
  <c r="A17257" i="7"/>
  <c r="L17490" i="7"/>
  <c r="A17490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A12471" i="7"/>
  <c r="L12471" i="7"/>
  <c r="A12287" i="7"/>
  <c r="L12287" i="7"/>
  <c r="A12975" i="7"/>
  <c r="L12975" i="7"/>
  <c r="A12232" i="7"/>
  <c r="L12232" i="7"/>
  <c r="L12281" i="7"/>
  <c r="A12281" i="7"/>
  <c r="A13169" i="7"/>
  <c r="L13169" i="7"/>
  <c r="L12866" i="7"/>
  <c r="A12866" i="7"/>
  <c r="A12299" i="7"/>
  <c r="L12299" i="7"/>
  <c r="A13604" i="7"/>
  <c r="L13604" i="7"/>
  <c r="A13172" i="7"/>
  <c r="L13172" i="7"/>
  <c r="A12869" i="7"/>
  <c r="L12869" i="7"/>
  <c r="A14181" i="7"/>
  <c r="L14181" i="7"/>
  <c r="L14681" i="7"/>
  <c r="A14681" i="7"/>
  <c r="L15309" i="7"/>
  <c r="A15309" i="7"/>
  <c r="A14184" i="7"/>
  <c r="L14184" i="7"/>
  <c r="L13546" i="7"/>
  <c r="A13546" i="7"/>
  <c r="L14371" i="7"/>
  <c r="A14371" i="7"/>
  <c r="L15706" i="7"/>
  <c r="A15706" i="7"/>
  <c r="L14999" i="7"/>
  <c r="A14999" i="7"/>
  <c r="L15688" i="7"/>
  <c r="A15688" i="7"/>
  <c r="A14704" i="7"/>
  <c r="L14704" i="7"/>
  <c r="L15689" i="7"/>
  <c r="A15689" i="7"/>
  <c r="L15680" i="7"/>
  <c r="A15680" i="7"/>
  <c r="L15681" i="7"/>
  <c r="A15681" i="7"/>
  <c r="L16551" i="7"/>
  <c r="A16551" i="7"/>
  <c r="L16804" i="7"/>
  <c r="A16804" i="7"/>
  <c r="L17323" i="7"/>
  <c r="A17323" i="7"/>
  <c r="L16179" i="7"/>
  <c r="A16179" i="7"/>
  <c r="L17204" i="7"/>
  <c r="A17204" i="7"/>
  <c r="L16566" i="7"/>
  <c r="A16566" i="7"/>
  <c r="L15686" i="7"/>
  <c r="A15686" i="7"/>
  <c r="L16988" i="7"/>
  <c r="A16988" i="7"/>
  <c r="L16582" i="7"/>
  <c r="A16582" i="7"/>
  <c r="L16192" i="7"/>
  <c r="A16192" i="7"/>
  <c r="L17228" i="7"/>
  <c r="A17228" i="7"/>
  <c r="L16517" i="7"/>
  <c r="A16517" i="7"/>
  <c r="L16997" i="7"/>
  <c r="A16997" i="7"/>
  <c r="L17230" i="7"/>
  <c r="A17230" i="7"/>
  <c r="L16576" i="7"/>
  <c r="A16576" i="7"/>
  <c r="L16609" i="7"/>
  <c r="A16609" i="7"/>
  <c r="L17009" i="7"/>
  <c r="A17009" i="7"/>
  <c r="L16930" i="7"/>
  <c r="A16930" i="7"/>
  <c r="L17546" i="7"/>
  <c r="A17546" i="7"/>
  <c r="L12160" i="7"/>
  <c r="A12160" i="7"/>
  <c r="A14047" i="7"/>
  <c r="L14047" i="7"/>
  <c r="L16639" i="7"/>
  <c r="A16639" i="7"/>
  <c r="A13525" i="7"/>
  <c r="L13525" i="7"/>
  <c r="L15849" i="7"/>
  <c r="A15849" i="7"/>
  <c r="L16358" i="7"/>
  <c r="A16358" i="7"/>
  <c r="L16493" i="7"/>
  <c r="A16493" i="7"/>
  <c r="L17311" i="7"/>
  <c r="A17311" i="7"/>
  <c r="L17329" i="7"/>
  <c r="A17329" i="7"/>
  <c r="L8061" i="7"/>
  <c r="A8061" i="7"/>
  <c r="L12601" i="7"/>
  <c r="A12601" i="7"/>
  <c r="L13390" i="7"/>
  <c r="A13390" i="7"/>
  <c r="A14689" i="7"/>
  <c r="L14689" i="7"/>
  <c r="L17227" i="7"/>
  <c r="A17227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12366" i="7"/>
  <c r="L12366" i="7"/>
  <c r="A12335" i="7"/>
  <c r="L12335" i="7"/>
  <c r="A12342" i="7"/>
  <c r="L12342" i="7"/>
  <c r="A13062" i="7"/>
  <c r="L13062" i="7"/>
  <c r="A13078" i="7"/>
  <c r="L13078" i="7"/>
  <c r="A13347" i="7"/>
  <c r="L13347" i="7"/>
  <c r="A12758" i="7"/>
  <c r="L12758" i="7"/>
  <c r="A13023" i="7"/>
  <c r="L13023" i="7"/>
  <c r="A13360" i="7"/>
  <c r="L13360" i="7"/>
  <c r="A12360" i="7"/>
  <c r="L12360" i="7"/>
  <c r="A12704" i="7"/>
  <c r="L12704" i="7"/>
  <c r="L12768" i="7"/>
  <c r="A12768" i="7"/>
  <c r="L13040" i="7"/>
  <c r="A13040" i="7"/>
  <c r="A14598" i="7"/>
  <c r="L14598" i="7"/>
  <c r="A12369" i="7"/>
  <c r="L12369" i="7"/>
  <c r="A12713" i="7"/>
  <c r="L12713" i="7"/>
  <c r="L12985" i="7"/>
  <c r="A12985" i="7"/>
  <c r="L13049" i="7"/>
  <c r="A13049" i="7"/>
  <c r="L15086" i="7"/>
  <c r="A15086" i="7"/>
  <c r="A12378" i="7"/>
  <c r="L12378" i="7"/>
  <c r="A12722" i="7"/>
  <c r="L12722" i="7"/>
  <c r="A12994" i="7"/>
  <c r="L12994" i="7"/>
  <c r="A13058" i="7"/>
  <c r="L13058" i="7"/>
  <c r="L15117" i="7"/>
  <c r="A15117" i="7"/>
  <c r="A12331" i="7"/>
  <c r="L12331" i="7"/>
  <c r="A12395" i="7"/>
  <c r="L12395" i="7"/>
  <c r="L12739" i="7"/>
  <c r="A12739" i="7"/>
  <c r="L13011" i="7"/>
  <c r="A13011" i="7"/>
  <c r="A13075" i="7"/>
  <c r="L13075" i="7"/>
  <c r="L12356" i="7"/>
  <c r="A12356" i="7"/>
  <c r="A12700" i="7"/>
  <c r="L12700" i="7"/>
  <c r="A12764" i="7"/>
  <c r="L12764" i="7"/>
  <c r="A13036" i="7"/>
  <c r="L13036" i="7"/>
  <c r="A14124" i="7"/>
  <c r="L14124" i="7"/>
  <c r="A12357" i="7"/>
  <c r="L12357" i="7"/>
  <c r="A12701" i="7"/>
  <c r="L12701" i="7"/>
  <c r="L12765" i="7"/>
  <c r="A12765" i="7"/>
  <c r="A13029" i="7"/>
  <c r="L13029" i="7"/>
  <c r="L13369" i="7"/>
  <c r="A13369" i="7"/>
  <c r="A14117" i="7"/>
  <c r="L14117" i="7"/>
  <c r="A14638" i="7"/>
  <c r="L14638" i="7"/>
  <c r="L15214" i="7"/>
  <c r="A15214" i="7"/>
  <c r="L13782" i="7"/>
  <c r="A13782" i="7"/>
  <c r="L14134" i="7"/>
  <c r="A14134" i="7"/>
  <c r="L15051" i="7"/>
  <c r="A15051" i="7"/>
  <c r="L15285" i="7"/>
  <c r="A15285" i="7"/>
  <c r="A14103" i="7"/>
  <c r="L14103" i="7"/>
  <c r="A14629" i="7"/>
  <c r="L14629" i="7"/>
  <c r="L15190" i="7"/>
  <c r="A15190" i="7"/>
  <c r="A14088" i="7"/>
  <c r="L14088" i="7"/>
  <c r="A14605" i="7"/>
  <c r="L14605" i="7"/>
  <c r="L15133" i="7"/>
  <c r="A15133" i="7"/>
  <c r="A14081" i="7"/>
  <c r="L14081" i="7"/>
  <c r="L14145" i="7"/>
  <c r="A14145" i="7"/>
  <c r="L15102" i="7"/>
  <c r="A15102" i="7"/>
  <c r="A13354" i="7"/>
  <c r="L13354" i="7"/>
  <c r="A14106" i="7"/>
  <c r="L14106" i="7"/>
  <c r="A14635" i="7"/>
  <c r="L14635" i="7"/>
  <c r="L15205" i="7"/>
  <c r="A15205" i="7"/>
  <c r="A14099" i="7"/>
  <c r="L14099" i="7"/>
  <c r="A14611" i="7"/>
  <c r="L14611" i="7"/>
  <c r="L15174" i="7"/>
  <c r="A15174" i="7"/>
  <c r="L16084" i="7"/>
  <c r="A16084" i="7"/>
  <c r="L17103" i="7"/>
  <c r="A17103" i="7"/>
  <c r="A14647" i="7"/>
  <c r="L14647" i="7"/>
  <c r="L15087" i="7"/>
  <c r="A15087" i="7"/>
  <c r="L15151" i="7"/>
  <c r="A15151" i="7"/>
  <c r="L15215" i="7"/>
  <c r="A15215" i="7"/>
  <c r="L15279" i="7"/>
  <c r="A15279" i="7"/>
  <c r="L16153" i="7"/>
  <c r="A16153" i="7"/>
  <c r="A14632" i="7"/>
  <c r="L14632" i="7"/>
  <c r="L15072" i="7"/>
  <c r="A15072" i="7"/>
  <c r="L15136" i="7"/>
  <c r="A15136" i="7"/>
  <c r="L15200" i="7"/>
  <c r="A15200" i="7"/>
  <c r="L15264" i="7"/>
  <c r="A15264" i="7"/>
  <c r="L16113" i="7"/>
  <c r="A16113" i="7"/>
  <c r="L15033" i="7"/>
  <c r="A15033" i="7"/>
  <c r="L15097" i="7"/>
  <c r="A15097" i="7"/>
  <c r="L15161" i="7"/>
  <c r="A15161" i="7"/>
  <c r="L15225" i="7"/>
  <c r="A15225" i="7"/>
  <c r="L15289" i="7"/>
  <c r="A15289" i="7"/>
  <c r="L16156" i="7"/>
  <c r="A16156" i="7"/>
  <c r="L14642" i="7"/>
  <c r="A14642" i="7"/>
  <c r="L15082" i="7"/>
  <c r="A15082" i="7"/>
  <c r="L15146" i="7"/>
  <c r="A15146" i="7"/>
  <c r="L15210" i="7"/>
  <c r="A15210" i="7"/>
  <c r="L15274" i="7"/>
  <c r="A15274" i="7"/>
  <c r="L16116" i="7"/>
  <c r="A16116" i="7"/>
  <c r="L15123" i="7"/>
  <c r="A15123" i="7"/>
  <c r="L15187" i="7"/>
  <c r="A15187" i="7"/>
  <c r="L15251" i="7"/>
  <c r="A15251" i="7"/>
  <c r="L16057" i="7"/>
  <c r="A16057" i="7"/>
  <c r="L15036" i="7"/>
  <c r="A15036" i="7"/>
  <c r="L15100" i="7"/>
  <c r="A15100" i="7"/>
  <c r="L15164" i="7"/>
  <c r="A15164" i="7"/>
  <c r="L15228" i="7"/>
  <c r="A15228" i="7"/>
  <c r="L16017" i="7"/>
  <c r="A16017" i="7"/>
  <c r="L17235" i="7"/>
  <c r="A17235" i="7"/>
  <c r="L16059" i="7"/>
  <c r="A16059" i="7"/>
  <c r="L16123" i="7"/>
  <c r="A16123" i="7"/>
  <c r="L16879" i="7"/>
  <c r="A16879" i="7"/>
  <c r="L17143" i="7"/>
  <c r="A17143" i="7"/>
  <c r="L16029" i="7"/>
  <c r="A16029" i="7"/>
  <c r="L16093" i="7"/>
  <c r="A16093" i="7"/>
  <c r="L16157" i="7"/>
  <c r="A16157" i="7"/>
  <c r="L17107" i="7"/>
  <c r="A17107" i="7"/>
  <c r="L16038" i="7"/>
  <c r="A16038" i="7"/>
  <c r="L16102" i="7"/>
  <c r="A16102" i="7"/>
  <c r="L16812" i="7"/>
  <c r="A16812" i="7"/>
  <c r="L16007" i="7"/>
  <c r="A16007" i="7"/>
  <c r="L16071" i="7"/>
  <c r="A16071" i="7"/>
  <c r="L16135" i="7"/>
  <c r="A16135" i="7"/>
  <c r="L17047" i="7"/>
  <c r="A17047" i="7"/>
  <c r="L16024" i="7"/>
  <c r="A16024" i="7"/>
  <c r="L16088" i="7"/>
  <c r="A16088" i="7"/>
  <c r="L16152" i="7"/>
  <c r="A16152" i="7"/>
  <c r="L17135" i="7"/>
  <c r="A17135" i="7"/>
  <c r="L16917" i="7"/>
  <c r="A16917" i="7"/>
  <c r="L17077" i="7"/>
  <c r="A17077" i="7"/>
  <c r="L17141" i="7"/>
  <c r="A17141" i="7"/>
  <c r="L17046" i="7"/>
  <c r="A17046" i="7"/>
  <c r="L17110" i="7"/>
  <c r="A17110" i="7"/>
  <c r="L17247" i="7"/>
  <c r="A17247" i="7"/>
  <c r="L16816" i="7"/>
  <c r="A16816" i="7"/>
  <c r="L17056" i="7"/>
  <c r="A17056" i="7"/>
  <c r="L17120" i="7"/>
  <c r="A17120" i="7"/>
  <c r="L17017" i="7"/>
  <c r="A17017" i="7"/>
  <c r="L17081" i="7"/>
  <c r="A17081" i="7"/>
  <c r="L17145" i="7"/>
  <c r="A17145" i="7"/>
  <c r="L17042" i="7"/>
  <c r="A17042" i="7"/>
  <c r="L17106" i="7"/>
  <c r="A17106" i="7"/>
  <c r="L17274" i="7"/>
  <c r="A17274" i="7"/>
  <c r="A13107" i="7"/>
  <c r="L13107" i="7"/>
  <c r="L15543" i="7"/>
  <c r="A15543" i="7"/>
  <c r="L17286" i="7"/>
  <c r="A17286" i="7"/>
  <c r="A6513" i="7"/>
  <c r="L6513" i="7"/>
  <c r="A13788" i="7"/>
  <c r="L13788" i="7"/>
  <c r="L15711" i="7"/>
  <c r="A15711" i="7"/>
  <c r="A6227" i="7"/>
  <c r="L6227" i="7"/>
  <c r="A12926" i="7"/>
  <c r="L12926" i="7"/>
  <c r="L14447" i="7"/>
  <c r="A14447" i="7"/>
  <c r="A14803" i="7"/>
  <c r="L14803" i="7"/>
  <c r="L17533" i="7"/>
  <c r="A17533" i="7"/>
  <c r="A902" i="7"/>
  <c r="L902" i="7"/>
  <c r="A12679" i="7"/>
  <c r="L12679" i="7"/>
  <c r="L13597" i="7"/>
  <c r="A13597" i="7"/>
  <c r="A12676" i="7"/>
  <c r="L12676" i="7"/>
  <c r="L13807" i="7"/>
  <c r="A13807" i="7"/>
  <c r="L13810" i="7"/>
  <c r="A13810" i="7"/>
  <c r="L15914" i="7"/>
  <c r="A15914" i="7"/>
  <c r="L15797" i="7"/>
  <c r="A15797" i="7"/>
  <c r="A14716" i="7"/>
  <c r="L14716" i="7"/>
  <c r="L16497" i="7"/>
  <c r="A16497" i="7"/>
  <c r="L15912" i="7"/>
  <c r="A15912" i="7"/>
  <c r="L17272" i="7"/>
  <c r="A17272" i="7"/>
  <c r="A12922" i="7"/>
  <c r="L12922" i="7"/>
  <c r="L15330" i="7"/>
  <c r="A15330" i="7"/>
  <c r="L16352" i="7"/>
  <c r="A16352" i="7"/>
  <c r="A12630" i="7"/>
  <c r="L12630" i="7"/>
  <c r="L16340" i="7"/>
  <c r="A16340" i="7"/>
  <c r="A12303" i="7"/>
  <c r="L12303" i="7"/>
  <c r="A12479" i="7"/>
  <c r="L12479" i="7"/>
  <c r="A13964" i="7"/>
  <c r="L13964" i="7"/>
  <c r="A12828" i="7"/>
  <c r="L12828" i="7"/>
  <c r="L13583" i="7"/>
  <c r="A13583" i="7"/>
  <c r="A14784" i="7"/>
  <c r="L14784" i="7"/>
  <c r="L15419" i="7"/>
  <c r="A15419" i="7"/>
  <c r="L16891" i="7"/>
  <c r="A16891" i="7"/>
  <c r="L16696" i="7"/>
  <c r="A16696" i="7"/>
  <c r="L7008" i="7"/>
  <c r="A7007" i="7"/>
  <c r="L15300" i="7"/>
  <c r="A15300" i="7"/>
  <c r="A8665" i="7"/>
  <c r="L8665" i="7"/>
  <c r="L12150" i="7"/>
  <c r="A12150" i="7"/>
  <c r="L12500" i="7"/>
  <c r="A12500" i="7"/>
  <c r="L14488" i="7"/>
  <c r="A14488" i="7"/>
  <c r="L16261" i="7"/>
  <c r="A16261" i="7"/>
  <c r="A779" i="7"/>
  <c r="L779" i="7"/>
  <c r="A1801" i="7"/>
  <c r="L1801" i="7"/>
  <c r="L13214" i="7"/>
  <c r="A13214" i="7"/>
  <c r="A13204" i="7"/>
  <c r="L13204" i="7"/>
  <c r="A13991" i="7"/>
  <c r="L13991" i="7"/>
  <c r="L15555" i="7"/>
  <c r="A15555" i="7"/>
  <c r="L17005" i="7"/>
  <c r="A17005" i="7"/>
  <c r="L16538" i="7"/>
  <c r="A16538" i="7"/>
  <c r="A14587" i="7"/>
  <c r="L14587" i="7"/>
  <c r="A14590" i="7"/>
  <c r="L14590" i="7"/>
  <c r="L15329" i="7"/>
  <c r="A15329" i="7"/>
  <c r="L17300" i="7"/>
  <c r="A17300" i="7"/>
  <c r="L17346" i="7"/>
  <c r="A17346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A13421" i="7"/>
  <c r="L13421" i="7"/>
  <c r="A13708" i="7"/>
  <c r="L13708" i="7"/>
  <c r="A12914" i="7"/>
  <c r="L12914" i="7"/>
  <c r="L12155" i="7"/>
  <c r="A12155" i="7"/>
  <c r="A12244" i="7"/>
  <c r="L12244" i="7"/>
  <c r="L13309" i="7"/>
  <c r="A13309" i="7"/>
  <c r="A14556" i="7"/>
  <c r="L14556" i="7"/>
  <c r="A13886" i="7"/>
  <c r="L13886" i="7"/>
  <c r="L14287" i="7"/>
  <c r="A14287" i="7"/>
  <c r="A14176" i="7"/>
  <c r="L14176" i="7"/>
  <c r="A14041" i="7"/>
  <c r="L14041" i="7"/>
  <c r="A13738" i="7"/>
  <c r="L13738" i="7"/>
  <c r="A14315" i="7"/>
  <c r="L14315" i="7"/>
  <c r="L16823" i="7"/>
  <c r="A16823" i="7"/>
  <c r="L15559" i="7"/>
  <c r="A15559" i="7"/>
  <c r="A14700" i="7"/>
  <c r="L14700" i="7"/>
  <c r="L17403" i="7"/>
  <c r="A17403" i="7"/>
  <c r="L16654" i="7"/>
  <c r="A16654" i="7"/>
  <c r="L16597" i="7"/>
  <c r="A16597" i="7"/>
  <c r="L17398" i="7"/>
  <c r="A17398" i="7"/>
  <c r="L16881" i="7"/>
  <c r="A16881" i="7"/>
  <c r="L12799" i="7"/>
  <c r="A12799" i="7"/>
  <c r="A14541" i="7"/>
  <c r="L14541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A13508" i="7"/>
  <c r="L13508" i="7"/>
  <c r="L13246" i="7"/>
  <c r="A13246" i="7"/>
  <c r="L11689" i="7"/>
  <c r="A11689" i="7"/>
  <c r="L13318" i="7"/>
  <c r="A13318" i="7"/>
  <c r="L11643" i="7"/>
  <c r="A11643" i="7"/>
  <c r="L11860" i="7"/>
  <c r="A11860" i="7"/>
  <c r="A13496" i="7"/>
  <c r="L13496" i="7"/>
  <c r="L12967" i="7"/>
  <c r="A12967" i="7"/>
  <c r="A13612" i="7"/>
  <c r="L13612" i="7"/>
  <c r="A12272" i="7"/>
  <c r="L12272" i="7"/>
  <c r="L12592" i="7"/>
  <c r="A12592" i="7"/>
  <c r="A12872" i="7"/>
  <c r="L12872" i="7"/>
  <c r="A13499" i="7"/>
  <c r="L13499" i="7"/>
  <c r="A14878" i="7"/>
  <c r="L14878" i="7"/>
  <c r="A12545" i="7"/>
  <c r="L12545" i="7"/>
  <c r="L12825" i="7"/>
  <c r="A12825" i="7"/>
  <c r="A13313" i="7"/>
  <c r="L13313" i="7"/>
  <c r="L17363" i="7"/>
  <c r="A17363" i="7"/>
  <c r="A12546" i="7"/>
  <c r="L12546" i="7"/>
  <c r="A13098" i="7"/>
  <c r="L13098" i="7"/>
  <c r="A13501" i="7"/>
  <c r="L13501" i="7"/>
  <c r="L12507" i="7"/>
  <c r="A12507" i="7"/>
  <c r="A12899" i="7"/>
  <c r="L12899" i="7"/>
  <c r="L13315" i="7"/>
  <c r="A13315" i="7"/>
  <c r="L13933" i="7"/>
  <c r="A13933" i="7"/>
  <c r="A12516" i="7"/>
  <c r="L12516" i="7"/>
  <c r="A12900" i="7"/>
  <c r="L12900" i="7"/>
  <c r="A13316" i="7"/>
  <c r="L13316" i="7"/>
  <c r="A14028" i="7"/>
  <c r="L14028" i="7"/>
  <c r="L12429" i="7"/>
  <c r="A12429" i="7"/>
  <c r="L12821" i="7"/>
  <c r="A12821" i="7"/>
  <c r="A13317" i="7"/>
  <c r="L13317" i="7"/>
  <c r="L13765" i="7"/>
  <c r="A13765" i="7"/>
  <c r="A14165" i="7"/>
  <c r="L14165" i="7"/>
  <c r="A14461" i="7"/>
  <c r="L14461" i="7"/>
  <c r="L16169" i="7"/>
  <c r="A16169" i="7"/>
  <c r="A13630" i="7"/>
  <c r="L13630" i="7"/>
  <c r="A13790" i="7"/>
  <c r="L13790" i="7"/>
  <c r="L14166" i="7"/>
  <c r="A14166" i="7"/>
  <c r="A14502" i="7"/>
  <c r="L14502" i="7"/>
  <c r="L15832" i="7"/>
  <c r="A15832" i="7"/>
  <c r="L13503" i="7"/>
  <c r="A13503" i="7"/>
  <c r="A13791" i="7"/>
  <c r="L13791" i="7"/>
  <c r="L14159" i="7"/>
  <c r="A14159" i="7"/>
  <c r="A14471" i="7"/>
  <c r="L14471" i="7"/>
  <c r="L14947" i="7"/>
  <c r="A14947" i="7"/>
  <c r="A13632" i="7"/>
  <c r="L13632" i="7"/>
  <c r="A13848" i="7"/>
  <c r="L13848" i="7"/>
  <c r="A14208" i="7"/>
  <c r="L14208" i="7"/>
  <c r="A14504" i="7"/>
  <c r="L14504" i="7"/>
  <c r="L15961" i="7"/>
  <c r="A15961" i="7"/>
  <c r="A13969" i="7"/>
  <c r="L13969" i="7"/>
  <c r="L14377" i="7"/>
  <c r="A14377" i="7"/>
  <c r="L15294" i="7"/>
  <c r="A15294" i="7"/>
  <c r="L13618" i="7"/>
  <c r="A13618" i="7"/>
  <c r="A14026" i="7"/>
  <c r="L14026" i="7"/>
  <c r="A14402" i="7"/>
  <c r="L14402" i="7"/>
  <c r="L15022" i="7"/>
  <c r="A15022" i="7"/>
  <c r="A13731" i="7"/>
  <c r="L13731" i="7"/>
  <c r="L14059" i="7"/>
  <c r="A14059" i="7"/>
  <c r="A14459" i="7"/>
  <c r="L14459" i="7"/>
  <c r="L16758" i="7"/>
  <c r="A16758" i="7"/>
  <c r="L15833" i="7"/>
  <c r="A15833" i="7"/>
  <c r="L17307" i="7"/>
  <c r="A17307" i="7"/>
  <c r="A14887" i="7"/>
  <c r="L14887" i="7"/>
  <c r="L15423" i="7"/>
  <c r="A15423" i="7"/>
  <c r="L15964" i="7"/>
  <c r="A15964" i="7"/>
  <c r="L14744" i="7"/>
  <c r="A14744" i="7"/>
  <c r="L15376" i="7"/>
  <c r="A15376" i="7"/>
  <c r="L15969" i="7"/>
  <c r="A15969" i="7"/>
  <c r="A14833" i="7"/>
  <c r="L14833" i="7"/>
  <c r="L15377" i="7"/>
  <c r="A15377" i="7"/>
  <c r="L16329" i="7"/>
  <c r="A16329" i="7"/>
  <c r="A14570" i="7"/>
  <c r="L14570" i="7"/>
  <c r="A14882" i="7"/>
  <c r="L14882" i="7"/>
  <c r="L15426" i="7"/>
  <c r="A15426" i="7"/>
  <c r="L15972" i="7"/>
  <c r="A15972" i="7"/>
  <c r="L15483" i="7"/>
  <c r="A15483" i="7"/>
  <c r="L15956" i="7"/>
  <c r="A15956" i="7"/>
  <c r="A14820" i="7"/>
  <c r="L14820" i="7"/>
  <c r="L15581" i="7"/>
  <c r="A15581" i="7"/>
  <c r="L16236" i="7"/>
  <c r="A16236" i="7"/>
  <c r="L16450" i="7"/>
  <c r="A16450" i="7"/>
  <c r="L17435" i="7"/>
  <c r="A17435" i="7"/>
  <c r="L15635" i="7"/>
  <c r="A15635" i="7"/>
  <c r="L15971" i="7"/>
  <c r="A15971" i="7"/>
  <c r="L16463" i="7"/>
  <c r="A16463" i="7"/>
  <c r="L17163" i="7"/>
  <c r="A17163" i="7"/>
  <c r="L16277" i="7"/>
  <c r="A16277" i="7"/>
  <c r="L16615" i="7"/>
  <c r="A16615" i="7"/>
  <c r="L17364" i="7"/>
  <c r="A17364" i="7"/>
  <c r="L15734" i="7"/>
  <c r="A15734" i="7"/>
  <c r="L15998" i="7"/>
  <c r="A15998" i="7"/>
  <c r="L16334" i="7"/>
  <c r="A16334" i="7"/>
  <c r="L16747" i="7"/>
  <c r="A16747" i="7"/>
  <c r="L15727" i="7"/>
  <c r="A15727" i="7"/>
  <c r="L15967" i="7"/>
  <c r="A15967" i="7"/>
  <c r="L16447" i="7"/>
  <c r="A16447" i="7"/>
  <c r="L16975" i="7"/>
  <c r="A16975" i="7"/>
  <c r="L16168" i="7"/>
  <c r="A16168" i="7"/>
  <c r="L16459" i="7"/>
  <c r="A16459" i="7"/>
  <c r="L17508" i="7"/>
  <c r="A17508" i="7"/>
  <c r="L16533" i="7"/>
  <c r="A16533" i="7"/>
  <c r="L16885" i="7"/>
  <c r="A16885" i="7"/>
  <c r="L17357" i="7"/>
  <c r="A17357" i="7"/>
  <c r="L17517" i="7"/>
  <c r="A17517" i="7"/>
  <c r="L17382" i="7"/>
  <c r="A17382" i="7"/>
  <c r="L17558" i="7"/>
  <c r="A17558" i="7"/>
  <c r="L17359" i="7"/>
  <c r="A17359" i="7"/>
  <c r="L17567" i="7"/>
  <c r="A17567" i="7"/>
  <c r="L16448" i="7"/>
  <c r="A16448" i="7"/>
  <c r="L16744" i="7"/>
  <c r="A16744" i="7"/>
  <c r="L17304" i="7"/>
  <c r="A17304" i="7"/>
  <c r="L17472" i="7"/>
  <c r="A17472" i="7"/>
  <c r="L16529" i="7"/>
  <c r="A16529" i="7"/>
  <c r="L16977" i="7"/>
  <c r="A16977" i="7"/>
  <c r="L17433" i="7"/>
  <c r="A17433" i="7"/>
  <c r="L16842" i="7"/>
  <c r="A16842" i="7"/>
  <c r="L17362" i="7"/>
  <c r="A17362" i="7"/>
  <c r="L17514" i="7"/>
  <c r="A17514" i="7"/>
  <c r="L9097" i="7"/>
  <c r="A9097" i="7"/>
  <c r="L11668" i="7"/>
  <c r="A11668" i="7"/>
  <c r="L14767" i="7"/>
  <c r="A14767" i="7"/>
  <c r="L17148" i="7"/>
  <c r="A17148" i="7"/>
  <c r="A3646" i="7"/>
  <c r="L3646" i="7"/>
  <c r="L3936" i="7"/>
  <c r="A3936" i="7"/>
  <c r="A6133" i="7"/>
  <c r="L6133" i="7"/>
  <c r="L15319" i="7"/>
  <c r="A15319" i="7"/>
  <c r="A6212" i="7"/>
  <c r="L6212" i="7"/>
  <c r="L16337" i="7"/>
  <c r="A16337" i="7"/>
  <c r="A13304" i="7"/>
  <c r="L13304" i="7"/>
  <c r="A13227" i="7"/>
  <c r="L13227" i="7"/>
  <c r="A14301" i="7"/>
  <c r="L14301" i="7"/>
  <c r="A14438" i="7"/>
  <c r="L14438" i="7"/>
  <c r="A13568" i="7"/>
  <c r="L13568" i="7"/>
  <c r="A13466" i="7"/>
  <c r="L13466" i="7"/>
  <c r="A14861" i="7"/>
  <c r="L14861" i="7"/>
  <c r="L15647" i="7"/>
  <c r="A15647" i="7"/>
  <c r="A14804" i="7"/>
  <c r="L14804" i="7"/>
  <c r="L16506" i="7"/>
  <c r="A16506" i="7"/>
  <c r="L16670" i="7"/>
  <c r="A16670" i="7"/>
  <c r="L16680" i="7"/>
  <c r="A16680" i="7"/>
  <c r="L16673" i="7"/>
  <c r="A16673" i="7"/>
  <c r="L1806" i="7"/>
  <c r="A1806" i="7"/>
  <c r="A6879" i="7"/>
  <c r="L6879" i="7"/>
  <c r="A14318" i="7"/>
  <c r="L14318" i="7"/>
  <c r="L15896" i="7"/>
  <c r="A15896" i="7"/>
  <c r="L16846" i="7"/>
  <c r="A16846" i="7"/>
  <c r="L8062" i="7"/>
  <c r="A8062" i="7"/>
  <c r="L852" i="7"/>
  <c r="A852" i="7"/>
  <c r="L15852" i="7"/>
  <c r="A15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A12456" i="7"/>
  <c r="L12456" i="7"/>
  <c r="L13541" i="7"/>
  <c r="A13541" i="7"/>
  <c r="A13542" i="7"/>
  <c r="L13542" i="7"/>
  <c r="L15655" i="7"/>
  <c r="A15655" i="7"/>
  <c r="L15905" i="7"/>
  <c r="A15905" i="7"/>
  <c r="A14748" i="7"/>
  <c r="L14748" i="7"/>
  <c r="L15654" i="7"/>
  <c r="A15654" i="7"/>
  <c r="L16344" i="7"/>
  <c r="A16344" i="7"/>
  <c r="L16784" i="7"/>
  <c r="A16784" i="7"/>
  <c r="A12854" i="7"/>
  <c r="L12854" i="7"/>
  <c r="L13337" i="7"/>
  <c r="A13337" i="7"/>
  <c r="L12864" i="7"/>
  <c r="A12864" i="7"/>
  <c r="A13396" i="7"/>
  <c r="L13396" i="7"/>
  <c r="L13973" i="7"/>
  <c r="A13973" i="7"/>
  <c r="A14910" i="7"/>
  <c r="L14910" i="7"/>
  <c r="L14915" i="7"/>
  <c r="A14915" i="7"/>
  <c r="A13904" i="7"/>
  <c r="L13904" i="7"/>
  <c r="A14923" i="7"/>
  <c r="L14923" i="7"/>
  <c r="A14925" i="7"/>
  <c r="L14925" i="7"/>
  <c r="L16202" i="7"/>
  <c r="A16202" i="7"/>
  <c r="L16209" i="7"/>
  <c r="A16209" i="7"/>
  <c r="L15501" i="7"/>
  <c r="A15501" i="7"/>
  <c r="L15514" i="7"/>
  <c r="A15514" i="7"/>
  <c r="L17223" i="7"/>
  <c r="A17223" i="7"/>
  <c r="L16208" i="7"/>
  <c r="A16208" i="7"/>
  <c r="L17559" i="7"/>
  <c r="A17559" i="7"/>
  <c r="L13242" i="7"/>
  <c r="A13242" i="7"/>
  <c r="L14520" i="7"/>
  <c r="A14520" i="7"/>
  <c r="L15593" i="7"/>
  <c r="A15593" i="7"/>
  <c r="L15332" i="7"/>
  <c r="A15332" i="7"/>
  <c r="L16656" i="7"/>
  <c r="A16656" i="7"/>
  <c r="L8362" i="7"/>
  <c r="A8362" i="7"/>
  <c r="L15781" i="7"/>
  <c r="A15781" i="7"/>
  <c r="L15790" i="7"/>
  <c r="A15790" i="7"/>
  <c r="A62" i="7"/>
  <c r="L63" i="7"/>
  <c r="A129" i="7"/>
  <c r="L130" i="7"/>
  <c r="A170" i="7"/>
  <c r="L171" i="7"/>
  <c r="L43" i="7"/>
  <c r="A42" i="7"/>
  <c r="L12" i="7"/>
  <c r="A11" i="7"/>
  <c r="L17266" i="7"/>
  <c r="A17266" i="7"/>
  <c r="L9926" i="7"/>
  <c r="A9926" i="7"/>
  <c r="A12774" i="7"/>
  <c r="L12774" i="7"/>
  <c r="L12530" i="7"/>
  <c r="A12530" i="7"/>
  <c r="L13861" i="7"/>
  <c r="A13861" i="7"/>
  <c r="L13942" i="7"/>
  <c r="A13942" i="7"/>
  <c r="A13943" i="7"/>
  <c r="L13943" i="7"/>
  <c r="A13642" i="7"/>
  <c r="L13642" i="7"/>
  <c r="A13859" i="7"/>
  <c r="L13859" i="7"/>
  <c r="A14769" i="7"/>
  <c r="L14769" i="7"/>
  <c r="L17419" i="7"/>
  <c r="A17419" i="7"/>
  <c r="L17396" i="7"/>
  <c r="A17396" i="7"/>
  <c r="L17415" i="7"/>
  <c r="A17415" i="7"/>
  <c r="L17520" i="7"/>
  <c r="A17520" i="7"/>
  <c r="L17530" i="7"/>
  <c r="A17530" i="7"/>
  <c r="L16516" i="7"/>
  <c r="A16516" i="7"/>
  <c r="L15715" i="7"/>
  <c r="A15715" i="7"/>
  <c r="L17345" i="7"/>
  <c r="A17345" i="7"/>
  <c r="A6131" i="7"/>
  <c r="L6131" i="7"/>
  <c r="A14928" i="7"/>
  <c r="L14928" i="7"/>
  <c r="L16301" i="7"/>
  <c r="A16301" i="7"/>
  <c r="A14867" i="7"/>
  <c r="L14867" i="7"/>
  <c r="L16364" i="7"/>
  <c r="A16364" i="7"/>
  <c r="L16810" i="7"/>
  <c r="A16810" i="7"/>
  <c r="L836" i="7"/>
  <c r="A836" i="7"/>
  <c r="A14809" i="7"/>
  <c r="L14809" i="7"/>
  <c r="A1799" i="7"/>
  <c r="L1799" i="7"/>
  <c r="A4032" i="7"/>
  <c r="L4032" i="7"/>
  <c r="L11695" i="7"/>
  <c r="A11695" i="7"/>
  <c r="A12830" i="7"/>
  <c r="L12830" i="7"/>
  <c r="L12426" i="7"/>
  <c r="A12426" i="7"/>
  <c r="A12924" i="7"/>
  <c r="L12924" i="7"/>
  <c r="A13960" i="7"/>
  <c r="L13960" i="7"/>
  <c r="A14816" i="7"/>
  <c r="L14816" i="7"/>
  <c r="L15874" i="7"/>
  <c r="A15874" i="7"/>
  <c r="L15774" i="7"/>
  <c r="A15774" i="7"/>
  <c r="L17176" i="7"/>
  <c r="A17176" i="7"/>
  <c r="L7009" i="7"/>
  <c r="A7008" i="7"/>
  <c r="L12606" i="7"/>
  <c r="A12606" i="7"/>
  <c r="L15976" i="7"/>
  <c r="A15976" i="7"/>
  <c r="L9915" i="7"/>
  <c r="A9915" i="7"/>
  <c r="A13119" i="7"/>
  <c r="L13119" i="7"/>
  <c r="A13084" i="7"/>
  <c r="L13084" i="7"/>
  <c r="L16353" i="7"/>
  <c r="A16353" i="7"/>
  <c r="L17231" i="7"/>
  <c r="A17231" i="7"/>
  <c r="A6240" i="7"/>
  <c r="L6240" i="7"/>
  <c r="L12638" i="7"/>
  <c r="A12638" i="7"/>
  <c r="L12149" i="7"/>
  <c r="A12149" i="7"/>
  <c r="L14697" i="7"/>
  <c r="A14697" i="7"/>
  <c r="L16675" i="7"/>
  <c r="A16675" i="7"/>
  <c r="L17255" i="7"/>
  <c r="A17255" i="7"/>
  <c r="A12233" i="7"/>
  <c r="L12233" i="7"/>
  <c r="L15899" i="7"/>
  <c r="A15899" i="7"/>
  <c r="A14508" i="7"/>
  <c r="L14508" i="7"/>
  <c r="A14549" i="7"/>
  <c r="L14549" i="7"/>
  <c r="A14586" i="7"/>
  <c r="L14586" i="7"/>
  <c r="A12561" i="7"/>
  <c r="L12561" i="7"/>
  <c r="L16165" i="7"/>
  <c r="A16165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L12151" i="7"/>
  <c r="A12151" i="7"/>
  <c r="A13737" i="7"/>
  <c r="L13737" i="7"/>
  <c r="A13740" i="7"/>
  <c r="L13740" i="7"/>
  <c r="A13218" i="7"/>
  <c r="L13218" i="7"/>
  <c r="L12243" i="7"/>
  <c r="A12243" i="7"/>
  <c r="A12636" i="7"/>
  <c r="L12636" i="7"/>
  <c r="A12245" i="7"/>
  <c r="L12245" i="7"/>
  <c r="L13419" i="7"/>
  <c r="A13419" i="7"/>
  <c r="A14693" i="7"/>
  <c r="L14693" i="7"/>
  <c r="A13990" i="7"/>
  <c r="L13990" i="7"/>
  <c r="A14295" i="7"/>
  <c r="L14295" i="7"/>
  <c r="L14296" i="7"/>
  <c r="A14296" i="7"/>
  <c r="A14049" i="7"/>
  <c r="L14049" i="7"/>
  <c r="A14018" i="7"/>
  <c r="L14018" i="7"/>
  <c r="L14499" i="7"/>
  <c r="A14499" i="7"/>
  <c r="A14696" i="7"/>
  <c r="L14696" i="7"/>
  <c r="A14794" i="7"/>
  <c r="L14794" i="7"/>
  <c r="A14788" i="7"/>
  <c r="L14788" i="7"/>
  <c r="L15979" i="7"/>
  <c r="A15979" i="7"/>
  <c r="L16263" i="7"/>
  <c r="A16263" i="7"/>
  <c r="L16645" i="7"/>
  <c r="A16645" i="7"/>
  <c r="L16882" i="7"/>
  <c r="A16882" i="7"/>
  <c r="A5843" i="7"/>
  <c r="L5843" i="7"/>
  <c r="L12800" i="7"/>
  <c r="A12800" i="7"/>
  <c r="L16422" i="7"/>
  <c r="A16422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A13796" i="7"/>
  <c r="L13796" i="7"/>
  <c r="L11654" i="7"/>
  <c r="A11654" i="7"/>
  <c r="L11688" i="7"/>
  <c r="A11688" i="7"/>
  <c r="A12190" i="7"/>
  <c r="L12190" i="7"/>
  <c r="L13401" i="7"/>
  <c r="A13401" i="7"/>
  <c r="A12414" i="7"/>
  <c r="L12414" i="7"/>
  <c r="A12815" i="7"/>
  <c r="L12815" i="7"/>
  <c r="A13095" i="7"/>
  <c r="L13095" i="7"/>
  <c r="A13633" i="7"/>
  <c r="L13633" i="7"/>
  <c r="A12416" i="7"/>
  <c r="L12416" i="7"/>
  <c r="A12608" i="7"/>
  <c r="L12608" i="7"/>
  <c r="A12896" i="7"/>
  <c r="L12896" i="7"/>
  <c r="A13613" i="7"/>
  <c r="L13613" i="7"/>
  <c r="L12185" i="7"/>
  <c r="A12185" i="7"/>
  <c r="L12569" i="7"/>
  <c r="A12569" i="7"/>
  <c r="A12897" i="7"/>
  <c r="L12897" i="7"/>
  <c r="A13321" i="7"/>
  <c r="L13321" i="7"/>
  <c r="A12186" i="7"/>
  <c r="L12186" i="7"/>
  <c r="L12626" i="7"/>
  <c r="A12626" i="7"/>
  <c r="A13130" i="7"/>
  <c r="L13130" i="7"/>
  <c r="A13620" i="7"/>
  <c r="L13620" i="7"/>
  <c r="A12515" i="7"/>
  <c r="L12515" i="7"/>
  <c r="A12931" i="7"/>
  <c r="L12931" i="7"/>
  <c r="A13323" i="7"/>
  <c r="L13323" i="7"/>
  <c r="A13981" i="7"/>
  <c r="L13981" i="7"/>
  <c r="A12524" i="7"/>
  <c r="L12524" i="7"/>
  <c r="A12932" i="7"/>
  <c r="L12932" i="7"/>
  <c r="A13324" i="7"/>
  <c r="L13324" i="7"/>
  <c r="L14691" i="7"/>
  <c r="A14691" i="7"/>
  <c r="A12509" i="7"/>
  <c r="L12509" i="7"/>
  <c r="A12933" i="7"/>
  <c r="L12933" i="7"/>
  <c r="A13400" i="7"/>
  <c r="L13400" i="7"/>
  <c r="A13820" i="7"/>
  <c r="L13820" i="7"/>
  <c r="A14205" i="7"/>
  <c r="L14205" i="7"/>
  <c r="A14501" i="7"/>
  <c r="L14501" i="7"/>
  <c r="A13430" i="7"/>
  <c r="L13430" i="7"/>
  <c r="A13638" i="7"/>
  <c r="L13638" i="7"/>
  <c r="A13822" i="7"/>
  <c r="L13822" i="7"/>
  <c r="A14206" i="7"/>
  <c r="L14206" i="7"/>
  <c r="A14568" i="7"/>
  <c r="L14568" i="7"/>
  <c r="L16281" i="7"/>
  <c r="A16281" i="7"/>
  <c r="A13511" i="7"/>
  <c r="L13511" i="7"/>
  <c r="A13823" i="7"/>
  <c r="L13823" i="7"/>
  <c r="A14167" i="7"/>
  <c r="L14167" i="7"/>
  <c r="A14503" i="7"/>
  <c r="L14503" i="7"/>
  <c r="L15014" i="7"/>
  <c r="A15014" i="7"/>
  <c r="L13664" i="7"/>
  <c r="A13664" i="7"/>
  <c r="A13896" i="7"/>
  <c r="L13896" i="7"/>
  <c r="A14248" i="7"/>
  <c r="L14248" i="7"/>
  <c r="A14560" i="7"/>
  <c r="L14560" i="7"/>
  <c r="L17444" i="7"/>
  <c r="A17444" i="7"/>
  <c r="L14025" i="7"/>
  <c r="A14025" i="7"/>
  <c r="A14457" i="7"/>
  <c r="L14457" i="7"/>
  <c r="L15373" i="7"/>
  <c r="A15373" i="7"/>
  <c r="A13626" i="7"/>
  <c r="L13626" i="7"/>
  <c r="L14034" i="7"/>
  <c r="A14034" i="7"/>
  <c r="A14458" i="7"/>
  <c r="L14458" i="7"/>
  <c r="L15374" i="7"/>
  <c r="A15374" i="7"/>
  <c r="A13795" i="7"/>
  <c r="L13795" i="7"/>
  <c r="A14163" i="7"/>
  <c r="L14163" i="7"/>
  <c r="A14564" i="7"/>
  <c r="L14564" i="7"/>
  <c r="L15486" i="7"/>
  <c r="A15486" i="7"/>
  <c r="L15889" i="7"/>
  <c r="A15889" i="7"/>
  <c r="A14559" i="7"/>
  <c r="L14559" i="7"/>
  <c r="A14911" i="7"/>
  <c r="L14911" i="7"/>
  <c r="L15487" i="7"/>
  <c r="A15487" i="7"/>
  <c r="L16226" i="7"/>
  <c r="A16226" i="7"/>
  <c r="A14832" i="7"/>
  <c r="L14832" i="7"/>
  <c r="L15424" i="7"/>
  <c r="A15424" i="7"/>
  <c r="L16228" i="7"/>
  <c r="A16228" i="7"/>
  <c r="A14881" i="7"/>
  <c r="L14881" i="7"/>
  <c r="L15425" i="7"/>
  <c r="A15425" i="7"/>
  <c r="L16473" i="7"/>
  <c r="A16473" i="7"/>
  <c r="A14666" i="7"/>
  <c r="L14666" i="7"/>
  <c r="A14906" i="7"/>
  <c r="L14906" i="7"/>
  <c r="L15482" i="7"/>
  <c r="A15482" i="7"/>
  <c r="L16330" i="7"/>
  <c r="A16330" i="7"/>
  <c r="L15533" i="7"/>
  <c r="A15533" i="7"/>
  <c r="L16274" i="7"/>
  <c r="A16274" i="7"/>
  <c r="A14836" i="7"/>
  <c r="L14836" i="7"/>
  <c r="L15633" i="7"/>
  <c r="A15633" i="7"/>
  <c r="L16276" i="7"/>
  <c r="A16276" i="7"/>
  <c r="L16460" i="7"/>
  <c r="A16460" i="7"/>
  <c r="L17484" i="7"/>
  <c r="A17484" i="7"/>
  <c r="L15723" i="7"/>
  <c r="A15723" i="7"/>
  <c r="L15995" i="7"/>
  <c r="A15995" i="7"/>
  <c r="L16527" i="7"/>
  <c r="A16527" i="7"/>
  <c r="L17356" i="7"/>
  <c r="A17356" i="7"/>
  <c r="L16293" i="7"/>
  <c r="A16293" i="7"/>
  <c r="L16628" i="7"/>
  <c r="A16628" i="7"/>
  <c r="L17451" i="7"/>
  <c r="A17451" i="7"/>
  <c r="L15822" i="7"/>
  <c r="A15822" i="7"/>
  <c r="L16166" i="7"/>
  <c r="A16166" i="7"/>
  <c r="L16435" i="7"/>
  <c r="A16435" i="7"/>
  <c r="L16886" i="7"/>
  <c r="A16886" i="7"/>
  <c r="L15735" i="7"/>
  <c r="A15735" i="7"/>
  <c r="L15999" i="7"/>
  <c r="A15999" i="7"/>
  <c r="L16458" i="7"/>
  <c r="A16458" i="7"/>
  <c r="L17172" i="7"/>
  <c r="A17172" i="7"/>
  <c r="L16184" i="7"/>
  <c r="A16184" i="7"/>
  <c r="L16470" i="7"/>
  <c r="A16470" i="7"/>
  <c r="L16613" i="7"/>
  <c r="A16613" i="7"/>
  <c r="L16965" i="7"/>
  <c r="A16965" i="7"/>
  <c r="L17365" i="7"/>
  <c r="A17365" i="7"/>
  <c r="L17541" i="7"/>
  <c r="A17541" i="7"/>
  <c r="L17438" i="7"/>
  <c r="A17438" i="7"/>
  <c r="L17367" i="7"/>
  <c r="A17367" i="7"/>
  <c r="L16456" i="7"/>
  <c r="A16456" i="7"/>
  <c r="L16752" i="7"/>
  <c r="A16752" i="7"/>
  <c r="L17360" i="7"/>
  <c r="A17360" i="7"/>
  <c r="L17504" i="7"/>
  <c r="A17504" i="7"/>
  <c r="L16617" i="7"/>
  <c r="A16617" i="7"/>
  <c r="L17161" i="7"/>
  <c r="A17161" i="7"/>
  <c r="L17441" i="7"/>
  <c r="A17441" i="7"/>
  <c r="L16866" i="7"/>
  <c r="A16866" i="7"/>
  <c r="L17370" i="7"/>
  <c r="A17370" i="7"/>
  <c r="L17522" i="7"/>
  <c r="A17522" i="7"/>
  <c r="L12665" i="7"/>
  <c r="A12665" i="7"/>
  <c r="L15605" i="7"/>
  <c r="A15605" i="7"/>
  <c r="L15606" i="7"/>
  <c r="A15606" i="7"/>
  <c r="L15668" i="7"/>
  <c r="A15668" i="7"/>
  <c r="L6840" i="7"/>
  <c r="A6840" i="7"/>
  <c r="A13516" i="7"/>
  <c r="L13516" i="7"/>
  <c r="A14525" i="7"/>
  <c r="L14525" i="7"/>
  <c r="L14518" i="7"/>
  <c r="A14518" i="7"/>
  <c r="A13856" i="7"/>
  <c r="L13856" i="7"/>
  <c r="A13754" i="7"/>
  <c r="L13754" i="7"/>
  <c r="A14907" i="7"/>
  <c r="L14907" i="7"/>
  <c r="L15608" i="7"/>
  <c r="A15608" i="7"/>
  <c r="A14852" i="7"/>
  <c r="L14852" i="7"/>
  <c r="L16687" i="7"/>
  <c r="A16687" i="7"/>
  <c r="L16683" i="7"/>
  <c r="A16683" i="7"/>
  <c r="L17336" i="7"/>
  <c r="A17336" i="7"/>
  <c r="L16897" i="7"/>
  <c r="A16897" i="7"/>
  <c r="L4158" i="7"/>
  <c r="A4159" i="7"/>
  <c r="A13768" i="7"/>
  <c r="L13768" i="7"/>
  <c r="L15897" i="7"/>
  <c r="A15897" i="7"/>
  <c r="A8063" i="7"/>
  <c r="L8063" i="7"/>
  <c r="L15710" i="7"/>
  <c r="A15710" i="7"/>
  <c r="L5070" i="7"/>
  <c r="A5070" i="7"/>
  <c r="A12454" i="7"/>
  <c r="L12454" i="7"/>
  <c r="A12552" i="7"/>
  <c r="L12552" i="7"/>
  <c r="A12554" i="7"/>
  <c r="L12554" i="7"/>
  <c r="A14750" i="7"/>
  <c r="L14750" i="7"/>
  <c r="L16902" i="7"/>
  <c r="A16902" i="7"/>
  <c r="A14751" i="7"/>
  <c r="L14751" i="7"/>
  <c r="L16268" i="7"/>
  <c r="A16268" i="7"/>
  <c r="L15652" i="7"/>
  <c r="A15652" i="7"/>
  <c r="L15894" i="7"/>
  <c r="A15894" i="7"/>
  <c r="L16899" i="7"/>
  <c r="A16899" i="7"/>
  <c r="L16904" i="7"/>
  <c r="A16904" i="7"/>
  <c r="L9275" i="7"/>
  <c r="A9275" i="7"/>
  <c r="A12862" i="7"/>
  <c r="L12862" i="7"/>
  <c r="A12847" i="7"/>
  <c r="L12847" i="7"/>
  <c r="A13329" i="7"/>
  <c r="L13329" i="7"/>
  <c r="A12851" i="7"/>
  <c r="L12851" i="7"/>
  <c r="L12853" i="7"/>
  <c r="A12853" i="7"/>
  <c r="L15505" i="7"/>
  <c r="A15505" i="7"/>
  <c r="A13391" i="7"/>
  <c r="L13391" i="7"/>
  <c r="A13912" i="7"/>
  <c r="L13912" i="7"/>
  <c r="A13330" i="7"/>
  <c r="L13330" i="7"/>
  <c r="L14990" i="7"/>
  <c r="A14990" i="7"/>
  <c r="A14919" i="7"/>
  <c r="L14919" i="7"/>
  <c r="L14913" i="7"/>
  <c r="A14913" i="7"/>
  <c r="L15512" i="7"/>
  <c r="A15512" i="7"/>
  <c r="L15499" i="7"/>
  <c r="A15499" i="7"/>
  <c r="L16272" i="7"/>
  <c r="A16272" i="7"/>
  <c r="A8104" i="7"/>
  <c r="L8104" i="7"/>
  <c r="A14316" i="7"/>
  <c r="L14316" i="7"/>
  <c r="A13801" i="7"/>
  <c r="L13801" i="7"/>
  <c r="L15665" i="7"/>
  <c r="A15665" i="7"/>
  <c r="L16347" i="7"/>
  <c r="A16347" i="7"/>
  <c r="L8331" i="7"/>
  <c r="A8331" i="7"/>
  <c r="A14815" i="7"/>
  <c r="L14815" i="7"/>
  <c r="L16414" i="7"/>
  <c r="A16414" i="7"/>
  <c r="A16" i="7"/>
  <c r="L17" i="7"/>
  <c r="A309" i="7"/>
  <c r="L312" i="7"/>
  <c r="L69" i="7"/>
  <c r="A68" i="7"/>
  <c r="A310" i="7"/>
  <c r="L313" i="7"/>
  <c r="L8623" i="7"/>
  <c r="A8623" i="7"/>
  <c r="L14965" i="7"/>
  <c r="A14965" i="7"/>
  <c r="A13932" i="7"/>
  <c r="L13932" i="7"/>
  <c r="A13884" i="7"/>
  <c r="L13884" i="7"/>
  <c r="A14222" i="7"/>
  <c r="L14222" i="7"/>
  <c r="A13864" i="7"/>
  <c r="L13864" i="7"/>
  <c r="A13858" i="7"/>
  <c r="L13858" i="7"/>
  <c r="A13867" i="7"/>
  <c r="L13867" i="7"/>
  <c r="L14937" i="7"/>
  <c r="A14937" i="7"/>
  <c r="L16238" i="7"/>
  <c r="A16238" i="7"/>
  <c r="L17013" i="7"/>
  <c r="A17013" i="7"/>
  <c r="L17423" i="7"/>
  <c r="A17423" i="7"/>
  <c r="L17417" i="7"/>
  <c r="A17417" i="7"/>
  <c r="A1027" i="7"/>
  <c r="L1027" i="7"/>
  <c r="L15717" i="7"/>
  <c r="A15717" i="7"/>
  <c r="L16956" i="7"/>
  <c r="A16956" i="7"/>
  <c r="L11744" i="7"/>
  <c r="A11744" i="7"/>
  <c r="A13379" i="7"/>
  <c r="L13379" i="7"/>
  <c r="L16233" i="7"/>
  <c r="A16233" i="7"/>
  <c r="L12216" i="7"/>
  <c r="A12216" i="7"/>
  <c r="A14512" i="7"/>
  <c r="L14512" i="7"/>
  <c r="L15758" i="7"/>
  <c r="A15758" i="7"/>
  <c r="A12483" i="7"/>
  <c r="L12483" i="7"/>
  <c r="L15850" i="7"/>
  <c r="A15850" i="7"/>
  <c r="L16732" i="7"/>
  <c r="A16732" i="7"/>
  <c r="L16589" i="7"/>
  <c r="A16589" i="7"/>
  <c r="L17327" i="7"/>
  <c r="A17327" i="7"/>
  <c r="L17401" i="7"/>
  <c r="A17401" i="7"/>
  <c r="L11231" i="7"/>
  <c r="A11231" i="7"/>
  <c r="A12659" i="7"/>
  <c r="L12659" i="7"/>
  <c r="A13926" i="7"/>
  <c r="L13926" i="7"/>
  <c r="L14951" i="7"/>
  <c r="A14951" i="7"/>
  <c r="L16864" i="7"/>
  <c r="A16864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909" i="7"/>
  <c r="A11909" i="7"/>
  <c r="A12398" i="7"/>
  <c r="L12398" i="7"/>
  <c r="A12367" i="7"/>
  <c r="L12367" i="7"/>
  <c r="L11903" i="7"/>
  <c r="A11903" i="7"/>
  <c r="A12374" i="7"/>
  <c r="L12374" i="7"/>
  <c r="L11440" i="7"/>
  <c r="A11440" i="7"/>
  <c r="L15245" i="7"/>
  <c r="A15245" i="7"/>
  <c r="A12318" i="7"/>
  <c r="L12318" i="7"/>
  <c r="A12319" i="7"/>
  <c r="L12319" i="7"/>
  <c r="A14076" i="7"/>
  <c r="L14076" i="7"/>
  <c r="A12326" i="7"/>
  <c r="L12326" i="7"/>
  <c r="A14140" i="7"/>
  <c r="L14140" i="7"/>
  <c r="A13030" i="7"/>
  <c r="L13030" i="7"/>
  <c r="A13031" i="7"/>
  <c r="L13031" i="7"/>
  <c r="A14084" i="7"/>
  <c r="L14084" i="7"/>
  <c r="L12368" i="7"/>
  <c r="A12368" i="7"/>
  <c r="A12712" i="7"/>
  <c r="L12712" i="7"/>
  <c r="A12984" i="7"/>
  <c r="L12984" i="7"/>
  <c r="A13048" i="7"/>
  <c r="L13048" i="7"/>
  <c r="L15067" i="7"/>
  <c r="A15067" i="7"/>
  <c r="L12377" i="7"/>
  <c r="A12377" i="7"/>
  <c r="A12721" i="7"/>
  <c r="L12721" i="7"/>
  <c r="A12993" i="7"/>
  <c r="L12993" i="7"/>
  <c r="A13057" i="7"/>
  <c r="L13057" i="7"/>
  <c r="L12322" i="7"/>
  <c r="A12322" i="7"/>
  <c r="A12386" i="7"/>
  <c r="L12386" i="7"/>
  <c r="L12730" i="7"/>
  <c r="A12730" i="7"/>
  <c r="L13002" i="7"/>
  <c r="A13002" i="7"/>
  <c r="A13066" i="7"/>
  <c r="L13066" i="7"/>
  <c r="L12339" i="7"/>
  <c r="A12339" i="7"/>
  <c r="L12403" i="7"/>
  <c r="A12403" i="7"/>
  <c r="A12747" i="7"/>
  <c r="L12747" i="7"/>
  <c r="A13019" i="7"/>
  <c r="L13019" i="7"/>
  <c r="A13353" i="7"/>
  <c r="L13353" i="7"/>
  <c r="A12364" i="7"/>
  <c r="L12364" i="7"/>
  <c r="A12708" i="7"/>
  <c r="L12708" i="7"/>
  <c r="A12772" i="7"/>
  <c r="L12772" i="7"/>
  <c r="A13044" i="7"/>
  <c r="L13044" i="7"/>
  <c r="L15181" i="7"/>
  <c r="A15181" i="7"/>
  <c r="L12365" i="7"/>
  <c r="A12365" i="7"/>
  <c r="A12709" i="7"/>
  <c r="L12709" i="7"/>
  <c r="A12773" i="7"/>
  <c r="L12773" i="7"/>
  <c r="A13037" i="7"/>
  <c r="L13037" i="7"/>
  <c r="A14132" i="7"/>
  <c r="L14132" i="7"/>
  <c r="A14125" i="7"/>
  <c r="L14125" i="7"/>
  <c r="L15027" i="7"/>
  <c r="A15027" i="7"/>
  <c r="L15246" i="7"/>
  <c r="A15246" i="7"/>
  <c r="A14078" i="7"/>
  <c r="L14078" i="7"/>
  <c r="A14142" i="7"/>
  <c r="L14142" i="7"/>
  <c r="L15070" i="7"/>
  <c r="A15070" i="7"/>
  <c r="L16018" i="7"/>
  <c r="A16018" i="7"/>
  <c r="A14111" i="7"/>
  <c r="L14111" i="7"/>
  <c r="A14643" i="7"/>
  <c r="L14643" i="7"/>
  <c r="L15222" i="7"/>
  <c r="A15222" i="7"/>
  <c r="L14096" i="7"/>
  <c r="A14096" i="7"/>
  <c r="A14619" i="7"/>
  <c r="L14619" i="7"/>
  <c r="L15165" i="7"/>
  <c r="A15165" i="7"/>
  <c r="L14089" i="7"/>
  <c r="A14089" i="7"/>
  <c r="A14606" i="7"/>
  <c r="L14606" i="7"/>
  <c r="L15134" i="7"/>
  <c r="A15134" i="7"/>
  <c r="A13362" i="7"/>
  <c r="L13362" i="7"/>
  <c r="A14114" i="7"/>
  <c r="L14114" i="7"/>
  <c r="L14646" i="7"/>
  <c r="A14646" i="7"/>
  <c r="L15237" i="7"/>
  <c r="A15237" i="7"/>
  <c r="A14107" i="7"/>
  <c r="L14107" i="7"/>
  <c r="A14622" i="7"/>
  <c r="L14622" i="7"/>
  <c r="L15206" i="7"/>
  <c r="A15206" i="7"/>
  <c r="L16106" i="7"/>
  <c r="A16106" i="7"/>
  <c r="L15031" i="7"/>
  <c r="A15031" i="7"/>
  <c r="L15095" i="7"/>
  <c r="A15095" i="7"/>
  <c r="L15159" i="7"/>
  <c r="A15159" i="7"/>
  <c r="L15223" i="7"/>
  <c r="A15223" i="7"/>
  <c r="L15287" i="7"/>
  <c r="A15287" i="7"/>
  <c r="L17035" i="7"/>
  <c r="A17035" i="7"/>
  <c r="A14640" i="7"/>
  <c r="L14640" i="7"/>
  <c r="L15080" i="7"/>
  <c r="A15080" i="7"/>
  <c r="L15144" i="7"/>
  <c r="A15144" i="7"/>
  <c r="L15208" i="7"/>
  <c r="A15208" i="7"/>
  <c r="L15272" i="7"/>
  <c r="A15272" i="7"/>
  <c r="L16132" i="7"/>
  <c r="A16132" i="7"/>
  <c r="L15041" i="7"/>
  <c r="A15041" i="7"/>
  <c r="L15105" i="7"/>
  <c r="A15105" i="7"/>
  <c r="L15169" i="7"/>
  <c r="A15169" i="7"/>
  <c r="L15233" i="7"/>
  <c r="A15233" i="7"/>
  <c r="L16009" i="7"/>
  <c r="A16009" i="7"/>
  <c r="L17055" i="7"/>
  <c r="A17055" i="7"/>
  <c r="L15026" i="7"/>
  <c r="A15026" i="7"/>
  <c r="L15090" i="7"/>
  <c r="A15090" i="7"/>
  <c r="L15154" i="7"/>
  <c r="A15154" i="7"/>
  <c r="L15218" i="7"/>
  <c r="A15218" i="7"/>
  <c r="L15282" i="7"/>
  <c r="A15282" i="7"/>
  <c r="L16138" i="7"/>
  <c r="A16138" i="7"/>
  <c r="L15131" i="7"/>
  <c r="A15131" i="7"/>
  <c r="L15195" i="7"/>
  <c r="A15195" i="7"/>
  <c r="L15259" i="7"/>
  <c r="A15259" i="7"/>
  <c r="L16076" i="7"/>
  <c r="A16076" i="7"/>
  <c r="L15044" i="7"/>
  <c r="A15044" i="7"/>
  <c r="L15108" i="7"/>
  <c r="A15108" i="7"/>
  <c r="L15172" i="7"/>
  <c r="A15172" i="7"/>
  <c r="L15236" i="7"/>
  <c r="A15236" i="7"/>
  <c r="L16036" i="7"/>
  <c r="A16036" i="7"/>
  <c r="L16819" i="7"/>
  <c r="A16819" i="7"/>
  <c r="L16067" i="7"/>
  <c r="A16067" i="7"/>
  <c r="L16131" i="7"/>
  <c r="A16131" i="7"/>
  <c r="L16951" i="7"/>
  <c r="A16951" i="7"/>
  <c r="L17243" i="7"/>
  <c r="A17243" i="7"/>
  <c r="L16037" i="7"/>
  <c r="A16037" i="7"/>
  <c r="L16101" i="7"/>
  <c r="A16101" i="7"/>
  <c r="L16716" i="7"/>
  <c r="A16716" i="7"/>
  <c r="L17127" i="7"/>
  <c r="A17127" i="7"/>
  <c r="L16046" i="7"/>
  <c r="A16046" i="7"/>
  <c r="L16110" i="7"/>
  <c r="A16110" i="7"/>
  <c r="L17023" i="7"/>
  <c r="A17023" i="7"/>
  <c r="L16015" i="7"/>
  <c r="A16015" i="7"/>
  <c r="L16079" i="7"/>
  <c r="A16079" i="7"/>
  <c r="L16143" i="7"/>
  <c r="A16143" i="7"/>
  <c r="L17068" i="7"/>
  <c r="A17068" i="7"/>
  <c r="L16032" i="7"/>
  <c r="A16032" i="7"/>
  <c r="L16096" i="7"/>
  <c r="A16096" i="7"/>
  <c r="L16304" i="7"/>
  <c r="A16304" i="7"/>
  <c r="L17021" i="7"/>
  <c r="A17021" i="7"/>
  <c r="L17085" i="7"/>
  <c r="A17085" i="7"/>
  <c r="L17237" i="7"/>
  <c r="A17237" i="7"/>
  <c r="L17054" i="7"/>
  <c r="A17054" i="7"/>
  <c r="L17118" i="7"/>
  <c r="A17118" i="7"/>
  <c r="L17295" i="7"/>
  <c r="A17295" i="7"/>
  <c r="L16912" i="7"/>
  <c r="A16912" i="7"/>
  <c r="L17064" i="7"/>
  <c r="A17064" i="7"/>
  <c r="L17128" i="7"/>
  <c r="A17128" i="7"/>
  <c r="L17025" i="7"/>
  <c r="A17025" i="7"/>
  <c r="L17089" i="7"/>
  <c r="A17089" i="7"/>
  <c r="L17241" i="7"/>
  <c r="A17241" i="7"/>
  <c r="L17050" i="7"/>
  <c r="A17050" i="7"/>
  <c r="L17114" i="7"/>
  <c r="A17114" i="7"/>
  <c r="A13441" i="7"/>
  <c r="L13441" i="7"/>
  <c r="L15544" i="7"/>
  <c r="A15544" i="7"/>
  <c r="A12229" i="7"/>
  <c r="L12229" i="7"/>
  <c r="L17197" i="7"/>
  <c r="A17197" i="7"/>
  <c r="A12230" i="7"/>
  <c r="L12230" i="7"/>
  <c r="A14016" i="7"/>
  <c r="L14016" i="7"/>
  <c r="L14995" i="7"/>
  <c r="A14995" i="7"/>
  <c r="L16664" i="7"/>
  <c r="A16664" i="7"/>
  <c r="L922" i="7"/>
  <c r="A922" i="7"/>
  <c r="L1837" i="7"/>
  <c r="A1837" i="7"/>
  <c r="A8146" i="7"/>
  <c r="L8146" i="7"/>
  <c r="L8311" i="7"/>
  <c r="A8311" i="7"/>
  <c r="A12673" i="7"/>
  <c r="L12673" i="7"/>
  <c r="A12669" i="7"/>
  <c r="L12669" i="7"/>
  <c r="L14710" i="7"/>
  <c r="A14710" i="7"/>
  <c r="A14717" i="7"/>
  <c r="L14717" i="7"/>
  <c r="A14711" i="7"/>
  <c r="L14711" i="7"/>
  <c r="L15465" i="7"/>
  <c r="A15465" i="7"/>
  <c r="L15460" i="7"/>
  <c r="A15460" i="7"/>
  <c r="L15798" i="7"/>
  <c r="A15798" i="7"/>
  <c r="L16500" i="7"/>
  <c r="A16500" i="7"/>
  <c r="L17288" i="7"/>
  <c r="A17288" i="7"/>
  <c r="AX73" i="3"/>
  <c r="AU73" i="3"/>
  <c r="A14536" i="7"/>
  <c r="L14536" i="7"/>
  <c r="L15935" i="7"/>
  <c r="A15935" i="7"/>
  <c r="A13192" i="7"/>
  <c r="L13192" i="7"/>
  <c r="A14847" i="7"/>
  <c r="L14847" i="7"/>
  <c r="L8042" i="7"/>
  <c r="A8042" i="7"/>
  <c r="L8907" i="7"/>
  <c r="A8907" i="7"/>
  <c r="L12168" i="7"/>
  <c r="A12168" i="7"/>
  <c r="L12921" i="7"/>
  <c r="A12921" i="7"/>
  <c r="L12164" i="7"/>
  <c r="A12164" i="7"/>
  <c r="A13456" i="7"/>
  <c r="L13456" i="7"/>
  <c r="L13479" i="7"/>
  <c r="A13479" i="7"/>
  <c r="L13841" i="7"/>
  <c r="A13841" i="7"/>
  <c r="A14875" i="7"/>
  <c r="L14875" i="7"/>
  <c r="L15821" i="7"/>
  <c r="A15821" i="7"/>
  <c r="A14746" i="7"/>
  <c r="L14746" i="7"/>
  <c r="L16370" i="7"/>
  <c r="A16370" i="7"/>
  <c r="L16541" i="7"/>
  <c r="A16541" i="7"/>
  <c r="A14801" i="7"/>
  <c r="L14801" i="7"/>
  <c r="A12225" i="7"/>
  <c r="L12225" i="7"/>
  <c r="L13558" i="7"/>
  <c r="A13558" i="7"/>
  <c r="A14897" i="7"/>
  <c r="L14897" i="7"/>
  <c r="L15974" i="7"/>
  <c r="A15974" i="7"/>
  <c r="L17001" i="7"/>
  <c r="A17001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A12311" i="7"/>
  <c r="L12311" i="7"/>
  <c r="L12495" i="7"/>
  <c r="A12495" i="7"/>
  <c r="A13167" i="7"/>
  <c r="L13167" i="7"/>
  <c r="A12448" i="7"/>
  <c r="L12448" i="7"/>
  <c r="A14212" i="7"/>
  <c r="L14212" i="7"/>
  <c r="A12489" i="7"/>
  <c r="L12489" i="7"/>
  <c r="A14220" i="7"/>
  <c r="L14220" i="7"/>
  <c r="A12482" i="7"/>
  <c r="L12482" i="7"/>
  <c r="L12099" i="7"/>
  <c r="A12099" i="7"/>
  <c r="L12475" i="7"/>
  <c r="A12475" i="7"/>
  <c r="A12468" i="7"/>
  <c r="L12468" i="7"/>
  <c r="A12477" i="7"/>
  <c r="L12477" i="7"/>
  <c r="A14229" i="7"/>
  <c r="L14229" i="7"/>
  <c r="L13686" i="7"/>
  <c r="A13686" i="7"/>
  <c r="L15389" i="7"/>
  <c r="A15389" i="7"/>
  <c r="A14683" i="7"/>
  <c r="L14683" i="7"/>
  <c r="A13680" i="7"/>
  <c r="L13680" i="7"/>
  <c r="L15429" i="7"/>
  <c r="A15429" i="7"/>
  <c r="L14329" i="7"/>
  <c r="A14329" i="7"/>
  <c r="L13682" i="7"/>
  <c r="A13682" i="7"/>
  <c r="L14258" i="7"/>
  <c r="A14258" i="7"/>
  <c r="L16394" i="7"/>
  <c r="A16394" i="7"/>
  <c r="A14267" i="7"/>
  <c r="L14267" i="7"/>
  <c r="L15769" i="7"/>
  <c r="A15769" i="7"/>
  <c r="L15383" i="7"/>
  <c r="A15383" i="7"/>
  <c r="L15770" i="7"/>
  <c r="A15770" i="7"/>
  <c r="L15344" i="7"/>
  <c r="A15344" i="7"/>
  <c r="L15760" i="7"/>
  <c r="A15760" i="7"/>
  <c r="L16587" i="7"/>
  <c r="A16587" i="7"/>
  <c r="L15433" i="7"/>
  <c r="A15433" i="7"/>
  <c r="L16385" i="7"/>
  <c r="A16385" i="7"/>
  <c r="L15346" i="7"/>
  <c r="A15346" i="7"/>
  <c r="L15649" i="7"/>
  <c r="A15649" i="7"/>
  <c r="L17404" i="7"/>
  <c r="A17404" i="7"/>
  <c r="L15443" i="7"/>
  <c r="A15443" i="7"/>
  <c r="L16369" i="7"/>
  <c r="A16369" i="7"/>
  <c r="L15388" i="7"/>
  <c r="A15388" i="7"/>
  <c r="L15765" i="7"/>
  <c r="A15765" i="7"/>
  <c r="L17492" i="7"/>
  <c r="A17492" i="7"/>
  <c r="L16948" i="7"/>
  <c r="A16948" i="7"/>
  <c r="L15947" i="7"/>
  <c r="A15947" i="7"/>
  <c r="L16575" i="7"/>
  <c r="A16575" i="7"/>
  <c r="L16381" i="7"/>
  <c r="A16381" i="7"/>
  <c r="L15678" i="7"/>
  <c r="A15678" i="7"/>
  <c r="L16390" i="7"/>
  <c r="A16390" i="7"/>
  <c r="L17315" i="7"/>
  <c r="A17315" i="7"/>
  <c r="L16159" i="7"/>
  <c r="A16159" i="7"/>
  <c r="L16734" i="7"/>
  <c r="A16734" i="7"/>
  <c r="L16376" i="7"/>
  <c r="A16376" i="7"/>
  <c r="L16947" i="7"/>
  <c r="A16947" i="7"/>
  <c r="L16789" i="7"/>
  <c r="A16789" i="7"/>
  <c r="L17429" i="7"/>
  <c r="A17429" i="7"/>
  <c r="L16600" i="7"/>
  <c r="A16600" i="7"/>
  <c r="L17312" i="7"/>
  <c r="A17312" i="7"/>
  <c r="L16793" i="7"/>
  <c r="A16793" i="7"/>
  <c r="L16914" i="7"/>
  <c r="A16914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14979" i="7"/>
  <c r="A14979" i="7"/>
  <c r="L14982" i="7"/>
  <c r="A14982" i="7"/>
  <c r="L15589" i="7"/>
  <c r="A15589" i="7"/>
  <c r="L16431" i="7"/>
  <c r="A16431" i="7"/>
  <c r="L4593" i="7"/>
  <c r="A4593" i="7"/>
  <c r="A6069" i="7"/>
  <c r="L6069" i="7"/>
  <c r="L10100" i="7"/>
  <c r="A10100" i="7"/>
  <c r="L13880" i="7"/>
  <c r="A13880" i="7"/>
  <c r="L16244" i="7"/>
  <c r="A16244" i="7"/>
  <c r="L16255" i="7"/>
  <c r="A16255" i="7"/>
  <c r="A6236" i="7"/>
  <c r="L6236" i="7"/>
  <c r="L8905" i="7"/>
  <c r="A8905" i="7"/>
  <c r="L10505" i="7"/>
  <c r="A10505" i="7"/>
  <c r="A14555" i="7"/>
  <c r="L14555" i="7"/>
  <c r="A14300" i="7"/>
  <c r="L14300" i="7"/>
  <c r="A14516" i="7"/>
  <c r="L14516" i="7"/>
  <c r="A12213" i="7"/>
  <c r="L12213" i="7"/>
  <c r="A13798" i="7"/>
  <c r="L13798" i="7"/>
  <c r="A14304" i="7"/>
  <c r="L14304" i="7"/>
  <c r="A14896" i="7"/>
  <c r="L14896" i="7"/>
  <c r="A14538" i="7"/>
  <c r="L14538" i="7"/>
  <c r="L16307" i="7"/>
  <c r="A16307" i="7"/>
  <c r="L16667" i="7"/>
  <c r="A16667" i="7"/>
  <c r="L17189" i="7"/>
  <c r="A17189" i="7"/>
  <c r="L8103" i="7"/>
  <c r="A8103" i="7"/>
  <c r="L13517" i="7"/>
  <c r="A13517" i="7"/>
  <c r="A14884" i="7"/>
  <c r="L14884" i="7"/>
  <c r="A1423" i="7"/>
  <c r="L1423" i="7"/>
  <c r="A12809" i="7"/>
  <c r="L12809" i="7"/>
  <c r="A14869" i="7"/>
  <c r="L14869" i="7"/>
  <c r="A14051" i="7"/>
  <c r="L14051" i="7"/>
  <c r="A14708" i="7"/>
  <c r="L14708" i="7"/>
  <c r="L15975" i="7"/>
  <c r="A15975" i="7"/>
  <c r="L16488" i="7"/>
  <c r="A16488" i="7"/>
  <c r="L13104" i="7"/>
  <c r="A13104" i="7"/>
  <c r="L14974" i="7"/>
  <c r="A14974" i="7"/>
  <c r="L16481" i="7"/>
  <c r="A16481" i="7"/>
  <c r="A4155" i="7"/>
  <c r="L4155" i="7"/>
  <c r="L13239" i="7"/>
  <c r="A13239" i="7"/>
  <c r="L13752" i="7"/>
  <c r="A13752" i="7"/>
  <c r="L11226" i="7"/>
  <c r="A11226" i="7"/>
  <c r="L11620" i="7"/>
  <c r="A11620" i="7"/>
  <c r="A12893" i="7"/>
  <c r="L12893" i="7"/>
  <c r="A13931" i="7"/>
  <c r="L13931" i="7"/>
  <c r="L15777" i="7"/>
  <c r="A15777" i="7"/>
  <c r="L16406" i="7"/>
  <c r="A16406" i="7"/>
  <c r="A6110" i="7"/>
  <c r="L6110" i="7"/>
  <c r="L9725" i="7"/>
  <c r="A9725" i="7"/>
  <c r="A12207" i="7"/>
  <c r="L12207" i="7"/>
  <c r="A13223" i="7"/>
  <c r="L13223" i="7"/>
  <c r="A13257" i="7"/>
  <c r="L13257" i="7"/>
  <c r="A12203" i="7"/>
  <c r="L12203" i="7"/>
  <c r="A13196" i="7"/>
  <c r="L13196" i="7"/>
  <c r="A13468" i="7"/>
  <c r="L13468" i="7"/>
  <c r="A14007" i="7"/>
  <c r="L14007" i="7"/>
  <c r="L13746" i="7"/>
  <c r="A13746" i="7"/>
  <c r="L15323" i="7"/>
  <c r="A15323" i="7"/>
  <c r="A6190" i="7"/>
  <c r="L6190" i="7"/>
  <c r="A13215" i="7"/>
  <c r="L13215" i="7"/>
  <c r="A13258" i="7"/>
  <c r="L13258" i="7"/>
  <c r="A14789" i="7"/>
  <c r="L14789" i="7"/>
  <c r="L16878" i="7"/>
  <c r="A16878" i="7"/>
  <c r="A14791" i="7"/>
  <c r="L14791" i="7"/>
  <c r="L15658" i="7"/>
  <c r="A15658" i="7"/>
  <c r="L16646" i="7"/>
  <c r="A16646" i="7"/>
  <c r="L16648" i="7"/>
  <c r="A16648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12143" i="7"/>
  <c r="A12143" i="7"/>
  <c r="A13697" i="7"/>
  <c r="L13697" i="7"/>
  <c r="L15413" i="7"/>
  <c r="A15413" i="7"/>
  <c r="A14651" i="7"/>
  <c r="L14651" i="7"/>
  <c r="A14446" i="7"/>
  <c r="L14446" i="7"/>
  <c r="L14393" i="7"/>
  <c r="A14393" i="7"/>
  <c r="L14649" i="7"/>
  <c r="A14649" i="7"/>
  <c r="L14975" i="7"/>
  <c r="A14975" i="7"/>
  <c r="L15617" i="7"/>
  <c r="A15617" i="7"/>
  <c r="L14770" i="7"/>
  <c r="A14770" i="7"/>
  <c r="L15924" i="7"/>
  <c r="A15924" i="7"/>
  <c r="L15630" i="7"/>
  <c r="A15630" i="7"/>
  <c r="L16320" i="7"/>
  <c r="A16320" i="7"/>
  <c r="L17263" i="7"/>
  <c r="A17263" i="7"/>
  <c r="L17378" i="7"/>
  <c r="A17378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12950" i="7"/>
  <c r="L12950" i="7"/>
  <c r="A13392" i="7"/>
  <c r="L13392" i="7"/>
  <c r="A12241" i="7"/>
  <c r="L12241" i="7"/>
  <c r="A12962" i="7"/>
  <c r="L12962" i="7"/>
  <c r="L12949" i="7"/>
  <c r="A12949" i="7"/>
  <c r="L14939" i="7"/>
  <c r="A14939" i="7"/>
  <c r="L15522" i="7"/>
  <c r="A15522" i="7"/>
  <c r="L17252" i="7"/>
  <c r="A17252" i="7"/>
  <c r="L17497" i="7"/>
  <c r="A17497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13174" i="7"/>
  <c r="L13174" i="7"/>
  <c r="A12775" i="7"/>
  <c r="L12775" i="7"/>
  <c r="A12655" i="7"/>
  <c r="L12655" i="7"/>
  <c r="A13151" i="7"/>
  <c r="L13151" i="7"/>
  <c r="A12296" i="7"/>
  <c r="L12296" i="7"/>
  <c r="A12305" i="7"/>
  <c r="L12305" i="7"/>
  <c r="A12298" i="7"/>
  <c r="L12298" i="7"/>
  <c r="A13154" i="7"/>
  <c r="L13154" i="7"/>
  <c r="A12499" i="7"/>
  <c r="L12499" i="7"/>
  <c r="L15853" i="7"/>
  <c r="A15853" i="7"/>
  <c r="L13605" i="7"/>
  <c r="A13605" i="7"/>
  <c r="L13085" i="7"/>
  <c r="A13085" i="7"/>
  <c r="A14766" i="7"/>
  <c r="L14766" i="7"/>
  <c r="L15705" i="7"/>
  <c r="A15705" i="7"/>
  <c r="L16602" i="7"/>
  <c r="A16602" i="7"/>
  <c r="A14685" i="7"/>
  <c r="L14685" i="7"/>
  <c r="A13570" i="7"/>
  <c r="L13570" i="7"/>
  <c r="L15856" i="7"/>
  <c r="A15856" i="7"/>
  <c r="L15303" i="7"/>
  <c r="A15303" i="7"/>
  <c r="L15809" i="7"/>
  <c r="A15809" i="7"/>
  <c r="L14776" i="7"/>
  <c r="A14776" i="7"/>
  <c r="L16177" i="7"/>
  <c r="A16177" i="7"/>
  <c r="L14706" i="7"/>
  <c r="A14706" i="7"/>
  <c r="L15788" i="7"/>
  <c r="A15788" i="7"/>
  <c r="L15387" i="7"/>
  <c r="A15387" i="7"/>
  <c r="L15404" i="7"/>
  <c r="A15404" i="7"/>
  <c r="L16572" i="7"/>
  <c r="A16572" i="7"/>
  <c r="L17548" i="7"/>
  <c r="A17548" i="7"/>
  <c r="L16315" i="7"/>
  <c r="A16315" i="7"/>
  <c r="L17468" i="7"/>
  <c r="A17468" i="7"/>
  <c r="L16827" i="7"/>
  <c r="A16827" i="7"/>
  <c r="L15814" i="7"/>
  <c r="A15814" i="7"/>
  <c r="L16706" i="7"/>
  <c r="A16706" i="7"/>
  <c r="L16558" i="7"/>
  <c r="A16558" i="7"/>
  <c r="L17459" i="7"/>
  <c r="A17459" i="7"/>
  <c r="L16573" i="7"/>
  <c r="A16573" i="7"/>
  <c r="L17469" i="7"/>
  <c r="A17469" i="7"/>
  <c r="L17478" i="7"/>
  <c r="A17478" i="7"/>
  <c r="L17519" i="7"/>
  <c r="A17519" i="7"/>
  <c r="L16792" i="7"/>
  <c r="A16792" i="7"/>
  <c r="L16769" i="7"/>
  <c r="A16769" i="7"/>
  <c r="L17465" i="7"/>
  <c r="A17465" i="7"/>
  <c r="L16994" i="7"/>
  <c r="A16994" i="7"/>
  <c r="A7693" i="7"/>
  <c r="L7693" i="7"/>
  <c r="L10236" i="7"/>
  <c r="A10236" i="7"/>
  <c r="A13524" i="7"/>
  <c r="L13524" i="7"/>
  <c r="L15757" i="7"/>
  <c r="A15757" i="7"/>
  <c r="L16877" i="7"/>
  <c r="A16877" i="7"/>
  <c r="A12811" i="7"/>
  <c r="L12811" i="7"/>
  <c r="L17292" i="7"/>
  <c r="A17292" i="7"/>
  <c r="L16859" i="7"/>
  <c r="A16859" i="7"/>
  <c r="L16733" i="7"/>
  <c r="A16733" i="7"/>
  <c r="L17503" i="7"/>
  <c r="A17503" i="7"/>
  <c r="A14324" i="7"/>
  <c r="L14324" i="7"/>
  <c r="A14334" i="7"/>
  <c r="L14334" i="7"/>
  <c r="L17188" i="7"/>
  <c r="A17188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L12695" i="7"/>
  <c r="A12695" i="7"/>
  <c r="L11910" i="7"/>
  <c r="A11910" i="7"/>
  <c r="A12399" i="7"/>
  <c r="L12399" i="7"/>
  <c r="L12406" i="7"/>
  <c r="A12406" i="7"/>
  <c r="A11896" i="7"/>
  <c r="L11896" i="7"/>
  <c r="A12343" i="7"/>
  <c r="L12343" i="7"/>
  <c r="A12350" i="7"/>
  <c r="L12350" i="7"/>
  <c r="L11906" i="7"/>
  <c r="A11906" i="7"/>
  <c r="A12351" i="7"/>
  <c r="L12351" i="7"/>
  <c r="A12358" i="7"/>
  <c r="L12358" i="7"/>
  <c r="A13357" i="7"/>
  <c r="L13357" i="7"/>
  <c r="L13039" i="7"/>
  <c r="A13039" i="7"/>
  <c r="A14148" i="7"/>
  <c r="L14148" i="7"/>
  <c r="A12376" i="7"/>
  <c r="L12376" i="7"/>
  <c r="A12720" i="7"/>
  <c r="L12720" i="7"/>
  <c r="A12992" i="7"/>
  <c r="L12992" i="7"/>
  <c r="A13056" i="7"/>
  <c r="L13056" i="7"/>
  <c r="A12321" i="7"/>
  <c r="L12321" i="7"/>
  <c r="A12385" i="7"/>
  <c r="L12385" i="7"/>
  <c r="L12729" i="7"/>
  <c r="A12729" i="7"/>
  <c r="A13001" i="7"/>
  <c r="L13001" i="7"/>
  <c r="A13065" i="7"/>
  <c r="L13065" i="7"/>
  <c r="A12330" i="7"/>
  <c r="L12330" i="7"/>
  <c r="L12394" i="7"/>
  <c r="A12394" i="7"/>
  <c r="A12738" i="7"/>
  <c r="L12738" i="7"/>
  <c r="A13010" i="7"/>
  <c r="L13010" i="7"/>
  <c r="L13074" i="7"/>
  <c r="A13074" i="7"/>
  <c r="A12347" i="7"/>
  <c r="L12347" i="7"/>
  <c r="A12691" i="7"/>
  <c r="L12691" i="7"/>
  <c r="A12755" i="7"/>
  <c r="L12755" i="7"/>
  <c r="A13027" i="7"/>
  <c r="L13027" i="7"/>
  <c r="A13365" i="7"/>
  <c r="L13365" i="7"/>
  <c r="A12372" i="7"/>
  <c r="L12372" i="7"/>
  <c r="A12716" i="7"/>
  <c r="L12716" i="7"/>
  <c r="A12988" i="7"/>
  <c r="L12988" i="7"/>
  <c r="A13052" i="7"/>
  <c r="L13052" i="7"/>
  <c r="L16146" i="7"/>
  <c r="A16146" i="7"/>
  <c r="L12373" i="7"/>
  <c r="A12373" i="7"/>
  <c r="A12717" i="7"/>
  <c r="L12717" i="7"/>
  <c r="L12981" i="7"/>
  <c r="A12981" i="7"/>
  <c r="L13045" i="7"/>
  <c r="A13045" i="7"/>
  <c r="L15213" i="7"/>
  <c r="A15213" i="7"/>
  <c r="A14133" i="7"/>
  <c r="L14133" i="7"/>
  <c r="L15046" i="7"/>
  <c r="A15046" i="7"/>
  <c r="L15278" i="7"/>
  <c r="A15278" i="7"/>
  <c r="A14086" i="7"/>
  <c r="L14086" i="7"/>
  <c r="A14150" i="7"/>
  <c r="L14150" i="7"/>
  <c r="L15093" i="7"/>
  <c r="A15093" i="7"/>
  <c r="A13359" i="7"/>
  <c r="L13359" i="7"/>
  <c r="A14119" i="7"/>
  <c r="L14119" i="7"/>
  <c r="L15030" i="7"/>
  <c r="A15030" i="7"/>
  <c r="L15254" i="7"/>
  <c r="A15254" i="7"/>
  <c r="L14104" i="7"/>
  <c r="A14104" i="7"/>
  <c r="A14630" i="7"/>
  <c r="L14630" i="7"/>
  <c r="L15197" i="7"/>
  <c r="A15197" i="7"/>
  <c r="A14097" i="7"/>
  <c r="L14097" i="7"/>
  <c r="A14620" i="7"/>
  <c r="L14620" i="7"/>
  <c r="L15166" i="7"/>
  <c r="A15166" i="7"/>
  <c r="A13370" i="7"/>
  <c r="L13370" i="7"/>
  <c r="A14122" i="7"/>
  <c r="L14122" i="7"/>
  <c r="L15038" i="7"/>
  <c r="A15038" i="7"/>
  <c r="L15269" i="7"/>
  <c r="A15269" i="7"/>
  <c r="L14115" i="7"/>
  <c r="A14115" i="7"/>
  <c r="A14636" i="7"/>
  <c r="L14636" i="7"/>
  <c r="L15238" i="7"/>
  <c r="A15238" i="7"/>
  <c r="L16129" i="7"/>
  <c r="A16129" i="7"/>
  <c r="A14599" i="7"/>
  <c r="L14599" i="7"/>
  <c r="L15039" i="7"/>
  <c r="A15039" i="7"/>
  <c r="L15103" i="7"/>
  <c r="A15103" i="7"/>
  <c r="L15167" i="7"/>
  <c r="A15167" i="7"/>
  <c r="L15231" i="7"/>
  <c r="A15231" i="7"/>
  <c r="L16025" i="7"/>
  <c r="A16025" i="7"/>
  <c r="L17119" i="7"/>
  <c r="A17119" i="7"/>
  <c r="L14648" i="7"/>
  <c r="A14648" i="7"/>
  <c r="L15088" i="7"/>
  <c r="A15088" i="7"/>
  <c r="L15152" i="7"/>
  <c r="A15152" i="7"/>
  <c r="L15216" i="7"/>
  <c r="A15216" i="7"/>
  <c r="L15280" i="7"/>
  <c r="A15280" i="7"/>
  <c r="L16154" i="7"/>
  <c r="A16154" i="7"/>
  <c r="L15049" i="7"/>
  <c r="A15049" i="7"/>
  <c r="L15113" i="7"/>
  <c r="A15113" i="7"/>
  <c r="L15177" i="7"/>
  <c r="A15177" i="7"/>
  <c r="L15241" i="7"/>
  <c r="A15241" i="7"/>
  <c r="L16028" i="7"/>
  <c r="A16028" i="7"/>
  <c r="L17140" i="7"/>
  <c r="A17140" i="7"/>
  <c r="L15034" i="7"/>
  <c r="A15034" i="7"/>
  <c r="L15098" i="7"/>
  <c r="A15098" i="7"/>
  <c r="L15162" i="7"/>
  <c r="A15162" i="7"/>
  <c r="L15226" i="7"/>
  <c r="A15226" i="7"/>
  <c r="L15290" i="7"/>
  <c r="A15290" i="7"/>
  <c r="L16739" i="7"/>
  <c r="A16739" i="7"/>
  <c r="L15139" i="7"/>
  <c r="A15139" i="7"/>
  <c r="L15203" i="7"/>
  <c r="A15203" i="7"/>
  <c r="L15267" i="7"/>
  <c r="A15267" i="7"/>
  <c r="L16098" i="7"/>
  <c r="A16098" i="7"/>
  <c r="L15052" i="7"/>
  <c r="A15052" i="7"/>
  <c r="L15116" i="7"/>
  <c r="A15116" i="7"/>
  <c r="L15180" i="7"/>
  <c r="A15180" i="7"/>
  <c r="L15244" i="7"/>
  <c r="A15244" i="7"/>
  <c r="L16058" i="7"/>
  <c r="A16058" i="7"/>
  <c r="L17031" i="7"/>
  <c r="A17031" i="7"/>
  <c r="L16011" i="7"/>
  <c r="A16011" i="7"/>
  <c r="L16075" i="7"/>
  <c r="A16075" i="7"/>
  <c r="L16139" i="7"/>
  <c r="A16139" i="7"/>
  <c r="L17015" i="7"/>
  <c r="A17015" i="7"/>
  <c r="L17275" i="7"/>
  <c r="A17275" i="7"/>
  <c r="L16045" i="7"/>
  <c r="A16045" i="7"/>
  <c r="L16109" i="7"/>
  <c r="A16109" i="7"/>
  <c r="L16811" i="7"/>
  <c r="A16811" i="7"/>
  <c r="L16054" i="7"/>
  <c r="A16054" i="7"/>
  <c r="L16118" i="7"/>
  <c r="A16118" i="7"/>
  <c r="L17044" i="7"/>
  <c r="A17044" i="7"/>
  <c r="L16023" i="7"/>
  <c r="A16023" i="7"/>
  <c r="L16087" i="7"/>
  <c r="A16087" i="7"/>
  <c r="L16151" i="7"/>
  <c r="A16151" i="7"/>
  <c r="L17091" i="7"/>
  <c r="A17091" i="7"/>
  <c r="L16040" i="7"/>
  <c r="A16040" i="7"/>
  <c r="L16104" i="7"/>
  <c r="A16104" i="7"/>
  <c r="L16815" i="7"/>
  <c r="A16815" i="7"/>
  <c r="L16549" i="7"/>
  <c r="A16549" i="7"/>
  <c r="L17029" i="7"/>
  <c r="A17029" i="7"/>
  <c r="L17093" i="7"/>
  <c r="A17093" i="7"/>
  <c r="L17245" i="7"/>
  <c r="A17245" i="7"/>
  <c r="L17062" i="7"/>
  <c r="A17062" i="7"/>
  <c r="L17126" i="7"/>
  <c r="A17126" i="7"/>
  <c r="L16944" i="7"/>
  <c r="A16944" i="7"/>
  <c r="L17072" i="7"/>
  <c r="A17072" i="7"/>
  <c r="L17136" i="7"/>
  <c r="A17136" i="7"/>
  <c r="L17033" i="7"/>
  <c r="A17033" i="7"/>
  <c r="L17097" i="7"/>
  <c r="A17097" i="7"/>
  <c r="L17249" i="7"/>
  <c r="A17249" i="7"/>
  <c r="L17058" i="7"/>
  <c r="A17058" i="7"/>
  <c r="L17122" i="7"/>
  <c r="A17122" i="7"/>
  <c r="A5815" i="7"/>
  <c r="L5815" i="7"/>
  <c r="L4349" i="7"/>
  <c r="A4349" i="7"/>
  <c r="L14935" i="7"/>
  <c r="A14935" i="7"/>
  <c r="L17287" i="7"/>
  <c r="A17287" i="7"/>
  <c r="L13789" i="7"/>
  <c r="A13789" i="7"/>
  <c r="L17192" i="7"/>
  <c r="A17192" i="7"/>
  <c r="L5319" i="7"/>
  <c r="A5319" i="7"/>
  <c r="A9233" i="7"/>
  <c r="L9233" i="7"/>
  <c r="A14017" i="7"/>
  <c r="L14017" i="7"/>
  <c r="A14855" i="7"/>
  <c r="L14855" i="7"/>
  <c r="L16865" i="7"/>
  <c r="A16865" i="7"/>
  <c r="A1082" i="7"/>
  <c r="L1082" i="7"/>
  <c r="L1836" i="7"/>
  <c r="A1836" i="7"/>
  <c r="L4305" i="7"/>
  <c r="A4305" i="7"/>
  <c r="A12670" i="7"/>
  <c r="L12670" i="7"/>
  <c r="A13593" i="7"/>
  <c r="L13593" i="7"/>
  <c r="A12681" i="7"/>
  <c r="L12681" i="7"/>
  <c r="A12677" i="7"/>
  <c r="L12677" i="7"/>
  <c r="A13592" i="7"/>
  <c r="L13592" i="7"/>
  <c r="L15793" i="7"/>
  <c r="A15793" i="7"/>
  <c r="A14719" i="7"/>
  <c r="L14719" i="7"/>
  <c r="L15800" i="7"/>
  <c r="A15800" i="7"/>
  <c r="L15792" i="7"/>
  <c r="A15792" i="7"/>
  <c r="L15910" i="7"/>
  <c r="A15910" i="7"/>
  <c r="L16783" i="7"/>
  <c r="A16783" i="7"/>
  <c r="L17290" i="7"/>
  <c r="A17290" i="7"/>
  <c r="BD73" i="3"/>
  <c r="A14547" i="7"/>
  <c r="L14547" i="7"/>
  <c r="L15315" i="7"/>
  <c r="A15315" i="7"/>
  <c r="L12631" i="7"/>
  <c r="A12631" i="7"/>
  <c r="L16698" i="7"/>
  <c r="A16698" i="7"/>
  <c r="A5812" i="7"/>
  <c r="L5513" i="7"/>
  <c r="L8484" i="7"/>
  <c r="A8484" i="7"/>
  <c r="L10805" i="7"/>
  <c r="A10805" i="7"/>
  <c r="A13677" i="7"/>
  <c r="L13677" i="7"/>
  <c r="A13539" i="7"/>
  <c r="L13539" i="7"/>
  <c r="A13124" i="7"/>
  <c r="L13124" i="7"/>
  <c r="A13992" i="7"/>
  <c r="L13992" i="7"/>
  <c r="L15480" i="7"/>
  <c r="A15480" i="7"/>
  <c r="L16162" i="7"/>
  <c r="A16162" i="7"/>
  <c r="L15878" i="7"/>
  <c r="A15878" i="7"/>
  <c r="L16537" i="7"/>
  <c r="A16537" i="7"/>
  <c r="L11267" i="7"/>
  <c r="A11267" i="7"/>
  <c r="A13372" i="7"/>
  <c r="L13372" i="7"/>
  <c r="A13394" i="7"/>
  <c r="L13394" i="7"/>
  <c r="A13732" i="7"/>
  <c r="L13732" i="7"/>
  <c r="A13418" i="7"/>
  <c r="L13418" i="7"/>
  <c r="L16678" i="7"/>
  <c r="A16678" i="7"/>
  <c r="L16688" i="7"/>
  <c r="A16688" i="7"/>
  <c r="A6104" i="7"/>
  <c r="L6104" i="7"/>
  <c r="A13804" i="7"/>
  <c r="L13804" i="7"/>
  <c r="A14509" i="7"/>
  <c r="L14509" i="7"/>
  <c r="L14550" i="7"/>
  <c r="A14550" i="7"/>
  <c r="L16348" i="7"/>
  <c r="A16348" i="7"/>
  <c r="A3905" i="7"/>
  <c r="L3905" i="7"/>
  <c r="A3693" i="7"/>
  <c r="L3693" i="7"/>
  <c r="A8364" i="7"/>
  <c r="L8364" i="7"/>
  <c r="A12563" i="7"/>
  <c r="L12563" i="7"/>
  <c r="L17347" i="7"/>
  <c r="A17347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A12254" i="7"/>
  <c r="L12254" i="7"/>
  <c r="A13310" i="7"/>
  <c r="L13310" i="7"/>
  <c r="A12639" i="7"/>
  <c r="L12639" i="7"/>
  <c r="A14292" i="7"/>
  <c r="L14292" i="7"/>
  <c r="L12153" i="7"/>
  <c r="A12153" i="7"/>
  <c r="A13226" i="7"/>
  <c r="L13226" i="7"/>
  <c r="A12915" i="7"/>
  <c r="L12915" i="7"/>
  <c r="A12684" i="7"/>
  <c r="L12684" i="7"/>
  <c r="A12253" i="7"/>
  <c r="L12253" i="7"/>
  <c r="L13885" i="7"/>
  <c r="A13885" i="7"/>
  <c r="L14787" i="7"/>
  <c r="A14787" i="7"/>
  <c r="A14174" i="7"/>
  <c r="L14174" i="7"/>
  <c r="A14439" i="7"/>
  <c r="L14439" i="7"/>
  <c r="A14312" i="7"/>
  <c r="L14312" i="7"/>
  <c r="A14065" i="7"/>
  <c r="L14065" i="7"/>
  <c r="A14178" i="7"/>
  <c r="L14178" i="7"/>
  <c r="A14542" i="7"/>
  <c r="L14542" i="7"/>
  <c r="A14792" i="7"/>
  <c r="L14792" i="7"/>
  <c r="A14842" i="7"/>
  <c r="L14842" i="7"/>
  <c r="A14796" i="7"/>
  <c r="L14796" i="7"/>
  <c r="L16267" i="7"/>
  <c r="A16267" i="7"/>
  <c r="L16287" i="7"/>
  <c r="A16287" i="7"/>
  <c r="L16653" i="7"/>
  <c r="A16653" i="7"/>
  <c r="A12250" i="7"/>
  <c r="L12250" i="7"/>
  <c r="L16423" i="7"/>
  <c r="A16423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2086" i="7"/>
  <c r="A12086" i="7"/>
  <c r="A12510" i="7"/>
  <c r="L12510" i="7"/>
  <c r="L11634" i="7"/>
  <c r="A11634" i="7"/>
  <c r="A14404" i="7"/>
  <c r="L14404" i="7"/>
  <c r="A12518" i="7"/>
  <c r="L12518" i="7"/>
  <c r="A12823" i="7"/>
  <c r="L12823" i="7"/>
  <c r="L13279" i="7"/>
  <c r="A13279" i="7"/>
  <c r="A13665" i="7"/>
  <c r="L13665" i="7"/>
  <c r="A12504" i="7"/>
  <c r="L12504" i="7"/>
  <c r="A12648" i="7"/>
  <c r="L12648" i="7"/>
  <c r="L12904" i="7"/>
  <c r="A12904" i="7"/>
  <c r="A13636" i="7"/>
  <c r="L13636" i="7"/>
  <c r="A12193" i="7"/>
  <c r="L12193" i="7"/>
  <c r="A12585" i="7"/>
  <c r="L12585" i="7"/>
  <c r="A12929" i="7"/>
  <c r="L12929" i="7"/>
  <c r="A13425" i="7"/>
  <c r="L13425" i="7"/>
  <c r="A12194" i="7"/>
  <c r="L12194" i="7"/>
  <c r="A12650" i="7"/>
  <c r="L12650" i="7"/>
  <c r="A13186" i="7"/>
  <c r="L13186" i="7"/>
  <c r="L15996" i="7"/>
  <c r="A15996" i="7"/>
  <c r="A12523" i="7"/>
  <c r="L12523" i="7"/>
  <c r="A12939" i="7"/>
  <c r="L12939" i="7"/>
  <c r="A13377" i="7"/>
  <c r="L13377" i="7"/>
  <c r="A14020" i="7"/>
  <c r="L14020" i="7"/>
  <c r="L12124" i="7"/>
  <c r="A12124" i="7"/>
  <c r="A12548" i="7"/>
  <c r="L12548" i="7"/>
  <c r="A13092" i="7"/>
  <c r="L13092" i="7"/>
  <c r="A13429" i="7"/>
  <c r="L13429" i="7"/>
  <c r="A12517" i="7"/>
  <c r="L12517" i="7"/>
  <c r="A13093" i="7"/>
  <c r="L13093" i="7"/>
  <c r="A13432" i="7"/>
  <c r="L13432" i="7"/>
  <c r="A13868" i="7"/>
  <c r="L13868" i="7"/>
  <c r="A14245" i="7"/>
  <c r="L14245" i="7"/>
  <c r="A14566" i="7"/>
  <c r="L14566" i="7"/>
  <c r="A13446" i="7"/>
  <c r="L13446" i="7"/>
  <c r="A13662" i="7"/>
  <c r="L13662" i="7"/>
  <c r="A13854" i="7"/>
  <c r="L13854" i="7"/>
  <c r="A14246" i="7"/>
  <c r="L14246" i="7"/>
  <c r="A14669" i="7"/>
  <c r="L14669" i="7"/>
  <c r="L16451" i="7"/>
  <c r="A16451" i="7"/>
  <c r="L13615" i="7"/>
  <c r="A13615" i="7"/>
  <c r="A13831" i="7"/>
  <c r="L13831" i="7"/>
  <c r="A14207" i="7"/>
  <c r="L14207" i="7"/>
  <c r="A14558" i="7"/>
  <c r="L14558" i="7"/>
  <c r="L15365" i="7"/>
  <c r="A15365" i="7"/>
  <c r="A13672" i="7"/>
  <c r="L13672" i="7"/>
  <c r="A13968" i="7"/>
  <c r="L13968" i="7"/>
  <c r="A14280" i="7"/>
  <c r="L14280" i="7"/>
  <c r="A14571" i="7"/>
  <c r="L14571" i="7"/>
  <c r="A13793" i="7"/>
  <c r="L13793" i="7"/>
  <c r="A14033" i="7"/>
  <c r="L14033" i="7"/>
  <c r="A14481" i="7"/>
  <c r="L14481" i="7"/>
  <c r="L15485" i="7"/>
  <c r="A15485" i="7"/>
  <c r="A13634" i="7"/>
  <c r="L13634" i="7"/>
  <c r="L14162" i="7"/>
  <c r="A14162" i="7"/>
  <c r="L14563" i="7"/>
  <c r="A14563" i="7"/>
  <c r="A13611" i="7"/>
  <c r="L13611" i="7"/>
  <c r="L13819" i="7"/>
  <c r="A13819" i="7"/>
  <c r="A14251" i="7"/>
  <c r="L14251" i="7"/>
  <c r="A14574" i="7"/>
  <c r="L14574" i="7"/>
  <c r="L15527" i="7"/>
  <c r="A15527" i="7"/>
  <c r="L15962" i="7"/>
  <c r="A15962" i="7"/>
  <c r="A14567" i="7"/>
  <c r="L14567" i="7"/>
  <c r="L14943" i="7"/>
  <c r="A14943" i="7"/>
  <c r="L15497" i="7"/>
  <c r="A15497" i="7"/>
  <c r="L16284" i="7"/>
  <c r="A16284" i="7"/>
  <c r="A14880" i="7"/>
  <c r="L14880" i="7"/>
  <c r="L15498" i="7"/>
  <c r="A15498" i="7"/>
  <c r="L16465" i="7"/>
  <c r="A16465" i="7"/>
  <c r="L14905" i="7"/>
  <c r="A14905" i="7"/>
  <c r="L15577" i="7"/>
  <c r="A15577" i="7"/>
  <c r="L16526" i="7"/>
  <c r="A16526" i="7"/>
  <c r="A14690" i="7"/>
  <c r="L14690" i="7"/>
  <c r="L14962" i="7"/>
  <c r="A14962" i="7"/>
  <c r="L15578" i="7"/>
  <c r="A15578" i="7"/>
  <c r="L16530" i="7"/>
  <c r="A16530" i="7"/>
  <c r="L15580" i="7"/>
  <c r="A15580" i="7"/>
  <c r="L16332" i="7"/>
  <c r="A16332" i="7"/>
  <c r="L15012" i="7"/>
  <c r="A15012" i="7"/>
  <c r="L15729" i="7"/>
  <c r="A15729" i="7"/>
  <c r="L16292" i="7"/>
  <c r="A16292" i="7"/>
  <c r="L16471" i="7"/>
  <c r="A16471" i="7"/>
  <c r="L15731" i="7"/>
  <c r="A15731" i="7"/>
  <c r="L16227" i="7"/>
  <c r="A16227" i="7"/>
  <c r="L16612" i="7"/>
  <c r="A16612" i="7"/>
  <c r="L17443" i="7"/>
  <c r="A17443" i="7"/>
  <c r="L16325" i="7"/>
  <c r="A16325" i="7"/>
  <c r="L16743" i="7"/>
  <c r="A16743" i="7"/>
  <c r="L17476" i="7"/>
  <c r="A17476" i="7"/>
  <c r="L15830" i="7"/>
  <c r="A15830" i="7"/>
  <c r="L16182" i="7"/>
  <c r="A16182" i="7"/>
  <c r="L16446" i="7"/>
  <c r="A16446" i="7"/>
  <c r="L16974" i="7"/>
  <c r="A16974" i="7"/>
  <c r="L15823" i="7"/>
  <c r="A15823" i="7"/>
  <c r="L16167" i="7"/>
  <c r="A16167" i="7"/>
  <c r="L16468" i="7"/>
  <c r="A16468" i="7"/>
  <c r="L17372" i="7"/>
  <c r="A17372" i="7"/>
  <c r="L16200" i="7"/>
  <c r="A16200" i="7"/>
  <c r="L16523" i="7"/>
  <c r="A16523" i="7"/>
  <c r="L16437" i="7"/>
  <c r="A16437" i="7"/>
  <c r="L16621" i="7"/>
  <c r="A16621" i="7"/>
  <c r="L16973" i="7"/>
  <c r="A16973" i="7"/>
  <c r="L17373" i="7"/>
  <c r="A17373" i="7"/>
  <c r="L17557" i="7"/>
  <c r="A17557" i="7"/>
  <c r="L17446" i="7"/>
  <c r="A17446" i="7"/>
  <c r="L17375" i="7"/>
  <c r="A17375" i="7"/>
  <c r="L16464" i="7"/>
  <c r="A16464" i="7"/>
  <c r="L16832" i="7"/>
  <c r="A16832" i="7"/>
  <c r="L17368" i="7"/>
  <c r="A17368" i="7"/>
  <c r="L17568" i="7"/>
  <c r="A17568" i="7"/>
  <c r="L16625" i="7"/>
  <c r="A16625" i="7"/>
  <c r="L17169" i="7"/>
  <c r="A17169" i="7"/>
  <c r="L17449" i="7"/>
  <c r="A17449" i="7"/>
  <c r="L16970" i="7"/>
  <c r="A16970" i="7"/>
  <c r="L17434" i="7"/>
  <c r="A17434" i="7"/>
  <c r="L12666" i="7"/>
  <c r="A12666" i="7"/>
  <c r="L15607" i="7"/>
  <c r="A15607" i="7"/>
  <c r="L15870" i="7"/>
  <c r="A15870" i="7"/>
  <c r="L5054" i="7"/>
  <c r="A5054" i="7"/>
  <c r="A13079" i="7"/>
  <c r="L13079" i="7"/>
  <c r="L16349" i="7"/>
  <c r="A16349" i="7"/>
  <c r="A1751" i="7"/>
  <c r="L1751" i="7"/>
  <c r="A3970" i="7"/>
  <c r="L3970" i="7"/>
  <c r="A12607" i="7"/>
  <c r="L12607" i="7"/>
  <c r="A13137" i="7"/>
  <c r="L13137" i="7"/>
  <c r="A13569" i="7"/>
  <c r="L13569" i="7"/>
  <c r="L14806" i="7"/>
  <c r="A14806" i="7"/>
  <c r="A13567" i="7"/>
  <c r="L13567" i="7"/>
  <c r="L14200" i="7"/>
  <c r="A14200" i="7"/>
  <c r="A14202" i="7"/>
  <c r="L14202" i="7"/>
  <c r="L15645" i="7"/>
  <c r="A15645" i="7"/>
  <c r="L14802" i="7"/>
  <c r="A14802" i="7"/>
  <c r="A14860" i="7"/>
  <c r="L14860" i="7"/>
  <c r="L16357" i="7"/>
  <c r="A16357" i="7"/>
  <c r="L17270" i="7"/>
  <c r="A17270" i="7"/>
  <c r="L17233" i="7"/>
  <c r="A17233" i="7"/>
  <c r="A1303" i="7"/>
  <c r="L1303" i="7"/>
  <c r="A13770" i="7"/>
  <c r="L13770" i="7"/>
  <c r="L16659" i="7"/>
  <c r="A16659" i="7"/>
  <c r="L17393" i="7"/>
  <c r="A17393" i="7"/>
  <c r="A1752" i="7"/>
  <c r="L1752" i="7"/>
  <c r="L8064" i="7"/>
  <c r="A8064" i="7"/>
  <c r="A8000" i="7"/>
  <c r="L8000" i="7"/>
  <c r="A12208" i="7"/>
  <c r="L12208" i="7"/>
  <c r="L16943" i="7"/>
  <c r="A16943" i="7"/>
  <c r="A4413" i="7"/>
  <c r="L4413" i="7"/>
  <c r="L11152" i="7"/>
  <c r="A11152" i="7"/>
  <c r="A13536" i="7"/>
  <c r="L13536" i="7"/>
  <c r="A13146" i="7"/>
  <c r="L13146" i="7"/>
  <c r="A12453" i="7"/>
  <c r="L12453" i="7"/>
  <c r="A13543" i="7"/>
  <c r="L13543" i="7"/>
  <c r="A14759" i="7"/>
  <c r="L14759" i="7"/>
  <c r="L16590" i="7"/>
  <c r="A16590" i="7"/>
  <c r="L16932" i="7"/>
  <c r="A16932" i="7"/>
  <c r="L15918" i="7"/>
  <c r="A15918" i="7"/>
  <c r="L16781" i="7"/>
  <c r="A16781" i="7"/>
  <c r="L16952" i="7"/>
  <c r="A16952" i="7"/>
  <c r="L9270" i="7"/>
  <c r="A9270" i="7"/>
  <c r="A9265" i="7"/>
  <c r="L9265" i="7"/>
  <c r="A13909" i="7"/>
  <c r="L13909" i="7"/>
  <c r="A12855" i="7"/>
  <c r="L12855" i="7"/>
  <c r="A12849" i="7"/>
  <c r="L12849" i="7"/>
  <c r="A12859" i="7"/>
  <c r="L12859" i="7"/>
  <c r="L12861" i="7"/>
  <c r="A12861" i="7"/>
  <c r="A13326" i="7"/>
  <c r="L13326" i="7"/>
  <c r="L13903" i="7"/>
  <c r="A13903" i="7"/>
  <c r="L14424" i="7"/>
  <c r="A14424" i="7"/>
  <c r="A13338" i="7"/>
  <c r="L13338" i="7"/>
  <c r="A13891" i="7"/>
  <c r="L13891" i="7"/>
  <c r="L15508" i="7"/>
  <c r="A15508" i="7"/>
  <c r="L14921" i="7"/>
  <c r="A14921" i="7"/>
  <c r="L16212" i="7"/>
  <c r="A16212" i="7"/>
  <c r="L15507" i="7"/>
  <c r="A15507" i="7"/>
  <c r="L15502" i="7"/>
  <c r="A15502" i="7"/>
  <c r="L17221" i="7"/>
  <c r="A17221" i="7"/>
  <c r="L17224" i="7"/>
  <c r="A17224" i="7"/>
  <c r="A2598" i="7"/>
  <c r="L2598" i="7"/>
  <c r="L12211" i="7"/>
  <c r="A12211" i="7"/>
  <c r="A14297" i="7"/>
  <c r="L14297" i="7"/>
  <c r="L15327" i="7"/>
  <c r="A15327" i="7"/>
  <c r="L16420" i="7"/>
  <c r="A16420" i="7"/>
  <c r="L15784" i="7"/>
  <c r="A15784" i="7"/>
  <c r="L15783" i="7"/>
  <c r="A15783" i="7"/>
  <c r="L349" i="7"/>
  <c r="A344" i="7"/>
  <c r="L18" i="7"/>
  <c r="A17" i="7"/>
  <c r="L28" i="7"/>
  <c r="A27" i="7"/>
  <c r="A14036" i="7"/>
  <c r="L14036" i="7"/>
  <c r="A1499" i="7"/>
  <c r="L1499" i="7"/>
  <c r="A13956" i="7"/>
  <c r="L13956" i="7"/>
  <c r="A12589" i="7"/>
  <c r="L12589" i="7"/>
  <c r="A14771" i="7"/>
  <c r="L14771" i="7"/>
  <c r="A13944" i="7"/>
  <c r="L13944" i="7"/>
  <c r="A13866" i="7"/>
  <c r="L13866" i="7"/>
  <c r="A13939" i="7"/>
  <c r="L13939" i="7"/>
  <c r="L17556" i="7"/>
  <c r="A17556" i="7"/>
  <c r="L17388" i="7"/>
  <c r="A17388" i="7"/>
  <c r="L17389" i="7"/>
  <c r="A17389" i="7"/>
  <c r="L17463" i="7"/>
  <c r="A17463" i="7"/>
  <c r="L17425" i="7"/>
  <c r="A17425" i="7"/>
  <c r="L897" i="7"/>
  <c r="A897" i="7"/>
  <c r="A4028" i="7"/>
  <c r="L4028" i="7"/>
  <c r="A14592" i="7"/>
  <c r="L14592" i="7"/>
  <c r="L15718" i="7"/>
  <c r="A15718" i="7"/>
  <c r="A6132" i="7"/>
  <c r="L6132" i="7"/>
  <c r="A12902" i="7"/>
  <c r="L12902" i="7"/>
  <c r="L15516" i="7"/>
  <c r="A15516" i="7"/>
  <c r="L17571" i="7"/>
  <c r="A17571" i="7"/>
  <c r="A6786" i="7"/>
  <c r="L6786" i="7"/>
  <c r="A13472" i="7"/>
  <c r="L13472" i="7"/>
  <c r="A13475" i="7"/>
  <c r="L13475" i="7"/>
  <c r="A12251" i="7"/>
  <c r="L12251" i="7"/>
  <c r="A13220" i="7"/>
  <c r="L13220" i="7"/>
  <c r="A14045" i="7"/>
  <c r="L14045" i="7"/>
  <c r="A14327" i="7"/>
  <c r="L14327" i="7"/>
  <c r="A14010" i="7"/>
  <c r="L14010" i="7"/>
  <c r="L15747" i="7"/>
  <c r="A15747" i="7"/>
  <c r="A4622" i="7"/>
  <c r="L4622" i="7"/>
  <c r="A8099" i="7"/>
  <c r="L8099" i="7"/>
  <c r="A13231" i="7"/>
  <c r="L13231" i="7"/>
  <c r="A13195" i="7"/>
  <c r="L13195" i="7"/>
  <c r="A14311" i="7"/>
  <c r="L14311" i="7"/>
  <c r="A14529" i="7"/>
  <c r="L14529" i="7"/>
  <c r="A14839" i="7"/>
  <c r="L14839" i="7"/>
  <c r="A14530" i="7"/>
  <c r="L14530" i="7"/>
  <c r="L16650" i="7"/>
  <c r="A16650" i="7"/>
  <c r="L16649" i="7"/>
  <c r="A16649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15624" i="7"/>
  <c r="A15624" i="7"/>
  <c r="L12147" i="7"/>
  <c r="A12147" i="7"/>
  <c r="A14013" i="7"/>
  <c r="L14013" i="7"/>
  <c r="A14654" i="7"/>
  <c r="L14654" i="7"/>
  <c r="A14497" i="7"/>
  <c r="L14497" i="7"/>
  <c r="L15613" i="7"/>
  <c r="A15613" i="7"/>
  <c r="L15616" i="7"/>
  <c r="A15616" i="7"/>
  <c r="L15628" i="7"/>
  <c r="A15628" i="7"/>
  <c r="L15568" i="7"/>
  <c r="A15568" i="7"/>
  <c r="A14652" i="7"/>
  <c r="L14652" i="7"/>
  <c r="L15619" i="7"/>
  <c r="A15619" i="7"/>
  <c r="L15926" i="7"/>
  <c r="A15926" i="7"/>
  <c r="L16963" i="7"/>
  <c r="A16963" i="7"/>
  <c r="L16848" i="7"/>
  <c r="A16848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12958" i="7"/>
  <c r="L12958" i="7"/>
  <c r="A12945" i="7"/>
  <c r="L12945" i="7"/>
  <c r="L17220" i="7"/>
  <c r="A17220" i="7"/>
  <c r="L12132" i="7"/>
  <c r="A12132" i="7"/>
  <c r="L12957" i="7"/>
  <c r="A12957" i="7"/>
  <c r="L16186" i="7"/>
  <c r="A16186" i="7"/>
  <c r="L16253" i="7"/>
  <c r="A16253" i="7"/>
  <c r="L17500" i="7"/>
  <c r="A17500" i="7"/>
  <c r="L17253" i="7"/>
  <c r="A17253" i="7"/>
  <c r="L17488" i="7"/>
  <c r="A17488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L12838" i="7"/>
  <c r="A12838" i="7"/>
  <c r="A12886" i="7"/>
  <c r="L12886" i="7"/>
  <c r="A13159" i="7"/>
  <c r="L13159" i="7"/>
  <c r="A12656" i="7"/>
  <c r="L12656" i="7"/>
  <c r="A12497" i="7"/>
  <c r="L12497" i="7"/>
  <c r="A12306" i="7"/>
  <c r="L12306" i="7"/>
  <c r="A13162" i="7"/>
  <c r="L13162" i="7"/>
  <c r="A12827" i="7"/>
  <c r="L12827" i="7"/>
  <c r="A12300" i="7"/>
  <c r="L12300" i="7"/>
  <c r="L12293" i="7"/>
  <c r="A12293" i="7"/>
  <c r="A13125" i="7"/>
  <c r="L13125" i="7"/>
  <c r="L15414" i="7"/>
  <c r="A15414" i="7"/>
  <c r="L13647" i="7"/>
  <c r="A13647" i="7"/>
  <c r="A13600" i="7"/>
  <c r="L13600" i="7"/>
  <c r="L15003" i="7"/>
  <c r="A15003" i="7"/>
  <c r="A13610" i="7"/>
  <c r="L13610" i="7"/>
  <c r="L15438" i="7"/>
  <c r="A15438" i="7"/>
  <c r="L16354" i="7"/>
  <c r="A16354" i="7"/>
  <c r="L15311" i="7"/>
  <c r="A15311" i="7"/>
  <c r="L16172" i="7"/>
  <c r="A16172" i="7"/>
  <c r="L15304" i="7"/>
  <c r="A15304" i="7"/>
  <c r="L15001" i="7"/>
  <c r="A15001" i="7"/>
  <c r="L15306" i="7"/>
  <c r="A15306" i="7"/>
  <c r="L15813" i="7"/>
  <c r="A15813" i="7"/>
  <c r="L15411" i="7"/>
  <c r="A15411" i="7"/>
  <c r="L15452" i="7"/>
  <c r="A15452" i="7"/>
  <c r="L16775" i="7"/>
  <c r="A16775" i="7"/>
  <c r="L15603" i="7"/>
  <c r="A15603" i="7"/>
  <c r="L16483" i="7"/>
  <c r="A16483" i="7"/>
  <c r="L16855" i="7"/>
  <c r="A16855" i="7"/>
  <c r="L16222" i="7"/>
  <c r="A16222" i="7"/>
  <c r="L15703" i="7"/>
  <c r="A15703" i="7"/>
  <c r="L16798" i="7"/>
  <c r="A16798" i="7"/>
  <c r="L16571" i="7"/>
  <c r="A16571" i="7"/>
  <c r="L17547" i="7"/>
  <c r="A17547" i="7"/>
  <c r="L16773" i="7"/>
  <c r="A16773" i="7"/>
  <c r="L17493" i="7"/>
  <c r="A17493" i="7"/>
  <c r="L17494" i="7"/>
  <c r="A17494" i="7"/>
  <c r="L16800" i="7"/>
  <c r="A16800" i="7"/>
  <c r="L16545" i="7"/>
  <c r="A16545" i="7"/>
  <c r="L16825" i="7"/>
  <c r="A16825" i="7"/>
  <c r="L17218" i="7"/>
  <c r="A17218" i="7"/>
  <c r="L12217" i="7"/>
  <c r="A12217" i="7"/>
  <c r="L16004" i="7"/>
  <c r="A16004" i="7"/>
  <c r="A4003" i="7"/>
  <c r="L4003" i="7"/>
  <c r="L13654" i="7"/>
  <c r="A13654" i="7"/>
  <c r="L15851" i="7"/>
  <c r="A15851" i="7"/>
  <c r="L16942" i="7"/>
  <c r="A16942" i="7"/>
  <c r="L17341" i="7"/>
  <c r="A17341" i="7"/>
  <c r="L17338" i="7"/>
  <c r="A17338" i="7"/>
  <c r="L10562" i="7"/>
  <c r="A10562" i="7"/>
  <c r="A12556" i="7"/>
  <c r="L12556" i="7"/>
  <c r="A14055" i="7"/>
  <c r="L14055" i="7"/>
  <c r="A14688" i="7"/>
  <c r="L14688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L12727" i="7"/>
  <c r="A12727" i="7"/>
  <c r="L12702" i="7"/>
  <c r="A12702" i="7"/>
  <c r="A12703" i="7"/>
  <c r="L12703" i="7"/>
  <c r="L12375" i="7"/>
  <c r="A12375" i="7"/>
  <c r="A12382" i="7"/>
  <c r="L12382" i="7"/>
  <c r="A12383" i="7"/>
  <c r="L12383" i="7"/>
  <c r="A12390" i="7"/>
  <c r="L12390" i="7"/>
  <c r="L12327" i="7"/>
  <c r="A12327" i="7"/>
  <c r="A12983" i="7"/>
  <c r="L12983" i="7"/>
  <c r="A13047" i="7"/>
  <c r="L13047" i="7"/>
  <c r="L15045" i="7"/>
  <c r="A15045" i="7"/>
  <c r="A12320" i="7"/>
  <c r="L12320" i="7"/>
  <c r="A12384" i="7"/>
  <c r="L12384" i="7"/>
  <c r="L12728" i="7"/>
  <c r="A12728" i="7"/>
  <c r="L13000" i="7"/>
  <c r="A13000" i="7"/>
  <c r="A13064" i="7"/>
  <c r="L13064" i="7"/>
  <c r="A12329" i="7"/>
  <c r="L12329" i="7"/>
  <c r="A12393" i="7"/>
  <c r="L12393" i="7"/>
  <c r="A12737" i="7"/>
  <c r="L12737" i="7"/>
  <c r="A13009" i="7"/>
  <c r="L13009" i="7"/>
  <c r="A13073" i="7"/>
  <c r="L13073" i="7"/>
  <c r="A12338" i="7"/>
  <c r="L12338" i="7"/>
  <c r="A12402" i="7"/>
  <c r="L12402" i="7"/>
  <c r="A12746" i="7"/>
  <c r="L12746" i="7"/>
  <c r="A13018" i="7"/>
  <c r="L13018" i="7"/>
  <c r="A13352" i="7"/>
  <c r="L13352" i="7"/>
  <c r="A12355" i="7"/>
  <c r="L12355" i="7"/>
  <c r="A12699" i="7"/>
  <c r="L12699" i="7"/>
  <c r="A12763" i="7"/>
  <c r="L12763" i="7"/>
  <c r="A13035" i="7"/>
  <c r="L13035" i="7"/>
  <c r="A13781" i="7"/>
  <c r="L13781" i="7"/>
  <c r="A12380" i="7"/>
  <c r="L12380" i="7"/>
  <c r="A12724" i="7"/>
  <c r="L12724" i="7"/>
  <c r="A12996" i="7"/>
  <c r="L12996" i="7"/>
  <c r="A13060" i="7"/>
  <c r="L13060" i="7"/>
  <c r="L17012" i="7"/>
  <c r="A17012" i="7"/>
  <c r="A12381" i="7"/>
  <c r="L12381" i="7"/>
  <c r="L12725" i="7"/>
  <c r="A12725" i="7"/>
  <c r="A12989" i="7"/>
  <c r="L12989" i="7"/>
  <c r="A13053" i="7"/>
  <c r="L13053" i="7"/>
  <c r="A14077" i="7"/>
  <c r="L14077" i="7"/>
  <c r="A14141" i="7"/>
  <c r="L14141" i="7"/>
  <c r="L15069" i="7"/>
  <c r="A15069" i="7"/>
  <c r="L17099" i="7"/>
  <c r="A17099" i="7"/>
  <c r="A14094" i="7"/>
  <c r="L14094" i="7"/>
  <c r="A14603" i="7"/>
  <c r="L14603" i="7"/>
  <c r="L15125" i="7"/>
  <c r="A15125" i="7"/>
  <c r="A13367" i="7"/>
  <c r="L13367" i="7"/>
  <c r="L14127" i="7"/>
  <c r="A14127" i="7"/>
  <c r="L15053" i="7"/>
  <c r="A15053" i="7"/>
  <c r="L15286" i="7"/>
  <c r="A15286" i="7"/>
  <c r="A14112" i="7"/>
  <c r="L14112" i="7"/>
  <c r="A14644" i="7"/>
  <c r="L14644" i="7"/>
  <c r="L15229" i="7"/>
  <c r="A15229" i="7"/>
  <c r="A14105" i="7"/>
  <c r="L14105" i="7"/>
  <c r="L14633" i="7"/>
  <c r="A14633" i="7"/>
  <c r="L15198" i="7"/>
  <c r="A15198" i="7"/>
  <c r="L13778" i="7"/>
  <c r="A13778" i="7"/>
  <c r="L14130" i="7"/>
  <c r="A14130" i="7"/>
  <c r="L15061" i="7"/>
  <c r="A15061" i="7"/>
  <c r="L16105" i="7"/>
  <c r="A16105" i="7"/>
  <c r="A14123" i="7"/>
  <c r="L14123" i="7"/>
  <c r="L15043" i="7"/>
  <c r="A15043" i="7"/>
  <c r="L15270" i="7"/>
  <c r="A15270" i="7"/>
  <c r="L16148" i="7"/>
  <c r="A16148" i="7"/>
  <c r="L14607" i="7"/>
  <c r="A14607" i="7"/>
  <c r="L15047" i="7"/>
  <c r="A15047" i="7"/>
  <c r="L15111" i="7"/>
  <c r="A15111" i="7"/>
  <c r="L15175" i="7"/>
  <c r="A15175" i="7"/>
  <c r="L15239" i="7"/>
  <c r="A15239" i="7"/>
  <c r="L16044" i="7"/>
  <c r="A16044" i="7"/>
  <c r="L17236" i="7"/>
  <c r="A17236" i="7"/>
  <c r="L15032" i="7"/>
  <c r="A15032" i="7"/>
  <c r="L15096" i="7"/>
  <c r="A15096" i="7"/>
  <c r="L15160" i="7"/>
  <c r="A15160" i="7"/>
  <c r="L15224" i="7"/>
  <c r="A15224" i="7"/>
  <c r="L15288" i="7"/>
  <c r="A15288" i="7"/>
  <c r="L17039" i="7"/>
  <c r="A17039" i="7"/>
  <c r="L15057" i="7"/>
  <c r="A15057" i="7"/>
  <c r="L15121" i="7"/>
  <c r="A15121" i="7"/>
  <c r="L15185" i="7"/>
  <c r="A15185" i="7"/>
  <c r="L15249" i="7"/>
  <c r="A15249" i="7"/>
  <c r="L16050" i="7"/>
  <c r="A16050" i="7"/>
  <c r="A14602" i="7"/>
  <c r="L14602" i="7"/>
  <c r="L15042" i="7"/>
  <c r="A15042" i="7"/>
  <c r="L15106" i="7"/>
  <c r="A15106" i="7"/>
  <c r="L15170" i="7"/>
  <c r="A15170" i="7"/>
  <c r="L15234" i="7"/>
  <c r="A15234" i="7"/>
  <c r="L16010" i="7"/>
  <c r="A16010" i="7"/>
  <c r="L17060" i="7"/>
  <c r="A17060" i="7"/>
  <c r="L15147" i="7"/>
  <c r="A15147" i="7"/>
  <c r="L15211" i="7"/>
  <c r="A15211" i="7"/>
  <c r="L15275" i="7"/>
  <c r="A15275" i="7"/>
  <c r="L16121" i="7"/>
  <c r="A16121" i="7"/>
  <c r="L15060" i="7"/>
  <c r="A15060" i="7"/>
  <c r="L15124" i="7"/>
  <c r="A15124" i="7"/>
  <c r="L15188" i="7"/>
  <c r="A15188" i="7"/>
  <c r="L15252" i="7"/>
  <c r="A15252" i="7"/>
  <c r="L16081" i="7"/>
  <c r="A16081" i="7"/>
  <c r="L17052" i="7"/>
  <c r="A17052" i="7"/>
  <c r="L16019" i="7"/>
  <c r="A16019" i="7"/>
  <c r="L16083" i="7"/>
  <c r="A16083" i="7"/>
  <c r="L16147" i="7"/>
  <c r="A16147" i="7"/>
  <c r="L17036" i="7"/>
  <c r="A17036" i="7"/>
  <c r="L16053" i="7"/>
  <c r="A16053" i="7"/>
  <c r="L16117" i="7"/>
  <c r="A16117" i="7"/>
  <c r="L16924" i="7"/>
  <c r="A16924" i="7"/>
  <c r="L16062" i="7"/>
  <c r="A16062" i="7"/>
  <c r="L16126" i="7"/>
  <c r="A16126" i="7"/>
  <c r="L17067" i="7"/>
  <c r="A17067" i="7"/>
  <c r="L16031" i="7"/>
  <c r="A16031" i="7"/>
  <c r="L16095" i="7"/>
  <c r="A16095" i="7"/>
  <c r="L16303" i="7"/>
  <c r="A16303" i="7"/>
  <c r="L17111" i="7"/>
  <c r="A17111" i="7"/>
  <c r="L16048" i="7"/>
  <c r="A16048" i="7"/>
  <c r="L16112" i="7"/>
  <c r="A16112" i="7"/>
  <c r="L17028" i="7"/>
  <c r="A17028" i="7"/>
  <c r="L16741" i="7"/>
  <c r="A16741" i="7"/>
  <c r="L17037" i="7"/>
  <c r="A17037" i="7"/>
  <c r="L17101" i="7"/>
  <c r="A17101" i="7"/>
  <c r="L17277" i="7"/>
  <c r="A17277" i="7"/>
  <c r="L17006" i="7"/>
  <c r="A17006" i="7"/>
  <c r="L17070" i="7"/>
  <c r="A17070" i="7"/>
  <c r="L17134" i="7"/>
  <c r="A17134" i="7"/>
  <c r="L17016" i="7"/>
  <c r="A17016" i="7"/>
  <c r="L17080" i="7"/>
  <c r="A17080" i="7"/>
  <c r="L17144" i="7"/>
  <c r="A17144" i="7"/>
  <c r="L17041" i="7"/>
  <c r="A17041" i="7"/>
  <c r="L17105" i="7"/>
  <c r="A17105" i="7"/>
  <c r="L17273" i="7"/>
  <c r="A17273" i="7"/>
  <c r="L17066" i="7"/>
  <c r="A17066" i="7"/>
  <c r="L17130" i="7"/>
  <c r="A17130" i="7"/>
  <c r="A8265" i="7"/>
  <c r="L8265" i="7"/>
  <c r="A12604" i="7"/>
  <c r="L12604" i="7"/>
  <c r="L14936" i="7"/>
  <c r="A14936" i="7"/>
  <c r="A13786" i="7"/>
  <c r="L13786" i="7"/>
  <c r="L17193" i="7"/>
  <c r="A17193" i="7"/>
  <c r="L9947" i="7"/>
  <c r="A9947" i="7"/>
  <c r="A12641" i="7"/>
  <c r="L12641" i="7"/>
  <c r="A14854" i="7"/>
  <c r="L14854" i="7"/>
  <c r="L16663" i="7"/>
  <c r="A16663" i="7"/>
  <c r="A839" i="7"/>
  <c r="L839" i="7"/>
  <c r="A8931" i="7"/>
  <c r="L8931" i="7"/>
  <c r="L10134" i="7"/>
  <c r="A10134" i="7"/>
  <c r="A12674" i="7"/>
  <c r="L12674" i="7"/>
  <c r="L15913" i="7"/>
  <c r="A15913" i="7"/>
  <c r="A13808" i="7"/>
  <c r="L13808" i="7"/>
  <c r="L13595" i="7"/>
  <c r="A13595" i="7"/>
  <c r="L15463" i="7"/>
  <c r="A15463" i="7"/>
  <c r="A14714" i="7"/>
  <c r="L14714" i="7"/>
  <c r="L15909" i="7"/>
  <c r="A15909" i="7"/>
  <c r="L16498" i="7"/>
  <c r="A16498" i="7"/>
  <c r="L17291" i="7"/>
  <c r="A17291" i="7"/>
  <c r="A3902" i="7"/>
  <c r="L3902" i="7"/>
  <c r="A13802" i="7"/>
  <c r="L13802" i="7"/>
  <c r="A14868" i="7"/>
  <c r="L14868" i="7"/>
  <c r="A13110" i="7"/>
  <c r="L13110" i="7"/>
  <c r="A14812" i="7"/>
  <c r="L14812" i="7"/>
  <c r="L2048" i="7"/>
  <c r="A2048" i="7"/>
  <c r="A3694" i="7"/>
  <c r="L3694" i="7"/>
  <c r="L10548" i="7"/>
  <c r="A10548" i="7"/>
  <c r="A10552" i="7"/>
  <c r="L10552" i="7"/>
  <c r="L10842" i="7"/>
  <c r="A10842" i="7"/>
  <c r="A12424" i="7"/>
  <c r="L12424" i="7"/>
  <c r="A12315" i="7"/>
  <c r="L12315" i="7"/>
  <c r="A13588" i="7"/>
  <c r="L13588" i="7"/>
  <c r="A13961" i="7"/>
  <c r="L13961" i="7"/>
  <c r="L15417" i="7"/>
  <c r="A15417" i="7"/>
  <c r="A14828" i="7"/>
  <c r="L14828" i="7"/>
  <c r="L16895" i="7"/>
  <c r="A16895" i="7"/>
  <c r="L17217" i="7"/>
  <c r="A17217" i="7"/>
  <c r="L12907" i="7"/>
  <c r="A12907" i="7"/>
  <c r="A13393" i="7"/>
  <c r="L13393" i="7"/>
  <c r="L12141" i="7"/>
  <c r="A12141" i="7"/>
  <c r="L14977" i="7"/>
  <c r="A14977" i="7"/>
  <c r="L17232" i="7"/>
  <c r="A17232" i="7"/>
  <c r="L3338" i="7"/>
  <c r="A3338" i="7"/>
  <c r="A4705" i="7"/>
  <c r="L4705" i="7"/>
  <c r="A9219" i="7"/>
  <c r="L9219" i="7"/>
  <c r="A12911" i="7"/>
  <c r="L12911" i="7"/>
  <c r="A13518" i="7"/>
  <c r="L13518" i="7"/>
  <c r="A14837" i="7"/>
  <c r="L14837" i="7"/>
  <c r="L16679" i="7"/>
  <c r="A16679" i="7"/>
  <c r="L16809" i="7"/>
  <c r="A16809" i="7"/>
  <c r="A8341" i="7"/>
  <c r="L8341" i="7"/>
  <c r="A12642" i="7"/>
  <c r="L12642" i="7"/>
  <c r="L17479" i="7"/>
  <c r="A17479" i="7"/>
  <c r="A9288" i="7"/>
  <c r="L9288" i="7"/>
  <c r="A14588" i="7"/>
  <c r="L14588" i="7"/>
  <c r="L14552" i="7"/>
  <c r="A14552" i="7"/>
  <c r="L17004" i="7"/>
  <c r="A17004" i="7"/>
  <c r="A4313" i="7"/>
  <c r="L4313" i="7"/>
  <c r="A12565" i="7"/>
  <c r="L12565" i="7"/>
  <c r="L16763" i="7"/>
  <c r="A16763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L13733" i="7"/>
  <c r="A13733" i="7"/>
  <c r="A12910" i="7"/>
  <c r="L12910" i="7"/>
  <c r="L12152" i="7"/>
  <c r="A12152" i="7"/>
  <c r="A12913" i="7"/>
  <c r="L12913" i="7"/>
  <c r="A13306" i="7"/>
  <c r="L13306" i="7"/>
  <c r="A13139" i="7"/>
  <c r="L13139" i="7"/>
  <c r="A13236" i="7"/>
  <c r="L13236" i="7"/>
  <c r="A12637" i="7"/>
  <c r="L12637" i="7"/>
  <c r="A13989" i="7"/>
  <c r="L13989" i="7"/>
  <c r="A14845" i="7"/>
  <c r="L14845" i="7"/>
  <c r="L14294" i="7"/>
  <c r="A14294" i="7"/>
  <c r="A14487" i="7"/>
  <c r="L14487" i="7"/>
  <c r="A14440" i="7"/>
  <c r="L14440" i="7"/>
  <c r="L14313" i="7"/>
  <c r="A14313" i="7"/>
  <c r="A14314" i="7"/>
  <c r="L14314" i="7"/>
  <c r="L14838" i="7"/>
  <c r="A14838" i="7"/>
  <c r="L14984" i="7"/>
  <c r="A14984" i="7"/>
  <c r="L14986" i="7"/>
  <c r="A14986" i="7"/>
  <c r="A14844" i="7"/>
  <c r="L14844" i="7"/>
  <c r="L16652" i="7"/>
  <c r="A16652" i="7"/>
  <c r="L16594" i="7"/>
  <c r="A16594" i="7"/>
  <c r="L17205" i="7"/>
  <c r="A17205" i="7"/>
  <c r="L16880" i="7"/>
  <c r="A16880" i="7"/>
  <c r="A14172" i="7"/>
  <c r="L14172" i="7"/>
  <c r="L16425" i="7"/>
  <c r="A16425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2182" i="7"/>
  <c r="A12182" i="7"/>
  <c r="A12183" i="7"/>
  <c r="L12183" i="7"/>
  <c r="A12583" i="7"/>
  <c r="L12583" i="7"/>
  <c r="L11642" i="7"/>
  <c r="A11642" i="7"/>
  <c r="L11691" i="7"/>
  <c r="A11691" i="7"/>
  <c r="A12590" i="7"/>
  <c r="L12590" i="7"/>
  <c r="L12831" i="7"/>
  <c r="A12831" i="7"/>
  <c r="A13319" i="7"/>
  <c r="L13319" i="7"/>
  <c r="A13852" i="7"/>
  <c r="L13852" i="7"/>
  <c r="A12512" i="7"/>
  <c r="L12512" i="7"/>
  <c r="A12784" i="7"/>
  <c r="L12784" i="7"/>
  <c r="A12928" i="7"/>
  <c r="L12928" i="7"/>
  <c r="A13668" i="7"/>
  <c r="L13668" i="7"/>
  <c r="A12273" i="7"/>
  <c r="L12273" i="7"/>
  <c r="A12593" i="7"/>
  <c r="L12593" i="7"/>
  <c r="A12937" i="7"/>
  <c r="L12937" i="7"/>
  <c r="A13500" i="7"/>
  <c r="L13500" i="7"/>
  <c r="A12274" i="7"/>
  <c r="L12274" i="7"/>
  <c r="A12786" i="7"/>
  <c r="L12786" i="7"/>
  <c r="L13210" i="7"/>
  <c r="A13210" i="7"/>
  <c r="A12187" i="7"/>
  <c r="L12187" i="7"/>
  <c r="A12547" i="7"/>
  <c r="L12547" i="7"/>
  <c r="A13099" i="7"/>
  <c r="L13099" i="7"/>
  <c r="A13428" i="7"/>
  <c r="L13428" i="7"/>
  <c r="A14380" i="7"/>
  <c r="L14380" i="7"/>
  <c r="A12188" i="7"/>
  <c r="L12188" i="7"/>
  <c r="A12628" i="7"/>
  <c r="L12628" i="7"/>
  <c r="A13100" i="7"/>
  <c r="L13100" i="7"/>
  <c r="A13505" i="7"/>
  <c r="L13505" i="7"/>
  <c r="A12181" i="7"/>
  <c r="L12181" i="7"/>
  <c r="L12525" i="7"/>
  <c r="A12525" i="7"/>
  <c r="A13101" i="7"/>
  <c r="L13101" i="7"/>
  <c r="A13493" i="7"/>
  <c r="L13493" i="7"/>
  <c r="A14284" i="7"/>
  <c r="L14284" i="7"/>
  <c r="A14381" i="7"/>
  <c r="L14381" i="7"/>
  <c r="A14667" i="7"/>
  <c r="L14667" i="7"/>
  <c r="L13494" i="7"/>
  <c r="A13494" i="7"/>
  <c r="A13670" i="7"/>
  <c r="L13670" i="7"/>
  <c r="A13950" i="7"/>
  <c r="L13950" i="7"/>
  <c r="A14382" i="7"/>
  <c r="L14382" i="7"/>
  <c r="L14741" i="7"/>
  <c r="A14741" i="7"/>
  <c r="A13375" i="7"/>
  <c r="L13375" i="7"/>
  <c r="A13623" i="7"/>
  <c r="L13623" i="7"/>
  <c r="A13895" i="7"/>
  <c r="L13895" i="7"/>
  <c r="A14247" i="7"/>
  <c r="L14247" i="7"/>
  <c r="A14569" i="7"/>
  <c r="L14569" i="7"/>
  <c r="L15422" i="7"/>
  <c r="A15422" i="7"/>
  <c r="A13688" i="7"/>
  <c r="L13688" i="7"/>
  <c r="L14024" i="7"/>
  <c r="A14024" i="7"/>
  <c r="A14376" i="7"/>
  <c r="L14376" i="7"/>
  <c r="A14673" i="7"/>
  <c r="L14673" i="7"/>
  <c r="A13817" i="7"/>
  <c r="L13817" i="7"/>
  <c r="L14057" i="7"/>
  <c r="A14057" i="7"/>
  <c r="L14561" i="7"/>
  <c r="A14561" i="7"/>
  <c r="A13386" i="7"/>
  <c r="L13386" i="7"/>
  <c r="A13666" i="7"/>
  <c r="L13666" i="7"/>
  <c r="A14170" i="7"/>
  <c r="L14170" i="7"/>
  <c r="A14573" i="7"/>
  <c r="L14573" i="7"/>
  <c r="A13619" i="7"/>
  <c r="L13619" i="7"/>
  <c r="L13851" i="7"/>
  <c r="A13851" i="7"/>
  <c r="A14259" i="7"/>
  <c r="L14259" i="7"/>
  <c r="A14734" i="7"/>
  <c r="L14734" i="7"/>
  <c r="L15573" i="7"/>
  <c r="A15573" i="7"/>
  <c r="L16225" i="7"/>
  <c r="A16225" i="7"/>
  <c r="L14575" i="7"/>
  <c r="A14575" i="7"/>
  <c r="L15015" i="7"/>
  <c r="A15015" i="7"/>
  <c r="L15575" i="7"/>
  <c r="A15575" i="7"/>
  <c r="L16462" i="7"/>
  <c r="A16462" i="7"/>
  <c r="L14904" i="7"/>
  <c r="A14904" i="7"/>
  <c r="L15576" i="7"/>
  <c r="A15576" i="7"/>
  <c r="L16623" i="7"/>
  <c r="A16623" i="7"/>
  <c r="L14929" i="7"/>
  <c r="A14929" i="7"/>
  <c r="L15640" i="7"/>
  <c r="A15640" i="7"/>
  <c r="L16627" i="7"/>
  <c r="A16627" i="7"/>
  <c r="A14730" i="7"/>
  <c r="L14730" i="7"/>
  <c r="L15010" i="7"/>
  <c r="A15010" i="7"/>
  <c r="L15725" i="7"/>
  <c r="A15725" i="7"/>
  <c r="L16839" i="7"/>
  <c r="A16839" i="7"/>
  <c r="L15728" i="7"/>
  <c r="A15728" i="7"/>
  <c r="L16441" i="7"/>
  <c r="A16441" i="7"/>
  <c r="L15020" i="7"/>
  <c r="A15020" i="7"/>
  <c r="L15829" i="7"/>
  <c r="A15829" i="7"/>
  <c r="L16443" i="7"/>
  <c r="A16443" i="7"/>
  <c r="L16524" i="7"/>
  <c r="A16524" i="7"/>
  <c r="L15827" i="7"/>
  <c r="A15827" i="7"/>
  <c r="L16275" i="7"/>
  <c r="A16275" i="7"/>
  <c r="L16626" i="7"/>
  <c r="A16626" i="7"/>
  <c r="L16333" i="7"/>
  <c r="A16333" i="7"/>
  <c r="L16759" i="7"/>
  <c r="A16759" i="7"/>
  <c r="L15838" i="7"/>
  <c r="A15838" i="7"/>
  <c r="L16198" i="7"/>
  <c r="A16198" i="7"/>
  <c r="L16457" i="7"/>
  <c r="A16457" i="7"/>
  <c r="L17171" i="7"/>
  <c r="A17171" i="7"/>
  <c r="L15831" i="7"/>
  <c r="A15831" i="7"/>
  <c r="L16183" i="7"/>
  <c r="A16183" i="7"/>
  <c r="L16522" i="7"/>
  <c r="A16522" i="7"/>
  <c r="L17507" i="7"/>
  <c r="A17507" i="7"/>
  <c r="L16216" i="7"/>
  <c r="A16216" i="7"/>
  <c r="L16620" i="7"/>
  <c r="A16620" i="7"/>
  <c r="L16445" i="7"/>
  <c r="A16445" i="7"/>
  <c r="L16629" i="7"/>
  <c r="A16629" i="7"/>
  <c r="L16981" i="7"/>
  <c r="A16981" i="7"/>
  <c r="L17381" i="7"/>
  <c r="A17381" i="7"/>
  <c r="L17166" i="7"/>
  <c r="A17166" i="7"/>
  <c r="L17454" i="7"/>
  <c r="A17454" i="7"/>
  <c r="L17439" i="7"/>
  <c r="A17439" i="7"/>
  <c r="L16472" i="7"/>
  <c r="A16472" i="7"/>
  <c r="L16840" i="7"/>
  <c r="A16840" i="7"/>
  <c r="L17384" i="7"/>
  <c r="A17384" i="7"/>
  <c r="L16745" i="7"/>
  <c r="A16745" i="7"/>
  <c r="L17265" i="7"/>
  <c r="A17265" i="7"/>
  <c r="L17473" i="7"/>
  <c r="A17473" i="7"/>
  <c r="L16978" i="7"/>
  <c r="A16978" i="7"/>
  <c r="L17442" i="7"/>
  <c r="A17442" i="7"/>
  <c r="A1252" i="7"/>
  <c r="L1252" i="7"/>
  <c r="A13812" i="7"/>
  <c r="L13812" i="7"/>
  <c r="L15869" i="7"/>
  <c r="A15869" i="7"/>
  <c r="L15871" i="7"/>
  <c r="A15871" i="7"/>
  <c r="A12436" i="7"/>
  <c r="L12436" i="7"/>
  <c r="L15991" i="7"/>
  <c r="A15991" i="7"/>
  <c r="A4703" i="7"/>
  <c r="L4703" i="7"/>
  <c r="L11385" i="7"/>
  <c r="A11385" i="7"/>
  <c r="A13201" i="7"/>
  <c r="L13201" i="7"/>
  <c r="L12437" i="7"/>
  <c r="A12437" i="7"/>
  <c r="L14942" i="7"/>
  <c r="A14942" i="7"/>
  <c r="A13927" i="7"/>
  <c r="L13927" i="7"/>
  <c r="A14320" i="7"/>
  <c r="L14320" i="7"/>
  <c r="L14322" i="7"/>
  <c r="A14322" i="7"/>
  <c r="L15756" i="7"/>
  <c r="A15756" i="7"/>
  <c r="A14858" i="7"/>
  <c r="L14858" i="7"/>
  <c r="L15396" i="7"/>
  <c r="A15396" i="7"/>
  <c r="L16666" i="7"/>
  <c r="A16666" i="7"/>
  <c r="L17334" i="7"/>
  <c r="A17334" i="7"/>
  <c r="L17337" i="7"/>
  <c r="A17337" i="7"/>
  <c r="A1807" i="7"/>
  <c r="L1807" i="7"/>
  <c r="L3900" i="7"/>
  <c r="A3900" i="7"/>
  <c r="L15898" i="7"/>
  <c r="A15898" i="7"/>
  <c r="L15981" i="7"/>
  <c r="A15981" i="7"/>
  <c r="L6911" i="7"/>
  <c r="A6910" i="7"/>
  <c r="L7969" i="7"/>
  <c r="A7969" i="7"/>
  <c r="L13083" i="7"/>
  <c r="A13083" i="7"/>
  <c r="L16224" i="7"/>
  <c r="A16224" i="7"/>
  <c r="L4255" i="7"/>
  <c r="A4255" i="7"/>
  <c r="A6202" i="7"/>
  <c r="L6202" i="7"/>
  <c r="L5053" i="7"/>
  <c r="A5053" i="7"/>
  <c r="A12463" i="7"/>
  <c r="L12463" i="7"/>
  <c r="L12455" i="7"/>
  <c r="A12455" i="7"/>
  <c r="A12457" i="7"/>
  <c r="L12457" i="7"/>
  <c r="A12451" i="7"/>
  <c r="L12451" i="7"/>
  <c r="L12461" i="7"/>
  <c r="A12461" i="7"/>
  <c r="A13538" i="7"/>
  <c r="L13538" i="7"/>
  <c r="A14871" i="7"/>
  <c r="L14871" i="7"/>
  <c r="A14826" i="7"/>
  <c r="L14826" i="7"/>
  <c r="L15651" i="7"/>
  <c r="A15651" i="7"/>
  <c r="L15950" i="7"/>
  <c r="A15950" i="7"/>
  <c r="L16901" i="7"/>
  <c r="A16901" i="7"/>
  <c r="L9278" i="7"/>
  <c r="A9278" i="7"/>
  <c r="L10815" i="7"/>
  <c r="A10815" i="7"/>
  <c r="A14428" i="7"/>
  <c r="L14428" i="7"/>
  <c r="A12863" i="7"/>
  <c r="L12863" i="7"/>
  <c r="L12857" i="7"/>
  <c r="A12857" i="7"/>
  <c r="L13333" i="7"/>
  <c r="A13333" i="7"/>
  <c r="A13325" i="7"/>
  <c r="L13325" i="7"/>
  <c r="A13334" i="7"/>
  <c r="L13334" i="7"/>
  <c r="A13911" i="7"/>
  <c r="L13911" i="7"/>
  <c r="A14918" i="7"/>
  <c r="L14918" i="7"/>
  <c r="A13890" i="7"/>
  <c r="L13890" i="7"/>
  <c r="A13907" i="7"/>
  <c r="L13907" i="7"/>
  <c r="L16204" i="7"/>
  <c r="A16204" i="7"/>
  <c r="L15500" i="7"/>
  <c r="A15500" i="7"/>
  <c r="L15503" i="7"/>
  <c r="A15503" i="7"/>
  <c r="L15515" i="7"/>
  <c r="A15515" i="7"/>
  <c r="L15510" i="7"/>
  <c r="A15510" i="7"/>
  <c r="L17560" i="7"/>
  <c r="A17560" i="7"/>
  <c r="A12294" i="7"/>
  <c r="L12294" i="7"/>
  <c r="L14006" i="7"/>
  <c r="A14006" i="7"/>
  <c r="A14521" i="7"/>
  <c r="L14521" i="7"/>
  <c r="L15666" i="7"/>
  <c r="A15666" i="7"/>
  <c r="L16655" i="7"/>
  <c r="A16655" i="7"/>
  <c r="A7589" i="7"/>
  <c r="L7589" i="7"/>
  <c r="L17467" i="7"/>
  <c r="A17467" i="7"/>
  <c r="L16416" i="7"/>
  <c r="A16416" i="7"/>
  <c r="L21" i="7"/>
  <c r="A20" i="7"/>
  <c r="A21" i="7"/>
  <c r="L22" i="7"/>
  <c r="L117" i="7"/>
  <c r="A116" i="7"/>
  <c r="A136" i="7"/>
  <c r="L137" i="7"/>
  <c r="A98" i="7"/>
  <c r="L99" i="7"/>
  <c r="A13983" i="7"/>
  <c r="L13983" i="7"/>
  <c r="L1747" i="7"/>
  <c r="A1747" i="7"/>
  <c r="A4169" i="7"/>
  <c r="L4169" i="7"/>
  <c r="A3989" i="7"/>
  <c r="L3989" i="7"/>
  <c r="L8400" i="7"/>
  <c r="A8400" i="7"/>
  <c r="A13243" i="7"/>
  <c r="L13243" i="7"/>
  <c r="A12845" i="7"/>
  <c r="L12845" i="7"/>
  <c r="A13407" i="7"/>
  <c r="L13407" i="7"/>
  <c r="A14064" i="7"/>
  <c r="L14064" i="7"/>
  <c r="A13930" i="7"/>
  <c r="L13930" i="7"/>
  <c r="A14395" i="7"/>
  <c r="L14395" i="7"/>
  <c r="A14908" i="7"/>
  <c r="L14908" i="7"/>
  <c r="L17420" i="7"/>
  <c r="A17420" i="7"/>
  <c r="L17421" i="7"/>
  <c r="A17421" i="7"/>
  <c r="L17527" i="7"/>
  <c r="A17527" i="7"/>
  <c r="L17513" i="7"/>
  <c r="A17513" i="7"/>
  <c r="A2057" i="7"/>
  <c r="L2057" i="7"/>
  <c r="L4333" i="7"/>
  <c r="A4333" i="7"/>
  <c r="L15752" i="7"/>
  <c r="A15752" i="7"/>
  <c r="L16958" i="7"/>
  <c r="A16958" i="7"/>
  <c r="A4295" i="7"/>
  <c r="L4295" i="7"/>
  <c r="A9207" i="7"/>
  <c r="L9207" i="7"/>
  <c r="A13380" i="7"/>
  <c r="L13380" i="7"/>
  <c r="A14473" i="7"/>
  <c r="L14473" i="7"/>
  <c r="L17199" i="7"/>
  <c r="A17199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A12486" i="7"/>
  <c r="L12486" i="7"/>
  <c r="L12295" i="7"/>
  <c r="A12295" i="7"/>
  <c r="L13175" i="7"/>
  <c r="A13175" i="7"/>
  <c r="A12976" i="7"/>
  <c r="L12976" i="7"/>
  <c r="A12657" i="7"/>
  <c r="L12657" i="7"/>
  <c r="L12314" i="7"/>
  <c r="A12314" i="7"/>
  <c r="A13170" i="7"/>
  <c r="L13170" i="7"/>
  <c r="A12891" i="7"/>
  <c r="L12891" i="7"/>
  <c r="A12484" i="7"/>
  <c r="L12484" i="7"/>
  <c r="A12309" i="7"/>
  <c r="L12309" i="7"/>
  <c r="L13173" i="7"/>
  <c r="A13173" i="7"/>
  <c r="A13606" i="7"/>
  <c r="L13606" i="7"/>
  <c r="A13655" i="7"/>
  <c r="L13655" i="7"/>
  <c r="A13608" i="7"/>
  <c r="L13608" i="7"/>
  <c r="L15310" i="7"/>
  <c r="A15310" i="7"/>
  <c r="L15005" i="7"/>
  <c r="A15005" i="7"/>
  <c r="L15446" i="7"/>
  <c r="A15446" i="7"/>
  <c r="L16574" i="7"/>
  <c r="A16574" i="7"/>
  <c r="L15343" i="7"/>
  <c r="A15343" i="7"/>
  <c r="L16484" i="7"/>
  <c r="A16484" i="7"/>
  <c r="L15312" i="7"/>
  <c r="A15312" i="7"/>
  <c r="L15305" i="7"/>
  <c r="A15305" i="7"/>
  <c r="L15314" i="7"/>
  <c r="A15314" i="7"/>
  <c r="L16193" i="7"/>
  <c r="A16193" i="7"/>
  <c r="L15600" i="7"/>
  <c r="A15600" i="7"/>
  <c r="L15601" i="7"/>
  <c r="A15601" i="7"/>
  <c r="L16787" i="7"/>
  <c r="A16787" i="7"/>
  <c r="L15683" i="7"/>
  <c r="A15683" i="7"/>
  <c r="L16550" i="7"/>
  <c r="A16550" i="7"/>
  <c r="L16173" i="7"/>
  <c r="A16173" i="7"/>
  <c r="L16908" i="7"/>
  <c r="A16908" i="7"/>
  <c r="L16555" i="7"/>
  <c r="A16555" i="7"/>
  <c r="L15791" i="7"/>
  <c r="A15791" i="7"/>
  <c r="L16927" i="7"/>
  <c r="A16927" i="7"/>
  <c r="L16607" i="7"/>
  <c r="A16607" i="7"/>
  <c r="L16805" i="7"/>
  <c r="A16805" i="7"/>
  <c r="L17549" i="7"/>
  <c r="A17549" i="7"/>
  <c r="L17566" i="7"/>
  <c r="A17566" i="7"/>
  <c r="L16856" i="7"/>
  <c r="A16856" i="7"/>
  <c r="L16553" i="7"/>
  <c r="A16553" i="7"/>
  <c r="L16857" i="7"/>
  <c r="A16857" i="7"/>
  <c r="L17322" i="7"/>
  <c r="A17322" i="7"/>
  <c r="L10237" i="7"/>
  <c r="A10237" i="7"/>
  <c r="A12612" i="7"/>
  <c r="L12612" i="7"/>
  <c r="L16362" i="7"/>
  <c r="A16362" i="7"/>
  <c r="A750" i="7"/>
  <c r="L750" i="7"/>
  <c r="L15945" i="7"/>
  <c r="A15945" i="7"/>
  <c r="L16355" i="7"/>
  <c r="A16355" i="7"/>
  <c r="L17340" i="7"/>
  <c r="A17340" i="7"/>
  <c r="L17402" i="7"/>
  <c r="A17402" i="7"/>
  <c r="L8909" i="7"/>
  <c r="A8909" i="7"/>
  <c r="A12844" i="7"/>
  <c r="L12844" i="7"/>
  <c r="A14335" i="7"/>
  <c r="L14335" i="7"/>
  <c r="L15712" i="7"/>
  <c r="A15712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A12759" i="7"/>
  <c r="L12759" i="7"/>
  <c r="A12734" i="7"/>
  <c r="L12734" i="7"/>
  <c r="A12735" i="7"/>
  <c r="L12735" i="7"/>
  <c r="L11464" i="7"/>
  <c r="A11464" i="7"/>
  <c r="A12407" i="7"/>
  <c r="L12407" i="7"/>
  <c r="L11473" i="7"/>
  <c r="A11473" i="7"/>
  <c r="A12711" i="7"/>
  <c r="L12711" i="7"/>
  <c r="A12686" i="7"/>
  <c r="L12686" i="7"/>
  <c r="A12687" i="7"/>
  <c r="L12687" i="7"/>
  <c r="L11900" i="7"/>
  <c r="A11900" i="7"/>
  <c r="L12359" i="7"/>
  <c r="A12359" i="7"/>
  <c r="A12991" i="7"/>
  <c r="L12991" i="7"/>
  <c r="A13055" i="7"/>
  <c r="L13055" i="7"/>
  <c r="L15277" i="7"/>
  <c r="A15277" i="7"/>
  <c r="A12328" i="7"/>
  <c r="L12328" i="7"/>
  <c r="A12392" i="7"/>
  <c r="L12392" i="7"/>
  <c r="A12736" i="7"/>
  <c r="L12736" i="7"/>
  <c r="A13008" i="7"/>
  <c r="L13008" i="7"/>
  <c r="L13072" i="7"/>
  <c r="A13072" i="7"/>
  <c r="A12337" i="7"/>
  <c r="L12337" i="7"/>
  <c r="A12401" i="7"/>
  <c r="L12401" i="7"/>
  <c r="A12745" i="7"/>
  <c r="L12745" i="7"/>
  <c r="L13017" i="7"/>
  <c r="A13017" i="7"/>
  <c r="A13351" i="7"/>
  <c r="L13351" i="7"/>
  <c r="A12346" i="7"/>
  <c r="L12346" i="7"/>
  <c r="A12690" i="7"/>
  <c r="L12690" i="7"/>
  <c r="A12754" i="7"/>
  <c r="L12754" i="7"/>
  <c r="A13026" i="7"/>
  <c r="L13026" i="7"/>
  <c r="A13364" i="7"/>
  <c r="L13364" i="7"/>
  <c r="A12363" i="7"/>
  <c r="L12363" i="7"/>
  <c r="L12707" i="7"/>
  <c r="A12707" i="7"/>
  <c r="L12771" i="7"/>
  <c r="A12771" i="7"/>
  <c r="L13043" i="7"/>
  <c r="A13043" i="7"/>
  <c r="A14116" i="7"/>
  <c r="L14116" i="7"/>
  <c r="L12324" i="7"/>
  <c r="A12324" i="7"/>
  <c r="L12388" i="7"/>
  <c r="A12388" i="7"/>
  <c r="A12732" i="7"/>
  <c r="L12732" i="7"/>
  <c r="A13004" i="7"/>
  <c r="L13004" i="7"/>
  <c r="A13068" i="7"/>
  <c r="L13068" i="7"/>
  <c r="A12325" i="7"/>
  <c r="L12325" i="7"/>
  <c r="A12389" i="7"/>
  <c r="L12389" i="7"/>
  <c r="A12733" i="7"/>
  <c r="L12733" i="7"/>
  <c r="A12997" i="7"/>
  <c r="L12997" i="7"/>
  <c r="A13061" i="7"/>
  <c r="L13061" i="7"/>
  <c r="L14085" i="7"/>
  <c r="A14085" i="7"/>
  <c r="A14149" i="7"/>
  <c r="L14149" i="7"/>
  <c r="L15091" i="7"/>
  <c r="A15091" i="7"/>
  <c r="L14102" i="7"/>
  <c r="A14102" i="7"/>
  <c r="L14614" i="7"/>
  <c r="A14614" i="7"/>
  <c r="L15157" i="7"/>
  <c r="A15157" i="7"/>
  <c r="A13783" i="7"/>
  <c r="L13783" i="7"/>
  <c r="A14135" i="7"/>
  <c r="L14135" i="7"/>
  <c r="L15075" i="7"/>
  <c r="A15075" i="7"/>
  <c r="L16041" i="7"/>
  <c r="A16041" i="7"/>
  <c r="A14120" i="7"/>
  <c r="L14120" i="7"/>
  <c r="L15035" i="7"/>
  <c r="A15035" i="7"/>
  <c r="L15261" i="7"/>
  <c r="A15261" i="7"/>
  <c r="L14113" i="7"/>
  <c r="A14113" i="7"/>
  <c r="A14645" i="7"/>
  <c r="L14645" i="7"/>
  <c r="L15230" i="7"/>
  <c r="A15230" i="7"/>
  <c r="A14074" i="7"/>
  <c r="L14074" i="7"/>
  <c r="A14138" i="7"/>
  <c r="L14138" i="7"/>
  <c r="L15083" i="7"/>
  <c r="A15083" i="7"/>
  <c r="A13779" i="7"/>
  <c r="L13779" i="7"/>
  <c r="A14131" i="7"/>
  <c r="L14131" i="7"/>
  <c r="L15062" i="7"/>
  <c r="A15062" i="7"/>
  <c r="L16124" i="7"/>
  <c r="A16124" i="7"/>
  <c r="L16820" i="7"/>
  <c r="A16820" i="7"/>
  <c r="A14615" i="7"/>
  <c r="L14615" i="7"/>
  <c r="L15055" i="7"/>
  <c r="A15055" i="7"/>
  <c r="L15119" i="7"/>
  <c r="A15119" i="7"/>
  <c r="L15183" i="7"/>
  <c r="A15183" i="7"/>
  <c r="L15247" i="7"/>
  <c r="A15247" i="7"/>
  <c r="L16066" i="7"/>
  <c r="A16066" i="7"/>
  <c r="A14600" i="7"/>
  <c r="L14600" i="7"/>
  <c r="L15040" i="7"/>
  <c r="A15040" i="7"/>
  <c r="L15104" i="7"/>
  <c r="A15104" i="7"/>
  <c r="L15168" i="7"/>
  <c r="A15168" i="7"/>
  <c r="L15232" i="7"/>
  <c r="A15232" i="7"/>
  <c r="L16026" i="7"/>
  <c r="A16026" i="7"/>
  <c r="L17124" i="7"/>
  <c r="A17124" i="7"/>
  <c r="L15065" i="7"/>
  <c r="A15065" i="7"/>
  <c r="L15129" i="7"/>
  <c r="A15129" i="7"/>
  <c r="L15193" i="7"/>
  <c r="A15193" i="7"/>
  <c r="L15257" i="7"/>
  <c r="A15257" i="7"/>
  <c r="L16073" i="7"/>
  <c r="A16073" i="7"/>
  <c r="L14610" i="7"/>
  <c r="A14610" i="7"/>
  <c r="L15050" i="7"/>
  <c r="A15050" i="7"/>
  <c r="L15114" i="7"/>
  <c r="A15114" i="7"/>
  <c r="L15178" i="7"/>
  <c r="A15178" i="7"/>
  <c r="L15242" i="7"/>
  <c r="A15242" i="7"/>
  <c r="L16033" i="7"/>
  <c r="A16033" i="7"/>
  <c r="L17147" i="7"/>
  <c r="A17147" i="7"/>
  <c r="L15155" i="7"/>
  <c r="A15155" i="7"/>
  <c r="L15219" i="7"/>
  <c r="A15219" i="7"/>
  <c r="L15283" i="7"/>
  <c r="A15283" i="7"/>
  <c r="L16140" i="7"/>
  <c r="A16140" i="7"/>
  <c r="L15068" i="7"/>
  <c r="A15068" i="7"/>
  <c r="L15132" i="7"/>
  <c r="A15132" i="7"/>
  <c r="L15196" i="7"/>
  <c r="A15196" i="7"/>
  <c r="L15260" i="7"/>
  <c r="A15260" i="7"/>
  <c r="L16100" i="7"/>
  <c r="A16100" i="7"/>
  <c r="L17075" i="7"/>
  <c r="A17075" i="7"/>
  <c r="L16027" i="7"/>
  <c r="A16027" i="7"/>
  <c r="L16091" i="7"/>
  <c r="A16091" i="7"/>
  <c r="L16155" i="7"/>
  <c r="A16155" i="7"/>
  <c r="L17059" i="7"/>
  <c r="A17059" i="7"/>
  <c r="L16061" i="7"/>
  <c r="A16061" i="7"/>
  <c r="L16125" i="7"/>
  <c r="A16125" i="7"/>
  <c r="L17020" i="7"/>
  <c r="A17020" i="7"/>
  <c r="L16006" i="7"/>
  <c r="A16006" i="7"/>
  <c r="L16070" i="7"/>
  <c r="A16070" i="7"/>
  <c r="L16134" i="7"/>
  <c r="A16134" i="7"/>
  <c r="L17087" i="7"/>
  <c r="A17087" i="7"/>
  <c r="L16039" i="7"/>
  <c r="A16039" i="7"/>
  <c r="L16103" i="7"/>
  <c r="A16103" i="7"/>
  <c r="L16782" i="7"/>
  <c r="A16782" i="7"/>
  <c r="L17132" i="7"/>
  <c r="A17132" i="7"/>
  <c r="L16056" i="7"/>
  <c r="A16056" i="7"/>
  <c r="L16120" i="7"/>
  <c r="A16120" i="7"/>
  <c r="L17051" i="7"/>
  <c r="A17051" i="7"/>
  <c r="L16797" i="7"/>
  <c r="A16797" i="7"/>
  <c r="L17045" i="7"/>
  <c r="A17045" i="7"/>
  <c r="L17109" i="7"/>
  <c r="A17109" i="7"/>
  <c r="L17293" i="7"/>
  <c r="A17293" i="7"/>
  <c r="L17014" i="7"/>
  <c r="A17014" i="7"/>
  <c r="L17078" i="7"/>
  <c r="A17078" i="7"/>
  <c r="L17142" i="7"/>
  <c r="A17142" i="7"/>
  <c r="L17024" i="7"/>
  <c r="A17024" i="7"/>
  <c r="L17088" i="7"/>
  <c r="A17088" i="7"/>
  <c r="L17240" i="7"/>
  <c r="A17240" i="7"/>
  <c r="L17049" i="7"/>
  <c r="A17049" i="7"/>
  <c r="L17113" i="7"/>
  <c r="A17113" i="7"/>
  <c r="L16818" i="7"/>
  <c r="A16818" i="7"/>
  <c r="L17074" i="7"/>
  <c r="A17074" i="7"/>
  <c r="L17138" i="7"/>
  <c r="A17138" i="7"/>
  <c r="A13108" i="7"/>
  <c r="L13108" i="7"/>
  <c r="L13787" i="7"/>
  <c r="A13787" i="7"/>
  <c r="L17194" i="7"/>
  <c r="A17194" i="7"/>
  <c r="L10133" i="7"/>
  <c r="A10133" i="7"/>
  <c r="A13202" i="7"/>
  <c r="L13202" i="7"/>
  <c r="L13714" i="7"/>
  <c r="A13714" i="7"/>
  <c r="L15610" i="7"/>
  <c r="A15610" i="7"/>
  <c r="L903" i="7"/>
  <c r="A903" i="7"/>
  <c r="A7590" i="7"/>
  <c r="L7590" i="7"/>
  <c r="L11190" i="7"/>
  <c r="A11190" i="7"/>
  <c r="A12682" i="7"/>
  <c r="L12682" i="7"/>
  <c r="A13598" i="7"/>
  <c r="L13598" i="7"/>
  <c r="A14713" i="7"/>
  <c r="L14713" i="7"/>
  <c r="A13811" i="7"/>
  <c r="L13811" i="7"/>
  <c r="L15796" i="7"/>
  <c r="A15796" i="7"/>
  <c r="L15906" i="7"/>
  <c r="A15906" i="7"/>
  <c r="L15795" i="7"/>
  <c r="A15795" i="7"/>
  <c r="L15799" i="7"/>
  <c r="A15799" i="7"/>
  <c r="L16501" i="7"/>
  <c r="A16501" i="7"/>
  <c r="L4329" i="7"/>
  <c r="A4329" i="7"/>
  <c r="L11271" i="7"/>
  <c r="A11271" i="7"/>
  <c r="A14591" i="7"/>
  <c r="L14591" i="7"/>
  <c r="L16365" i="7"/>
  <c r="A16365" i="7"/>
  <c r="L5305" i="7"/>
  <c r="A5305" i="7"/>
  <c r="L16296" i="7"/>
  <c r="A16296" i="7"/>
  <c r="L4459" i="7"/>
  <c r="A4459" i="7"/>
  <c r="A4325" i="7"/>
  <c r="L4325" i="7"/>
  <c r="L7586" i="7"/>
  <c r="A7586" i="7"/>
  <c r="L10556" i="7"/>
  <c r="A10556" i="7"/>
  <c r="A12440" i="7"/>
  <c r="L12440" i="7"/>
  <c r="A12531" i="7"/>
  <c r="L12531" i="7"/>
  <c r="A12301" i="7"/>
  <c r="L12301" i="7"/>
  <c r="A13993" i="7"/>
  <c r="L13993" i="7"/>
  <c r="L15481" i="7"/>
  <c r="A15481" i="7"/>
  <c r="L15420" i="7"/>
  <c r="A15420" i="7"/>
  <c r="L16408" i="7"/>
  <c r="A16408" i="7"/>
  <c r="L17178" i="7"/>
  <c r="A17178" i="7"/>
  <c r="L8184" i="7"/>
  <c r="A8184" i="7"/>
  <c r="A13452" i="7"/>
  <c r="L13452" i="7"/>
  <c r="A13238" i="7"/>
  <c r="L13238" i="7"/>
  <c r="L14005" i="7"/>
  <c r="A14005" i="7"/>
  <c r="L13237" i="7"/>
  <c r="A13237" i="7"/>
  <c r="L14946" i="7"/>
  <c r="A14946" i="7"/>
  <c r="L3451" i="7"/>
  <c r="A3451" i="7"/>
  <c r="A6242" i="7"/>
  <c r="L6242" i="7"/>
  <c r="L6841" i="7"/>
  <c r="A6841" i="7"/>
  <c r="L12248" i="7"/>
  <c r="A12248" i="7"/>
  <c r="A14286" i="7"/>
  <c r="L14286" i="7"/>
  <c r="A14491" i="7"/>
  <c r="L14491" i="7"/>
  <c r="L16643" i="7"/>
  <c r="A16643" i="7"/>
  <c r="L4297" i="7"/>
  <c r="A4297" i="7"/>
  <c r="L9685" i="7"/>
  <c r="A9685" i="7"/>
  <c r="A14396" i="7"/>
  <c r="L14396" i="7"/>
  <c r="A14510" i="7"/>
  <c r="L14510" i="7"/>
  <c r="A14507" i="7"/>
  <c r="L14507" i="7"/>
  <c r="A3329" i="7"/>
  <c r="L3329" i="7"/>
  <c r="A5958" i="7"/>
  <c r="L5958" i="7"/>
  <c r="A9305" i="7"/>
  <c r="L9305" i="7"/>
  <c r="A14729" i="7"/>
  <c r="L14729" i="7"/>
  <c r="L17348" i="7"/>
  <c r="A17348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A14492" i="7"/>
  <c r="L14492" i="7"/>
  <c r="L13143" i="7"/>
  <c r="A13143" i="7"/>
  <c r="A12640" i="7"/>
  <c r="L12640" i="7"/>
  <c r="A13193" i="7"/>
  <c r="L13193" i="7"/>
  <c r="A13515" i="7"/>
  <c r="L13515" i="7"/>
  <c r="A13235" i="7"/>
  <c r="L13235" i="7"/>
  <c r="A13308" i="7"/>
  <c r="L13308" i="7"/>
  <c r="A12685" i="7"/>
  <c r="L12685" i="7"/>
  <c r="A14293" i="7"/>
  <c r="L14293" i="7"/>
  <c r="L15333" i="7"/>
  <c r="A15333" i="7"/>
  <c r="A14470" i="7"/>
  <c r="L14470" i="7"/>
  <c r="A13712" i="7"/>
  <c r="L13712" i="7"/>
  <c r="A14795" i="7"/>
  <c r="L14795" i="7"/>
  <c r="L14441" i="7"/>
  <c r="A14441" i="7"/>
  <c r="L14450" i="7"/>
  <c r="A14450" i="7"/>
  <c r="L16690" i="7"/>
  <c r="A16690" i="7"/>
  <c r="L15557" i="7"/>
  <c r="A15557" i="7"/>
  <c r="L15560" i="7"/>
  <c r="A15560" i="7"/>
  <c r="L15292" i="7"/>
  <c r="A15292" i="7"/>
  <c r="L16884" i="7"/>
  <c r="A16884" i="7"/>
  <c r="L16682" i="7"/>
  <c r="A16682" i="7"/>
  <c r="L17317" i="7"/>
  <c r="A17317" i="7"/>
  <c r="A14062" i="7"/>
  <c r="L14062" i="7"/>
  <c r="L16421" i="7"/>
  <c r="A16421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A12270" i="7"/>
  <c r="L12270" i="7"/>
  <c r="A12271" i="7"/>
  <c r="L12271" i="7"/>
  <c r="A12278" i="7"/>
  <c r="L12278" i="7"/>
  <c r="L11536" i="7"/>
  <c r="A11536" i="7"/>
  <c r="A12567" i="7"/>
  <c r="L12567" i="7"/>
  <c r="A12822" i="7"/>
  <c r="L12822" i="7"/>
  <c r="A14665" i="7"/>
  <c r="L14665" i="7"/>
  <c r="A12415" i="7"/>
  <c r="L12415" i="7"/>
  <c r="L12871" i="7"/>
  <c r="A12871" i="7"/>
  <c r="A13435" i="7"/>
  <c r="L13435" i="7"/>
  <c r="A13876" i="7"/>
  <c r="L13876" i="7"/>
  <c r="A12520" i="7"/>
  <c r="L12520" i="7"/>
  <c r="A12792" i="7"/>
  <c r="L12792" i="7"/>
  <c r="L12936" i="7"/>
  <c r="A12936" i="7"/>
  <c r="L13853" i="7"/>
  <c r="A13853" i="7"/>
  <c r="L12041" i="7"/>
  <c r="A12041" i="7"/>
  <c r="A12417" i="7"/>
  <c r="L12417" i="7"/>
  <c r="A12625" i="7"/>
  <c r="L12625" i="7"/>
  <c r="A12969" i="7"/>
  <c r="L12969" i="7"/>
  <c r="A13617" i="7"/>
  <c r="L13617" i="7"/>
  <c r="A12418" i="7"/>
  <c r="L12418" i="7"/>
  <c r="A12818" i="7"/>
  <c r="L12818" i="7"/>
  <c r="L13314" i="7"/>
  <c r="A13314" i="7"/>
  <c r="A12195" i="7"/>
  <c r="L12195" i="7"/>
  <c r="A12627" i="7"/>
  <c r="L12627" i="7"/>
  <c r="A13131" i="7"/>
  <c r="L13131" i="7"/>
  <c r="A13504" i="7"/>
  <c r="L13504" i="7"/>
  <c r="L15583" i="7"/>
  <c r="A15583" i="7"/>
  <c r="A12268" i="7"/>
  <c r="L12268" i="7"/>
  <c r="A12644" i="7"/>
  <c r="L12644" i="7"/>
  <c r="A13116" i="7"/>
  <c r="L13116" i="7"/>
  <c r="A13625" i="7"/>
  <c r="L13625" i="7"/>
  <c r="L12189" i="7"/>
  <c r="A12189" i="7"/>
  <c r="A12549" i="7"/>
  <c r="L12549" i="7"/>
  <c r="A13117" i="7"/>
  <c r="L13117" i="7"/>
  <c r="A13507" i="7"/>
  <c r="L13507" i="7"/>
  <c r="L14021" i="7"/>
  <c r="A14021" i="7"/>
  <c r="A14389" i="7"/>
  <c r="L14389" i="7"/>
  <c r="L14955" i="7"/>
  <c r="A14955" i="7"/>
  <c r="A13502" i="7"/>
  <c r="L13502" i="7"/>
  <c r="A13694" i="7"/>
  <c r="L13694" i="7"/>
  <c r="A13982" i="7"/>
  <c r="L13982" i="7"/>
  <c r="L14390" i="7"/>
  <c r="A14390" i="7"/>
  <c r="L14755" i="7"/>
  <c r="A14755" i="7"/>
  <c r="A13399" i="7"/>
  <c r="L13399" i="7"/>
  <c r="A13631" i="7"/>
  <c r="L13631" i="7"/>
  <c r="A13951" i="7"/>
  <c r="L13951" i="7"/>
  <c r="A14279" i="7"/>
  <c r="L14279" i="7"/>
  <c r="A14670" i="7"/>
  <c r="L14670" i="7"/>
  <c r="L16201" i="7"/>
  <c r="A16201" i="7"/>
  <c r="A13720" i="7"/>
  <c r="L13720" i="7"/>
  <c r="L14032" i="7"/>
  <c r="A14032" i="7"/>
  <c r="A14432" i="7"/>
  <c r="L14432" i="7"/>
  <c r="L15019" i="7"/>
  <c r="A15019" i="7"/>
  <c r="A13825" i="7"/>
  <c r="L13825" i="7"/>
  <c r="A14161" i="7"/>
  <c r="L14161" i="7"/>
  <c r="A14572" i="7"/>
  <c r="L14572" i="7"/>
  <c r="A13426" i="7"/>
  <c r="L13426" i="7"/>
  <c r="A13690" i="7"/>
  <c r="L13690" i="7"/>
  <c r="A14210" i="7"/>
  <c r="L14210" i="7"/>
  <c r="A14733" i="7"/>
  <c r="L14733" i="7"/>
  <c r="L13627" i="7"/>
  <c r="A13627" i="7"/>
  <c r="A13875" i="7"/>
  <c r="L13875" i="7"/>
  <c r="A14283" i="7"/>
  <c r="L14283" i="7"/>
  <c r="A14782" i="7"/>
  <c r="L14782" i="7"/>
  <c r="L15584" i="7"/>
  <c r="A15584" i="7"/>
  <c r="L16282" i="7"/>
  <c r="A16282" i="7"/>
  <c r="L14671" i="7"/>
  <c r="A14671" i="7"/>
  <c r="L15295" i="7"/>
  <c r="A15295" i="7"/>
  <c r="L15637" i="7"/>
  <c r="A15637" i="7"/>
  <c r="L16614" i="7"/>
  <c r="A16614" i="7"/>
  <c r="L14944" i="7"/>
  <c r="A14944" i="7"/>
  <c r="L15639" i="7"/>
  <c r="A15639" i="7"/>
  <c r="L16867" i="7"/>
  <c r="A16867" i="7"/>
  <c r="L15009" i="7"/>
  <c r="A15009" i="7"/>
  <c r="L15724" i="7"/>
  <c r="A15724" i="7"/>
  <c r="L16836" i="7"/>
  <c r="A16836" i="7"/>
  <c r="A14754" i="7"/>
  <c r="L14754" i="7"/>
  <c r="L15018" i="7"/>
  <c r="A15018" i="7"/>
  <c r="L15826" i="7"/>
  <c r="A15826" i="7"/>
  <c r="L17180" i="7"/>
  <c r="A17180" i="7"/>
  <c r="L15828" i="7"/>
  <c r="A15828" i="7"/>
  <c r="A14668" i="7"/>
  <c r="L14668" i="7"/>
  <c r="L15364" i="7"/>
  <c r="A15364" i="7"/>
  <c r="L15885" i="7"/>
  <c r="A15885" i="7"/>
  <c r="L16755" i="7"/>
  <c r="A16755" i="7"/>
  <c r="L16622" i="7"/>
  <c r="A16622" i="7"/>
  <c r="L15835" i="7"/>
  <c r="A15835" i="7"/>
  <c r="L16283" i="7"/>
  <c r="A16283" i="7"/>
  <c r="L16756" i="7"/>
  <c r="A16756" i="7"/>
  <c r="L16444" i="7"/>
  <c r="A16444" i="7"/>
  <c r="L16843" i="7"/>
  <c r="A16843" i="7"/>
  <c r="L15574" i="7"/>
  <c r="A15574" i="7"/>
  <c r="L15862" i="7"/>
  <c r="A15862" i="7"/>
  <c r="L16230" i="7"/>
  <c r="A16230" i="7"/>
  <c r="L16467" i="7"/>
  <c r="A16467" i="7"/>
  <c r="L17284" i="7"/>
  <c r="A17284" i="7"/>
  <c r="L15839" i="7"/>
  <c r="A15839" i="7"/>
  <c r="L16199" i="7"/>
  <c r="A16199" i="7"/>
  <c r="L16619" i="7"/>
  <c r="A16619" i="7"/>
  <c r="L16280" i="7"/>
  <c r="A16280" i="7"/>
  <c r="L16750" i="7"/>
  <c r="A16750" i="7"/>
  <c r="L16453" i="7"/>
  <c r="A16453" i="7"/>
  <c r="L16749" i="7"/>
  <c r="A16749" i="7"/>
  <c r="L17165" i="7"/>
  <c r="A17165" i="7"/>
  <c r="L17437" i="7"/>
  <c r="A17437" i="7"/>
  <c r="L17302" i="7"/>
  <c r="A17302" i="7"/>
  <c r="L17470" i="7"/>
  <c r="A17470" i="7"/>
  <c r="L17447" i="7"/>
  <c r="A17447" i="7"/>
  <c r="L16528" i="7"/>
  <c r="A16528" i="7"/>
  <c r="L16968" i="7"/>
  <c r="A16968" i="7"/>
  <c r="L17432" i="7"/>
  <c r="A17432" i="7"/>
  <c r="L16753" i="7"/>
  <c r="A16753" i="7"/>
  <c r="L17281" i="7"/>
  <c r="A17281" i="7"/>
  <c r="L17505" i="7"/>
  <c r="A17505" i="7"/>
  <c r="L17162" i="7"/>
  <c r="A17162" i="7"/>
  <c r="L17450" i="7"/>
  <c r="A17450" i="7"/>
  <c r="L4315" i="7"/>
  <c r="A4315" i="7"/>
  <c r="A14524" i="7"/>
  <c r="L14524" i="7"/>
  <c r="A14817" i="7"/>
  <c r="L14817" i="7"/>
  <c r="L16359" i="7"/>
  <c r="A16359" i="7"/>
  <c r="A5236" i="7"/>
  <c r="L5236" i="7"/>
  <c r="L14072" i="7"/>
  <c r="A14072" i="7"/>
  <c r="L17410" i="7"/>
  <c r="A17410" i="7"/>
  <c r="A6239" i="7"/>
  <c r="L6239" i="7"/>
  <c r="A6122" i="7"/>
  <c r="L6122" i="7"/>
  <c r="L13305" i="7"/>
  <c r="A13305" i="7"/>
  <c r="A13293" i="7"/>
  <c r="L13293" i="7"/>
  <c r="A13566" i="7"/>
  <c r="L13566" i="7"/>
  <c r="A13959" i="7"/>
  <c r="L13959" i="7"/>
  <c r="A14581" i="7"/>
  <c r="L14581" i="7"/>
  <c r="A14859" i="7"/>
  <c r="L14859" i="7"/>
  <c r="L15455" i="7"/>
  <c r="A15455" i="7"/>
  <c r="L15609" i="7"/>
  <c r="A15609" i="7"/>
  <c r="L16418" i="7"/>
  <c r="A16418" i="7"/>
  <c r="L15847" i="7"/>
  <c r="A15847" i="7"/>
  <c r="L17342" i="7"/>
  <c r="A17342" i="7"/>
  <c r="A5336" i="7"/>
  <c r="L5336" i="7"/>
  <c r="L4732" i="7"/>
  <c r="A4732" i="7"/>
  <c r="L15980" i="7"/>
  <c r="A15980" i="7"/>
  <c r="L15982" i="7"/>
  <c r="A15982" i="7"/>
  <c r="A5840" i="7"/>
  <c r="L5840" i="7"/>
  <c r="A8001" i="7"/>
  <c r="L8001" i="7"/>
  <c r="L13465" i="7"/>
  <c r="A13465" i="7"/>
  <c r="L17407" i="7"/>
  <c r="A17407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A13150" i="7"/>
  <c r="L13150" i="7"/>
  <c r="A12465" i="7"/>
  <c r="L12465" i="7"/>
  <c r="A12491" i="7"/>
  <c r="L12491" i="7"/>
  <c r="L12493" i="7"/>
  <c r="A12493" i="7"/>
  <c r="A13658" i="7"/>
  <c r="L13658" i="7"/>
  <c r="L15656" i="7"/>
  <c r="A15656" i="7"/>
  <c r="L15549" i="7"/>
  <c r="A15549" i="7"/>
  <c r="L16790" i="7"/>
  <c r="A16790" i="7"/>
  <c r="L16342" i="7"/>
  <c r="A16342" i="7"/>
  <c r="L17149" i="7"/>
  <c r="A17149" i="7"/>
  <c r="L16953" i="7"/>
  <c r="A16953" i="7"/>
  <c r="L9271" i="7"/>
  <c r="A9271" i="7"/>
  <c r="L9281" i="7"/>
  <c r="A9281" i="7"/>
  <c r="L10810" i="7"/>
  <c r="A10810" i="7"/>
  <c r="A12574" i="7"/>
  <c r="L12574" i="7"/>
  <c r="A13328" i="7"/>
  <c r="L13328" i="7"/>
  <c r="A13331" i="7"/>
  <c r="L13331" i="7"/>
  <c r="A13972" i="7"/>
  <c r="L13972" i="7"/>
  <c r="A13336" i="7"/>
  <c r="L13336" i="7"/>
  <c r="A13894" i="7"/>
  <c r="L13894" i="7"/>
  <c r="A14423" i="7"/>
  <c r="L14423" i="7"/>
  <c r="A13889" i="7"/>
  <c r="L13889" i="7"/>
  <c r="L13906" i="7"/>
  <c r="A13906" i="7"/>
  <c r="A13971" i="7"/>
  <c r="L13971" i="7"/>
  <c r="L16241" i="7"/>
  <c r="A16241" i="7"/>
  <c r="L15511" i="7"/>
  <c r="A15511" i="7"/>
  <c r="L15513" i="7"/>
  <c r="A15513" i="7"/>
  <c r="L16203" i="7"/>
  <c r="A16203" i="7"/>
  <c r="L16206" i="7"/>
  <c r="A16206" i="7"/>
  <c r="L13207" i="7"/>
  <c r="A13207" i="7"/>
  <c r="L14070" i="7"/>
  <c r="A14070" i="7"/>
  <c r="A14298" i="7"/>
  <c r="L14298" i="7"/>
  <c r="A14554" i="7"/>
  <c r="L14554" i="7"/>
  <c r="L16288" i="7"/>
  <c r="A16288" i="7"/>
  <c r="L8470" i="7"/>
  <c r="A8470" i="7"/>
  <c r="L15785" i="7"/>
  <c r="A15785" i="7"/>
  <c r="L16824" i="7"/>
  <c r="A16824" i="7"/>
  <c r="A341" i="7"/>
  <c r="L346" i="7"/>
  <c r="L24" i="7"/>
  <c r="A23" i="7"/>
  <c r="A97" i="7"/>
  <c r="L98" i="7"/>
  <c r="A106" i="7"/>
  <c r="L107" i="7"/>
  <c r="A107" i="7"/>
  <c r="L108" i="7"/>
  <c r="L13984" i="7"/>
  <c r="A13984" i="7"/>
  <c r="A3990" i="7"/>
  <c r="L3990" i="7"/>
  <c r="A13264" i="7"/>
  <c r="L13264" i="7"/>
  <c r="A13385" i="7"/>
  <c r="L13385" i="7"/>
  <c r="L12885" i="7"/>
  <c r="A12885" i="7"/>
  <c r="A13423" i="7"/>
  <c r="L13423" i="7"/>
  <c r="A14758" i="7"/>
  <c r="L14758" i="7"/>
  <c r="L13938" i="7"/>
  <c r="A13938" i="7"/>
  <c r="L14435" i="7"/>
  <c r="A14435" i="7"/>
  <c r="L14964" i="7"/>
  <c r="A14964" i="7"/>
  <c r="L16239" i="7"/>
  <c r="A16239" i="7"/>
  <c r="L17390" i="7"/>
  <c r="A17390" i="7"/>
  <c r="L16640" i="7"/>
  <c r="A16640" i="7"/>
  <c r="L17537" i="7"/>
  <c r="A17537" i="7"/>
  <c r="A2201" i="7"/>
  <c r="L2201" i="7"/>
  <c r="L4383" i="7"/>
  <c r="A4383" i="7"/>
  <c r="L9134" i="7"/>
  <c r="A9134" i="7"/>
  <c r="L15716" i="7"/>
  <c r="A15716" i="7"/>
  <c r="L15719" i="7"/>
  <c r="A15719" i="7"/>
  <c r="L378" i="7"/>
  <c r="A378" i="7"/>
  <c r="L11745" i="7"/>
  <c r="A11745" i="7"/>
  <c r="A14474" i="7"/>
  <c r="L14474" i="7"/>
  <c r="L16232" i="7"/>
  <c r="A16232" i="7"/>
  <c r="A12433" i="7"/>
  <c r="L12433" i="7"/>
  <c r="A14217" i="7"/>
  <c r="L14217" i="7"/>
  <c r="A3904" i="7"/>
  <c r="L3904" i="7"/>
  <c r="L13138" i="7"/>
  <c r="A13138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13845" i="7"/>
  <c r="L13845" i="7"/>
  <c r="A13485" i="7"/>
  <c r="L13485" i="7"/>
  <c r="L12170" i="7"/>
  <c r="A12170" i="7"/>
  <c r="A12611" i="7"/>
  <c r="L12611" i="7"/>
  <c r="A12236" i="7"/>
  <c r="L12236" i="7"/>
  <c r="A14753" i="7"/>
  <c r="L14753" i="7"/>
  <c r="A13847" i="7"/>
  <c r="L13847" i="7"/>
  <c r="L14401" i="7"/>
  <c r="A14401" i="7"/>
  <c r="L15496" i="7"/>
  <c r="A15496" i="7"/>
  <c r="A14864" i="7"/>
  <c r="L14864" i="7"/>
  <c r="L16290" i="7"/>
  <c r="A16290" i="7"/>
  <c r="L17539" i="7"/>
  <c r="A17539" i="7"/>
  <c r="L17158" i="7"/>
  <c r="A17158" i="7"/>
  <c r="L17526" i="7"/>
  <c r="A17526" i="7"/>
  <c r="A841" i="7"/>
  <c r="L841" i="7"/>
  <c r="A4541" i="7"/>
  <c r="L4541" i="7"/>
  <c r="A9410" i="7"/>
  <c r="L9410" i="7"/>
  <c r="A12223" i="7"/>
  <c r="L12223" i="7"/>
  <c r="A12227" i="7"/>
  <c r="L12227" i="7"/>
  <c r="L13552" i="7"/>
  <c r="A13552" i="7"/>
  <c r="L15692" i="7"/>
  <c r="A15692" i="7"/>
  <c r="L15992" i="7"/>
  <c r="A15992" i="7"/>
  <c r="L17002" i="7"/>
  <c r="A17002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A12446" i="7"/>
  <c r="L12446" i="7"/>
  <c r="L11706" i="7"/>
  <c r="A11706" i="7"/>
  <c r="L12288" i="7"/>
  <c r="A12288" i="7"/>
  <c r="A13168" i="7"/>
  <c r="L13168" i="7"/>
  <c r="A12289" i="7"/>
  <c r="L12289" i="7"/>
  <c r="A13121" i="7"/>
  <c r="L13121" i="7"/>
  <c r="A12290" i="7"/>
  <c r="L12290" i="7"/>
  <c r="A13685" i="7"/>
  <c r="L13685" i="7"/>
  <c r="A12291" i="7"/>
  <c r="L12291" i="7"/>
  <c r="A12284" i="7"/>
  <c r="L12284" i="7"/>
  <c r="L15818" i="7"/>
  <c r="A15818" i="7"/>
  <c r="A12813" i="7"/>
  <c r="L12813" i="7"/>
  <c r="L14723" i="7"/>
  <c r="A14723" i="7"/>
  <c r="A14214" i="7"/>
  <c r="L14214" i="7"/>
  <c r="A13575" i="7"/>
  <c r="L13575" i="7"/>
  <c r="L15390" i="7"/>
  <c r="A15390" i="7"/>
  <c r="L14232" i="7"/>
  <c r="A14232" i="7"/>
  <c r="A14153" i="7"/>
  <c r="L14153" i="7"/>
  <c r="L15437" i="7"/>
  <c r="A15437" i="7"/>
  <c r="A14186" i="7"/>
  <c r="L14186" i="7"/>
  <c r="A14330" i="7"/>
  <c r="L14330" i="7"/>
  <c r="L14003" i="7"/>
  <c r="A14003" i="7"/>
  <c r="L15406" i="7"/>
  <c r="A15406" i="7"/>
  <c r="L16412" i="7"/>
  <c r="A16412" i="7"/>
  <c r="L15407" i="7"/>
  <c r="A15407" i="7"/>
  <c r="L15948" i="7"/>
  <c r="A15948" i="7"/>
  <c r="L15400" i="7"/>
  <c r="A15400" i="7"/>
  <c r="L15949" i="7"/>
  <c r="A15949" i="7"/>
  <c r="L15337" i="7"/>
  <c r="A15337" i="7"/>
  <c r="L15473" i="7"/>
  <c r="A15473" i="7"/>
  <c r="L15434" i="7"/>
  <c r="A15434" i="7"/>
  <c r="L15801" i="7"/>
  <c r="A15801" i="7"/>
  <c r="L15355" i="7"/>
  <c r="A15355" i="7"/>
  <c r="L15475" i="7"/>
  <c r="A15475" i="7"/>
  <c r="A14684" i="7"/>
  <c r="L14684" i="7"/>
  <c r="L15436" i="7"/>
  <c r="A15436" i="7"/>
  <c r="L15941" i="7"/>
  <c r="A15941" i="7"/>
  <c r="L16610" i="7"/>
  <c r="A16610" i="7"/>
  <c r="L15707" i="7"/>
  <c r="A15707" i="7"/>
  <c r="L16339" i="7"/>
  <c r="A16339" i="7"/>
  <c r="L16711" i="7"/>
  <c r="A16711" i="7"/>
  <c r="L16579" i="7"/>
  <c r="A16579" i="7"/>
  <c r="L15854" i="7"/>
  <c r="A15854" i="7"/>
  <c r="L16580" i="7"/>
  <c r="A16580" i="7"/>
  <c r="L15767" i="7"/>
  <c r="A15767" i="7"/>
  <c r="L16391" i="7"/>
  <c r="A16391" i="7"/>
  <c r="L16427" i="7"/>
  <c r="A16427" i="7"/>
  <c r="L16581" i="7"/>
  <c r="A16581" i="7"/>
  <c r="L16941" i="7"/>
  <c r="A16941" i="7"/>
  <c r="L17551" i="7"/>
  <c r="A17551" i="7"/>
  <c r="L16712" i="7"/>
  <c r="A16712" i="7"/>
  <c r="L17464" i="7"/>
  <c r="A17464" i="7"/>
  <c r="L16601" i="7"/>
  <c r="A16601" i="7"/>
  <c r="L16921" i="7"/>
  <c r="A16921" i="7"/>
  <c r="L16730" i="7"/>
  <c r="A16730" i="7"/>
  <c r="L17210" i="7"/>
  <c r="A17210" i="7"/>
  <c r="L3298" i="7"/>
  <c r="A3298" i="7"/>
  <c r="A6068" i="7"/>
  <c r="L6068" i="7"/>
  <c r="A7996" i="7"/>
  <c r="L7996" i="7"/>
  <c r="A13678" i="7"/>
  <c r="L13678" i="7"/>
  <c r="L15564" i="7"/>
  <c r="A15564" i="7"/>
  <c r="L15356" i="7"/>
  <c r="A15356" i="7"/>
  <c r="L17349" i="7"/>
  <c r="A17349" i="7"/>
  <c r="A1070" i="7"/>
  <c r="L1070" i="7"/>
  <c r="A3483" i="7"/>
  <c r="L3483" i="7"/>
  <c r="A3780" i="7"/>
  <c r="L3780" i="7"/>
  <c r="L13693" i="7"/>
  <c r="A13693" i="7"/>
  <c r="L12875" i="7"/>
  <c r="A12875" i="7"/>
  <c r="A14835" i="7"/>
  <c r="L14835" i="7"/>
  <c r="L15531" i="7"/>
  <c r="A15531" i="7"/>
  <c r="A2696" i="7"/>
  <c r="L2696" i="7"/>
  <c r="L1500" i="7"/>
  <c r="A1500" i="7"/>
  <c r="A12623" i="7"/>
  <c r="L12623" i="7"/>
  <c r="A13303" i="7"/>
  <c r="L13303" i="7"/>
  <c r="L16686" i="7"/>
  <c r="A16686" i="7"/>
  <c r="A13203" i="7"/>
  <c r="L13203" i="7"/>
  <c r="A14544" i="7"/>
  <c r="L14544" i="7"/>
  <c r="L15334" i="7"/>
  <c r="A15334" i="7"/>
  <c r="A13994" i="7"/>
  <c r="L13994" i="7"/>
  <c r="L14857" i="7"/>
  <c r="A14857" i="7"/>
  <c r="L16700" i="7"/>
  <c r="A16700" i="7"/>
  <c r="L16702" i="7"/>
  <c r="A16702" i="7"/>
  <c r="L16668" i="7"/>
  <c r="A16668" i="7"/>
  <c r="L9230" i="7"/>
  <c r="A9230" i="7"/>
  <c r="A13828" i="7"/>
  <c r="L13828" i="7"/>
  <c r="A14042" i="7"/>
  <c r="L14042" i="7"/>
  <c r="L4287" i="7"/>
  <c r="A4287" i="7"/>
  <c r="L12803" i="7"/>
  <c r="A12803" i="7"/>
  <c r="L14870" i="7"/>
  <c r="A14870" i="7"/>
  <c r="L15353" i="7"/>
  <c r="A15353" i="7"/>
  <c r="L16490" i="7"/>
  <c r="A16490" i="7"/>
  <c r="L11829" i="7"/>
  <c r="A11829" i="7"/>
  <c r="L13437" i="7"/>
  <c r="A13437" i="7"/>
  <c r="L14305" i="7"/>
  <c r="A14305" i="7"/>
  <c r="A6120" i="7"/>
  <c r="L6120" i="7"/>
  <c r="A12534" i="7"/>
  <c r="L12534" i="7"/>
  <c r="A13773" i="7"/>
  <c r="L13773" i="7"/>
  <c r="A14299" i="7"/>
  <c r="L14299" i="7"/>
  <c r="A1798" i="7"/>
  <c r="L1798" i="7"/>
  <c r="L5051" i="7"/>
  <c r="A5051" i="7"/>
  <c r="L13528" i="7"/>
  <c r="A13528" i="7"/>
  <c r="L13526" i="7"/>
  <c r="A13526" i="7"/>
  <c r="A14807" i="7"/>
  <c r="L14807" i="7"/>
  <c r="L15779" i="7"/>
  <c r="A15779" i="7"/>
  <c r="L17156" i="7"/>
  <c r="A17156" i="7"/>
  <c r="L6787" i="7"/>
  <c r="A6787" i="7"/>
  <c r="A13224" i="7"/>
  <c r="L13224" i="7"/>
  <c r="A12258" i="7"/>
  <c r="L12258" i="7"/>
  <c r="L13219" i="7"/>
  <c r="A13219" i="7"/>
  <c r="A13749" i="7"/>
  <c r="L13749" i="7"/>
  <c r="A13470" i="7"/>
  <c r="L13470" i="7"/>
  <c r="A13736" i="7"/>
  <c r="L13736" i="7"/>
  <c r="L15744" i="7"/>
  <c r="A15744" i="7"/>
  <c r="L15743" i="7"/>
  <c r="A15743" i="7"/>
  <c r="A4098" i="7"/>
  <c r="L4098" i="7"/>
  <c r="A13080" i="7"/>
  <c r="L13080" i="7"/>
  <c r="A12613" i="7"/>
  <c r="L12613" i="7"/>
  <c r="A14790" i="7"/>
  <c r="L14790" i="7"/>
  <c r="A13747" i="7"/>
  <c r="L13747" i="7"/>
  <c r="L16647" i="7"/>
  <c r="A16647" i="7"/>
  <c r="A14698" i="7"/>
  <c r="L14698" i="7"/>
  <c r="L15742" i="7"/>
  <c r="A15742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A14765" i="7"/>
  <c r="L14765" i="7"/>
  <c r="A13297" i="7"/>
  <c r="L13297" i="7"/>
  <c r="A12779" i="7"/>
  <c r="L12779" i="7"/>
  <c r="A14653" i="7"/>
  <c r="L14653" i="7"/>
  <c r="A14015" i="7"/>
  <c r="L14015" i="7"/>
  <c r="L15398" i="7"/>
  <c r="A15398" i="7"/>
  <c r="L15625" i="7"/>
  <c r="A15625" i="7"/>
  <c r="L16322" i="7"/>
  <c r="A16322" i="7"/>
  <c r="L15618" i="7"/>
  <c r="A15618" i="7"/>
  <c r="L15631" i="7"/>
  <c r="A15631" i="7"/>
  <c r="L14996" i="7"/>
  <c r="A14996" i="7"/>
  <c r="L15923" i="7"/>
  <c r="A15923" i="7"/>
  <c r="L15927" i="7"/>
  <c r="A15927" i="7"/>
  <c r="L17264" i="7"/>
  <c r="A17264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A12238" i="7"/>
  <c r="L12238" i="7"/>
  <c r="A12240" i="7"/>
  <c r="L12240" i="7"/>
  <c r="A13089" i="7"/>
  <c r="L13089" i="7"/>
  <c r="L12115" i="7"/>
  <c r="A12115" i="7"/>
  <c r="A12956" i="7"/>
  <c r="L12956" i="7"/>
  <c r="A14495" i="7"/>
  <c r="L14495" i="7"/>
  <c r="L14967" i="7"/>
  <c r="A14967" i="7"/>
  <c r="L15525" i="7"/>
  <c r="A15525" i="7"/>
  <c r="L17251" i="7"/>
  <c r="A17251" i="7"/>
  <c r="L17259" i="7"/>
  <c r="A17259" i="7"/>
  <c r="L17485" i="7"/>
  <c r="A17485" i="7"/>
  <c r="L17502" i="7"/>
  <c r="A17502" i="7"/>
  <c r="AZ73" i="3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A12974" i="7"/>
  <c r="L12974" i="7"/>
  <c r="A12310" i="7"/>
  <c r="L12310" i="7"/>
  <c r="L11657" i="7"/>
  <c r="A11657" i="7"/>
  <c r="A13126" i="7"/>
  <c r="L13126" i="7"/>
  <c r="A13533" i="7"/>
  <c r="L13533" i="7"/>
  <c r="A13152" i="7"/>
  <c r="L13152" i="7"/>
  <c r="A12777" i="7"/>
  <c r="L12777" i="7"/>
  <c r="A12658" i="7"/>
  <c r="L12658" i="7"/>
  <c r="A13564" i="7"/>
  <c r="L13564" i="7"/>
  <c r="L12979" i="7"/>
  <c r="A12979" i="7"/>
  <c r="A12540" i="7"/>
  <c r="L12540" i="7"/>
  <c r="A12317" i="7"/>
  <c r="L12317" i="7"/>
  <c r="A13531" i="7"/>
  <c r="L13531" i="7"/>
  <c r="A13726" i="7"/>
  <c r="L13726" i="7"/>
  <c r="L13999" i="7"/>
  <c r="A13999" i="7"/>
  <c r="L13648" i="7"/>
  <c r="A13648" i="7"/>
  <c r="L15477" i="7"/>
  <c r="A15477" i="7"/>
  <c r="L15602" i="7"/>
  <c r="A15602" i="7"/>
  <c r="L15478" i="7"/>
  <c r="A15478" i="7"/>
  <c r="L16611" i="7"/>
  <c r="A16611" i="7"/>
  <c r="L15415" i="7"/>
  <c r="A15415" i="7"/>
  <c r="L16854" i="7"/>
  <c r="A16854" i="7"/>
  <c r="L15432" i="7"/>
  <c r="A15432" i="7"/>
  <c r="L15313" i="7"/>
  <c r="A15313" i="7"/>
  <c r="L15394" i="7"/>
  <c r="A15394" i="7"/>
  <c r="L16788" i="7"/>
  <c r="A16788" i="7"/>
  <c r="L15682" i="7"/>
  <c r="A15682" i="7"/>
  <c r="L15684" i="7"/>
  <c r="A15684" i="7"/>
  <c r="L16900" i="7"/>
  <c r="A16900" i="7"/>
  <c r="L15787" i="7"/>
  <c r="A15787" i="7"/>
  <c r="L16563" i="7"/>
  <c r="A16563" i="7"/>
  <c r="L16221" i="7"/>
  <c r="A16221" i="7"/>
  <c r="L16987" i="7"/>
  <c r="A16987" i="7"/>
  <c r="L16604" i="7"/>
  <c r="A16604" i="7"/>
  <c r="L15815" i="7"/>
  <c r="A15815" i="7"/>
  <c r="L16990" i="7"/>
  <c r="A16990" i="7"/>
  <c r="L16799" i="7"/>
  <c r="A16799" i="7"/>
  <c r="L16853" i="7"/>
  <c r="A16853" i="7"/>
  <c r="L16928" i="7"/>
  <c r="A16928" i="7"/>
  <c r="L16561" i="7"/>
  <c r="A16561" i="7"/>
  <c r="L16913" i="7"/>
  <c r="A16913" i="7"/>
  <c r="L16786" i="7"/>
  <c r="A16786" i="7"/>
  <c r="L17330" i="7"/>
  <c r="A17330" i="7"/>
  <c r="L6306" i="7"/>
  <c r="A6306" i="7"/>
  <c r="L8906" i="7"/>
  <c r="A8906" i="7"/>
  <c r="A12908" i="7"/>
  <c r="L12908" i="7"/>
  <c r="A14892" i="7"/>
  <c r="L14892" i="7"/>
  <c r="A1044" i="7"/>
  <c r="L1044" i="7"/>
  <c r="L3684" i="7"/>
  <c r="A3684" i="7"/>
  <c r="A13676" i="7"/>
  <c r="L13676" i="7"/>
  <c r="A13834" i="7"/>
  <c r="L13834" i="7"/>
  <c r="L17411" i="7"/>
  <c r="A17411" i="7"/>
  <c r="L16223" i="7"/>
  <c r="A16223" i="7"/>
  <c r="L17310" i="7"/>
  <c r="A17310" i="7"/>
  <c r="L17344" i="7"/>
  <c r="A17344" i="7"/>
  <c r="A12541" i="7"/>
  <c r="L12541" i="7"/>
  <c r="A14757" i="7"/>
  <c r="L14757" i="7"/>
  <c r="L15490" i="7"/>
  <c r="A15490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A13038" i="7"/>
  <c r="L13038" i="7"/>
  <c r="L12766" i="7"/>
  <c r="A12766" i="7"/>
  <c r="L12767" i="7"/>
  <c r="A12767" i="7"/>
  <c r="L12710" i="7"/>
  <c r="A12710" i="7"/>
  <c r="A12743" i="7"/>
  <c r="L12743" i="7"/>
  <c r="A12718" i="7"/>
  <c r="L12718" i="7"/>
  <c r="A12719" i="7"/>
  <c r="L12719" i="7"/>
  <c r="L12391" i="7"/>
  <c r="A12391" i="7"/>
  <c r="A12999" i="7"/>
  <c r="L12999" i="7"/>
  <c r="A13063" i="7"/>
  <c r="L13063" i="7"/>
  <c r="L12336" i="7"/>
  <c r="A12336" i="7"/>
  <c r="L12400" i="7"/>
  <c r="A12400" i="7"/>
  <c r="A12744" i="7"/>
  <c r="L12744" i="7"/>
  <c r="A13016" i="7"/>
  <c r="L13016" i="7"/>
  <c r="A13349" i="7"/>
  <c r="L13349" i="7"/>
  <c r="L12345" i="7"/>
  <c r="A12345" i="7"/>
  <c r="A12689" i="7"/>
  <c r="L12689" i="7"/>
  <c r="A12753" i="7"/>
  <c r="L12753" i="7"/>
  <c r="A13025" i="7"/>
  <c r="L13025" i="7"/>
  <c r="A13363" i="7"/>
  <c r="L13363" i="7"/>
  <c r="A12354" i="7"/>
  <c r="L12354" i="7"/>
  <c r="L12698" i="7"/>
  <c r="A12698" i="7"/>
  <c r="L12762" i="7"/>
  <c r="A12762" i="7"/>
  <c r="L13034" i="7"/>
  <c r="A13034" i="7"/>
  <c r="A13780" i="7"/>
  <c r="L13780" i="7"/>
  <c r="L11963" i="7"/>
  <c r="A11963" i="7"/>
  <c r="L12371" i="7"/>
  <c r="A12371" i="7"/>
  <c r="A12715" i="7"/>
  <c r="L12715" i="7"/>
  <c r="A12987" i="7"/>
  <c r="L12987" i="7"/>
  <c r="A13051" i="7"/>
  <c r="L13051" i="7"/>
  <c r="A14637" i="7"/>
  <c r="L14637" i="7"/>
  <c r="A12332" i="7"/>
  <c r="L12332" i="7"/>
  <c r="A12396" i="7"/>
  <c r="L12396" i="7"/>
  <c r="A12740" i="7"/>
  <c r="L12740" i="7"/>
  <c r="A13012" i="7"/>
  <c r="L13012" i="7"/>
  <c r="A13076" i="7"/>
  <c r="L13076" i="7"/>
  <c r="L12333" i="7"/>
  <c r="A12333" i="7"/>
  <c r="L12397" i="7"/>
  <c r="A12397" i="7"/>
  <c r="A12741" i="7"/>
  <c r="L12741" i="7"/>
  <c r="A13005" i="7"/>
  <c r="L13005" i="7"/>
  <c r="A13069" i="7"/>
  <c r="L13069" i="7"/>
  <c r="A14093" i="7"/>
  <c r="L14093" i="7"/>
  <c r="A14601" i="7"/>
  <c r="L14601" i="7"/>
  <c r="L15118" i="7"/>
  <c r="A15118" i="7"/>
  <c r="A13350" i="7"/>
  <c r="L13350" i="7"/>
  <c r="A14110" i="7"/>
  <c r="L14110" i="7"/>
  <c r="A14628" i="7"/>
  <c r="L14628" i="7"/>
  <c r="L15189" i="7"/>
  <c r="A15189" i="7"/>
  <c r="A14079" i="7"/>
  <c r="L14079" i="7"/>
  <c r="A14143" i="7"/>
  <c r="L14143" i="7"/>
  <c r="L15094" i="7"/>
  <c r="A15094" i="7"/>
  <c r="A13776" i="7"/>
  <c r="L13776" i="7"/>
  <c r="A14128" i="7"/>
  <c r="L14128" i="7"/>
  <c r="L15054" i="7"/>
  <c r="A15054" i="7"/>
  <c r="L16060" i="7"/>
  <c r="A16060" i="7"/>
  <c r="L14121" i="7"/>
  <c r="A14121" i="7"/>
  <c r="L15037" i="7"/>
  <c r="A15037" i="7"/>
  <c r="L15262" i="7"/>
  <c r="A15262" i="7"/>
  <c r="A14082" i="7"/>
  <c r="L14082" i="7"/>
  <c r="A14146" i="7"/>
  <c r="L14146" i="7"/>
  <c r="L15109" i="7"/>
  <c r="A15109" i="7"/>
  <c r="A14075" i="7"/>
  <c r="L14075" i="7"/>
  <c r="A14139" i="7"/>
  <c r="L14139" i="7"/>
  <c r="L15085" i="7"/>
  <c r="A15085" i="7"/>
  <c r="L16020" i="7"/>
  <c r="A16020" i="7"/>
  <c r="L16851" i="7"/>
  <c r="A16851" i="7"/>
  <c r="A14623" i="7"/>
  <c r="L14623" i="7"/>
  <c r="L15063" i="7"/>
  <c r="A15063" i="7"/>
  <c r="L15127" i="7"/>
  <c r="A15127" i="7"/>
  <c r="L15191" i="7"/>
  <c r="A15191" i="7"/>
  <c r="L15255" i="7"/>
  <c r="A15255" i="7"/>
  <c r="L16089" i="7"/>
  <c r="A16089" i="7"/>
  <c r="A14608" i="7"/>
  <c r="L14608" i="7"/>
  <c r="L15048" i="7"/>
  <c r="A15048" i="7"/>
  <c r="L15112" i="7"/>
  <c r="A15112" i="7"/>
  <c r="L15176" i="7"/>
  <c r="A15176" i="7"/>
  <c r="L15240" i="7"/>
  <c r="A15240" i="7"/>
  <c r="L16049" i="7"/>
  <c r="A16049" i="7"/>
  <c r="L17244" i="7"/>
  <c r="A17244" i="7"/>
  <c r="L15073" i="7"/>
  <c r="A15073" i="7"/>
  <c r="L15137" i="7"/>
  <c r="A15137" i="7"/>
  <c r="L15201" i="7"/>
  <c r="A15201" i="7"/>
  <c r="L15265" i="7"/>
  <c r="A15265" i="7"/>
  <c r="L16092" i="7"/>
  <c r="A16092" i="7"/>
  <c r="A14618" i="7"/>
  <c r="L14618" i="7"/>
  <c r="L15058" i="7"/>
  <c r="A15058" i="7"/>
  <c r="L15122" i="7"/>
  <c r="A15122" i="7"/>
  <c r="L15186" i="7"/>
  <c r="A15186" i="7"/>
  <c r="L15250" i="7"/>
  <c r="A15250" i="7"/>
  <c r="L16052" i="7"/>
  <c r="A16052" i="7"/>
  <c r="L15099" i="7"/>
  <c r="A15099" i="7"/>
  <c r="L15163" i="7"/>
  <c r="A15163" i="7"/>
  <c r="L15227" i="7"/>
  <c r="A15227" i="7"/>
  <c r="L15291" i="7"/>
  <c r="A15291" i="7"/>
  <c r="L17076" i="7"/>
  <c r="A17076" i="7"/>
  <c r="L15076" i="7"/>
  <c r="A15076" i="7"/>
  <c r="L15140" i="7"/>
  <c r="A15140" i="7"/>
  <c r="L15204" i="7"/>
  <c r="A15204" i="7"/>
  <c r="L15268" i="7"/>
  <c r="A15268" i="7"/>
  <c r="L16122" i="7"/>
  <c r="A16122" i="7"/>
  <c r="L17095" i="7"/>
  <c r="A17095" i="7"/>
  <c r="L16035" i="7"/>
  <c r="A16035" i="7"/>
  <c r="L16099" i="7"/>
  <c r="A16099" i="7"/>
  <c r="L16740" i="7"/>
  <c r="A16740" i="7"/>
  <c r="L17079" i="7"/>
  <c r="A17079" i="7"/>
  <c r="L16005" i="7"/>
  <c r="A16005" i="7"/>
  <c r="L16069" i="7"/>
  <c r="A16069" i="7"/>
  <c r="L16133" i="7"/>
  <c r="A16133" i="7"/>
  <c r="L17043" i="7"/>
  <c r="A17043" i="7"/>
  <c r="L16014" i="7"/>
  <c r="A16014" i="7"/>
  <c r="L16078" i="7"/>
  <c r="A16078" i="7"/>
  <c r="L16142" i="7"/>
  <c r="A16142" i="7"/>
  <c r="L17108" i="7"/>
  <c r="A17108" i="7"/>
  <c r="L16047" i="7"/>
  <c r="A16047" i="7"/>
  <c r="L16111" i="7"/>
  <c r="A16111" i="7"/>
  <c r="L16814" i="7"/>
  <c r="A16814" i="7"/>
  <c r="L16064" i="7"/>
  <c r="A16064" i="7"/>
  <c r="L16128" i="7"/>
  <c r="A16128" i="7"/>
  <c r="L17071" i="7"/>
  <c r="A17071" i="7"/>
  <c r="L16813" i="7"/>
  <c r="A16813" i="7"/>
  <c r="L17053" i="7"/>
  <c r="A17053" i="7"/>
  <c r="L17117" i="7"/>
  <c r="A17117" i="7"/>
  <c r="L17022" i="7"/>
  <c r="A17022" i="7"/>
  <c r="L17086" i="7"/>
  <c r="A17086" i="7"/>
  <c r="L17238" i="7"/>
  <c r="A17238" i="7"/>
  <c r="L17032" i="7"/>
  <c r="A17032" i="7"/>
  <c r="L17096" i="7"/>
  <c r="A17096" i="7"/>
  <c r="L17248" i="7"/>
  <c r="A17248" i="7"/>
  <c r="L16817" i="7"/>
  <c r="A16817" i="7"/>
  <c r="L17057" i="7"/>
  <c r="A17057" i="7"/>
  <c r="L17121" i="7"/>
  <c r="A17121" i="7"/>
  <c r="L17018" i="7"/>
  <c r="A17018" i="7"/>
  <c r="L17082" i="7"/>
  <c r="A17082" i="7"/>
  <c r="L17146" i="7"/>
  <c r="A17146" i="7"/>
  <c r="L8865" i="7"/>
  <c r="A8865" i="7"/>
  <c r="A12602" i="7"/>
  <c r="L12602" i="7"/>
  <c r="L14678" i="7"/>
  <c r="A14678" i="7"/>
  <c r="L16294" i="7"/>
  <c r="A16294" i="7"/>
  <c r="L1828" i="7"/>
  <c r="A1828" i="7"/>
  <c r="A7743" i="7"/>
  <c r="L7743" i="7"/>
  <c r="L17195" i="7"/>
  <c r="A17195" i="7"/>
  <c r="L5320" i="7"/>
  <c r="A5320" i="7"/>
  <c r="A13228" i="7"/>
  <c r="L13228" i="7"/>
  <c r="L13874" i="7"/>
  <c r="A13874" i="7"/>
  <c r="L16684" i="7"/>
  <c r="A16684" i="7"/>
  <c r="A4573" i="7"/>
  <c r="L4573" i="7"/>
  <c r="A12671" i="7"/>
  <c r="L12671" i="7"/>
  <c r="A13596" i="7"/>
  <c r="L13596" i="7"/>
  <c r="L12667" i="7"/>
  <c r="A12667" i="7"/>
  <c r="A13806" i="7"/>
  <c r="L13806" i="7"/>
  <c r="L13809" i="7"/>
  <c r="A13809" i="7"/>
  <c r="A14718" i="7"/>
  <c r="L14718" i="7"/>
  <c r="L14712" i="7"/>
  <c r="A14712" i="7"/>
  <c r="L16495" i="7"/>
  <c r="A16495" i="7"/>
  <c r="L15907" i="7"/>
  <c r="A15907" i="7"/>
  <c r="L15911" i="7"/>
  <c r="A15911" i="7"/>
  <c r="L17229" i="7"/>
  <c r="A17229" i="7"/>
  <c r="L15548" i="7"/>
  <c r="A15548" i="7"/>
  <c r="L16350" i="7"/>
  <c r="A16350" i="7"/>
  <c r="A6090" i="7"/>
  <c r="L6090" i="7"/>
  <c r="A10840" i="7"/>
  <c r="L10840" i="7"/>
  <c r="A13996" i="7"/>
  <c r="L13996" i="7"/>
  <c r="A12480" i="7"/>
  <c r="L12480" i="7"/>
  <c r="A12619" i="7"/>
  <c r="L12619" i="7"/>
  <c r="L15876" i="7"/>
  <c r="A15876" i="7"/>
  <c r="A13962" i="7"/>
  <c r="L13962" i="7"/>
  <c r="L15773" i="7"/>
  <c r="A15773" i="7"/>
  <c r="L16164" i="7"/>
  <c r="A16164" i="7"/>
  <c r="L16893" i="7"/>
  <c r="A16893" i="7"/>
  <c r="A14046" i="7"/>
  <c r="L14046" i="7"/>
  <c r="L12423" i="7"/>
  <c r="A12423" i="7"/>
  <c r="L13965" i="7"/>
  <c r="A13965" i="7"/>
  <c r="A13966" i="7"/>
  <c r="L13966" i="7"/>
  <c r="L15532" i="7"/>
  <c r="A15532" i="7"/>
  <c r="A5845" i="7"/>
  <c r="L5845" i="7"/>
  <c r="A14044" i="7"/>
  <c r="L14044" i="7"/>
  <c r="L13711" i="7"/>
  <c r="A13711" i="7"/>
  <c r="L15556" i="7"/>
  <c r="A15556" i="7"/>
  <c r="L16264" i="7"/>
  <c r="A16264" i="7"/>
  <c r="L16722" i="7"/>
  <c r="A16722" i="7"/>
  <c r="L13301" i="7"/>
  <c r="A13301" i="7"/>
  <c r="L4248" i="7"/>
  <c r="A4248" i="7"/>
  <c r="A14589" i="7"/>
  <c r="L14589" i="7"/>
  <c r="A14551" i="7"/>
  <c r="L14551" i="7"/>
  <c r="L17299" i="7"/>
  <c r="A17299" i="7"/>
  <c r="L16765" i="7"/>
  <c r="A16765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A13191" i="7"/>
  <c r="L13191" i="7"/>
  <c r="A12912" i="7"/>
  <c r="L12912" i="7"/>
  <c r="A13225" i="7"/>
  <c r="L13225" i="7"/>
  <c r="A13713" i="7"/>
  <c r="L13713" i="7"/>
  <c r="A13417" i="7"/>
  <c r="L13417" i="7"/>
  <c r="A12909" i="7"/>
  <c r="L12909" i="7"/>
  <c r="A14309" i="7"/>
  <c r="L14309" i="7"/>
  <c r="L13422" i="7"/>
  <c r="A13422" i="7"/>
  <c r="A14494" i="7"/>
  <c r="L14494" i="7"/>
  <c r="L13744" i="7"/>
  <c r="A13744" i="7"/>
  <c r="L14987" i="7"/>
  <c r="A14987" i="7"/>
  <c r="A14797" i="7"/>
  <c r="L14797" i="7"/>
  <c r="A14490" i="7"/>
  <c r="L14490" i="7"/>
  <c r="L16883" i="7"/>
  <c r="A16883" i="7"/>
  <c r="L16266" i="7"/>
  <c r="A16266" i="7"/>
  <c r="L15561" i="7"/>
  <c r="A15561" i="7"/>
  <c r="L15316" i="7"/>
  <c r="A15316" i="7"/>
  <c r="L16694" i="7"/>
  <c r="A16694" i="7"/>
  <c r="A14539" i="7"/>
  <c r="L14539" i="7"/>
  <c r="L16424" i="7"/>
  <c r="A16424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A12422" i="7"/>
  <c r="L12422" i="7"/>
  <c r="A12646" i="7"/>
  <c r="L12646" i="7"/>
  <c r="A12550" i="7"/>
  <c r="L12550" i="7"/>
  <c r="A12791" i="7"/>
  <c r="L12791" i="7"/>
  <c r="L11633" i="7"/>
  <c r="A11633" i="7"/>
  <c r="L13821" i="7"/>
  <c r="A13821" i="7"/>
  <c r="A12191" i="7"/>
  <c r="L12191" i="7"/>
  <c r="L11531" i="7"/>
  <c r="A11531" i="7"/>
  <c r="L11859" i="7"/>
  <c r="A11859" i="7"/>
  <c r="A12519" i="7"/>
  <c r="L12519" i="7"/>
  <c r="A12895" i="7"/>
  <c r="L12895" i="7"/>
  <c r="L13448" i="7"/>
  <c r="A13448" i="7"/>
  <c r="A14460" i="7"/>
  <c r="L14460" i="7"/>
  <c r="A12544" i="7"/>
  <c r="L12544" i="7"/>
  <c r="A12816" i="7"/>
  <c r="L12816" i="7"/>
  <c r="A13096" i="7"/>
  <c r="L13096" i="7"/>
  <c r="A13877" i="7"/>
  <c r="L13877" i="7"/>
  <c r="L12505" i="7"/>
  <c r="A12505" i="7"/>
  <c r="A12649" i="7"/>
  <c r="L12649" i="7"/>
  <c r="A13097" i="7"/>
  <c r="L13097" i="7"/>
  <c r="L13637" i="7"/>
  <c r="A13637" i="7"/>
  <c r="A12506" i="7"/>
  <c r="L12506" i="7"/>
  <c r="L12898" i="7"/>
  <c r="A12898" i="7"/>
  <c r="A13322" i="7"/>
  <c r="L13322" i="7"/>
  <c r="A12267" i="7"/>
  <c r="L12267" i="7"/>
  <c r="A12651" i="7"/>
  <c r="L12651" i="7"/>
  <c r="A13163" i="7"/>
  <c r="L13163" i="7"/>
  <c r="A13621" i="7"/>
  <c r="L13621" i="7"/>
  <c r="A12276" i="7"/>
  <c r="L12276" i="7"/>
  <c r="A12788" i="7"/>
  <c r="L12788" i="7"/>
  <c r="A13132" i="7"/>
  <c r="L13132" i="7"/>
  <c r="A13717" i="7"/>
  <c r="L13717" i="7"/>
  <c r="A12269" i="7"/>
  <c r="L12269" i="7"/>
  <c r="A12645" i="7"/>
  <c r="L12645" i="7"/>
  <c r="A13165" i="7"/>
  <c r="L13165" i="7"/>
  <c r="A13628" i="7"/>
  <c r="L13628" i="7"/>
  <c r="A14029" i="7"/>
  <c r="L14029" i="7"/>
  <c r="A14405" i="7"/>
  <c r="L14405" i="7"/>
  <c r="L14966" i="7"/>
  <c r="A14966" i="7"/>
  <c r="A13510" i="7"/>
  <c r="L13510" i="7"/>
  <c r="A13702" i="7"/>
  <c r="L13702" i="7"/>
  <c r="A14022" i="7"/>
  <c r="L14022" i="7"/>
  <c r="A14406" i="7"/>
  <c r="L14406" i="7"/>
  <c r="A14829" i="7"/>
  <c r="L14829" i="7"/>
  <c r="A13431" i="7"/>
  <c r="L13431" i="7"/>
  <c r="A13639" i="7"/>
  <c r="L13639" i="7"/>
  <c r="L13967" i="7"/>
  <c r="A13967" i="7"/>
  <c r="L14383" i="7"/>
  <c r="A14383" i="7"/>
  <c r="L14742" i="7"/>
  <c r="A14742" i="7"/>
  <c r="L16966" i="7"/>
  <c r="A16966" i="7"/>
  <c r="L13792" i="7"/>
  <c r="A13792" i="7"/>
  <c r="L14056" i="7"/>
  <c r="A14056" i="7"/>
  <c r="L14456" i="7"/>
  <c r="A14456" i="7"/>
  <c r="L15366" i="7"/>
  <c r="A15366" i="7"/>
  <c r="A13849" i="7"/>
  <c r="L13849" i="7"/>
  <c r="A14209" i="7"/>
  <c r="L14209" i="7"/>
  <c r="A14731" i="7"/>
  <c r="L14731" i="7"/>
  <c r="A13434" i="7"/>
  <c r="L13434" i="7"/>
  <c r="A13794" i="7"/>
  <c r="L13794" i="7"/>
  <c r="A14250" i="7"/>
  <c r="L14250" i="7"/>
  <c r="A14763" i="7"/>
  <c r="L14763" i="7"/>
  <c r="A13635" i="7"/>
  <c r="L13635" i="7"/>
  <c r="L13883" i="7"/>
  <c r="A13883" i="7"/>
  <c r="A14331" i="7"/>
  <c r="L14331" i="7"/>
  <c r="A14821" i="7"/>
  <c r="L14821" i="7"/>
  <c r="L15636" i="7"/>
  <c r="A15636" i="7"/>
  <c r="L16454" i="7"/>
  <c r="A16454" i="7"/>
  <c r="L14735" i="7"/>
  <c r="A14735" i="7"/>
  <c r="L15359" i="7"/>
  <c r="A15359" i="7"/>
  <c r="L15721" i="7"/>
  <c r="A15721" i="7"/>
  <c r="L15016" i="7"/>
  <c r="A15016" i="7"/>
  <c r="L15722" i="7"/>
  <c r="A15722" i="7"/>
  <c r="L17475" i="7"/>
  <c r="A17475" i="7"/>
  <c r="L15017" i="7"/>
  <c r="A15017" i="7"/>
  <c r="L15825" i="7"/>
  <c r="A15825" i="7"/>
  <c r="L16870" i="7"/>
  <c r="A16870" i="7"/>
  <c r="A14762" i="7"/>
  <c r="L14762" i="7"/>
  <c r="L15362" i="7"/>
  <c r="A15362" i="7"/>
  <c r="L15840" i="7"/>
  <c r="A15840" i="7"/>
  <c r="L15363" i="7"/>
  <c r="A15363" i="7"/>
  <c r="L15841" i="7"/>
  <c r="A15841" i="7"/>
  <c r="A14692" i="7"/>
  <c r="L14692" i="7"/>
  <c r="L15372" i="7"/>
  <c r="A15372" i="7"/>
  <c r="L15957" i="7"/>
  <c r="A15957" i="7"/>
  <c r="L17436" i="7"/>
  <c r="A17436" i="7"/>
  <c r="L16751" i="7"/>
  <c r="A16751" i="7"/>
  <c r="L15571" i="7"/>
  <c r="A15571" i="7"/>
  <c r="L15883" i="7"/>
  <c r="A15883" i="7"/>
  <c r="L16331" i="7"/>
  <c r="A16331" i="7"/>
  <c r="L16838" i="7"/>
  <c r="A16838" i="7"/>
  <c r="L15965" i="7"/>
  <c r="A15965" i="7"/>
  <c r="L16455" i="7"/>
  <c r="A16455" i="7"/>
  <c r="L16972" i="7"/>
  <c r="A16972" i="7"/>
  <c r="L15582" i="7"/>
  <c r="A15582" i="7"/>
  <c r="L15886" i="7"/>
  <c r="A15886" i="7"/>
  <c r="L16246" i="7"/>
  <c r="A16246" i="7"/>
  <c r="L16532" i="7"/>
  <c r="A16532" i="7"/>
  <c r="L17371" i="7"/>
  <c r="A17371" i="7"/>
  <c r="L15863" i="7"/>
  <c r="A15863" i="7"/>
  <c r="L16279" i="7"/>
  <c r="A16279" i="7"/>
  <c r="L16631" i="7"/>
  <c r="A16631" i="7"/>
  <c r="L15960" i="7"/>
  <c r="A15960" i="7"/>
  <c r="L16328" i="7"/>
  <c r="A16328" i="7"/>
  <c r="L16831" i="7"/>
  <c r="A16831" i="7"/>
  <c r="L16461" i="7"/>
  <c r="A16461" i="7"/>
  <c r="L16757" i="7"/>
  <c r="A16757" i="7"/>
  <c r="L17173" i="7"/>
  <c r="A17173" i="7"/>
  <c r="L17445" i="7"/>
  <c r="A17445" i="7"/>
  <c r="L17358" i="7"/>
  <c r="A17358" i="7"/>
  <c r="L17510" i="7"/>
  <c r="A17510" i="7"/>
  <c r="L17455" i="7"/>
  <c r="A17455" i="7"/>
  <c r="L16616" i="7"/>
  <c r="A16616" i="7"/>
  <c r="L16976" i="7"/>
  <c r="A16976" i="7"/>
  <c r="L17440" i="7"/>
  <c r="A17440" i="7"/>
  <c r="L16833" i="7"/>
  <c r="A16833" i="7"/>
  <c r="L17305" i="7"/>
  <c r="A17305" i="7"/>
  <c r="L17521" i="7"/>
  <c r="A17521" i="7"/>
  <c r="L16746" i="7"/>
  <c r="A16746" i="7"/>
  <c r="L17170" i="7"/>
  <c r="A17170" i="7"/>
  <c r="L17474" i="7"/>
  <c r="A17474" i="7"/>
  <c r="A13813" i="7"/>
  <c r="L13813" i="7"/>
  <c r="L16548" i="7"/>
  <c r="A16548" i="7"/>
  <c r="L16546" i="7"/>
  <c r="A16546" i="7"/>
  <c r="A14073" i="7"/>
  <c r="L14073" i="7"/>
  <c r="A13461" i="7"/>
  <c r="L13461" i="7"/>
  <c r="A13572" i="7"/>
  <c r="L13572" i="7"/>
  <c r="A13774" i="7"/>
  <c r="L13774" i="7"/>
  <c r="A14071" i="7"/>
  <c r="L14071" i="7"/>
  <c r="A14853" i="7"/>
  <c r="L14853" i="7"/>
  <c r="A14043" i="7"/>
  <c r="L14043" i="7"/>
  <c r="L16419" i="7"/>
  <c r="A16419" i="7"/>
  <c r="L15541" i="7"/>
  <c r="A15541" i="7"/>
  <c r="L16502" i="7"/>
  <c r="A16502" i="7"/>
  <c r="L16367" i="7"/>
  <c r="A16367" i="7"/>
  <c r="L17335" i="7"/>
  <c r="A17335" i="7"/>
  <c r="L16505" i="7"/>
  <c r="A16505" i="7"/>
  <c r="A6152" i="7"/>
  <c r="L6152" i="7"/>
  <c r="L7494" i="7"/>
  <c r="A7494" i="7"/>
  <c r="L13769" i="7"/>
  <c r="A13769" i="7"/>
  <c r="A14848" i="7"/>
  <c r="L14848" i="7"/>
  <c r="L15952" i="7"/>
  <c r="A15952" i="7"/>
  <c r="A13463" i="7"/>
  <c r="L13463" i="7"/>
  <c r="A5841" i="7"/>
  <c r="L5841" i="7"/>
  <c r="A13803" i="7"/>
  <c r="L13803" i="7"/>
  <c r="L4022" i="7"/>
  <c r="A4022" i="7"/>
  <c r="L4543" i="7"/>
  <c r="A4543" i="7"/>
  <c r="A3779" i="7"/>
  <c r="L3779" i="7"/>
  <c r="L11371" i="7"/>
  <c r="A11371" i="7"/>
  <c r="A11153" i="7"/>
  <c r="L11153" i="7"/>
  <c r="A12487" i="7"/>
  <c r="L12487" i="7"/>
  <c r="A13645" i="7"/>
  <c r="L13645" i="7"/>
  <c r="A12553" i="7"/>
  <c r="L12553" i="7"/>
  <c r="A12555" i="7"/>
  <c r="L12555" i="7"/>
  <c r="A12621" i="7"/>
  <c r="L12621" i="7"/>
  <c r="A14747" i="7"/>
  <c r="L14747" i="7"/>
  <c r="A14760" i="7"/>
  <c r="L14760" i="7"/>
  <c r="L17268" i="7"/>
  <c r="A17268" i="7"/>
  <c r="L16903" i="7"/>
  <c r="A16903" i="7"/>
  <c r="L16366" i="7"/>
  <c r="A16366" i="7"/>
  <c r="L9266" i="7"/>
  <c r="A9266" i="7"/>
  <c r="A9279" i="7"/>
  <c r="L9279" i="7"/>
  <c r="A13327" i="7"/>
  <c r="L13327" i="7"/>
  <c r="L13893" i="7"/>
  <c r="A13893" i="7"/>
  <c r="A12850" i="7"/>
  <c r="L12850" i="7"/>
  <c r="A12852" i="7"/>
  <c r="L12852" i="7"/>
  <c r="A13908" i="7"/>
  <c r="L13908" i="7"/>
  <c r="L13910" i="7"/>
  <c r="A13910" i="7"/>
  <c r="A14917" i="7"/>
  <c r="L14917" i="7"/>
  <c r="L13905" i="7"/>
  <c r="A13905" i="7"/>
  <c r="L13970" i="7"/>
  <c r="A13970" i="7"/>
  <c r="A14419" i="7"/>
  <c r="L14419" i="7"/>
  <c r="A14912" i="7"/>
  <c r="L14912" i="7"/>
  <c r="L16210" i="7"/>
  <c r="A16210" i="7"/>
  <c r="A14916" i="7"/>
  <c r="L14916" i="7"/>
  <c r="L16211" i="7"/>
  <c r="A16211" i="7"/>
  <c r="L16214" i="7"/>
  <c r="A16214" i="7"/>
  <c r="L17222" i="7"/>
  <c r="A17222" i="7"/>
  <c r="A13772" i="7"/>
  <c r="L13772" i="7"/>
  <c r="A14846" i="7"/>
  <c r="L14846" i="7"/>
  <c r="A14798" i="7"/>
  <c r="L14798" i="7"/>
  <c r="L16289" i="7"/>
  <c r="A16289" i="7"/>
  <c r="L17532" i="7"/>
  <c r="A17532" i="7"/>
  <c r="L15786" i="7"/>
  <c r="A15786" i="7"/>
  <c r="L16826" i="7"/>
  <c r="A16826" i="7"/>
  <c r="A340" i="7"/>
  <c r="L345" i="7"/>
  <c r="A31" i="7"/>
  <c r="L32" i="7"/>
  <c r="A169" i="7"/>
  <c r="L170" i="7"/>
  <c r="A13986" i="7"/>
  <c r="L13986" i="7"/>
  <c r="A13940" i="7"/>
  <c r="L13940" i="7"/>
  <c r="A13860" i="7"/>
  <c r="L13860" i="7"/>
  <c r="A14173" i="7"/>
  <c r="L14173" i="7"/>
  <c r="A13759" i="7"/>
  <c r="L13759" i="7"/>
  <c r="A13865" i="7"/>
  <c r="L13865" i="7"/>
  <c r="A14442" i="7"/>
  <c r="L14442" i="7"/>
  <c r="L16002" i="7"/>
  <c r="A16002" i="7"/>
  <c r="L16003" i="7"/>
  <c r="A16003" i="7"/>
  <c r="L17531" i="7"/>
  <c r="A17531" i="7"/>
  <c r="L17414" i="7"/>
  <c r="A17414" i="7"/>
  <c r="L17392" i="7"/>
  <c r="A17392" i="7"/>
  <c r="L15740" i="7"/>
  <c r="A15740" i="7"/>
  <c r="L16959" i="7"/>
  <c r="A16959" i="7"/>
  <c r="A1535" i="7"/>
  <c r="L1535" i="7"/>
  <c r="L17572" i="7"/>
  <c r="A17572" i="7"/>
  <c r="L13915" i="7"/>
  <c r="A13915" i="7"/>
  <c r="L17198" i="7"/>
  <c r="A17198" i="7"/>
  <c r="A13700" i="7"/>
  <c r="L13700" i="7"/>
  <c r="AZ42" i="3"/>
  <c r="BF63" i="3"/>
  <c r="AX63" i="3"/>
  <c r="BB62" i="3"/>
  <c r="AQ63" i="3"/>
  <c r="BE63" i="3"/>
  <c r="AW63" i="3"/>
  <c r="BA62" i="3"/>
  <c r="AP63" i="3"/>
  <c r="AH63" i="3"/>
  <c r="AL62" i="3"/>
  <c r="S62" i="3"/>
  <c r="AA62" i="3"/>
  <c r="X63" i="3"/>
  <c r="AP62" i="3"/>
  <c r="AU62" i="3"/>
  <c r="V63" i="3"/>
  <c r="Z62" i="3"/>
  <c r="BD63" i="3"/>
  <c r="AV63" i="3"/>
  <c r="AZ62" i="3"/>
  <c r="AO63" i="3"/>
  <c r="AG63" i="3"/>
  <c r="AK62" i="3"/>
  <c r="T62" i="3"/>
  <c r="AB62" i="3"/>
  <c r="Y63" i="3"/>
  <c r="BA63" i="3"/>
  <c r="AW62" i="3"/>
  <c r="W62" i="3"/>
  <c r="AJ63" i="3"/>
  <c r="Q62" i="3"/>
  <c r="W63" i="3"/>
  <c r="BC63" i="3"/>
  <c r="AU63" i="3"/>
  <c r="AY62" i="3"/>
  <c r="AN63" i="3"/>
  <c r="AF63" i="3"/>
  <c r="AJ62" i="3"/>
  <c r="U62" i="3"/>
  <c r="R63" i="3"/>
  <c r="Z63" i="3"/>
  <c r="AL63" i="3"/>
  <c r="T63" i="3"/>
  <c r="AN62" i="3"/>
  <c r="AI63" i="3"/>
  <c r="BB63" i="3"/>
  <c r="BF62" i="3"/>
  <c r="AX62" i="3"/>
  <c r="AM63" i="3"/>
  <c r="AQ62" i="3"/>
  <c r="AI62" i="3"/>
  <c r="V62" i="3"/>
  <c r="S63" i="3"/>
  <c r="AA63" i="3"/>
  <c r="BE62" i="3"/>
  <c r="AH62" i="3"/>
  <c r="AB63" i="3"/>
  <c r="AF62" i="3"/>
  <c r="AM62" i="3"/>
  <c r="AZ63" i="3"/>
  <c r="BD62" i="3"/>
  <c r="AV62" i="3"/>
  <c r="AK63" i="3"/>
  <c r="AO62" i="3"/>
  <c r="AG62" i="3"/>
  <c r="X62" i="3"/>
  <c r="U63" i="3"/>
  <c r="Q63" i="3"/>
  <c r="AY63" i="3"/>
  <c r="BC62" i="3"/>
  <c r="Y62" i="3"/>
  <c r="R62" i="3"/>
  <c r="BC21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BD36" i="3"/>
  <c r="BF49" i="3"/>
  <c r="BF41" i="3"/>
  <c r="AV36" i="3"/>
  <c r="AX49" i="3"/>
  <c r="AX41" i="3"/>
  <c r="AZ34" i="3"/>
  <c r="AZ24" i="3"/>
  <c r="BD19" i="3"/>
  <c r="BD48" i="3"/>
  <c r="BD40" i="3"/>
  <c r="BF33" i="3"/>
  <c r="BD22" i="3"/>
  <c r="AX19" i="3"/>
  <c r="BE57" i="3"/>
  <c r="AV57" i="3"/>
  <c r="BF57" i="3"/>
  <c r="AV48" i="3"/>
  <c r="AV40" i="3"/>
  <c r="AX33" i="3"/>
  <c r="AV22" i="3"/>
  <c r="AV19" i="3"/>
  <c r="BD57" i="3"/>
  <c r="AX57" i="3"/>
  <c r="BF45" i="3"/>
  <c r="AZ38" i="3"/>
  <c r="BB30" i="3"/>
  <c r="BB21" i="3"/>
  <c r="BD18" i="3"/>
  <c r="BC56" i="3"/>
  <c r="AV56" i="3"/>
  <c r="AX45" i="3"/>
  <c r="BF37" i="3"/>
  <c r="AZ29" i="3"/>
  <c r="BF20" i="3"/>
  <c r="AV18" i="3"/>
  <c r="BD44" i="3"/>
  <c r="AX37" i="3"/>
  <c r="BF28" i="3"/>
  <c r="AZ20" i="3"/>
  <c r="BB17" i="3"/>
  <c r="AZ17" i="3"/>
  <c r="AY58" i="3"/>
  <c r="AX28" i="3"/>
  <c r="BB25" i="3"/>
  <c r="AX20" i="3"/>
  <c r="BF19" i="3"/>
  <c r="AW57" i="3"/>
  <c r="A8246" i="7"/>
  <c r="AU56" i="3"/>
  <c r="BB36" i="3"/>
  <c r="BB28" i="3"/>
  <c r="BB42" i="3"/>
  <c r="BC17" i="3"/>
  <c r="BE22" i="3"/>
  <c r="AY33" i="3"/>
  <c r="AU39" i="3"/>
  <c r="AW44" i="3"/>
  <c r="AY49" i="3"/>
  <c r="AV21" i="3"/>
  <c r="BD30" i="3"/>
  <c r="BD39" i="3"/>
  <c r="AZ45" i="3"/>
  <c r="AX56" i="3"/>
  <c r="BE17" i="3"/>
  <c r="AU24" i="3"/>
  <c r="BE30" i="3"/>
  <c r="AU38" i="3"/>
  <c r="AW43" i="3"/>
  <c r="AY48" i="3"/>
  <c r="BF21" i="3"/>
  <c r="AX30" i="3"/>
  <c r="BD38" i="3"/>
  <c r="AZ44" i="3"/>
  <c r="AZ56" i="3"/>
  <c r="AY17" i="3"/>
  <c r="AW24" i="3"/>
  <c r="AU33" i="3"/>
  <c r="AW38" i="3"/>
  <c r="AY43" i="3"/>
  <c r="BD28" i="3"/>
  <c r="AX42" i="3"/>
  <c r="AV49" i="3"/>
  <c r="BA17" i="3"/>
  <c r="BE33" i="3"/>
  <c r="BC44" i="3"/>
  <c r="BE49" i="3"/>
  <c r="AU45" i="3"/>
  <c r="AZ43" i="3"/>
  <c r="BA25" i="3"/>
  <c r="BE45" i="3"/>
  <c r="BE41" i="3"/>
  <c r="AY42" i="3"/>
  <c r="BD56" i="3"/>
  <c r="BB22" i="3"/>
  <c r="BB19" i="3"/>
  <c r="BB38" i="3"/>
  <c r="AW18" i="3"/>
  <c r="BA24" i="3"/>
  <c r="BA34" i="3"/>
  <c r="BC39" i="3"/>
  <c r="BE44" i="3"/>
  <c r="AU55" i="3"/>
  <c r="BD21" i="3"/>
  <c r="AZ33" i="3"/>
  <c r="AX40" i="3"/>
  <c r="AV47" i="3"/>
  <c r="BF56" i="3"/>
  <c r="AY18" i="3"/>
  <c r="BC24" i="3"/>
  <c r="BA33" i="3"/>
  <c r="BC38" i="3"/>
  <c r="BE43" i="3"/>
  <c r="BA49" i="3"/>
  <c r="AZ22" i="3"/>
  <c r="BF30" i="3"/>
  <c r="AX39" i="3"/>
  <c r="AV46" i="3"/>
  <c r="AV58" i="3"/>
  <c r="BA18" i="3"/>
  <c r="BE24" i="3"/>
  <c r="BC33" i="3"/>
  <c r="BE38" i="3"/>
  <c r="BA44" i="3"/>
  <c r="BC49" i="3"/>
  <c r="AX29" i="3"/>
  <c r="AV37" i="3"/>
  <c r="BF42" i="3"/>
  <c r="BD49" i="3"/>
  <c r="AU18" i="3"/>
  <c r="AY24" i="3"/>
  <c r="AY34" i="3"/>
  <c r="AU40" i="3"/>
  <c r="AW45" i="3"/>
  <c r="BA55" i="3"/>
  <c r="AY55" i="3"/>
  <c r="BD37" i="3"/>
  <c r="BC18" i="3"/>
  <c r="BA35" i="3"/>
  <c r="AV44" i="3"/>
  <c r="BB57" i="3"/>
  <c r="BB34" i="3"/>
  <c r="BE18" i="3"/>
  <c r="AU25" i="3"/>
  <c r="AU35" i="3"/>
  <c r="AW40" i="3"/>
  <c r="AY45" i="3"/>
  <c r="BC55" i="3"/>
  <c r="AX22" i="3"/>
  <c r="AV35" i="3"/>
  <c r="BF40" i="3"/>
  <c r="BD47" i="3"/>
  <c r="AZ57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AU19" i="3"/>
  <c r="AY25" i="3"/>
  <c r="AW34" i="3"/>
  <c r="AY39" i="3"/>
  <c r="BF29" i="3"/>
  <c r="AZ55" i="3"/>
  <c r="AU36" i="3"/>
  <c r="BB18" i="3"/>
  <c r="BB49" i="3"/>
  <c r="BB29" i="3"/>
  <c r="BB39" i="3"/>
  <c r="AY19" i="3"/>
  <c r="BC25" i="3"/>
  <c r="BC35" i="3"/>
  <c r="BE40" i="3"/>
  <c r="BA46" i="3"/>
  <c r="AW56" i="3"/>
  <c r="AV17" i="3"/>
  <c r="BF22" i="3"/>
  <c r="BD35" i="3"/>
  <c r="AZ41" i="3"/>
  <c r="AX48" i="3"/>
  <c r="AU20" i="3"/>
  <c r="BE25" i="3"/>
  <c r="BC34" i="3"/>
  <c r="BE39" i="3"/>
  <c r="BA45" i="3"/>
  <c r="BE55" i="3"/>
  <c r="BF17" i="3"/>
  <c r="BD24" i="3"/>
  <c r="BD34" i="3"/>
  <c r="AZ40" i="3"/>
  <c r="AX47" i="3"/>
  <c r="BC19" i="3"/>
  <c r="AU28" i="3"/>
  <c r="BE34" i="3"/>
  <c r="BA40" i="3"/>
  <c r="BC45" i="3"/>
  <c r="BA56" i="3"/>
  <c r="AZ21" i="3"/>
  <c r="AZ30" i="3"/>
  <c r="AX38" i="3"/>
  <c r="AV45" i="3"/>
  <c r="AX58" i="3"/>
  <c r="AW19" i="3"/>
  <c r="AW28" i="3"/>
  <c r="AW41" i="3"/>
  <c r="AW37" i="3"/>
  <c r="BB56" i="3"/>
  <c r="BB45" i="3"/>
  <c r="BB47" i="3"/>
  <c r="BB24" i="3"/>
  <c r="BB35" i="3"/>
  <c r="BA20" i="3"/>
  <c r="AY28" i="3"/>
  <c r="AW36" i="3"/>
  <c r="AY41" i="3"/>
  <c r="AU47" i="3"/>
  <c r="BE56" i="3"/>
  <c r="BD17" i="3"/>
  <c r="AV25" i="3"/>
  <c r="AX36" i="3"/>
  <c r="AV43" i="3"/>
  <c r="BF48" i="3"/>
  <c r="BC20" i="3"/>
  <c r="BA28" i="3"/>
  <c r="AW35" i="3"/>
  <c r="AY40" i="3"/>
  <c r="AU46" i="3"/>
  <c r="AY56" i="3"/>
  <c r="AZ18" i="3"/>
  <c r="AX25" i="3"/>
  <c r="AX35" i="3"/>
  <c r="AV42" i="3"/>
  <c r="BF47" i="3"/>
  <c r="AW20" i="3"/>
  <c r="BC28" i="3"/>
  <c r="AY35" i="3"/>
  <c r="AU41" i="3"/>
  <c r="AW46" i="3"/>
  <c r="AU57" i="3"/>
  <c r="AX24" i="3"/>
  <c r="AV33" i="3"/>
  <c r="BF38" i="3"/>
  <c r="BD45" i="3"/>
  <c r="BF58" i="3"/>
  <c r="BE19" i="3"/>
  <c r="BE28" i="3"/>
  <c r="BC36" i="3"/>
  <c r="BB48" i="3"/>
  <c r="BB41" i="3"/>
  <c r="BB43" i="3"/>
  <c r="BB20" i="3"/>
  <c r="AU21" i="3"/>
  <c r="BA29" i="3"/>
  <c r="BE36" i="3"/>
  <c r="BA42" i="3"/>
  <c r="BC47" i="3"/>
  <c r="AY57" i="3"/>
  <c r="AX18" i="3"/>
  <c r="BD25" i="3"/>
  <c r="BF36" i="3"/>
  <c r="BD43" i="3"/>
  <c r="AZ49" i="3"/>
  <c r="AW21" i="3"/>
  <c r="AU29" i="3"/>
  <c r="BE35" i="3"/>
  <c r="BA41" i="3"/>
  <c r="BC46" i="3"/>
  <c r="BA57" i="3"/>
  <c r="AV20" i="3"/>
  <c r="BF25" i="3"/>
  <c r="BF35" i="3"/>
  <c r="BD42" i="3"/>
  <c r="AZ48" i="3"/>
  <c r="BE20" i="3"/>
  <c r="AW29" i="3"/>
  <c r="BA36" i="3"/>
  <c r="BC41" i="3"/>
  <c r="BE46" i="3"/>
  <c r="BC57" i="3"/>
  <c r="BF24" i="3"/>
  <c r="BD33" i="3"/>
  <c r="AZ39" i="3"/>
  <c r="AX46" i="3"/>
  <c r="AY20" i="3"/>
  <c r="AY29" i="3"/>
  <c r="BB44" i="3"/>
  <c r="BB37" i="3"/>
  <c r="BB58" i="3"/>
  <c r="BB55" i="3"/>
  <c r="AU30" i="3"/>
  <c r="AY37" i="3"/>
  <c r="AU43" i="3"/>
  <c r="AW48" i="3"/>
  <c r="BA58" i="3"/>
  <c r="BF18" i="3"/>
  <c r="AZ28" i="3"/>
  <c r="AZ37" i="3"/>
  <c r="AX44" i="3"/>
  <c r="AV55" i="3"/>
  <c r="AZ46" i="3"/>
  <c r="BE21" i="3"/>
  <c r="BC29" i="3"/>
  <c r="AY36" i="3"/>
  <c r="AU42" i="3"/>
  <c r="AW47" i="3"/>
  <c r="AU58" i="3"/>
  <c r="BD20" i="3"/>
  <c r="AV29" i="3"/>
  <c r="AZ36" i="3"/>
  <c r="AX43" i="3"/>
  <c r="AX55" i="3"/>
  <c r="AY21" i="3"/>
  <c r="BE29" i="3"/>
  <c r="AU37" i="3"/>
  <c r="AW42" i="3"/>
  <c r="AY47" i="3"/>
  <c r="AW58" i="3"/>
  <c r="AZ25" i="3"/>
  <c r="AX34" i="3"/>
  <c r="AV41" i="3"/>
  <c r="BF46" i="3"/>
  <c r="BA21" i="3"/>
  <c r="BA30" i="3"/>
  <c r="BE37" i="3"/>
  <c r="BA43" i="3"/>
  <c r="BC48" i="3"/>
  <c r="AU48" i="3"/>
  <c r="BB40" i="3"/>
  <c r="BB33" i="3"/>
  <c r="BB46" i="3"/>
  <c r="AU17" i="3"/>
  <c r="AW22" i="3"/>
  <c r="BC30" i="3"/>
  <c r="BA38" i="3"/>
  <c r="BC43" i="3"/>
  <c r="BE48" i="3"/>
  <c r="AZ19" i="3"/>
  <c r="AV30" i="3"/>
  <c r="AV39" i="3"/>
  <c r="BF44" i="3"/>
  <c r="BD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Z58" i="3"/>
  <c r="BA22" i="3"/>
  <c r="AY30" i="3"/>
  <c r="BC37" i="3"/>
  <c r="BE42" i="3"/>
  <c r="BA48" i="3"/>
  <c r="BE58" i="3"/>
  <c r="AV28" i="3"/>
  <c r="BF34" i="3"/>
  <c r="BD41" i="3"/>
  <c r="AZ47" i="3"/>
  <c r="AU22" i="3"/>
  <c r="AW33" i="3"/>
  <c r="AY38" i="3"/>
  <c r="AU44" i="3"/>
  <c r="AW49" i="3"/>
  <c r="AU49" i="3"/>
  <c r="AZ35" i="3"/>
  <c r="BC22" i="3"/>
  <c r="BA39" i="3"/>
  <c r="BC40" i="3"/>
  <c r="AY46" i="3"/>
  <c r="BA47" i="3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912" i="7"/>
  <c r="A11912" i="7"/>
  <c r="L12075" i="7"/>
  <c r="A12075" i="7"/>
  <c r="L12136" i="7"/>
  <c r="A12136" i="7"/>
  <c r="L12001" i="7"/>
  <c r="A12001" i="7"/>
  <c r="L11774" i="7"/>
  <c r="A11774" i="7"/>
  <c r="L11747" i="7"/>
  <c r="A11747" i="7"/>
  <c r="L12015" i="7"/>
  <c r="A12015" i="7"/>
  <c r="L12013" i="7"/>
  <c r="A12013" i="7"/>
  <c r="L11814" i="7"/>
  <c r="A11814" i="7"/>
  <c r="L12038" i="7"/>
  <c r="A12038" i="7"/>
  <c r="L11959" i="7"/>
  <c r="A11959" i="7"/>
  <c r="A11856" i="7"/>
  <c r="L11856" i="7"/>
  <c r="L11817" i="7"/>
  <c r="A11817" i="7"/>
  <c r="L12105" i="7"/>
  <c r="A12105" i="7"/>
  <c r="L12018" i="7"/>
  <c r="A12018" i="7"/>
  <c r="L11811" i="7"/>
  <c r="A11811" i="7"/>
  <c r="L12035" i="7"/>
  <c r="A12035" i="7"/>
  <c r="L11820" i="7"/>
  <c r="A11820" i="7"/>
  <c r="L12036" i="7"/>
  <c r="A12036" i="7"/>
  <c r="L11901" i="7"/>
  <c r="A11901" i="7"/>
  <c r="L11968" i="7"/>
  <c r="A11968" i="7"/>
  <c r="L11985" i="7"/>
  <c r="A11985" i="7"/>
  <c r="L12048" i="7"/>
  <c r="A12048" i="7"/>
  <c r="L12011" i="7"/>
  <c r="A12011" i="7"/>
  <c r="L11990" i="7"/>
  <c r="A11990" i="7"/>
  <c r="L11953" i="7"/>
  <c r="A11953" i="7"/>
  <c r="L12045" i="7"/>
  <c r="A12045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11851" i="7"/>
  <c r="A11851" i="7"/>
  <c r="L12000" i="7"/>
  <c r="A12000" i="7"/>
  <c r="L8763" i="7"/>
  <c r="L9343" i="7"/>
  <c r="L9181" i="7"/>
  <c r="L9108" i="7"/>
  <c r="L8555" i="7"/>
  <c r="L8348" i="7"/>
  <c r="L8080" i="7"/>
  <c r="L7967" i="7"/>
  <c r="L7652" i="7"/>
  <c r="L7980" i="7"/>
  <c r="L6791" i="7"/>
  <c r="L11830" i="7"/>
  <c r="A11830" i="7"/>
  <c r="L11734" i="7"/>
  <c r="A11734" i="7"/>
  <c r="L11899" i="7"/>
  <c r="A11899" i="7"/>
  <c r="L11713" i="7"/>
  <c r="A11713" i="7"/>
  <c r="L11855" i="7"/>
  <c r="A11855" i="7"/>
  <c r="L11784" i="7"/>
  <c r="A11784" i="7"/>
  <c r="L11802" i="7"/>
  <c r="A11802" i="7"/>
  <c r="L11852" i="7"/>
  <c r="A11852" i="7"/>
  <c r="L11918" i="7"/>
  <c r="A11918" i="7"/>
  <c r="L11935" i="7"/>
  <c r="A11935" i="7"/>
  <c r="L11800" i="7"/>
  <c r="A11800" i="7"/>
  <c r="L11921" i="7"/>
  <c r="A11921" i="7"/>
  <c r="L11922" i="7"/>
  <c r="A11922" i="7"/>
  <c r="L11923" i="7"/>
  <c r="A11923" i="7"/>
  <c r="L11924" i="7"/>
  <c r="A11924" i="7"/>
  <c r="L11837" i="7"/>
  <c r="A11837" i="7"/>
  <c r="L11895" i="7"/>
  <c r="A11895" i="7"/>
  <c r="L11828" i="7"/>
  <c r="A11828" i="7"/>
  <c r="L11776" i="7"/>
  <c r="A11776" i="7"/>
  <c r="L12056" i="7"/>
  <c r="A12056" i="7"/>
  <c r="L12083" i="7"/>
  <c r="A12083" i="7"/>
  <c r="L12129" i="7"/>
  <c r="A12129" i="7"/>
  <c r="L11782" i="7"/>
  <c r="A11782" i="7"/>
  <c r="L11771" i="7"/>
  <c r="A11771" i="7"/>
  <c r="L12008" i="7"/>
  <c r="A12008" i="7"/>
  <c r="L11822" i="7"/>
  <c r="A11822" i="7"/>
  <c r="L12094" i="7"/>
  <c r="A12094" i="7"/>
  <c r="L12023" i="7"/>
  <c r="A12023" i="7"/>
  <c r="A11888" i="7"/>
  <c r="L11888" i="7"/>
  <c r="L11841" i="7"/>
  <c r="A11841" i="7"/>
  <c r="L11810" i="7"/>
  <c r="A11810" i="7"/>
  <c r="L12026" i="7"/>
  <c r="A12026" i="7"/>
  <c r="L11819" i="7"/>
  <c r="A11819" i="7"/>
  <c r="L12107" i="7"/>
  <c r="A12107" i="7"/>
  <c r="L11844" i="7"/>
  <c r="A11844" i="7"/>
  <c r="L12108" i="7"/>
  <c r="A12108" i="7"/>
  <c r="L11957" i="7"/>
  <c r="A11957" i="7"/>
  <c r="L12103" i="7"/>
  <c r="A12103" i="7"/>
  <c r="L11954" i="7"/>
  <c r="A11954" i="7"/>
  <c r="L12057" i="7"/>
  <c r="A12057" i="7"/>
  <c r="L12072" i="7"/>
  <c r="A12072" i="7"/>
  <c r="L11722" i="7"/>
  <c r="A11722" i="7"/>
  <c r="L12004" i="7"/>
  <c r="A12004" i="7"/>
  <c r="L11710" i="7"/>
  <c r="A11710" i="7"/>
  <c r="L12065" i="7"/>
  <c r="A12065" i="7"/>
  <c r="L12061" i="7"/>
  <c r="A1206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11994" i="7"/>
  <c r="A11994" i="7"/>
  <c r="L7253" i="7"/>
  <c r="L9170" i="7"/>
  <c r="L9341" i="7"/>
  <c r="L8988" i="7"/>
  <c r="L8487" i="7"/>
  <c r="L8179" i="7"/>
  <c r="L8019" i="7"/>
  <c r="L7653" i="7"/>
  <c r="L7306" i="7"/>
  <c r="L7676" i="7"/>
  <c r="L6698" i="7"/>
  <c r="L11950" i="7"/>
  <c r="A11950" i="7"/>
  <c r="L11703" i="7"/>
  <c r="A11703" i="7"/>
  <c r="L11995" i="7"/>
  <c r="A11995" i="7"/>
  <c r="L11866" i="7"/>
  <c r="A11866" i="7"/>
  <c r="L11863" i="7"/>
  <c r="A11863" i="7"/>
  <c r="A11840" i="7"/>
  <c r="L11840" i="7"/>
  <c r="L11834" i="7"/>
  <c r="A11834" i="7"/>
  <c r="L12180" i="7"/>
  <c r="A12180" i="7"/>
  <c r="L11926" i="7"/>
  <c r="A11926" i="7"/>
  <c r="L11943" i="7"/>
  <c r="A11943" i="7"/>
  <c r="A11832" i="7"/>
  <c r="L11832" i="7"/>
  <c r="L11929" i="7"/>
  <c r="A11929" i="7"/>
  <c r="L11930" i="7"/>
  <c r="A11930" i="7"/>
  <c r="L11931" i="7"/>
  <c r="A11931" i="7"/>
  <c r="L11932" i="7"/>
  <c r="A11932" i="7"/>
  <c r="L11917" i="7"/>
  <c r="A11917" i="7"/>
  <c r="L12167" i="7"/>
  <c r="A12167" i="7"/>
  <c r="L11908" i="7"/>
  <c r="A11908" i="7"/>
  <c r="L12080" i="7"/>
  <c r="A12080" i="7"/>
  <c r="L11988" i="7"/>
  <c r="A11988" i="7"/>
  <c r="L12079" i="7"/>
  <c r="A12079" i="7"/>
  <c r="L11853" i="7"/>
  <c r="A11853" i="7"/>
  <c r="L12125" i="7"/>
  <c r="A12125" i="7"/>
  <c r="L11783" i="7"/>
  <c r="A11783" i="7"/>
  <c r="L11781" i="7"/>
  <c r="A11781" i="7"/>
  <c r="L11982" i="7"/>
  <c r="A11982" i="7"/>
  <c r="L12016" i="7"/>
  <c r="A12016" i="7"/>
  <c r="L11886" i="7"/>
  <c r="A11886" i="7"/>
  <c r="L12110" i="7"/>
  <c r="A12110" i="7"/>
  <c r="L12031" i="7"/>
  <c r="A12031" i="7"/>
  <c r="A11960" i="7"/>
  <c r="L11960" i="7"/>
  <c r="L11857" i="7"/>
  <c r="A11857" i="7"/>
  <c r="L11818" i="7"/>
  <c r="A11818" i="7"/>
  <c r="L12034" i="7"/>
  <c r="A12034" i="7"/>
  <c r="L11843" i="7"/>
  <c r="A11843" i="7"/>
  <c r="L12123" i="7"/>
  <c r="A12123" i="7"/>
  <c r="L11884" i="7"/>
  <c r="A11884" i="7"/>
  <c r="L12156" i="7"/>
  <c r="A12156" i="7"/>
  <c r="L12021" i="7"/>
  <c r="A12021" i="7"/>
  <c r="L11999" i="7"/>
  <c r="A11999" i="7"/>
  <c r="L12042" i="7"/>
  <c r="A12042" i="7"/>
  <c r="L11765" i="7"/>
  <c r="A11765" i="7"/>
  <c r="L11874" i="7"/>
  <c r="A11874" i="7"/>
  <c r="L12062" i="7"/>
  <c r="A12062" i="7"/>
  <c r="L11867" i="7"/>
  <c r="A11867" i="7"/>
  <c r="L12069" i="7"/>
  <c r="A12069" i="7"/>
  <c r="L12092" i="7"/>
  <c r="A12092" i="7"/>
  <c r="L11951" i="7"/>
  <c r="A11951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90" i="7"/>
  <c r="A11790" i="7"/>
  <c r="L11721" i="7"/>
  <c r="A11721" i="7"/>
  <c r="L11772" i="7"/>
  <c r="A11772" i="7"/>
  <c r="L9093" i="7"/>
  <c r="L7199" i="7"/>
  <c r="L8479" i="7"/>
  <c r="L9201" i="7"/>
  <c r="L8767" i="7"/>
  <c r="L7654" i="7"/>
  <c r="L7681" i="7"/>
  <c r="L7005" i="7"/>
  <c r="L7252" i="7"/>
  <c r="L7251" i="7"/>
  <c r="L6903" i="7"/>
  <c r="L11949" i="7"/>
  <c r="A11949" i="7"/>
  <c r="L12049" i="7"/>
  <c r="A12049" i="7"/>
  <c r="L11735" i="7"/>
  <c r="A11735" i="7"/>
  <c r="L11871" i="7"/>
  <c r="A11871" i="7"/>
  <c r="L11729" i="7"/>
  <c r="A11729" i="7"/>
  <c r="L11850" i="7"/>
  <c r="A11850" i="7"/>
  <c r="L11725" i="7"/>
  <c r="A11725" i="7"/>
  <c r="L11934" i="7"/>
  <c r="A11934" i="7"/>
  <c r="L11759" i="7"/>
  <c r="A11759" i="7"/>
  <c r="L11920" i="7"/>
  <c r="A11920" i="7"/>
  <c r="L11937" i="7"/>
  <c r="A11937" i="7"/>
  <c r="L11938" i="7"/>
  <c r="A11938" i="7"/>
  <c r="L11939" i="7"/>
  <c r="A11939" i="7"/>
  <c r="L11940" i="7"/>
  <c r="A11940" i="7"/>
  <c r="L11925" i="7"/>
  <c r="A11925" i="7"/>
  <c r="L12112" i="7"/>
  <c r="A12112" i="7"/>
  <c r="L12165" i="7"/>
  <c r="A12165" i="7"/>
  <c r="L12054" i="7"/>
  <c r="A12054" i="7"/>
  <c r="L11986" i="7"/>
  <c r="A11986" i="7"/>
  <c r="L12012" i="7"/>
  <c r="A12012" i="7"/>
  <c r="L11913" i="7"/>
  <c r="A11913" i="7"/>
  <c r="L11742" i="7"/>
  <c r="A11742" i="7"/>
  <c r="L11785" i="7"/>
  <c r="A11785" i="7"/>
  <c r="L12058" i="7"/>
  <c r="A12058" i="7"/>
  <c r="L12040" i="7"/>
  <c r="A12040" i="7"/>
  <c r="L11902" i="7"/>
  <c r="A11902" i="7"/>
  <c r="L12158" i="7"/>
  <c r="A12158" i="7"/>
  <c r="L12039" i="7"/>
  <c r="A12039" i="7"/>
  <c r="L12024" i="7"/>
  <c r="A12024" i="7"/>
  <c r="L11889" i="7"/>
  <c r="A11889" i="7"/>
  <c r="L11842" i="7"/>
  <c r="A11842" i="7"/>
  <c r="L12106" i="7"/>
  <c r="A12106" i="7"/>
  <c r="L11883" i="7"/>
  <c r="A11883" i="7"/>
  <c r="L12131" i="7"/>
  <c r="A12131" i="7"/>
  <c r="L11892" i="7"/>
  <c r="A11892" i="7"/>
  <c r="L11717" i="7"/>
  <c r="A11717" i="7"/>
  <c r="L12029" i="7"/>
  <c r="A12029" i="7"/>
  <c r="L12081" i="7"/>
  <c r="A12081" i="7"/>
  <c r="L11967" i="7"/>
  <c r="A11967" i="7"/>
  <c r="L11955" i="7"/>
  <c r="A11955" i="7"/>
  <c r="L11869" i="7"/>
  <c r="A11869" i="7"/>
  <c r="L11875" i="7"/>
  <c r="A11875" i="7"/>
  <c r="L12126" i="7"/>
  <c r="A12126" i="7"/>
  <c r="L12059" i="7"/>
  <c r="A12059" i="7"/>
  <c r="L12085" i="7"/>
  <c r="A12085" i="7"/>
  <c r="L11868" i="7"/>
  <c r="A11868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11838" i="7"/>
  <c r="A11838" i="7"/>
  <c r="L11793" i="7"/>
  <c r="A11793" i="7"/>
  <c r="L11780" i="7"/>
  <c r="A11780" i="7"/>
  <c r="L12102" i="7"/>
  <c r="A12102" i="7"/>
  <c r="L9030" i="7"/>
  <c r="L6602" i="7"/>
  <c r="L8451" i="7"/>
  <c r="L9169" i="7"/>
  <c r="L8556" i="7"/>
  <c r="L9336" i="7"/>
  <c r="L8083" i="7"/>
  <c r="L6819" i="7"/>
  <c r="L7165" i="7"/>
  <c r="L7022" i="7"/>
  <c r="L6792" i="7"/>
  <c r="A11798" i="7"/>
  <c r="L11798" i="7"/>
  <c r="L12073" i="7"/>
  <c r="A12073" i="7"/>
  <c r="L11704" i="7"/>
  <c r="A11704" i="7"/>
  <c r="L11998" i="7"/>
  <c r="A11998" i="7"/>
  <c r="L12127" i="7"/>
  <c r="A12127" i="7"/>
  <c r="L11769" i="7"/>
  <c r="A11769" i="7"/>
  <c r="L12178" i="7"/>
  <c r="A12178" i="7"/>
  <c r="L11861" i="7"/>
  <c r="A11861" i="7"/>
  <c r="L11942" i="7"/>
  <c r="A11942" i="7"/>
  <c r="L11775" i="7"/>
  <c r="A11775" i="7"/>
  <c r="L11928" i="7"/>
  <c r="A11928" i="7"/>
  <c r="L11945" i="7"/>
  <c r="A11945" i="7"/>
  <c r="L11755" i="7"/>
  <c r="A11755" i="7"/>
  <c r="L11748" i="7"/>
  <c r="A11748" i="7"/>
  <c r="L11749" i="7"/>
  <c r="A11749" i="7"/>
  <c r="L11933" i="7"/>
  <c r="A11933" i="7"/>
  <c r="L12113" i="7"/>
  <c r="A12113" i="7"/>
  <c r="L12078" i="7"/>
  <c r="A12078" i="7"/>
  <c r="L12074" i="7"/>
  <c r="A12074" i="7"/>
  <c r="L12052" i="7"/>
  <c r="A12052" i="7"/>
  <c r="L12050" i="7"/>
  <c r="A12050" i="7"/>
  <c r="L11848" i="7"/>
  <c r="A11848" i="7"/>
  <c r="L12174" i="7"/>
  <c r="A12174" i="7"/>
  <c r="L11770" i="7"/>
  <c r="A11770" i="7"/>
  <c r="L12068" i="7"/>
  <c r="A12068" i="7"/>
  <c r="L11714" i="7"/>
  <c r="A11714" i="7"/>
  <c r="L12010" i="7"/>
  <c r="A12010" i="7"/>
  <c r="L11958" i="7"/>
  <c r="A11958" i="7"/>
  <c r="L11807" i="7"/>
  <c r="A11807" i="7"/>
  <c r="L12095" i="7"/>
  <c r="A12095" i="7"/>
  <c r="L12032" i="7"/>
  <c r="A12032" i="7"/>
  <c r="L11961" i="7"/>
  <c r="A11961" i="7"/>
  <c r="L11858" i="7"/>
  <c r="A11858" i="7"/>
  <c r="L12122" i="7"/>
  <c r="A12122" i="7"/>
  <c r="L11891" i="7"/>
  <c r="A11891" i="7"/>
  <c r="L12139" i="7"/>
  <c r="A12139" i="7"/>
  <c r="L11964" i="7"/>
  <c r="A11964" i="7"/>
  <c r="L11805" i="7"/>
  <c r="A11805" i="7"/>
  <c r="L12037" i="7"/>
  <c r="A12037" i="7"/>
  <c r="L11993" i="7"/>
  <c r="A11993" i="7"/>
  <c r="L12120" i="7"/>
  <c r="A12120" i="7"/>
  <c r="L11956" i="7"/>
  <c r="A11956" i="7"/>
  <c r="L11947" i="7"/>
  <c r="A11947" i="7"/>
  <c r="L12063" i="7"/>
  <c r="A12063" i="7"/>
  <c r="L12179" i="7"/>
  <c r="A12179" i="7"/>
  <c r="L12066" i="7"/>
  <c r="A12066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878" i="7"/>
  <c r="A11878" i="7"/>
  <c r="L11849" i="7"/>
  <c r="A11849" i="7"/>
  <c r="L11733" i="7"/>
  <c r="A11733" i="7"/>
  <c r="L12118" i="7"/>
  <c r="A12118" i="7"/>
  <c r="L12121" i="7"/>
  <c r="A12121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2089" i="7"/>
  <c r="A12089" i="7"/>
  <c r="L12128" i="7"/>
  <c r="A12128" i="7"/>
  <c r="L12064" i="7"/>
  <c r="A12064" i="7"/>
  <c r="L11726" i="7"/>
  <c r="A11726" i="7"/>
  <c r="L11727" i="7"/>
  <c r="A11727" i="7"/>
  <c r="L11777" i="7"/>
  <c r="A11777" i="7"/>
  <c r="L11715" i="7"/>
  <c r="A11715" i="7"/>
  <c r="L12005" i="7"/>
  <c r="A12005" i="7"/>
  <c r="L11751" i="7"/>
  <c r="A11751" i="7"/>
  <c r="L11791" i="7"/>
  <c r="A11791" i="7"/>
  <c r="A11936" i="7"/>
  <c r="L11936" i="7"/>
  <c r="L11754" i="7"/>
  <c r="A11754" i="7"/>
  <c r="L11763" i="7"/>
  <c r="A11763" i="7"/>
  <c r="L11756" i="7"/>
  <c r="A11756" i="7"/>
  <c r="L11757" i="7"/>
  <c r="A11757" i="7"/>
  <c r="L11941" i="7"/>
  <c r="A11941" i="7"/>
  <c r="L12161" i="7"/>
  <c r="A12161" i="7"/>
  <c r="L11862" i="7"/>
  <c r="A11862" i="7"/>
  <c r="L11877" i="7"/>
  <c r="A11877" i="7"/>
  <c r="L11911" i="7"/>
  <c r="A11911" i="7"/>
  <c r="L12082" i="7"/>
  <c r="A12082" i="7"/>
  <c r="L12076" i="7"/>
  <c r="A12076" i="7"/>
  <c r="L12091" i="7"/>
  <c r="A12091" i="7"/>
  <c r="L11897" i="7"/>
  <c r="A11897" i="7"/>
  <c r="L11778" i="7"/>
  <c r="A11778" i="7"/>
  <c r="L11997" i="7"/>
  <c r="A11997" i="7"/>
  <c r="L12043" i="7"/>
  <c r="A12043" i="7"/>
  <c r="L11974" i="7"/>
  <c r="A11974" i="7"/>
  <c r="L11815" i="7"/>
  <c r="A11815" i="7"/>
  <c r="L11736" i="7"/>
  <c r="A11736" i="7"/>
  <c r="L12096" i="7"/>
  <c r="A12096" i="7"/>
  <c r="L12017" i="7"/>
  <c r="A12017" i="7"/>
  <c r="L11882" i="7"/>
  <c r="A11882" i="7"/>
  <c r="L12130" i="7"/>
  <c r="A12130" i="7"/>
  <c r="L11971" i="7"/>
  <c r="A11971" i="7"/>
  <c r="L11716" i="7"/>
  <c r="A11716" i="7"/>
  <c r="L11972" i="7"/>
  <c r="A11972" i="7"/>
  <c r="L11813" i="7"/>
  <c r="A11813" i="7"/>
  <c r="L12109" i="7"/>
  <c r="A12109" i="7"/>
  <c r="A11904" i="7"/>
  <c r="L11904" i="7"/>
  <c r="L12093" i="7"/>
  <c r="A12093" i="7"/>
  <c r="L11948" i="7"/>
  <c r="A11948" i="7"/>
  <c r="L11873" i="7"/>
  <c r="A11873" i="7"/>
  <c r="L11969" i="7"/>
  <c r="A11969" i="7"/>
  <c r="L11743" i="7"/>
  <c r="A11743" i="7"/>
  <c r="L12084" i="7"/>
  <c r="A12084" i="7"/>
  <c r="L12060" i="7"/>
  <c r="A12060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12006" i="7"/>
  <c r="A12006" i="7"/>
  <c r="L11905" i="7"/>
  <c r="A11905" i="7"/>
  <c r="L11984" i="7"/>
  <c r="A11984" i="7"/>
  <c r="L6603" i="7"/>
  <c r="L6568" i="7"/>
  <c r="L8308" i="7"/>
  <c r="L8354" i="7"/>
  <c r="L9154" i="7"/>
  <c r="L9153" i="7"/>
  <c r="L7421" i="7"/>
  <c r="L6418" i="7"/>
  <c r="L7023" i="7"/>
  <c r="L6700" i="7"/>
  <c r="L7989" i="7"/>
  <c r="L11835" i="7"/>
  <c r="A11835" i="7"/>
  <c r="L11946" i="7"/>
  <c r="A11946" i="7"/>
  <c r="L11705" i="7"/>
  <c r="A11705" i="7"/>
  <c r="L12067" i="7"/>
  <c r="A12067" i="7"/>
  <c r="L11854" i="7"/>
  <c r="A11854" i="7"/>
  <c r="L11799" i="7"/>
  <c r="A11799" i="7"/>
  <c r="L11865" i="7"/>
  <c r="A11865" i="7"/>
  <c r="L11779" i="7"/>
  <c r="A11779" i="7"/>
  <c r="L12133" i="7"/>
  <c r="A12133" i="7"/>
  <c r="L11750" i="7"/>
  <c r="A11750" i="7"/>
  <c r="L11767" i="7"/>
  <c r="A11767" i="7"/>
  <c r="A11752" i="7"/>
  <c r="L11752" i="7"/>
  <c r="A11944" i="7"/>
  <c r="L11944" i="7"/>
  <c r="L11762" i="7"/>
  <c r="A11762" i="7"/>
  <c r="L11787" i="7"/>
  <c r="A11787" i="7"/>
  <c r="L11764" i="7"/>
  <c r="A11764" i="7"/>
  <c r="L11773" i="7"/>
  <c r="A11773" i="7"/>
  <c r="L12114" i="7"/>
  <c r="A12114" i="7"/>
  <c r="L12134" i="7"/>
  <c r="A12134" i="7"/>
  <c r="L11991" i="7"/>
  <c r="A11991" i="7"/>
  <c r="L12090" i="7"/>
  <c r="A12090" i="7"/>
  <c r="L12053" i="7"/>
  <c r="A12053" i="7"/>
  <c r="A11989" i="7"/>
  <c r="L11989" i="7"/>
  <c r="L11872" i="7"/>
  <c r="A11872" i="7"/>
  <c r="L12117" i="7"/>
  <c r="A12117" i="7"/>
  <c r="L11786" i="7"/>
  <c r="A11786" i="7"/>
  <c r="L12014" i="7"/>
  <c r="A12014" i="7"/>
  <c r="L11980" i="7"/>
  <c r="A11980" i="7"/>
  <c r="L12022" i="7"/>
  <c r="A12022" i="7"/>
  <c r="L11823" i="7"/>
  <c r="A11823" i="7"/>
  <c r="L11808" i="7"/>
  <c r="A11808" i="7"/>
  <c r="L11737" i="7"/>
  <c r="A11737" i="7"/>
  <c r="L12025" i="7"/>
  <c r="A12025" i="7"/>
  <c r="L11890" i="7"/>
  <c r="A11890" i="7"/>
  <c r="L12138" i="7"/>
  <c r="A12138" i="7"/>
  <c r="L12019" i="7"/>
  <c r="A12019" i="7"/>
  <c r="L11804" i="7"/>
  <c r="A11804" i="7"/>
  <c r="L12020" i="7"/>
  <c r="A12020" i="7"/>
  <c r="L11821" i="7"/>
  <c r="A11821" i="7"/>
  <c r="L12157" i="7"/>
  <c r="A12157" i="7"/>
  <c r="L11723" i="7"/>
  <c r="A11723" i="7"/>
  <c r="L12101" i="7"/>
  <c r="A12101" i="7"/>
  <c r="L12047" i="7"/>
  <c r="A12047" i="7"/>
  <c r="L11996" i="7"/>
  <c r="A11996" i="7"/>
  <c r="L12137" i="7"/>
  <c r="A12137" i="7"/>
  <c r="L12135" i="7"/>
  <c r="A12135" i="7"/>
  <c r="A11880" i="7"/>
  <c r="L11880" i="7"/>
  <c r="L12100" i="7"/>
  <c r="A12100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11987" i="7"/>
  <c r="A11987" i="7"/>
  <c r="L9345" i="7"/>
  <c r="L8991" i="7"/>
  <c r="L8079" i="7"/>
  <c r="L7004" i="7"/>
  <c r="L8766" i="7"/>
  <c r="L8765" i="7"/>
  <c r="L7324" i="7"/>
  <c r="L8237" i="7"/>
  <c r="L6907" i="7"/>
  <c r="L6402" i="7"/>
  <c r="L7675" i="7"/>
  <c r="L11796" i="7"/>
  <c r="A11796" i="7"/>
  <c r="L11983" i="7"/>
  <c r="A11983" i="7"/>
  <c r="L11876" i="7"/>
  <c r="A11876" i="7"/>
  <c r="L11801" i="7"/>
  <c r="A11801" i="7"/>
  <c r="L11870" i="7"/>
  <c r="A11870" i="7"/>
  <c r="L11879" i="7"/>
  <c r="A11879" i="7"/>
  <c r="L11881" i="7"/>
  <c r="A11881" i="7"/>
  <c r="L11724" i="7"/>
  <c r="A11724" i="7"/>
  <c r="L11758" i="7"/>
  <c r="A11758" i="7"/>
  <c r="L11919" i="7"/>
  <c r="A11919" i="7"/>
  <c r="L11760" i="7"/>
  <c r="A11760" i="7"/>
  <c r="L11753" i="7"/>
  <c r="A11753" i="7"/>
  <c r="L11794" i="7"/>
  <c r="A11794" i="7"/>
  <c r="L11795" i="7"/>
  <c r="A11795" i="7"/>
  <c r="L11788" i="7"/>
  <c r="A11788" i="7"/>
  <c r="L11789" i="7"/>
  <c r="A11789" i="7"/>
  <c r="L11894" i="7"/>
  <c r="A11894" i="7"/>
  <c r="L11907" i="7"/>
  <c r="A11907" i="7"/>
  <c r="L12088" i="7"/>
  <c r="A12088" i="7"/>
  <c r="L12087" i="7"/>
  <c r="A12087" i="7"/>
  <c r="L11992" i="7"/>
  <c r="A11992" i="7"/>
  <c r="L12055" i="7"/>
  <c r="A12055" i="7"/>
  <c r="L12051" i="7"/>
  <c r="A12051" i="7"/>
  <c r="L12077" i="7"/>
  <c r="A12077" i="7"/>
  <c r="L11739" i="7"/>
  <c r="A11739" i="7"/>
  <c r="L12007" i="7"/>
  <c r="A12007" i="7"/>
  <c r="L12044" i="7"/>
  <c r="A12044" i="7"/>
  <c r="L11806" i="7"/>
  <c r="A11806" i="7"/>
  <c r="L12030" i="7"/>
  <c r="A12030" i="7"/>
  <c r="L11887" i="7"/>
  <c r="A11887" i="7"/>
  <c r="L11816" i="7"/>
  <c r="A11816" i="7"/>
  <c r="L11809" i="7"/>
  <c r="A11809" i="7"/>
  <c r="L12033" i="7"/>
  <c r="A12033" i="7"/>
  <c r="L11970" i="7"/>
  <c r="A11970" i="7"/>
  <c r="L11803" i="7"/>
  <c r="A11803" i="7"/>
  <c r="L12027" i="7"/>
  <c r="A12027" i="7"/>
  <c r="L11812" i="7"/>
  <c r="A11812" i="7"/>
  <c r="L12028" i="7"/>
  <c r="A12028" i="7"/>
  <c r="L11885" i="7"/>
  <c r="A11885" i="7"/>
  <c r="L12003" i="7"/>
  <c r="A12003" i="7"/>
  <c r="L12070" i="7"/>
  <c r="A12070" i="7"/>
  <c r="L12071" i="7"/>
  <c r="A12071" i="7"/>
  <c r="L11864" i="7"/>
  <c r="A11864" i="7"/>
  <c r="A11952" i="7"/>
  <c r="L11952" i="7"/>
  <c r="L12116" i="7"/>
  <c r="A12116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839" i="7"/>
  <c r="A11839" i="7"/>
  <c r="L12002" i="7"/>
  <c r="A12002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898" i="7"/>
  <c r="A11898" i="7"/>
  <c r="L11847" i="7"/>
  <c r="A11847" i="7"/>
  <c r="L11712" i="7"/>
  <c r="A11712" i="7"/>
  <c r="L12009" i="7"/>
  <c r="A12009" i="7"/>
  <c r="L11836" i="7"/>
  <c r="A11836" i="7"/>
  <c r="L11766" i="7"/>
  <c r="A11766" i="7"/>
  <c r="L11927" i="7"/>
  <c r="A11927" i="7"/>
  <c r="L11792" i="7"/>
  <c r="A11792" i="7"/>
  <c r="L11761" i="7"/>
  <c r="A11761" i="7"/>
  <c r="L11914" i="7"/>
  <c r="A11914" i="7"/>
  <c r="L11915" i="7"/>
  <c r="A11915" i="7"/>
  <c r="L11916" i="7"/>
  <c r="A11916" i="7"/>
  <c r="L11797" i="7"/>
  <c r="A11797" i="7"/>
  <c r="L12166" i="7"/>
  <c r="A12166" i="7"/>
  <c r="L12163" i="7"/>
  <c r="A12163" i="7"/>
  <c r="L11981" i="7"/>
  <c r="A11981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G26" i="3" s="1"/>
  <c r="AL59" i="3"/>
  <c r="W31" i="3"/>
  <c r="T59" i="3"/>
  <c r="X31" i="3"/>
  <c r="BD59" i="3"/>
  <c r="M59" i="3"/>
  <c r="AB59" i="3"/>
  <c r="AG59" i="3"/>
  <c r="AV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BF31" i="3"/>
  <c r="U2" i="9"/>
  <c r="T12" i="9"/>
  <c r="O20" i="3"/>
  <c r="M31" i="3"/>
  <c r="E59" i="3"/>
  <c r="O18" i="3"/>
  <c r="AF53" i="3"/>
  <c r="AP59" i="3"/>
  <c r="AC30" i="3"/>
  <c r="AQ59" i="3"/>
  <c r="AC40" i="3"/>
  <c r="AZ50" i="3"/>
  <c r="S59" i="3"/>
  <c r="AN59" i="3"/>
  <c r="AM59" i="3"/>
  <c r="E31" i="3"/>
  <c r="AX31" i="3"/>
  <c r="BG73" i="3"/>
  <c r="AR73" i="3"/>
  <c r="AW23" i="3"/>
  <c r="AW26" i="3" s="1"/>
  <c r="BB23" i="3"/>
  <c r="BB26" i="3" s="1"/>
  <c r="BF59" i="3"/>
  <c r="BB59" i="3"/>
  <c r="D59" i="3"/>
  <c r="L59" i="3"/>
  <c r="BG44" i="3"/>
  <c r="BG49" i="3"/>
  <c r="AV31" i="3"/>
  <c r="AZ31" i="3"/>
  <c r="H59" i="3"/>
  <c r="V59" i="3"/>
  <c r="AC42" i="3"/>
  <c r="AX59" i="3"/>
  <c r="BB53" i="3"/>
  <c r="BB50" i="3"/>
  <c r="BG37" i="3"/>
  <c r="BG57" i="3"/>
  <c r="BA31" i="3"/>
  <c r="AU31" i="3"/>
  <c r="BG28" i="3"/>
  <c r="BE59" i="3"/>
  <c r="AZ59" i="3"/>
  <c r="BG55" i="3"/>
  <c r="AU59" i="3"/>
  <c r="BG45" i="3"/>
  <c r="BE23" i="3"/>
  <c r="BE26" i="3" s="1"/>
  <c r="BG56" i="3"/>
  <c r="AX53" i="3"/>
  <c r="AX50" i="3"/>
  <c r="BF53" i="3"/>
  <c r="AW53" i="3"/>
  <c r="AW50" i="3"/>
  <c r="BG58" i="3"/>
  <c r="BG30" i="3"/>
  <c r="BE31" i="3"/>
  <c r="BG47" i="3"/>
  <c r="BG39" i="3"/>
  <c r="AZ23" i="3"/>
  <c r="AZ26" i="3" s="1"/>
  <c r="BG22" i="3"/>
  <c r="BG48" i="3"/>
  <c r="BG41" i="3"/>
  <c r="BG62" i="3"/>
  <c r="BG35" i="3"/>
  <c r="BG18" i="3"/>
  <c r="AU53" i="3"/>
  <c r="AU50" i="3"/>
  <c r="BG33" i="3"/>
  <c r="AY53" i="3"/>
  <c r="AY50" i="3"/>
  <c r="BG42" i="3"/>
  <c r="BG21" i="3"/>
  <c r="AV23" i="3"/>
  <c r="AV26" i="3" s="1"/>
  <c r="AX23" i="3"/>
  <c r="AX26" i="3" s="1"/>
  <c r="BG25" i="3"/>
  <c r="BC53" i="3"/>
  <c r="BC50" i="3"/>
  <c r="BE53" i="3"/>
  <c r="BE50" i="3"/>
  <c r="BD53" i="3"/>
  <c r="BD50" i="3"/>
  <c r="BC31" i="3"/>
  <c r="AY31" i="3"/>
  <c r="AW59" i="3"/>
  <c r="AY59" i="3"/>
  <c r="BA23" i="3"/>
  <c r="BA26" i="3" s="1"/>
  <c r="AY23" i="3"/>
  <c r="AY26" i="3" s="1"/>
  <c r="BC23" i="3"/>
  <c r="BC26" i="3" s="1"/>
  <c r="BG46" i="3"/>
  <c r="AW31" i="3"/>
  <c r="BG20" i="3"/>
  <c r="BG19" i="3"/>
  <c r="BA59" i="3"/>
  <c r="AZ53" i="3"/>
  <c r="BG38" i="3"/>
  <c r="BF50" i="3"/>
  <c r="AU23" i="3"/>
  <c r="AU26" i="3" s="1"/>
  <c r="BG17" i="3"/>
  <c r="BG29" i="3"/>
  <c r="AV53" i="3"/>
  <c r="AV50" i="3"/>
  <c r="BG63" i="3"/>
  <c r="BB31" i="3"/>
  <c r="BG43" i="3"/>
  <c r="BD23" i="3"/>
  <c r="BD26" i="3" s="1"/>
  <c r="BF23" i="3"/>
  <c r="BF26" i="3" s="1"/>
  <c r="BG36" i="3"/>
  <c r="BG34" i="3"/>
  <c r="BC59" i="3"/>
  <c r="BG40" i="3"/>
  <c r="BA53" i="3"/>
  <c r="BA50" i="3"/>
  <c r="BD31" i="3"/>
  <c r="BG24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R31" i="3" s="1"/>
  <c r="AS30" i="3" s="1"/>
  <c r="AH59" i="3"/>
  <c r="AR55" i="3"/>
  <c r="M60" i="3" l="1"/>
  <c r="AZ72" i="3"/>
  <c r="AZ74" i="3" s="1"/>
  <c r="V2" i="9"/>
  <c r="U12" i="9"/>
  <c r="D60" i="3"/>
  <c r="BB72" i="3"/>
  <c r="BB74" i="3" s="1"/>
  <c r="AG72" i="3"/>
  <c r="AG74" i="3" s="1"/>
  <c r="AK72" i="3"/>
  <c r="AK74" i="3" s="1"/>
  <c r="BC72" i="3"/>
  <c r="BC74" i="3" s="1"/>
  <c r="AV72" i="3"/>
  <c r="AV74" i="3" s="1"/>
  <c r="AQ72" i="3"/>
  <c r="AQ74" i="3" s="1"/>
  <c r="AH72" i="3"/>
  <c r="AH74" i="3" s="1"/>
  <c r="AY72" i="3"/>
  <c r="AY74" i="3" s="1"/>
  <c r="AJ72" i="3"/>
  <c r="AJ74" i="3" s="1"/>
  <c r="AM72" i="3"/>
  <c r="AM74" i="3" s="1"/>
  <c r="BA72" i="3"/>
  <c r="BA74" i="3" s="1"/>
  <c r="BE72" i="3"/>
  <c r="BE74" i="3" s="1"/>
  <c r="AL72" i="3"/>
  <c r="AL74" i="3" s="1"/>
  <c r="AW72" i="3"/>
  <c r="AW74" i="3" s="1"/>
  <c r="AF72" i="3"/>
  <c r="AF74" i="3" s="1"/>
  <c r="AI72" i="3"/>
  <c r="AI74" i="3" s="1"/>
  <c r="AP72" i="3"/>
  <c r="AP74" i="3" s="1"/>
  <c r="AN72" i="3"/>
  <c r="AN74" i="3" s="1"/>
  <c r="AO72" i="3"/>
  <c r="AO74" i="3" s="1"/>
  <c r="BF72" i="3"/>
  <c r="BF74" i="3" s="1"/>
  <c r="BD72" i="3"/>
  <c r="BD74" i="3" s="1"/>
  <c r="AU72" i="3"/>
  <c r="AU74" i="3" s="1"/>
  <c r="AX72" i="3"/>
  <c r="AX74" i="3" s="1"/>
  <c r="AW60" i="3"/>
  <c r="AW64" i="3" s="1"/>
  <c r="AW70" i="3" s="1"/>
  <c r="BF60" i="3"/>
  <c r="BF64" i="3" s="1"/>
  <c r="BB60" i="3"/>
  <c r="BB64" i="3" s="1"/>
  <c r="BB70" i="3" s="1"/>
  <c r="AY60" i="3"/>
  <c r="AY64" i="3" s="1"/>
  <c r="AY70" i="3" s="1"/>
  <c r="E60" i="3"/>
  <c r="AV60" i="3"/>
  <c r="AV64" i="3" s="1"/>
  <c r="AV70" i="3" s="1"/>
  <c r="BA60" i="3"/>
  <c r="BA64" i="3" s="1"/>
  <c r="BA70" i="3" s="1"/>
  <c r="BD60" i="3"/>
  <c r="BD64" i="3" s="1"/>
  <c r="BD70" i="3" s="1"/>
  <c r="BC60" i="3"/>
  <c r="BC64" i="3" s="1"/>
  <c r="BC70" i="3" s="1"/>
  <c r="BG31" i="3"/>
  <c r="BH31" i="3" s="1"/>
  <c r="BH28" i="3"/>
  <c r="BH29" i="3"/>
  <c r="BH30" i="3"/>
  <c r="BE60" i="3"/>
  <c r="BE64" i="3" s="1"/>
  <c r="BE70" i="3" s="1"/>
  <c r="BG23" i="3"/>
  <c r="BG26" i="3"/>
  <c r="AU60" i="3"/>
  <c r="AU64" i="3" s="1"/>
  <c r="AU70" i="3" s="1"/>
  <c r="BG53" i="3"/>
  <c r="BG50" i="3"/>
  <c r="BG59" i="3"/>
  <c r="AX60" i="3"/>
  <c r="AX64" i="3" s="1"/>
  <c r="AX70" i="3" s="1"/>
  <c r="AZ60" i="3"/>
  <c r="AZ64" i="3" s="1"/>
  <c r="AZ70" i="3" s="1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BF70" i="3"/>
  <c r="BG64" i="3"/>
  <c r="BG70" i="3" s="1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BH47" i="3"/>
  <c r="AR72" i="3"/>
  <c r="AR74" i="3" s="1"/>
  <c r="BG72" i="3"/>
  <c r="BG74" i="3" s="1"/>
  <c r="BH67" i="3"/>
  <c r="BH65" i="3"/>
  <c r="BH66" i="3"/>
  <c r="BH68" i="3"/>
  <c r="BH69" i="3"/>
  <c r="AS26" i="3"/>
  <c r="BH42" i="3"/>
  <c r="BH56" i="3"/>
  <c r="BH36" i="3"/>
  <c r="BH57" i="3"/>
  <c r="BH59" i="3"/>
  <c r="BH37" i="3"/>
  <c r="BH17" i="3"/>
  <c r="BH38" i="3"/>
  <c r="BH50" i="3"/>
  <c r="AS41" i="3"/>
  <c r="BH51" i="3"/>
  <c r="BH52" i="3"/>
  <c r="BH49" i="3"/>
  <c r="BH44" i="3"/>
  <c r="BH40" i="3"/>
  <c r="BH53" i="3"/>
  <c r="BH45" i="3"/>
  <c r="BH35" i="3"/>
  <c r="BH55" i="3"/>
  <c r="BH33" i="3"/>
  <c r="BH58" i="3"/>
  <c r="BH41" i="3"/>
  <c r="BH21" i="3"/>
  <c r="BH22" i="3"/>
  <c r="BH48" i="3"/>
  <c r="BH19" i="3"/>
  <c r="BH34" i="3"/>
  <c r="BH25" i="3"/>
  <c r="BH26" i="3"/>
  <c r="BG60" i="3"/>
  <c r="BH20" i="3"/>
  <c r="BH39" i="3"/>
  <c r="BH46" i="3"/>
  <c r="BH43" i="3"/>
  <c r="BH23" i="3"/>
  <c r="BH24" i="3"/>
  <c r="BH18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<sst xmlns="http://schemas.openxmlformats.org/spreadsheetml/2006/main" count="96502" uniqueCount="2940">
  <si>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</si>
  <si>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</si>
  <si>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</si>
  <si>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</si>
  <si>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</si>
  <si>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</si>
  <si>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</si>
  <si>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</si>
  <si>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</si>
  <si>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</si>
  <si>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</si>
  <si>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</si>
  <si>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</si>
  <si>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</si>
  <si>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</si>
  <si>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</si>
  <si>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</si>
  <si>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</si>
  <si>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</si>
  <si>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</si>
  <si>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</si>
  <si>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</si>
  <si>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</si>
  <si>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</si>
  <si>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</si>
  <si>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</si>
  <si>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</si>
  <si>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</si>
  <si>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</si>
  <si>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</si>
  <si>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</si>
  <si>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</si>
  <si>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</si>
  <si>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</si>
  <si>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</si>
  <si>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</si>
  <si>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</si>
  <si>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</si>
  <si>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</si>
  <si>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</si>
  <si>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</si>
  <si>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</si>
  <si>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</si>
  <si>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</si>
  <si>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</si>
  <si>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</si>
  <si>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</si>
  <si>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</si>
  <si>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</si>
  <si>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</si>
  <si>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</si>
  <si>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</si>
  <si>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</si>
  <si>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</si>
  <si>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</si>
  <si>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</si>
  <si>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</si>
  <si>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</si>
  <si>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</si>
  <si>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</si>
  <si>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</si>
  <si>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</si>
  <si>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</si>
  <si>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</si>
  <si>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</si>
  <si>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</si>
  <si>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</si>
  <si>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</si>
  <si>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</si>
  <si>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</si>
  <si>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</si>
  <si>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</si>
  <si>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</si>
  <si>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</si>
  <si>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</si>
  <si>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</si>
  <si>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</si>
  <si>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</si>
  <si>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</si>
  <si>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</si>
  <si>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</si>
  <si>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</si>
  <si>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</si>
  <si>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</si>
  <si>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</si>
  <si>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</si>
  <si>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</si>
  <si>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</si>
  <si>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</si>
  <si>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</si>
  <si>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</si>
  <si>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</si>
  <si>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</si>
  <si>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</si>
  <si>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</si>
  <si>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</si>
  <si>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</si>
  <si>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</si>
  <si>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</si>
  <si>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</si>
  <si>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</si>
  <si>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</si>
  <si>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</si>
  <si>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</si>
  <si>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</si>
  <si>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</si>
  <si>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</si>
  <si>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</si>
  <si>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</si>
  <si>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</si>
  <si>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</si>
  <si>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</si>
  <si>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</si>
  <si>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</si>
  <si>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</si>
  <si>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</si>
  <si>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</si>
  <si>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</si>
  <si>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</si>
  <si>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</si>
  <si>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</si>
  <si>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</si>
  <si>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</si>
  <si>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</si>
  <si>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</si>
  <si>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</si>
  <si>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</si>
  <si>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</si>
  <si>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</si>
  <si>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</si>
  <si>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</si>
  <si>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</si>
  <si>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</si>
  <si>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</si>
  <si>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</si>
  <si>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</si>
  <si>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</si>
  <si>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</si>
  <si>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</si>
  <si>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</si>
  <si>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</si>
  <si>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</si>
  <si>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</si>
  <si>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</si>
  <si>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</si>
  <si>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</si>
  <si>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</si>
  <si>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</si>
  <si>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</si>
  <si>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</si>
  <si>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</si>
  <si>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</si>
  <si>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</si>
  <si>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</si>
  <si>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</si>
  <si>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</si>
  <si>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</si>
  <si>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</si>
  <si>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</si>
  <si>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</si>
  <si>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</si>
  <si>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</si>
  <si>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</si>
  <si>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</si>
  <si>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</si>
  <si>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</si>
  <si>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</si>
  <si>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</si>
  <si>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</si>
  <si>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</si>
  <si>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</si>
  <si>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</si>
  <si>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</si>
  <si>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</si>
  <si>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</si>
  <si>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</si>
  <si>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</si>
  <si>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</si>
  <si>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</si>
  <si>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</si>
  <si>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</si>
  <si>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RUDSON TEODORO DA SILVA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</si>
  <si>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</si>
  <si>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</si>
  <si>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</si>
  <si>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</si>
  <si>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</si>
  <si>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</si>
  <si>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</si>
  <si>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</si>
  <si>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</si>
  <si>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</si>
  <si>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</si>
  <si>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</si>
  <si>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</si>
  <si>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</si>
  <si>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</si>
  <si>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</si>
  <si>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</si>
  <si>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</si>
  <si>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</si>
  <si>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</si>
  <si>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</si>
  <si>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</si>
  <si>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</si>
  <si>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</si>
  <si>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</si>
  <si>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</si>
  <si>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</si>
  <si>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</si>
  <si>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</si>
  <si>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 xml:space="preserve">BIONEXO DO BRASIL </t>
  </si>
  <si>
    <t>APLICAÇAO</t>
  </si>
  <si>
    <t>BRUNO PEREIRA FIGUEIREDO</t>
  </si>
  <si>
    <t>NL PRODUTOS HOSPITALARES</t>
  </si>
  <si>
    <t xml:space="preserve">GPS 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</si>
  <si>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</si>
  <si>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</si>
  <si>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</si>
  <si>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</si>
  <si>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</si>
  <si>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</si>
  <si>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</si>
  <si>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</si>
  <si>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</si>
  <si>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</si>
  <si>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</si>
  <si>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</si>
  <si>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</si>
  <si>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</si>
  <si>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</si>
  <si>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</si>
  <si>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</si>
  <si>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</si>
  <si>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</si>
  <si>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</si>
  <si>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</si>
  <si>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</si>
  <si>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</si>
  <si>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</si>
  <si>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</si>
  <si>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</si>
  <si>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</si>
  <si>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</si>
  <si>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</si>
  <si>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</si>
  <si>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</si>
  <si>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</si>
  <si>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</si>
  <si>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</si>
  <si>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</si>
  <si>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</si>
  <si>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</si>
  <si>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</si>
  <si>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</si>
  <si>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</si>
  <si>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</si>
  <si>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</si>
  <si>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</si>
  <si>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</si>
  <si>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</si>
  <si>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</si>
  <si>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</si>
  <si>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</si>
  <si>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</si>
  <si>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</si>
  <si>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</si>
  <si>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</si>
  <si>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</si>
  <si>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</si>
  <si>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</si>
  <si>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</si>
  <si>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</si>
  <si>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</si>
  <si>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</si>
  <si>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</si>
  <si>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</si>
  <si>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</si>
  <si>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</si>
  <si>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</si>
  <si>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</si>
  <si>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</si>
  <si>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</si>
  <si>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</si>
  <si>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</si>
  <si>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</si>
  <si>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</si>
  <si>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</si>
  <si>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</si>
  <si>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</si>
  <si>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</si>
  <si>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</si>
  <si>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</si>
  <si>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</si>
  <si>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</si>
  <si>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</si>
  <si>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</si>
  <si>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</si>
  <si>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</si>
  <si>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</si>
  <si>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</si>
  <si>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</si>
  <si>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</si>
  <si>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</si>
  <si>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</si>
  <si>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</si>
  <si>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</si>
  <si>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>FARMATER MEDICAMENTOS LTDA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</si>
  <si>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</si>
  <si>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</si>
  <si>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</si>
  <si>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</si>
  <si>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</si>
  <si>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</si>
  <si>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</si>
  <si>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</si>
  <si>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</si>
  <si>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</si>
  <si>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</si>
  <si>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</si>
  <si>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</si>
  <si>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</si>
  <si>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</si>
  <si>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TOTAL VIGILANCIA E SEGURANÇA LTDA</t>
  </si>
  <si>
    <t>VOZ DIGITAL SOLUCOES EM TEC E CONSULTORIA</t>
  </si>
  <si>
    <t>FLEXMUNDI CONSULTORIA E SERVIÇOS LTDA</t>
  </si>
  <si>
    <t>ISS NF 44</t>
  </si>
  <si>
    <t>MARCO AURELIO MESQUITA LEITE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</si>
  <si>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</si>
  <si>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</si>
  <si>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</si>
  <si>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</si>
  <si>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</si>
  <si>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</si>
  <si>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</si>
  <si>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</si>
  <si>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</si>
  <si>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>BIONEXO DO BRASIL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</si>
  <si>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</si>
  <si>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</si>
  <si>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</si>
  <si>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</si>
  <si>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</si>
  <si>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</si>
  <si>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</si>
  <si>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</si>
  <si>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</si>
  <si>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</si>
  <si>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</si>
  <si>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</si>
  <si>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</si>
  <si>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</si>
  <si>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</si>
  <si>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</si>
  <si>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</si>
  <si>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</si>
  <si>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</si>
  <si>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</si>
  <si>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</si>
  <si>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</si>
  <si>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</si>
  <si>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</si>
  <si>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</si>
  <si>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</si>
  <si>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</si>
  <si>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</si>
  <si>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</si>
  <si>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</si>
  <si>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</si>
  <si>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</si>
  <si>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</si>
  <si>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</si>
  <si>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</si>
  <si>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</si>
  <si>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</si>
  <si>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</si>
  <si>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</si>
  <si>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</si>
  <si>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</si>
  <si>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</si>
  <si>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</si>
  <si>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ORGANIZAÇÃO NACIONAL DE ACREDITAÇÃO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</si>
  <si>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</si>
  <si>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</si>
  <si>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</si>
  <si>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</si>
  <si>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</si>
  <si>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</si>
  <si>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</si>
  <si>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</si>
  <si>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</si>
  <si>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</si>
  <si>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</si>
  <si>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</si>
  <si>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</si>
  <si>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</si>
  <si>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</si>
  <si>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</si>
  <si>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</si>
  <si>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</si>
  <si>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</si>
  <si>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</si>
  <si>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</si>
  <si>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</si>
  <si>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</si>
  <si>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</si>
  <si>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 xml:space="preserve">NOVA HOSPITALAR COMERCIAL E IMPORTADORA </t>
  </si>
  <si>
    <t>GPS NF 52</t>
  </si>
  <si>
    <t>IRRF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</si>
  <si>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</si>
  <si>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</si>
  <si>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</si>
  <si>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</si>
  <si>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</si>
  <si>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</si>
  <si>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</si>
  <si>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</si>
  <si>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</si>
  <si>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</si>
  <si>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</si>
  <si>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</si>
  <si>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</si>
  <si>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</si>
  <si>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</si>
  <si>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</si>
  <si>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</si>
  <si>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</si>
  <si>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</si>
  <si>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</si>
  <si>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</si>
  <si>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</si>
  <si>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</si>
  <si>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</si>
  <si>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</si>
  <si>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</si>
  <si>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</si>
  <si>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</si>
  <si>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</si>
  <si>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</si>
  <si>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</si>
  <si>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</si>
  <si>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</si>
  <si>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SISPACK MEDICAL LTDA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</si>
  <si>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</si>
  <si>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</si>
  <si>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</si>
  <si>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</si>
  <si>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</si>
  <si>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</si>
  <si>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</si>
  <si>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</si>
  <si>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</si>
  <si>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</si>
  <si>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</si>
  <si>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</si>
  <si>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</si>
  <si>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</si>
  <si>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</si>
  <si>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</si>
  <si>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</si>
  <si>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</si>
  <si>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</si>
  <si>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</si>
  <si>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</si>
  <si>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</si>
  <si>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</si>
  <si>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</si>
  <si>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</si>
  <si>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</si>
  <si>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</si>
  <si>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</si>
  <si>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</si>
  <si>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</si>
  <si>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</si>
  <si>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</si>
  <si>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</si>
  <si>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</si>
  <si>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</si>
  <si>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</si>
  <si>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</si>
  <si>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</si>
  <si>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</si>
  <si>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</si>
  <si>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</si>
  <si>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</si>
  <si>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</si>
  <si>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PCC NF 91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</si>
  <si>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</si>
  <si>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</si>
  <si>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</si>
  <si>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</si>
  <si>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</si>
  <si>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</si>
  <si>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</si>
  <si>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</si>
  <si>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</si>
  <si>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</si>
  <si>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</si>
  <si>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</si>
  <si>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</si>
  <si>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</si>
  <si>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</si>
  <si>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</si>
  <si>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PCC NF 24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</si>
  <si>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</si>
  <si>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</si>
  <si>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</si>
  <si>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</si>
  <si>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</si>
  <si>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</si>
  <si>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</si>
  <si>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</si>
  <si>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</si>
  <si>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</si>
  <si>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</si>
  <si>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</si>
  <si>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</si>
  <si>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</si>
  <si>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</si>
  <si>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</si>
  <si>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</si>
  <si>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</si>
  <si>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</si>
  <si>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</si>
  <si>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</si>
  <si>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</si>
  <si>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</si>
  <si>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</si>
  <si>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</si>
  <si>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</si>
  <si>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</si>
  <si>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</si>
  <si>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</si>
  <si>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</si>
  <si>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</si>
  <si>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</si>
  <si>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</si>
  <si>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</si>
  <si>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</si>
  <si>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</si>
  <si>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</si>
  <si>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</si>
  <si>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</si>
  <si>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</si>
  <si>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</si>
  <si>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</si>
  <si>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</si>
  <si>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</si>
  <si>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</si>
  <si>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</si>
  <si>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</si>
  <si>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</si>
  <si>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</si>
  <si>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</si>
  <si>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</si>
  <si>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</si>
  <si>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</si>
  <si>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</si>
  <si>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</si>
  <si>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</si>
  <si>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</si>
  <si>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</si>
  <si>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</si>
  <si>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</si>
  <si>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143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</si>
  <si>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</si>
  <si>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</si>
  <si>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</si>
  <si>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</si>
  <si>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</si>
  <si>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</si>
  <si>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</si>
  <si>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</si>
  <si>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</si>
  <si>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</si>
  <si>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REDEMOB CONSORCIO</t>
  </si>
  <si>
    <t>RENDIMENTOS 12/2018</t>
  </si>
  <si>
    <t xml:space="preserve">RESCISAO </t>
  </si>
  <si>
    <t>ANDRE FRANCO RIBEIRO</t>
  </si>
  <si>
    <t>PCC NF 182</t>
  </si>
  <si>
    <t>CASA DAS RESISTENCIAS LTDA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</si>
  <si>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</si>
  <si>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</si>
  <si>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</si>
  <si>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</si>
  <si>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</si>
  <si>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</si>
  <si>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</si>
  <si>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</si>
  <si>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</si>
  <si>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</si>
  <si>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</si>
  <si>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</si>
  <si>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</si>
  <si>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</si>
  <si>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</si>
  <si>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</si>
  <si>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>DEVOLUÇÃO</t>
  </si>
  <si>
    <t xml:space="preserve">SANEAGO </t>
  </si>
  <si>
    <t>IRRF NF 86</t>
  </si>
  <si>
    <t>GPS NF 83</t>
  </si>
  <si>
    <t>TOTVS</t>
  </si>
  <si>
    <t>03.17</t>
  </si>
  <si>
    <t>02.17</t>
  </si>
  <si>
    <t>PG PREFEIT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</si>
  <si>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</si>
  <si>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</si>
  <si>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</si>
  <si>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</si>
  <si>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</si>
  <si>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</si>
  <si>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</si>
  <si>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</si>
  <si>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</si>
  <si>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</si>
  <si>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</si>
  <si>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</si>
  <si>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</si>
  <si>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</si>
  <si>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</si>
  <si>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</si>
  <si>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</si>
  <si>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</si>
  <si>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</si>
  <si>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</si>
  <si>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</si>
  <si>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</si>
  <si>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</si>
  <si>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</si>
  <si>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</si>
  <si>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</si>
  <si>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</si>
  <si>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ISS NF 94</t>
  </si>
  <si>
    <t>C E C COMERCIO DE PROD LAB E HOSP LTDA</t>
  </si>
  <si>
    <t>PCC NF 201</t>
  </si>
  <si>
    <t>GPS NF 41</t>
  </si>
  <si>
    <t>IRRF NF 41</t>
  </si>
  <si>
    <t>AKSO PRODUTOS ELETRONICOS LTDA</t>
  </si>
  <si>
    <t>IRRF NF 236</t>
  </si>
  <si>
    <t>PCC NF 94</t>
  </si>
  <si>
    <t>IRRF NF 57</t>
  </si>
  <si>
    <t>GPS NF 02</t>
  </si>
  <si>
    <t>PCC NF 93</t>
  </si>
  <si>
    <t>IRRF NF 44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</si>
  <si>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</si>
  <si>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</si>
  <si>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</si>
  <si>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</si>
  <si>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</si>
  <si>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</si>
  <si>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</si>
  <si>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</si>
  <si>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</si>
  <si>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</si>
  <si>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</si>
  <si>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</si>
  <si>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</si>
  <si>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</si>
  <si>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</si>
  <si>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</si>
  <si>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</si>
  <si>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</si>
  <si>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</si>
  <si>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</si>
  <si>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</si>
  <si>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</si>
  <si>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</si>
  <si>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</si>
  <si>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</si>
  <si>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</si>
  <si>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</si>
  <si>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</si>
  <si>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</si>
  <si>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</si>
  <si>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</si>
  <si>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</si>
  <si>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</si>
  <si>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</si>
  <si>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</si>
  <si>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</si>
  <si>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</si>
  <si>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</si>
  <si>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</si>
  <si>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</si>
  <si>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</si>
  <si>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</si>
  <si>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</si>
  <si>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</si>
  <si>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</si>
  <si>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</si>
  <si>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</si>
  <si>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</si>
  <si>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</si>
  <si>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</si>
  <si>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</si>
  <si>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</si>
  <si>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</si>
  <si>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</si>
  <si>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</si>
  <si>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</si>
  <si>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</si>
  <si>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</si>
  <si>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</si>
  <si>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</si>
  <si>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</si>
  <si>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</si>
  <si>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</si>
  <si>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</si>
  <si>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</si>
  <si>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</si>
  <si>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</si>
  <si>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</si>
  <si>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</si>
  <si>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</si>
  <si>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</si>
  <si>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</si>
  <si>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</si>
  <si>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</si>
  <si>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</si>
  <si>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</si>
  <si>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</si>
  <si>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</si>
  <si>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</si>
  <si>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</si>
  <si>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</si>
  <si>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</si>
  <si>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</si>
  <si>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</si>
  <si>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</si>
  <si>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</si>
  <si>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</si>
  <si>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</si>
  <si>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</si>
  <si>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</si>
  <si>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</si>
  <si>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</si>
  <si>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</si>
  <si>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</si>
  <si>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</si>
  <si>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</si>
  <si>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</si>
  <si>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</si>
  <si>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</si>
  <si>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</si>
  <si>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</si>
  <si>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</si>
  <si>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</si>
  <si>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</si>
  <si>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</si>
  <si>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</si>
  <si>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</si>
  <si>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</si>
  <si>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</si>
  <si>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</si>
  <si>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</si>
  <si>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</si>
  <si>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</si>
  <si>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</si>
  <si>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</si>
  <si>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</si>
  <si>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</si>
  <si>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</si>
  <si>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</si>
  <si>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</si>
  <si>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</si>
  <si>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</si>
  <si>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</si>
  <si>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</si>
  <si>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</si>
  <si>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</si>
  <si>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</si>
  <si>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</si>
  <si>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</si>
  <si>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</si>
  <si>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</si>
  <si>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</si>
  <si>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</si>
  <si>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</si>
  <si>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</si>
  <si>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</si>
  <si>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</si>
  <si>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</si>
  <si>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</si>
  <si>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</si>
  <si>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</si>
  <si>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</si>
  <si>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</si>
  <si>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</si>
  <si>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</si>
  <si>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</si>
  <si>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</si>
  <si>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</si>
  <si>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</si>
  <si>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</si>
  <si>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</si>
  <si>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</si>
  <si>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</si>
  <si>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</si>
  <si>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</si>
  <si>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</si>
  <si>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</si>
  <si>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</si>
  <si>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</si>
  <si>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</si>
  <si>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</si>
  <si>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</si>
  <si>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</si>
  <si>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</si>
  <si>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</si>
  <si>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</si>
  <si>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</si>
  <si>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</si>
  <si>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</si>
  <si>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</si>
  <si>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</si>
  <si>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</si>
  <si>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</si>
  <si>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</si>
  <si>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</si>
  <si>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</si>
  <si>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</si>
  <si>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</si>
  <si>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</si>
  <si>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</si>
  <si>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</si>
  <si>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</si>
  <si>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</si>
  <si>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</si>
  <si>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</si>
  <si>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</si>
  <si>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</si>
  <si>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</si>
  <si>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</si>
  <si>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</si>
  <si>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</si>
  <si>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</si>
  <si>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</si>
  <si>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</si>
  <si>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</si>
  <si>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</si>
  <si>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</si>
  <si>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</si>
  <si>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</si>
  <si>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</si>
  <si>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</si>
  <si>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</si>
  <si>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</si>
  <si>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</si>
  <si>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</si>
  <si>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</si>
  <si>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</si>
  <si>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</si>
  <si>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</si>
  <si>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</si>
  <si>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</si>
  <si>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</si>
  <si>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</si>
  <si>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</si>
  <si>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</si>
  <si>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</si>
  <si>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</si>
  <si>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</si>
  <si>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</si>
  <si>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</si>
  <si>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</si>
  <si>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</si>
  <si>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</si>
  <si>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</si>
  <si>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</si>
  <si>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</si>
  <si>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</si>
  <si>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</si>
  <si>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</si>
  <si>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</si>
  <si>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</si>
  <si>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</si>
  <si>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</si>
  <si>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</si>
  <si>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</si>
  <si>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</si>
  <si>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</si>
  <si>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</si>
  <si>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</si>
  <si>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</si>
  <si>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</si>
  <si>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</si>
  <si>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</si>
  <si>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</si>
  <si>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</si>
  <si>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</si>
  <si>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</si>
  <si>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</si>
  <si>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</si>
  <si>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</si>
  <si>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</si>
  <si>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</si>
  <si>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</si>
  <si>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</si>
  <si>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</si>
  <si>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</si>
  <si>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</si>
  <si>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</si>
  <si>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</si>
  <si>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</si>
  <si>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</si>
  <si>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</si>
  <si>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</si>
  <si>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</si>
  <si>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</si>
  <si>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</si>
  <si>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</si>
  <si>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</si>
  <si>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</si>
  <si>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</si>
  <si>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</si>
  <si>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</si>
  <si>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</si>
  <si>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</si>
  <si>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</si>
  <si>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</si>
  <si>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</si>
  <si>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</si>
  <si>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</si>
  <si>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</si>
  <si>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</si>
  <si>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</si>
  <si>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</si>
  <si>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</si>
  <si>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</si>
  <si>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</si>
  <si>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</si>
  <si>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</si>
  <si>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</si>
  <si>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</si>
  <si>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</si>
  <si>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</si>
  <si>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</si>
  <si>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</si>
  <si>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</si>
  <si>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</si>
  <si>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</si>
  <si>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</si>
  <si>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</si>
  <si>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</si>
  <si>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</si>
  <si>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</si>
  <si>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</si>
  <si>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</si>
  <si>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</si>
  <si>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</si>
  <si>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</si>
  <si>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</si>
  <si>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</si>
  <si>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</si>
  <si>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</si>
  <si>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</si>
  <si>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</si>
  <si>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</si>
  <si>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</si>
  <si>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</si>
  <si>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</si>
  <si>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</si>
  <si>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</si>
  <si>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</si>
  <si>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</si>
  <si>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</si>
  <si>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</si>
  <si>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</si>
  <si>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</si>
  <si>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</si>
  <si>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</si>
  <si>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</si>
  <si>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</si>
  <si>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</si>
  <si>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</si>
  <si>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</si>
  <si>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</si>
  <si>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</si>
  <si>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</si>
  <si>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</si>
  <si>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</si>
  <si>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</si>
  <si>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</si>
  <si>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</si>
  <si>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</si>
  <si>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</si>
  <si>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</si>
  <si>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</si>
  <si>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</si>
  <si>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</si>
  <si>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</si>
  <si>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</si>
  <si>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</si>
  <si>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</si>
  <si>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</si>
  <si>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</si>
  <si>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</si>
  <si>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</si>
  <si>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</si>
  <si>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</si>
  <si>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</si>
  <si>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</si>
  <si>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</si>
  <si>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</si>
  <si>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</si>
  <si>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</si>
  <si>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</si>
  <si>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</si>
  <si>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</si>
  <si>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</si>
  <si>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</si>
  <si>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</si>
  <si>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</si>
  <si>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</si>
  <si>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</si>
  <si>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</si>
  <si>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</si>
  <si>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</si>
  <si>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</si>
  <si>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</si>
  <si>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</si>
  <si>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</si>
  <si>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</si>
  <si>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</si>
  <si>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</si>
  <si>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</si>
  <si>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</si>
  <si>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</si>
  <si>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</si>
  <si>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</si>
  <si>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</si>
  <si>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</si>
  <si>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</si>
  <si>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</si>
  <si>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</si>
  <si>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</si>
  <si>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</si>
  <si>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</si>
  <si>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</si>
  <si>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</si>
  <si>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</si>
  <si>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</si>
  <si>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</si>
  <si>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</si>
  <si>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</si>
  <si>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</si>
  <si>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</si>
  <si>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</si>
  <si>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</si>
  <si>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</si>
  <si>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</si>
  <si>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</si>
  <si>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</si>
  <si>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</si>
  <si>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</si>
  <si>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</si>
  <si>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</si>
  <si>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</si>
  <si>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</si>
  <si>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</si>
  <si>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</si>
  <si>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</si>
  <si>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</si>
  <si>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</si>
  <si>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</si>
  <si>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</si>
  <si>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</si>
  <si>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</si>
  <si>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</si>
  <si>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</si>
  <si>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</si>
  <si>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</si>
  <si>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</si>
  <si>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</si>
  <si>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</si>
  <si>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</si>
  <si>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</si>
  <si>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</si>
  <si>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</si>
  <si>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</si>
  <si>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</si>
  <si>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</si>
  <si>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</si>
  <si>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</si>
  <si>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</si>
  <si>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</si>
  <si>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</si>
  <si>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</si>
  <si>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</si>
  <si>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</si>
  <si>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</si>
  <si>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</si>
  <si>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</si>
  <si>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</si>
  <si>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</si>
  <si>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</si>
  <si>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</si>
  <si>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</si>
  <si>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</si>
  <si>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</si>
  <si>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</si>
  <si>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</si>
  <si>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</si>
  <si>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</si>
  <si>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</si>
  <si>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</si>
  <si>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</si>
  <si>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</si>
  <si>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</si>
  <si>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</si>
  <si>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</si>
  <si>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</si>
  <si>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</si>
  <si>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</si>
  <si>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</si>
  <si>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</si>
  <si>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</si>
  <si>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</si>
  <si>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</si>
  <si>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</si>
  <si>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</si>
  <si>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</si>
  <si>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</si>
  <si>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</si>
  <si>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</si>
  <si>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</si>
  <si>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</si>
  <si>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</si>
  <si>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</si>
  <si>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</si>
  <si>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</si>
  <si>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</si>
  <si>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</si>
  <si>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</si>
  <si>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</si>
  <si>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</si>
  <si>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</si>
  <si>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</si>
  <si>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</si>
  <si>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</si>
  <si>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</si>
  <si>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</si>
  <si>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</si>
  <si>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</si>
  <si>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</si>
  <si>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</si>
  <si>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</si>
  <si>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</si>
  <si>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</si>
  <si>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</si>
  <si>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</si>
  <si>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</si>
  <si>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</si>
  <si>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</si>
  <si>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</si>
  <si>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</si>
  <si>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</si>
  <si>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</si>
  <si>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</si>
  <si>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</si>
  <si>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</si>
  <si>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</si>
  <si>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</si>
  <si>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</si>
  <si>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</si>
  <si>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</si>
  <si>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</si>
  <si>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</si>
  <si>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</si>
  <si>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</si>
  <si>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</si>
  <si>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</si>
  <si>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</si>
  <si>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</si>
  <si>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</si>
  <si>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</si>
  <si>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</si>
  <si>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</si>
  <si>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</si>
  <si>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</si>
  <si>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</si>
  <si>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</si>
  <si>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</si>
  <si>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</si>
  <si>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</si>
  <si>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</si>
  <si>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</si>
  <si>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</si>
  <si>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</si>
  <si>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</si>
  <si>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</si>
  <si>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</si>
  <si>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</si>
  <si>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</si>
  <si>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</si>
  <si>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</si>
  <si>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</si>
  <si>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</si>
  <si>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</si>
  <si>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</si>
  <si>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</si>
  <si>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</si>
  <si>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</si>
  <si>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</si>
  <si>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</si>
  <si>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</si>
  <si>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</si>
  <si>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</si>
  <si>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</si>
  <si>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</si>
  <si>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</si>
  <si>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</si>
  <si>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</si>
  <si>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</si>
  <si>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</si>
  <si>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</si>
  <si>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</si>
  <si>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</si>
  <si>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</si>
  <si>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</si>
  <si>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</si>
  <si>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</si>
  <si>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</si>
  <si>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</si>
  <si>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</si>
  <si>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</si>
  <si>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</si>
  <si>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</si>
  <si>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</si>
  <si>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</si>
  <si>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</si>
  <si>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</si>
  <si>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</si>
  <si>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</si>
  <si>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</si>
  <si>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</si>
  <si>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</si>
  <si>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</si>
  <si>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</si>
  <si>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</si>
  <si>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</si>
  <si>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</si>
  <si>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</si>
  <si>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</si>
  <si>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</si>
  <si>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</si>
  <si>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</si>
  <si>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</si>
  <si>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</si>
  <si>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</si>
  <si>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</si>
  <si>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</si>
  <si>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</si>
  <si>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</si>
  <si>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</si>
  <si>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</si>
  <si>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</si>
  <si>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</si>
  <si>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</si>
  <si>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</si>
  <si>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</si>
  <si>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</si>
  <si>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</si>
  <si>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</si>
  <si>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</si>
  <si>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</si>
  <si>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</si>
  <si>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</si>
  <si>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</si>
  <si>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</si>
  <si>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</si>
  <si>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</si>
  <si>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</si>
  <si>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</si>
  <si>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</si>
  <si>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</si>
  <si>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</si>
  <si>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</si>
  <si>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</si>
  <si>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</si>
  <si>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</si>
  <si>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</si>
  <si>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</si>
  <si>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</si>
  <si>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</si>
  <si>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</si>
  <si>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</si>
  <si>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</si>
  <si>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</si>
  <si>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</si>
  <si>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</si>
  <si>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</si>
  <si>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</si>
  <si>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</si>
  <si>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</si>
  <si>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</si>
  <si>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</si>
  <si>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</si>
  <si>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</si>
  <si>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</si>
  <si>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</si>
  <si>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</si>
  <si>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</si>
  <si>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</si>
  <si>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</si>
  <si>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</si>
  <si>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</si>
  <si>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</si>
  <si>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</si>
  <si>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</si>
  <si>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</si>
  <si>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</si>
  <si>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</si>
  <si>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</si>
  <si>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</si>
  <si>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</si>
  <si>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</si>
  <si>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</si>
  <si>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</si>
  <si>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</si>
  <si>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</si>
  <si>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</si>
  <si>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</si>
  <si>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</si>
  <si>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</si>
  <si>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</si>
  <si>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</si>
  <si>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</si>
  <si>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</si>
  <si>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</si>
  <si>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</si>
  <si>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</si>
  <si>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</si>
  <si>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</si>
  <si>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</si>
  <si>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</si>
  <si>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</si>
  <si>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</si>
  <si>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</si>
  <si>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</si>
  <si>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</si>
  <si>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</si>
  <si>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</si>
  <si>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</si>
  <si>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</si>
  <si>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</si>
  <si>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</si>
  <si>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</si>
  <si>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</si>
  <si>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</si>
  <si>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</si>
  <si>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</si>
  <si>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</si>
  <si>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</si>
  <si>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</si>
  <si>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</si>
  <si>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</si>
  <si>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</si>
  <si>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</si>
  <si>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</si>
  <si>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</si>
  <si>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</si>
  <si>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</si>
  <si>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</si>
  <si>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</si>
  <si>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</si>
  <si>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</si>
  <si>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</si>
  <si>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</si>
  <si>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</si>
  <si>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</si>
  <si>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</si>
  <si>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</si>
  <si>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</si>
  <si>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</si>
  <si>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</si>
  <si>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</si>
  <si>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</si>
  <si>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</si>
  <si>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</si>
  <si>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</si>
  <si>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</si>
  <si>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</si>
  <si>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</si>
  <si>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</si>
  <si>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</si>
  <si>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</si>
  <si>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</si>
  <si>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</si>
  <si>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</si>
  <si>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</si>
  <si>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</si>
  <si>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</si>
  <si>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</si>
  <si>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</si>
  <si>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</si>
  <si>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</si>
  <si>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</si>
  <si>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</si>
  <si>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</si>
  <si>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</si>
  <si>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</si>
  <si>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</si>
  <si>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</si>
  <si>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</si>
  <si>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</si>
  <si>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</si>
  <si>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</si>
  <si>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</si>
  <si>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</si>
  <si>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</si>
  <si>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</si>
  <si>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</si>
  <si>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</si>
  <si>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</si>
  <si>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</si>
  <si>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</si>
  <si>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</si>
  <si>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</si>
  <si>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</si>
  <si>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</si>
  <si>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</si>
  <si>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</si>
  <si>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</si>
  <si>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</si>
  <si>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</si>
  <si>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</si>
  <si>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</si>
  <si>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</si>
  <si>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</si>
  <si>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</si>
  <si>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</si>
  <si>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</si>
  <si>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</si>
  <si>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</si>
  <si>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</si>
  <si>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</si>
  <si>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</si>
  <si>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</si>
  <si>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</si>
  <si>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</si>
  <si>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</si>
  <si>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</si>
  <si>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</si>
  <si>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</si>
  <si>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</si>
  <si>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</si>
  <si>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</si>
  <si>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</si>
  <si>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</si>
  <si>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</si>
  <si>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</si>
  <si>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</si>
  <si>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</si>
  <si>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</si>
  <si>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</si>
  <si>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</si>
  <si>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</si>
  <si>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</si>
  <si>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</si>
  <si>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</si>
  <si>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</si>
  <si>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</si>
  <si>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</si>
  <si>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</si>
  <si>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</si>
  <si>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</si>
  <si>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</si>
  <si>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</si>
  <si>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</si>
  <si>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</si>
  <si>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</si>
  <si>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</si>
  <si>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</si>
  <si>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</si>
  <si>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</si>
  <si>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</si>
  <si>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</si>
  <si>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</si>
  <si>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</si>
  <si>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</si>
  <si>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</si>
  <si>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</si>
  <si>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</si>
  <si>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</si>
  <si>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</si>
  <si>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</si>
  <si>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</si>
  <si>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</si>
  <si>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</si>
  <si>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</si>
  <si>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</si>
  <si>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</si>
  <si>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</si>
  <si>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</si>
  <si>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</si>
  <si>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</si>
  <si>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</si>
  <si>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</si>
  <si>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</si>
  <si>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</si>
  <si>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</si>
  <si>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</si>
  <si>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</si>
  <si>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</si>
  <si>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</si>
  <si>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</si>
  <si>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</si>
  <si>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</si>
  <si>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</si>
  <si>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</si>
  <si>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</si>
  <si>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</si>
  <si>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</si>
  <si>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</si>
  <si>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</si>
  <si>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</si>
  <si>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</si>
  <si>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</si>
  <si>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</si>
  <si>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</si>
  <si>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</si>
  <si>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</si>
  <si>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</si>
  <si>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</si>
  <si>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</si>
  <si>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</si>
  <si>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</si>
  <si>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</si>
  <si>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</si>
  <si>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</si>
  <si>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</si>
  <si>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</si>
  <si>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</si>
  <si>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</si>
  <si>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</si>
  <si>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</si>
  <si>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</si>
  <si>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</si>
  <si>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</si>
  <si>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</si>
  <si>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</si>
  <si>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</si>
  <si>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</si>
  <si>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</si>
  <si>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</si>
  <si>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</si>
  <si>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</si>
  <si>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</si>
  <si>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</si>
  <si>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</si>
  <si>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</si>
  <si>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</si>
  <si>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</si>
  <si>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</si>
  <si>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</si>
  <si>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</si>
  <si>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</si>
  <si>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</si>
  <si>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</si>
  <si>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</si>
  <si>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</si>
  <si>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</si>
  <si>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</si>
  <si>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</si>
  <si>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</si>
  <si>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</si>
  <si>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</si>
  <si>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</si>
  <si>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</si>
  <si>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</si>
  <si>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</si>
  <si>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</si>
  <si>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</si>
  <si>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</si>
  <si>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</si>
  <si>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</si>
  <si>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</si>
  <si>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</si>
  <si>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</si>
  <si>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</si>
  <si>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</si>
  <si>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</si>
  <si>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</si>
  <si>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</si>
  <si>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</si>
  <si>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</si>
  <si>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</si>
  <si>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</si>
  <si>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</si>
  <si>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</si>
  <si>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</si>
  <si>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</si>
  <si>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</si>
  <si>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</si>
  <si>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</si>
  <si>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</si>
  <si>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</si>
  <si>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</si>
  <si>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</si>
  <si>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</si>
  <si>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</si>
  <si>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</si>
  <si>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</si>
  <si>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</si>
  <si>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</si>
  <si>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</si>
  <si>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</si>
  <si>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</si>
  <si>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</si>
  <si>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</si>
  <si>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</si>
  <si>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</si>
  <si>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</si>
  <si>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</si>
  <si>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</si>
  <si>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</si>
  <si>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</si>
  <si>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</si>
  <si>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</si>
  <si>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</si>
  <si>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</si>
  <si>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</si>
  <si>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</si>
  <si>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</si>
  <si>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</si>
  <si>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</si>
  <si>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</si>
  <si>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</si>
  <si>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</si>
  <si>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</si>
  <si>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</si>
  <si>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</si>
  <si>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</si>
  <si>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</si>
  <si>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</si>
  <si>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</si>
  <si>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</si>
  <si>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</si>
  <si>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</si>
  <si>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</si>
  <si>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</si>
  <si>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</si>
  <si>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</si>
  <si>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</si>
  <si>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</si>
  <si>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</si>
  <si>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</si>
  <si>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</si>
  <si>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</si>
  <si>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</si>
  <si>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</si>
  <si>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</si>
  <si>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</si>
  <si>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</si>
  <si>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</si>
  <si>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</si>
  <si>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</si>
  <si>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</si>
  <si>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</si>
  <si>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</si>
  <si>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</si>
  <si>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</si>
  <si>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</si>
  <si>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</si>
  <si>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</si>
  <si>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</si>
  <si>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</si>
  <si>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</si>
  <si>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</si>
  <si>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</si>
  <si>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</si>
  <si>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</si>
  <si>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</si>
  <si>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</si>
  <si>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</si>
  <si>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</si>
  <si>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</si>
  <si>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</si>
  <si>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</si>
  <si>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</si>
  <si>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</si>
  <si>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</si>
  <si>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</si>
  <si>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</si>
  <si>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</si>
  <si>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</si>
  <si>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</si>
  <si>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</si>
  <si>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</si>
  <si>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</si>
  <si>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</si>
  <si>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</si>
  <si>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</si>
  <si>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</si>
  <si>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</si>
  <si>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</si>
  <si>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</si>
  <si>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</si>
  <si>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</si>
  <si>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</si>
  <si>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</si>
  <si>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</si>
  <si>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</si>
  <si>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</si>
  <si>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</si>
  <si>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</si>
  <si>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</si>
  <si>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</si>
  <si>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</si>
  <si>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</si>
  <si>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</si>
  <si>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</si>
  <si>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</si>
  <si>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</si>
  <si>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</si>
  <si>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</si>
  <si>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</si>
  <si>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</si>
  <si>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</si>
  <si>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</si>
  <si>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</si>
  <si>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</si>
  <si>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</si>
  <si>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</si>
  <si>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</si>
  <si>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</si>
  <si>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</si>
  <si>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</si>
  <si>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</si>
  <si>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</si>
  <si>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</si>
  <si>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</si>
  <si>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</si>
  <si>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</si>
  <si>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</si>
  <si>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</si>
  <si>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</si>
  <si>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</si>
  <si>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</si>
  <si>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</si>
  <si>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</si>
  <si>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</si>
  <si>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</si>
  <si>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</si>
  <si>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</si>
  <si>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</si>
  <si>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</si>
  <si>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</si>
  <si>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</si>
  <si>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</si>
  <si>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</si>
  <si>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</si>
  <si>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</si>
  <si>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</si>
  <si>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</si>
  <si>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</si>
  <si>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</si>
  <si>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</si>
  <si>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</si>
  <si>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</si>
  <si>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</si>
  <si>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</si>
  <si>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</si>
  <si>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</si>
  <si>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</si>
  <si>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</si>
  <si>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</si>
  <si>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</si>
  <si>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</si>
  <si>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</si>
  <si>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</si>
  <si>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</si>
  <si>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</si>
  <si>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</si>
  <si>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</si>
  <si>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</si>
  <si>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</si>
  <si>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</si>
  <si>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</si>
  <si>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</si>
  <si>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</si>
  <si>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</si>
  <si>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</si>
  <si>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</si>
  <si>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</si>
  <si>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</si>
  <si>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</si>
  <si>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</si>
  <si>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</si>
  <si>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</si>
  <si>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</si>
  <si>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</si>
  <si>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</si>
  <si>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</si>
  <si>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</si>
  <si>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</si>
  <si>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</si>
  <si>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</si>
  <si>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</si>
  <si>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</si>
  <si>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</si>
  <si>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</si>
  <si>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</si>
  <si>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</si>
  <si>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</si>
  <si>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</si>
  <si>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</si>
  <si>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</si>
  <si>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</si>
  <si>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</si>
  <si>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</si>
  <si>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</si>
  <si>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</si>
  <si>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</si>
  <si>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</si>
  <si>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</si>
  <si>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</si>
  <si>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</si>
  <si>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</si>
  <si>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</si>
  <si>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</si>
  <si>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</si>
  <si>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</si>
  <si>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</si>
  <si>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</si>
  <si>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</si>
  <si>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</si>
  <si>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</si>
  <si>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</si>
  <si>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</si>
  <si>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</si>
  <si>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</si>
  <si>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</si>
  <si>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</si>
  <si>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</si>
  <si>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</si>
  <si>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</si>
  <si>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</si>
  <si>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</si>
  <si>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</si>
  <si>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</si>
  <si>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</si>
  <si>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</si>
  <si>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</si>
  <si>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</si>
  <si>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</si>
  <si>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</si>
  <si>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</si>
  <si>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</si>
  <si>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</si>
  <si>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</si>
  <si>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</si>
  <si>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</si>
  <si>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</si>
  <si>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</si>
  <si>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</si>
  <si>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</si>
  <si>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</si>
  <si>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</si>
  <si>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</si>
  <si>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</si>
  <si>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</si>
  <si>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</si>
  <si>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</si>
  <si>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</si>
  <si>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</si>
  <si>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</si>
  <si>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</si>
  <si>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>https://ibghorg.sharepoint.com/:x:/r/documentos/_layouts/15/Doc.aspx?sourcedoc=%7BC01D95F7-6166-5168-8F91-1D26F6407E82%7D&amp;file=FLUXO%20CAIXA%20-%202020%20-%20DEZEMBRO%20-%20HURSO.2.0.xlsx&amp;action=default&amp;mobileredirect=true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</si>
  <si>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</si>
  <si>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</si>
  <si>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</si>
  <si>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</si>
  <si>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</si>
  <si>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</si>
  <si>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</si>
  <si>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</si>
  <si>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</si>
  <si>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</si>
  <si>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</si>
  <si>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</si>
  <si>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</si>
  <si>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</si>
  <si>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</si>
  <si>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</si>
  <si>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</si>
  <si>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</si>
  <si>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</si>
  <si>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</si>
  <si>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</si>
  <si>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</si>
  <si>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</si>
  <si>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</si>
  <si>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</si>
  <si>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</si>
  <si>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</si>
  <si>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</si>
  <si>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</si>
  <si>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</si>
  <si>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</si>
  <si>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</si>
  <si>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</si>
  <si>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</si>
  <si>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</si>
  <si>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</si>
  <si>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</si>
  <si>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</si>
  <si>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</si>
  <si>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</si>
  <si>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</si>
  <si>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</si>
  <si>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</si>
  <si>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</si>
  <si>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</si>
  <si>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</si>
  <si>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</si>
  <si>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</si>
  <si>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</si>
  <si>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</si>
  <si>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</si>
  <si>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</si>
  <si>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</si>
  <si>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</si>
  <si>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</si>
  <si>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</si>
  <si>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</si>
  <si>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</si>
  <si>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</si>
  <si>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</si>
  <si>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</si>
  <si>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</si>
  <si>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</si>
  <si>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</si>
  <si>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</si>
  <si>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</si>
  <si>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</si>
  <si>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</si>
  <si>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</si>
  <si>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</si>
  <si>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</si>
  <si>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</si>
  <si>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</si>
  <si>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</si>
  <si>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</si>
  <si>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</si>
  <si>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</si>
  <si>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</si>
  <si>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</si>
  <si>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</si>
  <si>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</si>
  <si>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</si>
  <si>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</si>
  <si>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</si>
  <si>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</si>
  <si>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</si>
  <si>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</si>
  <si>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</si>
  <si>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</si>
  <si>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</si>
  <si>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</si>
  <si>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</si>
  <si>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</si>
  <si>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</si>
  <si>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</si>
  <si>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</si>
  <si>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</si>
  <si>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</si>
  <si>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</si>
  <si>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</si>
  <si>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</si>
  <si>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</si>
  <si>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</si>
  <si>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</si>
  <si>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</si>
  <si>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</si>
  <si>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</si>
  <si>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</si>
  <si>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</si>
  <si>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</si>
  <si>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</si>
  <si>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</si>
  <si>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</si>
  <si>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</si>
  <si>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</si>
  <si>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</si>
  <si>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</si>
  <si>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</si>
  <si>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</si>
  <si>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</si>
  <si>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</si>
  <si>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</si>
  <si>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</si>
  <si>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</si>
  <si>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</si>
  <si>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</si>
  <si>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</si>
  <si>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</si>
  <si>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</si>
  <si>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</si>
  <si>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</si>
  <si>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</si>
  <si>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</si>
  <si>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</si>
  <si>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</si>
  <si>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</si>
  <si>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</si>
  <si>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</si>
  <si>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</si>
  <si>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</si>
  <si>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</si>
  <si>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</si>
  <si>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</si>
  <si>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</si>
  <si>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</si>
  <si>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</si>
  <si>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</si>
  <si>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</si>
  <si>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</si>
  <si>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</si>
  <si>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</si>
  <si>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</si>
  <si>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</si>
  <si>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</si>
  <si>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</si>
  <si>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</si>
  <si>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</si>
  <si>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</si>
  <si>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</si>
  <si>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</si>
  <si>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</si>
  <si>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</si>
  <si>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</si>
  <si>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</si>
  <si>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</si>
  <si>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</si>
  <si>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</si>
  <si>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</si>
  <si>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</si>
  <si>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</si>
  <si>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</si>
  <si>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</si>
  <si>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</si>
  <si>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</si>
  <si>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</si>
  <si>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</si>
  <si>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</si>
  <si>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</si>
  <si>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</si>
  <si>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</si>
  <si>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</si>
  <si>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</si>
  <si>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</si>
  <si>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</si>
  <si>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</si>
  <si>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</si>
  <si>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</si>
  <si>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</si>
  <si>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</si>
  <si>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</si>
  <si>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</si>
  <si>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</si>
  <si>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</si>
  <si>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</si>
  <si>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</si>
  <si>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</si>
  <si>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</si>
  <si>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</si>
  <si>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</si>
  <si>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</si>
  <si>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</si>
  <si>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</si>
  <si>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</si>
  <si>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</si>
  <si>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</si>
  <si>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</si>
  <si>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</si>
  <si>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</si>
  <si>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</si>
  <si>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</si>
  <si>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</si>
  <si>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</si>
  <si>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</si>
  <si>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</si>
  <si>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</si>
  <si>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</si>
  <si>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</si>
  <si>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</si>
  <si>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</si>
  <si>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</si>
  <si>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</si>
  <si>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</si>
  <si>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</si>
  <si>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</si>
  <si>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</si>
  <si>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</si>
  <si>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</si>
  <si>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</si>
  <si>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</si>
  <si>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</si>
  <si>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>COMPUSERVICE ELETRONICA LTDA</t>
  </si>
  <si>
    <t>ANDREIA APARECIDA DE JESUS SILVA</t>
  </si>
  <si>
    <t>PIS FOLHA 01/2019</t>
  </si>
  <si>
    <t>PIS FOLHA 05/2019</t>
  </si>
  <si>
    <t xml:space="preserve">4HEALTH SERVICOS MEDICOS </t>
  </si>
  <si>
    <t>FÉRIAS 07/2019</t>
  </si>
  <si>
    <t>BRUNA MARCELLA BORGES ANDRADE</t>
  </si>
  <si>
    <t>FUNDO FIXO 07/2019</t>
  </si>
  <si>
    <t>GPS FOLHA 03/2019</t>
  </si>
  <si>
    <t>IRRF FOLHA 01/2019</t>
  </si>
  <si>
    <t>IRRF FOLHA 02/2019</t>
  </si>
  <si>
    <t>IRRF FOLHA 03/2019</t>
  </si>
  <si>
    <t>IRRF FOLHA 04/2019</t>
  </si>
  <si>
    <t>IRRF FOLHA 05/2019</t>
  </si>
  <si>
    <t>IRRF FOLHA 11/2018</t>
  </si>
  <si>
    <t>IRRF FOLHA 12/2018</t>
  </si>
  <si>
    <t>PIS FOLHA 03/2019</t>
  </si>
  <si>
    <t>PIS FOLHA 11/2018</t>
  </si>
  <si>
    <t>PIS FOLHA 12/2018</t>
  </si>
  <si>
    <t>Serviços Medicos PJ</t>
  </si>
  <si>
    <t>PA ARQUIVOS LTDA</t>
  </si>
  <si>
    <t>DIARIA</t>
  </si>
  <si>
    <t xml:space="preserve">MAGDA SILVA OLIVEIRA MOREIRA </t>
  </si>
  <si>
    <t>ANTONIO BATISTA TELES</t>
  </si>
  <si>
    <t>TARIFA /TEV AG</t>
  </si>
  <si>
    <t>DEspesas Bancárias</t>
  </si>
  <si>
    <t>TARIFA/DB CEST PJ</t>
  </si>
  <si>
    <t>TARIFA/TEV AG</t>
  </si>
  <si>
    <t>OMNIEL CONSULT LTDA</t>
  </si>
  <si>
    <t>J CAMARA E IRMÃO S/A</t>
  </si>
  <si>
    <t>FGTS FOLHA 06/2019</t>
  </si>
  <si>
    <t>FGTS FOLHA 06/2019 MENOR APRENDIZ</t>
  </si>
  <si>
    <t>JENIFER DA SILVA CASTRO</t>
  </si>
  <si>
    <t>PRIME RADIOPROTEÇÃO</t>
  </si>
  <si>
    <t>MARCIO PEREIRA SANTOS</t>
  </si>
  <si>
    <t>PAULO VITOR MACEDO LOPES</t>
  </si>
  <si>
    <t>DAIANA MARIA TEIXEIRA</t>
  </si>
  <si>
    <t xml:space="preserve">GFIP X GPS VALOR DECLARADO MENOS RECOLHIDO </t>
  </si>
  <si>
    <t xml:space="preserve">FGTS RESCISAO </t>
  </si>
  <si>
    <t>EDILANE DA SILVA</t>
  </si>
  <si>
    <t>GABRIELA ALVES CONSTANTINO</t>
  </si>
  <si>
    <t>LIVER BRANQUINHO GOMES</t>
  </si>
  <si>
    <t>FOLHA 07/2019</t>
  </si>
  <si>
    <t>AMANDA DOS SANTOS FERNANDES SÁ</t>
  </si>
  <si>
    <t>RENDIMENTOS 07/2019</t>
  </si>
  <si>
    <t>08.12</t>
  </si>
  <si>
    <t xml:space="preserve">KSX UNIVESTE EIRELI </t>
  </si>
  <si>
    <t>04.12</t>
  </si>
  <si>
    <t xml:space="preserve">KR COMPONENTES ELETRONICOS </t>
  </si>
  <si>
    <t>01.17</t>
  </si>
  <si>
    <t>ISABELLA CRISTINA  OLIVEIRA</t>
  </si>
  <si>
    <t>ISS NF 126</t>
  </si>
  <si>
    <t>ISS NF 2028</t>
  </si>
  <si>
    <t>ISS NF 225</t>
  </si>
  <si>
    <t>ISS NF 3</t>
  </si>
  <si>
    <t>ISS NF 4458</t>
  </si>
  <si>
    <t>ISS NF 5495</t>
  </si>
  <si>
    <t>ISS NF 64</t>
  </si>
  <si>
    <t>ISS NF 8173</t>
  </si>
  <si>
    <t>ISS NF 8313</t>
  </si>
  <si>
    <t>ISS NFS</t>
  </si>
  <si>
    <t>DALAS CONSULTORIA LTDA ME</t>
  </si>
  <si>
    <t xml:space="preserve">AGRONATURAL SOLUCOES HORTIFRUTI </t>
  </si>
  <si>
    <t xml:space="preserve">TANDUI &amp; MORAIS LTDA </t>
  </si>
  <si>
    <t xml:space="preserve">DISTRIBUIDORA DE MEDICAMENTOS GUIMARAES E BRITO </t>
  </si>
  <si>
    <t>117-113</t>
  </si>
  <si>
    <t>T5 ORTOPEDISTA ASSOCIADOS S/S</t>
  </si>
  <si>
    <t>DEPOSITO</t>
  </si>
  <si>
    <t>DEVOLUÇÃO DE BLOQUEIO</t>
  </si>
  <si>
    <t>J CAMARA &amp; IRMAOS S/A</t>
  </si>
  <si>
    <t xml:space="preserve">OMNIEL CONSULT ANGIHOSP COMERCIO SERVICOS </t>
  </si>
  <si>
    <t xml:space="preserve">CBA COMERCIO DE PRODUTOS HOSPITALARES </t>
  </si>
  <si>
    <t>FERIAS</t>
  </si>
  <si>
    <t xml:space="preserve">BIANCA DIAS DA SILVA </t>
  </si>
  <si>
    <t>RPA N 109</t>
  </si>
  <si>
    <t xml:space="preserve">PLINIO TORRES BRAGA NETO </t>
  </si>
  <si>
    <t>FGTS FOLHA 07/2019 APRENDIZ</t>
  </si>
  <si>
    <t>FGTS FOLHA 07/2019</t>
  </si>
  <si>
    <t xml:space="preserve">INSTITUTO QUALISA DE GESTAO </t>
  </si>
  <si>
    <t>PAULA DAIANA VIANA DA SILVA</t>
  </si>
  <si>
    <t>GPS FOLHA 07/2019</t>
  </si>
  <si>
    <t>GPS FOLHA 06/2019</t>
  </si>
  <si>
    <t>FACTO TURISMO EIRELI</t>
  </si>
  <si>
    <t>4610/4464/4622/4677</t>
  </si>
  <si>
    <t>CENTRAL COMERCIO E ASSISTENCIA DE COMPRESSORES LTDA</t>
  </si>
  <si>
    <t>1 PARCELA</t>
  </si>
  <si>
    <t>05.12</t>
  </si>
  <si>
    <t>CARTORIO</t>
  </si>
  <si>
    <t xml:space="preserve">CARTAS DE ANUENCIA 1º CARTORIO GOIANIA </t>
  </si>
  <si>
    <t xml:space="preserve">MARIA DO SOCORRO ALVES DA SILVA </t>
  </si>
  <si>
    <t xml:space="preserve">ELIENE ALVES CARVALHO DE OLIVEIRA </t>
  </si>
  <si>
    <t xml:space="preserve">JO HENRIQUE HONORIO ALMEIDA </t>
  </si>
  <si>
    <t xml:space="preserve">DENNER GERALDINO RODRIGUES </t>
  </si>
  <si>
    <t xml:space="preserve">ISADORA COSTA MOREIRA </t>
  </si>
  <si>
    <t xml:space="preserve">JEFERSON SILVA DOS SANTOS </t>
  </si>
  <si>
    <t xml:space="preserve">ROSILENE DA SILVA VIEIRA </t>
  </si>
  <si>
    <t xml:space="preserve">SANDRA NUNES VIANA </t>
  </si>
  <si>
    <t xml:space="preserve">VALCI DE SOUSA JUNIOR </t>
  </si>
  <si>
    <t xml:space="preserve">VANUZA MARIA DE OLIVEIRA </t>
  </si>
  <si>
    <t xml:space="preserve">MARLUCIA INACIA DE OLIVEIRA </t>
  </si>
  <si>
    <t xml:space="preserve">BEATRIZ DAS NEVES SILVA </t>
  </si>
  <si>
    <t xml:space="preserve">MARIA CELIA ALEXANDINA </t>
  </si>
  <si>
    <t xml:space="preserve">MURIEL PETER PIRES </t>
  </si>
  <si>
    <t xml:space="preserve">CARTAS DE ANUENCIA 2º CARTORIO GOIANIA </t>
  </si>
  <si>
    <t>IRRF FOLHA 06/2019</t>
  </si>
  <si>
    <t>CONS REG DE FISIOTERAPIA E TERAPIA OCUP</t>
  </si>
  <si>
    <t xml:space="preserve">ID SHOPPING COMERCIO E SERVICOS DE CRACHAS </t>
  </si>
  <si>
    <t>RENDIMENTOS 08/2019</t>
  </si>
  <si>
    <t xml:space="preserve">DIEGO BATISTA DA SILVA E SOUZA </t>
  </si>
  <si>
    <t xml:space="preserve">BRUNA GRASIELI BRITO </t>
  </si>
  <si>
    <t>NUTRIÇÃO &amp; VIDA DIETAS ENTERAIS</t>
  </si>
  <si>
    <t xml:space="preserve">AMANDA MORAIS DOS SANTOS </t>
  </si>
  <si>
    <t xml:space="preserve">JAQUELINA TERTULIANA CERQUEIRA </t>
  </si>
  <si>
    <t>FLAVIA MACIEL FERREIRA</t>
  </si>
  <si>
    <t>AIANE SENA DO CARMO</t>
  </si>
  <si>
    <t>ALDO NUNES DE ARAUJO</t>
  </si>
  <si>
    <t>JEAN CARLOS VENANCIO QUERIS</t>
  </si>
  <si>
    <t>DANIELLY CRISTINA PEREIRA DA SILVA</t>
  </si>
  <si>
    <t>ALINE ALVES DA SILVA</t>
  </si>
  <si>
    <t xml:space="preserve">FERNANDA APARECIDA </t>
  </si>
  <si>
    <t>KLEIDIONY FERREIRA MARQUES</t>
  </si>
  <si>
    <t xml:space="preserve">ROSIMERE OLIVEIRA PENA </t>
  </si>
  <si>
    <t>RENATO DOS SANTOS OLIVEIRA</t>
  </si>
  <si>
    <t xml:space="preserve">RICARDO MIRANDA RIBEIRO </t>
  </si>
  <si>
    <t>RITIELE DE MATOS SOARES</t>
  </si>
  <si>
    <t>SEBASTIAO MACIEL SOBRINHO</t>
  </si>
  <si>
    <t xml:space="preserve">NATIELE DA SILVA MARQUES </t>
  </si>
  <si>
    <t>FOLHA 08/19</t>
  </si>
  <si>
    <t>PIS FOLHA 07/2019</t>
  </si>
  <si>
    <t>JOZANI PINHEIRO SOUSA</t>
  </si>
  <si>
    <t>AMANDA MORAIS DOS SANTOS</t>
  </si>
  <si>
    <t>FUNDO FIXO 09/19</t>
  </si>
  <si>
    <t>IRRF FOLHA 07/2019</t>
  </si>
  <si>
    <t>IRRF RPA</t>
  </si>
  <si>
    <t>IRRF RPA FOLHA 07/2019</t>
  </si>
  <si>
    <t>FGTS FOLHA 08/2019</t>
  </si>
  <si>
    <t>FGTS FOLHA 08/2019 APRENDIZ</t>
  </si>
  <si>
    <t xml:space="preserve">NAYARA RODRIGUES DE OLIVEIRA </t>
  </si>
  <si>
    <t>GPS FOLHA 08/2019</t>
  </si>
  <si>
    <t>RPA N 110</t>
  </si>
  <si>
    <t>PLINIO TORRES BRAGA NETTO</t>
  </si>
  <si>
    <t>ISS NF 142</t>
  </si>
  <si>
    <t>ISS NF 143</t>
  </si>
  <si>
    <t>ISS NF 10753</t>
  </si>
  <si>
    <t>ISS NF 14248</t>
  </si>
  <si>
    <t>ISS NF 2324</t>
  </si>
  <si>
    <t>ISS NF 300</t>
  </si>
  <si>
    <t>ISS NF 178</t>
  </si>
  <si>
    <t>ISS NF 179</t>
  </si>
  <si>
    <t>ISS RPA 110</t>
  </si>
  <si>
    <t xml:space="preserve">PAPELARIA DINAMICA LTDA </t>
  </si>
  <si>
    <t xml:space="preserve">STAR PURIFICADORES </t>
  </si>
  <si>
    <t>IRRF NF 225</t>
  </si>
  <si>
    <t>IRRF NF 2324</t>
  </si>
  <si>
    <t>IRRF NF 300</t>
  </si>
  <si>
    <t>IRRF NF 142</t>
  </si>
  <si>
    <t>IRRF NF 147</t>
  </si>
  <si>
    <t>IRRF NF 149</t>
  </si>
  <si>
    <t>IRRF NF 178</t>
  </si>
  <si>
    <t>IRRF NF 179</t>
  </si>
  <si>
    <t>IRRF NF 37477</t>
  </si>
  <si>
    <t>IRRF NF 37872</t>
  </si>
  <si>
    <t>IRRF NF 29441</t>
  </si>
  <si>
    <t>IRRF NF 64377</t>
  </si>
  <si>
    <t>IRRF NF 10307</t>
  </si>
  <si>
    <t>IRRF NF 637</t>
  </si>
  <si>
    <t xml:space="preserve">DMI MATERIAL MEDICO HOSPITALAR </t>
  </si>
  <si>
    <t>PCC NF 210</t>
  </si>
  <si>
    <t>PCC NF 2213</t>
  </si>
  <si>
    <t>PCC NF 291</t>
  </si>
  <si>
    <t>PCC NF 160</t>
  </si>
  <si>
    <t>PCC NF 161</t>
  </si>
  <si>
    <t>PCC NF 37402</t>
  </si>
  <si>
    <t>PCC NF 27827</t>
  </si>
  <si>
    <t xml:space="preserve">PCC NF 28363 </t>
  </si>
  <si>
    <t>PCC NF 61338</t>
  </si>
  <si>
    <t>PCC NF 101105</t>
  </si>
  <si>
    <t>PCC NF 97987</t>
  </si>
  <si>
    <t>PCC NF 99644</t>
  </si>
  <si>
    <t>PCC NF 20164</t>
  </si>
  <si>
    <t>PCC NF 9497</t>
  </si>
  <si>
    <t>PCC NF 9655</t>
  </si>
  <si>
    <t>PCC NF 536</t>
  </si>
  <si>
    <t>PCC NF 555</t>
  </si>
  <si>
    <t xml:space="preserve">TAXA </t>
  </si>
  <si>
    <t>FEMBOM -FUNDO ESP MUN DE CORPO BOMBEIROS</t>
  </si>
  <si>
    <t xml:space="preserve">NUTRI &amp; QUALI </t>
  </si>
  <si>
    <t>PORTO SEGURO COMPANHIA DE SEGUROS GERAIS</t>
  </si>
  <si>
    <t xml:space="preserve">Seguro Predial </t>
  </si>
  <si>
    <t>GPS NF 2324</t>
  </si>
  <si>
    <t>GPS NF 142</t>
  </si>
  <si>
    <t>GPS NF 143</t>
  </si>
  <si>
    <t>IRRF NF 20654</t>
  </si>
  <si>
    <t>12602541926612434.</t>
  </si>
  <si>
    <t xml:space="preserve">MEDCOMERCE COML PRODUTOS HOSPITALAR </t>
  </si>
  <si>
    <t xml:space="preserve">MEDCOM COMERCIO DE MEDICAMENTOS HOSPITALARES </t>
  </si>
  <si>
    <t xml:space="preserve">VOLUS TECNOLOGIA E GESTAO DE BENEFICIOS </t>
  </si>
  <si>
    <t>RAYMED SERVICOS DE RADIOLOGIA LTDA ME</t>
  </si>
  <si>
    <t xml:space="preserve">ADRIANA DE SOUSA PEREIRA </t>
  </si>
  <si>
    <t xml:space="preserve">ALESSANDRO OLIVEIRA SANTANA </t>
  </si>
  <si>
    <t xml:space="preserve">ALVINO DE SOUSA ROSA JUNIOR </t>
  </si>
  <si>
    <t xml:space="preserve">ANA PAULA CARDOSO </t>
  </si>
  <si>
    <t xml:space="preserve">ANDRE GOMES JUDICE </t>
  </si>
  <si>
    <t xml:space="preserve">CRISTINA DUARTE FERREIRA </t>
  </si>
  <si>
    <t xml:space="preserve">HUDSON FARIA DOS SANTOS </t>
  </si>
  <si>
    <t xml:space="preserve">JOICE SANTANA ASSIS LORENCO </t>
  </si>
  <si>
    <t xml:space="preserve">KALINY XAVIER DE GUARDA </t>
  </si>
  <si>
    <t xml:space="preserve">KEILA DE SOUZA NOTELES </t>
  </si>
  <si>
    <t xml:space="preserve">MARIA APARECIDA DA SILVA GOMES </t>
  </si>
  <si>
    <t>2 PARCELA</t>
  </si>
  <si>
    <t>RENDIMENTOS 09/2019</t>
  </si>
  <si>
    <t xml:space="preserve">CARTAS DE ANUENCIA CARTORIO SANTA HELENA </t>
  </si>
  <si>
    <t xml:space="preserve">CLEONICE RIBEIRO DE ARAUJO </t>
  </si>
  <si>
    <t>ANA MARIA BUENO VIEIRA</t>
  </si>
  <si>
    <t xml:space="preserve">ZELIO DIVINO CAMARGO </t>
  </si>
  <si>
    <t xml:space="preserve">MAYCON DOUGLAS SANTANA  ARAUJO </t>
  </si>
  <si>
    <t>FOLHA 09/19</t>
  </si>
  <si>
    <t xml:space="preserve">FUNDO FIXO  </t>
  </si>
  <si>
    <t xml:space="preserve">IRRF RPA </t>
  </si>
  <si>
    <t>IRRF RPA 08/2019</t>
  </si>
  <si>
    <t>IRRF FOLHA</t>
  </si>
  <si>
    <t>IRRF FOLHA 08/2019</t>
  </si>
  <si>
    <t>PIS FOLHA 09/2019</t>
  </si>
  <si>
    <t>FGTS FOLHA 09/2019</t>
  </si>
  <si>
    <t>GPS FOLHA</t>
  </si>
  <si>
    <t>GPS FOLHA 09/2019</t>
  </si>
  <si>
    <t>RPA N 111</t>
  </si>
  <si>
    <t>INOVACAO SERVICOS E COMERCIO DE PRODUTOS HOSP</t>
  </si>
  <si>
    <t xml:space="preserve">GYN LOCADORA LTDA </t>
  </si>
  <si>
    <t>OLIMPO COM E SERV EIRELI</t>
  </si>
  <si>
    <t>FLEXMUNDI CONSULTORIA E SERVICOS LTDA</t>
  </si>
  <si>
    <t xml:space="preserve">FERNANDO FONSECA DE ALMEIDA NETO </t>
  </si>
  <si>
    <t xml:space="preserve">ELIANA SILVA SANTOS </t>
  </si>
  <si>
    <t xml:space="preserve">GISLAINE MENDES FURTADO </t>
  </si>
  <si>
    <t xml:space="preserve">DIVINO RONNY REZENDE JUNIOR </t>
  </si>
  <si>
    <t xml:space="preserve">BRUNO PEREIRA FIGUEREDO </t>
  </si>
  <si>
    <t>BURITI SERVICOS  EMPRESARIAS S/A</t>
  </si>
  <si>
    <t xml:space="preserve">LUANA KESSIA ROSA SILVA </t>
  </si>
  <si>
    <t xml:space="preserve">SOUZA SILVA E IRMAO </t>
  </si>
  <si>
    <t>BLOQUEIO</t>
  </si>
  <si>
    <t>BLOQUEIO JUDICIAL</t>
  </si>
  <si>
    <t>ISS NF 309</t>
  </si>
  <si>
    <t>ISS NF14478</t>
  </si>
  <si>
    <t>ISS NF 11053</t>
  </si>
  <si>
    <t>ISS NF 159</t>
  </si>
  <si>
    <t>NUTRICAO &amp; VIDA - DIETAS ENTERAIS LTDA</t>
  </si>
  <si>
    <t xml:space="preserve">SUPERMEDICA DISTRIBUIDORA HOSPITALAR EIRELI </t>
  </si>
  <si>
    <t xml:space="preserve">QUIMILAB COMERCIO E REPRESENTACOES LTDA </t>
  </si>
  <si>
    <t>VIA NUT NUTRICAO CLINICA E PRODUTOS HOSPITALARES</t>
  </si>
  <si>
    <t xml:space="preserve">HEALTH TECH FARMACIA DE MANIPULACAO </t>
  </si>
  <si>
    <t>QUALIDADE MAQUINAS E BALANCA LTDA</t>
  </si>
  <si>
    <t>SANTA FORMULA MANIPULACAO E HOMEOPATIA LTDA</t>
  </si>
  <si>
    <t xml:space="preserve">COSTA CAMARGO COM DE PROD HOSP </t>
  </si>
  <si>
    <t xml:space="preserve">CAROLINE GONCALVES MENDES </t>
  </si>
  <si>
    <t xml:space="preserve">NEW MASTER TELECOM </t>
  </si>
  <si>
    <t xml:space="preserve">R R TECNOLOGIA </t>
  </si>
  <si>
    <t xml:space="preserve">MEDICAMENTAL DISTRIBUIDORA </t>
  </si>
  <si>
    <t xml:space="preserve">DIAGGOIAS DIAGNOSTICOS LTDA </t>
  </si>
  <si>
    <t>HEMOSERV MANUTENCAO DE EQUIPAMENTOS HOSP</t>
  </si>
  <si>
    <t>ISS RPA N 112</t>
  </si>
  <si>
    <t xml:space="preserve">BRUNA CUNHA OLIVEIRA </t>
  </si>
  <si>
    <t>ISS RPA N 111</t>
  </si>
  <si>
    <t xml:space="preserve">MEDICINE COMERCIO HOSPITALAR </t>
  </si>
  <si>
    <t>RPA N 112</t>
  </si>
  <si>
    <t xml:space="preserve">CHIRLEY NEVES CARDOSO MACHADO </t>
  </si>
  <si>
    <t>JOAO RICARDO DE ALMEIDA MEDEIROS</t>
  </si>
  <si>
    <t>PCC NF 32</t>
  </si>
  <si>
    <t>PCC NF 126</t>
  </si>
  <si>
    <t>PCC NF 169</t>
  </si>
  <si>
    <t>PCC NF 219</t>
  </si>
  <si>
    <t>PCC NF 62234</t>
  </si>
  <si>
    <t>PCC NF 102784</t>
  </si>
  <si>
    <t>IRRF NF 155</t>
  </si>
  <si>
    <t>IRRF NF 159</t>
  </si>
  <si>
    <t>IRRF NF 160</t>
  </si>
  <si>
    <t>IRRF NF 164</t>
  </si>
  <si>
    <t>IRRF NF 165</t>
  </si>
  <si>
    <t>IRRF NF 309</t>
  </si>
  <si>
    <t>IRRF NF 648</t>
  </si>
  <si>
    <t>IRRF NF 10516</t>
  </si>
  <si>
    <t>IRRF NF 20835</t>
  </si>
  <si>
    <t>IRRF NF 23123</t>
  </si>
  <si>
    <t>IRRF NF 29959</t>
  </si>
  <si>
    <t>IRRF NF 65407</t>
  </si>
  <si>
    <t>GPS NF 159</t>
  </si>
  <si>
    <t>GPS NF 160</t>
  </si>
  <si>
    <t xml:space="preserve">ACORDO </t>
  </si>
  <si>
    <t xml:space="preserve">MARCIO PEREIRA SANTOS </t>
  </si>
  <si>
    <t>CRED BLOQ</t>
  </si>
  <si>
    <t>06.12</t>
  </si>
  <si>
    <t>SERVIÇOS TI</t>
  </si>
  <si>
    <t>MARCOS BORGES RIBEIRO</t>
  </si>
  <si>
    <t xml:space="preserve">VIVIANE FERNANDES DE OLIVEIRA -PENHORA JUDICIAL </t>
  </si>
  <si>
    <t xml:space="preserve">INTERACT DEVELOPMENT DESENVOLVIMENTO </t>
  </si>
  <si>
    <t>BERNARDINO &amp;COSTA REPRESENTAÇÕES</t>
  </si>
  <si>
    <t>AIDC TECNOLOGIA LTDA</t>
  </si>
  <si>
    <t>PROGRAMA NACIONAL CONTROLE DE QUALIDADE LTDA</t>
  </si>
  <si>
    <t>EDITORA RAIZES LTDA -EPP</t>
  </si>
  <si>
    <t xml:space="preserve">DANIELA PARREIRA DA SILVA </t>
  </si>
  <si>
    <t>FLAVIA MAVIEL ALVES PEREIRA</t>
  </si>
  <si>
    <t>ILZA FRANCISCA DE GOIS SANTOS</t>
  </si>
  <si>
    <t>ACERTO FUNDO FIXO 10/2019</t>
  </si>
  <si>
    <t>MILENA PEREIRA DE SOUZA</t>
  </si>
  <si>
    <t>IRACEULA ALVES DANTAS</t>
  </si>
  <si>
    <t>LORYENNE RODRIGUES LOPES</t>
  </si>
  <si>
    <t>RENDIMENTOS 10/2019</t>
  </si>
  <si>
    <t>CARTAS DE ANUENCIA CARTORIO SANTA HELENA - ATACADÃO HORTIFRUTI</t>
  </si>
  <si>
    <t>FUNDO FIXO 11/19</t>
  </si>
  <si>
    <t>FOLHA 10/2019</t>
  </si>
  <si>
    <t>FOLHA 10/19</t>
  </si>
  <si>
    <t>FGTS  FOLHA 10/2019 APRENDIZ</t>
  </si>
  <si>
    <t>FGTS  FOLHA 10/2019</t>
  </si>
  <si>
    <t>18588-09001</t>
  </si>
  <si>
    <t>BARBARA M P DE AZEVEDO</t>
  </si>
  <si>
    <t>HELENO V G MARTINS</t>
  </si>
  <si>
    <t>MEIRIELLEN DE S COSTA</t>
  </si>
  <si>
    <t>ZILAINE B CARNEIRO</t>
  </si>
  <si>
    <t>REGINA RODRIGUES DE SOUSA</t>
  </si>
  <si>
    <t>FOLHA 13°/2019</t>
  </si>
  <si>
    <t>DEUSIMAR SINESTRO DE LIMA</t>
  </si>
  <si>
    <t>330174729/00</t>
  </si>
  <si>
    <t>CONSELHO REGIONAL DE FARMACIA DO ESTADO DE GOIAS</t>
  </si>
  <si>
    <t>WESLAYNE VIEIRA RIBEIRO</t>
  </si>
  <si>
    <t>3 PARCELA 117</t>
  </si>
  <si>
    <t>03.06</t>
  </si>
  <si>
    <t>13° SALARIO - 1° PARCELA</t>
  </si>
  <si>
    <t>ISS NFS 194 E 195</t>
  </si>
  <si>
    <t>ISS NFS 11336</t>
  </si>
  <si>
    <t>ISS NFS 14702</t>
  </si>
  <si>
    <t>ISS NFS 54</t>
  </si>
  <si>
    <t>ISS NFS 172 E 173</t>
  </si>
  <si>
    <t>ISS NFS 95</t>
  </si>
  <si>
    <t>EXTINTORES SANTA HELENA EIRELI - ME</t>
  </si>
  <si>
    <t>TARIFA DEB</t>
  </si>
  <si>
    <t>ISS NF 189 E 190</t>
  </si>
  <si>
    <t>ISS NF 324</t>
  </si>
  <si>
    <t>OLIVERTEC EQUIPAMENTOS HOPSITALARES</t>
  </si>
  <si>
    <t xml:space="preserve">PRO-RAD CONSULTORES EM RADIOPROTEÇÃO </t>
  </si>
  <si>
    <t xml:space="preserve">PROTEC MEDICINA </t>
  </si>
  <si>
    <t>VERBENNA FARMACIA DE MANIPULAÇÃO LTDA - EPP</t>
  </si>
  <si>
    <t>TEK DISTRIBUIDORA EIRELI - ME</t>
  </si>
  <si>
    <t>IRRF NF000054</t>
  </si>
  <si>
    <t>IRRF NF000094</t>
  </si>
  <si>
    <t>IRRF NF000172</t>
  </si>
  <si>
    <t>IRRF NF000173</t>
  </si>
  <si>
    <t>IRRF NF000178</t>
  </si>
  <si>
    <t>IRRF NF000189</t>
  </si>
  <si>
    <t>IRRF NF000190</t>
  </si>
  <si>
    <t>IRRF NF000194</t>
  </si>
  <si>
    <t>IRRF NF000195</t>
  </si>
  <si>
    <t>IRRF NF000233</t>
  </si>
  <si>
    <t>IRRF NF000238</t>
  </si>
  <si>
    <t>IRRF NF000663</t>
  </si>
  <si>
    <t>IRRF NF000668</t>
  </si>
  <si>
    <t>IRRF NF010650</t>
  </si>
  <si>
    <t>IRRF NF021038</t>
  </si>
  <si>
    <t>IRRF NF023304</t>
  </si>
  <si>
    <t>IRRF NF030420</t>
  </si>
  <si>
    <t>IRRF NF039140</t>
  </si>
  <si>
    <t>IRRF NF066728</t>
  </si>
  <si>
    <t>BRUNA CUNHA OLIVEIRA  - 10/2019</t>
  </si>
  <si>
    <t>PLINIO TORRES BRAGA NETTO - 10/2019</t>
  </si>
  <si>
    <t>PIS FOLHA 10/2019</t>
  </si>
  <si>
    <t>IRRF FOLHA 10/2019</t>
  </si>
  <si>
    <t>PCC NF000093</t>
  </si>
  <si>
    <t>PCC NF000142</t>
  </si>
  <si>
    <t>PCC NF 000143</t>
  </si>
  <si>
    <t>PCC NF000178</t>
  </si>
  <si>
    <t>PCC NF000179</t>
  </si>
  <si>
    <t>PCC NF000225</t>
  </si>
  <si>
    <t>PCC NF000300</t>
  </si>
  <si>
    <t>PCC NF000570</t>
  </si>
  <si>
    <t>PCC NF002256</t>
  </si>
  <si>
    <t>BURITI SERVIÇOS EMPRESARIAIS</t>
  </si>
  <si>
    <t>PCC NF005843</t>
  </si>
  <si>
    <t xml:space="preserve">TOTAL VIGILANCIA E SEGURANÇA </t>
  </si>
  <si>
    <t>PCC NF009807</t>
  </si>
  <si>
    <t>PCC NF022312</t>
  </si>
  <si>
    <t>PCC NF022335</t>
  </si>
  <si>
    <t>PCC NF022588</t>
  </si>
  <si>
    <t>PCC NF022823</t>
  </si>
  <si>
    <t>PCC NF037477</t>
  </si>
  <si>
    <t>PCC NF037872</t>
  </si>
  <si>
    <t>GPS FOLHA 10/2019</t>
  </si>
  <si>
    <t>GPS NF000173</t>
  </si>
  <si>
    <t>GPS NF000172</t>
  </si>
  <si>
    <t>NF 004304</t>
  </si>
  <si>
    <t>NF 004145</t>
  </si>
  <si>
    <t>8331155074-9</t>
  </si>
  <si>
    <t>CAIXA SEGURADORA S.A  - parcela 08</t>
  </si>
  <si>
    <t>8331195951-5</t>
  </si>
  <si>
    <t>CAIXA SEGURADORA S.A  - parcela 09</t>
  </si>
  <si>
    <t>8331220847-5</t>
  </si>
  <si>
    <t>CAIXA SEGURADORA S.A  - parcela 10</t>
  </si>
  <si>
    <t>ANA CLARA DA SILVA PEREIRA</t>
  </si>
  <si>
    <t>FGTSS RESCISÃO</t>
  </si>
  <si>
    <t xml:space="preserve">CHARLENE ALVES DO NASCIMENTO </t>
  </si>
  <si>
    <t>BEATRIZ VIEIRA DA SILVA</t>
  </si>
  <si>
    <t>ANGELA PEREIRA BORGES</t>
  </si>
  <si>
    <t>WESLAINE ANTUNES FARIA</t>
  </si>
  <si>
    <t>FGTS  RESCISÃO</t>
  </si>
  <si>
    <t>RODRIGO MARTINS DA SILVA</t>
  </si>
  <si>
    <t>CASSIO DA SILVA RAMOS</t>
  </si>
  <si>
    <t>NARA NAYANE NERY BARROSO</t>
  </si>
  <si>
    <t>ANGELA  DE OLIVEIRA PIMENTA</t>
  </si>
  <si>
    <t>NF002409</t>
  </si>
  <si>
    <t>NF14613</t>
  </si>
  <si>
    <t>NF014613</t>
  </si>
  <si>
    <t>NF14309</t>
  </si>
  <si>
    <t>DB VLR BLV</t>
  </si>
  <si>
    <t>NF18297</t>
  </si>
  <si>
    <t>THAIS CRISTINA BUENO DE CARVALHO</t>
  </si>
  <si>
    <t>NF103785</t>
  </si>
  <si>
    <t>FABIANA DUTRA DA SILVA VIEIRA</t>
  </si>
  <si>
    <t>MURILLO GONÇALVES SILVA</t>
  </si>
  <si>
    <t>REGIANE LOPES SCHMIDT</t>
  </si>
  <si>
    <t>SELESTE MARTINS DE SOUSA</t>
  </si>
  <si>
    <t>TR VLR CX</t>
  </si>
  <si>
    <t>01.06</t>
  </si>
  <si>
    <t xml:space="preserve">ARTEC  TECNOLOGIA E SERVIÇOS </t>
  </si>
  <si>
    <t>J CAMARA E IRMAOS S/A</t>
  </si>
  <si>
    <t>SOUSA SILVA E IRMAO LTDA</t>
  </si>
  <si>
    <t>RENDIMENTOS 11/2019</t>
  </si>
  <si>
    <t>DEVOLUÇÃO RESCISÃO</t>
  </si>
  <si>
    <t xml:space="preserve">RG GESTÃO E APOIO ADMINISTRATIVO </t>
  </si>
  <si>
    <t>GNOSE SERVIÇOS MEDICOS</t>
  </si>
  <si>
    <t>JOAQUIM CARLOS  LACERDA</t>
  </si>
  <si>
    <t>SEMPREVIDA MEDICINA INTENSICA</t>
  </si>
  <si>
    <t>04.06</t>
  </si>
  <si>
    <t>4HEALTH SERVIÇOS MEDICOS</t>
  </si>
  <si>
    <t>ORACIL FAGUNDES ROSA</t>
  </si>
  <si>
    <t>FOLHA 11/19</t>
  </si>
  <si>
    <t>Reembolso/43</t>
  </si>
  <si>
    <t>Reembolso/107</t>
  </si>
  <si>
    <t>Reembolso/15410</t>
  </si>
  <si>
    <t>Reembolso/12372</t>
  </si>
  <si>
    <t>GRUPO DE ESTUDO CLINICO CIRURGICO</t>
  </si>
  <si>
    <t>INSTITUTO QUALISA DE GESTAO</t>
  </si>
  <si>
    <t>FUNDO FIXO 12/19</t>
  </si>
  <si>
    <t>FGTS  FOLHA 11/2019 APRENDIZ</t>
  </si>
  <si>
    <t>FGTS  FOLHA 11/2019</t>
  </si>
  <si>
    <t>ISS NF 200 E 201</t>
  </si>
  <si>
    <t>ISS NF 00000328</t>
  </si>
  <si>
    <t>ISS NF 00000097</t>
  </si>
  <si>
    <t>ISS NF 058 E 059</t>
  </si>
  <si>
    <t>ISS NF 187 E 188</t>
  </si>
  <si>
    <t>ISS NF 00011849</t>
  </si>
  <si>
    <t>ISS NF 00000330</t>
  </si>
  <si>
    <t>4BIO MEDICAMENTOS AS</t>
  </si>
  <si>
    <t>FORTE IMPERADOR COM ATAC EPI LTDA</t>
  </si>
  <si>
    <t>CIENTIFICA MEDICA HOSPITALAR LTDA (DEVOLUÇÃO)</t>
  </si>
  <si>
    <t>ROSEMERE OLIVEIRA V DE LIMA</t>
  </si>
  <si>
    <t>13° SALARIO - 2° PARCELA</t>
  </si>
  <si>
    <t>8331230939-5</t>
  </si>
  <si>
    <t>CAIXA SEGURADORA S.A  - parcela 11</t>
  </si>
  <si>
    <t>FRIGELAR COMERCIO E INDUSTRIA LTDA</t>
  </si>
  <si>
    <t>C&amp;S MATERIAIS ELETRICOS LTDA</t>
  </si>
  <si>
    <t>CIPA ASSESSORIA LTDA</t>
  </si>
  <si>
    <t>PIS FOLHA 11/2019</t>
  </si>
  <si>
    <t>IRRF FOLHA 11/2019</t>
  </si>
  <si>
    <t>IRRF NF95</t>
  </si>
  <si>
    <t>IRRF NF97</t>
  </si>
  <si>
    <t>IRRF NF187</t>
  </si>
  <si>
    <t>IRRF NF188</t>
  </si>
  <si>
    <t>IRRF NF193</t>
  </si>
  <si>
    <t>IRRF NF200</t>
  </si>
  <si>
    <t>IRRF NF201</t>
  </si>
  <si>
    <t>IRRF NF246</t>
  </si>
  <si>
    <t>IRRF NF324</t>
  </si>
  <si>
    <t>IRRF NF328</t>
  </si>
  <si>
    <t>IRRF NF330</t>
  </si>
  <si>
    <t>IRRF NF712</t>
  </si>
  <si>
    <t>IRRF NF10816</t>
  </si>
  <si>
    <t>IRRF NF21267</t>
  </si>
  <si>
    <t>IRRF NF21358</t>
  </si>
  <si>
    <t>PROTEC MEDICINA DO TRABALHO LTDA</t>
  </si>
  <si>
    <t>IRRF NF23492</t>
  </si>
  <si>
    <t>IRRF NF30887</t>
  </si>
  <si>
    <t>IRRF NF39192</t>
  </si>
  <si>
    <t>IRRF NF67605</t>
  </si>
  <si>
    <t>IRRF NF500741</t>
  </si>
  <si>
    <t>GPS 13°2019</t>
  </si>
  <si>
    <t>GPS FOLHA 13° salário</t>
  </si>
  <si>
    <t>GPS NF 188</t>
  </si>
  <si>
    <t>GPS NF 187</t>
  </si>
  <si>
    <t>GPS FOLHA 11/2019</t>
  </si>
  <si>
    <t>JCM NITEROI REFIGERAÇÃO LTDA</t>
  </si>
  <si>
    <t>REFRIGERAÇÃO DU DUFRIO COM E IMPORT LTDA</t>
  </si>
  <si>
    <t>PCC NF147</t>
  </si>
  <si>
    <t>PCC NF 149</t>
  </si>
  <si>
    <t>PCC NF155</t>
  </si>
  <si>
    <t>PCC NF 189</t>
  </si>
  <si>
    <t>PCC NF 190</t>
  </si>
  <si>
    <t>PCC NF 233</t>
  </si>
  <si>
    <t>PCC NF 309</t>
  </si>
  <si>
    <t>PCC NF 585</t>
  </si>
  <si>
    <t>WORK7AUDITORES INDEPENDENTE</t>
  </si>
  <si>
    <t>PCC NF 2288</t>
  </si>
  <si>
    <t>BURITI SERVICOS EMPRESARIAIS S/A</t>
  </si>
  <si>
    <t>PCC NF 6007</t>
  </si>
  <si>
    <t>PCC NF 9958</t>
  </si>
  <si>
    <t>PCC NF 20500</t>
  </si>
  <si>
    <t>PCC NF 21358</t>
  </si>
  <si>
    <t xml:space="preserve">PROTEC MEDICINA DO TRABALHO </t>
  </si>
  <si>
    <t>PCC NF23123</t>
  </si>
  <si>
    <t>PCC NF 23492</t>
  </si>
  <si>
    <t>PCC NF 29441</t>
  </si>
  <si>
    <t>PCC NF 29959</t>
  </si>
  <si>
    <t>PCC NF 39140</t>
  </si>
  <si>
    <t>PCC NF 63308</t>
  </si>
  <si>
    <t>PCC NF 201916034</t>
  </si>
  <si>
    <t>PCC NF 201919848</t>
  </si>
  <si>
    <t>PCC NF 201927549</t>
  </si>
  <si>
    <t>PCC NF 201931208</t>
  </si>
  <si>
    <t>LUCAS SOUSA MENDES</t>
  </si>
  <si>
    <t>02.06</t>
  </si>
  <si>
    <t>CONSELHO REGIONAL DE FISIOTERAPIA E TERAPIA OCUPACIONAL</t>
  </si>
  <si>
    <t>GIZELLI PEREIRA DE SOUZA LEITE</t>
  </si>
  <si>
    <t>JULIANA MATIAS DE ASSIS SILVA</t>
  </si>
  <si>
    <t>ACERTO FUNDO FIXO 12/2019</t>
  </si>
  <si>
    <t>RENDIMENTOS 12/2019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</si>
  <si>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</si>
  <si>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BRUNA GOMES SANTOS</t>
  </si>
  <si>
    <t>FUNDO FIXO 01/20</t>
  </si>
  <si>
    <t>FABIANA DE OLIVEIRA SANTOS</t>
  </si>
  <si>
    <t>FGTS  FOLHA 12/2019 APRENDIZ</t>
  </si>
  <si>
    <t>FGTS  FOLHA 12/2019</t>
  </si>
  <si>
    <t>FOLHA 12/19</t>
  </si>
  <si>
    <t>RPA N 115</t>
  </si>
  <si>
    <t xml:space="preserve">ZILDETE DA CONCEIÇÃO </t>
  </si>
  <si>
    <t>RPA N117</t>
  </si>
  <si>
    <t>RPA RAFAEL COSTA SOARES</t>
  </si>
  <si>
    <t>PIS FOLHA 12/2019</t>
  </si>
  <si>
    <t>TAXA DE LICENÇA E FUNCIONAMENTO - ALVARA</t>
  </si>
  <si>
    <t>RPA N119</t>
  </si>
  <si>
    <t>RPA PAULO VITOR DA SILVA SOUSA</t>
  </si>
  <si>
    <t>RPA 118</t>
  </si>
  <si>
    <t>RPA LIVIA MIRANDA BARBOSA</t>
  </si>
  <si>
    <t>RPA 114/115/116</t>
  </si>
  <si>
    <t>RPA BRUNA CUNHA OLIVEIRA</t>
  </si>
  <si>
    <t>4HEALTH SERVICOS MEDICOS LTDA</t>
  </si>
  <si>
    <t>ELIANA SILVA SANTOS SULINO</t>
  </si>
  <si>
    <t>CASSIANO DA SILVA SOUZA</t>
  </si>
  <si>
    <t>ROSEMERE OLIVEIRA DE LIMA</t>
  </si>
  <si>
    <t>TARIFA TEV AG</t>
  </si>
  <si>
    <t>SANEAMENTO DE GOIAS S.A</t>
  </si>
  <si>
    <t>Reembolso/38</t>
  </si>
  <si>
    <t>06.06</t>
  </si>
  <si>
    <t>SAMTRONIC INDUSTRIA E COMERCIO LTDA</t>
  </si>
  <si>
    <t>BLOQUEIO JUDICIAL - Grupo de Estudo Clínico Cirúrgico</t>
  </si>
  <si>
    <t xml:space="preserve">MEDICINI COMERCIO HOSPITALAR </t>
  </si>
  <si>
    <t>SOLUTION HOSPITALAR LTDA</t>
  </si>
  <si>
    <t>4BIO MEDICAMENTOS S.A</t>
  </si>
  <si>
    <t>ACERTO FUNDO FIXO 01/2020</t>
  </si>
  <si>
    <t>8331238861-9</t>
  </si>
  <si>
    <t>CAIXA SEGURADORA S.A  - parcela 12</t>
  </si>
  <si>
    <t>HALEX ISTAR INDUSTRIA FARMACEUTICA</t>
  </si>
  <si>
    <t>CARLOS FERNANDO MATOS</t>
  </si>
  <si>
    <t xml:space="preserve">GISELLY COELHO BARROS </t>
  </si>
  <si>
    <t>IZILDA ARAUJO BRONCA</t>
  </si>
  <si>
    <t>SANDRA MARIA VIEIRA CRUZ</t>
  </si>
  <si>
    <t>RENDIMENTOS 01/2020</t>
  </si>
  <si>
    <t>LAURIENE DA SILVA RODRIGUES</t>
  </si>
  <si>
    <t>FABIANA B COSTA</t>
  </si>
  <si>
    <t>KEVEM CLEMENTINO BATISTA</t>
  </si>
  <si>
    <t>JESSICA ANDRADE</t>
  </si>
  <si>
    <t>FOLHA 01/2020</t>
  </si>
  <si>
    <t>FGTS  FOLHA 01/2020</t>
  </si>
  <si>
    <t>FGTS  FOLHA 01/2020 APRENDIZ</t>
  </si>
  <si>
    <t>JOZANI PINHEIRO SOUSA MACIEL</t>
  </si>
  <si>
    <t>AGILE MED LTDA</t>
  </si>
  <si>
    <t>RPA N11</t>
  </si>
  <si>
    <t>RPA N10</t>
  </si>
  <si>
    <t>RPA N12</t>
  </si>
  <si>
    <t>SEMPREVIDA MEDICINA INTENSIVA LTDA</t>
  </si>
  <si>
    <t>RPA N09</t>
  </si>
  <si>
    <t>RPA MURILO BARROS PONCIANO</t>
  </si>
  <si>
    <t>RPA N06</t>
  </si>
  <si>
    <t>RPA GLEIDE MARTINS</t>
  </si>
  <si>
    <t>CASA DO UNIFORME JMS O CEARENSE LTDA</t>
  </si>
  <si>
    <t>LAZARA MARIA DE ARAUJO MUNDIM</t>
  </si>
  <si>
    <t>RPA N08</t>
  </si>
  <si>
    <t>MEDICAMENTAL HOSPITALAR LTDA</t>
  </si>
  <si>
    <t>CASSIO HENRIQUE ARISTIDES DE SOUZA ALVES</t>
  </si>
  <si>
    <t>JOY DIGITAL COMUNICAÇÃO VISUAL EIRELI</t>
  </si>
  <si>
    <t>REEMBOLSO 040</t>
  </si>
  <si>
    <t>REEMBOLSO 041</t>
  </si>
  <si>
    <t>REEMBOLSO 039</t>
  </si>
  <si>
    <t>GOIANIA ACRILICO INDUSTRIA E COMERCIO EIRELI - ME</t>
  </si>
  <si>
    <t>PRO RAD CONSULTORES EM RADIOPROTECAO SS</t>
  </si>
  <si>
    <t>PHILIPS CLINICAL DE INFORMATICS - SISTEMAS INFORMACAO LTDA</t>
  </si>
  <si>
    <t>FUNDO FIXO  02/20</t>
  </si>
  <si>
    <t>KELVIM CANTARELLI DOS SANTOS</t>
  </si>
  <si>
    <t>ANDRADE E OLIVEIRA JUNIOR LTDA</t>
  </si>
  <si>
    <t>PRO-SAUDE DISTRIB DE MEDICAMENTOS EIRELI</t>
  </si>
  <si>
    <t>TOTAL FRIO REFRIGERAÇÃO E AR CONDICIONADO LTDA</t>
  </si>
  <si>
    <t>TECIDOS TITA LTDA</t>
  </si>
  <si>
    <t>PRIME COMERCIO DE PRODUTOS HOSPITALARES LTDA - ME</t>
  </si>
  <si>
    <t>DW SERVICE LTDA - EPP</t>
  </si>
  <si>
    <t>R R FERREIRA MATERIAIS HOSP E ELETRICOS</t>
  </si>
  <si>
    <t>BIO INFINITY TECNOLOGIA HOSPITALAR EIRELI ME</t>
  </si>
  <si>
    <t>DISEL DISTRIBUIDORA LTDA ME</t>
  </si>
  <si>
    <t>OBJETIVA PRODUTOS E SERVIÇOS P/ LABORATORIAL</t>
  </si>
  <si>
    <t>FARMARIN IND E COMERCIO LTDA</t>
  </si>
  <si>
    <t>GUARDA VIDA EPI EIRELI - EPP</t>
  </si>
  <si>
    <t>FUNDO ESPECIAL MUNICIPAL DO CORPO DE BOMBEIROS - FEBOM</t>
  </si>
  <si>
    <t>ONCOTECH HOSPITALAR COMERCIO MEDICAMENTOS LTDA</t>
  </si>
  <si>
    <t>FOLHA 02/20 - 30% ADIANTADO</t>
  </si>
  <si>
    <t>HIDRO VOLT MAT ELETRICOS  E HIDR LTDA</t>
  </si>
  <si>
    <t>CRISTAL PHARMA LTDA</t>
  </si>
  <si>
    <t>VECCI COMERCIO DE ARTIGOS TEXTEIS LTDA</t>
  </si>
  <si>
    <t>ALIRIO ARAUJO DA SILVA</t>
  </si>
  <si>
    <t>DAMIANA G DOS S SILVA</t>
  </si>
  <si>
    <t>EDINETE M D S NASCIMENTO</t>
  </si>
  <si>
    <t>ELZENICE L MAGALHES</t>
  </si>
  <si>
    <t>ENDRESSON DE J OLIVEIRA</t>
  </si>
  <si>
    <t>FLAVIA O BARBOSA</t>
  </si>
  <si>
    <t>GLEICE R B ARQUELINO</t>
  </si>
  <si>
    <t>MARIA LUCIA S PROTO</t>
  </si>
  <si>
    <t>GRAZIELE P DA SILVA</t>
  </si>
  <si>
    <t>ELAINE MARIA GOMES FRANCA</t>
  </si>
  <si>
    <t>MEDCIM PRODUTOS HOSPITALARES E SERV LTDA</t>
  </si>
  <si>
    <t>PROCIFAR DISTRIBUIDORA LTDA</t>
  </si>
  <si>
    <t>RENDIMENTOS 02/2020</t>
  </si>
  <si>
    <t>LAURIENE DA SILVA RODRIGUES - 30% ADIANTADO</t>
  </si>
  <si>
    <t>FOLHA 02/20 - 70% RESTANTE</t>
  </si>
  <si>
    <t>WILLIAM JHON SILVA DA COSTA</t>
  </si>
  <si>
    <t>FUNDO FIXO  03/20</t>
  </si>
  <si>
    <t>JESUS DANIEL DE CARVALHO</t>
  </si>
  <si>
    <t>FGTS  FOLHA 02/2020</t>
  </si>
  <si>
    <t>FGTS  FOLHA 02/2020 APRENDIZ</t>
  </si>
  <si>
    <t>GPS FOLHA 12/2019</t>
  </si>
  <si>
    <t>TRAD EQUIP HOSPITALAR LTDA - ME</t>
  </si>
  <si>
    <t>XAVIER E JUNQUEIRA ADVOGADOS ASSOCIADOS S/S</t>
  </si>
  <si>
    <t>JOSE JOEL DA COSTA SOUTO</t>
  </si>
  <si>
    <t>NUTRIÇÃO E VIDA DIETAS ENTERAIS LTDA ME</t>
  </si>
  <si>
    <t>GPS FOLHA 01/2020</t>
  </si>
  <si>
    <t>EUDES SILVA NUNES</t>
  </si>
  <si>
    <t>SANTA HELENA COMERCIO DE FERRAGENS LTDA</t>
  </si>
  <si>
    <t>ENFERMED COM DE MATERIAIS MEDICO-HOSP</t>
  </si>
  <si>
    <t>MED RIOS COMERCIO DE MEDICAMENTOS E MAT HOSP EIRELI</t>
  </si>
  <si>
    <t>GUILHERME ONO GOUVEIA</t>
  </si>
  <si>
    <t>MARCIA CAROLLINE VASCONCELOS PEREIRA</t>
  </si>
  <si>
    <t>LUCAS MENDES RIBEIRO AUGUSTO</t>
  </si>
  <si>
    <t>JAQUELINE VIEIRA DE ALMEIDA</t>
  </si>
  <si>
    <t>NOVA HOSPITALAR COMERCIAL E IMPORTADORA EIRELI ME</t>
  </si>
  <si>
    <t>RPA 131</t>
  </si>
  <si>
    <t>JOAQUIM PEDRO F NETO</t>
  </si>
  <si>
    <t>RPA 130</t>
  </si>
  <si>
    <t>ADRIANO BORGES DE CARVALHO</t>
  </si>
  <si>
    <t>RPA 132</t>
  </si>
  <si>
    <t>VALDECI VIEIRA DA SILVA</t>
  </si>
  <si>
    <t>RPA 127</t>
  </si>
  <si>
    <t>MURILO BARROS PONCIANO</t>
  </si>
  <si>
    <t>AGUA PURA DISTRIBUIDORA LTDA EPP</t>
  </si>
  <si>
    <t>PIS FOLHA 01/2020</t>
  </si>
  <si>
    <t>PIS FOLHA 06/2019</t>
  </si>
  <si>
    <t>IRRF FOLHA 12/2019</t>
  </si>
  <si>
    <t>FACILITA HIGIENE E LIMPEZA EIRELI</t>
  </si>
  <si>
    <t>CAMILA MARQUES DA SILVA NASCIMENTO</t>
  </si>
  <si>
    <t>RPA 129</t>
  </si>
  <si>
    <t>GLEIDE MARTINS</t>
  </si>
  <si>
    <t>RPA 128</t>
  </si>
  <si>
    <t>TS COMERCIAL DE MEDICAMENTOS E REPRESENTAÇÕES</t>
  </si>
  <si>
    <t>WILLIAM JHON SILVA DA COSTA - 30% ADIANTAMENTO</t>
  </si>
  <si>
    <t>MPM PRODUTOS MEDICOS</t>
  </si>
  <si>
    <t>HOSPDA COM E SERVIÇOS HOPS LTDA - ME</t>
  </si>
  <si>
    <t>ESPUMABRAZ IND E COM DE ESPUMA DE POLIURETANO EIRELI</t>
  </si>
  <si>
    <t>PRO REMEDIOS DIST DE PROD FARMA E COSM EIRELI</t>
  </si>
  <si>
    <t>FOLHA 03/20 - 30% ADIANTADO</t>
  </si>
  <si>
    <t>IRRF RPA FOLHA 02/2020</t>
  </si>
  <si>
    <t>IRRF FOLHA 02/2020</t>
  </si>
  <si>
    <t>PCC 000058</t>
  </si>
  <si>
    <t>PCC 000059</t>
  </si>
  <si>
    <t>PCC 000097</t>
  </si>
  <si>
    <t>PCC 000187</t>
  </si>
  <si>
    <t>PCC 000188</t>
  </si>
  <si>
    <t>PCC 000193</t>
  </si>
  <si>
    <t>PCC 000204</t>
  </si>
  <si>
    <t>PCC 000205</t>
  </si>
  <si>
    <t>PCC 000210</t>
  </si>
  <si>
    <t>PCC 000220</t>
  </si>
  <si>
    <t>PCC 000246</t>
  </si>
  <si>
    <t>PCC 000330</t>
  </si>
  <si>
    <t>PCC 000668</t>
  </si>
  <si>
    <t>PCC 000683</t>
  </si>
  <si>
    <t>PCC 006114</t>
  </si>
  <si>
    <t>PCC 006217</t>
  </si>
  <si>
    <t>PCC 006343</t>
  </si>
  <si>
    <t>PCC 021038</t>
  </si>
  <si>
    <t>PCC 021267</t>
  </si>
  <si>
    <t>PCC 022031</t>
  </si>
  <si>
    <t>PCC 030887</t>
  </si>
  <si>
    <t>PCC 031355</t>
  </si>
  <si>
    <t>PCC 039645</t>
  </si>
  <si>
    <t>PCC 040372</t>
  </si>
  <si>
    <t>PCC 066728</t>
  </si>
  <si>
    <t>PCC 067605</t>
  </si>
  <si>
    <t>PCC 109620</t>
  </si>
  <si>
    <t>PCC 502176</t>
  </si>
  <si>
    <t>PCC 511097</t>
  </si>
  <si>
    <t>PCC 201935514</t>
  </si>
  <si>
    <t>PCC 2019939705</t>
  </si>
  <si>
    <t>IRRF 000358</t>
  </si>
  <si>
    <t>IRRF 003074</t>
  </si>
  <si>
    <t>IRRF 003075</t>
  </si>
  <si>
    <t>IRRF 003076</t>
  </si>
  <si>
    <t>IRRF 003077</t>
  </si>
  <si>
    <t>IRRF 003078</t>
  </si>
  <si>
    <t>IRRF 024468</t>
  </si>
  <si>
    <t>IRRF 000224</t>
  </si>
  <si>
    <t>IRRF 000225</t>
  </si>
  <si>
    <t>IRRF 040822</t>
  </si>
  <si>
    <t>IRRF 032351</t>
  </si>
  <si>
    <t>IRRF 070757</t>
  </si>
  <si>
    <t>IRRF 021813</t>
  </si>
  <si>
    <t>IRRF 514377</t>
  </si>
  <si>
    <t>IRRF 000067</t>
  </si>
  <si>
    <t>IRRF 000104</t>
  </si>
  <si>
    <t>IRRF 000105</t>
  </si>
  <si>
    <t>IRRF 011330</t>
  </si>
  <si>
    <t>IRRF 022031</t>
  </si>
  <si>
    <t>IRRF 000779</t>
  </si>
  <si>
    <t>IRRF 000275</t>
  </si>
  <si>
    <t>LAURIENE SILVA RODRIGUES</t>
  </si>
  <si>
    <t>GPS FOLHA 02/2020</t>
  </si>
  <si>
    <t>ORBIS GESTAO DE TECNOLOGIA EM SAUDE LTDA</t>
  </si>
  <si>
    <t>CARMO DISTRIBUIDORA HOSPITALAR EIRELI</t>
  </si>
  <si>
    <t>FUTURA DISTRIBUIDORA DE MEDICAMENTOS E PROD DE SAUDE LTDA</t>
  </si>
  <si>
    <t>FLAMAM FILTROS INDUSTRIAIS LTDA</t>
  </si>
  <si>
    <t>MEDIXX COMERCIO E SERVIÇO PARA SAUDE LTDA</t>
  </si>
  <si>
    <t>BIO RESIDUOS SOLUÇÕES AMBIENTAIS LTDA</t>
  </si>
  <si>
    <t>EXCLUSIVA PRIME 85 EIRELI - ME</t>
  </si>
  <si>
    <t>NICOLINA M DA SILVA &amp; CIA LTDA</t>
  </si>
  <si>
    <t>NUTRA NUTRICAO AVANCADA LTDA</t>
  </si>
  <si>
    <t>DISTRIBUIDORA DE MEDICAMENTOS GUIMARAES E BRITO LTDA - EPP</t>
  </si>
  <si>
    <t>CENTRO DE TOMOGRAFIA COMPUTADORIZADA  LTDA</t>
  </si>
  <si>
    <t>HTS TECNOLOGIA EM SAUDE COM IMP EXP LTDA</t>
  </si>
  <si>
    <t>COMPANHIA ULTRAGAZ S.A</t>
  </si>
  <si>
    <t>AGILLE MEDICAMENTOS</t>
  </si>
  <si>
    <t>AMATECH LTDA</t>
  </si>
  <si>
    <t>FRANCISCO IRANILSON CAMPELO</t>
  </si>
  <si>
    <t>PIS FOLHA 02/2020</t>
  </si>
  <si>
    <t>CLINICA DE ANESTESIOLOGIA DE GOIAS - ME</t>
  </si>
  <si>
    <t>MEDLINN HOSPITALAR LTDA - ME</t>
  </si>
  <si>
    <t>BIOMED PRODUTOS MEDICOS HOSPITALARES LTDA</t>
  </si>
  <si>
    <t xml:space="preserve">SANTA HELENA COMERCIO DE FERRAGENS </t>
  </si>
  <si>
    <t>HEALTH TECH FARMACIA MANIPULAÇÃO LTDA</t>
  </si>
  <si>
    <t>YM COMERCIO MEDICAMENTOS E MATERIAIS HOSPITALARES LTDA</t>
  </si>
  <si>
    <t>FRANCISCO IRANILSON CAMPELO EIRELI</t>
  </si>
  <si>
    <t>RW MEDICAL COM DE PROD HOSP LTDA - EPP</t>
  </si>
  <si>
    <t>CASULA &amp; VASCONCELOS INDUSTRIA FAMACEUTICA E COMER LTDA</t>
  </si>
  <si>
    <t xml:space="preserve">NEOCLAN COM DE MATERIAIS HIGIENICOS E LIMPEZA LTDA </t>
  </si>
  <si>
    <t>GOLDSERV COMERCIAL</t>
  </si>
  <si>
    <t>PETERLINI E CAMPOS COMERCIO DE TINTAS LTDA</t>
  </si>
  <si>
    <t>ACERTO FUNDO FIXO 03/2020</t>
  </si>
  <si>
    <t>8331249816-3</t>
  </si>
  <si>
    <t>CAIXA SEGURADORA S.A  - parcela 13</t>
  </si>
  <si>
    <t>W L PNEUS E SERVIÇOS LTDA ME</t>
  </si>
  <si>
    <t>RENDIMENTOS 03/2020</t>
  </si>
  <si>
    <t>LWM IND E COM PLASTICOS LTDA</t>
  </si>
  <si>
    <t>FOLHA 03/20 - 70% RESTANTE</t>
  </si>
  <si>
    <t>VALCI DE SOUSA JUNIOR</t>
  </si>
  <si>
    <t>14900030005733075-0</t>
  </si>
  <si>
    <t>CAIXA SEGURADORA S.A  - parcela 14</t>
  </si>
  <si>
    <t>WENDEL BORGES DO CARMO</t>
  </si>
  <si>
    <t>SIRLEY ALVES DA SILVA</t>
  </si>
  <si>
    <t>LUIS CARLOS RODRIGUES DA SILVA</t>
  </si>
  <si>
    <t xml:space="preserve">F &amp; S DISTRIBUIÇÃO EIRELI </t>
  </si>
  <si>
    <t>FABIANA SUZY OLIVIERA DE MOURA</t>
  </si>
  <si>
    <t>AGDA LUIZA ALVES DE ALMEIDA</t>
  </si>
  <si>
    <t>MATHEUS CAMILO DA COSTA</t>
  </si>
  <si>
    <t>CARLA LORRAINE CASTRO DA SILVA</t>
  </si>
  <si>
    <t>WANDERSON SOUZA SANTOS</t>
  </si>
  <si>
    <t>FOLHA 13°/2020</t>
  </si>
  <si>
    <t>13° SALARIO - 1° PARCELA - ANIVERSARIANTES JANEIRO E MARÇO</t>
  </si>
  <si>
    <t>IPIRANGA MATERIAIS DE CONSTRUÇÃO LTDA</t>
  </si>
  <si>
    <t>FGTS  FOLHA 03/2020 APRENDIZ</t>
  </si>
  <si>
    <t>MISLENE MARTINS VIEIRA SILVA</t>
  </si>
  <si>
    <t>RPA 135</t>
  </si>
  <si>
    <t>RPA 136</t>
  </si>
  <si>
    <t>BRUNA CUNHA OLIVEIRA</t>
  </si>
  <si>
    <t>RPA 133</t>
  </si>
  <si>
    <t>EMERSON LEAO SILVA</t>
  </si>
  <si>
    <t>F&amp;S DISTRIBUIÇÃO EIRELI</t>
  </si>
  <si>
    <t>GO MED DISTRIBUIDORA DE MEDICAMENTOS LTDA ME</t>
  </si>
  <si>
    <t>RPA 140</t>
  </si>
  <si>
    <t>UBYRATAN GONZAGA COELHO</t>
  </si>
  <si>
    <t>LG MANGUEIRAS E PARAFUSOS LTDA ME</t>
  </si>
  <si>
    <t>CIRURGICA SANTA CRUZ COM PROD HOSPITALAR</t>
  </si>
  <si>
    <t>GODOY &amp; USSO LTDA</t>
  </si>
  <si>
    <t>AXMED EQUIP MED HOSP LTDA EPP</t>
  </si>
  <si>
    <t>C&amp;S DIAG COMERCIO DE PRODUTOS LTDA ME</t>
  </si>
  <si>
    <t>PATRICIA PEREIRA PEIXOTO</t>
  </si>
  <si>
    <t>FORTE IMPERADOR COMERCIO ATACADISTA DE EPI LTDA</t>
  </si>
  <si>
    <t>RPA 134</t>
  </si>
  <si>
    <t>MARIA DIVINA SOARES ALVES</t>
  </si>
  <si>
    <t>RPA 139</t>
  </si>
  <si>
    <t>RPA 137</t>
  </si>
  <si>
    <t>ABC SERVIÇOS CORPORATIVOS EIRELI</t>
  </si>
  <si>
    <t>GONÇALVES E GARCIA LTDA</t>
  </si>
  <si>
    <t>SÃO PAULO CARNES E DERIVADOS EIRELI ME</t>
  </si>
  <si>
    <t>CARTAS DE ANUENCIA 1º CARTORIO GOIANIA - Nutra Nutrição Avançada</t>
  </si>
  <si>
    <t>CARTAS DE ANUENCIA 1º CARTORIO GOIANIA - Hidrovolt Materiais Elétricos</t>
  </si>
  <si>
    <t>CARTAS DE ANUENCIA 1º CARTORIO GOIANIA - T5 Ortopedista</t>
  </si>
  <si>
    <t>CARTAS DE ANUENCIA CARTORIO SANTA HELENA - J FARIA</t>
  </si>
  <si>
    <t>REI DO FRIO ELETRODOMESTICO EIRELI</t>
  </si>
  <si>
    <t>ZERO GRAU GASES E EQUIPAMENTOS LTDA</t>
  </si>
  <si>
    <t>MARTINS COMERCIO DE MEDICAMENTOS LTDA</t>
  </si>
  <si>
    <t>VILELA E PAULA LTDA</t>
  </si>
  <si>
    <t>CARTAS DE ANUENCIA CARTORIO SANTA HELENA - FARMATER MEDICAMENTOS</t>
  </si>
  <si>
    <t>CARTAS DE ANUENCIA CARTORIO SANTA HELENA - PNCQ</t>
  </si>
  <si>
    <t>CARTAS DE ANUENCIA CARTORIO SANTA HELENA - HEALTH TECH</t>
  </si>
  <si>
    <t>CARTAS DE ANUENCIA CARTORIO SANTA HELENA - NUTRIÇÃO &amp; VIDA</t>
  </si>
  <si>
    <t>CARTAS DE ANUENCIA CARTORIO SANTA HELENA - ELLO DISTRIBUIÇÃO</t>
  </si>
  <si>
    <t>CARTAS DE ANUENCIA CARTORIO SANTA HELENA - PROBAC DO BRASIL</t>
  </si>
  <si>
    <t>BIONEXO DO BRASIL SOLUCOES DIGITAIS EIRELI</t>
  </si>
  <si>
    <t>CARTAS DE ANUENCIA CARTORIO SANTA HELENA - EPA INDUSTRIA</t>
  </si>
  <si>
    <t>FOLHA 04/20 - 30% ADIANTADO</t>
  </si>
  <si>
    <t>ELCIA FERREIRA DE CARVALHO</t>
  </si>
  <si>
    <t>KATIA XAVIER DA SILVA</t>
  </si>
  <si>
    <t>CREUZA GOMES DE LIMA SOARES</t>
  </si>
  <si>
    <t>CARTORIO 2 OFICIO SANTA HELENA - devolução de crédito</t>
  </si>
  <si>
    <t>DEB CEST PJ</t>
  </si>
  <si>
    <t xml:space="preserve">CARTAS DE ANUENCIA CARTORIO SANTA HELENA - DJ PLASTICOS LTDA </t>
  </si>
  <si>
    <t>PIS FOLHA 03/2020</t>
  </si>
  <si>
    <t>TAXS CONTABILIDADE EIRELI</t>
  </si>
  <si>
    <t>TARIFA DOC/IN</t>
  </si>
  <si>
    <t>ACERTO FUNDO FIXO 04/2020</t>
  </si>
  <si>
    <t>CARTORIO 2 OFICIO SANTA HELENA - SAMTRONIC NF 233437</t>
  </si>
  <si>
    <t>ALDENICE ANA SOARES</t>
  </si>
  <si>
    <t>IRISMAR GOMES NEVES</t>
  </si>
  <si>
    <t>JÓ HENRIQUE HONÓRIO ALMEIDA</t>
  </si>
  <si>
    <t>CARTORIO 2 OFICIO SANTA HELENA - NUTRIÇÃO &amp; VIDA</t>
  </si>
  <si>
    <t>MAIS SAUDE DISTRIBUIDORA DE MATERIAIS</t>
  </si>
  <si>
    <t>RENDIMENTOS 04/2020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</si>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</sst>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d/m/yyyy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9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166" fontId="45" fillId="0" borderId="6" xfId="0" applyNumberFormat="1" applyFont="1" applyBorder="1" applyAlignment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C01D95F7-6166-5168-8F91-1D26F6407E82%7D&amp;file=FLUXO%20CAIXA%20-%202020%20-%20DEZEMBRO%20-%20HURSO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9" t="s">
        <v>0</v>
      </c>
      <c r="B1" s="389"/>
      <c r="C1" s="389"/>
      <c r="D1" s="389"/>
      <c r="E1" s="389"/>
      <c r="F1" s="389"/>
      <c r="G1" s="389"/>
      <c r="H1" s="389"/>
      <c r="I1" s="45"/>
    </row>
    <row r="2" spans="1:11" ht="15" customHeight="1" x14ac:dyDescent="0.3">
      <c r="A2" s="390" t="s">
        <v>1</v>
      </c>
      <c r="B2" s="390"/>
      <c r="C2" s="390"/>
      <c r="D2" s="390"/>
      <c r="E2" s="390"/>
      <c r="F2" s="390"/>
      <c r="G2" s="390"/>
      <c r="H2" s="390"/>
      <c r="I2" s="46"/>
    </row>
    <row r="3" spans="1:11" ht="15.75" customHeight="1" thickBot="1" x14ac:dyDescent="0.35">
      <c r="A3" s="391" t="s">
        <v>2</v>
      </c>
      <c r="B3" s="391"/>
      <c r="C3" s="391"/>
      <c r="D3" s="391"/>
      <c r="E3" s="391"/>
      <c r="F3" s="391"/>
      <c r="G3" s="391"/>
      <c r="H3" s="391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464205.04000000004</v>
      </c>
      <c r="H6" s="29">
        <f t="shared" si="0"/>
        <v>29.894381630288699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41530246.009999998</v>
      </c>
      <c r="H7" s="29">
        <f t="shared" si="0"/>
        <v>1.2271300425467961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41530246.009999998</v>
      </c>
      <c r="H8" s="33">
        <f>G8/E8</f>
        <v>1.2271300425467961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-35134.65</v>
      </c>
      <c r="H9" s="29">
        <f t="shared" ref="H9:H17" si="1">G9/E9</f>
        <v>0.20589166011803367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-25716629.090000004</v>
      </c>
      <c r="H10" s="29">
        <f t="shared" si="1"/>
        <v>1.2365698432635384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-278795.72000000003</v>
      </c>
      <c r="H11" s="37">
        <f t="shared" si="1"/>
        <v>0.98435205743507037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-6868151.7399999993</v>
      </c>
      <c r="H12" s="29">
        <f t="shared" si="1"/>
        <v>1.1905862363738069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-5725692.1799999997</v>
      </c>
      <c r="H13" s="29">
        <f t="shared" si="1"/>
        <v>0.9151437040020266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-57029.57</v>
      </c>
      <c r="H14" s="29">
        <f t="shared" si="1"/>
        <v>0.75313395492334501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-2400136.19</v>
      </c>
      <c r="H15" s="29">
        <f t="shared" si="1"/>
        <v>1.0668505045076455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-41081569.139999993</v>
      </c>
      <c r="H16" s="155">
        <f t="shared" si="1"/>
        <v>1.1539312271387141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448676.87000000477</v>
      </c>
      <c r="H17" s="40">
        <f t="shared" si="1"/>
        <v>-0.25521900423973959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7" t="s">
        <v>21</v>
      </c>
      <c r="B20" s="387"/>
      <c r="C20" s="387"/>
      <c r="D20" s="387"/>
      <c r="E20" s="387"/>
      <c r="F20" s="387"/>
      <c r="G20" s="387"/>
      <c r="H20" s="387"/>
    </row>
    <row r="21" spans="1:11" x14ac:dyDescent="0.3">
      <c r="A21" s="387" t="s">
        <v>22</v>
      </c>
      <c r="B21" s="387"/>
      <c r="C21" s="387"/>
      <c r="D21" s="387"/>
      <c r="E21" s="387"/>
      <c r="F21" s="387"/>
      <c r="G21" s="387"/>
      <c r="H21" s="387"/>
    </row>
    <row r="22" spans="1:11" x14ac:dyDescent="0.3">
      <c r="A22" s="386" t="s">
        <v>23</v>
      </c>
      <c r="B22" s="386"/>
      <c r="C22" s="386"/>
      <c r="D22" s="386"/>
      <c r="E22" s="386"/>
      <c r="F22" s="44"/>
      <c r="G22" s="44"/>
      <c r="H22" s="44"/>
    </row>
    <row r="23" spans="1:11" ht="12.75" customHeight="1" x14ac:dyDescent="0.3">
      <c r="A23" s="388" t="s">
        <v>24</v>
      </c>
      <c r="B23" s="388"/>
      <c r="C23" s="388"/>
      <c r="D23" s="388"/>
      <c r="E23" s="388"/>
      <c r="F23" s="44"/>
      <c r="G23" s="44"/>
      <c r="H23" s="44"/>
    </row>
    <row r="24" spans="1:11" x14ac:dyDescent="0.3">
      <c r="A24" s="388"/>
      <c r="B24" s="388"/>
      <c r="C24" s="388"/>
      <c r="D24" s="388"/>
      <c r="E24" s="388"/>
      <c r="F24" s="44"/>
      <c r="G24" s="44"/>
      <c r="H24" s="44"/>
    </row>
    <row r="25" spans="1:11" x14ac:dyDescent="0.3">
      <c r="A25" s="388"/>
      <c r="B25" s="388"/>
      <c r="C25" s="388"/>
      <c r="D25" s="388"/>
      <c r="E25" s="388"/>
      <c r="F25" s="44"/>
      <c r="G25" s="44"/>
      <c r="H25" s="44"/>
    </row>
    <row r="26" spans="1:11" x14ac:dyDescent="0.3">
      <c r="A26" s="388"/>
      <c r="B26" s="388"/>
      <c r="C26" s="388"/>
      <c r="D26" s="388"/>
      <c r="E26" s="388"/>
      <c r="F26" s="44"/>
      <c r="G26" s="44"/>
      <c r="H26" s="44"/>
    </row>
    <row r="27" spans="1:11" x14ac:dyDescent="0.3">
      <c r="A27" s="388"/>
      <c r="B27" s="388"/>
      <c r="C27" s="388"/>
      <c r="D27" s="388"/>
      <c r="E27" s="388"/>
      <c r="F27" s="44"/>
      <c r="G27" s="44"/>
      <c r="H27" s="44"/>
    </row>
    <row r="28" spans="1:11" x14ac:dyDescent="0.3">
      <c r="A28" s="388"/>
      <c r="B28" s="388"/>
      <c r="C28" s="388"/>
      <c r="D28" s="388"/>
      <c r="E28" s="388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7"/>
      <c r="B89" s="387"/>
      <c r="C89" s="387"/>
      <c r="D89" s="387"/>
      <c r="E89" s="387"/>
      <c r="F89" s="387"/>
      <c r="G89" s="387"/>
      <c r="H89" s="387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BI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48" width="11" style="320" customWidth="1"/>
    <col min="49" max="49" width="11.5546875" style="322" customWidth="1"/>
    <col min="50" max="50" width="11.5546875" style="320" customWidth="1"/>
    <col min="51" max="51" width="11" style="323" customWidth="1"/>
    <col min="52" max="52" width="11.5546875" style="324" customWidth="1"/>
    <col min="53" max="57" width="11" style="320" customWidth="1"/>
    <col min="58" max="58" width="11.5546875" style="320" customWidth="1"/>
    <col min="59" max="59" width="11.88671875" style="319" customWidth="1"/>
    <col min="60" max="60" width="8.44140625" style="319" customWidth="1"/>
    <col min="61" max="61" width="1.6640625" style="320" customWidth="1"/>
    <col min="62" max="16384" width="11.5546875" style="320"/>
  </cols>
  <sheetData>
    <row r="1" spans="2:61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I1" s="164"/>
    </row>
    <row r="2" spans="2:61" ht="8.25" customHeight="1" thickBot="1" x14ac:dyDescent="0.35">
      <c r="L2" s="374" t="str">
        <f>"Referência: Jan a Dez /"&amp;C3</f>
        <v>Referência: Jan a Dez /</v>
      </c>
      <c r="M2" s="374"/>
      <c r="N2" s="374"/>
      <c r="O2" s="374"/>
      <c r="Z2" s="374" t="str">
        <f>"Referência: Jan a Dez /"&amp;Q3</f>
        <v>Referência: Jan a Dez /</v>
      </c>
      <c r="AA2" s="374"/>
      <c r="AB2" s="374"/>
      <c r="AC2" s="374"/>
      <c r="AO2" s="374" t="str">
        <f>"Referência: Jan a Dez /"&amp;AF3</f>
        <v>Referência: Jan a Dez /2019</v>
      </c>
      <c r="AP2" s="374"/>
      <c r="AQ2" s="374"/>
      <c r="AR2" s="374"/>
      <c r="BD2" s="374" t="str">
        <f>"Referência: Jan a Dez /"&amp;AU3</f>
        <v>Referência: Jan a Dez /2020</v>
      </c>
      <c r="BE2" s="374"/>
      <c r="BF2" s="374"/>
      <c r="BG2" s="374"/>
    </row>
    <row r="3" spans="2:61" x14ac:dyDescent="0.3">
      <c r="B3" s="295" t="s">
        <v>678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  <c r="AU3" s="312">
        <v>2020</v>
      </c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4"/>
      <c r="BI3" s="110"/>
    </row>
    <row r="4" spans="2:61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  <c r="AU4" s="316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8"/>
      <c r="BI4" s="110"/>
    </row>
    <row r="5" spans="2:61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  <c r="AU5" s="175" t="str">
        <f>LEFT(AF5,6)&amp;RIGHT(AF5,2)+1</f>
        <v>jan/2020</v>
      </c>
      <c r="AV5" s="175" t="str">
        <f t="shared" ref="AV5:BF5" si="14">LEFT(AG5,6)&amp;RIGHT(AG5,2)+1</f>
        <v>fev/2020</v>
      </c>
      <c r="AW5" s="175" t="str">
        <f t="shared" si="14"/>
        <v>mar/2020</v>
      </c>
      <c r="AX5" s="175" t="str">
        <f t="shared" si="14"/>
        <v>abr/2020</v>
      </c>
      <c r="AY5" s="175" t="str">
        <f t="shared" si="14"/>
        <v>mai/2020</v>
      </c>
      <c r="AZ5" s="175" t="str">
        <f t="shared" si="14"/>
        <v>jun/2020</v>
      </c>
      <c r="BA5" s="175" t="str">
        <f t="shared" si="14"/>
        <v>jul/2020</v>
      </c>
      <c r="BB5" s="175" t="str">
        <f t="shared" si="14"/>
        <v>ago/2020</v>
      </c>
      <c r="BC5" s="175" t="str">
        <f t="shared" si="14"/>
        <v>set/2020</v>
      </c>
      <c r="BD5" s="175" t="str">
        <f t="shared" si="14"/>
        <v>out/2020</v>
      </c>
      <c r="BE5" s="175" t="str">
        <f t="shared" si="14"/>
        <v>nov/2020</v>
      </c>
      <c r="BF5" s="175" t="str">
        <f t="shared" si="14"/>
        <v>dez/2020</v>
      </c>
      <c r="BG5" s="175"/>
      <c r="BH5" s="170"/>
      <c r="BI5" s="110"/>
    </row>
    <row r="6" spans="2:61" ht="12.6" thickBot="1" x14ac:dyDescent="0.35">
      <c r="B6" s="186"/>
      <c r="C6" s="112" t="s">
        <v>608</v>
      </c>
      <c r="D6" s="112" t="s">
        <v>609</v>
      </c>
      <c r="E6" s="112" t="s">
        <v>610</v>
      </c>
      <c r="F6" s="112" t="s">
        <v>611</v>
      </c>
      <c r="G6" s="112" t="s">
        <v>612</v>
      </c>
      <c r="H6" s="112" t="s">
        <v>613</v>
      </c>
      <c r="I6" s="112" t="s">
        <v>614</v>
      </c>
      <c r="J6" s="112" t="s">
        <v>615</v>
      </c>
      <c r="K6" s="112" t="s">
        <v>616</v>
      </c>
      <c r="L6" s="112" t="s">
        <v>617</v>
      </c>
      <c r="M6" s="112" t="s">
        <v>618</v>
      </c>
      <c r="N6" s="112" t="s">
        <v>619</v>
      </c>
      <c r="O6" s="181" t="s">
        <v>30</v>
      </c>
      <c r="P6" s="160"/>
      <c r="Q6" s="112" t="s">
        <v>608</v>
      </c>
      <c r="R6" s="112" t="s">
        <v>609</v>
      </c>
      <c r="S6" s="112" t="s">
        <v>610</v>
      </c>
      <c r="T6" s="112" t="s">
        <v>611</v>
      </c>
      <c r="U6" s="112" t="s">
        <v>612</v>
      </c>
      <c r="V6" s="112" t="s">
        <v>613</v>
      </c>
      <c r="W6" s="112" t="s">
        <v>614</v>
      </c>
      <c r="X6" s="112" t="s">
        <v>615</v>
      </c>
      <c r="Y6" s="112" t="s">
        <v>616</v>
      </c>
      <c r="Z6" s="112" t="s">
        <v>617</v>
      </c>
      <c r="AA6" s="112" t="s">
        <v>618</v>
      </c>
      <c r="AB6" s="112" t="s">
        <v>619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  <c r="AU6" s="172" t="s">
        <v>38</v>
      </c>
      <c r="AV6" s="173" t="s">
        <v>39</v>
      </c>
      <c r="AW6" s="173" t="s">
        <v>40</v>
      </c>
      <c r="AX6" s="173" t="s">
        <v>41</v>
      </c>
      <c r="AY6" s="173" t="s">
        <v>42</v>
      </c>
      <c r="AZ6" s="173" t="s">
        <v>43</v>
      </c>
      <c r="BA6" s="173" t="s">
        <v>44</v>
      </c>
      <c r="BB6" s="173" t="s">
        <v>45</v>
      </c>
      <c r="BC6" s="173" t="s">
        <v>46</v>
      </c>
      <c r="BD6" s="173" t="s">
        <v>47</v>
      </c>
      <c r="BE6" s="173" t="s">
        <v>48</v>
      </c>
      <c r="BF6" s="173" t="s">
        <v>49</v>
      </c>
      <c r="BG6" s="169" t="s">
        <v>30</v>
      </c>
      <c r="BH6" s="174" t="s">
        <v>51</v>
      </c>
      <c r="BI6" s="110"/>
    </row>
    <row r="7" spans="2:61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5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7"/>
      <c r="AT7" s="117"/>
      <c r="AU7" s="375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7"/>
      <c r="BI7" s="117"/>
    </row>
    <row r="8" spans="2:61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5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4507.5</v>
      </c>
      <c r="AM8" s="333">
        <f>'HURSO - Saldos Bancários'!AV9</f>
        <v>4507.5</v>
      </c>
      <c r="AN8" s="333">
        <f>'HURSO - Saldos Bancários'!AW9</f>
        <v>4507.5</v>
      </c>
      <c r="AO8" s="333">
        <f>'HURSO - Saldos Bancários'!AX9</f>
        <v>4507.5</v>
      </c>
      <c r="AP8" s="333">
        <f>'HURSO - Saldos Bancários'!AY9</f>
        <v>482060.73</v>
      </c>
      <c r="AQ8" s="333">
        <f>'HURSO - Saldos Bancários'!AZ9</f>
        <v>829656.17</v>
      </c>
      <c r="AR8" s="330">
        <f t="shared" ref="AR8:AR13" si="16">AQ8</f>
        <v>829656.17</v>
      </c>
      <c r="AS8" s="331">
        <f t="shared" ref="AS8:AS14" si="17">AR8/$AR$14</f>
        <v>0.22677901187757757</v>
      </c>
      <c r="AT8" s="332"/>
      <c r="AU8" s="333">
        <f>'HURSO - Saldos Bancários'!BA9</f>
        <v>156986.07999999999</v>
      </c>
      <c r="AV8" s="333">
        <f>'HURSO - Saldos Bancários'!BB9</f>
        <v>6058.82</v>
      </c>
      <c r="AW8" s="333">
        <f>'HURSO - Saldos Bancários'!BC9</f>
        <v>4507.5</v>
      </c>
      <c r="AX8" s="333">
        <f>'HURSO - Saldos Bancários'!BD9</f>
        <v>1363787.62</v>
      </c>
      <c r="AY8" s="333">
        <f>'HURSO - Saldos Bancários'!BE9</f>
        <v>0</v>
      </c>
      <c r="AZ8" s="333">
        <f>'HURSO - Saldos Bancários'!BF9</f>
        <v>0</v>
      </c>
      <c r="BA8" s="333">
        <f>'HURSO - Saldos Bancários'!BG9</f>
        <v>0</v>
      </c>
      <c r="BB8" s="333">
        <f>'HURSO - Saldos Bancários'!BH9</f>
        <v>0</v>
      </c>
      <c r="BC8" s="333">
        <f>'HURSO - Saldos Bancários'!BI9</f>
        <v>0</v>
      </c>
      <c r="BD8" s="333">
        <f>'HURSO - Saldos Bancários'!BJ9</f>
        <v>0</v>
      </c>
      <c r="BE8" s="333">
        <f>'HURSO - Saldos Bancários'!BK9</f>
        <v>0</v>
      </c>
      <c r="BF8" s="333">
        <f>'HURSO - Saldos Bancários'!BL9</f>
        <v>0</v>
      </c>
      <c r="BG8" s="330">
        <f t="shared" ref="BG8:BG13" si="18">BF8</f>
        <v>0</v>
      </c>
      <c r="BH8" s="331">
        <f t="shared" ref="BH8:BH14" si="19">BG8/$AR$14</f>
        <v>0</v>
      </c>
      <c r="BI8" s="332"/>
    </row>
    <row r="9" spans="2:61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20">N9</f>
        <v>0</v>
      </c>
      <c r="P9" s="329"/>
      <c r="Q9" s="118">
        <f>O66</f>
        <v>1773159.85</v>
      </c>
      <c r="R9" s="118">
        <f t="shared" ref="R9:AC9" si="21">Q66</f>
        <v>0</v>
      </c>
      <c r="S9" s="118">
        <f t="shared" si="21"/>
        <v>0</v>
      </c>
      <c r="T9" s="118">
        <f t="shared" si="21"/>
        <v>0</v>
      </c>
      <c r="U9" s="118">
        <f t="shared" si="21"/>
        <v>0</v>
      </c>
      <c r="V9" s="118">
        <f t="shared" si="21"/>
        <v>0</v>
      </c>
      <c r="W9" s="118">
        <f t="shared" si="21"/>
        <v>0</v>
      </c>
      <c r="X9" s="118">
        <f t="shared" si="21"/>
        <v>0</v>
      </c>
      <c r="Y9" s="118">
        <f t="shared" si="21"/>
        <v>31324.29</v>
      </c>
      <c r="Z9" s="118">
        <f t="shared" si="21"/>
        <v>1141.49</v>
      </c>
      <c r="AA9" s="118">
        <f t="shared" si="21"/>
        <v>0</v>
      </c>
      <c r="AB9" s="118">
        <f t="shared" si="21"/>
        <v>0</v>
      </c>
      <c r="AC9" s="118">
        <f t="shared" si="21"/>
        <v>0</v>
      </c>
      <c r="AD9" s="331">
        <f t="shared" si="15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2969549.1100000003</v>
      </c>
      <c r="AM9" s="333">
        <f>'HURSO - Saldos Bancários'!AV19</f>
        <v>2034148.08</v>
      </c>
      <c r="AN9" s="333">
        <f>'HURSO - Saldos Bancários'!AW19</f>
        <v>2428541.09</v>
      </c>
      <c r="AO9" s="333">
        <f>'HURSO - Saldos Bancários'!AX19</f>
        <v>4524362.17</v>
      </c>
      <c r="AP9" s="333">
        <f>'HURSO - Saldos Bancários'!AY19</f>
        <v>3672215.9699999997</v>
      </c>
      <c r="AQ9" s="333">
        <f>'HURSO - Saldos Bancários'!AZ19</f>
        <v>2828778.37</v>
      </c>
      <c r="AR9" s="330">
        <f t="shared" si="16"/>
        <v>2828778.37</v>
      </c>
      <c r="AS9" s="331">
        <f t="shared" si="17"/>
        <v>0.77322098812242246</v>
      </c>
      <c r="AT9" s="332"/>
      <c r="AU9" s="333">
        <f>'HURSO - Saldos Bancários'!BA19</f>
        <v>307218.96000000002</v>
      </c>
      <c r="AV9" s="333">
        <f>'HURSO - Saldos Bancários'!BB19</f>
        <v>750948.94</v>
      </c>
      <c r="AW9" s="333">
        <f>'HURSO - Saldos Bancários'!BC19</f>
        <v>6601.71</v>
      </c>
      <c r="AX9" s="333">
        <f>'HURSO - Saldos Bancários'!BD19</f>
        <v>1393545.54</v>
      </c>
      <c r="AY9" s="333">
        <f>'HURSO - Saldos Bancários'!BE19</f>
        <v>0</v>
      </c>
      <c r="AZ9" s="333">
        <f>'HURSO - Saldos Bancários'!BF19</f>
        <v>0</v>
      </c>
      <c r="BA9" s="333">
        <f>'HURSO - Saldos Bancários'!BG19</f>
        <v>0</v>
      </c>
      <c r="BB9" s="333">
        <f>'HURSO - Saldos Bancários'!BH19</f>
        <v>0</v>
      </c>
      <c r="BC9" s="333">
        <f>'HURSO - Saldos Bancários'!BI19</f>
        <v>0</v>
      </c>
      <c r="BD9" s="333">
        <f>'HURSO - Saldos Bancários'!BJ19</f>
        <v>0</v>
      </c>
      <c r="BE9" s="333">
        <f>'HURSO - Saldos Bancários'!BK19</f>
        <v>0</v>
      </c>
      <c r="BF9" s="333">
        <f>'HURSO - Saldos Bancários'!BL19</f>
        <v>0</v>
      </c>
      <c r="BG9" s="330">
        <f t="shared" si="18"/>
        <v>0</v>
      </c>
      <c r="BH9" s="331">
        <f t="shared" si="19"/>
        <v>0</v>
      </c>
      <c r="BI9" s="332"/>
    </row>
    <row r="10" spans="2:61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20"/>
        <v>0</v>
      </c>
      <c r="P10" s="329"/>
      <c r="Q10" s="118">
        <f>N67</f>
        <v>0</v>
      </c>
      <c r="R10" s="119">
        <f>Q67</f>
        <v>0</v>
      </c>
      <c r="S10" s="119">
        <f t="shared" ref="S10:AB10" si="22">R67</f>
        <v>0</v>
      </c>
      <c r="T10" s="119">
        <f t="shared" si="22"/>
        <v>0</v>
      </c>
      <c r="U10" s="119">
        <f t="shared" si="22"/>
        <v>0</v>
      </c>
      <c r="V10" s="119">
        <f t="shared" si="22"/>
        <v>0</v>
      </c>
      <c r="W10" s="119">
        <f t="shared" si="22"/>
        <v>0</v>
      </c>
      <c r="X10" s="119">
        <f t="shared" si="22"/>
        <v>0</v>
      </c>
      <c r="Y10" s="119">
        <f t="shared" si="22"/>
        <v>0</v>
      </c>
      <c r="Z10" s="119">
        <f t="shared" si="22"/>
        <v>0</v>
      </c>
      <c r="AA10" s="119">
        <f t="shared" si="22"/>
        <v>0</v>
      </c>
      <c r="AB10" s="119">
        <f t="shared" si="22"/>
        <v>0</v>
      </c>
      <c r="AC10" s="330">
        <f t="shared" ref="AC10:AC13" si="23">AB10</f>
        <v>0</v>
      </c>
      <c r="AD10" s="331">
        <f t="shared" si="15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6"/>
        <v>0</v>
      </c>
      <c r="AS10" s="331">
        <f t="shared" si="17"/>
        <v>0</v>
      </c>
      <c r="AT10" s="332"/>
      <c r="AU10" s="118">
        <v>0</v>
      </c>
      <c r="AV10" s="118">
        <v>0</v>
      </c>
      <c r="AW10" s="119">
        <v>0</v>
      </c>
      <c r="AX10" s="119">
        <v>0</v>
      </c>
      <c r="AY10" s="119">
        <v>0</v>
      </c>
      <c r="AZ10" s="119">
        <v>0</v>
      </c>
      <c r="BA10" s="119">
        <v>0</v>
      </c>
      <c r="BB10" s="119">
        <v>0</v>
      </c>
      <c r="BC10" s="119">
        <v>0</v>
      </c>
      <c r="BD10" s="119">
        <v>0</v>
      </c>
      <c r="BE10" s="119">
        <v>0</v>
      </c>
      <c r="BF10" s="119">
        <v>0</v>
      </c>
      <c r="BG10" s="330">
        <f t="shared" si="18"/>
        <v>0</v>
      </c>
      <c r="BH10" s="331">
        <f t="shared" si="19"/>
        <v>0</v>
      </c>
      <c r="BI10" s="332"/>
    </row>
    <row r="11" spans="2:61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20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3"/>
        <v>0</v>
      </c>
      <c r="AD11" s="331">
        <f t="shared" si="15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6"/>
        <v>0</v>
      </c>
      <c r="AS11" s="331">
        <f t="shared" si="17"/>
        <v>0</v>
      </c>
      <c r="AT11" s="332"/>
      <c r="AU11" s="118">
        <f>AQ68</f>
        <v>0</v>
      </c>
      <c r="AV11" s="118">
        <f>AU68</f>
        <v>0</v>
      </c>
      <c r="AW11" s="118">
        <v>0</v>
      </c>
      <c r="AX11" s="118">
        <v>0</v>
      </c>
      <c r="AY11" s="118">
        <v>0</v>
      </c>
      <c r="AZ11" s="118">
        <v>0</v>
      </c>
      <c r="BA11" s="118">
        <v>0</v>
      </c>
      <c r="BB11" s="118">
        <v>0</v>
      </c>
      <c r="BC11" s="118">
        <v>0</v>
      </c>
      <c r="BD11" s="118">
        <v>0</v>
      </c>
      <c r="BE11" s="118">
        <v>0</v>
      </c>
      <c r="BF11" s="118">
        <v>0</v>
      </c>
      <c r="BG11" s="330">
        <f t="shared" si="18"/>
        <v>0</v>
      </c>
      <c r="BH11" s="331">
        <f t="shared" si="19"/>
        <v>0</v>
      </c>
      <c r="BI11" s="332"/>
    </row>
    <row r="12" spans="2:61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20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3"/>
        <v>0</v>
      </c>
      <c r="AD12" s="331">
        <f t="shared" si="15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6"/>
        <v>0</v>
      </c>
      <c r="AS12" s="331">
        <f t="shared" si="17"/>
        <v>0</v>
      </c>
      <c r="AT12" s="332"/>
      <c r="AU12" s="118">
        <v>0</v>
      </c>
      <c r="AV12" s="118">
        <v>0</v>
      </c>
      <c r="AW12" s="119">
        <v>0</v>
      </c>
      <c r="AX12" s="119">
        <v>0</v>
      </c>
      <c r="AY12" s="119">
        <v>0</v>
      </c>
      <c r="AZ12" s="119">
        <v>0</v>
      </c>
      <c r="BA12" s="119">
        <v>0</v>
      </c>
      <c r="BB12" s="119">
        <v>0</v>
      </c>
      <c r="BC12" s="119">
        <v>0</v>
      </c>
      <c r="BD12" s="119">
        <v>0</v>
      </c>
      <c r="BE12" s="119">
        <v>0</v>
      </c>
      <c r="BF12" s="119">
        <v>0</v>
      </c>
      <c r="BG12" s="330">
        <f t="shared" si="18"/>
        <v>0</v>
      </c>
      <c r="BH12" s="331">
        <f t="shared" si="19"/>
        <v>0</v>
      </c>
      <c r="BI12" s="332"/>
    </row>
    <row r="13" spans="2:61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20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3"/>
        <v>0</v>
      </c>
      <c r="AD13" s="331">
        <f t="shared" si="15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6"/>
        <v>0</v>
      </c>
      <c r="AS13" s="331">
        <f t="shared" si="17"/>
        <v>0</v>
      </c>
      <c r="AT13" s="332"/>
      <c r="AU13" s="118">
        <v>0</v>
      </c>
      <c r="AV13" s="118">
        <v>0</v>
      </c>
      <c r="AW13" s="119">
        <v>0</v>
      </c>
      <c r="AX13" s="119">
        <v>0</v>
      </c>
      <c r="AY13" s="119">
        <v>0</v>
      </c>
      <c r="AZ13" s="119">
        <v>0</v>
      </c>
      <c r="BA13" s="119">
        <v>0</v>
      </c>
      <c r="BB13" s="119">
        <v>0</v>
      </c>
      <c r="BC13" s="119">
        <v>0</v>
      </c>
      <c r="BD13" s="119">
        <v>0</v>
      </c>
      <c r="BE13" s="119">
        <v>0</v>
      </c>
      <c r="BF13" s="119">
        <v>0</v>
      </c>
      <c r="BG13" s="330">
        <f t="shared" si="18"/>
        <v>0</v>
      </c>
      <c r="BH13" s="331">
        <f t="shared" si="19"/>
        <v>0</v>
      </c>
      <c r="BI13" s="332"/>
    </row>
    <row r="14" spans="2:61" s="319" customFormat="1" x14ac:dyDescent="0.3">
      <c r="B14" s="189" t="s">
        <v>58</v>
      </c>
      <c r="C14" s="120">
        <f t="shared" ref="C14:O14" si="24">SUM(C7:C13)</f>
        <v>0</v>
      </c>
      <c r="D14" s="121">
        <f t="shared" si="24"/>
        <v>0</v>
      </c>
      <c r="E14" s="121">
        <f t="shared" si="24"/>
        <v>0</v>
      </c>
      <c r="F14" s="121">
        <f t="shared" si="24"/>
        <v>0</v>
      </c>
      <c r="G14" s="121">
        <f t="shared" si="24"/>
        <v>0</v>
      </c>
      <c r="H14" s="121">
        <f t="shared" si="24"/>
        <v>0</v>
      </c>
      <c r="I14" s="121">
        <f t="shared" si="24"/>
        <v>0</v>
      </c>
      <c r="J14" s="121">
        <f t="shared" si="24"/>
        <v>0</v>
      </c>
      <c r="K14" s="121">
        <f t="shared" si="24"/>
        <v>0</v>
      </c>
      <c r="L14" s="121">
        <f t="shared" si="24"/>
        <v>0</v>
      </c>
      <c r="M14" s="121">
        <f t="shared" si="24"/>
        <v>0</v>
      </c>
      <c r="N14" s="158">
        <f t="shared" si="24"/>
        <v>0</v>
      </c>
      <c r="O14" s="182">
        <f t="shared" si="24"/>
        <v>0</v>
      </c>
      <c r="P14" s="161"/>
      <c r="Q14" s="120">
        <f t="shared" ref="Q14:AC14" si="25">SUM(Q7:Q13)</f>
        <v>1773535.4700000002</v>
      </c>
      <c r="R14" s="121">
        <f t="shared" si="25"/>
        <v>289721.28999999998</v>
      </c>
      <c r="S14" s="121">
        <f t="shared" si="25"/>
        <v>2502688.16</v>
      </c>
      <c r="T14" s="121">
        <f t="shared" si="25"/>
        <v>3095095.2600000002</v>
      </c>
      <c r="U14" s="121">
        <f t="shared" si="25"/>
        <v>2026639.81</v>
      </c>
      <c r="V14" s="121">
        <f t="shared" si="25"/>
        <v>1415788.6500000001</v>
      </c>
      <c r="W14" s="121">
        <f t="shared" si="25"/>
        <v>221285.75</v>
      </c>
      <c r="X14" s="121">
        <f t="shared" si="25"/>
        <v>149148.44</v>
      </c>
      <c r="Y14" s="121">
        <f t="shared" si="25"/>
        <v>694195.58000000007</v>
      </c>
      <c r="Z14" s="121">
        <f t="shared" si="25"/>
        <v>538255.55999999994</v>
      </c>
      <c r="AA14" s="121">
        <f t="shared" si="25"/>
        <v>1705513.36</v>
      </c>
      <c r="AB14" s="121">
        <f t="shared" si="25"/>
        <v>1718419.3699999999</v>
      </c>
      <c r="AC14" s="121">
        <f t="shared" si="25"/>
        <v>1718419.3699999999</v>
      </c>
      <c r="AD14" s="331">
        <f t="shared" si="15"/>
        <v>1</v>
      </c>
      <c r="AE14" s="332"/>
      <c r="AF14" s="120">
        <f>SUM(AF7:AF13)</f>
        <v>15528.17</v>
      </c>
      <c r="AG14" s="121">
        <f t="shared" ref="AG14:AR14" si="26">SUM(AG7:AG13)</f>
        <v>598896.9</v>
      </c>
      <c r="AH14" s="121">
        <f t="shared" si="26"/>
        <v>566545.54</v>
      </c>
      <c r="AI14" s="121">
        <f t="shared" si="26"/>
        <v>371209.77</v>
      </c>
      <c r="AJ14" s="121">
        <f t="shared" si="26"/>
        <v>1969371.5499999998</v>
      </c>
      <c r="AK14" s="121">
        <f t="shared" si="26"/>
        <v>2053087.92</v>
      </c>
      <c r="AL14" s="121">
        <f t="shared" si="26"/>
        <v>2974056.6100000003</v>
      </c>
      <c r="AM14" s="121">
        <f t="shared" si="26"/>
        <v>2038655.58</v>
      </c>
      <c r="AN14" s="121">
        <f t="shared" si="26"/>
        <v>2433048.59</v>
      </c>
      <c r="AO14" s="121">
        <f t="shared" si="26"/>
        <v>4528869.67</v>
      </c>
      <c r="AP14" s="121">
        <f t="shared" si="26"/>
        <v>4154276.6999999997</v>
      </c>
      <c r="AQ14" s="121">
        <f t="shared" si="26"/>
        <v>3658434.54</v>
      </c>
      <c r="AR14" s="121">
        <f t="shared" si="26"/>
        <v>3658434.54</v>
      </c>
      <c r="AS14" s="331">
        <f t="shared" si="17"/>
        <v>1</v>
      </c>
      <c r="AT14" s="332"/>
      <c r="AU14" s="120">
        <f>SUM(AU7:AU13)</f>
        <v>464205.04000000004</v>
      </c>
      <c r="AV14" s="121">
        <f t="shared" ref="AV14:BG14" si="27">SUM(AV7:AV13)</f>
        <v>757007.75999999989</v>
      </c>
      <c r="AW14" s="121">
        <f t="shared" si="27"/>
        <v>11109.21</v>
      </c>
      <c r="AX14" s="121">
        <f t="shared" si="27"/>
        <v>2757333.16</v>
      </c>
      <c r="AY14" s="121">
        <f t="shared" si="27"/>
        <v>0</v>
      </c>
      <c r="AZ14" s="121">
        <f t="shared" si="27"/>
        <v>0</v>
      </c>
      <c r="BA14" s="121">
        <f t="shared" si="27"/>
        <v>0</v>
      </c>
      <c r="BB14" s="121">
        <f t="shared" si="27"/>
        <v>0</v>
      </c>
      <c r="BC14" s="121">
        <f t="shared" si="27"/>
        <v>0</v>
      </c>
      <c r="BD14" s="121">
        <f t="shared" si="27"/>
        <v>0</v>
      </c>
      <c r="BE14" s="121">
        <f t="shared" si="27"/>
        <v>0</v>
      </c>
      <c r="BF14" s="121">
        <f t="shared" si="27"/>
        <v>0</v>
      </c>
      <c r="BG14" s="121">
        <f t="shared" si="27"/>
        <v>0</v>
      </c>
      <c r="BH14" s="331">
        <f t="shared" si="19"/>
        <v>0</v>
      </c>
      <c r="BI14" s="332"/>
    </row>
    <row r="15" spans="2:61" ht="10.8" customHeight="1" x14ac:dyDescent="0.3">
      <c r="B15" s="190" t="s">
        <v>59</v>
      </c>
      <c r="C15" s="300" t="s">
        <v>59</v>
      </c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9"/>
      <c r="O15" s="183"/>
      <c r="P15" s="162"/>
      <c r="Q15" s="300"/>
      <c r="R15" s="378"/>
      <c r="S15" s="378"/>
      <c r="T15" s="378"/>
      <c r="U15" s="378"/>
      <c r="V15" s="378"/>
      <c r="W15" s="378"/>
      <c r="X15" s="378"/>
      <c r="Y15" s="378"/>
      <c r="Z15" s="378"/>
      <c r="AA15" s="378"/>
      <c r="AB15" s="378"/>
      <c r="AC15" s="378"/>
      <c r="AD15" s="379"/>
      <c r="AE15" s="122"/>
      <c r="AF15" s="300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9"/>
      <c r="AT15" s="122"/>
      <c r="AU15" s="300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9"/>
      <c r="BI15" s="122"/>
    </row>
    <row r="16" spans="2:61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  <c r="AU16" s="165" t="s">
        <v>38</v>
      </c>
      <c r="AV16" s="114" t="s">
        <v>39</v>
      </c>
      <c r="AW16" s="114" t="s">
        <v>40</v>
      </c>
      <c r="AX16" s="114" t="s">
        <v>41</v>
      </c>
      <c r="AY16" s="114" t="s">
        <v>42</v>
      </c>
      <c r="AZ16" s="114" t="s">
        <v>43</v>
      </c>
      <c r="BA16" s="123" t="s">
        <v>44</v>
      </c>
      <c r="BB16" s="114" t="s">
        <v>45</v>
      </c>
      <c r="BC16" s="114" t="s">
        <v>46</v>
      </c>
      <c r="BD16" s="114" t="s">
        <v>47</v>
      </c>
      <c r="BE16" s="114" t="s">
        <v>48</v>
      </c>
      <c r="BF16" s="114" t="s">
        <v>49</v>
      </c>
      <c r="BG16" s="113" t="s">
        <v>30</v>
      </c>
      <c r="BH16" s="334"/>
      <c r="BI16" s="332"/>
    </row>
    <row r="17" spans="2:61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8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9">SUM(Q17:AB17)</f>
        <v>33815313.399999999</v>
      </c>
      <c r="AD17" s="331">
        <f t="shared" ref="AD17:AD26" si="30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3355671.26</v>
      </c>
      <c r="AM17" s="118">
        <f>SUMIFS('Conciliação Bancária 2016.17.18'!$J:$J,'Conciliação Bancária 2016.17.18'!$K:$K,'Base -Receita-Despesa'!$B17,'Conciliação Bancária 2016.17.18'!$D:$D,'Base -Receita-Despesa'!AM$5)</f>
        <v>4158385.5600000005</v>
      </c>
      <c r="AN17" s="118">
        <f>SUMIFS('Conciliação Bancária 2016.17.18'!$J:$J,'Conciliação Bancária 2016.17.18'!$K:$K,'Base -Receita-Despesa'!$B17,'Conciliação Bancária 2016.17.18'!$D:$D,'Base -Receita-Despesa'!AN$5)</f>
        <v>5629085.2199999997</v>
      </c>
      <c r="AO17" s="118">
        <f>SUMIFS('Conciliação Bancária 2016.17.18'!$J:$J,'Conciliação Bancária 2016.17.18'!$K:$K,'Base -Receita-Despesa'!$B17,'Conciliação Bancária 2016.17.18'!$D:$D,'Base -Receita-Despesa'!AO$5)</f>
        <v>3393198.41</v>
      </c>
      <c r="AP17" s="118">
        <f>SUMIFS('Conciliação Bancária 2016.17.18'!$J:$J,'Conciliação Bancária 2016.17.18'!$K:$K,'Base -Receita-Despesa'!$B17,'Conciliação Bancária 2016.17.18'!$D:$D,'Base -Receita-Despesa'!AP$5)</f>
        <v>3403060.1</v>
      </c>
      <c r="AQ17" s="118">
        <f>SUMIFS('Conciliação Bancária 2016.17.18'!$J:$J,'Conciliação Bancária 2016.17.18'!$K:$K,'Base -Receita-Despesa'!$B17,'Conciliação Bancária 2016.17.18'!$D:$D,'Base -Receita-Despesa'!AQ$5)</f>
        <v>221247.8</v>
      </c>
      <c r="AR17" s="330">
        <f t="shared" ref="AR17:AR26" si="31">SUM(AF17:AQ17)</f>
        <v>41514757.809999995</v>
      </c>
      <c r="AS17" s="331">
        <f t="shared" ref="AS17:AS26" si="32">AR17/$AR$26</f>
        <v>0.99962706216581843</v>
      </c>
      <c r="AT17" s="335"/>
      <c r="AU17" s="118">
        <f>SUMIFS('Conciliação Bancária 2016.17.18'!$J:$J,'Conciliação Bancária 2016.17.18'!$K:$K,'Base -Receita-Despesa'!$B17,'Conciliação Bancária 2016.17.18'!$D:$D,'Base -Receita-Despesa'!AU$5)</f>
        <v>3040701.86</v>
      </c>
      <c r="AV17" s="118">
        <f>SUMIFS('Conciliação Bancária 2016.17.18'!$J:$J,'Conciliação Bancária 2016.17.18'!$K:$K,'Base -Receita-Despesa'!$B17,'Conciliação Bancária 2016.17.18'!$D:$D,'Base -Receita-Despesa'!AV$5)</f>
        <v>2736532.4</v>
      </c>
      <c r="AW17" s="118">
        <f>SUMIFS('Conciliação Bancária 2016.17.18'!$J:$J,'Conciliação Bancária 2016.17.18'!$K:$K,'Base -Receita-Despesa'!$B17,'Conciliação Bancária 2016.17.18'!$D:$D,'Base -Receita-Despesa'!AW$5)</f>
        <v>8920963.9800000004</v>
      </c>
      <c r="AX17" s="118">
        <f>SUMIFS('Conciliação Bancária 2016.17.18'!$J:$J,'Conciliação Bancária 2016.17.18'!$K:$K,'Base -Receita-Despesa'!$B17,'Conciliação Bancária 2016.17.18'!$D:$D,'Base -Receita-Despesa'!AX$5)</f>
        <v>914010.56</v>
      </c>
      <c r="AY17" s="118">
        <f>SUMIFS('Conciliação Bancária 2016.17.18'!$J:$J,'Conciliação Bancária 2016.17.18'!$K:$K,'Base -Receita-Despesa'!$B17,'Conciliação Bancária 2016.17.18'!$D:$D,'Base -Receita-Despesa'!AY$5)</f>
        <v>0</v>
      </c>
      <c r="AZ17" s="118">
        <f>SUMIFS('Conciliação Bancária 2016.17.18'!$J:$J,'Conciliação Bancária 2016.17.18'!$K:$K,'Base -Receita-Despesa'!$B17,'Conciliação Bancária 2016.17.18'!$D:$D,'Base -Receita-Despesa'!AZ$5)</f>
        <v>0</v>
      </c>
      <c r="BA17" s="118">
        <f>SUMIFS('Conciliação Bancária 2016.17.18'!$J:$J,'Conciliação Bancária 2016.17.18'!$K:$K,'Base -Receita-Despesa'!$B17,'Conciliação Bancária 2016.17.18'!$D:$D,'Base -Receita-Despesa'!BA$5)</f>
        <v>0</v>
      </c>
      <c r="BB17" s="118">
        <f>SUMIFS('Conciliação Bancária 2016.17.18'!$J:$J,'Conciliação Bancária 2016.17.18'!$K:$K,'Base -Receita-Despesa'!$B17,'Conciliação Bancária 2016.17.18'!$D:$D,'Base -Receita-Despesa'!BB$5)</f>
        <v>0</v>
      </c>
      <c r="BC17" s="118">
        <f>SUMIFS('Conciliação Bancária 2016.17.18'!$J:$J,'Conciliação Bancária 2016.17.18'!$K:$K,'Base -Receita-Despesa'!$B17,'Conciliação Bancária 2016.17.18'!$D:$D,'Base -Receita-Despesa'!BC$5)</f>
        <v>0</v>
      </c>
      <c r="BD17" s="118">
        <f>SUMIFS('Conciliação Bancária 2016.17.18'!$J:$J,'Conciliação Bancária 2016.17.18'!$K:$K,'Base -Receita-Despesa'!$B17,'Conciliação Bancária 2016.17.18'!$D:$D,'Base -Receita-Despesa'!BD$5)</f>
        <v>0</v>
      </c>
      <c r="BE17" s="118">
        <f>SUMIFS('Conciliação Bancária 2016.17.18'!$J:$J,'Conciliação Bancária 2016.17.18'!$K:$K,'Base -Receita-Despesa'!$B17,'Conciliação Bancária 2016.17.18'!$D:$D,'Base -Receita-Despesa'!BE$5)</f>
        <v>0</v>
      </c>
      <c r="BF17" s="118">
        <f>SUMIFS('Conciliação Bancária 2016.17.18'!$J:$J,'Conciliação Bancária 2016.17.18'!$K:$K,'Base -Receita-Despesa'!$B17,'Conciliação Bancária 2016.17.18'!$D:$D,'Base -Receita-Despesa'!BF$5)</f>
        <v>0</v>
      </c>
      <c r="BG17" s="330">
        <f t="shared" ref="BG17:BG22" si="33">SUM(AU17:BF17)</f>
        <v>15612208.800000001</v>
      </c>
      <c r="BH17" s="331">
        <f t="shared" ref="BH17:BH26" si="34">BG17/$AR$26</f>
        <v>0.37592382179100903</v>
      </c>
      <c r="BI17" s="335"/>
    </row>
    <row r="18" spans="2:61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8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9"/>
        <v>28081</v>
      </c>
      <c r="AD18" s="331">
        <f t="shared" si="30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439.06</v>
      </c>
      <c r="AM18" s="118">
        <f>SUMIFS('Conciliação Bancária 2016.17.18'!$J:$J,'Conciliação Bancária 2016.17.18'!$K:$K,'Base -Receita-Despesa'!$B18,'Conciliação Bancária 2016.17.18'!$D:$D,'Base -Receita-Despesa'!AM$5)</f>
        <v>348.71</v>
      </c>
      <c r="AN18" s="118">
        <f>SUMIFS('Conciliação Bancária 2016.17.18'!$J:$J,'Conciliação Bancária 2016.17.18'!$K:$K,'Base -Receita-Despesa'!$B18,'Conciliação Bancária 2016.17.18'!$D:$D,'Base -Receita-Despesa'!AN$5)</f>
        <v>947.26</v>
      </c>
      <c r="AO18" s="118">
        <f>SUMIFS('Conciliação Bancária 2016.17.18'!$J:$J,'Conciliação Bancária 2016.17.18'!$K:$K,'Base -Receita-Despesa'!$B18,'Conciliação Bancária 2016.17.18'!$D:$D,'Base -Receita-Despesa'!AO$5)</f>
        <v>8294.4600000000009</v>
      </c>
      <c r="AP18" s="118">
        <f>SUMIFS('Conciliação Bancária 2016.17.18'!$J:$J,'Conciliação Bancária 2016.17.18'!$K:$K,'Base -Receita-Despesa'!$B18,'Conciliação Bancária 2016.17.18'!$D:$D,'Base -Receita-Despesa'!AP$5)</f>
        <v>3722.88</v>
      </c>
      <c r="AQ18" s="118">
        <f>SUMIFS('Conciliação Bancária 2016.17.18'!$J:$J,'Conciliação Bancária 2016.17.18'!$K:$K,'Base -Receita-Despesa'!$B18,'Conciliação Bancária 2016.17.18'!$D:$D,'Base -Receita-Despesa'!AQ$5)</f>
        <v>1043.21</v>
      </c>
      <c r="AR18" s="330">
        <f t="shared" si="31"/>
        <v>15488.2</v>
      </c>
      <c r="AS18" s="331">
        <f t="shared" si="32"/>
        <v>3.7293783418163777E-4</v>
      </c>
      <c r="AT18" s="332"/>
      <c r="AU18" s="118">
        <f>SUMIFS('Conciliação Bancária 2016.17.18'!$J:$J,'Conciliação Bancária 2016.17.18'!$K:$K,'Base -Receita-Despesa'!$B18,'Conciliação Bancária 2016.17.18'!$D:$D,'Base -Receita-Despesa'!AU$5)</f>
        <v>-26.73</v>
      </c>
      <c r="AV18" s="118">
        <f>SUMIFS('Conciliação Bancária 2016.17.18'!$J:$J,'Conciliação Bancária 2016.17.18'!$K:$K,'Base -Receita-Despesa'!$B18,'Conciliação Bancária 2016.17.18'!$D:$D,'Base -Receita-Despesa'!AV$5)</f>
        <v>345.54999999999995</v>
      </c>
      <c r="AW18" s="118">
        <f>SUMIFS('Conciliação Bancária 2016.17.18'!$J:$J,'Conciliação Bancária 2016.17.18'!$K:$K,'Base -Receita-Despesa'!$B18,'Conciliação Bancária 2016.17.18'!$D:$D,'Base -Receita-Despesa'!AW$5)</f>
        <v>987.74</v>
      </c>
      <c r="AX18" s="118">
        <f>SUMIFS('Conciliação Bancária 2016.17.18'!$J:$J,'Conciliação Bancária 2016.17.18'!$K:$K,'Base -Receita-Despesa'!$B18,'Conciliação Bancária 2016.17.18'!$D:$D,'Base -Receita-Despesa'!AX$5)</f>
        <v>560.61</v>
      </c>
      <c r="AY18" s="118">
        <f>SUMIFS('Conciliação Bancária 2016.17.18'!$J:$J,'Conciliação Bancária 2016.17.18'!$K:$K,'Base -Receita-Despesa'!$B18,'Conciliação Bancária 2016.17.18'!$D:$D,'Base -Receita-Despesa'!AY$5)</f>
        <v>0</v>
      </c>
      <c r="AZ18" s="118">
        <f>SUMIFS('Conciliação Bancária 2016.17.18'!$J:$J,'Conciliação Bancária 2016.17.18'!$K:$K,'Base -Receita-Despesa'!$B18,'Conciliação Bancária 2016.17.18'!$D:$D,'Base -Receita-Despesa'!AZ$5)</f>
        <v>0</v>
      </c>
      <c r="BA18" s="118">
        <f>SUMIFS('Conciliação Bancária 2016.17.18'!$J:$J,'Conciliação Bancária 2016.17.18'!$K:$K,'Base -Receita-Despesa'!$B18,'Conciliação Bancária 2016.17.18'!$D:$D,'Base -Receita-Despesa'!BA$5)</f>
        <v>0</v>
      </c>
      <c r="BB18" s="118">
        <f>SUMIFS('Conciliação Bancária 2016.17.18'!$J:$J,'Conciliação Bancária 2016.17.18'!$K:$K,'Base -Receita-Despesa'!$B18,'Conciliação Bancária 2016.17.18'!$D:$D,'Base -Receita-Despesa'!BB$5)</f>
        <v>0</v>
      </c>
      <c r="BC18" s="118">
        <f>SUMIFS('Conciliação Bancária 2016.17.18'!$J:$J,'Conciliação Bancária 2016.17.18'!$K:$K,'Base -Receita-Despesa'!$B18,'Conciliação Bancária 2016.17.18'!$D:$D,'Base -Receita-Despesa'!BC$5)</f>
        <v>0</v>
      </c>
      <c r="BD18" s="118">
        <f>SUMIFS('Conciliação Bancária 2016.17.18'!$J:$J,'Conciliação Bancária 2016.17.18'!$K:$K,'Base -Receita-Despesa'!$B18,'Conciliação Bancária 2016.17.18'!$D:$D,'Base -Receita-Despesa'!BD$5)</f>
        <v>0</v>
      </c>
      <c r="BE18" s="118">
        <f>SUMIFS('Conciliação Bancária 2016.17.18'!$J:$J,'Conciliação Bancária 2016.17.18'!$K:$K,'Base -Receita-Despesa'!$B18,'Conciliação Bancária 2016.17.18'!$D:$D,'Base -Receita-Despesa'!BE$5)</f>
        <v>0</v>
      </c>
      <c r="BF18" s="118">
        <f>SUMIFS('Conciliação Bancária 2016.17.18'!$J:$J,'Conciliação Bancária 2016.17.18'!$K:$K,'Base -Receita-Despesa'!$B18,'Conciliação Bancária 2016.17.18'!$D:$D,'Base -Receita-Despesa'!BF$5)</f>
        <v>0</v>
      </c>
      <c r="BG18" s="330">
        <f t="shared" si="33"/>
        <v>1867.17</v>
      </c>
      <c r="BH18" s="331">
        <f t="shared" si="34"/>
        <v>4.4959280991266165E-5</v>
      </c>
      <c r="BI18" s="332"/>
    </row>
    <row r="19" spans="2:61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8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9"/>
        <v>0</v>
      </c>
      <c r="AD19" s="331">
        <f t="shared" si="30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31"/>
        <v>0</v>
      </c>
      <c r="AS19" s="331">
        <f t="shared" si="32"/>
        <v>0</v>
      </c>
      <c r="AT19" s="332"/>
      <c r="AU19" s="118">
        <f>SUMIFS('Conciliação Bancária 2016.17.18'!$J:$J,'Conciliação Bancária 2016.17.18'!$K:$K,'Base -Receita-Despesa'!$B19,'Conciliação Bancária 2016.17.18'!$D:$D,'Base -Receita-Despesa'!AU$5)</f>
        <v>0</v>
      </c>
      <c r="AV19" s="118">
        <f>SUMIFS('Conciliação Bancária 2016.17.18'!$J:$J,'Conciliação Bancária 2016.17.18'!$K:$K,'Base -Receita-Despesa'!$B19,'Conciliação Bancária 2016.17.18'!$D:$D,'Base -Receita-Despesa'!AV$5)</f>
        <v>0</v>
      </c>
      <c r="AW19" s="118">
        <f>SUMIFS('Conciliação Bancária 2016.17.18'!$J:$J,'Conciliação Bancária 2016.17.18'!$K:$K,'Base -Receita-Despesa'!$B19,'Conciliação Bancária 2016.17.18'!$D:$D,'Base -Receita-Despesa'!AW$5)</f>
        <v>0</v>
      </c>
      <c r="AX19" s="118">
        <f>SUMIFS('Conciliação Bancária 2016.17.18'!$J:$J,'Conciliação Bancária 2016.17.18'!$K:$K,'Base -Receita-Despesa'!$B19,'Conciliação Bancária 2016.17.18'!$D:$D,'Base -Receita-Despesa'!AX$5)</f>
        <v>0</v>
      </c>
      <c r="AY19" s="118">
        <f>SUMIFS('Conciliação Bancária 2016.17.18'!$J:$J,'Conciliação Bancária 2016.17.18'!$K:$K,'Base -Receita-Despesa'!$B19,'Conciliação Bancária 2016.17.18'!$D:$D,'Base -Receita-Despesa'!AY$5)</f>
        <v>0</v>
      </c>
      <c r="AZ19" s="118">
        <f>SUMIFS('Conciliação Bancária 2016.17.18'!$J:$J,'Conciliação Bancária 2016.17.18'!$K:$K,'Base -Receita-Despesa'!$B19,'Conciliação Bancária 2016.17.18'!$D:$D,'Base -Receita-Despesa'!AZ$5)</f>
        <v>0</v>
      </c>
      <c r="BA19" s="118">
        <f>SUMIFS('Conciliação Bancária 2016.17.18'!$J:$J,'Conciliação Bancária 2016.17.18'!$K:$K,'Base -Receita-Despesa'!$B19,'Conciliação Bancária 2016.17.18'!$D:$D,'Base -Receita-Despesa'!BA$5)</f>
        <v>0</v>
      </c>
      <c r="BB19" s="118">
        <f>SUMIFS('Conciliação Bancária 2016.17.18'!$J:$J,'Conciliação Bancária 2016.17.18'!$K:$K,'Base -Receita-Despesa'!$B19,'Conciliação Bancária 2016.17.18'!$D:$D,'Base -Receita-Despesa'!BB$5)</f>
        <v>0</v>
      </c>
      <c r="BC19" s="118">
        <f>SUMIFS('Conciliação Bancária 2016.17.18'!$J:$J,'Conciliação Bancária 2016.17.18'!$K:$K,'Base -Receita-Despesa'!$B19,'Conciliação Bancária 2016.17.18'!$D:$D,'Base -Receita-Despesa'!BC$5)</f>
        <v>0</v>
      </c>
      <c r="BD19" s="118">
        <f>SUMIFS('Conciliação Bancária 2016.17.18'!$J:$J,'Conciliação Bancária 2016.17.18'!$K:$K,'Base -Receita-Despesa'!$B19,'Conciliação Bancária 2016.17.18'!$D:$D,'Base -Receita-Despesa'!BD$5)</f>
        <v>0</v>
      </c>
      <c r="BE19" s="118">
        <f>SUMIFS('Conciliação Bancária 2016.17.18'!$J:$J,'Conciliação Bancária 2016.17.18'!$K:$K,'Base -Receita-Despesa'!$B19,'Conciliação Bancária 2016.17.18'!$D:$D,'Base -Receita-Despesa'!BE$5)</f>
        <v>0</v>
      </c>
      <c r="BF19" s="118">
        <f>SUMIFS('Conciliação Bancária 2016.17.18'!$J:$J,'Conciliação Bancária 2016.17.18'!$K:$K,'Base -Receita-Despesa'!$B19,'Conciliação Bancária 2016.17.18'!$D:$D,'Base -Receita-Despesa'!BF$5)</f>
        <v>0</v>
      </c>
      <c r="BG19" s="330">
        <f t="shared" si="33"/>
        <v>0</v>
      </c>
      <c r="BH19" s="331">
        <f t="shared" si="34"/>
        <v>0</v>
      </c>
      <c r="BI19" s="332"/>
    </row>
    <row r="20" spans="2:61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8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9"/>
        <v>0</v>
      </c>
      <c r="AD20" s="331">
        <f t="shared" si="30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31"/>
        <v>0</v>
      </c>
      <c r="AS20" s="331">
        <f t="shared" si="32"/>
        <v>0</v>
      </c>
      <c r="AT20" s="332"/>
      <c r="AU20" s="118">
        <f>SUMIFS('Conciliação Bancária 2016.17.18'!$J:$J,'Conciliação Bancária 2016.17.18'!$K:$K,'Base -Receita-Despesa'!$B20,'Conciliação Bancária 2016.17.18'!$D:$D,'Base -Receita-Despesa'!AU$5)</f>
        <v>0</v>
      </c>
      <c r="AV20" s="118">
        <f>SUMIFS('Conciliação Bancária 2016.17.18'!$J:$J,'Conciliação Bancária 2016.17.18'!$K:$K,'Base -Receita-Despesa'!$B20,'Conciliação Bancária 2016.17.18'!$D:$D,'Base -Receita-Despesa'!AV$5)</f>
        <v>0</v>
      </c>
      <c r="AW20" s="118">
        <f>SUMIFS('Conciliação Bancária 2016.17.18'!$J:$J,'Conciliação Bancária 2016.17.18'!$K:$K,'Base -Receita-Despesa'!$B20,'Conciliação Bancária 2016.17.18'!$D:$D,'Base -Receita-Despesa'!AW$5)</f>
        <v>0</v>
      </c>
      <c r="AX20" s="118">
        <f>SUMIFS('Conciliação Bancária 2016.17.18'!$J:$J,'Conciliação Bancária 2016.17.18'!$K:$K,'Base -Receita-Despesa'!$B20,'Conciliação Bancária 2016.17.18'!$D:$D,'Base -Receita-Despesa'!AX$5)</f>
        <v>0</v>
      </c>
      <c r="AY20" s="118">
        <f>SUMIFS('Conciliação Bancária 2016.17.18'!$J:$J,'Conciliação Bancária 2016.17.18'!$K:$K,'Base -Receita-Despesa'!$B20,'Conciliação Bancária 2016.17.18'!$D:$D,'Base -Receita-Despesa'!AY$5)</f>
        <v>0</v>
      </c>
      <c r="AZ20" s="118">
        <f>SUMIFS('Conciliação Bancária 2016.17.18'!$J:$J,'Conciliação Bancária 2016.17.18'!$K:$K,'Base -Receita-Despesa'!$B20,'Conciliação Bancária 2016.17.18'!$D:$D,'Base -Receita-Despesa'!AZ$5)</f>
        <v>0</v>
      </c>
      <c r="BA20" s="118">
        <f>SUMIFS('Conciliação Bancária 2016.17.18'!$J:$J,'Conciliação Bancária 2016.17.18'!$K:$K,'Base -Receita-Despesa'!$B20,'Conciliação Bancária 2016.17.18'!$D:$D,'Base -Receita-Despesa'!BA$5)</f>
        <v>0</v>
      </c>
      <c r="BB20" s="118">
        <f>SUMIFS('Conciliação Bancária 2016.17.18'!$J:$J,'Conciliação Bancária 2016.17.18'!$K:$K,'Base -Receita-Despesa'!$B20,'Conciliação Bancária 2016.17.18'!$D:$D,'Base -Receita-Despesa'!BB$5)</f>
        <v>0</v>
      </c>
      <c r="BC20" s="118">
        <f>SUMIFS('Conciliação Bancária 2016.17.18'!$J:$J,'Conciliação Bancária 2016.17.18'!$K:$K,'Base -Receita-Despesa'!$B20,'Conciliação Bancária 2016.17.18'!$D:$D,'Base -Receita-Despesa'!BC$5)</f>
        <v>0</v>
      </c>
      <c r="BD20" s="118">
        <f>SUMIFS('Conciliação Bancária 2016.17.18'!$J:$J,'Conciliação Bancária 2016.17.18'!$K:$K,'Base -Receita-Despesa'!$B20,'Conciliação Bancária 2016.17.18'!$D:$D,'Base -Receita-Despesa'!BD$5)</f>
        <v>0</v>
      </c>
      <c r="BE20" s="118">
        <f>SUMIFS('Conciliação Bancária 2016.17.18'!$J:$J,'Conciliação Bancária 2016.17.18'!$K:$K,'Base -Receita-Despesa'!$B20,'Conciliação Bancária 2016.17.18'!$D:$D,'Base -Receita-Despesa'!BE$5)</f>
        <v>0</v>
      </c>
      <c r="BF20" s="118">
        <f>SUMIFS('Conciliação Bancária 2016.17.18'!$J:$J,'Conciliação Bancária 2016.17.18'!$K:$K,'Base -Receita-Despesa'!$B20,'Conciliação Bancária 2016.17.18'!$D:$D,'Base -Receita-Despesa'!BF$5)</f>
        <v>0</v>
      </c>
      <c r="BG20" s="330">
        <f t="shared" si="33"/>
        <v>0</v>
      </c>
      <c r="BH20" s="331">
        <f t="shared" si="34"/>
        <v>0</v>
      </c>
      <c r="BI20" s="332"/>
    </row>
    <row r="21" spans="2:61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8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9"/>
        <v>0</v>
      </c>
      <c r="AD21" s="331">
        <f t="shared" si="30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31"/>
        <v>0</v>
      </c>
      <c r="AS21" s="331">
        <f t="shared" si="32"/>
        <v>0</v>
      </c>
      <c r="AT21" s="332"/>
      <c r="AU21" s="118">
        <f>SUMIFS('Conciliação Bancária 2016.17.18'!$J:$J,'Conciliação Bancária 2016.17.18'!$K:$K,'Base -Receita-Despesa'!$B21,'Conciliação Bancária 2016.17.18'!$D:$D,'Base -Receita-Despesa'!AU$5)</f>
        <v>0</v>
      </c>
      <c r="AV21" s="118">
        <f>SUMIFS('Conciliação Bancária 2016.17.18'!$J:$J,'Conciliação Bancária 2016.17.18'!$K:$K,'Base -Receita-Despesa'!$B21,'Conciliação Bancária 2016.17.18'!$D:$D,'Base -Receita-Despesa'!AV$5)</f>
        <v>0</v>
      </c>
      <c r="AW21" s="118">
        <f>SUMIFS('Conciliação Bancária 2016.17.18'!$J:$J,'Conciliação Bancária 2016.17.18'!$K:$K,'Base -Receita-Despesa'!$B21,'Conciliação Bancária 2016.17.18'!$D:$D,'Base -Receita-Despesa'!AW$5)</f>
        <v>0</v>
      </c>
      <c r="AX21" s="118">
        <f>SUMIFS('Conciliação Bancária 2016.17.18'!$J:$J,'Conciliação Bancária 2016.17.18'!$K:$K,'Base -Receita-Despesa'!$B21,'Conciliação Bancária 2016.17.18'!$D:$D,'Base -Receita-Despesa'!AX$5)</f>
        <v>0</v>
      </c>
      <c r="AY21" s="118">
        <f>SUMIFS('Conciliação Bancária 2016.17.18'!$J:$J,'Conciliação Bancária 2016.17.18'!$K:$K,'Base -Receita-Despesa'!$B21,'Conciliação Bancária 2016.17.18'!$D:$D,'Base -Receita-Despesa'!AY$5)</f>
        <v>0</v>
      </c>
      <c r="AZ21" s="118">
        <f>SUMIFS('Conciliação Bancária 2016.17.18'!$J:$J,'Conciliação Bancária 2016.17.18'!$K:$K,'Base -Receita-Despesa'!$B21,'Conciliação Bancária 2016.17.18'!$D:$D,'Base -Receita-Despesa'!AZ$5)</f>
        <v>0</v>
      </c>
      <c r="BA21" s="118">
        <f>SUMIFS('Conciliação Bancária 2016.17.18'!$J:$J,'Conciliação Bancária 2016.17.18'!$K:$K,'Base -Receita-Despesa'!$B21,'Conciliação Bancária 2016.17.18'!$D:$D,'Base -Receita-Despesa'!BA$5)</f>
        <v>0</v>
      </c>
      <c r="BB21" s="118">
        <f>SUMIFS('Conciliação Bancária 2016.17.18'!$J:$J,'Conciliação Bancária 2016.17.18'!$K:$K,'Base -Receita-Despesa'!$B21,'Conciliação Bancária 2016.17.18'!$D:$D,'Base -Receita-Despesa'!BB$5)</f>
        <v>0</v>
      </c>
      <c r="BC21" s="118">
        <f>SUMIFS('Conciliação Bancária 2016.17.18'!$J:$J,'Conciliação Bancária 2016.17.18'!$K:$K,'Base -Receita-Despesa'!$B21,'Conciliação Bancária 2016.17.18'!$D:$D,'Base -Receita-Despesa'!BC$5)</f>
        <v>0</v>
      </c>
      <c r="BD21" s="118">
        <f>SUMIFS('Conciliação Bancária 2016.17.18'!$J:$J,'Conciliação Bancária 2016.17.18'!$K:$K,'Base -Receita-Despesa'!$B21,'Conciliação Bancária 2016.17.18'!$D:$D,'Base -Receita-Despesa'!BD$5)</f>
        <v>0</v>
      </c>
      <c r="BE21" s="118">
        <f>SUMIFS('Conciliação Bancária 2016.17.18'!$J:$J,'Conciliação Bancária 2016.17.18'!$K:$K,'Base -Receita-Despesa'!$B21,'Conciliação Bancária 2016.17.18'!$D:$D,'Base -Receita-Despesa'!BE$5)</f>
        <v>0</v>
      </c>
      <c r="BF21" s="118">
        <f>SUMIFS('Conciliação Bancária 2016.17.18'!$J:$J,'Conciliação Bancária 2016.17.18'!$K:$K,'Base -Receita-Despesa'!$B21,'Conciliação Bancária 2016.17.18'!$D:$D,'Base -Receita-Despesa'!BF$5)</f>
        <v>0</v>
      </c>
      <c r="BG21" s="330">
        <f t="shared" si="33"/>
        <v>0</v>
      </c>
      <c r="BH21" s="331">
        <f t="shared" si="34"/>
        <v>0</v>
      </c>
      <c r="BI21" s="332"/>
    </row>
    <row r="22" spans="2:61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8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9"/>
        <v>0</v>
      </c>
      <c r="AD22" s="331">
        <f t="shared" si="30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31"/>
        <v>0</v>
      </c>
      <c r="AS22" s="331">
        <f t="shared" si="32"/>
        <v>0</v>
      </c>
      <c r="AT22" s="332"/>
      <c r="AU22" s="118">
        <f>SUMIFS('Conciliação Bancária 2016.17.18'!$J:$J,'Conciliação Bancária 2016.17.18'!$K:$K,'Base -Receita-Despesa'!$B22,'Conciliação Bancária 2016.17.18'!$D:$D,'Base -Receita-Despesa'!AU$5)</f>
        <v>0</v>
      </c>
      <c r="AV22" s="118">
        <f>SUMIFS('Conciliação Bancária 2016.17.18'!$J:$J,'Conciliação Bancária 2016.17.18'!$K:$K,'Base -Receita-Despesa'!$B22,'Conciliação Bancária 2016.17.18'!$D:$D,'Base -Receita-Despesa'!AV$5)</f>
        <v>0</v>
      </c>
      <c r="AW22" s="118">
        <f>SUMIFS('Conciliação Bancária 2016.17.18'!$J:$J,'Conciliação Bancária 2016.17.18'!$K:$K,'Base -Receita-Despesa'!$B22,'Conciliação Bancária 2016.17.18'!$D:$D,'Base -Receita-Despesa'!AW$5)</f>
        <v>0</v>
      </c>
      <c r="AX22" s="118">
        <f>SUMIFS('Conciliação Bancária 2016.17.18'!$J:$J,'Conciliação Bancária 2016.17.18'!$K:$K,'Base -Receita-Despesa'!$B22,'Conciliação Bancária 2016.17.18'!$D:$D,'Base -Receita-Despesa'!AX$5)</f>
        <v>0</v>
      </c>
      <c r="AY22" s="118">
        <f>SUMIFS('Conciliação Bancária 2016.17.18'!$J:$J,'Conciliação Bancária 2016.17.18'!$K:$K,'Base -Receita-Despesa'!$B22,'Conciliação Bancária 2016.17.18'!$D:$D,'Base -Receita-Despesa'!AY$5)</f>
        <v>0</v>
      </c>
      <c r="AZ22" s="118">
        <f>SUMIFS('Conciliação Bancária 2016.17.18'!$J:$J,'Conciliação Bancária 2016.17.18'!$K:$K,'Base -Receita-Despesa'!$B22,'Conciliação Bancária 2016.17.18'!$D:$D,'Base -Receita-Despesa'!AZ$5)</f>
        <v>0</v>
      </c>
      <c r="BA22" s="118">
        <f>SUMIFS('Conciliação Bancária 2016.17.18'!$J:$J,'Conciliação Bancária 2016.17.18'!$K:$K,'Base -Receita-Despesa'!$B22,'Conciliação Bancária 2016.17.18'!$D:$D,'Base -Receita-Despesa'!BA$5)</f>
        <v>0</v>
      </c>
      <c r="BB22" s="118">
        <f>SUMIFS('Conciliação Bancária 2016.17.18'!$J:$J,'Conciliação Bancária 2016.17.18'!$K:$K,'Base -Receita-Despesa'!$B22,'Conciliação Bancária 2016.17.18'!$D:$D,'Base -Receita-Despesa'!BB$5)</f>
        <v>0</v>
      </c>
      <c r="BC22" s="118">
        <f>SUMIFS('Conciliação Bancária 2016.17.18'!$J:$J,'Conciliação Bancária 2016.17.18'!$K:$K,'Base -Receita-Despesa'!$B22,'Conciliação Bancária 2016.17.18'!$D:$D,'Base -Receita-Despesa'!BC$5)</f>
        <v>0</v>
      </c>
      <c r="BD22" s="118">
        <f>SUMIFS('Conciliação Bancária 2016.17.18'!$J:$J,'Conciliação Bancária 2016.17.18'!$K:$K,'Base -Receita-Despesa'!$B22,'Conciliação Bancária 2016.17.18'!$D:$D,'Base -Receita-Despesa'!BD$5)</f>
        <v>0</v>
      </c>
      <c r="BE22" s="118">
        <f>SUMIFS('Conciliação Bancária 2016.17.18'!$J:$J,'Conciliação Bancária 2016.17.18'!$K:$K,'Base -Receita-Despesa'!$B22,'Conciliação Bancária 2016.17.18'!$D:$D,'Base -Receita-Despesa'!BE$5)</f>
        <v>0</v>
      </c>
      <c r="BF22" s="118">
        <f>SUMIFS('Conciliação Bancária 2016.17.18'!$J:$J,'Conciliação Bancária 2016.17.18'!$K:$K,'Base -Receita-Despesa'!$B22,'Conciliação Bancária 2016.17.18'!$D:$D,'Base -Receita-Despesa'!BF$5)</f>
        <v>0</v>
      </c>
      <c r="BG22" s="330">
        <f t="shared" si="33"/>
        <v>0</v>
      </c>
      <c r="BH22" s="331">
        <f t="shared" si="34"/>
        <v>0</v>
      </c>
      <c r="BI22" s="332"/>
    </row>
    <row r="23" spans="2:61" s="319" customFormat="1" x14ac:dyDescent="0.3">
      <c r="B23" s="191" t="s">
        <v>67</v>
      </c>
      <c r="C23" s="125">
        <f>SUM(C17:C22)</f>
        <v>0</v>
      </c>
      <c r="D23" s="125">
        <f t="shared" ref="D23:O23" si="35">SUM(D17:D22)</f>
        <v>0</v>
      </c>
      <c r="E23" s="125">
        <f t="shared" si="35"/>
        <v>0</v>
      </c>
      <c r="F23" s="125">
        <f t="shared" si="35"/>
        <v>0</v>
      </c>
      <c r="G23" s="125">
        <f t="shared" si="35"/>
        <v>0</v>
      </c>
      <c r="H23" s="125">
        <f t="shared" si="35"/>
        <v>0</v>
      </c>
      <c r="I23" s="125">
        <f t="shared" si="35"/>
        <v>0</v>
      </c>
      <c r="J23" s="125">
        <f t="shared" si="35"/>
        <v>0</v>
      </c>
      <c r="K23" s="125">
        <f t="shared" si="35"/>
        <v>0</v>
      </c>
      <c r="L23" s="125">
        <f t="shared" si="35"/>
        <v>0</v>
      </c>
      <c r="M23" s="125">
        <f t="shared" si="35"/>
        <v>0</v>
      </c>
      <c r="N23" s="159">
        <f t="shared" si="35"/>
        <v>1825005.3099999998</v>
      </c>
      <c r="O23" s="168">
        <f t="shared" si="35"/>
        <v>1825005.3099999998</v>
      </c>
      <c r="P23" s="163"/>
      <c r="Q23" s="125">
        <f t="shared" ref="Q23:AC23" si="36">SUM(Q17:Q22)</f>
        <v>3939.19</v>
      </c>
      <c r="R23" s="125">
        <f t="shared" si="36"/>
        <v>4653312.28</v>
      </c>
      <c r="S23" s="125">
        <f t="shared" si="36"/>
        <v>4180598.6899999995</v>
      </c>
      <c r="T23" s="125">
        <f t="shared" si="36"/>
        <v>2211831.4300000002</v>
      </c>
      <c r="U23" s="125">
        <f t="shared" si="36"/>
        <v>2539347.92</v>
      </c>
      <c r="V23" s="125">
        <f t="shared" si="36"/>
        <v>1828422.66</v>
      </c>
      <c r="W23" s="125">
        <f t="shared" si="36"/>
        <v>3214767.1799999997</v>
      </c>
      <c r="X23" s="125">
        <f t="shared" si="36"/>
        <v>3640734.58</v>
      </c>
      <c r="Y23" s="125">
        <f t="shared" si="36"/>
        <v>2600007.25</v>
      </c>
      <c r="Z23" s="125">
        <f t="shared" si="36"/>
        <v>5500493.0099999998</v>
      </c>
      <c r="AA23" s="125">
        <f t="shared" si="36"/>
        <v>2864581.8899999997</v>
      </c>
      <c r="AB23" s="125">
        <f t="shared" si="36"/>
        <v>605358.31999999995</v>
      </c>
      <c r="AC23" s="125">
        <f t="shared" si="36"/>
        <v>33843394.399999999</v>
      </c>
      <c r="AD23" s="331">
        <f t="shared" si="30"/>
        <v>1</v>
      </c>
      <c r="AE23" s="335"/>
      <c r="AF23" s="125">
        <f t="shared" ref="AF23:AR23" si="37">SUM(AF17:AF22)</f>
        <v>1707423.51</v>
      </c>
      <c r="AG23" s="125">
        <f t="shared" ref="AG23" si="38">SUM(AG17:AG22)</f>
        <v>3307607.98</v>
      </c>
      <c r="AH23" s="125">
        <f t="shared" ref="AH23" si="39">SUM(AH17:AH22)</f>
        <v>3071237.6</v>
      </c>
      <c r="AI23" s="125">
        <f t="shared" ref="AI23" si="40">SUM(AI17:AI22)</f>
        <v>3428470.5</v>
      </c>
      <c r="AJ23" s="125">
        <f t="shared" ref="AJ23" si="41">SUM(AJ17:AJ22)</f>
        <v>3742369.9099999997</v>
      </c>
      <c r="AK23" s="125">
        <f t="shared" ref="AK23" si="42">SUM(AK17:AK22)</f>
        <v>6097692.5800000001</v>
      </c>
      <c r="AL23" s="125">
        <f t="shared" ref="AL23" si="43">SUM(AL17:AL22)</f>
        <v>3356110.32</v>
      </c>
      <c r="AM23" s="125">
        <f t="shared" ref="AM23" si="44">SUM(AM17:AM22)</f>
        <v>4158734.2700000005</v>
      </c>
      <c r="AN23" s="125">
        <f t="shared" ref="AN23" si="45">SUM(AN17:AN22)</f>
        <v>5630032.4799999995</v>
      </c>
      <c r="AO23" s="125">
        <f t="shared" ref="AO23" si="46">SUM(AO17:AO22)</f>
        <v>3401492.87</v>
      </c>
      <c r="AP23" s="125">
        <f t="shared" ref="AP23" si="47">SUM(AP17:AP22)</f>
        <v>3406782.98</v>
      </c>
      <c r="AQ23" s="125">
        <f t="shared" ref="AQ23" si="48">SUM(AQ17:AQ22)</f>
        <v>222291.00999999998</v>
      </c>
      <c r="AR23" s="125">
        <f t="shared" si="37"/>
        <v>41530246.009999998</v>
      </c>
      <c r="AS23" s="331">
        <f t="shared" si="32"/>
        <v>1.0000000000000002</v>
      </c>
      <c r="AT23" s="335"/>
      <c r="AU23" s="125">
        <f t="shared" ref="AU23:BG23" si="49">SUM(AU17:AU22)</f>
        <v>3040675.13</v>
      </c>
      <c r="AV23" s="125">
        <f t="shared" si="49"/>
        <v>2736877.9499999997</v>
      </c>
      <c r="AW23" s="125">
        <f t="shared" si="49"/>
        <v>8921951.7200000007</v>
      </c>
      <c r="AX23" s="125">
        <f t="shared" si="49"/>
        <v>914571.17</v>
      </c>
      <c r="AY23" s="125">
        <f t="shared" si="49"/>
        <v>0</v>
      </c>
      <c r="AZ23" s="125">
        <f t="shared" si="49"/>
        <v>0</v>
      </c>
      <c r="BA23" s="125">
        <f t="shared" si="49"/>
        <v>0</v>
      </c>
      <c r="BB23" s="125">
        <f t="shared" si="49"/>
        <v>0</v>
      </c>
      <c r="BC23" s="125">
        <f t="shared" si="49"/>
        <v>0</v>
      </c>
      <c r="BD23" s="125">
        <f t="shared" si="49"/>
        <v>0</v>
      </c>
      <c r="BE23" s="125">
        <f t="shared" si="49"/>
        <v>0</v>
      </c>
      <c r="BF23" s="125">
        <f t="shared" si="49"/>
        <v>0</v>
      </c>
      <c r="BG23" s="125">
        <f t="shared" si="49"/>
        <v>15614075.970000001</v>
      </c>
      <c r="BH23" s="331">
        <f t="shared" si="34"/>
        <v>0.37596878107200032</v>
      </c>
      <c r="BI23" s="335"/>
    </row>
    <row r="24" spans="2:61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9"/>
        <v>0</v>
      </c>
      <c r="AD24" s="331">
        <f t="shared" si="30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31"/>
        <v>0</v>
      </c>
      <c r="AS24" s="331">
        <f t="shared" si="32"/>
        <v>0</v>
      </c>
      <c r="AT24" s="332"/>
      <c r="AU24" s="118">
        <f>SUMIFS('Conciliação Bancária 2016.17.18'!$J:$J,'Conciliação Bancária 2016.17.18'!$K:$K,'Base -Receita-Despesa'!$B24,'Conciliação Bancária 2016.17.18'!$D:$D,'Base -Receita-Despesa'!AU$5)</f>
        <v>0</v>
      </c>
      <c r="AV24" s="118">
        <f>SUMIFS('Conciliação Bancária 2016.17.18'!$J:$J,'Conciliação Bancária 2016.17.18'!$K:$K,'Base -Receita-Despesa'!$B24,'Conciliação Bancária 2016.17.18'!$D:$D,'Base -Receita-Despesa'!AV$5)</f>
        <v>0</v>
      </c>
      <c r="AW24" s="118">
        <f>SUMIFS('Conciliação Bancária 2016.17.18'!$J:$J,'Conciliação Bancária 2016.17.18'!$K:$K,'Base -Receita-Despesa'!$B24,'Conciliação Bancária 2016.17.18'!$D:$D,'Base -Receita-Despesa'!AW$5)</f>
        <v>0</v>
      </c>
      <c r="AX24" s="118">
        <f>SUMIFS('Conciliação Bancária 2016.17.18'!$J:$J,'Conciliação Bancária 2016.17.18'!$K:$K,'Base -Receita-Despesa'!$B24,'Conciliação Bancária 2016.17.18'!$D:$D,'Base -Receita-Despesa'!AX$5)</f>
        <v>0</v>
      </c>
      <c r="AY24" s="118">
        <f>SUMIFS('Conciliação Bancária 2016.17.18'!$J:$J,'Conciliação Bancária 2016.17.18'!$K:$K,'Base -Receita-Despesa'!$B24,'Conciliação Bancária 2016.17.18'!$D:$D,'Base -Receita-Despesa'!AY$5)</f>
        <v>0</v>
      </c>
      <c r="AZ24" s="118">
        <f>SUMIFS('Conciliação Bancária 2016.17.18'!$J:$J,'Conciliação Bancária 2016.17.18'!$K:$K,'Base -Receita-Despesa'!$B24,'Conciliação Bancária 2016.17.18'!$D:$D,'Base -Receita-Despesa'!AZ$5)</f>
        <v>0</v>
      </c>
      <c r="BA24" s="118">
        <f>SUMIFS('Conciliação Bancária 2016.17.18'!$J:$J,'Conciliação Bancária 2016.17.18'!$K:$K,'Base -Receita-Despesa'!$B24,'Conciliação Bancária 2016.17.18'!$D:$D,'Base -Receita-Despesa'!BA$5)</f>
        <v>0</v>
      </c>
      <c r="BB24" s="118">
        <f>SUMIFS('Conciliação Bancária 2016.17.18'!$J:$J,'Conciliação Bancária 2016.17.18'!$K:$K,'Base -Receita-Despesa'!$B24,'Conciliação Bancária 2016.17.18'!$D:$D,'Base -Receita-Despesa'!BB$5)</f>
        <v>0</v>
      </c>
      <c r="BC24" s="118">
        <f>SUMIFS('Conciliação Bancária 2016.17.18'!$J:$J,'Conciliação Bancária 2016.17.18'!$K:$K,'Base -Receita-Despesa'!$B24,'Conciliação Bancária 2016.17.18'!$D:$D,'Base -Receita-Despesa'!BC$5)</f>
        <v>0</v>
      </c>
      <c r="BD24" s="118">
        <f>SUMIFS('Conciliação Bancária 2016.17.18'!$J:$J,'Conciliação Bancária 2016.17.18'!$K:$K,'Base -Receita-Despesa'!$B24,'Conciliação Bancária 2016.17.18'!$D:$D,'Base -Receita-Despesa'!BD$5)</f>
        <v>0</v>
      </c>
      <c r="BE24" s="118">
        <f>SUMIFS('Conciliação Bancária 2016.17.18'!$J:$J,'Conciliação Bancária 2016.17.18'!$K:$K,'Base -Receita-Despesa'!$B24,'Conciliação Bancária 2016.17.18'!$D:$D,'Base -Receita-Despesa'!BE$5)</f>
        <v>0</v>
      </c>
      <c r="BF24" s="118">
        <f>SUMIFS('Conciliação Bancária 2016.17.18'!$J:$J,'Conciliação Bancária 2016.17.18'!$K:$K,'Base -Receita-Despesa'!$B24,'Conciliação Bancária 2016.17.18'!$D:$D,'Base -Receita-Despesa'!BF$5)</f>
        <v>0</v>
      </c>
      <c r="BG24" s="330">
        <f t="shared" ref="BG24:BG26" si="50">SUM(AU24:BF24)</f>
        <v>0</v>
      </c>
      <c r="BH24" s="331">
        <f t="shared" si="34"/>
        <v>0</v>
      </c>
      <c r="BI24" s="332"/>
    </row>
    <row r="25" spans="2:61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9"/>
        <v>0</v>
      </c>
      <c r="AD25" s="331">
        <f t="shared" si="30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31"/>
        <v>0</v>
      </c>
      <c r="AS25" s="331">
        <f t="shared" si="32"/>
        <v>0</v>
      </c>
      <c r="AT25" s="332"/>
      <c r="AU25" s="118">
        <f>SUMIFS('Conciliação Bancária 2016.17.18'!$J:$J,'Conciliação Bancária 2016.17.18'!$K:$K,'Base -Receita-Despesa'!$B25,'Conciliação Bancária 2016.17.18'!$D:$D,'Base -Receita-Despesa'!AU$5)</f>
        <v>0</v>
      </c>
      <c r="AV25" s="118">
        <f>SUMIFS('Conciliação Bancária 2016.17.18'!$J:$J,'Conciliação Bancária 2016.17.18'!$K:$K,'Base -Receita-Despesa'!$B25,'Conciliação Bancária 2016.17.18'!$D:$D,'Base -Receita-Despesa'!AV$5)</f>
        <v>0</v>
      </c>
      <c r="AW25" s="118">
        <f>SUMIFS('Conciliação Bancária 2016.17.18'!$J:$J,'Conciliação Bancária 2016.17.18'!$K:$K,'Base -Receita-Despesa'!$B25,'Conciliação Bancária 2016.17.18'!$D:$D,'Base -Receita-Despesa'!AW$5)</f>
        <v>0</v>
      </c>
      <c r="AX25" s="118">
        <f>SUMIFS('Conciliação Bancária 2016.17.18'!$J:$J,'Conciliação Bancária 2016.17.18'!$K:$K,'Base -Receita-Despesa'!$B25,'Conciliação Bancária 2016.17.18'!$D:$D,'Base -Receita-Despesa'!AX$5)</f>
        <v>0</v>
      </c>
      <c r="AY25" s="118">
        <f>SUMIFS('Conciliação Bancária 2016.17.18'!$J:$J,'Conciliação Bancária 2016.17.18'!$K:$K,'Base -Receita-Despesa'!$B25,'Conciliação Bancária 2016.17.18'!$D:$D,'Base -Receita-Despesa'!AY$5)</f>
        <v>0</v>
      </c>
      <c r="AZ25" s="118">
        <f>SUMIFS('Conciliação Bancária 2016.17.18'!$J:$J,'Conciliação Bancária 2016.17.18'!$K:$K,'Base -Receita-Despesa'!$B25,'Conciliação Bancária 2016.17.18'!$D:$D,'Base -Receita-Despesa'!AZ$5)</f>
        <v>0</v>
      </c>
      <c r="BA25" s="118">
        <f>SUMIFS('Conciliação Bancária 2016.17.18'!$J:$J,'Conciliação Bancária 2016.17.18'!$K:$K,'Base -Receita-Despesa'!$B25,'Conciliação Bancária 2016.17.18'!$D:$D,'Base -Receita-Despesa'!BA$5)</f>
        <v>0</v>
      </c>
      <c r="BB25" s="118">
        <f>SUMIFS('Conciliação Bancária 2016.17.18'!$J:$J,'Conciliação Bancária 2016.17.18'!$K:$K,'Base -Receita-Despesa'!$B25,'Conciliação Bancária 2016.17.18'!$D:$D,'Base -Receita-Despesa'!BB$5)</f>
        <v>0</v>
      </c>
      <c r="BC25" s="118">
        <f>SUMIFS('Conciliação Bancária 2016.17.18'!$J:$J,'Conciliação Bancária 2016.17.18'!$K:$K,'Base -Receita-Despesa'!$B25,'Conciliação Bancária 2016.17.18'!$D:$D,'Base -Receita-Despesa'!BC$5)</f>
        <v>0</v>
      </c>
      <c r="BD25" s="118">
        <f>SUMIFS('Conciliação Bancária 2016.17.18'!$J:$J,'Conciliação Bancária 2016.17.18'!$K:$K,'Base -Receita-Despesa'!$B25,'Conciliação Bancária 2016.17.18'!$D:$D,'Base -Receita-Despesa'!BD$5)</f>
        <v>0</v>
      </c>
      <c r="BE25" s="118">
        <f>SUMIFS('Conciliação Bancária 2016.17.18'!$J:$J,'Conciliação Bancária 2016.17.18'!$K:$K,'Base -Receita-Despesa'!$B25,'Conciliação Bancária 2016.17.18'!$D:$D,'Base -Receita-Despesa'!BE$5)</f>
        <v>0</v>
      </c>
      <c r="BF25" s="118">
        <f>SUMIFS('Conciliação Bancária 2016.17.18'!$J:$J,'Conciliação Bancária 2016.17.18'!$K:$K,'Base -Receita-Despesa'!$B25,'Conciliação Bancária 2016.17.18'!$D:$D,'Base -Receita-Despesa'!BF$5)</f>
        <v>0</v>
      </c>
      <c r="BG25" s="330">
        <f t="shared" si="50"/>
        <v>0</v>
      </c>
      <c r="BH25" s="331">
        <f t="shared" si="34"/>
        <v>0</v>
      </c>
      <c r="BI25" s="332"/>
    </row>
    <row r="26" spans="2:61" s="319" customFormat="1" x14ac:dyDescent="0.3">
      <c r="B26" s="189" t="s">
        <v>70</v>
      </c>
      <c r="C26" s="125">
        <f t="shared" ref="C26:O26" si="51">SUM(C23:C25)</f>
        <v>0</v>
      </c>
      <c r="D26" s="126">
        <f t="shared" si="51"/>
        <v>0</v>
      </c>
      <c r="E26" s="126">
        <f t="shared" si="51"/>
        <v>0</v>
      </c>
      <c r="F26" s="126">
        <f t="shared" si="51"/>
        <v>0</v>
      </c>
      <c r="G26" s="126">
        <f t="shared" si="51"/>
        <v>0</v>
      </c>
      <c r="H26" s="126">
        <f t="shared" si="51"/>
        <v>0</v>
      </c>
      <c r="I26" s="126">
        <f t="shared" si="51"/>
        <v>0</v>
      </c>
      <c r="J26" s="126">
        <f t="shared" si="51"/>
        <v>0</v>
      </c>
      <c r="K26" s="126">
        <f t="shared" si="51"/>
        <v>0</v>
      </c>
      <c r="L26" s="126">
        <f t="shared" si="51"/>
        <v>0</v>
      </c>
      <c r="M26" s="126">
        <f t="shared" si="51"/>
        <v>0</v>
      </c>
      <c r="N26" s="127">
        <f t="shared" si="51"/>
        <v>1825005.3099999998</v>
      </c>
      <c r="O26" s="168">
        <f t="shared" si="51"/>
        <v>1825005.3099999998</v>
      </c>
      <c r="P26" s="163"/>
      <c r="Q26" s="125">
        <f t="shared" ref="Q26:AB26" si="52">SUM(Q23:Q25)</f>
        <v>3939.19</v>
      </c>
      <c r="R26" s="126">
        <f t="shared" si="52"/>
        <v>4653312.28</v>
      </c>
      <c r="S26" s="126">
        <f t="shared" si="52"/>
        <v>4180598.6899999995</v>
      </c>
      <c r="T26" s="126">
        <f t="shared" si="52"/>
        <v>2211831.4300000002</v>
      </c>
      <c r="U26" s="126">
        <f t="shared" si="52"/>
        <v>2539347.92</v>
      </c>
      <c r="V26" s="126">
        <f t="shared" si="52"/>
        <v>1828422.66</v>
      </c>
      <c r="W26" s="126">
        <f t="shared" si="52"/>
        <v>3214767.1799999997</v>
      </c>
      <c r="X26" s="126">
        <f t="shared" si="52"/>
        <v>3640734.58</v>
      </c>
      <c r="Y26" s="126">
        <f t="shared" si="52"/>
        <v>2600007.25</v>
      </c>
      <c r="Z26" s="126">
        <f t="shared" si="52"/>
        <v>5500493.0099999998</v>
      </c>
      <c r="AA26" s="126">
        <f t="shared" si="52"/>
        <v>2864581.8899999997</v>
      </c>
      <c r="AB26" s="126">
        <f t="shared" si="52"/>
        <v>605358.31999999995</v>
      </c>
      <c r="AC26" s="330">
        <f t="shared" si="29"/>
        <v>33843394.399999999</v>
      </c>
      <c r="AD26" s="331">
        <f t="shared" si="30"/>
        <v>1</v>
      </c>
      <c r="AE26" s="335"/>
      <c r="AF26" s="336">
        <f t="shared" ref="AF26:AQ26" si="53">SUM(AF23:AF25)</f>
        <v>1707423.51</v>
      </c>
      <c r="AG26" s="336">
        <f t="shared" si="53"/>
        <v>3307607.98</v>
      </c>
      <c r="AH26" s="336">
        <f t="shared" si="53"/>
        <v>3071237.6</v>
      </c>
      <c r="AI26" s="336">
        <f t="shared" si="53"/>
        <v>3428470.5</v>
      </c>
      <c r="AJ26" s="336">
        <f t="shared" si="53"/>
        <v>3742369.9099999997</v>
      </c>
      <c r="AK26" s="336">
        <f t="shared" si="53"/>
        <v>6097692.5800000001</v>
      </c>
      <c r="AL26" s="337">
        <f t="shared" si="53"/>
        <v>3356110.32</v>
      </c>
      <c r="AM26" s="336">
        <f t="shared" si="53"/>
        <v>4158734.2700000005</v>
      </c>
      <c r="AN26" s="336">
        <f t="shared" si="53"/>
        <v>5630032.4799999995</v>
      </c>
      <c r="AO26" s="336">
        <f t="shared" si="53"/>
        <v>3401492.87</v>
      </c>
      <c r="AP26" s="336">
        <f t="shared" si="53"/>
        <v>3406782.98</v>
      </c>
      <c r="AQ26" s="336">
        <f t="shared" si="53"/>
        <v>222291.00999999998</v>
      </c>
      <c r="AR26" s="330">
        <f t="shared" si="31"/>
        <v>41530246.00999999</v>
      </c>
      <c r="AS26" s="331">
        <f t="shared" si="32"/>
        <v>1</v>
      </c>
      <c r="AT26" s="335"/>
      <c r="AU26" s="336">
        <f t="shared" ref="AU26:BF26" si="54">SUM(AU23:AU25)</f>
        <v>3040675.13</v>
      </c>
      <c r="AV26" s="336">
        <f t="shared" si="54"/>
        <v>2736877.9499999997</v>
      </c>
      <c r="AW26" s="336">
        <f t="shared" si="54"/>
        <v>8921951.7200000007</v>
      </c>
      <c r="AX26" s="336">
        <f t="shared" si="54"/>
        <v>914571.17</v>
      </c>
      <c r="AY26" s="336">
        <f t="shared" si="54"/>
        <v>0</v>
      </c>
      <c r="AZ26" s="336">
        <f t="shared" si="54"/>
        <v>0</v>
      </c>
      <c r="BA26" s="337">
        <f t="shared" si="54"/>
        <v>0</v>
      </c>
      <c r="BB26" s="336">
        <f t="shared" si="54"/>
        <v>0</v>
      </c>
      <c r="BC26" s="336">
        <f t="shared" si="54"/>
        <v>0</v>
      </c>
      <c r="BD26" s="336">
        <f t="shared" si="54"/>
        <v>0</v>
      </c>
      <c r="BE26" s="336">
        <f t="shared" si="54"/>
        <v>0</v>
      </c>
      <c r="BF26" s="336">
        <f t="shared" si="54"/>
        <v>0</v>
      </c>
      <c r="BG26" s="330">
        <f t="shared" si="50"/>
        <v>15614075.970000001</v>
      </c>
      <c r="BH26" s="331">
        <f t="shared" si="34"/>
        <v>0.37596878107200032</v>
      </c>
      <c r="BI26" s="335"/>
    </row>
    <row r="27" spans="2:61" x14ac:dyDescent="0.3">
      <c r="B27" s="191" t="s">
        <v>71</v>
      </c>
      <c r="C27" s="294" t="s">
        <v>71</v>
      </c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1"/>
      <c r="O27" s="338"/>
      <c r="Q27" s="294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1"/>
      <c r="AE27" s="332"/>
      <c r="AF27" s="294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1"/>
      <c r="AT27" s="332"/>
      <c r="AU27" s="294"/>
      <c r="AV27" s="380"/>
      <c r="AW27" s="380"/>
      <c r="AX27" s="380"/>
      <c r="AY27" s="380"/>
      <c r="AZ27" s="380"/>
      <c r="BA27" s="380"/>
      <c r="BB27" s="380"/>
      <c r="BC27" s="380"/>
      <c r="BD27" s="380"/>
      <c r="BE27" s="380"/>
      <c r="BF27" s="380"/>
      <c r="BG27" s="380"/>
      <c r="BH27" s="381"/>
      <c r="BI27" s="332"/>
    </row>
    <row r="28" spans="2:61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8319662.7800000003</v>
      </c>
      <c r="AM28" s="118">
        <f>SUMIFS('Conciliação Bancária 2016.17.18'!$J:$J,'Conciliação Bancária 2016.17.18'!$K:$K,'Base -Receita-Despesa'!$B28,'Conciliação Bancária 2016.17.18'!$D:$D,'Base -Receita-Despesa'!AM$5)</f>
        <v>3593017.43</v>
      </c>
      <c r="AN28" s="118">
        <f>SUMIFS('Conciliação Bancária 2016.17.18'!$J:$J,'Conciliação Bancária 2016.17.18'!$K:$K,'Base -Receita-Despesa'!$B28,'Conciliação Bancária 2016.17.18'!$D:$D,'Base -Receita-Despesa'!AN$5)</f>
        <v>4913519.99</v>
      </c>
      <c r="AO28" s="118">
        <f>SUMIFS('Conciliação Bancária 2016.17.18'!$J:$J,'Conciliação Bancária 2016.17.18'!$K:$K,'Base -Receita-Despesa'!$B28,'Conciliação Bancária 2016.17.18'!$D:$D,'Base -Receita-Despesa'!AO$5)</f>
        <v>6149690.1500000004</v>
      </c>
      <c r="AP28" s="118">
        <f>SUMIFS('Conciliação Bancária 2016.17.18'!$J:$J,'Conciliação Bancária 2016.17.18'!$K:$K,'Base -Receita-Despesa'!$B28,'Conciliação Bancária 2016.17.18'!$D:$D,'Base -Receita-Despesa'!AP$5)</f>
        <v>5220283.78</v>
      </c>
      <c r="AQ28" s="118">
        <f>SUMIFS('Conciliação Bancária 2016.17.18'!$J:$J,'Conciliação Bancária 2016.17.18'!$K:$K,'Base -Receita-Despesa'!$B28,'Conciliação Bancária 2016.17.18'!$D:$D,'Base -Receita-Despesa'!AQ$5)</f>
        <v>3906867.1899999995</v>
      </c>
      <c r="AR28" s="330">
        <f>SUM(AF28:AQ28)</f>
        <v>44218566.259999998</v>
      </c>
      <c r="AS28" s="331">
        <f>AR28/$AR$31</f>
        <v>-157.52396452866884</v>
      </c>
      <c r="AT28" s="332"/>
      <c r="AU28" s="118">
        <f>SUMIFS('Conciliação Bancária 2016.17.18'!$J:$J,'Conciliação Bancária 2016.17.18'!$K:$K,'Base -Receita-Despesa'!$B28,'Conciliação Bancária 2016.17.18'!$D:$D,'Base -Receita-Despesa'!AU$5)</f>
        <v>1346846.1500000001</v>
      </c>
      <c r="AV28" s="118">
        <f>SUMIFS('Conciliação Bancária 2016.17.18'!$J:$J,'Conciliação Bancária 2016.17.18'!$K:$K,'Base -Receita-Despesa'!$B28,'Conciliação Bancária 2016.17.18'!$D:$D,'Base -Receita-Despesa'!AV$5)</f>
        <v>4679938.1099999994</v>
      </c>
      <c r="AW28" s="118">
        <f>SUMIFS('Conciliação Bancária 2016.17.18'!$J:$J,'Conciliação Bancária 2016.17.18'!$K:$K,'Base -Receita-Despesa'!$B28,'Conciliação Bancária 2016.17.18'!$D:$D,'Base -Receita-Despesa'!AW$5)</f>
        <v>7129944.8500000006</v>
      </c>
      <c r="AX28" s="118">
        <f>SUMIFS('Conciliação Bancária 2016.17.18'!$J:$J,'Conciliação Bancária 2016.17.18'!$K:$K,'Base -Receita-Despesa'!$B28,'Conciliação Bancária 2016.17.18'!$D:$D,'Base -Receita-Despesa'!AX$5)</f>
        <v>2685424.89</v>
      </c>
      <c r="AY28" s="118">
        <f>SUMIFS('Conciliação Bancária 2016.17.18'!$J:$J,'Conciliação Bancária 2016.17.18'!$K:$K,'Base -Receita-Despesa'!$B28,'Conciliação Bancária 2016.17.18'!$D:$D,'Base -Receita-Despesa'!AY$5)</f>
        <v>0</v>
      </c>
      <c r="AZ28" s="118">
        <f>SUMIFS('Conciliação Bancária 2016.17.18'!$J:$J,'Conciliação Bancária 2016.17.18'!$K:$K,'Base -Receita-Despesa'!$B28,'Conciliação Bancária 2016.17.18'!$D:$D,'Base -Receita-Despesa'!AZ$5)</f>
        <v>0</v>
      </c>
      <c r="BA28" s="118">
        <f>SUMIFS('Conciliação Bancária 2016.17.18'!$J:$J,'Conciliação Bancária 2016.17.18'!$K:$K,'Base -Receita-Despesa'!$B28,'Conciliação Bancária 2016.17.18'!$D:$D,'Base -Receita-Despesa'!BA$5)</f>
        <v>0</v>
      </c>
      <c r="BB28" s="118">
        <f>SUMIFS('Conciliação Bancária 2016.17.18'!$J:$J,'Conciliação Bancária 2016.17.18'!$K:$K,'Base -Receita-Despesa'!$B28,'Conciliação Bancária 2016.17.18'!$D:$D,'Base -Receita-Despesa'!BB$5)</f>
        <v>0</v>
      </c>
      <c r="BC28" s="118">
        <f>SUMIFS('Conciliação Bancária 2016.17.18'!$J:$J,'Conciliação Bancária 2016.17.18'!$K:$K,'Base -Receita-Despesa'!$B28,'Conciliação Bancária 2016.17.18'!$D:$D,'Base -Receita-Despesa'!BC$5)</f>
        <v>0</v>
      </c>
      <c r="BD28" s="118">
        <f>SUMIFS('Conciliação Bancária 2016.17.18'!$J:$J,'Conciliação Bancária 2016.17.18'!$K:$K,'Base -Receita-Despesa'!$B28,'Conciliação Bancária 2016.17.18'!$D:$D,'Base -Receita-Despesa'!BD$5)</f>
        <v>0</v>
      </c>
      <c r="BE28" s="118">
        <f>SUMIFS('Conciliação Bancária 2016.17.18'!$J:$J,'Conciliação Bancária 2016.17.18'!$K:$K,'Base -Receita-Despesa'!$B28,'Conciliação Bancária 2016.17.18'!$D:$D,'Base -Receita-Despesa'!BE$5)</f>
        <v>0</v>
      </c>
      <c r="BF28" s="118">
        <f>SUMIFS('Conciliação Bancária 2016.17.18'!$J:$J,'Conciliação Bancária 2016.17.18'!$K:$K,'Base -Receita-Despesa'!$B28,'Conciliação Bancária 2016.17.18'!$D:$D,'Base -Receita-Despesa'!BF$5)</f>
        <v>0</v>
      </c>
      <c r="BG28" s="330">
        <f>SUM(AU28:BF28)</f>
        <v>15842154</v>
      </c>
      <c r="BH28" s="331">
        <f>BG28/$AR$31</f>
        <v>-56.435997722774403</v>
      </c>
      <c r="BI28" s="332"/>
    </row>
    <row r="29" spans="2:61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-7383822.6899999995</v>
      </c>
      <c r="AM29" s="118">
        <f>SUMIFS('Conciliação Bancária 2016.17.18'!$J:$J,'Conciliação Bancária 2016.17.18'!$K:$K,'Base -Receita-Despesa'!$B29,'Conciliação Bancária 2016.17.18'!$D:$D,'Base -Receita-Despesa'!AM$5)</f>
        <v>-3987061.73</v>
      </c>
      <c r="AN29" s="118">
        <f>SUMIFS('Conciliação Bancária 2016.17.18'!$J:$J,'Conciliação Bancária 2016.17.18'!$K:$K,'Base -Receita-Despesa'!$B29,'Conciliação Bancária 2016.17.18'!$D:$D,'Base -Receita-Despesa'!AN$5)</f>
        <v>-7008393.8100000005</v>
      </c>
      <c r="AO29" s="118">
        <f>SUMIFS('Conciliação Bancária 2016.17.18'!$J:$J,'Conciliação Bancária 2016.17.18'!$K:$K,'Base -Receita-Despesa'!$B29,'Conciliação Bancária 2016.17.18'!$D:$D,'Base -Receita-Despesa'!AO$5)</f>
        <v>-5289249.49</v>
      </c>
      <c r="AP29" s="118">
        <f>SUMIFS('Conciliação Bancária 2016.17.18'!$J:$J,'Conciliação Bancária 2016.17.18'!$K:$K,'Base -Receita-Despesa'!$B29,'Conciliação Bancária 2016.17.18'!$D:$D,'Base -Receita-Despesa'!AP$5)</f>
        <v>-4373123.3</v>
      </c>
      <c r="AQ29" s="118">
        <f>SUMIFS('Conciliação Bancária 2016.17.18'!$J:$J,'Conciliação Bancária 2016.17.18'!$K:$K,'Base -Receita-Despesa'!$B29,'Conciliação Bancária 2016.17.18'!$D:$D,'Base -Receita-Despesa'!AQ$5)</f>
        <v>-1384264.5699999998</v>
      </c>
      <c r="AR29" s="330">
        <f>SUM(AF29:AQ29)</f>
        <v>-44499276.350000001</v>
      </c>
      <c r="AS29" s="331">
        <f>AR29/$AR$31</f>
        <v>158.52396452866884</v>
      </c>
      <c r="AT29" s="332"/>
      <c r="AU29" s="118">
        <f>SUMIFS('Conciliação Bancária 2016.17.18'!$J:$J,'Conciliação Bancária 2016.17.18'!$K:$K,'Base -Receita-Despesa'!$B29,'Conciliação Bancária 2016.17.18'!$D:$D,'Base -Receita-Despesa'!AU$5)</f>
        <v>-1790602.83</v>
      </c>
      <c r="AV29" s="118">
        <f>SUMIFS('Conciliação Bancária 2016.17.18'!$J:$J,'Conciliação Bancária 2016.17.18'!$K:$K,'Base -Receita-Despesa'!$B29,'Conciliação Bancária 2016.17.18'!$D:$D,'Base -Receita-Despesa'!AV$5)</f>
        <v>-3935245.33</v>
      </c>
      <c r="AW29" s="118">
        <f>SUMIFS('Conciliação Bancária 2016.17.18'!$J:$J,'Conciliação Bancária 2016.17.18'!$K:$K,'Base -Receita-Despesa'!$B29,'Conciliação Bancária 2016.17.18'!$D:$D,'Base -Receita-Despesa'!AW$5)</f>
        <v>-8515900.9399999995</v>
      </c>
      <c r="AX29" s="118">
        <f>SUMIFS('Conciliação Bancária 2016.17.18'!$J:$J,'Conciliação Bancária 2016.17.18'!$K:$K,'Base -Receita-Despesa'!$B29,'Conciliação Bancária 2016.17.18'!$D:$D,'Base -Receita-Despesa'!AX$5)</f>
        <v>-2078736.63</v>
      </c>
      <c r="AY29" s="118">
        <f>SUMIFS('Conciliação Bancária 2016.17.18'!$J:$J,'Conciliação Bancária 2016.17.18'!$K:$K,'Base -Receita-Despesa'!$B29,'Conciliação Bancária 2016.17.18'!$D:$D,'Base -Receita-Despesa'!AY$5)</f>
        <v>0</v>
      </c>
      <c r="AZ29" s="118">
        <f>SUMIFS('Conciliação Bancária 2016.17.18'!$J:$J,'Conciliação Bancária 2016.17.18'!$K:$K,'Base -Receita-Despesa'!$B29,'Conciliação Bancária 2016.17.18'!$D:$D,'Base -Receita-Despesa'!AZ$5)</f>
        <v>0</v>
      </c>
      <c r="BA29" s="118">
        <f>SUMIFS('Conciliação Bancária 2016.17.18'!$J:$J,'Conciliação Bancária 2016.17.18'!$K:$K,'Base -Receita-Despesa'!$B29,'Conciliação Bancária 2016.17.18'!$D:$D,'Base -Receita-Despesa'!BA$5)</f>
        <v>0</v>
      </c>
      <c r="BB29" s="118">
        <f>SUMIFS('Conciliação Bancária 2016.17.18'!$J:$J,'Conciliação Bancária 2016.17.18'!$K:$K,'Base -Receita-Despesa'!$B29,'Conciliação Bancária 2016.17.18'!$D:$D,'Base -Receita-Despesa'!BB$5)</f>
        <v>0</v>
      </c>
      <c r="BC29" s="118">
        <f>SUMIFS('Conciliação Bancária 2016.17.18'!$J:$J,'Conciliação Bancária 2016.17.18'!$K:$K,'Base -Receita-Despesa'!$B29,'Conciliação Bancária 2016.17.18'!$D:$D,'Base -Receita-Despesa'!BC$5)</f>
        <v>0</v>
      </c>
      <c r="BD29" s="118">
        <f>SUMIFS('Conciliação Bancária 2016.17.18'!$J:$J,'Conciliação Bancária 2016.17.18'!$K:$K,'Base -Receita-Despesa'!$B29,'Conciliação Bancária 2016.17.18'!$D:$D,'Base -Receita-Despesa'!BD$5)</f>
        <v>0</v>
      </c>
      <c r="BE29" s="118">
        <f>SUMIFS('Conciliação Bancária 2016.17.18'!$J:$J,'Conciliação Bancária 2016.17.18'!$K:$K,'Base -Receita-Despesa'!$B29,'Conciliação Bancária 2016.17.18'!$D:$D,'Base -Receita-Despesa'!BE$5)</f>
        <v>0</v>
      </c>
      <c r="BF29" s="118">
        <f>SUMIFS('Conciliação Bancária 2016.17.18'!$J:$J,'Conciliação Bancária 2016.17.18'!$K:$K,'Base -Receita-Despesa'!$B29,'Conciliação Bancária 2016.17.18'!$D:$D,'Base -Receita-Despesa'!BF$5)</f>
        <v>0</v>
      </c>
      <c r="BG29" s="330">
        <f>SUM(AU29:BF29)</f>
        <v>-16320485.73</v>
      </c>
      <c r="BH29" s="331">
        <f>BG29/$AR$31</f>
        <v>58.14000390937067</v>
      </c>
      <c r="BI29" s="332"/>
    </row>
    <row r="30" spans="2:61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  <c r="AU30" s="118">
        <f>SUMIFS('Conciliação Bancária 2016.17.18'!$J:$J,'Conciliação Bancária 2016.17.18'!$K:$K,'Base -Receita-Despesa'!$B30,'Conciliação Bancária 2016.17.18'!$D:$D,'Base -Receita-Despesa'!AU$5)</f>
        <v>0</v>
      </c>
      <c r="AV30" s="118">
        <f>SUMIFS('Conciliação Bancária 2016.17.18'!$J:$J,'Conciliação Bancária 2016.17.18'!$K:$K,'Base -Receita-Despesa'!$B30,'Conciliação Bancária 2016.17.18'!$D:$D,'Base -Receita-Despesa'!AV$5)</f>
        <v>0</v>
      </c>
      <c r="AW30" s="118">
        <f>SUMIFS('Conciliação Bancária 2016.17.18'!$J:$J,'Conciliação Bancária 2016.17.18'!$K:$K,'Base -Receita-Despesa'!$B30,'Conciliação Bancária 2016.17.18'!$D:$D,'Base -Receita-Despesa'!AW$5)</f>
        <v>0</v>
      </c>
      <c r="AX30" s="118">
        <f>SUMIFS('Conciliação Bancária 2016.17.18'!$J:$J,'Conciliação Bancária 2016.17.18'!$K:$K,'Base -Receita-Despesa'!$B30,'Conciliação Bancária 2016.17.18'!$D:$D,'Base -Receita-Despesa'!AX$5)</f>
        <v>0</v>
      </c>
      <c r="AY30" s="118">
        <f>SUMIFS('Conciliação Bancária 2016.17.18'!$J:$J,'Conciliação Bancária 2016.17.18'!$K:$K,'Base -Receita-Despesa'!$B30,'Conciliação Bancária 2016.17.18'!$D:$D,'Base -Receita-Despesa'!AY$5)</f>
        <v>0</v>
      </c>
      <c r="AZ30" s="118">
        <f>SUMIFS('Conciliação Bancária 2016.17.18'!$J:$J,'Conciliação Bancária 2016.17.18'!$K:$K,'Base -Receita-Despesa'!$B30,'Conciliação Bancária 2016.17.18'!$D:$D,'Base -Receita-Despesa'!AZ$5)</f>
        <v>0</v>
      </c>
      <c r="BA30" s="118">
        <f>SUMIFS('Conciliação Bancária 2016.17.18'!$J:$J,'Conciliação Bancária 2016.17.18'!$K:$K,'Base -Receita-Despesa'!$B30,'Conciliação Bancária 2016.17.18'!$D:$D,'Base -Receita-Despesa'!BA$5)</f>
        <v>0</v>
      </c>
      <c r="BB30" s="118">
        <f>SUMIFS('Conciliação Bancária 2016.17.18'!$J:$J,'Conciliação Bancária 2016.17.18'!$K:$K,'Base -Receita-Despesa'!$B30,'Conciliação Bancária 2016.17.18'!$D:$D,'Base -Receita-Despesa'!BB$5)</f>
        <v>0</v>
      </c>
      <c r="BC30" s="118">
        <f>SUMIFS('Conciliação Bancária 2016.17.18'!$J:$J,'Conciliação Bancária 2016.17.18'!$K:$K,'Base -Receita-Despesa'!$B30,'Conciliação Bancária 2016.17.18'!$D:$D,'Base -Receita-Despesa'!BC$5)</f>
        <v>0</v>
      </c>
      <c r="BD30" s="118">
        <f>SUMIFS('Conciliação Bancária 2016.17.18'!$J:$J,'Conciliação Bancária 2016.17.18'!$K:$K,'Base -Receita-Despesa'!$B30,'Conciliação Bancária 2016.17.18'!$D:$D,'Base -Receita-Despesa'!BD$5)</f>
        <v>0</v>
      </c>
      <c r="BE30" s="118">
        <f>SUMIFS('Conciliação Bancária 2016.17.18'!$J:$J,'Conciliação Bancária 2016.17.18'!$K:$K,'Base -Receita-Despesa'!$B30,'Conciliação Bancária 2016.17.18'!$D:$D,'Base -Receita-Despesa'!BE$5)</f>
        <v>0</v>
      </c>
      <c r="BF30" s="118">
        <f>SUMIFS('Conciliação Bancária 2016.17.18'!$J:$J,'Conciliação Bancária 2016.17.18'!$K:$K,'Base -Receita-Despesa'!$B30,'Conciliação Bancária 2016.17.18'!$D:$D,'Base -Receita-Despesa'!BF$5)</f>
        <v>0</v>
      </c>
      <c r="BG30" s="330">
        <f>SUM(AU30:BF30)</f>
        <v>0</v>
      </c>
      <c r="BH30" s="331">
        <f>BG30/$AR$31</f>
        <v>0</v>
      </c>
      <c r="BI30" s="332"/>
    </row>
    <row r="31" spans="2:61" s="319" customFormat="1" x14ac:dyDescent="0.3">
      <c r="B31" s="189" t="s">
        <v>75</v>
      </c>
      <c r="C31" s="125">
        <f>SUM(C28:C30)</f>
        <v>0</v>
      </c>
      <c r="D31" s="125">
        <f t="shared" ref="D31:O31" si="55">SUM(D28:D30)</f>
        <v>0</v>
      </c>
      <c r="E31" s="125">
        <f t="shared" si="55"/>
        <v>0</v>
      </c>
      <c r="F31" s="125">
        <f t="shared" si="55"/>
        <v>0</v>
      </c>
      <c r="G31" s="125">
        <f t="shared" si="55"/>
        <v>0</v>
      </c>
      <c r="H31" s="125">
        <f t="shared" si="55"/>
        <v>0</v>
      </c>
      <c r="I31" s="125">
        <f t="shared" si="55"/>
        <v>0</v>
      </c>
      <c r="J31" s="125">
        <f t="shared" si="55"/>
        <v>0</v>
      </c>
      <c r="K31" s="125">
        <f t="shared" si="55"/>
        <v>0</v>
      </c>
      <c r="L31" s="125">
        <f t="shared" si="55"/>
        <v>0</v>
      </c>
      <c r="M31" s="125">
        <f t="shared" si="55"/>
        <v>0</v>
      </c>
      <c r="N31" s="159">
        <f>SUM(N28:N30)</f>
        <v>-1771688.16</v>
      </c>
      <c r="O31" s="168">
        <f t="shared" si="55"/>
        <v>-1771688.16</v>
      </c>
      <c r="P31" s="163"/>
      <c r="Q31" s="125">
        <f t="shared" ref="Q31" si="56">SUM(Q28:Q30)</f>
        <v>1549848.8299999998</v>
      </c>
      <c r="R31" s="125">
        <f t="shared" ref="R31" si="57">SUM(R28:R30)</f>
        <v>-2269510.75</v>
      </c>
      <c r="S31" s="125">
        <f t="shared" ref="S31" si="58">SUM(S28:S30)</f>
        <v>-560657.40000000037</v>
      </c>
      <c r="T31" s="125">
        <f t="shared" ref="T31" si="59">SUM(T28:T30)</f>
        <v>1493814.3200000003</v>
      </c>
      <c r="U31" s="125">
        <f t="shared" ref="U31" si="60">SUM(U28:U30)</f>
        <v>169476.37000000011</v>
      </c>
      <c r="V31" s="125">
        <f t="shared" ref="V31" si="61">SUM(V28:V30)</f>
        <v>1195177.4299999992</v>
      </c>
      <c r="W31" s="125">
        <f t="shared" ref="W31" si="62">SUM(W28:W30)</f>
        <v>76875.130000000354</v>
      </c>
      <c r="X31" s="125">
        <f t="shared" ref="X31" si="63">SUM(X28:X30)</f>
        <v>113355.72999999998</v>
      </c>
      <c r="Y31" s="125">
        <f t="shared" ref="Y31" si="64">SUM(Y28:Y30)</f>
        <v>30190.050000000047</v>
      </c>
      <c r="Z31" s="125">
        <f t="shared" ref="Z31" si="65">SUM(Z28:Z30)</f>
        <v>-1699371.3600000003</v>
      </c>
      <c r="AA31" s="125">
        <f t="shared" ref="AA31" si="66">SUM(AA28:AA30)</f>
        <v>1529539.6499999997</v>
      </c>
      <c r="AB31" s="125">
        <f t="shared" ref="AB31" si="67">SUM(AB28:AB30)</f>
        <v>161479.88000000059</v>
      </c>
      <c r="AC31" s="125">
        <f t="shared" ref="AC31" si="68">SUM(AC28:AC30)</f>
        <v>1790217.8800000027</v>
      </c>
      <c r="AD31" s="331">
        <f>AC31/$AC$31</f>
        <v>1</v>
      </c>
      <c r="AE31" s="335"/>
      <c r="AF31" s="125">
        <f t="shared" ref="AF31" si="69">SUM(AF28:AF30)</f>
        <v>-581851.59000000008</v>
      </c>
      <c r="AG31" s="125">
        <f t="shared" ref="AG31" si="70">SUM(AG28:AG30)</f>
        <v>32194.620000000112</v>
      </c>
      <c r="AH31" s="125">
        <f t="shared" ref="AH31" si="71">SUM(AH28:AH30)</f>
        <v>194244.30999999982</v>
      </c>
      <c r="AI31" s="125">
        <f t="shared" ref="AI31" si="72">SUM(AI28:AI30)</f>
        <v>-1133315.54</v>
      </c>
      <c r="AJ31" s="125">
        <f t="shared" ref="AJ31" si="73">SUM(AJ28:AJ30)</f>
        <v>997523.39999999898</v>
      </c>
      <c r="AK31" s="125">
        <f t="shared" ref="AK31" si="74">SUM(AK28:AK30)</f>
        <v>-2466631.0200000014</v>
      </c>
      <c r="AL31" s="125">
        <f t="shared" ref="AL31" si="75">SUM(AL28:AL30)</f>
        <v>935840.09000000078</v>
      </c>
      <c r="AM31" s="125">
        <f t="shared" ref="AM31" si="76">SUM(AM28:AM30)</f>
        <v>-394044.29999999981</v>
      </c>
      <c r="AN31" s="125">
        <f t="shared" ref="AN31" si="77">SUM(AN28:AN30)</f>
        <v>-2094873.8200000003</v>
      </c>
      <c r="AO31" s="125">
        <f t="shared" ref="AO31" si="78">SUM(AO28:AO30)</f>
        <v>860440.66000000015</v>
      </c>
      <c r="AP31" s="125">
        <f t="shared" ref="AP31" si="79">SUM(AP28:AP30)</f>
        <v>847160.48000000045</v>
      </c>
      <c r="AQ31" s="125">
        <f t="shared" ref="AQ31" si="80">SUM(AQ28:AQ30)</f>
        <v>2522602.6199999996</v>
      </c>
      <c r="AR31" s="125">
        <f t="shared" ref="AR31" si="81">SUM(AR28:AR30)</f>
        <v>-280710.09000000358</v>
      </c>
      <c r="AS31" s="331">
        <f>AR31/$AR$31</f>
        <v>1</v>
      </c>
      <c r="AT31" s="335"/>
      <c r="AU31" s="125">
        <f t="shared" ref="AU31:BG31" si="82">SUM(AU28:AU30)</f>
        <v>-443756.67999999993</v>
      </c>
      <c r="AV31" s="125">
        <f t="shared" si="82"/>
        <v>744692.77999999933</v>
      </c>
      <c r="AW31" s="125">
        <f t="shared" si="82"/>
        <v>-1385956.0899999989</v>
      </c>
      <c r="AX31" s="125">
        <f t="shared" si="82"/>
        <v>606688.26000000024</v>
      </c>
      <c r="AY31" s="125">
        <f t="shared" si="82"/>
        <v>0</v>
      </c>
      <c r="AZ31" s="125">
        <f t="shared" si="82"/>
        <v>0</v>
      </c>
      <c r="BA31" s="125">
        <f t="shared" si="82"/>
        <v>0</v>
      </c>
      <c r="BB31" s="125">
        <f t="shared" si="82"/>
        <v>0</v>
      </c>
      <c r="BC31" s="125">
        <f t="shared" si="82"/>
        <v>0</v>
      </c>
      <c r="BD31" s="125">
        <f t="shared" si="82"/>
        <v>0</v>
      </c>
      <c r="BE31" s="125">
        <f t="shared" si="82"/>
        <v>0</v>
      </c>
      <c r="BF31" s="125">
        <f t="shared" si="82"/>
        <v>0</v>
      </c>
      <c r="BG31" s="125">
        <f t="shared" si="82"/>
        <v>-478331.73000000045</v>
      </c>
      <c r="BH31" s="331">
        <f>BG31/$AR$31</f>
        <v>1.704006186596265</v>
      </c>
      <c r="BI31" s="335"/>
    </row>
    <row r="32" spans="2:61" x14ac:dyDescent="0.3">
      <c r="B32" s="188" t="s">
        <v>76</v>
      </c>
      <c r="C32" s="294" t="s">
        <v>76</v>
      </c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1"/>
      <c r="O32" s="338"/>
      <c r="Q32" s="294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1"/>
      <c r="AE32" s="332"/>
      <c r="AF32" s="294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1"/>
      <c r="AT32" s="332"/>
      <c r="AU32" s="294"/>
      <c r="AV32" s="380"/>
      <c r="AW32" s="380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381"/>
      <c r="BI32" s="332"/>
    </row>
    <row r="33" spans="2:61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8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84">SUM(Q33:AB33)</f>
        <v>-170646.29999999996</v>
      </c>
      <c r="AD33" s="331">
        <f t="shared" ref="AD33:AD53" si="8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-8639.65</v>
      </c>
      <c r="AN33" s="128">
        <f>SUMIFS('Conciliação Bancária 2016.17.18'!$J:$J,'Conciliação Bancária 2016.17.18'!$K:$K,'Base -Receita-Despesa'!$B33,'Conciliação Bancária 2016.17.18'!$D:$D,'Base -Receita-Despesa'!AN$5)</f>
        <v>-883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-11164.5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86">SUM(AF33:AQ33)</f>
        <v>-35134.65</v>
      </c>
      <c r="AS33" s="331">
        <f t="shared" ref="AS33:AS53" si="87">AR33/$AR$53</f>
        <v>8.5524118809255398E-4</v>
      </c>
      <c r="AT33" s="332"/>
      <c r="AU33" s="166">
        <f>SUMIFS('Conciliação Bancária 2016.17.18'!$J:$J,'Conciliação Bancária 2016.17.18'!$K:$K,'Base -Receita-Despesa'!$B33,'Conciliação Bancária 2016.17.18'!$D:$D,'Base -Receita-Despesa'!AU$5)</f>
        <v>0</v>
      </c>
      <c r="AV33" s="128">
        <f>SUMIFS('Conciliação Bancária 2016.17.18'!$J:$J,'Conciliação Bancária 2016.17.18'!$K:$K,'Base -Receita-Despesa'!$B33,'Conciliação Bancária 2016.17.18'!$D:$D,'Base -Receita-Despesa'!AV$5)</f>
        <v>-448.46</v>
      </c>
      <c r="AW33" s="128">
        <f>SUMIFS('Conciliação Bancária 2016.17.18'!$J:$J,'Conciliação Bancária 2016.17.18'!$K:$K,'Base -Receita-Despesa'!$B33,'Conciliação Bancária 2016.17.18'!$D:$D,'Base -Receita-Despesa'!AW$5)</f>
        <v>0</v>
      </c>
      <c r="AX33" s="128">
        <f>SUMIFS('Conciliação Bancária 2016.17.18'!$J:$J,'Conciliação Bancária 2016.17.18'!$K:$K,'Base -Receita-Despesa'!$B33,'Conciliação Bancária 2016.17.18'!$D:$D,'Base -Receita-Despesa'!AX$5)</f>
        <v>0</v>
      </c>
      <c r="AY33" s="128">
        <f>SUMIFS('Conciliação Bancária 2016.17.18'!$J:$J,'Conciliação Bancária 2016.17.18'!$K:$K,'Base -Receita-Despesa'!$B33,'Conciliação Bancária 2016.17.18'!$D:$D,'Base -Receita-Despesa'!AY$5)</f>
        <v>0</v>
      </c>
      <c r="AZ33" s="128">
        <f>SUMIFS('Conciliação Bancária 2016.17.18'!$J:$J,'Conciliação Bancária 2016.17.18'!$K:$K,'Base -Receita-Despesa'!$B33,'Conciliação Bancária 2016.17.18'!$D:$D,'Base -Receita-Despesa'!AZ$5)</f>
        <v>0</v>
      </c>
      <c r="BA33" s="128">
        <f>SUMIFS('Conciliação Bancária 2016.17.18'!$J:$J,'Conciliação Bancária 2016.17.18'!$K:$K,'Base -Receita-Despesa'!$B33,'Conciliação Bancária 2016.17.18'!$D:$D,'Base -Receita-Despesa'!BA$5)</f>
        <v>0</v>
      </c>
      <c r="BB33" s="128">
        <f>SUMIFS('Conciliação Bancária 2016.17.18'!$J:$J,'Conciliação Bancária 2016.17.18'!$K:$K,'Base -Receita-Despesa'!$B33,'Conciliação Bancária 2016.17.18'!$D:$D,'Base -Receita-Despesa'!BB$5)</f>
        <v>0</v>
      </c>
      <c r="BC33" s="128">
        <f>SUMIFS('Conciliação Bancária 2016.17.18'!$J:$J,'Conciliação Bancária 2016.17.18'!$K:$K,'Base -Receita-Despesa'!$B33,'Conciliação Bancária 2016.17.18'!$D:$D,'Base -Receita-Despesa'!BC$5)</f>
        <v>0</v>
      </c>
      <c r="BD33" s="128">
        <f>SUMIFS('Conciliação Bancária 2016.17.18'!$J:$J,'Conciliação Bancária 2016.17.18'!$K:$K,'Base -Receita-Despesa'!$B33,'Conciliação Bancária 2016.17.18'!$D:$D,'Base -Receita-Despesa'!BD$5)</f>
        <v>0</v>
      </c>
      <c r="BE33" s="128">
        <f>SUMIFS('Conciliação Bancária 2016.17.18'!$J:$J,'Conciliação Bancária 2016.17.18'!$K:$K,'Base -Receita-Despesa'!$B33,'Conciliação Bancária 2016.17.18'!$D:$D,'Base -Receita-Despesa'!BE$5)</f>
        <v>0</v>
      </c>
      <c r="BF33" s="128">
        <f>SUMIFS('Conciliação Bancária 2016.17.18'!$J:$J,'Conciliação Bancária 2016.17.18'!$K:$K,'Base -Receita-Despesa'!$B33,'Conciliação Bancária 2016.17.18'!$D:$D,'Base -Receita-Despesa'!BF$5)</f>
        <v>0</v>
      </c>
      <c r="BG33" s="340">
        <f t="shared" ref="BG33:BG49" si="88">SUM(AU33:BF33)</f>
        <v>-448.46</v>
      </c>
      <c r="BH33" s="331">
        <f t="shared" ref="BH33:BH53" si="89">BG33/$AR$53</f>
        <v>1.0916330836140013E-5</v>
      </c>
      <c r="BI33" s="332"/>
    </row>
    <row r="34" spans="2:61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8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84"/>
        <v>-17982236.110000003</v>
      </c>
      <c r="AD34" s="343">
        <f t="shared" si="8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-2455179.6200000006</v>
      </c>
      <c r="AM34" s="156">
        <f>SUMIFS('Conciliação Bancária 2016.17.18'!$J:$J,'Conciliação Bancária 2016.17.18'!$K:$K,'Base -Receita-Despesa'!$B34,'Conciliação Bancária 2016.17.18'!$D:$D,'Base -Receita-Despesa'!AM$5)</f>
        <v>-1496545.6299999994</v>
      </c>
      <c r="AN34" s="156">
        <f>SUMIFS('Conciliação Bancária 2016.17.18'!$J:$J,'Conciliação Bancária 2016.17.18'!$K:$K,'Base -Receita-Despesa'!$B34,'Conciliação Bancária 2016.17.18'!$D:$D,'Base -Receita-Despesa'!AN$5)</f>
        <v>-2230518.669999999</v>
      </c>
      <c r="AO34" s="156">
        <f>SUMIFS('Conciliação Bancária 2016.17.18'!$J:$J,'Conciliação Bancária 2016.17.18'!$K:$K,'Base -Receita-Despesa'!$B34,'Conciliação Bancária 2016.17.18'!$D:$D,'Base -Receita-Despesa'!AO$5)</f>
        <v>-2056092.44</v>
      </c>
      <c r="AP34" s="156">
        <f>SUMIFS('Conciliação Bancária 2016.17.18'!$J:$J,'Conciliação Bancária 2016.17.18'!$K:$K,'Base -Receita-Despesa'!$B34,'Conciliação Bancária 2016.17.18'!$D:$D,'Base -Receita-Despesa'!AP$5)</f>
        <v>-2345350.98</v>
      </c>
      <c r="AQ34" s="156">
        <f>SUMIFS('Conciliação Bancária 2016.17.18'!$J:$J,'Conciliação Bancária 2016.17.18'!$K:$K,'Base -Receita-Despesa'!$B34,'Conciliação Bancária 2016.17.18'!$D:$D,'Base -Receita-Despesa'!AQ$5)</f>
        <v>-1743945.5499999996</v>
      </c>
      <c r="AR34" s="342">
        <f t="shared" si="86"/>
        <v>-21483675.500000004</v>
      </c>
      <c r="AS34" s="343">
        <f t="shared" si="87"/>
        <v>0.52295167759504924</v>
      </c>
      <c r="AT34" s="344"/>
      <c r="AU34" s="167">
        <f>SUMIFS('Conciliação Bancária 2016.17.18'!$J:$J,'Conciliação Bancária 2016.17.18'!$K:$K,'Base -Receita-Despesa'!$B34,'Conciliação Bancária 2016.17.18'!$D:$D,'Base -Receita-Despesa'!AU$5)</f>
        <v>-1510324.45</v>
      </c>
      <c r="AV34" s="156">
        <f>SUMIFS('Conciliação Bancária 2016.17.18'!$J:$J,'Conciliação Bancária 2016.17.18'!$K:$K,'Base -Receita-Despesa'!$B34,'Conciliação Bancária 2016.17.18'!$D:$D,'Base -Receita-Despesa'!AV$5)</f>
        <v>-1671766.9100000001</v>
      </c>
      <c r="AW34" s="156">
        <f>SUMIFS('Conciliação Bancária 2016.17.18'!$J:$J,'Conciliação Bancária 2016.17.18'!$K:$K,'Base -Receita-Despesa'!$B34,'Conciliação Bancária 2016.17.18'!$D:$D,'Base -Receita-Despesa'!AW$5)</f>
        <v>-2831192.71</v>
      </c>
      <c r="AX34" s="156">
        <f>SUMIFS('Conciliação Bancária 2016.17.18'!$J:$J,'Conciliação Bancária 2016.17.18'!$K:$K,'Base -Receita-Despesa'!$B34,'Conciliação Bancária 2016.17.18'!$D:$D,'Base -Receita-Despesa'!AX$5)</f>
        <v>-1563964.3600000003</v>
      </c>
      <c r="AY34" s="156">
        <f>SUMIFS('Conciliação Bancária 2016.17.18'!$J:$J,'Conciliação Bancária 2016.17.18'!$K:$K,'Base -Receita-Despesa'!$B34,'Conciliação Bancária 2016.17.18'!$D:$D,'Base -Receita-Despesa'!AY$5)</f>
        <v>0</v>
      </c>
      <c r="AZ34" s="156">
        <f>SUMIFS('Conciliação Bancária 2016.17.18'!$J:$J,'Conciliação Bancária 2016.17.18'!$K:$K,'Base -Receita-Despesa'!$B34,'Conciliação Bancária 2016.17.18'!$D:$D,'Base -Receita-Despesa'!AZ$5)</f>
        <v>0</v>
      </c>
      <c r="BA34" s="156">
        <f>SUMIFS('Conciliação Bancária 2016.17.18'!$J:$J,'Conciliação Bancária 2016.17.18'!$K:$K,'Base -Receita-Despesa'!$B34,'Conciliação Bancária 2016.17.18'!$D:$D,'Base -Receita-Despesa'!BA$5)</f>
        <v>0</v>
      </c>
      <c r="BB34" s="156">
        <f>SUMIFS('Conciliação Bancária 2016.17.18'!$J:$J,'Conciliação Bancária 2016.17.18'!$K:$K,'Base -Receita-Despesa'!$B34,'Conciliação Bancária 2016.17.18'!$D:$D,'Base -Receita-Despesa'!BB$5)</f>
        <v>0</v>
      </c>
      <c r="BC34" s="156">
        <f>SUMIFS('Conciliação Bancária 2016.17.18'!$J:$J,'Conciliação Bancária 2016.17.18'!$K:$K,'Base -Receita-Despesa'!$B34,'Conciliação Bancária 2016.17.18'!$D:$D,'Base -Receita-Despesa'!BC$5)</f>
        <v>0</v>
      </c>
      <c r="BD34" s="156">
        <f>SUMIFS('Conciliação Bancária 2016.17.18'!$J:$J,'Conciliação Bancária 2016.17.18'!$K:$K,'Base -Receita-Despesa'!$B34,'Conciliação Bancária 2016.17.18'!$D:$D,'Base -Receita-Despesa'!BD$5)</f>
        <v>0</v>
      </c>
      <c r="BE34" s="156">
        <f>SUMIFS('Conciliação Bancária 2016.17.18'!$J:$J,'Conciliação Bancária 2016.17.18'!$K:$K,'Base -Receita-Despesa'!$B34,'Conciliação Bancária 2016.17.18'!$D:$D,'Base -Receita-Despesa'!BE$5)</f>
        <v>0</v>
      </c>
      <c r="BF34" s="156">
        <f>SUMIFS('Conciliação Bancária 2016.17.18'!$J:$J,'Conciliação Bancária 2016.17.18'!$K:$K,'Base -Receita-Despesa'!$B34,'Conciliação Bancária 2016.17.18'!$D:$D,'Base -Receita-Despesa'!BF$5)</f>
        <v>0</v>
      </c>
      <c r="BG34" s="342">
        <f t="shared" si="88"/>
        <v>-7577248.4300000006</v>
      </c>
      <c r="BH34" s="343">
        <f t="shared" si="89"/>
        <v>0.18444398762320499</v>
      </c>
      <c r="BI34" s="344"/>
    </row>
    <row r="35" spans="2:61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8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84"/>
        <v>-5768714.2100000009</v>
      </c>
      <c r="AD35" s="343">
        <f t="shared" si="8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-761777.50999999978</v>
      </c>
      <c r="AM35" s="156">
        <f>SUMIFS('Conciliação Bancária 2016.17.18'!$J:$J,'Conciliação Bancária 2016.17.18'!$K:$K,'Base -Receita-Despesa'!$B35,'Conciliação Bancária 2016.17.18'!$D:$D,'Base -Receita-Despesa'!AM$5)</f>
        <v>-860198.93999999983</v>
      </c>
      <c r="AN35" s="156">
        <f>SUMIFS('Conciliação Bancária 2016.17.18'!$J:$J,'Conciliação Bancária 2016.17.18'!$K:$K,'Base -Receita-Despesa'!$B35,'Conciliação Bancária 2016.17.18'!$D:$D,'Base -Receita-Despesa'!AN$5)</f>
        <v>-387230.65</v>
      </c>
      <c r="AO35" s="156">
        <f>SUMIFS('Conciliação Bancária 2016.17.18'!$J:$J,'Conciliação Bancária 2016.17.18'!$K:$K,'Base -Receita-Despesa'!$B35,'Conciliação Bancária 2016.17.18'!$D:$D,'Base -Receita-Despesa'!AO$5)</f>
        <v>-672941.49</v>
      </c>
      <c r="AP35" s="156">
        <f>SUMIFS('Conciliação Bancária 2016.17.18'!$J:$J,'Conciliação Bancária 2016.17.18'!$K:$K,'Base -Receita-Despesa'!$B35,'Conciliação Bancária 2016.17.18'!$D:$D,'Base -Receita-Despesa'!AP$5)</f>
        <v>-532915.60999999975</v>
      </c>
      <c r="AQ35" s="156">
        <f>SUMIFS('Conciliação Bancária 2016.17.18'!$J:$J,'Conciliação Bancária 2016.17.18'!$K:$K,'Base -Receita-Despesa'!$B35,'Conciliação Bancária 2016.17.18'!$D:$D,'Base -Receita-Despesa'!AQ$5)</f>
        <v>-530540</v>
      </c>
      <c r="AR35" s="342">
        <f t="shared" si="86"/>
        <v>-6868151.7399999993</v>
      </c>
      <c r="AS35" s="343">
        <f t="shared" si="87"/>
        <v>0.16718328641718477</v>
      </c>
      <c r="AT35" s="344"/>
      <c r="AU35" s="167">
        <f>SUMIFS('Conciliação Bancária 2016.17.18'!$J:$J,'Conciliação Bancária 2016.17.18'!$K:$K,'Base -Receita-Despesa'!$B35,'Conciliação Bancária 2016.17.18'!$D:$D,'Base -Receita-Despesa'!AU$5)</f>
        <v>-379252.05000000005</v>
      </c>
      <c r="AV35" s="156">
        <f>SUMIFS('Conciliação Bancária 2016.17.18'!$J:$J,'Conciliação Bancária 2016.17.18'!$K:$K,'Base -Receita-Despesa'!$B35,'Conciliação Bancária 2016.17.18'!$D:$D,'Base -Receita-Despesa'!AV$5)</f>
        <v>-632786.92999999982</v>
      </c>
      <c r="AW35" s="156">
        <f>SUMIFS('Conciliação Bancária 2016.17.18'!$J:$J,'Conciliação Bancária 2016.17.18'!$K:$K,'Base -Receita-Despesa'!$B35,'Conciliação Bancária 2016.17.18'!$D:$D,'Base -Receita-Despesa'!AW$5)</f>
        <v>-754635.17000000039</v>
      </c>
      <c r="AX35" s="156">
        <f>SUMIFS('Conciliação Bancária 2016.17.18'!$J:$J,'Conciliação Bancária 2016.17.18'!$K:$K,'Base -Receita-Despesa'!$B35,'Conciliação Bancária 2016.17.18'!$D:$D,'Base -Receita-Despesa'!AX$5)</f>
        <v>-307784.13999999996</v>
      </c>
      <c r="AY35" s="156">
        <f>SUMIFS('Conciliação Bancária 2016.17.18'!$J:$J,'Conciliação Bancária 2016.17.18'!$K:$K,'Base -Receita-Despesa'!$B35,'Conciliação Bancária 2016.17.18'!$D:$D,'Base -Receita-Despesa'!AY$5)</f>
        <v>0</v>
      </c>
      <c r="AZ35" s="156">
        <f>SUMIFS('Conciliação Bancária 2016.17.18'!$J:$J,'Conciliação Bancária 2016.17.18'!$K:$K,'Base -Receita-Despesa'!$B35,'Conciliação Bancária 2016.17.18'!$D:$D,'Base -Receita-Despesa'!AZ$5)</f>
        <v>0</v>
      </c>
      <c r="BA35" s="156">
        <f>SUMIFS('Conciliação Bancária 2016.17.18'!$J:$J,'Conciliação Bancária 2016.17.18'!$K:$K,'Base -Receita-Despesa'!$B35,'Conciliação Bancária 2016.17.18'!$D:$D,'Base -Receita-Despesa'!BA$5)</f>
        <v>0</v>
      </c>
      <c r="BB35" s="156">
        <f>SUMIFS('Conciliação Bancária 2016.17.18'!$J:$J,'Conciliação Bancária 2016.17.18'!$K:$K,'Base -Receita-Despesa'!$B35,'Conciliação Bancária 2016.17.18'!$D:$D,'Base -Receita-Despesa'!BB$5)</f>
        <v>0</v>
      </c>
      <c r="BC35" s="156">
        <f>SUMIFS('Conciliação Bancária 2016.17.18'!$J:$J,'Conciliação Bancária 2016.17.18'!$K:$K,'Base -Receita-Despesa'!$B35,'Conciliação Bancária 2016.17.18'!$D:$D,'Base -Receita-Despesa'!BC$5)</f>
        <v>0</v>
      </c>
      <c r="BD35" s="156">
        <f>SUMIFS('Conciliação Bancária 2016.17.18'!$J:$J,'Conciliação Bancária 2016.17.18'!$K:$K,'Base -Receita-Despesa'!$B35,'Conciliação Bancária 2016.17.18'!$D:$D,'Base -Receita-Despesa'!BD$5)</f>
        <v>0</v>
      </c>
      <c r="BE35" s="156">
        <f>SUMIFS('Conciliação Bancária 2016.17.18'!$J:$J,'Conciliação Bancária 2016.17.18'!$K:$K,'Base -Receita-Despesa'!$B35,'Conciliação Bancária 2016.17.18'!$D:$D,'Base -Receita-Despesa'!BE$5)</f>
        <v>0</v>
      </c>
      <c r="BF35" s="156">
        <f>SUMIFS('Conciliação Bancária 2016.17.18'!$J:$J,'Conciliação Bancária 2016.17.18'!$K:$K,'Base -Receita-Despesa'!$B35,'Conciliação Bancária 2016.17.18'!$D:$D,'Base -Receita-Despesa'!BF$5)</f>
        <v>0</v>
      </c>
      <c r="BG35" s="342">
        <f t="shared" si="88"/>
        <v>-2074458.2900000003</v>
      </c>
      <c r="BH35" s="343">
        <f t="shared" si="89"/>
        <v>5.049608214648639E-2</v>
      </c>
      <c r="BI35" s="344"/>
    </row>
    <row r="36" spans="2:61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8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84"/>
        <v>-6256604.46</v>
      </c>
      <c r="AD36" s="343">
        <f t="shared" si="8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-148552.97999999995</v>
      </c>
      <c r="AM36" s="156">
        <f>SUMIFS('Conciliação Bancária 2016.17.18'!$J:$J,'Conciliação Bancária 2016.17.18'!$K:$K,'Base -Receita-Despesa'!$B36,'Conciliação Bancária 2016.17.18'!$D:$D,'Base -Receita-Despesa'!AM$5)</f>
        <v>-570996.1999999996</v>
      </c>
      <c r="AN36" s="156">
        <f>SUMIFS('Conciliação Bancária 2016.17.18'!$J:$J,'Conciliação Bancária 2016.17.18'!$K:$K,'Base -Receita-Despesa'!$B36,'Conciliação Bancária 2016.17.18'!$D:$D,'Base -Receita-Despesa'!AN$5)</f>
        <v>-415378.00000000006</v>
      </c>
      <c r="AO36" s="156">
        <f>SUMIFS('Conciliação Bancária 2016.17.18'!$J:$J,'Conciliação Bancária 2016.17.18'!$K:$K,'Base -Receita-Despesa'!$B36,'Conciliação Bancária 2016.17.18'!$D:$D,'Base -Receita-Despesa'!AO$5)</f>
        <v>-494611.5999999998</v>
      </c>
      <c r="AP36" s="156">
        <f>SUMIFS('Conciliação Bancária 2016.17.18'!$J:$J,'Conciliação Bancária 2016.17.18'!$K:$K,'Base -Receita-Despesa'!$B36,'Conciliação Bancária 2016.17.18'!$D:$D,'Base -Receita-Despesa'!AP$5)</f>
        <v>-412386.79999999976</v>
      </c>
      <c r="AQ36" s="156">
        <f>SUMIFS('Conciliação Bancária 2016.17.18'!$J:$J,'Conciliação Bancária 2016.17.18'!$K:$K,'Base -Receita-Despesa'!$B36,'Conciliação Bancária 2016.17.18'!$D:$D,'Base -Receita-Despesa'!AQ$5)</f>
        <v>-378648.88999999996</v>
      </c>
      <c r="AR36" s="342">
        <f t="shared" si="86"/>
        <v>-5725692.1799999997</v>
      </c>
      <c r="AS36" s="343">
        <f t="shared" si="87"/>
        <v>0.13937374593671617</v>
      </c>
      <c r="AT36" s="344"/>
      <c r="AU36" s="167">
        <f>SUMIFS('Conciliação Bancária 2016.17.18'!$J:$J,'Conciliação Bancária 2016.17.18'!$K:$K,'Base -Receita-Despesa'!$B36,'Conciliação Bancária 2016.17.18'!$D:$D,'Base -Receita-Despesa'!AU$5)</f>
        <v>-503664.92999999964</v>
      </c>
      <c r="AV36" s="156">
        <f>SUMIFS('Conciliação Bancária 2016.17.18'!$J:$J,'Conciliação Bancária 2016.17.18'!$K:$K,'Base -Receita-Despesa'!$B36,'Conciliação Bancária 2016.17.18'!$D:$D,'Base -Receita-Despesa'!AV$5)</f>
        <v>-906792.6100000001</v>
      </c>
      <c r="AW36" s="156">
        <f>SUMIFS('Conciliação Bancária 2016.17.18'!$J:$J,'Conciliação Bancária 2016.17.18'!$K:$K,'Base -Receita-Despesa'!$B36,'Conciliação Bancária 2016.17.18'!$D:$D,'Base -Receita-Despesa'!AW$5)</f>
        <v>-1366185.829999998</v>
      </c>
      <c r="AX36" s="156">
        <f>SUMIFS('Conciliação Bancária 2016.17.18'!$J:$J,'Conciliação Bancária 2016.17.18'!$K:$K,'Base -Receita-Despesa'!$B36,'Conciliação Bancária 2016.17.18'!$D:$D,'Base -Receita-Despesa'!AX$5)</f>
        <v>-635685.7699999999</v>
      </c>
      <c r="AY36" s="156">
        <f>SUMIFS('Conciliação Bancária 2016.17.18'!$J:$J,'Conciliação Bancária 2016.17.18'!$K:$K,'Base -Receita-Despesa'!$B36,'Conciliação Bancária 2016.17.18'!$D:$D,'Base -Receita-Despesa'!AY$5)</f>
        <v>0</v>
      </c>
      <c r="AZ36" s="156">
        <f>SUMIFS('Conciliação Bancária 2016.17.18'!$J:$J,'Conciliação Bancária 2016.17.18'!$K:$K,'Base -Receita-Despesa'!$B36,'Conciliação Bancária 2016.17.18'!$D:$D,'Base -Receita-Despesa'!AZ$5)</f>
        <v>0</v>
      </c>
      <c r="BA36" s="156">
        <f>SUMIFS('Conciliação Bancária 2016.17.18'!$J:$J,'Conciliação Bancária 2016.17.18'!$K:$K,'Base -Receita-Despesa'!$B36,'Conciliação Bancária 2016.17.18'!$D:$D,'Base -Receita-Despesa'!BA$5)</f>
        <v>0</v>
      </c>
      <c r="BB36" s="156">
        <f>SUMIFS('Conciliação Bancária 2016.17.18'!$J:$J,'Conciliação Bancária 2016.17.18'!$K:$K,'Base -Receita-Despesa'!$B36,'Conciliação Bancária 2016.17.18'!$D:$D,'Base -Receita-Despesa'!BB$5)</f>
        <v>0</v>
      </c>
      <c r="BC36" s="156">
        <f>SUMIFS('Conciliação Bancária 2016.17.18'!$J:$J,'Conciliação Bancária 2016.17.18'!$K:$K,'Base -Receita-Despesa'!$B36,'Conciliação Bancária 2016.17.18'!$D:$D,'Base -Receita-Despesa'!BC$5)</f>
        <v>0</v>
      </c>
      <c r="BD36" s="156">
        <f>SUMIFS('Conciliação Bancária 2016.17.18'!$J:$J,'Conciliação Bancária 2016.17.18'!$K:$K,'Base -Receita-Despesa'!$B36,'Conciliação Bancária 2016.17.18'!$D:$D,'Base -Receita-Despesa'!BD$5)</f>
        <v>0</v>
      </c>
      <c r="BE36" s="156">
        <f>SUMIFS('Conciliação Bancária 2016.17.18'!$J:$J,'Conciliação Bancária 2016.17.18'!$K:$K,'Base -Receita-Despesa'!$B36,'Conciliação Bancária 2016.17.18'!$D:$D,'Base -Receita-Despesa'!BE$5)</f>
        <v>0</v>
      </c>
      <c r="BF36" s="156">
        <f>SUMIFS('Conciliação Bancária 2016.17.18'!$J:$J,'Conciliação Bancária 2016.17.18'!$K:$K,'Base -Receita-Despesa'!$B36,'Conciliação Bancária 2016.17.18'!$D:$D,'Base -Receita-Despesa'!BF$5)</f>
        <v>0</v>
      </c>
      <c r="BG36" s="342">
        <f t="shared" si="88"/>
        <v>-3412329.1399999978</v>
      </c>
      <c r="BH36" s="343">
        <f t="shared" si="89"/>
        <v>8.3062288306741089E-2</v>
      </c>
      <c r="BI36" s="344"/>
    </row>
    <row r="37" spans="2:61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8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84"/>
        <v>-244293.65999999997</v>
      </c>
      <c r="AD37" s="343">
        <f t="shared" si="8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-15127.28</v>
      </c>
      <c r="AM37" s="156">
        <f>SUMIFS('Conciliação Bancária 2016.17.18'!$J:$J,'Conciliação Bancária 2016.17.18'!$K:$K,'Base -Receita-Despesa'!$B37,'Conciliação Bancária 2016.17.18'!$D:$D,'Base -Receita-Despesa'!AM$5)</f>
        <v>-33591.740000000005</v>
      </c>
      <c r="AN37" s="156">
        <f>SUMIFS('Conciliação Bancária 2016.17.18'!$J:$J,'Conciliação Bancária 2016.17.18'!$K:$K,'Base -Receita-Despesa'!$B37,'Conciliação Bancária 2016.17.18'!$D:$D,'Base -Receita-Despesa'!AN$5)</f>
        <v>-22117.31</v>
      </c>
      <c r="AO37" s="156">
        <f>SUMIFS('Conciliação Bancária 2016.17.18'!$J:$J,'Conciliação Bancária 2016.17.18'!$K:$K,'Base -Receita-Despesa'!$B37,'Conciliação Bancária 2016.17.18'!$D:$D,'Base -Receita-Despesa'!AO$5)</f>
        <v>-19175.93</v>
      </c>
      <c r="AP37" s="156">
        <f>SUMIFS('Conciliação Bancária 2016.17.18'!$J:$J,'Conciliação Bancária 2016.17.18'!$K:$K,'Base -Receita-Despesa'!$B37,'Conciliação Bancária 2016.17.18'!$D:$D,'Base -Receita-Despesa'!AP$5)</f>
        <v>-15126.460000000001</v>
      </c>
      <c r="AQ37" s="156">
        <f>SUMIFS('Conciliação Bancária 2016.17.18'!$J:$J,'Conciliação Bancária 2016.17.18'!$K:$K,'Base -Receita-Despesa'!$B37,'Conciliação Bancária 2016.17.18'!$D:$D,'Base -Receita-Despesa'!AQ$5)</f>
        <v>-35242.76</v>
      </c>
      <c r="AR37" s="342">
        <f t="shared" si="86"/>
        <v>-230774.08</v>
      </c>
      <c r="AS37" s="343">
        <f t="shared" si="87"/>
        <v>5.6174602097976241E-3</v>
      </c>
      <c r="AT37" s="344"/>
      <c r="AU37" s="167">
        <f>SUMIFS('Conciliação Bancária 2016.17.18'!$J:$J,'Conciliação Bancária 2016.17.18'!$K:$K,'Base -Receita-Despesa'!$B37,'Conciliação Bancária 2016.17.18'!$D:$D,'Base -Receita-Despesa'!AU$5)</f>
        <v>-12855.27</v>
      </c>
      <c r="AV37" s="156">
        <f>SUMIFS('Conciliação Bancária 2016.17.18'!$J:$J,'Conciliação Bancária 2016.17.18'!$K:$K,'Base -Receita-Despesa'!$B37,'Conciliação Bancária 2016.17.18'!$D:$D,'Base -Receita-Despesa'!AV$5)</f>
        <v>-24780.739999999998</v>
      </c>
      <c r="AW37" s="156">
        <f>SUMIFS('Conciliação Bancária 2016.17.18'!$J:$J,'Conciliação Bancária 2016.17.18'!$K:$K,'Base -Receita-Despesa'!$B37,'Conciliação Bancária 2016.17.18'!$D:$D,'Base -Receita-Despesa'!AW$5)</f>
        <v>-24752.69</v>
      </c>
      <c r="AX37" s="156">
        <f>SUMIFS('Conciliação Bancária 2016.17.18'!$J:$J,'Conciliação Bancária 2016.17.18'!$K:$K,'Base -Receita-Despesa'!$B37,'Conciliação Bancária 2016.17.18'!$D:$D,'Base -Receita-Despesa'!AX$5)</f>
        <v>0</v>
      </c>
      <c r="AY37" s="156">
        <f>SUMIFS('Conciliação Bancária 2016.17.18'!$J:$J,'Conciliação Bancária 2016.17.18'!$K:$K,'Base -Receita-Despesa'!$B37,'Conciliação Bancária 2016.17.18'!$D:$D,'Base -Receita-Despesa'!AY$5)</f>
        <v>0</v>
      </c>
      <c r="AZ37" s="156">
        <f>SUMIFS('Conciliação Bancária 2016.17.18'!$J:$J,'Conciliação Bancária 2016.17.18'!$K:$K,'Base -Receita-Despesa'!$B37,'Conciliação Bancária 2016.17.18'!$D:$D,'Base -Receita-Despesa'!AZ$5)</f>
        <v>0</v>
      </c>
      <c r="BA37" s="156">
        <f>SUMIFS('Conciliação Bancária 2016.17.18'!$J:$J,'Conciliação Bancária 2016.17.18'!$K:$K,'Base -Receita-Despesa'!$B37,'Conciliação Bancária 2016.17.18'!$D:$D,'Base -Receita-Despesa'!BA$5)</f>
        <v>0</v>
      </c>
      <c r="BB37" s="156">
        <f>SUMIFS('Conciliação Bancária 2016.17.18'!$J:$J,'Conciliação Bancária 2016.17.18'!$K:$K,'Base -Receita-Despesa'!$B37,'Conciliação Bancária 2016.17.18'!$D:$D,'Base -Receita-Despesa'!BB$5)</f>
        <v>0</v>
      </c>
      <c r="BC37" s="156">
        <f>SUMIFS('Conciliação Bancária 2016.17.18'!$J:$J,'Conciliação Bancária 2016.17.18'!$K:$K,'Base -Receita-Despesa'!$B37,'Conciliação Bancária 2016.17.18'!$D:$D,'Base -Receita-Despesa'!BC$5)</f>
        <v>0</v>
      </c>
      <c r="BD37" s="156">
        <f>SUMIFS('Conciliação Bancária 2016.17.18'!$J:$J,'Conciliação Bancária 2016.17.18'!$K:$K,'Base -Receita-Despesa'!$B37,'Conciliação Bancária 2016.17.18'!$D:$D,'Base -Receita-Despesa'!BD$5)</f>
        <v>0</v>
      </c>
      <c r="BE37" s="156">
        <f>SUMIFS('Conciliação Bancária 2016.17.18'!$J:$J,'Conciliação Bancária 2016.17.18'!$K:$K,'Base -Receita-Despesa'!$B37,'Conciliação Bancária 2016.17.18'!$D:$D,'Base -Receita-Despesa'!BE$5)</f>
        <v>0</v>
      </c>
      <c r="BF37" s="156">
        <f>SUMIFS('Conciliação Bancária 2016.17.18'!$J:$J,'Conciliação Bancária 2016.17.18'!$K:$K,'Base -Receita-Despesa'!$B37,'Conciliação Bancária 2016.17.18'!$D:$D,'Base -Receita-Despesa'!BF$5)</f>
        <v>0</v>
      </c>
      <c r="BG37" s="342">
        <f t="shared" si="88"/>
        <v>-62388.7</v>
      </c>
      <c r="BH37" s="343">
        <f t="shared" si="89"/>
        <v>1.5186542604394783E-3</v>
      </c>
      <c r="BI37" s="344"/>
    </row>
    <row r="38" spans="2:61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8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84"/>
        <v>-75723.009999999995</v>
      </c>
      <c r="AD38" s="343">
        <f t="shared" si="8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-340.19</v>
      </c>
      <c r="AM38" s="156">
        <f>SUMIFS('Conciliação Bancária 2016.17.18'!$J:$J,'Conciliação Bancária 2016.17.18'!$K:$K,'Base -Receita-Despesa'!$B38,'Conciliação Bancária 2016.17.18'!$D:$D,'Base -Receita-Despesa'!AM$5)</f>
        <v>-16158.909999999998</v>
      </c>
      <c r="AN38" s="156">
        <f>SUMIFS('Conciliação Bancária 2016.17.18'!$J:$J,'Conciliação Bancária 2016.17.18'!$K:$K,'Base -Receita-Despesa'!$B38,'Conciliação Bancária 2016.17.18'!$D:$D,'Base -Receita-Despesa'!AN$5)</f>
        <v>-295.27999999999997</v>
      </c>
      <c r="AO38" s="156">
        <f>SUMIFS('Conciliação Bancária 2016.17.18'!$J:$J,'Conciliação Bancária 2016.17.18'!$K:$K,'Base -Receita-Despesa'!$B38,'Conciliação Bancária 2016.17.18'!$D:$D,'Base -Receita-Despesa'!AO$5)</f>
        <v>-2626.12</v>
      </c>
      <c r="AP38" s="156">
        <f>SUMIFS('Conciliação Bancária 2016.17.18'!$J:$J,'Conciliação Bancária 2016.17.18'!$K:$K,'Base -Receita-Despesa'!$B38,'Conciliação Bancária 2016.17.18'!$D:$D,'Base -Receita-Despesa'!AP$5)</f>
        <v>-4317.72</v>
      </c>
      <c r="AQ38" s="156">
        <f>SUMIFS('Conciliação Bancária 2016.17.18'!$J:$J,'Conciliação Bancária 2016.17.18'!$K:$K,'Base -Receita-Despesa'!$B38,'Conciliação Bancária 2016.17.18'!$D:$D,'Base -Receita-Despesa'!AQ$5)</f>
        <v>-1758.57</v>
      </c>
      <c r="AR38" s="342">
        <f t="shared" si="86"/>
        <v>-57029.57</v>
      </c>
      <c r="AS38" s="343">
        <f t="shared" si="87"/>
        <v>1.3882033036676747E-3</v>
      </c>
      <c r="AT38" s="344"/>
      <c r="AU38" s="167">
        <f>SUMIFS('Conciliação Bancária 2016.17.18'!$J:$J,'Conciliação Bancária 2016.17.18'!$K:$K,'Base -Receita-Despesa'!$B38,'Conciliação Bancária 2016.17.18'!$D:$D,'Base -Receita-Despesa'!AU$5)</f>
        <v>-549.57000000000005</v>
      </c>
      <c r="AV38" s="156">
        <f>SUMIFS('Conciliação Bancária 2016.17.18'!$J:$J,'Conciliação Bancária 2016.17.18'!$K:$K,'Base -Receita-Despesa'!$B38,'Conciliação Bancária 2016.17.18'!$D:$D,'Base -Receita-Despesa'!AV$5)</f>
        <v>-1708.1200000000001</v>
      </c>
      <c r="AW38" s="156">
        <f>SUMIFS('Conciliação Bancária 2016.17.18'!$J:$J,'Conciliação Bancária 2016.17.18'!$K:$K,'Base -Receita-Despesa'!$B38,'Conciliação Bancária 2016.17.18'!$D:$D,'Base -Receita-Despesa'!AW$5)</f>
        <v>-482.40999999999997</v>
      </c>
      <c r="AX38" s="156">
        <f>SUMIFS('Conciliação Bancária 2016.17.18'!$J:$J,'Conciliação Bancária 2016.17.18'!$K:$K,'Base -Receita-Despesa'!$B38,'Conciliação Bancária 2016.17.18'!$D:$D,'Base -Receita-Despesa'!AX$5)</f>
        <v>-26864.86</v>
      </c>
      <c r="AY38" s="156">
        <f>SUMIFS('Conciliação Bancária 2016.17.18'!$J:$J,'Conciliação Bancária 2016.17.18'!$K:$K,'Base -Receita-Despesa'!$B38,'Conciliação Bancária 2016.17.18'!$D:$D,'Base -Receita-Despesa'!AY$5)</f>
        <v>0</v>
      </c>
      <c r="AZ38" s="156">
        <f>SUMIFS('Conciliação Bancária 2016.17.18'!$J:$J,'Conciliação Bancária 2016.17.18'!$K:$K,'Base -Receita-Despesa'!$B38,'Conciliação Bancária 2016.17.18'!$D:$D,'Base -Receita-Despesa'!AZ$5)</f>
        <v>0</v>
      </c>
      <c r="BA38" s="156">
        <f>SUMIFS('Conciliação Bancária 2016.17.18'!$J:$J,'Conciliação Bancária 2016.17.18'!$K:$K,'Base -Receita-Despesa'!$B38,'Conciliação Bancária 2016.17.18'!$D:$D,'Base -Receita-Despesa'!BA$5)</f>
        <v>0</v>
      </c>
      <c r="BB38" s="156">
        <f>SUMIFS('Conciliação Bancária 2016.17.18'!$J:$J,'Conciliação Bancária 2016.17.18'!$K:$K,'Base -Receita-Despesa'!$B38,'Conciliação Bancária 2016.17.18'!$D:$D,'Base -Receita-Despesa'!BB$5)</f>
        <v>0</v>
      </c>
      <c r="BC38" s="156">
        <f>SUMIFS('Conciliação Bancária 2016.17.18'!$J:$J,'Conciliação Bancária 2016.17.18'!$K:$K,'Base -Receita-Despesa'!$B38,'Conciliação Bancária 2016.17.18'!$D:$D,'Base -Receita-Despesa'!BC$5)</f>
        <v>0</v>
      </c>
      <c r="BD38" s="156">
        <f>SUMIFS('Conciliação Bancária 2016.17.18'!$J:$J,'Conciliação Bancária 2016.17.18'!$K:$K,'Base -Receita-Despesa'!$B38,'Conciliação Bancária 2016.17.18'!$D:$D,'Base -Receita-Despesa'!BD$5)</f>
        <v>0</v>
      </c>
      <c r="BE38" s="156">
        <f>SUMIFS('Conciliação Bancária 2016.17.18'!$J:$J,'Conciliação Bancária 2016.17.18'!$K:$K,'Base -Receita-Despesa'!$B38,'Conciliação Bancária 2016.17.18'!$D:$D,'Base -Receita-Despesa'!BE$5)</f>
        <v>0</v>
      </c>
      <c r="BF38" s="156">
        <f>SUMIFS('Conciliação Bancária 2016.17.18'!$J:$J,'Conciliação Bancária 2016.17.18'!$K:$K,'Base -Receita-Despesa'!$B38,'Conciliação Bancária 2016.17.18'!$D:$D,'Base -Receita-Despesa'!BF$5)</f>
        <v>0</v>
      </c>
      <c r="BG38" s="342">
        <f t="shared" si="88"/>
        <v>-29604.959999999999</v>
      </c>
      <c r="BH38" s="343">
        <f t="shared" si="89"/>
        <v>7.2063849117132335E-4</v>
      </c>
      <c r="BI38" s="344"/>
    </row>
    <row r="39" spans="2:61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8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84"/>
        <v>-137589.74</v>
      </c>
      <c r="AD39" s="343">
        <f t="shared" si="8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-148531.76999999996</v>
      </c>
      <c r="AM39" s="156">
        <f>SUMIFS('Conciliação Bancária 2016.17.18'!$J:$J,'Conciliação Bancária 2016.17.18'!$K:$K,'Base -Receita-Despesa'!$B39,'Conciliação Bancária 2016.17.18'!$D:$D,'Base -Receita-Despesa'!AM$5)</f>
        <v>-49774.73000000001</v>
      </c>
      <c r="AN39" s="156">
        <f>SUMIFS('Conciliação Bancária 2016.17.18'!$J:$J,'Conciliação Bancária 2016.17.18'!$K:$K,'Base -Receita-Despesa'!$B39,'Conciliação Bancária 2016.17.18'!$D:$D,'Base -Receita-Despesa'!AN$5)</f>
        <v>-7160.7299999999987</v>
      </c>
      <c r="AO39" s="156">
        <f>SUMIFS('Conciliação Bancária 2016.17.18'!$J:$J,'Conciliação Bancária 2016.17.18'!$K:$K,'Base -Receita-Despesa'!$B39,'Conciliação Bancária 2016.17.18'!$D:$D,'Base -Receita-Despesa'!AO$5)</f>
        <v>-19128.520000000008</v>
      </c>
      <c r="AP39" s="156">
        <f>SUMIFS('Conciliação Bancária 2016.17.18'!$J:$J,'Conciliação Bancária 2016.17.18'!$K:$K,'Base -Receita-Despesa'!$B39,'Conciliação Bancária 2016.17.18'!$D:$D,'Base -Receita-Despesa'!AP$5)</f>
        <v>-28875.720000000005</v>
      </c>
      <c r="AQ39" s="156">
        <f>SUMIFS('Conciliação Bancária 2016.17.18'!$J:$J,'Conciliação Bancária 2016.17.18'!$K:$K,'Base -Receita-Despesa'!$B39,'Conciliação Bancária 2016.17.18'!$D:$D,'Base -Receita-Despesa'!AQ$5)</f>
        <v>-5490.8599999999988</v>
      </c>
      <c r="AR39" s="342">
        <f t="shared" si="86"/>
        <v>-505268.98999999993</v>
      </c>
      <c r="AS39" s="343">
        <f t="shared" si="87"/>
        <v>1.2299164822018285E-2</v>
      </c>
      <c r="AT39" s="344"/>
      <c r="AU39" s="167">
        <f>SUMIFS('Conciliação Bancária 2016.17.18'!$J:$J,'Conciliação Bancária 2016.17.18'!$K:$K,'Base -Receita-Despesa'!$B39,'Conciliação Bancária 2016.17.18'!$D:$D,'Base -Receita-Despesa'!AU$5)</f>
        <v>-104603.08</v>
      </c>
      <c r="AV39" s="156">
        <f>SUMIFS('Conciliação Bancária 2016.17.18'!$J:$J,'Conciliação Bancária 2016.17.18'!$K:$K,'Base -Receita-Despesa'!$B39,'Conciliação Bancária 2016.17.18'!$D:$D,'Base -Receita-Despesa'!AV$5)</f>
        <v>-14010.500000000005</v>
      </c>
      <c r="AW39" s="156">
        <f>SUMIFS('Conciliação Bancária 2016.17.18'!$J:$J,'Conciliação Bancária 2016.17.18'!$K:$K,'Base -Receita-Despesa'!$B39,'Conciliação Bancária 2016.17.18'!$D:$D,'Base -Receita-Despesa'!AW$5)</f>
        <v>-202181.84000000003</v>
      </c>
      <c r="AX39" s="156">
        <f>SUMIFS('Conciliação Bancária 2016.17.18'!$J:$J,'Conciliação Bancária 2016.17.18'!$K:$K,'Base -Receita-Despesa'!$B39,'Conciliação Bancária 2016.17.18'!$D:$D,'Base -Receita-Despesa'!AX$5)</f>
        <v>-107359.37</v>
      </c>
      <c r="AY39" s="156">
        <f>SUMIFS('Conciliação Bancária 2016.17.18'!$J:$J,'Conciliação Bancária 2016.17.18'!$K:$K,'Base -Receita-Despesa'!$B39,'Conciliação Bancária 2016.17.18'!$D:$D,'Base -Receita-Despesa'!AY$5)</f>
        <v>0</v>
      </c>
      <c r="AZ39" s="156">
        <f>SUMIFS('Conciliação Bancária 2016.17.18'!$J:$J,'Conciliação Bancária 2016.17.18'!$K:$K,'Base -Receita-Despesa'!$B39,'Conciliação Bancária 2016.17.18'!$D:$D,'Base -Receita-Despesa'!AZ$5)</f>
        <v>0</v>
      </c>
      <c r="BA39" s="156">
        <f>SUMIFS('Conciliação Bancária 2016.17.18'!$J:$J,'Conciliação Bancária 2016.17.18'!$K:$K,'Base -Receita-Despesa'!$B39,'Conciliação Bancária 2016.17.18'!$D:$D,'Base -Receita-Despesa'!BA$5)</f>
        <v>0</v>
      </c>
      <c r="BB39" s="156">
        <f>SUMIFS('Conciliação Bancária 2016.17.18'!$J:$J,'Conciliação Bancária 2016.17.18'!$K:$K,'Base -Receita-Despesa'!$B39,'Conciliação Bancária 2016.17.18'!$D:$D,'Base -Receita-Despesa'!BB$5)</f>
        <v>0</v>
      </c>
      <c r="BC39" s="156">
        <f>SUMIFS('Conciliação Bancária 2016.17.18'!$J:$J,'Conciliação Bancária 2016.17.18'!$K:$K,'Base -Receita-Despesa'!$B39,'Conciliação Bancária 2016.17.18'!$D:$D,'Base -Receita-Despesa'!BC$5)</f>
        <v>0</v>
      </c>
      <c r="BD39" s="156">
        <f>SUMIFS('Conciliação Bancária 2016.17.18'!$J:$J,'Conciliação Bancária 2016.17.18'!$K:$K,'Base -Receita-Despesa'!$B39,'Conciliação Bancária 2016.17.18'!$D:$D,'Base -Receita-Despesa'!BD$5)</f>
        <v>0</v>
      </c>
      <c r="BE39" s="156">
        <f>SUMIFS('Conciliação Bancária 2016.17.18'!$J:$J,'Conciliação Bancária 2016.17.18'!$K:$K,'Base -Receita-Despesa'!$B39,'Conciliação Bancária 2016.17.18'!$D:$D,'Base -Receita-Despesa'!BE$5)</f>
        <v>0</v>
      </c>
      <c r="BF39" s="156">
        <f>SUMIFS('Conciliação Bancária 2016.17.18'!$J:$J,'Conciliação Bancária 2016.17.18'!$K:$K,'Base -Receita-Despesa'!$B39,'Conciliação Bancária 2016.17.18'!$D:$D,'Base -Receita-Despesa'!BF$5)</f>
        <v>0</v>
      </c>
      <c r="BG39" s="342">
        <f t="shared" si="88"/>
        <v>-428154.79000000004</v>
      </c>
      <c r="BH39" s="343">
        <f t="shared" si="89"/>
        <v>1.0422065148994453E-2</v>
      </c>
      <c r="BI39" s="344"/>
    </row>
    <row r="40" spans="2:61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8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84"/>
        <v>0</v>
      </c>
      <c r="AD40" s="343">
        <f t="shared" si="8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86"/>
        <v>0</v>
      </c>
      <c r="AS40" s="343">
        <f t="shared" si="87"/>
        <v>0</v>
      </c>
      <c r="AT40" s="344"/>
      <c r="AU40" s="167">
        <f>SUMIFS('Conciliação Bancária 2016.17.18'!$J:$J,'Conciliação Bancária 2016.17.18'!$K:$K,'Base -Receita-Despesa'!$B40,'Conciliação Bancária 2016.17.18'!$D:$D,'Base -Receita-Despesa'!AU$5)</f>
        <v>0</v>
      </c>
      <c r="AV40" s="156">
        <f>SUMIFS('Conciliação Bancária 2016.17.18'!$J:$J,'Conciliação Bancária 2016.17.18'!$K:$K,'Base -Receita-Despesa'!$B40,'Conciliação Bancária 2016.17.18'!$D:$D,'Base -Receita-Despesa'!AV$5)</f>
        <v>0</v>
      </c>
      <c r="AW40" s="156">
        <f>SUMIFS('Conciliação Bancária 2016.17.18'!$J:$J,'Conciliação Bancária 2016.17.18'!$K:$K,'Base -Receita-Despesa'!$B40,'Conciliação Bancária 2016.17.18'!$D:$D,'Base -Receita-Despesa'!AW$5)</f>
        <v>0</v>
      </c>
      <c r="AX40" s="156">
        <f>SUMIFS('Conciliação Bancária 2016.17.18'!$J:$J,'Conciliação Bancária 2016.17.18'!$K:$K,'Base -Receita-Despesa'!$B40,'Conciliação Bancária 2016.17.18'!$D:$D,'Base -Receita-Despesa'!AX$5)</f>
        <v>0</v>
      </c>
      <c r="AY40" s="156">
        <f>SUMIFS('Conciliação Bancária 2016.17.18'!$J:$J,'Conciliação Bancária 2016.17.18'!$K:$K,'Base -Receita-Despesa'!$B40,'Conciliação Bancária 2016.17.18'!$D:$D,'Base -Receita-Despesa'!AY$5)</f>
        <v>0</v>
      </c>
      <c r="AZ40" s="156">
        <f>SUMIFS('Conciliação Bancária 2016.17.18'!$J:$J,'Conciliação Bancária 2016.17.18'!$K:$K,'Base -Receita-Despesa'!$B40,'Conciliação Bancária 2016.17.18'!$D:$D,'Base -Receita-Despesa'!AZ$5)</f>
        <v>0</v>
      </c>
      <c r="BA40" s="156">
        <f>SUMIFS('Conciliação Bancária 2016.17.18'!$J:$J,'Conciliação Bancária 2016.17.18'!$K:$K,'Base -Receita-Despesa'!$B40,'Conciliação Bancária 2016.17.18'!$D:$D,'Base -Receita-Despesa'!BA$5)</f>
        <v>0</v>
      </c>
      <c r="BB40" s="156">
        <f>SUMIFS('Conciliação Bancária 2016.17.18'!$J:$J,'Conciliação Bancária 2016.17.18'!$K:$K,'Base -Receita-Despesa'!$B40,'Conciliação Bancária 2016.17.18'!$D:$D,'Base -Receita-Despesa'!BB$5)</f>
        <v>0</v>
      </c>
      <c r="BC40" s="156">
        <f>SUMIFS('Conciliação Bancária 2016.17.18'!$J:$J,'Conciliação Bancária 2016.17.18'!$K:$K,'Base -Receita-Despesa'!$B40,'Conciliação Bancária 2016.17.18'!$D:$D,'Base -Receita-Despesa'!BC$5)</f>
        <v>0</v>
      </c>
      <c r="BD40" s="156">
        <f>SUMIFS('Conciliação Bancária 2016.17.18'!$J:$J,'Conciliação Bancária 2016.17.18'!$K:$K,'Base -Receita-Despesa'!$B40,'Conciliação Bancária 2016.17.18'!$D:$D,'Base -Receita-Despesa'!BD$5)</f>
        <v>0</v>
      </c>
      <c r="BE40" s="156">
        <f>SUMIFS('Conciliação Bancária 2016.17.18'!$J:$J,'Conciliação Bancária 2016.17.18'!$K:$K,'Base -Receita-Despesa'!$B40,'Conciliação Bancária 2016.17.18'!$D:$D,'Base -Receita-Despesa'!BE$5)</f>
        <v>0</v>
      </c>
      <c r="BF40" s="156">
        <f>SUMIFS('Conciliação Bancária 2016.17.18'!$J:$J,'Conciliação Bancária 2016.17.18'!$K:$K,'Base -Receita-Despesa'!$B40,'Conciliação Bancária 2016.17.18'!$D:$D,'Base -Receita-Despesa'!BF$5)</f>
        <v>0</v>
      </c>
      <c r="BG40" s="342">
        <f t="shared" si="88"/>
        <v>0</v>
      </c>
      <c r="BH40" s="343">
        <f t="shared" si="89"/>
        <v>0</v>
      </c>
      <c r="BI40" s="344"/>
    </row>
    <row r="41" spans="2:61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8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84"/>
        <v>-283227.65000000002</v>
      </c>
      <c r="AD41" s="343">
        <f t="shared" si="8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-57373.45</v>
      </c>
      <c r="AM41" s="156">
        <f>SUMIFS('Conciliação Bancária 2016.17.18'!$J:$J,'Conciliação Bancária 2016.17.18'!$K:$K,'Base -Receita-Despesa'!$B41,'Conciliação Bancária 2016.17.18'!$D:$D,'Base -Receita-Despesa'!AM$5)</f>
        <v>-13217.67</v>
      </c>
      <c r="AN41" s="156">
        <f>SUMIFS('Conciliação Bancária 2016.17.18'!$J:$J,'Conciliação Bancária 2016.17.18'!$K:$K,'Base -Receita-Despesa'!$B41,'Conciliação Bancária 2016.17.18'!$D:$D,'Base -Receita-Despesa'!AN$5)</f>
        <v>-6187.9400000000005</v>
      </c>
      <c r="AO41" s="156">
        <f>SUMIFS('Conciliação Bancária 2016.17.18'!$J:$J,'Conciliação Bancária 2016.17.18'!$K:$K,'Base -Receita-Despesa'!$B41,'Conciliação Bancária 2016.17.18'!$D:$D,'Base -Receita-Despesa'!AO$5)</f>
        <v>-38872.880000000005</v>
      </c>
      <c r="AP41" s="156">
        <f>SUMIFS('Conciliação Bancária 2016.17.18'!$J:$J,'Conciliação Bancária 2016.17.18'!$K:$K,'Base -Receita-Despesa'!$B41,'Conciliação Bancária 2016.17.18'!$D:$D,'Base -Receita-Despesa'!AP$5)</f>
        <v>-101353.94</v>
      </c>
      <c r="AQ41" s="156">
        <f>SUMIFS('Conciliação Bancária 2016.17.18'!$J:$J,'Conciliação Bancária 2016.17.18'!$K:$K,'Base -Receita-Despesa'!$B41,'Conciliação Bancária 2016.17.18'!$D:$D,'Base -Receita-Despesa'!AQ$5)</f>
        <v>396.05999999999995</v>
      </c>
      <c r="AR41" s="342">
        <f t="shared" si="86"/>
        <v>-278795.72000000003</v>
      </c>
      <c r="AS41" s="343">
        <f t="shared" si="87"/>
        <v>6.7863941382059886E-3</v>
      </c>
      <c r="AT41" s="344"/>
      <c r="AU41" s="167">
        <f>SUMIFS('Conciliação Bancária 2016.17.18'!$J:$J,'Conciliação Bancária 2016.17.18'!$K:$K,'Base -Receita-Despesa'!$B41,'Conciliação Bancária 2016.17.18'!$D:$D,'Base -Receita-Despesa'!AU$5)</f>
        <v>-23476.52</v>
      </c>
      <c r="AV41" s="156">
        <f>SUMIFS('Conciliação Bancária 2016.17.18'!$J:$J,'Conciliação Bancária 2016.17.18'!$K:$K,'Base -Receita-Despesa'!$B41,'Conciliação Bancária 2016.17.18'!$D:$D,'Base -Receita-Despesa'!AV$5)</f>
        <v>-6376.45</v>
      </c>
      <c r="AW41" s="156">
        <f>SUMIFS('Conciliação Bancária 2016.17.18'!$J:$J,'Conciliação Bancária 2016.17.18'!$K:$K,'Base -Receita-Despesa'!$B41,'Conciliação Bancária 2016.17.18'!$D:$D,'Base -Receita-Despesa'!AW$5)</f>
        <v>-3381.41</v>
      </c>
      <c r="AX41" s="156">
        <f>SUMIFS('Conciliação Bancária 2016.17.18'!$J:$J,'Conciliação Bancária 2016.17.18'!$K:$K,'Base -Receita-Despesa'!$B41,'Conciliação Bancária 2016.17.18'!$D:$D,'Base -Receita-Despesa'!AX$5)</f>
        <v>-3785.17</v>
      </c>
      <c r="AY41" s="156">
        <f>SUMIFS('Conciliação Bancária 2016.17.18'!$J:$J,'Conciliação Bancária 2016.17.18'!$K:$K,'Base -Receita-Despesa'!$B41,'Conciliação Bancária 2016.17.18'!$D:$D,'Base -Receita-Despesa'!AY$5)</f>
        <v>0</v>
      </c>
      <c r="AZ41" s="156">
        <f>SUMIFS('Conciliação Bancária 2016.17.18'!$J:$J,'Conciliação Bancária 2016.17.18'!$K:$K,'Base -Receita-Despesa'!$B41,'Conciliação Bancária 2016.17.18'!$D:$D,'Base -Receita-Despesa'!AZ$5)</f>
        <v>0</v>
      </c>
      <c r="BA41" s="156">
        <f>SUMIFS('Conciliação Bancária 2016.17.18'!$J:$J,'Conciliação Bancária 2016.17.18'!$K:$K,'Base -Receita-Despesa'!$B41,'Conciliação Bancária 2016.17.18'!$D:$D,'Base -Receita-Despesa'!BA$5)</f>
        <v>0</v>
      </c>
      <c r="BB41" s="156">
        <f>SUMIFS('Conciliação Bancária 2016.17.18'!$J:$J,'Conciliação Bancária 2016.17.18'!$K:$K,'Base -Receita-Despesa'!$B41,'Conciliação Bancária 2016.17.18'!$D:$D,'Base -Receita-Despesa'!BB$5)</f>
        <v>0</v>
      </c>
      <c r="BC41" s="156">
        <f>SUMIFS('Conciliação Bancária 2016.17.18'!$J:$J,'Conciliação Bancária 2016.17.18'!$K:$K,'Base -Receita-Despesa'!$B41,'Conciliação Bancária 2016.17.18'!$D:$D,'Base -Receita-Despesa'!BC$5)</f>
        <v>0</v>
      </c>
      <c r="BD41" s="156">
        <f>SUMIFS('Conciliação Bancária 2016.17.18'!$J:$J,'Conciliação Bancária 2016.17.18'!$K:$K,'Base -Receita-Despesa'!$B41,'Conciliação Bancária 2016.17.18'!$D:$D,'Base -Receita-Despesa'!BD$5)</f>
        <v>0</v>
      </c>
      <c r="BE41" s="156">
        <f>SUMIFS('Conciliação Bancária 2016.17.18'!$J:$J,'Conciliação Bancária 2016.17.18'!$K:$K,'Base -Receita-Despesa'!$B41,'Conciliação Bancária 2016.17.18'!$D:$D,'Base -Receita-Despesa'!BE$5)</f>
        <v>0</v>
      </c>
      <c r="BF41" s="156">
        <f>SUMIFS('Conciliação Bancária 2016.17.18'!$J:$J,'Conciliação Bancária 2016.17.18'!$K:$K,'Base -Receita-Despesa'!$B41,'Conciliação Bancária 2016.17.18'!$D:$D,'Base -Receita-Despesa'!BF$5)</f>
        <v>0</v>
      </c>
      <c r="BG41" s="342">
        <f t="shared" si="88"/>
        <v>-37019.550000000003</v>
      </c>
      <c r="BH41" s="343">
        <f t="shared" si="89"/>
        <v>9.0112307720873006E-4</v>
      </c>
      <c r="BI41" s="344"/>
    </row>
    <row r="42" spans="2:61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8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84"/>
        <v>-1790378.46</v>
      </c>
      <c r="AD42" s="343">
        <f t="shared" si="8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-113319.03</v>
      </c>
      <c r="AM42" s="156">
        <f>SUMIFS('Conciliação Bancária 2016.17.18'!$J:$J,'Conciliação Bancária 2016.17.18'!$K:$K,'Base -Receita-Despesa'!$B42,'Conciliação Bancária 2016.17.18'!$D:$D,'Base -Receita-Despesa'!AM$5)</f>
        <v>-152785.35999999999</v>
      </c>
      <c r="AN42" s="156">
        <f>SUMIFS('Conciliação Bancária 2016.17.18'!$J:$J,'Conciliação Bancária 2016.17.18'!$K:$K,'Base -Receita-Despesa'!$B42,'Conciliação Bancária 2016.17.18'!$D:$D,'Base -Receita-Despesa'!AN$5)</f>
        <v>-118621.37</v>
      </c>
      <c r="AO42" s="156">
        <f>SUMIFS('Conciliação Bancária 2016.17.18'!$J:$J,'Conciliação Bancária 2016.17.18'!$K:$K,'Base -Receita-Despesa'!$B42,'Conciliação Bancária 2016.17.18'!$D:$D,'Base -Receita-Despesa'!AO$5)</f>
        <v>-116756.05</v>
      </c>
      <c r="AP42" s="156">
        <f>SUMIFS('Conciliação Bancária 2016.17.18'!$J:$J,'Conciliação Bancária 2016.17.18'!$K:$K,'Base -Receita-Despesa'!$B42,'Conciliação Bancária 2016.17.18'!$D:$D,'Base -Receita-Despesa'!AP$5)</f>
        <v>-119020.37</v>
      </c>
      <c r="AQ42" s="156">
        <f>SUMIFS('Conciliação Bancária 2016.17.18'!$J:$J,'Conciliação Bancária 2016.17.18'!$K:$K,'Base -Receita-Despesa'!$B42,'Conciliação Bancária 2016.17.18'!$D:$D,'Base -Receita-Despesa'!AQ$5)</f>
        <v>-165440.91</v>
      </c>
      <c r="AR42" s="342">
        <f t="shared" si="86"/>
        <v>-1604887.64</v>
      </c>
      <c r="AS42" s="343">
        <f t="shared" si="87"/>
        <v>3.906587975086289E-2</v>
      </c>
      <c r="AT42" s="344"/>
      <c r="AU42" s="167">
        <f>SUMIFS('Conciliação Bancária 2016.17.18'!$J:$J,'Conciliação Bancária 2016.17.18'!$K:$K,'Base -Receita-Despesa'!$B42,'Conciliação Bancária 2016.17.18'!$D:$D,'Base -Receita-Despesa'!AU$5)</f>
        <v>-124864.3</v>
      </c>
      <c r="AV42" s="156">
        <f>SUMIFS('Conciliação Bancária 2016.17.18'!$J:$J,'Conciliação Bancária 2016.17.18'!$K:$K,'Base -Receita-Despesa'!$B42,'Conciliação Bancária 2016.17.18'!$D:$D,'Base -Receita-Despesa'!AV$5)</f>
        <v>-167407.25</v>
      </c>
      <c r="AW42" s="156">
        <f>SUMIFS('Conciliação Bancária 2016.17.18'!$J:$J,'Conciliação Bancária 2016.17.18'!$K:$K,'Base -Receita-Despesa'!$B42,'Conciliação Bancária 2016.17.18'!$D:$D,'Base -Receita-Despesa'!AW$5)</f>
        <v>-173531.53999999998</v>
      </c>
      <c r="AX42" s="156">
        <f>SUMIFS('Conciliação Bancária 2016.17.18'!$J:$J,'Conciliação Bancária 2016.17.18'!$K:$K,'Base -Receita-Despesa'!$B42,'Conciliação Bancária 2016.17.18'!$D:$D,'Base -Receita-Despesa'!AX$5)</f>
        <v>-168388.18</v>
      </c>
      <c r="AY42" s="156">
        <f>SUMIFS('Conciliação Bancária 2016.17.18'!$J:$J,'Conciliação Bancária 2016.17.18'!$K:$K,'Base -Receita-Despesa'!$B42,'Conciliação Bancária 2016.17.18'!$D:$D,'Base -Receita-Despesa'!AY$5)</f>
        <v>0</v>
      </c>
      <c r="AZ42" s="156">
        <f>SUMIFS('Conciliação Bancária 2016.17.18'!$J:$J,'Conciliação Bancária 2016.17.18'!$K:$K,'Base -Receita-Despesa'!$B42,'Conciliação Bancária 2016.17.18'!$D:$D,'Base -Receita-Despesa'!AZ$5)</f>
        <v>0</v>
      </c>
      <c r="BA42" s="156">
        <f>SUMIFS('Conciliação Bancária 2016.17.18'!$J:$J,'Conciliação Bancária 2016.17.18'!$K:$K,'Base -Receita-Despesa'!$B42,'Conciliação Bancária 2016.17.18'!$D:$D,'Base -Receita-Despesa'!BA$5)</f>
        <v>0</v>
      </c>
      <c r="BB42" s="156">
        <f>SUMIFS('Conciliação Bancária 2016.17.18'!$J:$J,'Conciliação Bancária 2016.17.18'!$K:$K,'Base -Receita-Despesa'!$B42,'Conciliação Bancária 2016.17.18'!$D:$D,'Base -Receita-Despesa'!BB$5)</f>
        <v>0</v>
      </c>
      <c r="BC42" s="156">
        <f>SUMIFS('Conciliação Bancária 2016.17.18'!$J:$J,'Conciliação Bancária 2016.17.18'!$K:$K,'Base -Receita-Despesa'!$B42,'Conciliação Bancária 2016.17.18'!$D:$D,'Base -Receita-Despesa'!BC$5)</f>
        <v>0</v>
      </c>
      <c r="BD42" s="156">
        <f>SUMIFS('Conciliação Bancária 2016.17.18'!$J:$J,'Conciliação Bancária 2016.17.18'!$K:$K,'Base -Receita-Despesa'!$B42,'Conciliação Bancária 2016.17.18'!$D:$D,'Base -Receita-Despesa'!BD$5)</f>
        <v>0</v>
      </c>
      <c r="BE42" s="156">
        <f>SUMIFS('Conciliação Bancária 2016.17.18'!$J:$J,'Conciliação Bancária 2016.17.18'!$K:$K,'Base -Receita-Despesa'!$B42,'Conciliação Bancária 2016.17.18'!$D:$D,'Base -Receita-Despesa'!BE$5)</f>
        <v>0</v>
      </c>
      <c r="BF42" s="156">
        <f>SUMIFS('Conciliação Bancária 2016.17.18'!$J:$J,'Conciliação Bancária 2016.17.18'!$K:$K,'Base -Receita-Despesa'!$B42,'Conciliação Bancária 2016.17.18'!$D:$D,'Base -Receita-Despesa'!BF$5)</f>
        <v>0</v>
      </c>
      <c r="BG42" s="342">
        <f t="shared" si="88"/>
        <v>-634191.27</v>
      </c>
      <c r="BH42" s="343">
        <f t="shared" si="89"/>
        <v>1.5437367249502291E-2</v>
      </c>
      <c r="BI42" s="344"/>
    </row>
    <row r="43" spans="2:61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8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84"/>
        <v>-71978.080000000002</v>
      </c>
      <c r="AD43" s="343">
        <f t="shared" si="8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-9718.84</v>
      </c>
      <c r="AM43" s="156">
        <f>SUMIFS('Conciliação Bancária 2016.17.18'!$J:$J,'Conciliação Bancária 2016.17.18'!$K:$K,'Base -Receita-Despesa'!$B43,'Conciliação Bancária 2016.17.18'!$D:$D,'Base -Receita-Despesa'!AM$5)</f>
        <v>-6041.15</v>
      </c>
      <c r="AN43" s="156">
        <f>SUMIFS('Conciliação Bancária 2016.17.18'!$J:$J,'Conciliação Bancária 2016.17.18'!$K:$K,'Base -Receita-Despesa'!$B43,'Conciliação Bancária 2016.17.18'!$D:$D,'Base -Receita-Despesa'!AN$5)</f>
        <v>-1411.31</v>
      </c>
      <c r="AO43" s="156">
        <f>SUMIFS('Conciliação Bancária 2016.17.18'!$J:$J,'Conciliação Bancária 2016.17.18'!$K:$K,'Base -Receita-Despesa'!$B43,'Conciliação Bancária 2016.17.18'!$D:$D,'Base -Receita-Despesa'!AO$5)</f>
        <v>-11042.56</v>
      </c>
      <c r="AP43" s="156">
        <f>SUMIFS('Conciliação Bancária 2016.17.18'!$J:$J,'Conciliação Bancária 2016.17.18'!$K:$K,'Base -Receita-Despesa'!$B43,'Conciliação Bancária 2016.17.18'!$D:$D,'Base -Receita-Despesa'!AP$5)</f>
        <v>-2910</v>
      </c>
      <c r="AQ43" s="156">
        <f>SUMIFS('Conciliação Bancária 2016.17.18'!$J:$J,'Conciliação Bancária 2016.17.18'!$K:$K,'Base -Receita-Despesa'!$B43,'Conciliação Bancária 2016.17.18'!$D:$D,'Base -Receita-Despesa'!AQ$5)</f>
        <v>-4970.42</v>
      </c>
      <c r="AR43" s="342">
        <f t="shared" si="86"/>
        <v>-53705.479999999996</v>
      </c>
      <c r="AS43" s="343">
        <f t="shared" si="87"/>
        <v>1.3072889162772617E-3</v>
      </c>
      <c r="AT43" s="344"/>
      <c r="AU43" s="167">
        <f>SUMIFS('Conciliação Bancária 2016.17.18'!$J:$J,'Conciliação Bancária 2016.17.18'!$K:$K,'Base -Receita-Despesa'!$B43,'Conciliação Bancária 2016.17.18'!$D:$D,'Base -Receita-Despesa'!AU$5)</f>
        <v>-2288.63</v>
      </c>
      <c r="AV43" s="156">
        <f>SUMIFS('Conciliação Bancária 2016.17.18'!$J:$J,'Conciliação Bancária 2016.17.18'!$K:$K,'Base -Receita-Despesa'!$B43,'Conciliação Bancária 2016.17.18'!$D:$D,'Base -Receita-Despesa'!AV$5)</f>
        <v>-2835.58</v>
      </c>
      <c r="AW43" s="156">
        <f>SUMIFS('Conciliação Bancária 2016.17.18'!$J:$J,'Conciliação Bancária 2016.17.18'!$K:$K,'Base -Receita-Despesa'!$B43,'Conciliação Bancária 2016.17.18'!$D:$D,'Base -Receita-Despesa'!AW$5)</f>
        <v>-6300.86</v>
      </c>
      <c r="AX43" s="156">
        <f>SUMIFS('Conciliação Bancária 2016.17.18'!$J:$J,'Conciliação Bancária 2016.17.18'!$K:$K,'Base -Receita-Despesa'!$B43,'Conciliação Bancária 2016.17.18'!$D:$D,'Base -Receita-Despesa'!AX$5)</f>
        <v>-455.93</v>
      </c>
      <c r="AY43" s="156">
        <f>SUMIFS('Conciliação Bancária 2016.17.18'!$J:$J,'Conciliação Bancária 2016.17.18'!$K:$K,'Base -Receita-Despesa'!$B43,'Conciliação Bancária 2016.17.18'!$D:$D,'Base -Receita-Despesa'!AY$5)</f>
        <v>0</v>
      </c>
      <c r="AZ43" s="156">
        <f>SUMIFS('Conciliação Bancária 2016.17.18'!$J:$J,'Conciliação Bancária 2016.17.18'!$K:$K,'Base -Receita-Despesa'!$B43,'Conciliação Bancária 2016.17.18'!$D:$D,'Base -Receita-Despesa'!AZ$5)</f>
        <v>0</v>
      </c>
      <c r="BA43" s="156">
        <f>SUMIFS('Conciliação Bancária 2016.17.18'!$J:$J,'Conciliação Bancária 2016.17.18'!$K:$K,'Base -Receita-Despesa'!$B43,'Conciliação Bancária 2016.17.18'!$D:$D,'Base -Receita-Despesa'!BA$5)</f>
        <v>0</v>
      </c>
      <c r="BB43" s="156">
        <f>SUMIFS('Conciliação Bancária 2016.17.18'!$J:$J,'Conciliação Bancária 2016.17.18'!$K:$K,'Base -Receita-Despesa'!$B43,'Conciliação Bancária 2016.17.18'!$D:$D,'Base -Receita-Despesa'!BB$5)</f>
        <v>0</v>
      </c>
      <c r="BC43" s="156">
        <f>SUMIFS('Conciliação Bancária 2016.17.18'!$J:$J,'Conciliação Bancária 2016.17.18'!$K:$K,'Base -Receita-Despesa'!$B43,'Conciliação Bancária 2016.17.18'!$D:$D,'Base -Receita-Despesa'!BC$5)</f>
        <v>0</v>
      </c>
      <c r="BD43" s="156">
        <f>SUMIFS('Conciliação Bancária 2016.17.18'!$J:$J,'Conciliação Bancária 2016.17.18'!$K:$K,'Base -Receita-Despesa'!$B43,'Conciliação Bancária 2016.17.18'!$D:$D,'Base -Receita-Despesa'!BD$5)</f>
        <v>0</v>
      </c>
      <c r="BE43" s="156">
        <f>SUMIFS('Conciliação Bancária 2016.17.18'!$J:$J,'Conciliação Bancária 2016.17.18'!$K:$K,'Base -Receita-Despesa'!$B43,'Conciliação Bancária 2016.17.18'!$D:$D,'Base -Receita-Despesa'!BE$5)</f>
        <v>0</v>
      </c>
      <c r="BF43" s="156">
        <f>SUMIFS('Conciliação Bancária 2016.17.18'!$J:$J,'Conciliação Bancária 2016.17.18'!$K:$K,'Base -Receita-Despesa'!$B43,'Conciliação Bancária 2016.17.18'!$D:$D,'Base -Receita-Despesa'!BF$5)</f>
        <v>0</v>
      </c>
      <c r="BG43" s="342">
        <f t="shared" si="88"/>
        <v>-11881</v>
      </c>
      <c r="BH43" s="343">
        <f t="shared" si="89"/>
        <v>2.8920511676443721E-4</v>
      </c>
      <c r="BI43" s="344"/>
    </row>
    <row r="44" spans="2:61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8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84"/>
        <v>0</v>
      </c>
      <c r="AD44" s="343">
        <f t="shared" si="8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86"/>
        <v>0</v>
      </c>
      <c r="AS44" s="343">
        <f t="shared" si="87"/>
        <v>0</v>
      </c>
      <c r="AT44" s="344"/>
      <c r="AU44" s="167">
        <f>SUMIFS('Conciliação Bancária 2016.17.18'!$J:$J,'Conciliação Bancária 2016.17.18'!$K:$K,'Base -Receita-Despesa'!$B44,'Conciliação Bancária 2016.17.18'!$D:$D,'Base -Receita-Despesa'!AU$5)</f>
        <v>0</v>
      </c>
      <c r="AV44" s="156">
        <f>SUMIFS('Conciliação Bancária 2016.17.18'!$J:$J,'Conciliação Bancária 2016.17.18'!$K:$K,'Base -Receita-Despesa'!$B44,'Conciliação Bancária 2016.17.18'!$D:$D,'Base -Receita-Despesa'!AV$5)</f>
        <v>0</v>
      </c>
      <c r="AW44" s="156">
        <f>SUMIFS('Conciliação Bancária 2016.17.18'!$J:$J,'Conciliação Bancária 2016.17.18'!$K:$K,'Base -Receita-Despesa'!$B44,'Conciliação Bancária 2016.17.18'!$D:$D,'Base -Receita-Despesa'!AW$5)</f>
        <v>0</v>
      </c>
      <c r="AX44" s="156">
        <f>SUMIFS('Conciliação Bancária 2016.17.18'!$J:$J,'Conciliação Bancária 2016.17.18'!$K:$K,'Base -Receita-Despesa'!$B44,'Conciliação Bancária 2016.17.18'!$D:$D,'Base -Receita-Despesa'!AX$5)</f>
        <v>0</v>
      </c>
      <c r="AY44" s="156">
        <f>SUMIFS('Conciliação Bancária 2016.17.18'!$J:$J,'Conciliação Bancária 2016.17.18'!$K:$K,'Base -Receita-Despesa'!$B44,'Conciliação Bancária 2016.17.18'!$D:$D,'Base -Receita-Despesa'!AY$5)</f>
        <v>0</v>
      </c>
      <c r="AZ44" s="156">
        <f>SUMIFS('Conciliação Bancária 2016.17.18'!$J:$J,'Conciliação Bancária 2016.17.18'!$K:$K,'Base -Receita-Despesa'!$B44,'Conciliação Bancária 2016.17.18'!$D:$D,'Base -Receita-Despesa'!AZ$5)</f>
        <v>0</v>
      </c>
      <c r="BA44" s="156">
        <f>SUMIFS('Conciliação Bancária 2016.17.18'!$J:$J,'Conciliação Bancária 2016.17.18'!$K:$K,'Base -Receita-Despesa'!$B44,'Conciliação Bancária 2016.17.18'!$D:$D,'Base -Receita-Despesa'!BA$5)</f>
        <v>0</v>
      </c>
      <c r="BB44" s="156">
        <f>SUMIFS('Conciliação Bancária 2016.17.18'!$J:$J,'Conciliação Bancária 2016.17.18'!$K:$K,'Base -Receita-Despesa'!$B44,'Conciliação Bancária 2016.17.18'!$D:$D,'Base -Receita-Despesa'!BB$5)</f>
        <v>0</v>
      </c>
      <c r="BC44" s="156">
        <f>SUMIFS('Conciliação Bancária 2016.17.18'!$J:$J,'Conciliação Bancária 2016.17.18'!$K:$K,'Base -Receita-Despesa'!$B44,'Conciliação Bancária 2016.17.18'!$D:$D,'Base -Receita-Despesa'!BC$5)</f>
        <v>0</v>
      </c>
      <c r="BD44" s="156">
        <f>SUMIFS('Conciliação Bancária 2016.17.18'!$J:$J,'Conciliação Bancária 2016.17.18'!$K:$K,'Base -Receita-Despesa'!$B44,'Conciliação Bancária 2016.17.18'!$D:$D,'Base -Receita-Despesa'!BD$5)</f>
        <v>0</v>
      </c>
      <c r="BE44" s="156">
        <f>SUMIFS('Conciliação Bancária 2016.17.18'!$J:$J,'Conciliação Bancária 2016.17.18'!$K:$K,'Base -Receita-Despesa'!$B44,'Conciliação Bancária 2016.17.18'!$D:$D,'Base -Receita-Despesa'!BE$5)</f>
        <v>0</v>
      </c>
      <c r="BF44" s="156">
        <f>SUMIFS('Conciliação Bancária 2016.17.18'!$J:$J,'Conciliação Bancária 2016.17.18'!$K:$K,'Base -Receita-Despesa'!$B44,'Conciliação Bancária 2016.17.18'!$D:$D,'Base -Receita-Despesa'!BF$5)</f>
        <v>0</v>
      </c>
      <c r="BG44" s="342">
        <f t="shared" si="88"/>
        <v>0</v>
      </c>
      <c r="BH44" s="343">
        <f t="shared" si="89"/>
        <v>0</v>
      </c>
      <c r="BI44" s="344"/>
    </row>
    <row r="45" spans="2:61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8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84"/>
        <v>-5500</v>
      </c>
      <c r="AD45" s="343">
        <f t="shared" si="8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-2500</v>
      </c>
      <c r="AR45" s="342">
        <f t="shared" si="86"/>
        <v>-5500</v>
      </c>
      <c r="AS45" s="343">
        <f t="shared" si="87"/>
        <v>1.3387998840202041E-4</v>
      </c>
      <c r="AT45" s="344"/>
      <c r="AU45" s="167">
        <f>SUMIFS('Conciliação Bancária 2016.17.18'!$J:$J,'Conciliação Bancária 2016.17.18'!$K:$K,'Base -Receita-Despesa'!$B45,'Conciliação Bancária 2016.17.18'!$D:$D,'Base -Receita-Despesa'!AU$5)</f>
        <v>-500</v>
      </c>
      <c r="AV45" s="156">
        <f>SUMIFS('Conciliação Bancária 2016.17.18'!$J:$J,'Conciliação Bancária 2016.17.18'!$K:$K,'Base -Receita-Despesa'!$B45,'Conciliação Bancária 2016.17.18'!$D:$D,'Base -Receita-Despesa'!AV$5)</f>
        <v>-1000</v>
      </c>
      <c r="AW45" s="156">
        <f>SUMIFS('Conciliação Bancária 2016.17.18'!$J:$J,'Conciliação Bancária 2016.17.18'!$K:$K,'Base -Receita-Despesa'!$B45,'Conciliação Bancária 2016.17.18'!$D:$D,'Base -Receita-Despesa'!AW$5)</f>
        <v>-1000</v>
      </c>
      <c r="AX45" s="156">
        <f>SUMIFS('Conciliação Bancária 2016.17.18'!$J:$J,'Conciliação Bancária 2016.17.18'!$K:$K,'Base -Receita-Despesa'!$B45,'Conciliação Bancária 2016.17.18'!$D:$D,'Base -Receita-Despesa'!AX$5)</f>
        <v>0</v>
      </c>
      <c r="AY45" s="156">
        <f>SUMIFS('Conciliação Bancária 2016.17.18'!$J:$J,'Conciliação Bancária 2016.17.18'!$K:$K,'Base -Receita-Despesa'!$B45,'Conciliação Bancária 2016.17.18'!$D:$D,'Base -Receita-Despesa'!AY$5)</f>
        <v>0</v>
      </c>
      <c r="AZ45" s="156">
        <f>SUMIFS('Conciliação Bancária 2016.17.18'!$J:$J,'Conciliação Bancária 2016.17.18'!$K:$K,'Base -Receita-Despesa'!$B45,'Conciliação Bancária 2016.17.18'!$D:$D,'Base -Receita-Despesa'!AZ$5)</f>
        <v>0</v>
      </c>
      <c r="BA45" s="156">
        <f>SUMIFS('Conciliação Bancária 2016.17.18'!$J:$J,'Conciliação Bancária 2016.17.18'!$K:$K,'Base -Receita-Despesa'!$B45,'Conciliação Bancária 2016.17.18'!$D:$D,'Base -Receita-Despesa'!BA$5)</f>
        <v>0</v>
      </c>
      <c r="BB45" s="156">
        <f>SUMIFS('Conciliação Bancária 2016.17.18'!$J:$J,'Conciliação Bancária 2016.17.18'!$K:$K,'Base -Receita-Despesa'!$B45,'Conciliação Bancária 2016.17.18'!$D:$D,'Base -Receita-Despesa'!BB$5)</f>
        <v>0</v>
      </c>
      <c r="BC45" s="156">
        <f>SUMIFS('Conciliação Bancária 2016.17.18'!$J:$J,'Conciliação Bancária 2016.17.18'!$K:$K,'Base -Receita-Despesa'!$B45,'Conciliação Bancária 2016.17.18'!$D:$D,'Base -Receita-Despesa'!BC$5)</f>
        <v>0</v>
      </c>
      <c r="BD45" s="156">
        <f>SUMIFS('Conciliação Bancária 2016.17.18'!$J:$J,'Conciliação Bancária 2016.17.18'!$K:$K,'Base -Receita-Despesa'!$B45,'Conciliação Bancária 2016.17.18'!$D:$D,'Base -Receita-Despesa'!BD$5)</f>
        <v>0</v>
      </c>
      <c r="BE45" s="156">
        <f>SUMIFS('Conciliação Bancária 2016.17.18'!$J:$J,'Conciliação Bancária 2016.17.18'!$K:$K,'Base -Receita-Despesa'!$B45,'Conciliação Bancária 2016.17.18'!$D:$D,'Base -Receita-Despesa'!BE$5)</f>
        <v>0</v>
      </c>
      <c r="BF45" s="156">
        <f>SUMIFS('Conciliação Bancária 2016.17.18'!$J:$J,'Conciliação Bancária 2016.17.18'!$K:$K,'Base -Receita-Despesa'!$B45,'Conciliação Bancária 2016.17.18'!$D:$D,'Base -Receita-Despesa'!BF$5)</f>
        <v>0</v>
      </c>
      <c r="BG45" s="342">
        <f t="shared" si="88"/>
        <v>-2500</v>
      </c>
      <c r="BH45" s="343">
        <f t="shared" si="89"/>
        <v>6.0854540182736551E-5</v>
      </c>
      <c r="BI45" s="344"/>
    </row>
    <row r="46" spans="2:61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8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84"/>
        <v>0</v>
      </c>
      <c r="AD46" s="343">
        <f t="shared" si="8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86"/>
        <v>0</v>
      </c>
      <c r="AS46" s="343">
        <f t="shared" si="87"/>
        <v>0</v>
      </c>
      <c r="AT46" s="344"/>
      <c r="AU46" s="167">
        <f>SUMIFS('Conciliação Bancária 2016.17.18'!$J:$J,'Conciliação Bancária 2016.17.18'!$K:$K,'Base -Receita-Despesa'!$B46,'Conciliação Bancária 2016.17.18'!$D:$D,'Base -Receita-Despesa'!AU$5)</f>
        <v>0</v>
      </c>
      <c r="AV46" s="156">
        <f>SUMIFS('Conciliação Bancária 2016.17.18'!$J:$J,'Conciliação Bancária 2016.17.18'!$K:$K,'Base -Receita-Despesa'!$B46,'Conciliação Bancária 2016.17.18'!$D:$D,'Base -Receita-Despesa'!AV$5)</f>
        <v>0</v>
      </c>
      <c r="AW46" s="156">
        <f>SUMIFS('Conciliação Bancária 2016.17.18'!$J:$J,'Conciliação Bancária 2016.17.18'!$K:$K,'Base -Receita-Despesa'!$B46,'Conciliação Bancária 2016.17.18'!$D:$D,'Base -Receita-Despesa'!AW$5)</f>
        <v>0</v>
      </c>
      <c r="AX46" s="156">
        <f>SUMIFS('Conciliação Bancária 2016.17.18'!$J:$J,'Conciliação Bancária 2016.17.18'!$K:$K,'Base -Receita-Despesa'!$B46,'Conciliação Bancária 2016.17.18'!$D:$D,'Base -Receita-Despesa'!AX$5)</f>
        <v>0</v>
      </c>
      <c r="AY46" s="156">
        <f>SUMIFS('Conciliação Bancária 2016.17.18'!$J:$J,'Conciliação Bancária 2016.17.18'!$K:$K,'Base -Receita-Despesa'!$B46,'Conciliação Bancária 2016.17.18'!$D:$D,'Base -Receita-Despesa'!AY$5)</f>
        <v>0</v>
      </c>
      <c r="AZ46" s="156">
        <f>SUMIFS('Conciliação Bancária 2016.17.18'!$J:$J,'Conciliação Bancária 2016.17.18'!$K:$K,'Base -Receita-Despesa'!$B46,'Conciliação Bancária 2016.17.18'!$D:$D,'Base -Receita-Despesa'!AZ$5)</f>
        <v>0</v>
      </c>
      <c r="BA46" s="156">
        <f>SUMIFS('Conciliação Bancária 2016.17.18'!$J:$J,'Conciliação Bancária 2016.17.18'!$K:$K,'Base -Receita-Despesa'!$B46,'Conciliação Bancária 2016.17.18'!$D:$D,'Base -Receita-Despesa'!BA$5)</f>
        <v>0</v>
      </c>
      <c r="BB46" s="156">
        <f>SUMIFS('Conciliação Bancária 2016.17.18'!$J:$J,'Conciliação Bancária 2016.17.18'!$K:$K,'Base -Receita-Despesa'!$B46,'Conciliação Bancária 2016.17.18'!$D:$D,'Base -Receita-Despesa'!BB$5)</f>
        <v>0</v>
      </c>
      <c r="BC46" s="156">
        <f>SUMIFS('Conciliação Bancária 2016.17.18'!$J:$J,'Conciliação Bancária 2016.17.18'!$K:$K,'Base -Receita-Despesa'!$B46,'Conciliação Bancária 2016.17.18'!$D:$D,'Base -Receita-Despesa'!BC$5)</f>
        <v>0</v>
      </c>
      <c r="BD46" s="156">
        <f>SUMIFS('Conciliação Bancária 2016.17.18'!$J:$J,'Conciliação Bancária 2016.17.18'!$K:$K,'Base -Receita-Despesa'!$B46,'Conciliação Bancária 2016.17.18'!$D:$D,'Base -Receita-Despesa'!BD$5)</f>
        <v>0</v>
      </c>
      <c r="BE46" s="156">
        <f>SUMIFS('Conciliação Bancária 2016.17.18'!$J:$J,'Conciliação Bancária 2016.17.18'!$K:$K,'Base -Receita-Despesa'!$B46,'Conciliação Bancária 2016.17.18'!$D:$D,'Base -Receita-Despesa'!BE$5)</f>
        <v>0</v>
      </c>
      <c r="BF46" s="156">
        <f>SUMIFS('Conciliação Bancária 2016.17.18'!$J:$J,'Conciliação Bancária 2016.17.18'!$K:$K,'Base -Receita-Despesa'!$B46,'Conciliação Bancária 2016.17.18'!$D:$D,'Base -Receita-Despesa'!BF$5)</f>
        <v>0</v>
      </c>
      <c r="BG46" s="342">
        <f t="shared" si="88"/>
        <v>0</v>
      </c>
      <c r="BH46" s="343">
        <f t="shared" si="89"/>
        <v>0</v>
      </c>
      <c r="BI46" s="344"/>
    </row>
    <row r="47" spans="2:61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8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84"/>
        <v>-2814510.0100000002</v>
      </c>
      <c r="AD47" s="343">
        <f t="shared" si="8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-581590.67999999993</v>
      </c>
      <c r="AM47" s="156">
        <f>SUMIFS('Conciliação Bancária 2016.17.18'!$J:$J,'Conciliação Bancária 2016.17.18'!$K:$K,'Base -Receita-Despesa'!$B47,'Conciliação Bancária 2016.17.18'!$D:$D,'Base -Receita-Despesa'!AM$5)</f>
        <v>-556391.28</v>
      </c>
      <c r="AN47" s="156">
        <f>SUMIFS('Conciliação Bancária 2016.17.18'!$J:$J,'Conciliação Bancária 2016.17.18'!$K:$K,'Base -Receita-Despesa'!$B47,'Conciliação Bancária 2016.17.18'!$D:$D,'Base -Receita-Despesa'!AN$5)</f>
        <v>-344407.14</v>
      </c>
      <c r="AO47" s="156">
        <f>SUMIFS('Conciliação Bancária 2016.17.18'!$J:$J,'Conciliação Bancária 2016.17.18'!$K:$K,'Base -Receita-Despesa'!$B47,'Conciliação Bancária 2016.17.18'!$D:$D,'Base -Receita-Despesa'!AO$5)</f>
        <v>-344838.25</v>
      </c>
      <c r="AP47" s="156">
        <f>SUMIFS('Conciliação Bancária 2016.17.18'!$J:$J,'Conciliação Bancária 2016.17.18'!$K:$K,'Base -Receita-Despesa'!$B47,'Conciliação Bancária 2016.17.18'!$D:$D,'Base -Receita-Despesa'!AP$5)</f>
        <v>-329203.04000000004</v>
      </c>
      <c r="AQ47" s="156">
        <f>SUMIFS('Conciliação Bancária 2016.17.18'!$J:$J,'Conciliação Bancária 2016.17.18'!$K:$K,'Base -Receita-Despesa'!$B47,'Conciliação Bancária 2016.17.18'!$D:$D,'Base -Receita-Despesa'!AQ$5)</f>
        <v>-548378.61</v>
      </c>
      <c r="AR47" s="342">
        <f t="shared" si="86"/>
        <v>-4232953.59</v>
      </c>
      <c r="AS47" s="343">
        <f t="shared" si="87"/>
        <v>0.10303777773372558</v>
      </c>
      <c r="AT47" s="344"/>
      <c r="AU47" s="167">
        <f>SUMIFS('Conciliação Bancária 2016.17.18'!$J:$J,'Conciliação Bancária 2016.17.18'!$K:$K,'Base -Receita-Despesa'!$B47,'Conciliação Bancária 2016.17.18'!$D:$D,'Base -Receita-Despesa'!AU$5)</f>
        <v>-85493.61</v>
      </c>
      <c r="AV47" s="156">
        <f>SUMIFS('Conciliação Bancária 2016.17.18'!$J:$J,'Conciliação Bancária 2016.17.18'!$K:$K,'Base -Receita-Despesa'!$B47,'Conciliação Bancária 2016.17.18'!$D:$D,'Base -Receita-Despesa'!AV$5)</f>
        <v>-52862.950000000004</v>
      </c>
      <c r="AW47" s="156">
        <f>SUMIFS('Conciliação Bancária 2016.17.18'!$J:$J,'Conciliação Bancária 2016.17.18'!$K:$K,'Base -Receita-Despesa'!$B47,'Conciliação Bancária 2016.17.18'!$D:$D,'Base -Receita-Despesa'!AW$5)</f>
        <v>-812083.29999999993</v>
      </c>
      <c r="AX47" s="156">
        <f>SUMIFS('Conciliação Bancária 2016.17.18'!$J:$J,'Conciliação Bancária 2016.17.18'!$K:$K,'Base -Receita-Despesa'!$B47,'Conciliação Bancária 2016.17.18'!$D:$D,'Base -Receita-Despesa'!AX$5)</f>
        <v>-65691.16</v>
      </c>
      <c r="AY47" s="156">
        <f>SUMIFS('Conciliação Bancária 2016.17.18'!$J:$J,'Conciliação Bancária 2016.17.18'!$K:$K,'Base -Receita-Despesa'!$B47,'Conciliação Bancária 2016.17.18'!$D:$D,'Base -Receita-Despesa'!AY$5)</f>
        <v>0</v>
      </c>
      <c r="AZ47" s="156">
        <f>SUMIFS('Conciliação Bancária 2016.17.18'!$J:$J,'Conciliação Bancária 2016.17.18'!$K:$K,'Base -Receita-Despesa'!$B47,'Conciliação Bancária 2016.17.18'!$D:$D,'Base -Receita-Despesa'!AZ$5)</f>
        <v>0</v>
      </c>
      <c r="BA47" s="156">
        <f>SUMIFS('Conciliação Bancária 2016.17.18'!$J:$J,'Conciliação Bancária 2016.17.18'!$K:$K,'Base -Receita-Despesa'!$B47,'Conciliação Bancária 2016.17.18'!$D:$D,'Base -Receita-Despesa'!BA$5)</f>
        <v>0</v>
      </c>
      <c r="BB47" s="156">
        <f>SUMIFS('Conciliação Bancária 2016.17.18'!$J:$J,'Conciliação Bancária 2016.17.18'!$K:$K,'Base -Receita-Despesa'!$B47,'Conciliação Bancária 2016.17.18'!$D:$D,'Base -Receita-Despesa'!BB$5)</f>
        <v>0</v>
      </c>
      <c r="BC47" s="156">
        <f>SUMIFS('Conciliação Bancária 2016.17.18'!$J:$J,'Conciliação Bancária 2016.17.18'!$K:$K,'Base -Receita-Despesa'!$B47,'Conciliação Bancária 2016.17.18'!$D:$D,'Base -Receita-Despesa'!BC$5)</f>
        <v>0</v>
      </c>
      <c r="BD47" s="156">
        <f>SUMIFS('Conciliação Bancária 2016.17.18'!$J:$J,'Conciliação Bancária 2016.17.18'!$K:$K,'Base -Receita-Despesa'!$B47,'Conciliação Bancária 2016.17.18'!$D:$D,'Base -Receita-Despesa'!BD$5)</f>
        <v>0</v>
      </c>
      <c r="BE47" s="156">
        <f>SUMIFS('Conciliação Bancária 2016.17.18'!$J:$J,'Conciliação Bancária 2016.17.18'!$K:$K,'Base -Receita-Despesa'!$B47,'Conciliação Bancária 2016.17.18'!$D:$D,'Base -Receita-Despesa'!BE$5)</f>
        <v>0</v>
      </c>
      <c r="BF47" s="156">
        <f>SUMIFS('Conciliação Bancária 2016.17.18'!$J:$J,'Conciliação Bancária 2016.17.18'!$K:$K,'Base -Receita-Despesa'!$B47,'Conciliação Bancária 2016.17.18'!$D:$D,'Base -Receita-Despesa'!BF$5)</f>
        <v>0</v>
      </c>
      <c r="BG47" s="342">
        <f t="shared" si="88"/>
        <v>-1016131.0199999999</v>
      </c>
      <c r="BH47" s="343">
        <f t="shared" si="89"/>
        <v>2.4734474395006031E-2</v>
      </c>
      <c r="BI47" s="344"/>
    </row>
    <row r="48" spans="2:61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8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84"/>
        <v>0</v>
      </c>
      <c r="AD48" s="331">
        <f t="shared" si="8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86"/>
        <v>0</v>
      </c>
      <c r="AS48" s="331">
        <f t="shared" si="87"/>
        <v>0</v>
      </c>
      <c r="AT48" s="332"/>
      <c r="AU48" s="166">
        <f>SUMIFS('Conciliação Bancária 2016.17.18'!$J:$J,'Conciliação Bancária 2016.17.18'!$K:$K,'Base -Receita-Despesa'!$B48,'Conciliação Bancária 2016.17.18'!$D:$D,'Base -Receita-Despesa'!AU$5)</f>
        <v>0</v>
      </c>
      <c r="AV48" s="128">
        <f>SUMIFS('Conciliação Bancária 2016.17.18'!$J:$J,'Conciliação Bancária 2016.17.18'!$K:$K,'Base -Receita-Despesa'!$B48,'Conciliação Bancária 2016.17.18'!$D:$D,'Base -Receita-Despesa'!AV$5)</f>
        <v>0</v>
      </c>
      <c r="AW48" s="128">
        <f>SUMIFS('Conciliação Bancária 2016.17.18'!$J:$J,'Conciliação Bancária 2016.17.18'!$K:$K,'Base -Receita-Despesa'!$B48,'Conciliação Bancária 2016.17.18'!$D:$D,'Base -Receita-Despesa'!AW$5)</f>
        <v>0</v>
      </c>
      <c r="AX48" s="128">
        <f>SUMIFS('Conciliação Bancária 2016.17.18'!$J:$J,'Conciliação Bancária 2016.17.18'!$K:$K,'Base -Receita-Despesa'!$B48,'Conciliação Bancária 2016.17.18'!$D:$D,'Base -Receita-Despesa'!AX$5)</f>
        <v>0</v>
      </c>
      <c r="AY48" s="128">
        <f>SUMIFS('Conciliação Bancária 2016.17.18'!$J:$J,'Conciliação Bancária 2016.17.18'!$K:$K,'Base -Receita-Despesa'!$B48,'Conciliação Bancária 2016.17.18'!$D:$D,'Base -Receita-Despesa'!AY$5)</f>
        <v>0</v>
      </c>
      <c r="AZ48" s="128">
        <f>SUMIFS('Conciliação Bancária 2016.17.18'!$J:$J,'Conciliação Bancária 2016.17.18'!$K:$K,'Base -Receita-Despesa'!$B48,'Conciliação Bancária 2016.17.18'!$D:$D,'Base -Receita-Despesa'!AZ$5)</f>
        <v>0</v>
      </c>
      <c r="BA48" s="128">
        <f>SUMIFS('Conciliação Bancária 2016.17.18'!$J:$J,'Conciliação Bancária 2016.17.18'!$K:$K,'Base -Receita-Despesa'!$B48,'Conciliação Bancária 2016.17.18'!$D:$D,'Base -Receita-Despesa'!BA$5)</f>
        <v>0</v>
      </c>
      <c r="BB48" s="128">
        <f>SUMIFS('Conciliação Bancária 2016.17.18'!$J:$J,'Conciliação Bancária 2016.17.18'!$K:$K,'Base -Receita-Despesa'!$B48,'Conciliação Bancária 2016.17.18'!$D:$D,'Base -Receita-Despesa'!BB$5)</f>
        <v>0</v>
      </c>
      <c r="BC48" s="128">
        <f>SUMIFS('Conciliação Bancária 2016.17.18'!$J:$J,'Conciliação Bancária 2016.17.18'!$K:$K,'Base -Receita-Despesa'!$B48,'Conciliação Bancária 2016.17.18'!$D:$D,'Base -Receita-Despesa'!BC$5)</f>
        <v>0</v>
      </c>
      <c r="BD48" s="128">
        <f>SUMIFS('Conciliação Bancária 2016.17.18'!$J:$J,'Conciliação Bancária 2016.17.18'!$K:$K,'Base -Receita-Despesa'!$B48,'Conciliação Bancária 2016.17.18'!$D:$D,'Base -Receita-Despesa'!BD$5)</f>
        <v>0</v>
      </c>
      <c r="BE48" s="128">
        <f>SUMIFS('Conciliação Bancária 2016.17.18'!$J:$J,'Conciliação Bancária 2016.17.18'!$K:$K,'Base -Receita-Despesa'!$B48,'Conciliação Bancária 2016.17.18'!$D:$D,'Base -Receita-Despesa'!BE$5)</f>
        <v>0</v>
      </c>
      <c r="BF48" s="128">
        <f>SUMIFS('Conciliação Bancária 2016.17.18'!$J:$J,'Conciliação Bancária 2016.17.18'!$K:$K,'Base -Receita-Despesa'!$B48,'Conciliação Bancária 2016.17.18'!$D:$D,'Base -Receita-Despesa'!BF$5)</f>
        <v>0</v>
      </c>
      <c r="BG48" s="340">
        <f t="shared" si="88"/>
        <v>0</v>
      </c>
      <c r="BH48" s="331">
        <f t="shared" si="89"/>
        <v>0</v>
      </c>
      <c r="BI48" s="332"/>
    </row>
    <row r="49" spans="2:61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8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84"/>
        <v>0</v>
      </c>
      <c r="AD49" s="331">
        <f t="shared" si="8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86"/>
        <v>0</v>
      </c>
      <c r="AS49" s="331">
        <f t="shared" si="87"/>
        <v>0</v>
      </c>
      <c r="AT49" s="332"/>
      <c r="AU49" s="166">
        <f>SUMIFS('Conciliação Bancária 2016.17.18'!$J:$J,'Conciliação Bancária 2016.17.18'!$K:$K,'Base -Receita-Despesa'!$B49,'Conciliação Bancária 2016.17.18'!$D:$D,'Base -Receita-Despesa'!AU$5)</f>
        <v>0</v>
      </c>
      <c r="AV49" s="128">
        <f>SUMIFS('Conciliação Bancária 2016.17.18'!$J:$J,'Conciliação Bancária 2016.17.18'!$K:$K,'Base -Receita-Despesa'!$B49,'Conciliação Bancária 2016.17.18'!$D:$D,'Base -Receita-Despesa'!AV$5)</f>
        <v>0</v>
      </c>
      <c r="AW49" s="128">
        <f>SUMIFS('Conciliação Bancária 2016.17.18'!$J:$J,'Conciliação Bancária 2016.17.18'!$K:$K,'Base -Receita-Despesa'!$B49,'Conciliação Bancária 2016.17.18'!$D:$D,'Base -Receita-Despesa'!AW$5)</f>
        <v>0</v>
      </c>
      <c r="AX49" s="128">
        <f>SUMIFS('Conciliação Bancária 2016.17.18'!$J:$J,'Conciliação Bancária 2016.17.18'!$K:$K,'Base -Receita-Despesa'!$B49,'Conciliação Bancária 2016.17.18'!$D:$D,'Base -Receita-Despesa'!AX$5)</f>
        <v>0</v>
      </c>
      <c r="AY49" s="128">
        <f>SUMIFS('Conciliação Bancária 2016.17.18'!$J:$J,'Conciliação Bancária 2016.17.18'!$K:$K,'Base -Receita-Despesa'!$B49,'Conciliação Bancária 2016.17.18'!$D:$D,'Base -Receita-Despesa'!AY$5)</f>
        <v>0</v>
      </c>
      <c r="AZ49" s="128">
        <f>SUMIFS('Conciliação Bancária 2016.17.18'!$J:$J,'Conciliação Bancária 2016.17.18'!$K:$K,'Base -Receita-Despesa'!$B49,'Conciliação Bancária 2016.17.18'!$D:$D,'Base -Receita-Despesa'!AZ$5)</f>
        <v>0</v>
      </c>
      <c r="BA49" s="128">
        <f>SUMIFS('Conciliação Bancária 2016.17.18'!$J:$J,'Conciliação Bancária 2016.17.18'!$K:$K,'Base -Receita-Despesa'!$B49,'Conciliação Bancária 2016.17.18'!$D:$D,'Base -Receita-Despesa'!BA$5)</f>
        <v>0</v>
      </c>
      <c r="BB49" s="128">
        <f>SUMIFS('Conciliação Bancária 2016.17.18'!$J:$J,'Conciliação Bancária 2016.17.18'!$K:$K,'Base -Receita-Despesa'!$B49,'Conciliação Bancária 2016.17.18'!$D:$D,'Base -Receita-Despesa'!BB$5)</f>
        <v>0</v>
      </c>
      <c r="BC49" s="128">
        <f>SUMIFS('Conciliação Bancária 2016.17.18'!$J:$J,'Conciliação Bancária 2016.17.18'!$K:$K,'Base -Receita-Despesa'!$B49,'Conciliação Bancária 2016.17.18'!$D:$D,'Base -Receita-Despesa'!BC$5)</f>
        <v>0</v>
      </c>
      <c r="BD49" s="128">
        <f>SUMIFS('Conciliação Bancária 2016.17.18'!$J:$J,'Conciliação Bancária 2016.17.18'!$K:$K,'Base -Receita-Despesa'!$B49,'Conciliação Bancária 2016.17.18'!$D:$D,'Base -Receita-Despesa'!BD$5)</f>
        <v>0</v>
      </c>
      <c r="BE49" s="128">
        <f>SUMIFS('Conciliação Bancária 2016.17.18'!$J:$J,'Conciliação Bancária 2016.17.18'!$K:$K,'Base -Receita-Despesa'!$B49,'Conciliação Bancária 2016.17.18'!$D:$D,'Base -Receita-Despesa'!BE$5)</f>
        <v>0</v>
      </c>
      <c r="BF49" s="128">
        <f>SUMIFS('Conciliação Bancária 2016.17.18'!$J:$J,'Conciliação Bancária 2016.17.18'!$K:$K,'Base -Receita-Despesa'!$B49,'Conciliação Bancária 2016.17.18'!$D:$D,'Base -Receita-Despesa'!BF$5)</f>
        <v>0</v>
      </c>
      <c r="BG49" s="340">
        <f t="shared" si="88"/>
        <v>0</v>
      </c>
      <c r="BH49" s="331">
        <f t="shared" si="89"/>
        <v>0</v>
      </c>
      <c r="BI49" s="332"/>
    </row>
    <row r="50" spans="2:61" s="319" customFormat="1" x14ac:dyDescent="0.3">
      <c r="B50" s="191" t="s">
        <v>92</v>
      </c>
      <c r="C50" s="346">
        <f>SUM(C33:C49)</f>
        <v>0</v>
      </c>
      <c r="D50" s="346">
        <f t="shared" ref="D50:O50" si="90">SUM(D33:D49)</f>
        <v>0</v>
      </c>
      <c r="E50" s="346">
        <f t="shared" si="90"/>
        <v>0</v>
      </c>
      <c r="F50" s="346">
        <f t="shared" si="90"/>
        <v>0</v>
      </c>
      <c r="G50" s="346">
        <f t="shared" si="90"/>
        <v>0</v>
      </c>
      <c r="H50" s="346">
        <f t="shared" si="90"/>
        <v>0</v>
      </c>
      <c r="I50" s="346">
        <f t="shared" si="90"/>
        <v>0</v>
      </c>
      <c r="J50" s="346">
        <f t="shared" si="90"/>
        <v>0</v>
      </c>
      <c r="K50" s="346">
        <f t="shared" si="90"/>
        <v>0</v>
      </c>
      <c r="L50" s="346">
        <f t="shared" si="90"/>
        <v>0</v>
      </c>
      <c r="M50" s="346">
        <f t="shared" si="90"/>
        <v>0</v>
      </c>
      <c r="N50" s="347">
        <f t="shared" si="90"/>
        <v>-51469.840000000077</v>
      </c>
      <c r="O50" s="339">
        <f t="shared" si="90"/>
        <v>-51469.840000000077</v>
      </c>
      <c r="P50" s="348"/>
      <c r="Q50" s="346">
        <f t="shared" ref="Q50" si="91">SUM(Q33:Q49)</f>
        <v>-1487753.3699999989</v>
      </c>
      <c r="R50" s="346">
        <f t="shared" ref="R50" si="92">SUM(R33:R49)</f>
        <v>-2440345.4100000006</v>
      </c>
      <c r="S50" s="346">
        <f t="shared" ref="S50" si="93">SUM(S33:S49)</f>
        <v>-3588191.5899999994</v>
      </c>
      <c r="T50" s="346">
        <f t="shared" ref="T50" si="94">SUM(T33:T49)</f>
        <v>-3280286.8800000018</v>
      </c>
      <c r="U50" s="346">
        <f t="shared" ref="U50" si="95">SUM(U33:U49)</f>
        <v>-3150199.0799999996</v>
      </c>
      <c r="V50" s="346">
        <f t="shared" ref="V50" si="96">SUM(V33:V49)</f>
        <v>-3022925.56</v>
      </c>
      <c r="W50" s="346">
        <f t="shared" ref="W50" si="97">SUM(W33:W49)</f>
        <v>-3286904.4900000007</v>
      </c>
      <c r="X50" s="346">
        <f t="shared" ref="X50" si="98">SUM(X33:X49)</f>
        <v>-3095687.4400000013</v>
      </c>
      <c r="Y50" s="346">
        <f t="shared" ref="Y50" si="99">SUM(Y33:Y49)</f>
        <v>-2755947.2699999986</v>
      </c>
      <c r="Z50" s="346">
        <f t="shared" ref="Z50" si="100">SUM(Z33:Z49)</f>
        <v>-4333235.2</v>
      </c>
      <c r="AA50" s="346">
        <f t="shared" ref="AA50" si="101">SUM(AA33:AA49)</f>
        <v>-2851675.879999999</v>
      </c>
      <c r="AB50" s="346">
        <f t="shared" ref="AB50" si="102">SUM(AB33:AB49)</f>
        <v>-2308249.52</v>
      </c>
      <c r="AC50" s="346">
        <f t="shared" ref="AC50" si="103">SUM(AC33:AC49)</f>
        <v>-35601401.690000005</v>
      </c>
      <c r="AD50" s="331">
        <f t="shared" si="85"/>
        <v>1</v>
      </c>
      <c r="AE50" s="335"/>
      <c r="AF50" s="346">
        <f t="shared" ref="AF50" si="104">SUM(AF33:AF49)</f>
        <v>-1124054.78</v>
      </c>
      <c r="AG50" s="346">
        <f t="shared" ref="AG50" si="105">SUM(AG33:AG49)</f>
        <v>-3339959.34</v>
      </c>
      <c r="AH50" s="346">
        <f t="shared" ref="AH50" si="106">SUM(AH33:AH49)</f>
        <v>-3266573.370000001</v>
      </c>
      <c r="AI50" s="346">
        <f t="shared" ref="AI50" si="107">SUM(AI33:AI49)</f>
        <v>-1830308.7200000002</v>
      </c>
      <c r="AJ50" s="346">
        <f t="shared" ref="AJ50" si="108">SUM(AJ33:AJ49)</f>
        <v>-3658653.5399999986</v>
      </c>
      <c r="AK50" s="346">
        <f t="shared" ref="AK50" si="109">SUM(AK33:AK49)</f>
        <v>-5176723.8900000015</v>
      </c>
      <c r="AL50" s="346">
        <f t="shared" ref="AL50" si="110">SUM(AL33:AL49)</f>
        <v>-4291511.3499999996</v>
      </c>
      <c r="AM50" s="346">
        <f t="shared" ref="AM50" si="111">SUM(AM33:AM49)</f>
        <v>-3764341.2599999988</v>
      </c>
      <c r="AN50" s="346">
        <f t="shared" ref="AN50" si="112">SUM(AN33:AN49)</f>
        <v>-3534211.399999999</v>
      </c>
      <c r="AO50" s="346">
        <f t="shared" ref="AO50" si="113">SUM(AO33:AO49)</f>
        <v>-3776085.8399999994</v>
      </c>
      <c r="AP50" s="346">
        <f t="shared" ref="AP50" si="114">SUM(AP33:AP49)</f>
        <v>-3902625.14</v>
      </c>
      <c r="AQ50" s="346">
        <f t="shared" ref="AQ50" si="115">SUM(AQ33:AQ49)</f>
        <v>-3416520.5099999993</v>
      </c>
      <c r="AR50" s="346">
        <f t="shared" ref="AR50" si="116">SUM(AR33:AR49)</f>
        <v>-41081569.140000001</v>
      </c>
      <c r="AS50" s="331">
        <f t="shared" si="87"/>
        <v>1</v>
      </c>
      <c r="AT50" s="335"/>
      <c r="AU50" s="346">
        <f t="shared" ref="AU50:BG50" si="117">SUM(AU33:AU49)</f>
        <v>-2747872.4099999992</v>
      </c>
      <c r="AV50" s="346">
        <f t="shared" si="117"/>
        <v>-3482776.5000000009</v>
      </c>
      <c r="AW50" s="346">
        <f t="shared" si="117"/>
        <v>-6175727.7599999988</v>
      </c>
      <c r="AX50" s="346">
        <f t="shared" si="117"/>
        <v>-2879978.9400000004</v>
      </c>
      <c r="AY50" s="346">
        <f t="shared" si="117"/>
        <v>0</v>
      </c>
      <c r="AZ50" s="346">
        <f>SUM(AZ33:AZ49)</f>
        <v>0</v>
      </c>
      <c r="BA50" s="346">
        <f t="shared" si="117"/>
        <v>0</v>
      </c>
      <c r="BB50" s="346">
        <f t="shared" si="117"/>
        <v>0</v>
      </c>
      <c r="BC50" s="346">
        <f t="shared" si="117"/>
        <v>0</v>
      </c>
      <c r="BD50" s="346">
        <f t="shared" si="117"/>
        <v>0</v>
      </c>
      <c r="BE50" s="346">
        <f t="shared" si="117"/>
        <v>0</v>
      </c>
      <c r="BF50" s="346">
        <f t="shared" si="117"/>
        <v>0</v>
      </c>
      <c r="BG50" s="346">
        <f t="shared" si="117"/>
        <v>-15286355.609999999</v>
      </c>
      <c r="BH50" s="331">
        <f t="shared" si="89"/>
        <v>0.3720976566865381</v>
      </c>
      <c r="BI50" s="335"/>
    </row>
    <row r="51" spans="2:61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84"/>
        <v>0</v>
      </c>
      <c r="AD51" s="331">
        <f t="shared" si="8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87"/>
        <v>0</v>
      </c>
      <c r="AT51" s="332"/>
      <c r="AU51" s="333">
        <v>0</v>
      </c>
      <c r="AV51" s="349">
        <v>0</v>
      </c>
      <c r="AW51" s="349">
        <v>0</v>
      </c>
      <c r="AX51" s="349">
        <v>0</v>
      </c>
      <c r="AY51" s="349">
        <v>0</v>
      </c>
      <c r="AZ51" s="349">
        <v>0</v>
      </c>
      <c r="BA51" s="350">
        <v>0</v>
      </c>
      <c r="BB51" s="349">
        <v>0</v>
      </c>
      <c r="BC51" s="349">
        <v>0</v>
      </c>
      <c r="BD51" s="349">
        <v>0</v>
      </c>
      <c r="BE51" s="349">
        <v>0</v>
      </c>
      <c r="BF51" s="349">
        <v>0</v>
      </c>
      <c r="BG51" s="330">
        <v>0</v>
      </c>
      <c r="BH51" s="331">
        <f t="shared" si="89"/>
        <v>0</v>
      </c>
      <c r="BI51" s="332"/>
    </row>
    <row r="52" spans="2:61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84"/>
        <v>0</v>
      </c>
      <c r="AD52" s="331">
        <f t="shared" si="8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87"/>
        <v>0</v>
      </c>
      <c r="AT52" s="332"/>
      <c r="AU52" s="333">
        <v>0</v>
      </c>
      <c r="AV52" s="349">
        <v>0</v>
      </c>
      <c r="AW52" s="349">
        <v>0</v>
      </c>
      <c r="AX52" s="349">
        <v>0</v>
      </c>
      <c r="AY52" s="349">
        <v>0</v>
      </c>
      <c r="AZ52" s="349">
        <v>0</v>
      </c>
      <c r="BA52" s="350">
        <v>0</v>
      </c>
      <c r="BB52" s="349">
        <v>0</v>
      </c>
      <c r="BC52" s="349">
        <v>0</v>
      </c>
      <c r="BD52" s="349">
        <v>0</v>
      </c>
      <c r="BE52" s="349">
        <v>0</v>
      </c>
      <c r="BF52" s="349">
        <v>0</v>
      </c>
      <c r="BG52" s="330">
        <v>0</v>
      </c>
      <c r="BH52" s="331">
        <f t="shared" si="89"/>
        <v>0</v>
      </c>
      <c r="BI52" s="332"/>
    </row>
    <row r="53" spans="2:61" s="319" customFormat="1" x14ac:dyDescent="0.3">
      <c r="B53" s="189" t="s">
        <v>93</v>
      </c>
      <c r="C53" s="346">
        <f t="shared" ref="C53:O53" si="118">SUM(C50:C52)</f>
        <v>0</v>
      </c>
      <c r="D53" s="340">
        <f t="shared" si="118"/>
        <v>0</v>
      </c>
      <c r="E53" s="340">
        <f t="shared" si="118"/>
        <v>0</v>
      </c>
      <c r="F53" s="340">
        <f t="shared" si="118"/>
        <v>0</v>
      </c>
      <c r="G53" s="340">
        <f t="shared" si="118"/>
        <v>0</v>
      </c>
      <c r="H53" s="340">
        <f t="shared" si="118"/>
        <v>0</v>
      </c>
      <c r="I53" s="340">
        <f t="shared" si="118"/>
        <v>0</v>
      </c>
      <c r="J53" s="340">
        <f t="shared" si="118"/>
        <v>0</v>
      </c>
      <c r="K53" s="340">
        <f t="shared" si="118"/>
        <v>0</v>
      </c>
      <c r="L53" s="340">
        <f t="shared" si="118"/>
        <v>0</v>
      </c>
      <c r="M53" s="340">
        <f t="shared" si="118"/>
        <v>0</v>
      </c>
      <c r="N53" s="351">
        <f t="shared" si="118"/>
        <v>-51469.840000000077</v>
      </c>
      <c r="O53" s="339">
        <f t="shared" si="118"/>
        <v>-51469.840000000077</v>
      </c>
      <c r="P53" s="348"/>
      <c r="Q53" s="346">
        <f t="shared" ref="Q53:AB53" si="119">SUM(Q50:Q52)</f>
        <v>-1487753.3699999989</v>
      </c>
      <c r="R53" s="340">
        <f t="shared" si="119"/>
        <v>-2440345.4100000006</v>
      </c>
      <c r="S53" s="340">
        <f t="shared" si="119"/>
        <v>-3588191.5899999994</v>
      </c>
      <c r="T53" s="340">
        <f t="shared" si="119"/>
        <v>-3280286.8800000018</v>
      </c>
      <c r="U53" s="340">
        <f t="shared" si="119"/>
        <v>-3150199.0799999996</v>
      </c>
      <c r="V53" s="340">
        <f t="shared" si="119"/>
        <v>-3022925.56</v>
      </c>
      <c r="W53" s="340">
        <f t="shared" si="119"/>
        <v>-3286904.4900000007</v>
      </c>
      <c r="X53" s="340">
        <f t="shared" si="119"/>
        <v>-3095687.4400000013</v>
      </c>
      <c r="Y53" s="340">
        <f t="shared" si="119"/>
        <v>-2755947.2699999986</v>
      </c>
      <c r="Z53" s="340">
        <f t="shared" si="119"/>
        <v>-4333235.2</v>
      </c>
      <c r="AA53" s="340">
        <f t="shared" si="119"/>
        <v>-2851675.879999999</v>
      </c>
      <c r="AB53" s="340">
        <f t="shared" si="119"/>
        <v>-2308249.52</v>
      </c>
      <c r="AC53" s="340">
        <f t="shared" si="84"/>
        <v>-35601401.690000005</v>
      </c>
      <c r="AD53" s="331">
        <f t="shared" si="85"/>
        <v>1</v>
      </c>
      <c r="AE53" s="335"/>
      <c r="AF53" s="346">
        <f t="shared" ref="AF53:AR53" si="120">SUM(AF33:AF49)</f>
        <v>-1124054.78</v>
      </c>
      <c r="AG53" s="340">
        <f t="shared" si="120"/>
        <v>-3339959.34</v>
      </c>
      <c r="AH53" s="340">
        <f t="shared" si="120"/>
        <v>-3266573.370000001</v>
      </c>
      <c r="AI53" s="340">
        <f t="shared" si="120"/>
        <v>-1830308.7200000002</v>
      </c>
      <c r="AJ53" s="340">
        <f t="shared" si="120"/>
        <v>-3658653.5399999986</v>
      </c>
      <c r="AK53" s="340">
        <f t="shared" si="120"/>
        <v>-5176723.8900000015</v>
      </c>
      <c r="AL53" s="352">
        <f t="shared" si="120"/>
        <v>-4291511.3499999996</v>
      </c>
      <c r="AM53" s="340">
        <f t="shared" si="120"/>
        <v>-3764341.2599999988</v>
      </c>
      <c r="AN53" s="340">
        <f t="shared" si="120"/>
        <v>-3534211.399999999</v>
      </c>
      <c r="AO53" s="340">
        <f t="shared" si="120"/>
        <v>-3776085.8399999994</v>
      </c>
      <c r="AP53" s="340">
        <f t="shared" si="120"/>
        <v>-3902625.14</v>
      </c>
      <c r="AQ53" s="340">
        <f t="shared" si="120"/>
        <v>-3416520.5099999993</v>
      </c>
      <c r="AR53" s="340">
        <f t="shared" si="120"/>
        <v>-41081569.140000001</v>
      </c>
      <c r="AS53" s="331">
        <f t="shared" si="87"/>
        <v>1</v>
      </c>
      <c r="AT53" s="335"/>
      <c r="AU53" s="346">
        <f t="shared" ref="AU53:BG53" si="121">SUM(AU33:AU49)</f>
        <v>-2747872.4099999992</v>
      </c>
      <c r="AV53" s="340">
        <f t="shared" si="121"/>
        <v>-3482776.5000000009</v>
      </c>
      <c r="AW53" s="340">
        <f t="shared" si="121"/>
        <v>-6175727.7599999988</v>
      </c>
      <c r="AX53" s="340">
        <f t="shared" si="121"/>
        <v>-2879978.9400000004</v>
      </c>
      <c r="AY53" s="340">
        <f t="shared" si="121"/>
        <v>0</v>
      </c>
      <c r="AZ53" s="340">
        <f t="shared" si="121"/>
        <v>0</v>
      </c>
      <c r="BA53" s="352">
        <f t="shared" si="121"/>
        <v>0</v>
      </c>
      <c r="BB53" s="340">
        <f t="shared" si="121"/>
        <v>0</v>
      </c>
      <c r="BC53" s="340">
        <f t="shared" si="121"/>
        <v>0</v>
      </c>
      <c r="BD53" s="340">
        <f t="shared" si="121"/>
        <v>0</v>
      </c>
      <c r="BE53" s="340">
        <f t="shared" si="121"/>
        <v>0</v>
      </c>
      <c r="BF53" s="340">
        <f t="shared" si="121"/>
        <v>0</v>
      </c>
      <c r="BG53" s="340">
        <f t="shared" si="121"/>
        <v>-15286355.609999999</v>
      </c>
      <c r="BH53" s="331">
        <f t="shared" si="89"/>
        <v>0.3720976566865381</v>
      </c>
      <c r="BI53" s="335"/>
    </row>
    <row r="54" spans="2:61" x14ac:dyDescent="0.3">
      <c r="B54" s="385" t="s">
        <v>95</v>
      </c>
      <c r="C54" s="294" t="s">
        <v>94</v>
      </c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1"/>
      <c r="O54" s="338"/>
      <c r="Q54" s="294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1"/>
      <c r="AE54" s="332"/>
      <c r="AF54" s="294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1"/>
      <c r="AT54" s="332"/>
      <c r="AU54" s="294"/>
      <c r="AV54" s="380"/>
      <c r="AW54" s="380"/>
      <c r="AX54" s="380"/>
      <c r="AY54" s="380"/>
      <c r="AZ54" s="380"/>
      <c r="BA54" s="380"/>
      <c r="BB54" s="380"/>
      <c r="BC54" s="380"/>
      <c r="BD54" s="380"/>
      <c r="BE54" s="380"/>
      <c r="BF54" s="380"/>
      <c r="BG54" s="380"/>
      <c r="BH54" s="381"/>
      <c r="BI54" s="332"/>
    </row>
    <row r="55" spans="2:61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22">SUM(Q55:AB55)</f>
        <v>0</v>
      </c>
      <c r="AD55" s="331">
        <f t="shared" ref="AD55:AD60" si="123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24">SUM(AF55:AQ55)</f>
        <v>0</v>
      </c>
      <c r="AS55" s="331">
        <f>IFERROR(AR55/$AR$59,0)</f>
        <v>0</v>
      </c>
      <c r="AT55" s="332"/>
      <c r="AU55" s="166">
        <f>SUMIFS('Conciliação Bancária 2016.17.18'!$J:$J,'Conciliação Bancária 2016.17.18'!$K:$K,'Base -Receita-Despesa'!$B55,'Conciliação Bancária 2016.17.18'!$D:$D,'Base -Receita-Despesa'!AU$5)</f>
        <v>0</v>
      </c>
      <c r="AV55" s="128">
        <f>SUMIFS('Conciliação Bancária 2016.17.18'!$J:$J,'Conciliação Bancária 2016.17.18'!$K:$K,'Base -Receita-Despesa'!$B55,'Conciliação Bancária 2016.17.18'!$D:$D,'Base -Receita-Despesa'!AV$5)</f>
        <v>0</v>
      </c>
      <c r="AW55" s="128">
        <f>SUMIFS('Conciliação Bancária 2016.17.18'!$J:$J,'Conciliação Bancária 2016.17.18'!$K:$K,'Base -Receita-Despesa'!$B55,'Conciliação Bancária 2016.17.18'!$D:$D,'Base -Receita-Despesa'!AW$5)</f>
        <v>0</v>
      </c>
      <c r="AX55" s="128">
        <f>SUMIFS('Conciliação Bancária 2016.17.18'!$J:$J,'Conciliação Bancária 2016.17.18'!$K:$K,'Base -Receita-Despesa'!$B55,'Conciliação Bancária 2016.17.18'!$D:$D,'Base -Receita-Despesa'!AX$5)</f>
        <v>0</v>
      </c>
      <c r="AY55" s="128">
        <f>SUMIFS('Conciliação Bancária 2016.17.18'!$J:$J,'Conciliação Bancária 2016.17.18'!$K:$K,'Base -Receita-Despesa'!$B55,'Conciliação Bancária 2016.17.18'!$D:$D,'Base -Receita-Despesa'!AY$5)</f>
        <v>0</v>
      </c>
      <c r="AZ55" s="128">
        <f>SUMIFS('Conciliação Bancária 2016.17.18'!$J:$J,'Conciliação Bancária 2016.17.18'!$K:$K,'Base -Receita-Despesa'!$B55,'Conciliação Bancária 2016.17.18'!$D:$D,'Base -Receita-Despesa'!AZ$5)</f>
        <v>0</v>
      </c>
      <c r="BA55" s="128">
        <f>SUMIFS('Conciliação Bancária 2016.17.18'!$J:$J,'Conciliação Bancária 2016.17.18'!$K:$K,'Base -Receita-Despesa'!$B55,'Conciliação Bancária 2016.17.18'!$D:$D,'Base -Receita-Despesa'!BA$5)</f>
        <v>0</v>
      </c>
      <c r="BB55" s="128">
        <f>SUMIFS('Conciliação Bancária 2016.17.18'!$J:$J,'Conciliação Bancária 2016.17.18'!$K:$K,'Base -Receita-Despesa'!$B55,'Conciliação Bancária 2016.17.18'!$D:$D,'Base -Receita-Despesa'!BB$5)</f>
        <v>0</v>
      </c>
      <c r="BC55" s="128">
        <f>SUMIFS('Conciliação Bancária 2016.17.18'!$J:$J,'Conciliação Bancária 2016.17.18'!$K:$K,'Base -Receita-Despesa'!$B55,'Conciliação Bancária 2016.17.18'!$D:$D,'Base -Receita-Despesa'!BC$5)</f>
        <v>0</v>
      </c>
      <c r="BD55" s="128">
        <f>SUMIFS('Conciliação Bancária 2016.17.18'!$J:$J,'Conciliação Bancária 2016.17.18'!$K:$K,'Base -Receita-Despesa'!$B55,'Conciliação Bancária 2016.17.18'!$D:$D,'Base -Receita-Despesa'!BD$5)</f>
        <v>0</v>
      </c>
      <c r="BE55" s="128">
        <f>SUMIFS('Conciliação Bancária 2016.17.18'!$J:$J,'Conciliação Bancária 2016.17.18'!$K:$K,'Base -Receita-Despesa'!$B55,'Conciliação Bancária 2016.17.18'!$D:$D,'Base -Receita-Despesa'!BE$5)</f>
        <v>0</v>
      </c>
      <c r="BF55" s="128">
        <f>SUMIFS('Conciliação Bancária 2016.17.18'!$J:$J,'Conciliação Bancária 2016.17.18'!$K:$K,'Base -Receita-Despesa'!$B55,'Conciliação Bancária 2016.17.18'!$D:$D,'Base -Receita-Despesa'!BF$5)</f>
        <v>0</v>
      </c>
      <c r="BG55" s="330">
        <f t="shared" ref="BG55:BG59" si="125">SUM(AU55:BF55)</f>
        <v>0</v>
      </c>
      <c r="BH55" s="331">
        <f>IFERROR(BG55/$AR$59,0)</f>
        <v>0</v>
      </c>
      <c r="BI55" s="332"/>
    </row>
    <row r="56" spans="2:61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22"/>
        <v>0</v>
      </c>
      <c r="AD56" s="331">
        <f t="shared" si="123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24"/>
        <v>0</v>
      </c>
      <c r="AS56" s="331">
        <f t="shared" ref="AS56:AS59" si="126">IFERROR(AR56/$AR$59,0)</f>
        <v>0</v>
      </c>
      <c r="AT56" s="332"/>
      <c r="AU56" s="166">
        <f>SUMIFS('Conciliação Bancária 2016.17.18'!$J:$J,'Conciliação Bancária 2016.17.18'!$K:$K,'Base -Receita-Despesa'!$B56,'Conciliação Bancária 2016.17.18'!$D:$D,'Base -Receita-Despesa'!AU$5)</f>
        <v>0</v>
      </c>
      <c r="AV56" s="128">
        <f>SUMIFS('Conciliação Bancária 2016.17.18'!$J:$J,'Conciliação Bancária 2016.17.18'!$K:$K,'Base -Receita-Despesa'!$B56,'Conciliação Bancária 2016.17.18'!$D:$D,'Base -Receita-Despesa'!AV$5)</f>
        <v>0</v>
      </c>
      <c r="AW56" s="128">
        <f>SUMIFS('Conciliação Bancária 2016.17.18'!$J:$J,'Conciliação Bancária 2016.17.18'!$K:$K,'Base -Receita-Despesa'!$B56,'Conciliação Bancária 2016.17.18'!$D:$D,'Base -Receita-Despesa'!AW$5)</f>
        <v>0</v>
      </c>
      <c r="AX56" s="128">
        <f>SUMIFS('Conciliação Bancária 2016.17.18'!$J:$J,'Conciliação Bancária 2016.17.18'!$K:$K,'Base -Receita-Despesa'!$B56,'Conciliação Bancária 2016.17.18'!$D:$D,'Base -Receita-Despesa'!AX$5)</f>
        <v>0</v>
      </c>
      <c r="AY56" s="128">
        <f>SUMIFS('Conciliação Bancária 2016.17.18'!$J:$J,'Conciliação Bancária 2016.17.18'!$K:$K,'Base -Receita-Despesa'!$B56,'Conciliação Bancária 2016.17.18'!$D:$D,'Base -Receita-Despesa'!AY$5)</f>
        <v>0</v>
      </c>
      <c r="AZ56" s="128">
        <f>SUMIFS('Conciliação Bancária 2016.17.18'!$J:$J,'Conciliação Bancária 2016.17.18'!$K:$K,'Base -Receita-Despesa'!$B56,'Conciliação Bancária 2016.17.18'!$D:$D,'Base -Receita-Despesa'!AZ$5)</f>
        <v>0</v>
      </c>
      <c r="BA56" s="128">
        <f>SUMIFS('Conciliação Bancária 2016.17.18'!$J:$J,'Conciliação Bancária 2016.17.18'!$K:$K,'Base -Receita-Despesa'!$B56,'Conciliação Bancária 2016.17.18'!$D:$D,'Base -Receita-Despesa'!BA$5)</f>
        <v>0</v>
      </c>
      <c r="BB56" s="128">
        <f>SUMIFS('Conciliação Bancária 2016.17.18'!$J:$J,'Conciliação Bancária 2016.17.18'!$K:$K,'Base -Receita-Despesa'!$B56,'Conciliação Bancária 2016.17.18'!$D:$D,'Base -Receita-Despesa'!BB$5)</f>
        <v>0</v>
      </c>
      <c r="BC56" s="128">
        <f>SUMIFS('Conciliação Bancária 2016.17.18'!$J:$J,'Conciliação Bancária 2016.17.18'!$K:$K,'Base -Receita-Despesa'!$B56,'Conciliação Bancária 2016.17.18'!$D:$D,'Base -Receita-Despesa'!BC$5)</f>
        <v>0</v>
      </c>
      <c r="BD56" s="128">
        <f>SUMIFS('Conciliação Bancária 2016.17.18'!$J:$J,'Conciliação Bancária 2016.17.18'!$K:$K,'Base -Receita-Despesa'!$B56,'Conciliação Bancária 2016.17.18'!$D:$D,'Base -Receita-Despesa'!BD$5)</f>
        <v>0</v>
      </c>
      <c r="BE56" s="128">
        <f>SUMIFS('Conciliação Bancária 2016.17.18'!$J:$J,'Conciliação Bancária 2016.17.18'!$K:$K,'Base -Receita-Despesa'!$B56,'Conciliação Bancária 2016.17.18'!$D:$D,'Base -Receita-Despesa'!BE$5)</f>
        <v>0</v>
      </c>
      <c r="BF56" s="128">
        <f>SUMIFS('Conciliação Bancária 2016.17.18'!$J:$J,'Conciliação Bancária 2016.17.18'!$K:$K,'Base -Receita-Despesa'!$B56,'Conciliação Bancária 2016.17.18'!$D:$D,'Base -Receita-Despesa'!BF$5)</f>
        <v>0</v>
      </c>
      <c r="BG56" s="330">
        <f t="shared" si="125"/>
        <v>0</v>
      </c>
      <c r="BH56" s="331">
        <f t="shared" ref="BH56:BH59" si="127">IFERROR(BG56/$AR$59,0)</f>
        <v>0</v>
      </c>
      <c r="BI56" s="332"/>
    </row>
    <row r="57" spans="2:61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22"/>
        <v>0</v>
      </c>
      <c r="AD57" s="331">
        <f t="shared" si="123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24"/>
        <v>0</v>
      </c>
      <c r="AS57" s="331">
        <f t="shared" si="126"/>
        <v>0</v>
      </c>
      <c r="AT57" s="332"/>
      <c r="AU57" s="166">
        <f>SUMIFS('Conciliação Bancária 2016.17.18'!$J:$J,'Conciliação Bancária 2016.17.18'!$K:$K,'Base -Receita-Despesa'!$B57,'Conciliação Bancária 2016.17.18'!$D:$D,'Base -Receita-Despesa'!AU$5)</f>
        <v>0</v>
      </c>
      <c r="AV57" s="128">
        <f>SUMIFS('Conciliação Bancária 2016.17.18'!$J:$J,'Conciliação Bancária 2016.17.18'!$K:$K,'Base -Receita-Despesa'!$B57,'Conciliação Bancária 2016.17.18'!$D:$D,'Base -Receita-Despesa'!AV$5)</f>
        <v>0</v>
      </c>
      <c r="AW57" s="128">
        <f>SUMIFS('Conciliação Bancária 2016.17.18'!$J:$J,'Conciliação Bancária 2016.17.18'!$K:$K,'Base -Receita-Despesa'!$B57,'Conciliação Bancária 2016.17.18'!$D:$D,'Base -Receita-Despesa'!AW$5)</f>
        <v>0</v>
      </c>
      <c r="AX57" s="128">
        <f>SUMIFS('Conciliação Bancária 2016.17.18'!$J:$J,'Conciliação Bancária 2016.17.18'!$K:$K,'Base -Receita-Despesa'!$B57,'Conciliação Bancária 2016.17.18'!$D:$D,'Base -Receita-Despesa'!AX$5)</f>
        <v>0</v>
      </c>
      <c r="AY57" s="128">
        <f>SUMIFS('Conciliação Bancária 2016.17.18'!$J:$J,'Conciliação Bancária 2016.17.18'!$K:$K,'Base -Receita-Despesa'!$B57,'Conciliação Bancária 2016.17.18'!$D:$D,'Base -Receita-Despesa'!AY$5)</f>
        <v>0</v>
      </c>
      <c r="AZ57" s="128">
        <f>SUMIFS('Conciliação Bancária 2016.17.18'!$J:$J,'Conciliação Bancária 2016.17.18'!$K:$K,'Base -Receita-Despesa'!$B57,'Conciliação Bancária 2016.17.18'!$D:$D,'Base -Receita-Despesa'!AZ$5)</f>
        <v>0</v>
      </c>
      <c r="BA57" s="128">
        <f>SUMIFS('Conciliação Bancária 2016.17.18'!$J:$J,'Conciliação Bancária 2016.17.18'!$K:$K,'Base -Receita-Despesa'!$B57,'Conciliação Bancária 2016.17.18'!$D:$D,'Base -Receita-Despesa'!BA$5)</f>
        <v>0</v>
      </c>
      <c r="BB57" s="128">
        <f>SUMIFS('Conciliação Bancária 2016.17.18'!$J:$J,'Conciliação Bancária 2016.17.18'!$K:$K,'Base -Receita-Despesa'!$B57,'Conciliação Bancária 2016.17.18'!$D:$D,'Base -Receita-Despesa'!BB$5)</f>
        <v>0</v>
      </c>
      <c r="BC57" s="128">
        <f>SUMIFS('Conciliação Bancária 2016.17.18'!$J:$J,'Conciliação Bancária 2016.17.18'!$K:$K,'Base -Receita-Despesa'!$B57,'Conciliação Bancária 2016.17.18'!$D:$D,'Base -Receita-Despesa'!BC$5)</f>
        <v>0</v>
      </c>
      <c r="BD57" s="128">
        <f>SUMIFS('Conciliação Bancária 2016.17.18'!$J:$J,'Conciliação Bancária 2016.17.18'!$K:$K,'Base -Receita-Despesa'!$B57,'Conciliação Bancária 2016.17.18'!$D:$D,'Base -Receita-Despesa'!BD$5)</f>
        <v>0</v>
      </c>
      <c r="BE57" s="128">
        <f>SUMIFS('Conciliação Bancária 2016.17.18'!$J:$J,'Conciliação Bancária 2016.17.18'!$K:$K,'Base -Receita-Despesa'!$B57,'Conciliação Bancária 2016.17.18'!$D:$D,'Base -Receita-Despesa'!BE$5)</f>
        <v>0</v>
      </c>
      <c r="BF57" s="128">
        <f>SUMIFS('Conciliação Bancária 2016.17.18'!$J:$J,'Conciliação Bancária 2016.17.18'!$K:$K,'Base -Receita-Despesa'!$B57,'Conciliação Bancária 2016.17.18'!$D:$D,'Base -Receita-Despesa'!BF$5)</f>
        <v>0</v>
      </c>
      <c r="BG57" s="330">
        <f t="shared" si="125"/>
        <v>0</v>
      </c>
      <c r="BH57" s="331">
        <f t="shared" si="127"/>
        <v>0</v>
      </c>
      <c r="BI57" s="332"/>
    </row>
    <row r="58" spans="2:61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22"/>
        <v>0</v>
      </c>
      <c r="AD58" s="331">
        <f t="shared" si="123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24"/>
        <v>0</v>
      </c>
      <c r="AS58" s="331">
        <f t="shared" si="126"/>
        <v>0</v>
      </c>
      <c r="AT58" s="332"/>
      <c r="AU58" s="166">
        <f>SUMIFS('Conciliação Bancária 2016.17.18'!$J:$J,'Conciliação Bancária 2016.17.18'!$K:$K,'Base -Receita-Despesa'!$B58,'Conciliação Bancária 2016.17.18'!$D:$D,'Base -Receita-Despesa'!AU$5)</f>
        <v>0</v>
      </c>
      <c r="AV58" s="128">
        <f>SUMIFS('Conciliação Bancária 2016.17.18'!$J:$J,'Conciliação Bancária 2016.17.18'!$K:$K,'Base -Receita-Despesa'!$B58,'Conciliação Bancária 2016.17.18'!$D:$D,'Base -Receita-Despesa'!AV$5)</f>
        <v>0</v>
      </c>
      <c r="AW58" s="128">
        <f>SUMIFS('Conciliação Bancária 2016.17.18'!$J:$J,'Conciliação Bancária 2016.17.18'!$K:$K,'Base -Receita-Despesa'!$B58,'Conciliação Bancária 2016.17.18'!$D:$D,'Base -Receita-Despesa'!AW$5)</f>
        <v>0</v>
      </c>
      <c r="AX58" s="128">
        <f>SUMIFS('Conciliação Bancária 2016.17.18'!$J:$J,'Conciliação Bancária 2016.17.18'!$K:$K,'Base -Receita-Despesa'!$B58,'Conciliação Bancária 2016.17.18'!$D:$D,'Base -Receita-Despesa'!AX$5)</f>
        <v>0</v>
      </c>
      <c r="AY58" s="128">
        <f>SUMIFS('Conciliação Bancária 2016.17.18'!$J:$J,'Conciliação Bancária 2016.17.18'!$K:$K,'Base -Receita-Despesa'!$B58,'Conciliação Bancária 2016.17.18'!$D:$D,'Base -Receita-Despesa'!AY$5)</f>
        <v>0</v>
      </c>
      <c r="AZ58" s="128">
        <f>SUMIFS('Conciliação Bancária 2016.17.18'!$J:$J,'Conciliação Bancária 2016.17.18'!$K:$K,'Base -Receita-Despesa'!$B58,'Conciliação Bancária 2016.17.18'!$D:$D,'Base -Receita-Despesa'!AZ$5)</f>
        <v>0</v>
      </c>
      <c r="BA58" s="128">
        <f>SUMIFS('Conciliação Bancária 2016.17.18'!$J:$J,'Conciliação Bancária 2016.17.18'!$K:$K,'Base -Receita-Despesa'!$B58,'Conciliação Bancária 2016.17.18'!$D:$D,'Base -Receita-Despesa'!BA$5)</f>
        <v>0</v>
      </c>
      <c r="BB58" s="128">
        <f>SUMIFS('Conciliação Bancária 2016.17.18'!$J:$J,'Conciliação Bancária 2016.17.18'!$K:$K,'Base -Receita-Despesa'!$B58,'Conciliação Bancária 2016.17.18'!$D:$D,'Base -Receita-Despesa'!BB$5)</f>
        <v>0</v>
      </c>
      <c r="BC58" s="128">
        <f>SUMIFS('Conciliação Bancária 2016.17.18'!$J:$J,'Conciliação Bancária 2016.17.18'!$K:$K,'Base -Receita-Despesa'!$B58,'Conciliação Bancária 2016.17.18'!$D:$D,'Base -Receita-Despesa'!BC$5)</f>
        <v>0</v>
      </c>
      <c r="BD58" s="128">
        <f>SUMIFS('Conciliação Bancária 2016.17.18'!$J:$J,'Conciliação Bancária 2016.17.18'!$K:$K,'Base -Receita-Despesa'!$B58,'Conciliação Bancária 2016.17.18'!$D:$D,'Base -Receita-Despesa'!BD$5)</f>
        <v>0</v>
      </c>
      <c r="BE58" s="128">
        <f>SUMIFS('Conciliação Bancária 2016.17.18'!$J:$J,'Conciliação Bancária 2016.17.18'!$K:$K,'Base -Receita-Despesa'!$B58,'Conciliação Bancária 2016.17.18'!$D:$D,'Base -Receita-Despesa'!BE$5)</f>
        <v>0</v>
      </c>
      <c r="BF58" s="128">
        <f>SUMIFS('Conciliação Bancária 2016.17.18'!$J:$J,'Conciliação Bancária 2016.17.18'!$K:$K,'Base -Receita-Despesa'!$B58,'Conciliação Bancária 2016.17.18'!$D:$D,'Base -Receita-Despesa'!BF$5)</f>
        <v>0</v>
      </c>
      <c r="BG58" s="330">
        <f t="shared" si="125"/>
        <v>0</v>
      </c>
      <c r="BH58" s="331">
        <f t="shared" si="127"/>
        <v>0</v>
      </c>
      <c r="BI58" s="332"/>
    </row>
    <row r="59" spans="2:61" s="319" customFormat="1" x14ac:dyDescent="0.3">
      <c r="B59" s="288" t="s">
        <v>100</v>
      </c>
      <c r="C59" s="336">
        <f t="shared" ref="C59:O59" si="128">SUM(C55:C58)</f>
        <v>0</v>
      </c>
      <c r="D59" s="330">
        <f t="shared" si="128"/>
        <v>0</v>
      </c>
      <c r="E59" s="330">
        <f t="shared" si="128"/>
        <v>0</v>
      </c>
      <c r="F59" s="330">
        <f t="shared" si="128"/>
        <v>0</v>
      </c>
      <c r="G59" s="330">
        <f t="shared" si="128"/>
        <v>0</v>
      </c>
      <c r="H59" s="330">
        <f t="shared" si="128"/>
        <v>0</v>
      </c>
      <c r="I59" s="330">
        <f t="shared" si="128"/>
        <v>0</v>
      </c>
      <c r="J59" s="330">
        <f t="shared" si="128"/>
        <v>0</v>
      </c>
      <c r="K59" s="330">
        <f t="shared" si="128"/>
        <v>0</v>
      </c>
      <c r="L59" s="330">
        <f t="shared" si="128"/>
        <v>0</v>
      </c>
      <c r="M59" s="330">
        <f t="shared" si="128"/>
        <v>0</v>
      </c>
      <c r="N59" s="353">
        <f t="shared" si="128"/>
        <v>0</v>
      </c>
      <c r="O59" s="328">
        <f t="shared" si="128"/>
        <v>0</v>
      </c>
      <c r="P59" s="348"/>
      <c r="Q59" s="336">
        <f t="shared" ref="Q59:AB59" si="129">SUM(Q55:Q58)</f>
        <v>0</v>
      </c>
      <c r="R59" s="330">
        <f t="shared" si="129"/>
        <v>0</v>
      </c>
      <c r="S59" s="330">
        <f t="shared" si="129"/>
        <v>0</v>
      </c>
      <c r="T59" s="330">
        <f t="shared" si="129"/>
        <v>0</v>
      </c>
      <c r="U59" s="330">
        <f t="shared" si="129"/>
        <v>0</v>
      </c>
      <c r="V59" s="330">
        <f t="shared" si="129"/>
        <v>0</v>
      </c>
      <c r="W59" s="330">
        <f t="shared" si="129"/>
        <v>0</v>
      </c>
      <c r="X59" s="330">
        <f t="shared" si="129"/>
        <v>0</v>
      </c>
      <c r="Y59" s="330">
        <f t="shared" si="129"/>
        <v>0</v>
      </c>
      <c r="Z59" s="330">
        <f t="shared" si="129"/>
        <v>0</v>
      </c>
      <c r="AA59" s="330">
        <f t="shared" si="129"/>
        <v>0</v>
      </c>
      <c r="AB59" s="330">
        <f t="shared" si="129"/>
        <v>0</v>
      </c>
      <c r="AC59" s="330">
        <f t="shared" si="122"/>
        <v>0</v>
      </c>
      <c r="AD59" s="331">
        <f t="shared" si="123"/>
        <v>0</v>
      </c>
      <c r="AE59" s="335"/>
      <c r="AF59" s="336">
        <f t="shared" ref="AF59:AQ59" si="130">SUM(AF55:AF58)</f>
        <v>0</v>
      </c>
      <c r="AG59" s="330">
        <f t="shared" si="130"/>
        <v>0</v>
      </c>
      <c r="AH59" s="330">
        <f t="shared" si="130"/>
        <v>0</v>
      </c>
      <c r="AI59" s="330">
        <f t="shared" si="130"/>
        <v>0</v>
      </c>
      <c r="AJ59" s="330">
        <f t="shared" si="130"/>
        <v>0</v>
      </c>
      <c r="AK59" s="330">
        <f t="shared" si="130"/>
        <v>0</v>
      </c>
      <c r="AL59" s="354">
        <f t="shared" si="130"/>
        <v>0</v>
      </c>
      <c r="AM59" s="330">
        <f t="shared" si="130"/>
        <v>0</v>
      </c>
      <c r="AN59" s="330">
        <f t="shared" si="130"/>
        <v>0</v>
      </c>
      <c r="AO59" s="330">
        <f t="shared" si="130"/>
        <v>0</v>
      </c>
      <c r="AP59" s="330">
        <f t="shared" si="130"/>
        <v>0</v>
      </c>
      <c r="AQ59" s="330">
        <f t="shared" si="130"/>
        <v>0</v>
      </c>
      <c r="AR59" s="330">
        <f t="shared" si="124"/>
        <v>0</v>
      </c>
      <c r="AS59" s="331">
        <f t="shared" si="126"/>
        <v>0</v>
      </c>
      <c r="AT59" s="335"/>
      <c r="AU59" s="336">
        <f t="shared" ref="AU59:BF59" si="131">SUM(AU55:AU58)</f>
        <v>0</v>
      </c>
      <c r="AV59" s="330">
        <f t="shared" si="131"/>
        <v>0</v>
      </c>
      <c r="AW59" s="330">
        <f t="shared" si="131"/>
        <v>0</v>
      </c>
      <c r="AX59" s="330">
        <f t="shared" si="131"/>
        <v>0</v>
      </c>
      <c r="AY59" s="330">
        <f t="shared" si="131"/>
        <v>0</v>
      </c>
      <c r="AZ59" s="330">
        <f t="shared" si="131"/>
        <v>0</v>
      </c>
      <c r="BA59" s="354">
        <f t="shared" si="131"/>
        <v>0</v>
      </c>
      <c r="BB59" s="330">
        <f t="shared" si="131"/>
        <v>0</v>
      </c>
      <c r="BC59" s="330">
        <f t="shared" si="131"/>
        <v>0</v>
      </c>
      <c r="BD59" s="330">
        <f t="shared" si="131"/>
        <v>0</v>
      </c>
      <c r="BE59" s="330">
        <f t="shared" si="131"/>
        <v>0</v>
      </c>
      <c r="BF59" s="330">
        <f t="shared" si="131"/>
        <v>0</v>
      </c>
      <c r="BG59" s="330">
        <f t="shared" si="125"/>
        <v>0</v>
      </c>
      <c r="BH59" s="331">
        <f t="shared" si="127"/>
        <v>0</v>
      </c>
      <c r="BI59" s="335"/>
    </row>
    <row r="60" spans="2:61" s="359" customFormat="1" x14ac:dyDescent="0.3">
      <c r="B60" s="189" t="s">
        <v>101</v>
      </c>
      <c r="C60" s="337">
        <f t="shared" ref="C60:M60" si="132">C14+C26+C53+C59</f>
        <v>0</v>
      </c>
      <c r="D60" s="337">
        <f t="shared" si="132"/>
        <v>0</v>
      </c>
      <c r="E60" s="337">
        <f t="shared" si="132"/>
        <v>0</v>
      </c>
      <c r="F60" s="337">
        <f t="shared" si="132"/>
        <v>0</v>
      </c>
      <c r="G60" s="337">
        <f t="shared" si="132"/>
        <v>0</v>
      </c>
      <c r="H60" s="337">
        <f t="shared" si="132"/>
        <v>0</v>
      </c>
      <c r="I60" s="337">
        <f t="shared" si="132"/>
        <v>0</v>
      </c>
      <c r="J60" s="337">
        <f t="shared" si="132"/>
        <v>0</v>
      </c>
      <c r="K60" s="337">
        <f t="shared" si="132"/>
        <v>0</v>
      </c>
      <c r="L60" s="337">
        <f t="shared" si="132"/>
        <v>0</v>
      </c>
      <c r="M60" s="337">
        <f t="shared" si="132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33">Q14+Q26+Q53+Q59</f>
        <v>289721.2900000012</v>
      </c>
      <c r="R60" s="337">
        <f t="shared" si="133"/>
        <v>2502688.1599999997</v>
      </c>
      <c r="S60" s="337">
        <f t="shared" si="133"/>
        <v>3095095.2600000002</v>
      </c>
      <c r="T60" s="337">
        <f t="shared" si="133"/>
        <v>2026639.8099999987</v>
      </c>
      <c r="U60" s="337">
        <f t="shared" si="133"/>
        <v>1415788.6500000008</v>
      </c>
      <c r="V60" s="337">
        <f t="shared" si="133"/>
        <v>221285.75</v>
      </c>
      <c r="W60" s="337">
        <f t="shared" si="133"/>
        <v>149148.43999999901</v>
      </c>
      <c r="X60" s="337">
        <f t="shared" si="133"/>
        <v>694195.57999999868</v>
      </c>
      <c r="Y60" s="337">
        <f t="shared" si="133"/>
        <v>538255.56000000145</v>
      </c>
      <c r="Z60" s="337">
        <f t="shared" si="133"/>
        <v>1705513.3699999992</v>
      </c>
      <c r="AA60" s="337">
        <f t="shared" si="133"/>
        <v>1718419.370000001</v>
      </c>
      <c r="AB60" s="337">
        <f t="shared" si="133"/>
        <v>15528.169999999925</v>
      </c>
      <c r="AC60" s="337">
        <f t="shared" ref="AC60" si="134">AC14+AC26+AC31+AC53+AC59</f>
        <v>1750629.9599999934</v>
      </c>
      <c r="AD60" s="331">
        <f t="shared" si="123"/>
        <v>1</v>
      </c>
      <c r="AE60" s="357"/>
      <c r="AF60" s="337">
        <f t="shared" ref="AF60" si="135">AF14+AF26+AF53+AF59</f>
        <v>598896.89999999991</v>
      </c>
      <c r="AG60" s="337">
        <f t="shared" ref="AG60" si="136">AG14+AG26+AG53+AG59</f>
        <v>566545.54</v>
      </c>
      <c r="AH60" s="337">
        <f t="shared" ref="AH60" si="137">AH14+AH26+AH53+AH59</f>
        <v>371209.76999999909</v>
      </c>
      <c r="AI60" s="337">
        <f t="shared" ref="AI60" si="138">AI14+AI26+AI53+AI59</f>
        <v>1969371.5499999998</v>
      </c>
      <c r="AJ60" s="337">
        <f t="shared" ref="AJ60" si="139">AJ14+AJ26+AJ53+AJ59</f>
        <v>2053087.9200000004</v>
      </c>
      <c r="AK60" s="337">
        <f t="shared" ref="AK60" si="140">AK14+AK26+AK53+AK59</f>
        <v>2974056.6099999985</v>
      </c>
      <c r="AL60" s="337">
        <f t="shared" ref="AL60" si="141">AL14+AL26+AL53+AL59</f>
        <v>2038655.58</v>
      </c>
      <c r="AM60" s="337">
        <f t="shared" ref="AM60" si="142">AM14+AM26+AM53+AM59</f>
        <v>2433048.5900000017</v>
      </c>
      <c r="AN60" s="337">
        <f t="shared" ref="AN60" si="143">AN14+AN26+AN53+AN59</f>
        <v>4528869.67</v>
      </c>
      <c r="AO60" s="337">
        <f t="shared" ref="AO60" si="144">AO14+AO26+AO53+AO59</f>
        <v>4154276.7000000007</v>
      </c>
      <c r="AP60" s="337">
        <f t="shared" ref="AP60" si="145">AP14+AP26+AP53+AP59</f>
        <v>3658434.5399999996</v>
      </c>
      <c r="AQ60" s="337">
        <f t="shared" ref="AQ60" si="146">AQ14+AQ26+AQ53+AQ59</f>
        <v>464205.0400000005</v>
      </c>
      <c r="AR60" s="337">
        <f t="shared" ref="AR60" si="147">AR14+AR26+AR31+AR53+AR59</f>
        <v>3826401.3199999854</v>
      </c>
      <c r="AS60" s="358"/>
      <c r="AT60" s="357"/>
      <c r="AU60" s="337">
        <f t="shared" ref="AU60:BF60" si="148">AU14+AU26+AU53+AU59</f>
        <v>757007.76000000071</v>
      </c>
      <c r="AV60" s="337">
        <f t="shared" si="148"/>
        <v>11109.209999998566</v>
      </c>
      <c r="AW60" s="337">
        <f t="shared" si="148"/>
        <v>2757333.1700000027</v>
      </c>
      <c r="AX60" s="337">
        <f t="shared" si="148"/>
        <v>791925.38999999966</v>
      </c>
      <c r="AY60" s="337">
        <f t="shared" si="148"/>
        <v>0</v>
      </c>
      <c r="AZ60" s="337">
        <f t="shared" si="148"/>
        <v>0</v>
      </c>
      <c r="BA60" s="337">
        <f t="shared" si="148"/>
        <v>0</v>
      </c>
      <c r="BB60" s="337">
        <f t="shared" si="148"/>
        <v>0</v>
      </c>
      <c r="BC60" s="337">
        <f t="shared" si="148"/>
        <v>0</v>
      </c>
      <c r="BD60" s="337">
        <f t="shared" si="148"/>
        <v>0</v>
      </c>
      <c r="BE60" s="337">
        <f t="shared" si="148"/>
        <v>0</v>
      </c>
      <c r="BF60" s="337">
        <f t="shared" si="148"/>
        <v>0</v>
      </c>
      <c r="BG60" s="337">
        <f t="shared" ref="BG60" si="149">BG14+BG26+BG31+BG53+BG59</f>
        <v>-150611.36999999918</v>
      </c>
      <c r="BH60" s="358"/>
      <c r="BI60" s="357"/>
    </row>
    <row r="61" spans="2:61" ht="12.6" customHeight="1" thickBot="1" x14ac:dyDescent="0.35">
      <c r="B61" s="188" t="s">
        <v>102</v>
      </c>
      <c r="C61" s="294" t="s">
        <v>102</v>
      </c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1"/>
      <c r="O61" s="338"/>
      <c r="Q61" s="382"/>
      <c r="R61" s="383"/>
      <c r="S61" s="383"/>
      <c r="T61" s="383"/>
      <c r="U61" s="383"/>
      <c r="V61" s="383"/>
      <c r="W61" s="383"/>
      <c r="X61" s="383"/>
      <c r="Y61" s="383"/>
      <c r="Z61" s="383"/>
      <c r="AA61" s="383"/>
      <c r="AB61" s="383"/>
      <c r="AC61" s="383"/>
      <c r="AD61" s="384"/>
      <c r="AE61" s="332"/>
      <c r="AF61" s="382"/>
      <c r="AG61" s="383"/>
      <c r="AH61" s="383"/>
      <c r="AI61" s="383"/>
      <c r="AJ61" s="383"/>
      <c r="AK61" s="383"/>
      <c r="AL61" s="383"/>
      <c r="AM61" s="383"/>
      <c r="AN61" s="383"/>
      <c r="AO61" s="383"/>
      <c r="AP61" s="383"/>
      <c r="AQ61" s="383"/>
      <c r="AR61" s="383"/>
      <c r="AS61" s="384"/>
      <c r="AT61" s="332"/>
      <c r="AU61" s="382"/>
      <c r="AV61" s="383"/>
      <c r="AW61" s="383"/>
      <c r="AX61" s="383"/>
      <c r="AY61" s="383"/>
      <c r="AZ61" s="383"/>
      <c r="BA61" s="383"/>
      <c r="BB61" s="383"/>
      <c r="BC61" s="383"/>
      <c r="BD61" s="383"/>
      <c r="BE61" s="383"/>
      <c r="BF61" s="383"/>
      <c r="BG61" s="383"/>
      <c r="BH61" s="384"/>
      <c r="BI61" s="332"/>
    </row>
    <row r="62" spans="2:61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50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51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6315701.6900000004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2234181.7199999997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4446388.4700000007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4777822.79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3222256.09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2124447.1799999997</v>
      </c>
      <c r="AR62" s="328">
        <f t="shared" ref="AR62:AR68" si="152">SUM(AF62:AQ62)</f>
        <v>41514408.910000004</v>
      </c>
      <c r="AS62" s="360"/>
      <c r="AT62" s="332"/>
      <c r="AU62" s="166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3040625.55</v>
      </c>
      <c r="AV62" s="166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2736619.3</v>
      </c>
      <c r="AW62" s="166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7940321.0700000003</v>
      </c>
      <c r="AX62" s="166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1894656.35</v>
      </c>
      <c r="AY62" s="166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0</v>
      </c>
      <c r="AZ62" s="166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0</v>
      </c>
      <c r="BA62" s="166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0</v>
      </c>
      <c r="BB62" s="166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0</v>
      </c>
      <c r="BC62" s="166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0</v>
      </c>
      <c r="BD62" s="166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0</v>
      </c>
      <c r="BE62" s="166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0</v>
      </c>
      <c r="BF62" s="166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328">
        <f t="shared" ref="BG62:BG63" si="153">SUM(AU62:BF62)</f>
        <v>15612222.27</v>
      </c>
      <c r="BH62" s="360"/>
      <c r="BI62" s="332"/>
    </row>
    <row r="63" spans="2:61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50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51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-6315701.6900000004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-2234181.7199999997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-4446388.4700000007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-4777822.79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-3222256.09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-2124447.1799999997</v>
      </c>
      <c r="AR63" s="328">
        <f t="shared" si="152"/>
        <v>-41514408.910000004</v>
      </c>
      <c r="AS63" s="360"/>
      <c r="AT63" s="332"/>
      <c r="AU63" s="166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-3040625.55</v>
      </c>
      <c r="AV63" s="166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-2736619.3</v>
      </c>
      <c r="AW63" s="166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-7940321.0700000003</v>
      </c>
      <c r="AX63" s="166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-1894656.35</v>
      </c>
      <c r="AY63" s="166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0</v>
      </c>
      <c r="AZ63" s="166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0</v>
      </c>
      <c r="BA63" s="166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0</v>
      </c>
      <c r="BB63" s="166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0</v>
      </c>
      <c r="BC63" s="166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0</v>
      </c>
      <c r="BD63" s="166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0</v>
      </c>
      <c r="BE63" s="166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0</v>
      </c>
      <c r="BF63" s="166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328">
        <f t="shared" si="153"/>
        <v>-15612222.27</v>
      </c>
      <c r="BH63" s="360"/>
      <c r="BI63" s="332"/>
    </row>
    <row r="64" spans="2:61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54">D60+D62+D63</f>
        <v>0</v>
      </c>
      <c r="E64" s="118">
        <f t="shared" si="154"/>
        <v>0</v>
      </c>
      <c r="F64" s="118">
        <f t="shared" si="154"/>
        <v>0</v>
      </c>
      <c r="G64" s="118">
        <f t="shared" si="154"/>
        <v>0</v>
      </c>
      <c r="H64" s="118">
        <f t="shared" si="154"/>
        <v>0</v>
      </c>
      <c r="I64" s="118">
        <f t="shared" si="154"/>
        <v>0</v>
      </c>
      <c r="J64" s="118">
        <f t="shared" si="154"/>
        <v>0</v>
      </c>
      <c r="K64" s="118">
        <f t="shared" si="154"/>
        <v>0</v>
      </c>
      <c r="L64" s="118">
        <f t="shared" si="154"/>
        <v>0</v>
      </c>
      <c r="M64" s="118">
        <f t="shared" si="154"/>
        <v>0</v>
      </c>
      <c r="N64" s="118">
        <f t="shared" si="154"/>
        <v>1773535.4699999997</v>
      </c>
      <c r="O64" s="328">
        <f>N64</f>
        <v>1773535.4699999997</v>
      </c>
      <c r="P64" s="329"/>
      <c r="Q64" s="118">
        <f t="shared" ref="Q64" si="155">Q60+Q62+Q63</f>
        <v>289721.2900000012</v>
      </c>
      <c r="R64" s="118">
        <f t="shared" ref="R64" si="156">R60+R62+R63</f>
        <v>2502688.16</v>
      </c>
      <c r="S64" s="118">
        <f t="shared" ref="S64" si="157">S60+S62+S63</f>
        <v>3095095.26</v>
      </c>
      <c r="T64" s="118">
        <f t="shared" ref="T64" si="158">T60+T62+T63</f>
        <v>2026639.8099999987</v>
      </c>
      <c r="U64" s="118">
        <f t="shared" ref="U64" si="159">U60+U62+U63</f>
        <v>1415788.6500000004</v>
      </c>
      <c r="V64" s="118">
        <f t="shared" ref="V64" si="160">V60+V62+V63</f>
        <v>221285.75</v>
      </c>
      <c r="W64" s="118">
        <f t="shared" ref="W64" si="161">W60+W62+W63</f>
        <v>149148.43999999901</v>
      </c>
      <c r="X64" s="118">
        <f t="shared" ref="X64" si="162">X60+X62+X63</f>
        <v>694195.57999999914</v>
      </c>
      <c r="Y64" s="118">
        <f t="shared" ref="Y64" si="163">Y60+Y62+Y63</f>
        <v>538255.56000000145</v>
      </c>
      <c r="Z64" s="118">
        <f t="shared" ref="Z64" si="164">Z60+Z62+Z63</f>
        <v>1705513.3699999992</v>
      </c>
      <c r="AA64" s="118">
        <f t="shared" ref="AA64" si="165">AA60+AA62+AA63</f>
        <v>1718419.370000001</v>
      </c>
      <c r="AB64" s="118">
        <f t="shared" ref="AB64" si="16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67">AF60+AF62+AF63</f>
        <v>598896.89999999991</v>
      </c>
      <c r="AG64" s="118">
        <f t="shared" ref="AG64" si="168">AG60+AG62+AG63</f>
        <v>566545.5400000005</v>
      </c>
      <c r="AH64" s="118">
        <f t="shared" ref="AH64" si="169">AH60+AH62+AH63</f>
        <v>371209.76999999909</v>
      </c>
      <c r="AI64" s="118">
        <f t="shared" ref="AI64" si="170">AI60+AI62+AI63</f>
        <v>1969371.5499999996</v>
      </c>
      <c r="AJ64" s="118">
        <f t="shared" ref="AJ64" si="171">AJ60+AJ62+AJ63</f>
        <v>2053087.9200000009</v>
      </c>
      <c r="AK64" s="118">
        <f t="shared" ref="AK64" si="172">AK60+AK62+AK63</f>
        <v>2974056.6099999985</v>
      </c>
      <c r="AL64" s="118">
        <f t="shared" ref="AL64" si="173">AL60+AL62+AL63</f>
        <v>2038655.58</v>
      </c>
      <c r="AM64" s="118">
        <f t="shared" ref="AM64" si="174">AM60+AM62+AM63</f>
        <v>2433048.5900000017</v>
      </c>
      <c r="AN64" s="118">
        <f t="shared" ref="AN64" si="175">AN60+AN62+AN63</f>
        <v>4528869.67</v>
      </c>
      <c r="AO64" s="118">
        <f t="shared" ref="AO64" si="176">AO60+AO62+AO63</f>
        <v>4154276.7</v>
      </c>
      <c r="AP64" s="118">
        <f t="shared" ref="AP64" si="177">AP60+AP62+AP63</f>
        <v>3658434.5399999991</v>
      </c>
      <c r="AQ64" s="118">
        <f t="shared" ref="AQ64" si="178">AQ60+AQ62+AQ63</f>
        <v>464205.0400000005</v>
      </c>
      <c r="AR64" s="328">
        <f>AQ64</f>
        <v>464205.0400000005</v>
      </c>
      <c r="AS64" s="360"/>
      <c r="AT64" s="335"/>
      <c r="AU64" s="118">
        <f t="shared" ref="AU64" si="179">AU60+AU62+AU63</f>
        <v>757007.76000000071</v>
      </c>
      <c r="AV64" s="118">
        <f t="shared" ref="AV64" si="180">AV60+AV62+AV63</f>
        <v>11109.209999998566</v>
      </c>
      <c r="AW64" s="118">
        <f t="shared" ref="AW64" si="181">AW60+AW62+AW63</f>
        <v>2757333.1700000018</v>
      </c>
      <c r="AX64" s="118">
        <f t="shared" ref="AX64" si="182">AX60+AX62+AX63</f>
        <v>791925.38999999966</v>
      </c>
      <c r="AY64" s="118">
        <f t="shared" ref="AY64" si="183">AY60+AY62+AY63</f>
        <v>0</v>
      </c>
      <c r="AZ64" s="118">
        <f t="shared" ref="AZ64" si="184">AZ60+AZ62+AZ63</f>
        <v>0</v>
      </c>
      <c r="BA64" s="118">
        <f t="shared" ref="BA64" si="185">BA60+BA62+BA63</f>
        <v>0</v>
      </c>
      <c r="BB64" s="118">
        <f t="shared" ref="BB64" si="186">BB60+BB62+BB63</f>
        <v>0</v>
      </c>
      <c r="BC64" s="118">
        <f t="shared" ref="BC64" si="187">BC60+BC62+BC63</f>
        <v>0</v>
      </c>
      <c r="BD64" s="118">
        <f t="shared" ref="BD64" si="188">BD60+BD62+BD63</f>
        <v>0</v>
      </c>
      <c r="BE64" s="118">
        <f t="shared" ref="BE64" si="189">BE60+BE62+BE63</f>
        <v>0</v>
      </c>
      <c r="BF64" s="118">
        <f t="shared" ref="BF64" si="190">BF60+BF62+BF63</f>
        <v>0</v>
      </c>
      <c r="BG64" s="361">
        <f>BF64</f>
        <v>0</v>
      </c>
      <c r="BH64" s="360"/>
      <c r="BI64" s="335"/>
    </row>
    <row r="65" spans="2:61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91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92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4507.5</v>
      </c>
      <c r="AM65" s="333">
        <f>'HURSO - Saldos Bancários'!AV10</f>
        <v>4507.5</v>
      </c>
      <c r="AN65" s="333">
        <f>'HURSO - Saldos Bancários'!AW10</f>
        <v>4507.5</v>
      </c>
      <c r="AO65" s="333">
        <f>'HURSO - Saldos Bancários'!AX10</f>
        <v>482060.73</v>
      </c>
      <c r="AP65" s="333">
        <f>'HURSO - Saldos Bancários'!AY10</f>
        <v>829656.17</v>
      </c>
      <c r="AQ65" s="333">
        <f>'HURSO - Saldos Bancários'!AZ10</f>
        <v>156986.07999999999</v>
      </c>
      <c r="AR65" s="328">
        <f t="shared" ref="AR65:AR67" si="193">AQ65</f>
        <v>156986.07999999999</v>
      </c>
      <c r="AS65" s="331">
        <f>AR65/$AR$69</f>
        <v>0.3381826272286918</v>
      </c>
      <c r="AT65" s="332"/>
      <c r="AU65" s="333">
        <f>'HURSO - Saldos Bancários'!BA10</f>
        <v>6058.82</v>
      </c>
      <c r="AV65" s="333">
        <f>'HURSO - Saldos Bancários'!BB10</f>
        <v>4507.5</v>
      </c>
      <c r="AW65" s="333">
        <f>'HURSO - Saldos Bancários'!BC10</f>
        <v>1363787.62</v>
      </c>
      <c r="AX65" s="333">
        <f>'HURSO - Saldos Bancários'!BD10</f>
        <v>4507.5</v>
      </c>
      <c r="AY65" s="333">
        <f>'HURSO - Saldos Bancários'!BE10</f>
        <v>0</v>
      </c>
      <c r="AZ65" s="333">
        <f>'HURSO - Saldos Bancários'!BF10</f>
        <v>0</v>
      </c>
      <c r="BA65" s="333">
        <f>'HURSO - Saldos Bancários'!BG10</f>
        <v>0</v>
      </c>
      <c r="BB65" s="333">
        <f>'HURSO - Saldos Bancários'!BH10</f>
        <v>0</v>
      </c>
      <c r="BC65" s="333">
        <f>'HURSO - Saldos Bancários'!BI10</f>
        <v>0</v>
      </c>
      <c r="BD65" s="333">
        <f>'HURSO - Saldos Bancários'!BJ10</f>
        <v>0</v>
      </c>
      <c r="BE65" s="333">
        <f>'HURSO - Saldos Bancários'!BK10</f>
        <v>0</v>
      </c>
      <c r="BF65" s="333">
        <f>'HURSO - Saldos Bancários'!BL10</f>
        <v>0</v>
      </c>
      <c r="BG65" s="328">
        <f t="shared" ref="BG65:BG67" si="194">BF65</f>
        <v>0</v>
      </c>
      <c r="BH65" s="331">
        <f>BG65/$AR$69</f>
        <v>0</v>
      </c>
      <c r="BI65" s="332"/>
    </row>
    <row r="66" spans="2:61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91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92"/>
        <v>0</v>
      </c>
      <c r="AD66" s="331">
        <f t="shared" ref="AD66:AD69" si="195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2034148.08</v>
      </c>
      <c r="AM66" s="333">
        <f>'HURSO - Saldos Bancários'!AV20</f>
        <v>2428541.09</v>
      </c>
      <c r="AN66" s="333">
        <f>'HURSO - Saldos Bancários'!AW20</f>
        <v>4524362.17</v>
      </c>
      <c r="AO66" s="333">
        <f>'HURSO - Saldos Bancários'!AX20</f>
        <v>3672215.9699999997</v>
      </c>
      <c r="AP66" s="333">
        <f>'HURSO - Saldos Bancários'!AY20</f>
        <v>2828778.37</v>
      </c>
      <c r="AQ66" s="333">
        <f>'HURSO - Saldos Bancários'!AZ20</f>
        <v>307218.96000000002</v>
      </c>
      <c r="AR66" s="328">
        <f t="shared" si="193"/>
        <v>307218.96000000002</v>
      </c>
      <c r="AS66" s="331">
        <f>AR66/$AR$69</f>
        <v>0.66181737277130814</v>
      </c>
      <c r="AT66" s="332"/>
      <c r="AU66" s="333">
        <f>'HURSO - Saldos Bancários'!BA20</f>
        <v>750948.94</v>
      </c>
      <c r="AV66" s="333">
        <f>'HURSO - Saldos Bancários'!BB20</f>
        <v>6601.71</v>
      </c>
      <c r="AW66" s="333">
        <f>'HURSO - Saldos Bancários'!BC20</f>
        <v>1393545.54</v>
      </c>
      <c r="AX66" s="333">
        <f>'HURSO - Saldos Bancários'!BD20</f>
        <v>787417.89</v>
      </c>
      <c r="AY66" s="333">
        <f>'HURSO - Saldos Bancários'!BE20</f>
        <v>0</v>
      </c>
      <c r="AZ66" s="333">
        <f>'HURSO - Saldos Bancários'!BF20</f>
        <v>0</v>
      </c>
      <c r="BA66" s="333">
        <f>'HURSO - Saldos Bancários'!BG20</f>
        <v>0</v>
      </c>
      <c r="BB66" s="333">
        <f>'HURSO - Saldos Bancários'!BH20</f>
        <v>0</v>
      </c>
      <c r="BC66" s="333">
        <f>'HURSO - Saldos Bancários'!BI20</f>
        <v>0</v>
      </c>
      <c r="BD66" s="333">
        <f>'HURSO - Saldos Bancários'!BJ20</f>
        <v>0</v>
      </c>
      <c r="BE66" s="333">
        <f>'HURSO - Saldos Bancários'!BK20</f>
        <v>0</v>
      </c>
      <c r="BF66" s="333">
        <f>'HURSO - Saldos Bancários'!BL20</f>
        <v>0</v>
      </c>
      <c r="BG66" s="328">
        <f t="shared" si="194"/>
        <v>0</v>
      </c>
      <c r="BH66" s="331">
        <f>BG66/$AR$69</f>
        <v>0</v>
      </c>
      <c r="BI66" s="332"/>
    </row>
    <row r="67" spans="2:61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91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92"/>
        <v>0</v>
      </c>
      <c r="AD67" s="331">
        <f t="shared" si="195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93"/>
        <v>0</v>
      </c>
      <c r="AS67" s="331">
        <f>AR67/$AR$69</f>
        <v>0</v>
      </c>
      <c r="AT67" s="332"/>
      <c r="AU67" s="333">
        <f>AU10</f>
        <v>0</v>
      </c>
      <c r="AV67" s="119">
        <v>0</v>
      </c>
      <c r="AW67" s="119">
        <v>0</v>
      </c>
      <c r="AX67" s="119">
        <v>0</v>
      </c>
      <c r="AY67" s="119">
        <v>0</v>
      </c>
      <c r="AZ67" s="119">
        <v>0</v>
      </c>
      <c r="BA67" s="129">
        <v>0</v>
      </c>
      <c r="BB67" s="119">
        <v>0</v>
      </c>
      <c r="BC67" s="349">
        <f>BC10</f>
        <v>0</v>
      </c>
      <c r="BD67" s="349">
        <f>BD10</f>
        <v>0</v>
      </c>
      <c r="BE67" s="349">
        <f>BE10</f>
        <v>0</v>
      </c>
      <c r="BF67" s="349">
        <f>BF10</f>
        <v>0</v>
      </c>
      <c r="BG67" s="328">
        <f t="shared" si="194"/>
        <v>0</v>
      </c>
      <c r="BH67" s="331">
        <f>BG67/$AR$69</f>
        <v>0</v>
      </c>
      <c r="BI67" s="332"/>
    </row>
    <row r="68" spans="2:61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50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51"/>
        <v>0</v>
      </c>
      <c r="AD68" s="331">
        <f t="shared" si="195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52"/>
        <v>0</v>
      </c>
      <c r="AS68" s="331">
        <f>AR68/$AR$69</f>
        <v>0</v>
      </c>
      <c r="AT68" s="335"/>
      <c r="AU68" s="333">
        <f>AU11</f>
        <v>0</v>
      </c>
      <c r="AV68" s="119">
        <v>0</v>
      </c>
      <c r="AW68" s="119">
        <v>0</v>
      </c>
      <c r="AX68" s="119">
        <v>0</v>
      </c>
      <c r="AY68" s="119">
        <v>0</v>
      </c>
      <c r="AZ68" s="119">
        <v>0</v>
      </c>
      <c r="BA68" s="119">
        <v>0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328">
        <f t="shared" ref="BG68" si="196">SUM(AU68:BF68)</f>
        <v>0</v>
      </c>
      <c r="BH68" s="331">
        <f>BG68/$AR$69</f>
        <v>0</v>
      </c>
      <c r="BI68" s="335"/>
    </row>
    <row r="69" spans="2:61" s="319" customFormat="1" x14ac:dyDescent="0.3">
      <c r="B69" s="191" t="s">
        <v>108</v>
      </c>
      <c r="C69" s="336">
        <f t="shared" ref="C69:O69" si="197">SUM(C65:C68)</f>
        <v>0</v>
      </c>
      <c r="D69" s="330">
        <f t="shared" si="197"/>
        <v>0</v>
      </c>
      <c r="E69" s="330">
        <f t="shared" si="197"/>
        <v>0</v>
      </c>
      <c r="F69" s="330">
        <f t="shared" si="197"/>
        <v>0</v>
      </c>
      <c r="G69" s="330">
        <f t="shared" si="197"/>
        <v>0</v>
      </c>
      <c r="H69" s="330">
        <f t="shared" si="197"/>
        <v>0</v>
      </c>
      <c r="I69" s="330">
        <f t="shared" si="197"/>
        <v>0</v>
      </c>
      <c r="J69" s="330">
        <f t="shared" si="197"/>
        <v>0</v>
      </c>
      <c r="K69" s="330">
        <f t="shared" si="197"/>
        <v>0</v>
      </c>
      <c r="L69" s="330">
        <f t="shared" si="197"/>
        <v>0</v>
      </c>
      <c r="M69" s="330">
        <f t="shared" si="197"/>
        <v>0</v>
      </c>
      <c r="N69" s="353">
        <f t="shared" si="197"/>
        <v>1773535.4700000002</v>
      </c>
      <c r="O69" s="328">
        <f t="shared" si="197"/>
        <v>1773535.4700000002</v>
      </c>
      <c r="P69" s="348"/>
      <c r="Q69" s="336">
        <f t="shared" ref="Q69:AC69" si="198">SUM(Q65:Q68)</f>
        <v>289721.28999999998</v>
      </c>
      <c r="R69" s="330">
        <f t="shared" si="198"/>
        <v>2502688.16</v>
      </c>
      <c r="S69" s="330">
        <f t="shared" si="198"/>
        <v>3095095.2600000002</v>
      </c>
      <c r="T69" s="330">
        <f t="shared" si="198"/>
        <v>2026639.81</v>
      </c>
      <c r="U69" s="330">
        <f t="shared" si="198"/>
        <v>1415788.6500000001</v>
      </c>
      <c r="V69" s="330">
        <f t="shared" si="198"/>
        <v>221285.75</v>
      </c>
      <c r="W69" s="330">
        <f t="shared" si="198"/>
        <v>149148.44</v>
      </c>
      <c r="X69" s="330">
        <f t="shared" ref="X69:Y69" si="199">SUM(X65:X68)</f>
        <v>694195.58000000007</v>
      </c>
      <c r="Y69" s="330">
        <f t="shared" si="199"/>
        <v>538255.55999999994</v>
      </c>
      <c r="Z69" s="330">
        <f t="shared" si="198"/>
        <v>1705513.36</v>
      </c>
      <c r="AA69" s="330">
        <f t="shared" si="198"/>
        <v>1718419.3699999999</v>
      </c>
      <c r="AB69" s="330">
        <f t="shared" si="198"/>
        <v>15528.17</v>
      </c>
      <c r="AC69" s="328">
        <f t="shared" si="198"/>
        <v>15528.17</v>
      </c>
      <c r="AD69" s="331">
        <f t="shared" si="195"/>
        <v>1</v>
      </c>
      <c r="AE69" s="335"/>
      <c r="AF69" s="336">
        <f t="shared" ref="AF69:AQ69" si="200">AF65+AF66+AF67+AF68</f>
        <v>598896.9</v>
      </c>
      <c r="AG69" s="330">
        <f t="shared" si="200"/>
        <v>566545.54</v>
      </c>
      <c r="AH69" s="330">
        <f t="shared" si="200"/>
        <v>371209.77</v>
      </c>
      <c r="AI69" s="330">
        <f t="shared" si="200"/>
        <v>1969371.5499999998</v>
      </c>
      <c r="AJ69" s="330">
        <f t="shared" si="200"/>
        <v>2053087.92</v>
      </c>
      <c r="AK69" s="330">
        <f t="shared" si="200"/>
        <v>2974056.6100000003</v>
      </c>
      <c r="AL69" s="354">
        <f t="shared" si="200"/>
        <v>2038655.58</v>
      </c>
      <c r="AM69" s="330">
        <f t="shared" si="200"/>
        <v>2433048.59</v>
      </c>
      <c r="AN69" s="330">
        <f t="shared" si="200"/>
        <v>4528869.67</v>
      </c>
      <c r="AO69" s="330">
        <f t="shared" si="200"/>
        <v>4154276.6999999997</v>
      </c>
      <c r="AP69" s="330">
        <f t="shared" si="200"/>
        <v>3658434.54</v>
      </c>
      <c r="AQ69" s="330">
        <f t="shared" si="200"/>
        <v>464205.04000000004</v>
      </c>
      <c r="AR69" s="328">
        <f t="shared" ref="AR69" si="201">SUM(AR65:AR68)</f>
        <v>464205.04000000004</v>
      </c>
      <c r="AS69" s="331">
        <f>AR69/$AR$69</f>
        <v>1</v>
      </c>
      <c r="AT69" s="335"/>
      <c r="AU69" s="336">
        <f t="shared" ref="AU69:BF69" si="202">AU65+AU66+AU67+AU68</f>
        <v>757007.75999999989</v>
      </c>
      <c r="AV69" s="330">
        <f t="shared" si="202"/>
        <v>11109.21</v>
      </c>
      <c r="AW69" s="330">
        <f t="shared" si="202"/>
        <v>2757333.16</v>
      </c>
      <c r="AX69" s="330">
        <f t="shared" si="202"/>
        <v>791925.39</v>
      </c>
      <c r="AY69" s="330">
        <f t="shared" si="202"/>
        <v>0</v>
      </c>
      <c r="AZ69" s="330">
        <f t="shared" si="202"/>
        <v>0</v>
      </c>
      <c r="BA69" s="354">
        <f t="shared" si="202"/>
        <v>0</v>
      </c>
      <c r="BB69" s="330">
        <f t="shared" si="202"/>
        <v>0</v>
      </c>
      <c r="BC69" s="330">
        <f t="shared" si="202"/>
        <v>0</v>
      </c>
      <c r="BD69" s="330">
        <f t="shared" si="202"/>
        <v>0</v>
      </c>
      <c r="BE69" s="330">
        <f t="shared" si="202"/>
        <v>0</v>
      </c>
      <c r="BF69" s="330">
        <f t="shared" si="202"/>
        <v>0</v>
      </c>
      <c r="BG69" s="328">
        <f t="shared" ref="BG69" si="203">SUM(BG65:BG68)</f>
        <v>0</v>
      </c>
      <c r="BH69" s="331">
        <f>BG69/$AR$69</f>
        <v>0</v>
      </c>
      <c r="BI69" s="335"/>
    </row>
    <row r="70" spans="2:61" ht="12.6" thickBot="1" x14ac:dyDescent="0.35">
      <c r="B70" s="193" t="s">
        <v>109</v>
      </c>
      <c r="C70" s="362">
        <f t="shared" ref="C70" si="204">C60-C69</f>
        <v>0</v>
      </c>
      <c r="D70" s="363">
        <f t="shared" ref="D70" si="205">D60-D69</f>
        <v>0</v>
      </c>
      <c r="E70" s="363">
        <f t="shared" ref="E70" si="206">E60-E69</f>
        <v>0</v>
      </c>
      <c r="F70" s="363">
        <f t="shared" ref="F70" si="207">F60-F69</f>
        <v>0</v>
      </c>
      <c r="G70" s="363">
        <f t="shared" ref="G70" si="208">G60-G69</f>
        <v>0</v>
      </c>
      <c r="H70" s="363">
        <f t="shared" ref="H70" si="209">H60-H69</f>
        <v>0</v>
      </c>
      <c r="I70" s="363">
        <f t="shared" ref="I70" si="210">I60-I69</f>
        <v>0</v>
      </c>
      <c r="J70" s="363">
        <f t="shared" ref="J70" si="211">J60-J69</f>
        <v>0</v>
      </c>
      <c r="K70" s="363">
        <f t="shared" ref="K70" si="212">K60-K69</f>
        <v>0</v>
      </c>
      <c r="L70" s="363">
        <f t="shared" ref="L70" si="213">L60-L69</f>
        <v>0</v>
      </c>
      <c r="M70" s="363">
        <f t="shared" ref="M70" si="214">M60-M69</f>
        <v>0</v>
      </c>
      <c r="N70" s="363">
        <f t="shared" ref="N70" si="215">N60-N69</f>
        <v>0</v>
      </c>
      <c r="O70" s="364">
        <f>SUM(C70:N70)</f>
        <v>0</v>
      </c>
      <c r="Q70" s="362">
        <f t="shared" ref="Q70" si="216">Q60-Q69</f>
        <v>1.2223608791828156E-9</v>
      </c>
      <c r="R70" s="363">
        <f t="shared" ref="R70" si="217">R60-R69</f>
        <v>0</v>
      </c>
      <c r="S70" s="363">
        <f t="shared" ref="S70" si="218">S60-S69</f>
        <v>0</v>
      </c>
      <c r="T70" s="363">
        <f t="shared" ref="T70" si="219">T60-T69</f>
        <v>0</v>
      </c>
      <c r="U70" s="363">
        <f t="shared" ref="U70" si="220">U60-U69</f>
        <v>0</v>
      </c>
      <c r="V70" s="363">
        <f t="shared" ref="V70" si="221">V60-V69</f>
        <v>0</v>
      </c>
      <c r="W70" s="363">
        <f t="shared" ref="W70:X70" si="222">W60-W69</f>
        <v>-9.8953023552894592E-10</v>
      </c>
      <c r="X70" s="365">
        <f t="shared" si="222"/>
        <v>-1.3969838619232178E-9</v>
      </c>
      <c r="Y70" s="365">
        <f t="shared" ref="Y70" si="223">Y60-Y69</f>
        <v>1.5133991837501526E-9</v>
      </c>
      <c r="Z70" s="363">
        <f t="shared" ref="Z70" si="224">Z60-Z69</f>
        <v>9.9999990779906511E-3</v>
      </c>
      <c r="AA70" s="363">
        <f t="shared" ref="AA70" si="225">AA60-AA69</f>
        <v>0</v>
      </c>
      <c r="AB70" s="363">
        <f t="shared" ref="AB70" si="226">AB60-AB69</f>
        <v>-7.4578565545380116E-11</v>
      </c>
      <c r="AC70" s="364">
        <f>SUM(Q70:AB70)</f>
        <v>9.9999993526580511E-3</v>
      </c>
      <c r="AD70" s="366"/>
      <c r="AE70" s="335"/>
      <c r="AF70" s="362">
        <f t="shared" ref="AF70" si="227">AF60-AF69</f>
        <v>0</v>
      </c>
      <c r="AG70" s="363">
        <f t="shared" ref="AG70" si="228">AG60-AG69</f>
        <v>0</v>
      </c>
      <c r="AH70" s="363">
        <f t="shared" ref="AH70" si="229">AH60-AH69</f>
        <v>-9.3132257461547852E-10</v>
      </c>
      <c r="AI70" s="363">
        <f t="shared" ref="AI70" si="230">AI60-AI69</f>
        <v>0</v>
      </c>
      <c r="AJ70" s="363">
        <f t="shared" ref="AJ70" si="231">AJ60-AJ69</f>
        <v>0</v>
      </c>
      <c r="AK70" s="363">
        <f t="shared" ref="AK70" si="232">AK60-AK69</f>
        <v>0</v>
      </c>
      <c r="AL70" s="363">
        <f t="shared" ref="AL70" si="233">AL60-AL69</f>
        <v>0</v>
      </c>
      <c r="AM70" s="363">
        <f t="shared" ref="AM70" si="234">AM60-AM69</f>
        <v>0</v>
      </c>
      <c r="AN70" s="363">
        <f t="shared" ref="AN70" si="235">AN60-AN69</f>
        <v>0</v>
      </c>
      <c r="AO70" s="363">
        <f t="shared" ref="AO70" si="236">AO60-AO69</f>
        <v>0</v>
      </c>
      <c r="AP70" s="363">
        <f t="shared" ref="AP70" si="237">AP60-AP69</f>
        <v>0</v>
      </c>
      <c r="AQ70" s="363">
        <f t="shared" ref="AQ70" si="238">AQ60-AQ69</f>
        <v>4.6566128730773926E-10</v>
      </c>
      <c r="AR70" s="364">
        <f>SUM(AF70:AQ70)</f>
        <v>-4.6566128730773926E-10</v>
      </c>
      <c r="AS70" s="366"/>
      <c r="AT70" s="335"/>
      <c r="AU70" s="365">
        <f t="shared" ref="AU70:BB70" si="239">AU64-AU69</f>
        <v>0</v>
      </c>
      <c r="AV70" s="365">
        <f t="shared" si="239"/>
        <v>-1.4333636499941349E-9</v>
      </c>
      <c r="AW70" s="365">
        <f t="shared" si="239"/>
        <v>1.0000001639127731E-2</v>
      </c>
      <c r="AX70" s="365">
        <f t="shared" si="239"/>
        <v>0</v>
      </c>
      <c r="AY70" s="365">
        <f t="shared" si="239"/>
        <v>0</v>
      </c>
      <c r="AZ70" s="365">
        <f t="shared" si="239"/>
        <v>0</v>
      </c>
      <c r="BA70" s="365">
        <f t="shared" si="239"/>
        <v>0</v>
      </c>
      <c r="BB70" s="365">
        <f t="shared" si="239"/>
        <v>0</v>
      </c>
      <c r="BC70" s="365">
        <f>BC64-BC69</f>
        <v>0</v>
      </c>
      <c r="BD70" s="365">
        <f>BD64-BD69</f>
        <v>0</v>
      </c>
      <c r="BE70" s="365">
        <f>BE64-BE69</f>
        <v>0</v>
      </c>
      <c r="BF70" s="365">
        <f>BF64-BF69</f>
        <v>0</v>
      </c>
      <c r="BG70" s="365">
        <f>BG64-BG69</f>
        <v>0</v>
      </c>
      <c r="BH70" s="366"/>
      <c r="BI70" s="335"/>
    </row>
    <row r="71" spans="2:61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7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7"/>
      <c r="AD71" s="368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7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367"/>
    </row>
    <row r="72" spans="2:61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9"/>
      <c r="Q72" s="369">
        <f t="shared" ref="Q72:AB72" si="240">Q26+Q31+Q53+Q59+Q62+Q63</f>
        <v>66034.650000000838</v>
      </c>
      <c r="R72" s="369">
        <f t="shared" si="240"/>
        <v>-56543.880000000354</v>
      </c>
      <c r="S72" s="369">
        <f t="shared" si="240"/>
        <v>31749.699999999721</v>
      </c>
      <c r="T72" s="369">
        <f t="shared" si="240"/>
        <v>425358.86999999918</v>
      </c>
      <c r="U72" s="369">
        <f t="shared" si="240"/>
        <v>-441374.78999999957</v>
      </c>
      <c r="V72" s="369">
        <f t="shared" si="240"/>
        <v>674.52999999886379</v>
      </c>
      <c r="W72" s="369">
        <f t="shared" si="240"/>
        <v>4737.8199999993667</v>
      </c>
      <c r="X72" s="369">
        <f t="shared" si="240"/>
        <v>658402.86999999825</v>
      </c>
      <c r="Y72" s="369">
        <f t="shared" si="240"/>
        <v>-125749.96999999881</v>
      </c>
      <c r="Z72" s="369">
        <f t="shared" si="240"/>
        <v>-532113.55000000075</v>
      </c>
      <c r="AA72" s="369">
        <f t="shared" si="240"/>
        <v>1542445.6600000001</v>
      </c>
      <c r="AB72" s="369">
        <f t="shared" si="240"/>
        <v>-1541411.3199999994</v>
      </c>
      <c r="AC72" s="369"/>
      <c r="AF72" s="369">
        <f t="shared" ref="AF72:AQ72" si="241">AF26+AF31+AF53+AF59+AF62+AF63</f>
        <v>1517.1399999998976</v>
      </c>
      <c r="AG72" s="369">
        <f t="shared" si="241"/>
        <v>-156.73999999975786</v>
      </c>
      <c r="AH72" s="369">
        <f t="shared" si="241"/>
        <v>-1091.4600000008941</v>
      </c>
      <c r="AI72" s="369">
        <f t="shared" si="241"/>
        <v>464846.24</v>
      </c>
      <c r="AJ72" s="369">
        <f t="shared" si="241"/>
        <v>1081239.7700000005</v>
      </c>
      <c r="AK72" s="369">
        <f t="shared" si="241"/>
        <v>-1545662.3300000029</v>
      </c>
      <c r="AL72" s="369">
        <f t="shared" si="241"/>
        <v>439.06000000052154</v>
      </c>
      <c r="AM72" s="369">
        <f t="shared" si="241"/>
        <v>348.71000000182539</v>
      </c>
      <c r="AN72" s="369">
        <f t="shared" si="241"/>
        <v>947.25999999977648</v>
      </c>
      <c r="AO72" s="369">
        <f t="shared" si="241"/>
        <v>485847.69000000041</v>
      </c>
      <c r="AP72" s="369">
        <f t="shared" si="241"/>
        <v>351318.32000000076</v>
      </c>
      <c r="AQ72" s="369">
        <f t="shared" si="241"/>
        <v>-671626.87999999989</v>
      </c>
      <c r="AR72" s="369">
        <f t="shared" ref="AR72" si="242">AR26+AR31+AR53+AR59+AR62+AR63</f>
        <v>167966.77999998629</v>
      </c>
      <c r="AU72" s="369">
        <f t="shared" ref="AU72:BB72" si="243">AU26+AU31+AU53+AU59+AU62+AU63</f>
        <v>-150953.95999999903</v>
      </c>
      <c r="AV72" s="369">
        <f t="shared" si="243"/>
        <v>-1205.7700000018813</v>
      </c>
      <c r="AW72" s="369">
        <f t="shared" si="243"/>
        <v>1360267.8700000029</v>
      </c>
      <c r="AX72" s="369">
        <f t="shared" si="243"/>
        <v>-1358719.5100000002</v>
      </c>
      <c r="AY72" s="369">
        <f t="shared" si="243"/>
        <v>0</v>
      </c>
      <c r="AZ72" s="369">
        <f t="shared" si="243"/>
        <v>0</v>
      </c>
      <c r="BA72" s="369">
        <f t="shared" si="243"/>
        <v>0</v>
      </c>
      <c r="BB72" s="369">
        <f t="shared" si="243"/>
        <v>0</v>
      </c>
      <c r="BC72" s="369">
        <f>BC26+BC31+BC53+BC59+BC62+BC63</f>
        <v>0</v>
      </c>
      <c r="BD72" s="369">
        <f t="shared" ref="BD72:BG72" si="244">BD26+BD31+BD53+BD59+BD62+BD63</f>
        <v>0</v>
      </c>
      <c r="BE72" s="369">
        <f t="shared" si="244"/>
        <v>0</v>
      </c>
      <c r="BF72" s="369">
        <f t="shared" si="244"/>
        <v>0</v>
      </c>
      <c r="BG72" s="369">
        <f t="shared" si="244"/>
        <v>-150611.36999999918</v>
      </c>
    </row>
    <row r="73" spans="2:61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9"/>
      <c r="Q73" s="369">
        <f>SUMIFS('Conciliação Bancária 2016.17.18'!$J:$J,'Conciliação Bancária 2016.17.18'!$D:$D,'Base -Receita-Despesa'!Q$5)</f>
        <v>66034.650000000329</v>
      </c>
      <c r="R73" s="369">
        <f>SUMIFS('Conciliação Bancária 2016.17.18'!$J:$J,'Conciliação Bancária 2016.17.18'!$D:$D,'Base -Receita-Despesa'!R$5)</f>
        <v>-56543.879999999852</v>
      </c>
      <c r="S73" s="369">
        <f>SUMIFS('Conciliação Bancária 2016.17.18'!$J:$J,'Conciliação Bancária 2016.17.18'!$D:$D,'Base -Receita-Despesa'!S$5)</f>
        <v>31749.700000003191</v>
      </c>
      <c r="T73" s="369">
        <f>SUMIFS('Conciliação Bancária 2016.17.18'!$J:$J,'Conciliação Bancária 2016.17.18'!$D:$D,'Base -Receita-Despesa'!T$5)</f>
        <v>425358.87000000052</v>
      </c>
      <c r="U73" s="369">
        <f>SUMIFS('Conciliação Bancária 2016.17.18'!$J:$J,'Conciliação Bancária 2016.17.18'!$D:$D,'Base -Receita-Despesa'!U$5)</f>
        <v>-441374.79000000004</v>
      </c>
      <c r="V73" s="369">
        <f>SUMIFS('Conciliação Bancária 2016.17.18'!$J:$J,'Conciliação Bancária 2016.17.18'!$D:$D,'Base -Receita-Despesa'!V$5)</f>
        <v>674.53000000016004</v>
      </c>
      <c r="W73" s="369">
        <f>SUMIFS('Conciliação Bancária 2016.17.18'!$J:$J,'Conciliação Bancária 2016.17.18'!$D:$D,'Base -Receita-Despesa'!W$5)</f>
        <v>4737.8199999996141</v>
      </c>
      <c r="X73" s="369">
        <f>SUMIFS('Conciliação Bancária 2016.17.18'!$J:$J,'Conciliação Bancária 2016.17.18'!$D:$D,'Base -Receita-Despesa'!X$5)</f>
        <v>658402.87000000011</v>
      </c>
      <c r="Y73" s="369">
        <f>SUMIFS('Conciliação Bancária 2016.17.18'!$J:$J,'Conciliação Bancária 2016.17.18'!$D:$D,'Base -Receita-Despesa'!Y$5)</f>
        <v>-125749.97000000074</v>
      </c>
      <c r="Z73" s="369">
        <f>SUMIFS('Conciliação Bancária 2016.17.18'!$J:$J,'Conciliação Bancária 2016.17.18'!$D:$D,'Base -Receita-Despesa'!Z$5)</f>
        <v>-532113.54999999958</v>
      </c>
      <c r="AA73" s="369">
        <f>SUMIFS('Conciliação Bancária 2016.17.18'!$J:$J,'Conciliação Bancária 2016.17.18'!$D:$D,'Base -Receita-Despesa'!AA$5)</f>
        <v>1542445.6599999995</v>
      </c>
      <c r="AB73" s="369">
        <f>SUMIFS('Conciliação Bancária 2016.17.18'!$J:$J,'Conciliação Bancária 2016.17.18'!$D:$D,'Base -Receita-Despesa'!AB$5)</f>
        <v>-1541411.3199999982</v>
      </c>
      <c r="AC73" s="369"/>
      <c r="AF73" s="369">
        <f>SUMIFS('Conciliação Bancária 2016.17.18'!$J:$J,'Conciliação Bancária 2016.17.18'!$D:$D,'Base -Receita-Despesa'!AF$5)</f>
        <v>1517.1400000001865</v>
      </c>
      <c r="AG73" s="369">
        <f>SUMIFS('Conciliação Bancária 2016.17.18'!$J:$J,'Conciliação Bancária 2016.17.18'!$D:$D,'Base -Receita-Despesa'!AG$5)</f>
        <v>-156.73999999998341</v>
      </c>
      <c r="AH73" s="369">
        <f>SUMIFS('Conciliação Bancária 2016.17.18'!$J:$J,'Conciliação Bancária 2016.17.18'!$D:$D,'Base -Receita-Despesa'!AH$5)</f>
        <v>-1091.4600000004284</v>
      </c>
      <c r="AI73" s="369">
        <f>SUMIFS('Conciliação Bancária 2016.17.18'!$J:$J,'Conciliação Bancária 2016.17.18'!$D:$D,'Base -Receita-Despesa'!AI$5)</f>
        <v>464846.24000000051</v>
      </c>
      <c r="AJ73" s="369">
        <f>SUMIFS('Conciliação Bancária 2016.17.18'!$J:$J,'Conciliação Bancária 2016.17.18'!$D:$D,'Base -Receita-Despesa'!AJ$5)</f>
        <v>1081239.7700000007</v>
      </c>
      <c r="AK73" s="369">
        <f>SUMIFS('Conciliação Bancária 2016.17.18'!$J:$J,'Conciliação Bancária 2016.17.18'!$D:$D,'Base -Receita-Despesa'!AK$5)</f>
        <v>-1545662.3299999982</v>
      </c>
      <c r="AL73" s="369">
        <f>SUMIFS('Conciliação Bancária 2016.17.18'!$J:$J,'Conciliação Bancária 2016.17.18'!$D:$D,'Base -Receita-Despesa'!AL$5)</f>
        <v>439.05999999982305</v>
      </c>
      <c r="AM73" s="369">
        <f>SUMIFS('Conciliação Bancária 2016.17.18'!$J:$J,'Conciliação Bancária 2016.17.18'!$D:$D,'Base -Receita-Despesa'!AM$5)</f>
        <v>348.70999999952636</v>
      </c>
      <c r="AN73" s="369">
        <f>SUMIFS('Conciliação Bancária 2016.17.18'!$J:$J,'Conciliação Bancária 2016.17.18'!$D:$D,'Base -Receita-Despesa'!AN$5)</f>
        <v>947.25999999953433</v>
      </c>
      <c r="AO73" s="369">
        <f>SUMIFS('Conciliação Bancária 2016.17.18'!$J:$J,'Conciliação Bancária 2016.17.18'!$D:$D,'Base -Receita-Despesa'!AO$5)</f>
        <v>485847.68999999965</v>
      </c>
      <c r="AP73" s="369">
        <f>SUMIFS('Conciliação Bancária 2016.17.18'!$J:$J,'Conciliação Bancária 2016.17.18'!$D:$D,'Base -Receita-Despesa'!AP$5)</f>
        <v>351318.31999999919</v>
      </c>
      <c r="AQ73" s="369">
        <f>SUMIFS('Conciliação Bancária 2016.17.18'!$J:$J,'Conciliação Bancária 2016.17.18'!$D:$D,'Base -Receita-Despesa'!AQ$5)</f>
        <v>-671626.87999999884</v>
      </c>
      <c r="AR73" s="369">
        <f>SUMIFS('Conciliação Bancária 2016.17.18'!$J:$J,'Conciliação Bancária 2016.17.18'!$A:$A,'Base -Receita-Despesa'!AF$3)</f>
        <v>167966.77999999921</v>
      </c>
      <c r="AU73" s="369">
        <f>SUMIFS('Conciliação Bancária 2016.17.18'!$J:$J,'Conciliação Bancária 2016.17.18'!$D:$D,'Base -Receita-Despesa'!AU$5)</f>
        <v>-150953.95999999958</v>
      </c>
      <c r="AV73" s="369">
        <f>SUMIFS('Conciliação Bancária 2016.17.18'!$J:$J,'Conciliação Bancária 2016.17.18'!$D:$D,'Base -Receita-Despesa'!AV$5)</f>
        <v>-1205.7699999999925</v>
      </c>
      <c r="AW73" s="369">
        <f>SUMIFS('Conciliação Bancária 2016.17.18'!$J:$J,'Conciliação Bancária 2016.17.18'!$D:$D,'Base -Receita-Despesa'!AW$5)</f>
        <v>1360267.8699999966</v>
      </c>
      <c r="AX73" s="369">
        <f>SUMIFS('Conciliação Bancária 2016.17.18'!$J:$J,'Conciliação Bancária 2016.17.18'!$D:$D,'Base -Receita-Despesa'!AX$5)</f>
        <v>-1358719.5099999995</v>
      </c>
      <c r="AY73" s="369">
        <f>SUMIFS('Conciliação Bancária 2016.17.18'!$J:$J,'Conciliação Bancária 2016.17.18'!$D:$D,'Base -Receita-Despesa'!AY$5)</f>
        <v>0</v>
      </c>
      <c r="AZ73" s="369">
        <f>SUMIFS('Conciliação Bancária 2016.17.18'!$J:$J,'Conciliação Bancária 2016.17.18'!$D:$D,'Base -Receita-Despesa'!AZ$5)</f>
        <v>0</v>
      </c>
      <c r="BA73" s="369">
        <f>SUMIFS('Conciliação Bancária 2016.17.18'!$J:$J,'Conciliação Bancária 2016.17.18'!$D:$D,'Base -Receita-Despesa'!BA$5)</f>
        <v>0</v>
      </c>
      <c r="BB73" s="369">
        <f>SUMIFS('Conciliação Bancária 2016.17.18'!$J:$J,'Conciliação Bancária 2016.17.18'!$D:$D,'Base -Receita-Despesa'!BB$5)</f>
        <v>0</v>
      </c>
      <c r="BC73" s="369">
        <f>SUMIFS('Conciliação Bancária 2016.17.18'!$J:$J,'Conciliação Bancária 2016.17.18'!$D:$D,'Base -Receita-Despesa'!BC$5)</f>
        <v>0</v>
      </c>
      <c r="BD73" s="369">
        <f>SUMIFS('Conciliação Bancária 2016.17.18'!$J:$J,'Conciliação Bancária 2016.17.18'!$D:$D,'Base -Receita-Despesa'!BD$5)</f>
        <v>0</v>
      </c>
      <c r="BE73" s="369">
        <f>SUMIFS('Conciliação Bancária 2016.17.18'!$J:$J,'Conciliação Bancária 2016.17.18'!$D:$D,'Base -Receita-Despesa'!BE$5)</f>
        <v>0</v>
      </c>
      <c r="BF73" s="369">
        <f>SUMIFS('Conciliação Bancária 2016.17.18'!$J:$J,'Conciliação Bancária 2016.17.18'!$D:$D,'Base -Receita-Despesa'!BF$5)</f>
        <v>0</v>
      </c>
      <c r="BG73" s="369">
        <f>SUMIFS('Conciliação Bancária 2016.17.18'!$J:$J,'Conciliação Bancária 2016.17.18'!$A:$A,'Base -Receita-Despesa'!AU$3)</f>
        <v>-150611.37000000427</v>
      </c>
    </row>
    <row r="74" spans="2:61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45">ROUND(R72,2)=ROUND(R73,2)</f>
        <v>1</v>
      </c>
      <c r="S74" s="319" t="b">
        <f t="shared" si="245"/>
        <v>1</v>
      </c>
      <c r="T74" s="319" t="b">
        <f t="shared" si="245"/>
        <v>1</v>
      </c>
      <c r="U74" s="319" t="b">
        <f t="shared" si="245"/>
        <v>1</v>
      </c>
      <c r="V74" s="319" t="b">
        <f t="shared" si="245"/>
        <v>1</v>
      </c>
      <c r="W74" s="319" t="b">
        <f t="shared" si="245"/>
        <v>1</v>
      </c>
      <c r="X74" s="319" t="b">
        <f t="shared" si="245"/>
        <v>1</v>
      </c>
      <c r="Y74" s="319" t="b">
        <f t="shared" si="245"/>
        <v>1</v>
      </c>
      <c r="Z74" s="319" t="b">
        <f t="shared" si="245"/>
        <v>1</v>
      </c>
      <c r="AA74" s="319" t="b">
        <f t="shared" si="245"/>
        <v>1</v>
      </c>
      <c r="AB74" s="319" t="b">
        <f t="shared" si="245"/>
        <v>1</v>
      </c>
      <c r="AE74" s="319"/>
      <c r="AF74" s="319" t="b">
        <f>ROUND(AF72,2)=ROUND(AF73,2)</f>
        <v>1</v>
      </c>
      <c r="AG74" s="319" t="b">
        <f t="shared" ref="AG74" si="246">ROUND(AG72,2)=ROUND(AG73,2)</f>
        <v>1</v>
      </c>
      <c r="AH74" s="319" t="b">
        <f t="shared" ref="AH74" si="247">ROUND(AH72,2)=ROUND(AH73,2)</f>
        <v>1</v>
      </c>
      <c r="AI74" s="319" t="b">
        <f t="shared" ref="AI74" si="248">ROUND(AI72,2)=ROUND(AI73,2)</f>
        <v>1</v>
      </c>
      <c r="AJ74" s="319" t="b">
        <f t="shared" ref="AJ74" si="249">ROUND(AJ72,2)=ROUND(AJ73,2)</f>
        <v>1</v>
      </c>
      <c r="AK74" s="319" t="b">
        <f t="shared" ref="AK74" si="250">ROUND(AK72,2)=ROUND(AK73,2)</f>
        <v>1</v>
      </c>
      <c r="AL74" s="319" t="b">
        <f t="shared" ref="AL74" si="251">ROUND(AL72,2)=ROUND(AL73,2)</f>
        <v>1</v>
      </c>
      <c r="AM74" s="319" t="b">
        <f t="shared" ref="AM74" si="252">ROUND(AM72,2)=ROUND(AM73,2)</f>
        <v>1</v>
      </c>
      <c r="AN74" s="319" t="b">
        <f t="shared" ref="AN74" si="253">ROUND(AN72,2)=ROUND(AN73,2)</f>
        <v>1</v>
      </c>
      <c r="AO74" s="319" t="b">
        <f t="shared" ref="AO74" si="254">ROUND(AO72,2)=ROUND(AO73,2)</f>
        <v>1</v>
      </c>
      <c r="AP74" s="319" t="b">
        <f t="shared" ref="AP74" si="255">ROUND(AP72,2)=ROUND(AP73,2)</f>
        <v>1</v>
      </c>
      <c r="AQ74" s="319" t="b">
        <f t="shared" ref="AQ74" si="256">ROUND(AQ72,2)=ROUND(AQ73,2)</f>
        <v>1</v>
      </c>
      <c r="AR74" s="319" t="b">
        <f t="shared" ref="AR74" si="257">ROUND(AR72,2)=ROUND(AR73,2)</f>
        <v>1</v>
      </c>
      <c r="AT74" s="319"/>
      <c r="AU74" s="319" t="b">
        <f>ROUND(AU72,2)=ROUND(AU73,2)</f>
        <v>1</v>
      </c>
      <c r="AV74" s="319" t="b">
        <f t="shared" ref="AV74" si="258">ROUND(AV72,2)=ROUND(AV73,2)</f>
        <v>1</v>
      </c>
      <c r="AW74" s="319" t="b">
        <f t="shared" ref="AW74" si="259">ROUND(AW72,2)=ROUND(AW73,2)</f>
        <v>1</v>
      </c>
      <c r="AX74" s="319" t="b">
        <f t="shared" ref="AX74" si="260">ROUND(AX72,2)=ROUND(AX73,2)</f>
        <v>1</v>
      </c>
      <c r="AY74" s="319" t="b">
        <f t="shared" ref="AY74" si="261">ROUND(AY72,2)=ROUND(AY73,2)</f>
        <v>1</v>
      </c>
      <c r="AZ74" s="319" t="b">
        <f t="shared" ref="AZ74" si="262">ROUND(AZ72,2)=ROUND(AZ73,2)</f>
        <v>1</v>
      </c>
      <c r="BA74" s="319" t="b">
        <f t="shared" ref="BA74" si="263">ROUND(BA72,2)=ROUND(BA73,2)</f>
        <v>1</v>
      </c>
      <c r="BB74" s="319" t="b">
        <f t="shared" ref="BB74" si="264">ROUND(BB72,2)=ROUND(BB73,2)</f>
        <v>1</v>
      </c>
      <c r="BC74" s="319" t="b">
        <f t="shared" ref="BC74" si="265">ROUND(BC72,2)=ROUND(BC73,2)</f>
        <v>1</v>
      </c>
      <c r="BD74" s="319" t="b">
        <f t="shared" ref="BD74" si="266">ROUND(BD72,2)=ROUND(BD73,2)</f>
        <v>1</v>
      </c>
      <c r="BE74" s="319" t="b">
        <f t="shared" ref="BE74" si="267">ROUND(BE72,2)=ROUND(BE73,2)</f>
        <v>1</v>
      </c>
      <c r="BF74" s="319" t="b">
        <f t="shared" ref="BF74" si="268">ROUND(BF72,2)=ROUND(BF73,2)</f>
        <v>1</v>
      </c>
      <c r="BG74" s="319" t="b">
        <f t="shared" ref="BG74" si="269">ROUND(BG72,2)=ROUND(BG73,2)</f>
        <v>1</v>
      </c>
      <c r="BI74" s="319"/>
    </row>
    <row r="75" spans="2:61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70"/>
      <c r="Q75" s="319"/>
      <c r="R75" s="319"/>
      <c r="S75" s="319"/>
      <c r="T75" s="319"/>
      <c r="U75" s="319"/>
      <c r="V75" s="319"/>
      <c r="W75" s="319"/>
      <c r="X75" s="319"/>
      <c r="Y75" s="371"/>
      <c r="Z75" s="319"/>
      <c r="AA75" s="319"/>
      <c r="AB75" s="319"/>
      <c r="AC75" s="124"/>
      <c r="AE75" s="319"/>
      <c r="AF75" s="371"/>
      <c r="AG75" s="371"/>
      <c r="AH75" s="371"/>
      <c r="AI75" s="322"/>
      <c r="AK75" s="323"/>
      <c r="AL75" s="130"/>
      <c r="AT75" s="319"/>
      <c r="AU75" s="371"/>
      <c r="AV75" s="371"/>
      <c r="AW75" s="371"/>
      <c r="AX75" s="322"/>
      <c r="AZ75" s="323"/>
      <c r="BA75" s="130"/>
      <c r="BI75" s="319"/>
    </row>
    <row r="76" spans="2:61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70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1"/>
      <c r="AG76" s="371"/>
      <c r="AH76" s="371"/>
      <c r="AI76" s="322"/>
      <c r="AK76" s="323"/>
      <c r="AL76" s="130"/>
      <c r="AT76" s="319"/>
      <c r="AU76" s="371"/>
      <c r="AV76" s="371"/>
      <c r="AW76" s="371"/>
      <c r="AX76" s="322"/>
      <c r="AZ76" s="323"/>
      <c r="BA76" s="130"/>
      <c r="BI76" s="319"/>
    </row>
    <row r="77" spans="2:61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70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1"/>
      <c r="AG77" s="371"/>
      <c r="AH77" s="371"/>
      <c r="AI77" s="322"/>
      <c r="AK77" s="323"/>
      <c r="AL77" s="130"/>
      <c r="AT77" s="319"/>
      <c r="AU77" s="371"/>
      <c r="AV77" s="371"/>
      <c r="AW77" s="371"/>
      <c r="AX77" s="322"/>
      <c r="AZ77" s="323"/>
      <c r="BA77" s="130"/>
      <c r="BI77" s="319"/>
    </row>
    <row r="78" spans="2:61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70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1"/>
      <c r="AG78" s="371"/>
      <c r="AH78" s="371"/>
      <c r="AI78" s="371"/>
      <c r="AK78" s="323"/>
      <c r="AL78" s="130"/>
      <c r="AT78" s="319"/>
      <c r="AU78" s="371"/>
      <c r="AV78" s="371"/>
      <c r="AW78" s="371"/>
      <c r="AX78" s="371"/>
      <c r="AZ78" s="323"/>
      <c r="BA78" s="130"/>
      <c r="BI78" s="319"/>
    </row>
    <row r="79" spans="2:61" x14ac:dyDescent="0.3">
      <c r="P79" s="37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1"/>
      <c r="AG79" s="371"/>
      <c r="AH79" s="371"/>
      <c r="AI79" s="322"/>
      <c r="AK79" s="323"/>
      <c r="AL79" s="130"/>
      <c r="AT79" s="319"/>
      <c r="AU79" s="371"/>
      <c r="AV79" s="371"/>
      <c r="AW79" s="371"/>
      <c r="AX79" s="322"/>
      <c r="AZ79" s="323"/>
      <c r="BA79" s="130"/>
      <c r="BI79" s="319"/>
    </row>
    <row r="80" spans="2:61" x14ac:dyDescent="0.3">
      <c r="P80" s="37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1"/>
      <c r="AG80" s="371"/>
      <c r="AH80" s="371"/>
      <c r="AI80" s="322"/>
      <c r="AL80" s="130"/>
      <c r="AT80" s="319"/>
      <c r="AU80" s="371"/>
      <c r="AV80" s="371"/>
      <c r="AW80" s="371"/>
      <c r="AX80" s="322"/>
      <c r="AZ80" s="323"/>
      <c r="BA80" s="130"/>
      <c r="BI80" s="319"/>
    </row>
    <row r="81" spans="2:61" x14ac:dyDescent="0.3">
      <c r="P81" s="370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1"/>
      <c r="AG81" s="371"/>
      <c r="AH81" s="371"/>
      <c r="AI81" s="322"/>
      <c r="AK81" s="323"/>
      <c r="AL81" s="130"/>
      <c r="AT81" s="319"/>
      <c r="AU81" s="371"/>
      <c r="AV81" s="371"/>
      <c r="AW81" s="371"/>
      <c r="AX81" s="322"/>
      <c r="AZ81" s="323"/>
      <c r="BA81" s="130"/>
      <c r="BI81" s="319"/>
    </row>
    <row r="82" spans="2:61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70"/>
      <c r="AF82" s="371"/>
      <c r="AG82" s="371"/>
      <c r="AH82" s="371"/>
      <c r="AI82" s="371"/>
      <c r="AJ82" s="323"/>
      <c r="AK82" s="323"/>
      <c r="AL82" s="296"/>
      <c r="AU82" s="371"/>
      <c r="AV82" s="371"/>
      <c r="AW82" s="371"/>
      <c r="AX82" s="371"/>
      <c r="AY82" s="323"/>
      <c r="AZ82" s="323"/>
      <c r="BA82" s="296"/>
    </row>
    <row r="83" spans="2:61" x14ac:dyDescent="0.3">
      <c r="P83" s="370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1"/>
      <c r="AG83" s="371"/>
      <c r="AH83" s="371"/>
      <c r="AI83" s="322"/>
      <c r="AK83" s="323"/>
      <c r="AL83" s="130"/>
      <c r="AT83" s="319"/>
      <c r="AU83" s="371"/>
      <c r="AV83" s="371"/>
      <c r="AW83" s="371"/>
      <c r="AX83" s="322"/>
      <c r="AZ83" s="323"/>
      <c r="BA83" s="130"/>
      <c r="BI83" s="319"/>
    </row>
    <row r="84" spans="2:61" x14ac:dyDescent="0.3">
      <c r="P84" s="370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1"/>
      <c r="AG84" s="371"/>
      <c r="AH84" s="371"/>
      <c r="AI84" s="322"/>
      <c r="AK84" s="323"/>
      <c r="AL84" s="130"/>
      <c r="AT84" s="319"/>
      <c r="AU84" s="371"/>
      <c r="AV84" s="371"/>
      <c r="AW84" s="371"/>
      <c r="AX84" s="322"/>
      <c r="AZ84" s="323"/>
      <c r="BA84" s="130"/>
      <c r="BI84" s="319"/>
    </row>
    <row r="85" spans="2:61" x14ac:dyDescent="0.3">
      <c r="P85" s="370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1"/>
      <c r="AG85" s="371"/>
      <c r="AH85" s="371"/>
      <c r="AI85" s="322"/>
      <c r="AK85" s="323"/>
      <c r="AL85" s="130"/>
      <c r="AT85" s="319"/>
      <c r="AU85" s="371"/>
      <c r="AV85" s="371"/>
      <c r="AW85" s="371"/>
      <c r="AX85" s="322"/>
      <c r="AZ85" s="323"/>
      <c r="BA85" s="130"/>
      <c r="BI85" s="319"/>
    </row>
    <row r="86" spans="2:61" x14ac:dyDescent="0.3">
      <c r="P86" s="370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1"/>
      <c r="AG86" s="371"/>
      <c r="AH86" s="371"/>
      <c r="AI86" s="322"/>
      <c r="AK86" s="323"/>
      <c r="AL86" s="130"/>
      <c r="AT86" s="319"/>
      <c r="AU86" s="371"/>
      <c r="AV86" s="371"/>
      <c r="AW86" s="371"/>
      <c r="AX86" s="322"/>
      <c r="AZ86" s="323"/>
      <c r="BA86" s="130"/>
      <c r="BI86" s="319"/>
    </row>
    <row r="87" spans="2:61" x14ac:dyDescent="0.3">
      <c r="P87" s="370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1"/>
      <c r="AG87" s="371"/>
      <c r="AH87" s="371"/>
      <c r="AI87" s="322"/>
      <c r="AK87" s="323"/>
      <c r="AL87" s="130"/>
      <c r="AT87" s="319"/>
      <c r="AU87" s="371"/>
      <c r="AV87" s="371"/>
      <c r="AW87" s="371"/>
      <c r="AX87" s="322"/>
      <c r="AZ87" s="323"/>
      <c r="BA87" s="130"/>
      <c r="BI87" s="319"/>
    </row>
    <row r="88" spans="2:61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70"/>
      <c r="AF88" s="371"/>
      <c r="AG88" s="371"/>
      <c r="AH88" s="371"/>
      <c r="AI88" s="371"/>
      <c r="AJ88" s="323"/>
      <c r="AK88" s="323"/>
      <c r="AL88" s="296"/>
      <c r="AU88" s="371"/>
      <c r="AV88" s="371"/>
      <c r="AW88" s="371"/>
      <c r="AX88" s="371"/>
      <c r="AY88" s="323"/>
      <c r="AZ88" s="323"/>
      <c r="BA88" s="296"/>
    </row>
    <row r="89" spans="2:61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70"/>
      <c r="AF89" s="371"/>
      <c r="AG89" s="371"/>
      <c r="AH89" s="371"/>
      <c r="AI89" s="322"/>
      <c r="AJ89" s="323"/>
      <c r="AK89" s="323"/>
      <c r="AL89" s="296"/>
      <c r="AU89" s="371"/>
      <c r="AV89" s="371"/>
      <c r="AW89" s="371"/>
      <c r="AX89" s="322"/>
      <c r="AY89" s="323"/>
      <c r="AZ89" s="323"/>
      <c r="BA89" s="296"/>
    </row>
    <row r="90" spans="2:61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70"/>
      <c r="AF90" s="371"/>
      <c r="AG90" s="371"/>
      <c r="AH90" s="371"/>
      <c r="AI90" s="322"/>
      <c r="AJ90" s="323"/>
      <c r="AK90" s="323"/>
      <c r="AL90" s="296"/>
      <c r="AU90" s="371"/>
      <c r="AV90" s="371"/>
      <c r="AW90" s="371"/>
      <c r="AX90" s="322"/>
      <c r="AY90" s="323"/>
      <c r="AZ90" s="323"/>
      <c r="BA90" s="296"/>
    </row>
    <row r="91" spans="2:61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70"/>
      <c r="AF91" s="322"/>
      <c r="AG91" s="371"/>
      <c r="AH91" s="322"/>
      <c r="AI91" s="322"/>
      <c r="AJ91" s="323"/>
      <c r="AK91" s="323"/>
      <c r="AL91" s="296"/>
      <c r="AU91" s="322"/>
      <c r="AV91" s="371"/>
      <c r="AW91" s="322"/>
      <c r="AX91" s="322"/>
      <c r="AY91" s="323"/>
      <c r="AZ91" s="323"/>
      <c r="BA91" s="296"/>
    </row>
    <row r="92" spans="2:61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70"/>
      <c r="AF92" s="371"/>
      <c r="AG92" s="371"/>
      <c r="AH92" s="371"/>
      <c r="AI92" s="322"/>
      <c r="AJ92" s="323"/>
      <c r="AK92" s="324"/>
      <c r="AL92" s="296"/>
      <c r="AU92" s="371"/>
      <c r="AV92" s="371"/>
      <c r="AW92" s="371"/>
      <c r="AX92" s="322"/>
      <c r="AY92" s="323"/>
      <c r="AZ92" s="324"/>
      <c r="BA92" s="296"/>
    </row>
    <row r="93" spans="2:61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70"/>
      <c r="AF93" s="132"/>
      <c r="AG93" s="371"/>
      <c r="AH93" s="132"/>
      <c r="AI93" s="371"/>
      <c r="AJ93" s="323"/>
      <c r="AK93" s="323"/>
      <c r="AL93" s="296"/>
      <c r="AU93" s="132"/>
      <c r="AV93" s="371"/>
      <c r="AW93" s="132"/>
      <c r="AX93" s="371"/>
      <c r="AY93" s="323"/>
      <c r="AZ93" s="323"/>
      <c r="BA93" s="296"/>
    </row>
    <row r="94" spans="2:61" x14ac:dyDescent="0.3">
      <c r="AF94" s="322"/>
      <c r="AG94" s="322"/>
      <c r="AI94" s="322"/>
      <c r="AK94" s="323"/>
      <c r="AL94" s="130"/>
      <c r="AU94" s="322"/>
      <c r="AV94" s="322"/>
      <c r="AX94" s="322"/>
      <c r="AZ94" s="323"/>
      <c r="BA94" s="130"/>
    </row>
    <row r="95" spans="2:61" x14ac:dyDescent="0.3">
      <c r="AF95" s="322"/>
      <c r="AG95" s="322"/>
      <c r="AI95" s="322"/>
      <c r="AK95" s="323"/>
      <c r="AL95" s="130"/>
      <c r="AU95" s="322"/>
      <c r="AV95" s="322"/>
      <c r="AX95" s="322"/>
      <c r="AZ95" s="323"/>
      <c r="BA95" s="130"/>
    </row>
    <row r="96" spans="2:61" x14ac:dyDescent="0.3">
      <c r="AF96" s="322"/>
      <c r="AG96" s="322"/>
      <c r="AI96" s="322"/>
      <c r="AK96" s="323"/>
      <c r="AL96" s="130"/>
      <c r="AU96" s="322"/>
      <c r="AV96" s="322"/>
      <c r="AX96" s="322"/>
      <c r="AZ96" s="323"/>
      <c r="BA96" s="130"/>
    </row>
    <row r="97" spans="2:53" x14ac:dyDescent="0.3">
      <c r="AF97" s="322"/>
      <c r="AG97" s="322"/>
      <c r="AI97" s="322"/>
      <c r="AK97" s="323"/>
      <c r="AL97" s="130"/>
      <c r="AU97" s="322"/>
      <c r="AV97" s="322"/>
      <c r="AX97" s="322"/>
      <c r="AZ97" s="323"/>
      <c r="BA97" s="130"/>
    </row>
    <row r="98" spans="2:53" x14ac:dyDescent="0.3">
      <c r="AF98" s="322"/>
      <c r="AG98" s="322"/>
      <c r="AI98" s="322"/>
      <c r="AK98" s="323"/>
      <c r="AL98" s="130"/>
      <c r="AU98" s="322"/>
      <c r="AV98" s="322"/>
      <c r="AX98" s="322"/>
      <c r="AZ98" s="323"/>
      <c r="BA98" s="130"/>
    </row>
    <row r="99" spans="2:53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70"/>
      <c r="AH99" s="371"/>
      <c r="AI99" s="371"/>
      <c r="AJ99" s="323"/>
      <c r="AK99" s="323"/>
      <c r="AW99" s="371"/>
      <c r="AX99" s="371"/>
      <c r="AY99" s="323"/>
      <c r="AZ99" s="323"/>
    </row>
    <row r="100" spans="2:53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2"/>
      <c r="AK100" s="323"/>
      <c r="AL100" s="130"/>
      <c r="AU100" s="322"/>
      <c r="AV100" s="322"/>
      <c r="AX100" s="372"/>
      <c r="AZ100" s="323"/>
      <c r="BA100" s="130"/>
    </row>
    <row r="101" spans="2:53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1"/>
      <c r="AK101" s="323"/>
      <c r="AL101" s="130"/>
      <c r="AU101" s="322"/>
      <c r="AV101" s="322"/>
      <c r="AX101" s="371"/>
      <c r="AZ101" s="323"/>
      <c r="BA101" s="130"/>
    </row>
    <row r="102" spans="2:53" x14ac:dyDescent="0.3">
      <c r="AF102" s="322"/>
      <c r="AG102" s="322"/>
      <c r="AI102" s="322"/>
      <c r="AK102" s="323"/>
      <c r="AL102" s="130"/>
      <c r="AU102" s="322"/>
      <c r="AV102" s="322"/>
      <c r="AX102" s="322"/>
      <c r="AZ102" s="323"/>
      <c r="BA102" s="130"/>
    </row>
    <row r="103" spans="2:53" x14ac:dyDescent="0.3">
      <c r="AF103" s="322"/>
      <c r="AG103" s="322"/>
      <c r="AI103" s="322"/>
      <c r="AK103" s="133"/>
      <c r="AL103" s="130"/>
      <c r="AU103" s="322"/>
      <c r="AV103" s="322"/>
      <c r="AX103" s="322"/>
      <c r="AZ103" s="133"/>
      <c r="BA103" s="130"/>
    </row>
    <row r="104" spans="2:53" x14ac:dyDescent="0.3">
      <c r="AC104" s="373"/>
      <c r="AF104" s="322"/>
      <c r="AG104" s="322"/>
      <c r="AI104" s="322"/>
      <c r="AK104" s="133"/>
      <c r="AL104" s="130"/>
      <c r="AU104" s="322"/>
      <c r="AV104" s="322"/>
      <c r="AX104" s="322"/>
      <c r="AZ104" s="133"/>
      <c r="BA104" s="130"/>
    </row>
    <row r="105" spans="2:53" x14ac:dyDescent="0.3">
      <c r="AK105" s="133"/>
      <c r="AL105" s="130"/>
      <c r="AZ105" s="133"/>
      <c r="BA105" s="130"/>
    </row>
    <row r="106" spans="2:53" x14ac:dyDescent="0.3">
      <c r="AK106" s="133"/>
      <c r="AL106" s="130"/>
      <c r="AZ106" s="133"/>
      <c r="BA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AP3" activePane="bottomRight" state="frozen"/>
      <selection pane="topRight" activeCell="E1" sqref="E1"/>
      <selection pane="bottomLeft" activeCell="A3" sqref="A3"/>
      <selection pane="bottomRight" activeCell="AP13" sqref="AP13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623</v>
      </c>
      <c r="C2" s="103" t="s">
        <v>2937</v>
      </c>
      <c r="D2" s="103" t="s">
        <v>624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2" t="s">
        <v>680</v>
      </c>
      <c r="C3" s="393" t="s">
        <v>681</v>
      </c>
      <c r="D3" s="106" t="s">
        <v>625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>
        <f t="shared" si="3"/>
        <v>4507.5</v>
      </c>
      <c r="AV3" s="107">
        <f t="shared" si="3"/>
        <v>4507.5</v>
      </c>
      <c r="AW3" s="107">
        <f t="shared" si="3"/>
        <v>4507.5</v>
      </c>
      <c r="AX3" s="107">
        <f t="shared" si="3"/>
        <v>4507.5</v>
      </c>
      <c r="AY3" s="107">
        <f t="shared" si="3"/>
        <v>482060.73</v>
      </c>
      <c r="AZ3" s="107">
        <f t="shared" si="3"/>
        <v>829656.17</v>
      </c>
      <c r="BA3" s="107">
        <f t="shared" si="3"/>
        <v>156986.07999999999</v>
      </c>
      <c r="BB3" s="107">
        <f>BA10</f>
        <v>6058.82</v>
      </c>
      <c r="BC3" s="107">
        <f t="shared" ref="BC3:BL3" si="4">BB10</f>
        <v>4507.5</v>
      </c>
      <c r="BD3" s="107">
        <f t="shared" si="4"/>
        <v>1363787.62</v>
      </c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2"/>
      <c r="C4" s="393"/>
      <c r="D4" s="106" t="s">
        <v>626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2938</v>
      </c>
      <c r="AR4" s="107">
        <v>0</v>
      </c>
      <c r="AS4" s="107">
        <v>1545574.66</v>
      </c>
      <c r="AT4" s="107">
        <v>0</v>
      </c>
      <c r="AU4" s="107" t="s">
        <v>2938</v>
      </c>
      <c r="AV4" s="107" t="s">
        <v>2938</v>
      </c>
      <c r="AW4" s="107">
        <v>0</v>
      </c>
      <c r="AX4" s="107">
        <v>0</v>
      </c>
      <c r="AY4" s="107">
        <v>0</v>
      </c>
      <c r="AZ4" s="107">
        <v>0</v>
      </c>
      <c r="BA4" s="107">
        <v>0</v>
      </c>
      <c r="BB4" s="107">
        <v>0</v>
      </c>
      <c r="BC4" s="107">
        <v>876861.31</v>
      </c>
      <c r="BD4" s="107">
        <v>0</v>
      </c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2"/>
      <c r="C5" s="393" t="s">
        <v>679</v>
      </c>
      <c r="D5" s="106" t="s">
        <v>625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2"/>
      <c r="C6" s="393"/>
      <c r="D6" s="106" t="s">
        <v>626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>
        <v>4507.5</v>
      </c>
      <c r="AV6" s="107">
        <v>4507.5</v>
      </c>
      <c r="AW6" s="107">
        <v>4507.5</v>
      </c>
      <c r="AX6" s="107">
        <v>482060.73</v>
      </c>
      <c r="AY6" s="107">
        <v>829656.17</v>
      </c>
      <c r="AZ6" s="107">
        <v>156986.07999999999</v>
      </c>
      <c r="BA6" s="107">
        <v>6058.82</v>
      </c>
      <c r="BB6" s="107">
        <v>4507.5</v>
      </c>
      <c r="BC6" s="107">
        <v>486926.31</v>
      </c>
      <c r="BD6" s="107">
        <v>4507.5</v>
      </c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2"/>
      <c r="C7" s="393"/>
      <c r="D7" s="106" t="s">
        <v>625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2"/>
      <c r="C8" s="393"/>
      <c r="D8" s="106" t="s">
        <v>626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628</v>
      </c>
      <c r="D9" s="106"/>
      <c r="E9" s="107">
        <f>SUM(E3,E5,E7)</f>
        <v>0</v>
      </c>
      <c r="F9" s="107">
        <f t="shared" ref="F9:AN10" si="5">SUM(F3,F5,F7)</f>
        <v>0</v>
      </c>
      <c r="G9" s="107">
        <f t="shared" si="5"/>
        <v>0</v>
      </c>
      <c r="H9" s="107">
        <f t="shared" si="5"/>
        <v>0</v>
      </c>
      <c r="I9" s="107">
        <f t="shared" si="5"/>
        <v>0</v>
      </c>
      <c r="J9" s="107">
        <f t="shared" si="5"/>
        <v>0</v>
      </c>
      <c r="K9" s="107">
        <f t="shared" si="5"/>
        <v>0</v>
      </c>
      <c r="L9" s="107">
        <f t="shared" si="5"/>
        <v>0</v>
      </c>
      <c r="M9" s="107">
        <f t="shared" si="5"/>
        <v>0</v>
      </c>
      <c r="N9" s="107">
        <f t="shared" si="5"/>
        <v>0</v>
      </c>
      <c r="O9" s="107">
        <f t="shared" si="5"/>
        <v>0</v>
      </c>
      <c r="P9" s="196">
        <f t="shared" si="5"/>
        <v>0</v>
      </c>
      <c r="Q9" s="107">
        <f t="shared" si="5"/>
        <v>0</v>
      </c>
      <c r="R9" s="107">
        <f t="shared" si="5"/>
        <v>0</v>
      </c>
      <c r="S9" s="107">
        <f t="shared" si="5"/>
        <v>0</v>
      </c>
      <c r="T9" s="107">
        <f t="shared" si="5"/>
        <v>0</v>
      </c>
      <c r="U9" s="107">
        <f t="shared" si="5"/>
        <v>0</v>
      </c>
      <c r="V9" s="107">
        <f t="shared" si="5"/>
        <v>0</v>
      </c>
      <c r="W9" s="107">
        <f t="shared" si="5"/>
        <v>0</v>
      </c>
      <c r="X9" s="107">
        <f t="shared" si="5"/>
        <v>0</v>
      </c>
      <c r="Y9" s="107">
        <f t="shared" si="5"/>
        <v>0</v>
      </c>
      <c r="Z9" s="107">
        <f t="shared" si="5"/>
        <v>0</v>
      </c>
      <c r="AA9" s="107">
        <f t="shared" si="5"/>
        <v>0</v>
      </c>
      <c r="AB9" s="107">
        <f t="shared" si="5"/>
        <v>1321820.04</v>
      </c>
      <c r="AC9" s="107">
        <f t="shared" si="5"/>
        <v>1773535.47</v>
      </c>
      <c r="AD9" s="107">
        <f t="shared" si="5"/>
        <v>289721.28999999998</v>
      </c>
      <c r="AE9" s="107">
        <f t="shared" si="5"/>
        <v>2502688.16</v>
      </c>
      <c r="AF9" s="107">
        <f t="shared" si="5"/>
        <v>3095095.2600000002</v>
      </c>
      <c r="AG9" s="107">
        <f t="shared" si="5"/>
        <v>2026639.81</v>
      </c>
      <c r="AH9" s="107">
        <f t="shared" si="5"/>
        <v>1415788.6500000001</v>
      </c>
      <c r="AI9" s="107">
        <f t="shared" si="5"/>
        <v>221285.75</v>
      </c>
      <c r="AJ9" s="107">
        <f t="shared" si="5"/>
        <v>149148.44</v>
      </c>
      <c r="AK9" s="107">
        <f t="shared" si="5"/>
        <v>662871.29</v>
      </c>
      <c r="AL9" s="107">
        <f t="shared" si="5"/>
        <v>537114.06999999995</v>
      </c>
      <c r="AM9" s="107">
        <f t="shared" si="5"/>
        <v>1705513.36</v>
      </c>
      <c r="AN9" s="107">
        <f t="shared" si="5"/>
        <v>1718419.3699999999</v>
      </c>
      <c r="AO9" s="107">
        <f t="shared" ref="AO9:BL9" si="6">SUM(AO3,AO5,AO7)</f>
        <v>15528.17</v>
      </c>
      <c r="AP9" s="107">
        <f t="shared" si="6"/>
        <v>6006.7</v>
      </c>
      <c r="AQ9" s="107">
        <f t="shared" si="6"/>
        <v>5597.62</v>
      </c>
      <c r="AR9" s="107">
        <f t="shared" si="6"/>
        <v>4507.5</v>
      </c>
      <c r="AS9" s="107">
        <f t="shared" si="6"/>
        <v>469320.67</v>
      </c>
      <c r="AT9" s="107">
        <f t="shared" si="6"/>
        <v>1550351.67</v>
      </c>
      <c r="AU9" s="107">
        <f t="shared" si="6"/>
        <v>4507.5</v>
      </c>
      <c r="AV9" s="107">
        <f t="shared" si="6"/>
        <v>4507.5</v>
      </c>
      <c r="AW9" s="107">
        <f t="shared" si="6"/>
        <v>4507.5</v>
      </c>
      <c r="AX9" s="107">
        <f t="shared" si="6"/>
        <v>4507.5</v>
      </c>
      <c r="AY9" s="107">
        <f t="shared" si="6"/>
        <v>482060.73</v>
      </c>
      <c r="AZ9" s="107">
        <f t="shared" si="6"/>
        <v>829656.17</v>
      </c>
      <c r="BA9" s="107">
        <f t="shared" si="6"/>
        <v>156986.07999999999</v>
      </c>
      <c r="BB9" s="107">
        <f t="shared" si="6"/>
        <v>6058.82</v>
      </c>
      <c r="BC9" s="107">
        <f t="shared" si="6"/>
        <v>4507.5</v>
      </c>
      <c r="BD9" s="107">
        <f t="shared" si="6"/>
        <v>1363787.62</v>
      </c>
      <c r="BE9" s="107">
        <f t="shared" si="6"/>
        <v>0</v>
      </c>
      <c r="BF9" s="107">
        <f t="shared" si="6"/>
        <v>0</v>
      </c>
      <c r="BG9" s="107">
        <f t="shared" si="6"/>
        <v>0</v>
      </c>
      <c r="BH9" s="107">
        <f t="shared" si="6"/>
        <v>0</v>
      </c>
      <c r="BI9" s="107">
        <f t="shared" si="6"/>
        <v>0</v>
      </c>
      <c r="BJ9" s="107">
        <f t="shared" si="6"/>
        <v>0</v>
      </c>
      <c r="BK9" s="107">
        <f t="shared" si="6"/>
        <v>0</v>
      </c>
      <c r="BL9" s="107">
        <f t="shared" si="6"/>
        <v>0</v>
      </c>
      <c r="BM9" s="107">
        <f t="shared" ref="BM9:BN9" si="7">SUM(BM3,BM5,BM7)</f>
        <v>0</v>
      </c>
      <c r="BN9" s="107">
        <f t="shared" si="7"/>
        <v>0</v>
      </c>
    </row>
    <row r="10" spans="2:66" x14ac:dyDescent="0.3">
      <c r="B10" s="138"/>
      <c r="C10" s="136" t="s">
        <v>629</v>
      </c>
      <c r="D10" s="106"/>
      <c r="E10" s="107">
        <f>SUM(E4,E6,E8)</f>
        <v>0</v>
      </c>
      <c r="F10" s="107">
        <f t="shared" si="5"/>
        <v>0</v>
      </c>
      <c r="G10" s="107">
        <f t="shared" si="5"/>
        <v>0</v>
      </c>
      <c r="H10" s="107">
        <f t="shared" si="5"/>
        <v>0</v>
      </c>
      <c r="I10" s="107">
        <f t="shared" si="5"/>
        <v>0</v>
      </c>
      <c r="J10" s="107">
        <f t="shared" si="5"/>
        <v>0</v>
      </c>
      <c r="K10" s="107">
        <f t="shared" si="5"/>
        <v>0</v>
      </c>
      <c r="L10" s="107">
        <f t="shared" si="5"/>
        <v>0</v>
      </c>
      <c r="M10" s="107">
        <f t="shared" si="5"/>
        <v>0</v>
      </c>
      <c r="N10" s="107">
        <f t="shared" si="5"/>
        <v>0</v>
      </c>
      <c r="O10" s="107">
        <f t="shared" si="5"/>
        <v>0</v>
      </c>
      <c r="P10" s="196">
        <f t="shared" si="5"/>
        <v>0</v>
      </c>
      <c r="Q10" s="107">
        <f t="shared" si="5"/>
        <v>0</v>
      </c>
      <c r="R10" s="107">
        <f t="shared" si="5"/>
        <v>0</v>
      </c>
      <c r="S10" s="107">
        <f t="shared" si="5"/>
        <v>0</v>
      </c>
      <c r="T10" s="107">
        <f t="shared" si="5"/>
        <v>0</v>
      </c>
      <c r="U10" s="107">
        <f t="shared" si="5"/>
        <v>0</v>
      </c>
      <c r="V10" s="107">
        <f t="shared" si="5"/>
        <v>0</v>
      </c>
      <c r="W10" s="107">
        <f t="shared" si="5"/>
        <v>0</v>
      </c>
      <c r="X10" s="107">
        <f t="shared" si="5"/>
        <v>0</v>
      </c>
      <c r="Y10" s="107">
        <f t="shared" si="5"/>
        <v>0</v>
      </c>
      <c r="Z10" s="107">
        <f t="shared" si="5"/>
        <v>0</v>
      </c>
      <c r="AA10" s="107">
        <f t="shared" si="5"/>
        <v>0</v>
      </c>
      <c r="AB10" s="107">
        <f t="shared" si="5"/>
        <v>1773535.47</v>
      </c>
      <c r="AC10" s="107">
        <f t="shared" si="5"/>
        <v>289721.28999999998</v>
      </c>
      <c r="AD10" s="107">
        <f t="shared" si="5"/>
        <v>2502688.16</v>
      </c>
      <c r="AE10" s="107">
        <f t="shared" si="5"/>
        <v>3095095.2600000002</v>
      </c>
      <c r="AF10" s="107">
        <f t="shared" si="5"/>
        <v>2026639.81</v>
      </c>
      <c r="AG10" s="107">
        <f t="shared" si="5"/>
        <v>1415788.6500000001</v>
      </c>
      <c r="AH10" s="107">
        <f t="shared" si="5"/>
        <v>221285.75</v>
      </c>
      <c r="AI10" s="107">
        <f t="shared" si="5"/>
        <v>149148.44</v>
      </c>
      <c r="AJ10" s="107">
        <f t="shared" si="5"/>
        <v>662871.29</v>
      </c>
      <c r="AK10" s="107">
        <f t="shared" si="5"/>
        <v>537114.06999999995</v>
      </c>
      <c r="AL10" s="107">
        <f t="shared" si="5"/>
        <v>1705513.36</v>
      </c>
      <c r="AM10" s="107">
        <f t="shared" si="5"/>
        <v>1718419.3699999999</v>
      </c>
      <c r="AN10" s="107">
        <f t="shared" si="5"/>
        <v>15528.17</v>
      </c>
      <c r="AO10" s="107">
        <f t="shared" ref="AO10:BL10" si="8">SUM(AO4,AO6,AO8)</f>
        <v>6006.7</v>
      </c>
      <c r="AP10" s="107">
        <f t="shared" si="8"/>
        <v>5597.62</v>
      </c>
      <c r="AQ10" s="107">
        <f t="shared" si="8"/>
        <v>4507.5</v>
      </c>
      <c r="AR10" s="107">
        <f t="shared" si="8"/>
        <v>469320.67</v>
      </c>
      <c r="AS10" s="107">
        <f t="shared" si="8"/>
        <v>1550351.67</v>
      </c>
      <c r="AT10" s="107">
        <f t="shared" si="8"/>
        <v>4507.5</v>
      </c>
      <c r="AU10" s="107">
        <f t="shared" si="8"/>
        <v>4507.5</v>
      </c>
      <c r="AV10" s="107">
        <f t="shared" si="8"/>
        <v>4507.5</v>
      </c>
      <c r="AW10" s="107">
        <f t="shared" si="8"/>
        <v>4507.5</v>
      </c>
      <c r="AX10" s="107">
        <f t="shared" si="8"/>
        <v>482060.73</v>
      </c>
      <c r="AY10" s="107">
        <f t="shared" si="8"/>
        <v>829656.17</v>
      </c>
      <c r="AZ10" s="107">
        <f t="shared" si="8"/>
        <v>156986.07999999999</v>
      </c>
      <c r="BA10" s="107">
        <f t="shared" si="8"/>
        <v>6058.82</v>
      </c>
      <c r="BB10" s="107">
        <f t="shared" si="8"/>
        <v>4507.5</v>
      </c>
      <c r="BC10" s="107">
        <f t="shared" si="8"/>
        <v>1363787.62</v>
      </c>
      <c r="BD10" s="107">
        <f t="shared" si="8"/>
        <v>4507.5</v>
      </c>
      <c r="BE10" s="107">
        <f t="shared" si="8"/>
        <v>0</v>
      </c>
      <c r="BF10" s="107">
        <f t="shared" si="8"/>
        <v>0</v>
      </c>
      <c r="BG10" s="107">
        <f t="shared" si="8"/>
        <v>0</v>
      </c>
      <c r="BH10" s="107">
        <f t="shared" si="8"/>
        <v>0</v>
      </c>
      <c r="BI10" s="107">
        <f t="shared" si="8"/>
        <v>0</v>
      </c>
      <c r="BJ10" s="107">
        <f t="shared" si="8"/>
        <v>0</v>
      </c>
      <c r="BK10" s="107">
        <f t="shared" si="8"/>
        <v>0</v>
      </c>
      <c r="BL10" s="107">
        <f t="shared" si="8"/>
        <v>0</v>
      </c>
      <c r="BM10" s="107">
        <f t="shared" ref="BM10:BN10" si="9">SUM(BM4,BM6,BM8)</f>
        <v>0</v>
      </c>
      <c r="BN10" s="107">
        <f t="shared" si="9"/>
        <v>0</v>
      </c>
    </row>
    <row r="11" spans="2:66" x14ac:dyDescent="0.3">
      <c r="P11" s="197"/>
    </row>
    <row r="12" spans="2:66" x14ac:dyDescent="0.3">
      <c r="B12" s="134" t="s">
        <v>623</v>
      </c>
      <c r="C12" s="134" t="s">
        <v>2936</v>
      </c>
      <c r="D12" s="134" t="s">
        <v>624</v>
      </c>
      <c r="E12" s="135">
        <f>E2</f>
        <v>42370</v>
      </c>
      <c r="F12" s="135">
        <f t="shared" ref="F12:AN12" si="10">F2</f>
        <v>42401</v>
      </c>
      <c r="G12" s="135">
        <f t="shared" si="10"/>
        <v>42430</v>
      </c>
      <c r="H12" s="135">
        <f t="shared" si="10"/>
        <v>42461</v>
      </c>
      <c r="I12" s="135">
        <f t="shared" si="10"/>
        <v>42491</v>
      </c>
      <c r="J12" s="135">
        <f t="shared" si="10"/>
        <v>42522</v>
      </c>
      <c r="K12" s="135">
        <f t="shared" si="10"/>
        <v>42552</v>
      </c>
      <c r="L12" s="135">
        <f t="shared" si="10"/>
        <v>42583</v>
      </c>
      <c r="M12" s="135">
        <f t="shared" si="10"/>
        <v>42614</v>
      </c>
      <c r="N12" s="135">
        <f t="shared" si="10"/>
        <v>42644</v>
      </c>
      <c r="O12" s="135">
        <f t="shared" si="10"/>
        <v>42675</v>
      </c>
      <c r="P12" s="135">
        <f t="shared" si="10"/>
        <v>42705</v>
      </c>
      <c r="Q12" s="135">
        <f t="shared" si="10"/>
        <v>42736</v>
      </c>
      <c r="R12" s="135">
        <f t="shared" si="10"/>
        <v>42767</v>
      </c>
      <c r="S12" s="135">
        <f t="shared" si="10"/>
        <v>42795</v>
      </c>
      <c r="T12" s="135">
        <f t="shared" si="10"/>
        <v>42826</v>
      </c>
      <c r="U12" s="135">
        <f t="shared" si="10"/>
        <v>42856</v>
      </c>
      <c r="V12" s="135">
        <f t="shared" si="10"/>
        <v>42887</v>
      </c>
      <c r="W12" s="135">
        <f t="shared" si="10"/>
        <v>42917</v>
      </c>
      <c r="X12" s="135">
        <f t="shared" si="10"/>
        <v>42948</v>
      </c>
      <c r="Y12" s="135">
        <f t="shared" si="10"/>
        <v>42979</v>
      </c>
      <c r="Z12" s="135">
        <f t="shared" si="10"/>
        <v>43009</v>
      </c>
      <c r="AA12" s="135">
        <f t="shared" si="10"/>
        <v>43040</v>
      </c>
      <c r="AB12" s="135">
        <f t="shared" si="10"/>
        <v>43070</v>
      </c>
      <c r="AC12" s="135">
        <f t="shared" si="10"/>
        <v>43101</v>
      </c>
      <c r="AD12" s="135">
        <f t="shared" si="10"/>
        <v>43132</v>
      </c>
      <c r="AE12" s="135">
        <f t="shared" si="10"/>
        <v>43160</v>
      </c>
      <c r="AF12" s="135">
        <f t="shared" si="10"/>
        <v>43191</v>
      </c>
      <c r="AG12" s="135">
        <f t="shared" si="10"/>
        <v>43221</v>
      </c>
      <c r="AH12" s="135">
        <f t="shared" si="10"/>
        <v>43252</v>
      </c>
      <c r="AI12" s="135">
        <f t="shared" si="10"/>
        <v>43282</v>
      </c>
      <c r="AJ12" s="135">
        <f t="shared" si="10"/>
        <v>43313</v>
      </c>
      <c r="AK12" s="135">
        <f t="shared" si="10"/>
        <v>43344</v>
      </c>
      <c r="AL12" s="135">
        <f t="shared" si="10"/>
        <v>43374</v>
      </c>
      <c r="AM12" s="135">
        <f t="shared" si="10"/>
        <v>43405</v>
      </c>
      <c r="AN12" s="135">
        <f t="shared" si="10"/>
        <v>43435</v>
      </c>
      <c r="AO12" s="135">
        <f t="shared" ref="AO12:BL12" si="11">AO2</f>
        <v>43466</v>
      </c>
      <c r="AP12" s="135">
        <f t="shared" si="11"/>
        <v>43497</v>
      </c>
      <c r="AQ12" s="135">
        <f t="shared" si="11"/>
        <v>43525</v>
      </c>
      <c r="AR12" s="135">
        <f t="shared" si="11"/>
        <v>43556</v>
      </c>
      <c r="AS12" s="135">
        <f t="shared" si="11"/>
        <v>43586</v>
      </c>
      <c r="AT12" s="135">
        <f t="shared" si="11"/>
        <v>43617</v>
      </c>
      <c r="AU12" s="135">
        <f t="shared" si="11"/>
        <v>43647</v>
      </c>
      <c r="AV12" s="135">
        <f t="shared" si="11"/>
        <v>43678</v>
      </c>
      <c r="AW12" s="135">
        <f t="shared" si="11"/>
        <v>43709</v>
      </c>
      <c r="AX12" s="135">
        <f t="shared" si="11"/>
        <v>43739</v>
      </c>
      <c r="AY12" s="135">
        <f t="shared" si="11"/>
        <v>43770</v>
      </c>
      <c r="AZ12" s="135">
        <f t="shared" si="11"/>
        <v>43800</v>
      </c>
      <c r="BA12" s="135">
        <f t="shared" si="11"/>
        <v>43831</v>
      </c>
      <c r="BB12" s="135">
        <f t="shared" si="11"/>
        <v>43862</v>
      </c>
      <c r="BC12" s="135">
        <f t="shared" si="11"/>
        <v>43891</v>
      </c>
      <c r="BD12" s="135">
        <f t="shared" si="11"/>
        <v>43922</v>
      </c>
      <c r="BE12" s="135">
        <f t="shared" si="11"/>
        <v>43952</v>
      </c>
      <c r="BF12" s="135">
        <f t="shared" si="11"/>
        <v>43983</v>
      </c>
      <c r="BG12" s="135">
        <f t="shared" si="11"/>
        <v>44013</v>
      </c>
      <c r="BH12" s="135">
        <f t="shared" si="11"/>
        <v>44044</v>
      </c>
      <c r="BI12" s="135">
        <f t="shared" si="11"/>
        <v>44075</v>
      </c>
      <c r="BJ12" s="135">
        <f t="shared" si="11"/>
        <v>44105</v>
      </c>
      <c r="BK12" s="135">
        <f t="shared" si="11"/>
        <v>44136</v>
      </c>
      <c r="BL12" s="135">
        <f t="shared" si="11"/>
        <v>44166</v>
      </c>
      <c r="BM12" s="135">
        <f t="shared" ref="BM12:BN12" si="12">BM2</f>
        <v>44197</v>
      </c>
      <c r="BN12" s="135">
        <f t="shared" si="12"/>
        <v>44228</v>
      </c>
    </row>
    <row r="13" spans="2:66" x14ac:dyDescent="0.3">
      <c r="B13" s="394" t="s">
        <v>680</v>
      </c>
      <c r="C13" s="393" t="s">
        <v>681</v>
      </c>
      <c r="D13" s="136" t="s">
        <v>625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3">AP20</f>
        <v>560947.92000000004</v>
      </c>
      <c r="AR13" s="137">
        <f t="shared" si="13"/>
        <v>366702.27</v>
      </c>
      <c r="AS13" s="137">
        <f t="shared" si="13"/>
        <v>1500050.88</v>
      </c>
      <c r="AT13" s="137">
        <f t="shared" si="13"/>
        <v>502736.25</v>
      </c>
      <c r="AU13" s="137">
        <f t="shared" si="13"/>
        <v>2969549.1100000003</v>
      </c>
      <c r="AV13" s="137">
        <f t="shared" si="13"/>
        <v>2034148.08</v>
      </c>
      <c r="AW13" s="137">
        <f t="shared" si="13"/>
        <v>2428541.09</v>
      </c>
      <c r="AX13" s="137">
        <f t="shared" si="13"/>
        <v>4524362.17</v>
      </c>
      <c r="AY13" s="137">
        <f t="shared" si="13"/>
        <v>3672215.9699999997</v>
      </c>
      <c r="AZ13" s="137">
        <f t="shared" si="13"/>
        <v>2828778.37</v>
      </c>
      <c r="BA13" s="137">
        <f t="shared" si="13"/>
        <v>307218.96000000002</v>
      </c>
      <c r="BB13" s="137">
        <f t="shared" si="13"/>
        <v>750948.94</v>
      </c>
      <c r="BC13" s="137">
        <f t="shared" si="13"/>
        <v>6601.71</v>
      </c>
      <c r="BD13" s="137">
        <f t="shared" si="13"/>
        <v>1393545.54</v>
      </c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4"/>
      <c r="C14" s="393"/>
      <c r="D14" s="136" t="s">
        <v>626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2938</v>
      </c>
      <c r="AR14" s="107">
        <v>1500000</v>
      </c>
      <c r="AS14" s="107">
        <v>0.01</v>
      </c>
      <c r="AT14" s="107">
        <v>2960045.99</v>
      </c>
      <c r="AU14" s="107">
        <v>16.75</v>
      </c>
      <c r="AV14" s="107">
        <v>1924021.09</v>
      </c>
      <c r="AW14" s="107">
        <v>3106703.13</v>
      </c>
      <c r="AX14" s="107">
        <v>1722452.99</v>
      </c>
      <c r="AY14" s="107">
        <v>1903643.31</v>
      </c>
      <c r="AZ14" s="107">
        <v>0</v>
      </c>
      <c r="BA14" s="137">
        <v>1.1200000000000001</v>
      </c>
      <c r="BB14" s="137">
        <v>11.07</v>
      </c>
      <c r="BC14" s="137">
        <v>103934.7</v>
      </c>
      <c r="BD14" s="137" t="s">
        <v>2938</v>
      </c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4"/>
      <c r="C15" s="393" t="s">
        <v>679</v>
      </c>
      <c r="D15" s="136" t="s">
        <v>625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4"/>
      <c r="C16" s="393"/>
      <c r="D16" s="136" t="s">
        <v>626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>
        <v>2034131.33</v>
      </c>
      <c r="AV16" s="107">
        <v>504520</v>
      </c>
      <c r="AW16" s="107">
        <v>1417659.04</v>
      </c>
      <c r="AX16" s="107">
        <v>1949762.98</v>
      </c>
      <c r="AY16" s="107">
        <v>925135.06</v>
      </c>
      <c r="AZ16" s="107">
        <v>307218.96000000002</v>
      </c>
      <c r="BA16" s="137">
        <v>750947.82</v>
      </c>
      <c r="BB16" s="137">
        <v>6590.64</v>
      </c>
      <c r="BC16" s="137">
        <v>1289610.8400000001</v>
      </c>
      <c r="BD16" s="137">
        <v>787417.89</v>
      </c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4"/>
      <c r="C17" s="395"/>
      <c r="D17" s="136" t="s">
        <v>625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4"/>
      <c r="C18" s="395"/>
      <c r="D18" s="136" t="s">
        <v>626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628</v>
      </c>
      <c r="D19" s="106"/>
      <c r="E19" s="107">
        <f>SUM(E13,E15,E17)</f>
        <v>0</v>
      </c>
      <c r="F19" s="107">
        <f t="shared" ref="F19:AN20" si="14">SUM(F13,F15,F17)</f>
        <v>0</v>
      </c>
      <c r="G19" s="107">
        <f t="shared" si="14"/>
        <v>0</v>
      </c>
      <c r="H19" s="107">
        <f t="shared" si="14"/>
        <v>0</v>
      </c>
      <c r="I19" s="107">
        <f t="shared" si="14"/>
        <v>0</v>
      </c>
      <c r="J19" s="107">
        <f t="shared" si="14"/>
        <v>0</v>
      </c>
      <c r="K19" s="107">
        <f t="shared" si="14"/>
        <v>0</v>
      </c>
      <c r="L19" s="107">
        <f t="shared" si="14"/>
        <v>0</v>
      </c>
      <c r="M19" s="107">
        <f t="shared" si="14"/>
        <v>0</v>
      </c>
      <c r="N19" s="107">
        <f t="shared" si="14"/>
        <v>0</v>
      </c>
      <c r="O19" s="107">
        <f t="shared" si="14"/>
        <v>0</v>
      </c>
      <c r="P19" s="196">
        <f t="shared" si="14"/>
        <v>0</v>
      </c>
      <c r="Q19" s="107">
        <f t="shared" si="14"/>
        <v>0</v>
      </c>
      <c r="R19" s="107">
        <f t="shared" si="14"/>
        <v>0</v>
      </c>
      <c r="S19" s="107">
        <f t="shared" si="14"/>
        <v>0</v>
      </c>
      <c r="T19" s="107">
        <f t="shared" si="14"/>
        <v>0</v>
      </c>
      <c r="U19" s="107">
        <f t="shared" si="14"/>
        <v>0</v>
      </c>
      <c r="V19" s="107">
        <f t="shared" si="14"/>
        <v>0</v>
      </c>
      <c r="W19" s="107">
        <f t="shared" si="14"/>
        <v>0</v>
      </c>
      <c r="X19" s="107">
        <f t="shared" si="14"/>
        <v>0</v>
      </c>
      <c r="Y19" s="107">
        <f t="shared" si="14"/>
        <v>0</v>
      </c>
      <c r="Z19" s="107">
        <f t="shared" si="14"/>
        <v>0</v>
      </c>
      <c r="AA19" s="107">
        <f t="shared" si="14"/>
        <v>0</v>
      </c>
      <c r="AB19" s="107">
        <f t="shared" si="14"/>
        <v>0</v>
      </c>
      <c r="AC19" s="107">
        <f t="shared" si="14"/>
        <v>0</v>
      </c>
      <c r="AD19" s="107">
        <f t="shared" si="14"/>
        <v>0</v>
      </c>
      <c r="AE19" s="107">
        <f t="shared" si="14"/>
        <v>0</v>
      </c>
      <c r="AF19" s="107">
        <f t="shared" si="14"/>
        <v>0</v>
      </c>
      <c r="AG19" s="107">
        <f t="shared" si="14"/>
        <v>0</v>
      </c>
      <c r="AH19" s="107">
        <f t="shared" si="14"/>
        <v>0</v>
      </c>
      <c r="AI19" s="107">
        <f t="shared" si="14"/>
        <v>0</v>
      </c>
      <c r="AJ19" s="107">
        <f t="shared" si="14"/>
        <v>0</v>
      </c>
      <c r="AK19" s="107">
        <f t="shared" si="14"/>
        <v>0</v>
      </c>
      <c r="AL19" s="107">
        <f t="shared" si="14"/>
        <v>0</v>
      </c>
      <c r="AM19" s="107">
        <f t="shared" si="14"/>
        <v>0</v>
      </c>
      <c r="AN19" s="107">
        <f t="shared" si="14"/>
        <v>0</v>
      </c>
      <c r="AO19" s="107">
        <f t="shared" ref="AO19:BL19" si="15">SUM(AO13,AO15,AO17)</f>
        <v>0</v>
      </c>
      <c r="AP19" s="107">
        <f t="shared" si="15"/>
        <v>592890.20000000007</v>
      </c>
      <c r="AQ19" s="107">
        <f t="shared" si="15"/>
        <v>560947.92000000004</v>
      </c>
      <c r="AR19" s="107">
        <f t="shared" si="15"/>
        <v>366702.27</v>
      </c>
      <c r="AS19" s="107">
        <f t="shared" si="15"/>
        <v>1500050.88</v>
      </c>
      <c r="AT19" s="107">
        <f t="shared" si="15"/>
        <v>502736.25</v>
      </c>
      <c r="AU19" s="107">
        <f t="shared" si="15"/>
        <v>2969549.1100000003</v>
      </c>
      <c r="AV19" s="107">
        <f t="shared" si="15"/>
        <v>2034148.08</v>
      </c>
      <c r="AW19" s="107">
        <f t="shared" si="15"/>
        <v>2428541.09</v>
      </c>
      <c r="AX19" s="107">
        <f t="shared" si="15"/>
        <v>4524362.17</v>
      </c>
      <c r="AY19" s="107">
        <f t="shared" si="15"/>
        <v>3672215.9699999997</v>
      </c>
      <c r="AZ19" s="107">
        <f t="shared" si="15"/>
        <v>2828778.37</v>
      </c>
      <c r="BA19" s="107">
        <f t="shared" si="15"/>
        <v>307218.96000000002</v>
      </c>
      <c r="BB19" s="107">
        <f t="shared" si="15"/>
        <v>750948.94</v>
      </c>
      <c r="BC19" s="107">
        <f t="shared" si="15"/>
        <v>6601.71</v>
      </c>
      <c r="BD19" s="107">
        <f t="shared" si="15"/>
        <v>1393545.54</v>
      </c>
      <c r="BE19" s="107">
        <f t="shared" si="15"/>
        <v>0</v>
      </c>
      <c r="BF19" s="107">
        <f t="shared" si="15"/>
        <v>0</v>
      </c>
      <c r="BG19" s="107">
        <f t="shared" si="15"/>
        <v>0</v>
      </c>
      <c r="BH19" s="107">
        <f t="shared" si="15"/>
        <v>0</v>
      </c>
      <c r="BI19" s="107">
        <f t="shared" si="15"/>
        <v>0</v>
      </c>
      <c r="BJ19" s="107">
        <f t="shared" si="15"/>
        <v>0</v>
      </c>
      <c r="BK19" s="107">
        <f t="shared" si="15"/>
        <v>0</v>
      </c>
      <c r="BL19" s="107">
        <f t="shared" si="15"/>
        <v>0</v>
      </c>
      <c r="BM19" s="107">
        <f t="shared" ref="BM19:BN19" si="16">SUM(BM13,BM15,BM17)</f>
        <v>0</v>
      </c>
      <c r="BN19" s="107">
        <f t="shared" si="16"/>
        <v>0</v>
      </c>
    </row>
    <row r="20" spans="2:66" x14ac:dyDescent="0.3">
      <c r="B20" s="138"/>
      <c r="C20" s="136" t="s">
        <v>629</v>
      </c>
      <c r="D20" s="106"/>
      <c r="E20" s="107">
        <f>SUM(E14,E16,E18)</f>
        <v>0</v>
      </c>
      <c r="F20" s="107">
        <f t="shared" si="14"/>
        <v>0</v>
      </c>
      <c r="G20" s="107">
        <f t="shared" si="14"/>
        <v>0</v>
      </c>
      <c r="H20" s="107">
        <f t="shared" si="14"/>
        <v>0</v>
      </c>
      <c r="I20" s="107">
        <f t="shared" si="14"/>
        <v>0</v>
      </c>
      <c r="J20" s="107">
        <f t="shared" si="14"/>
        <v>0</v>
      </c>
      <c r="K20" s="107">
        <f t="shared" si="14"/>
        <v>0</v>
      </c>
      <c r="L20" s="107">
        <f t="shared" si="14"/>
        <v>0</v>
      </c>
      <c r="M20" s="107">
        <f t="shared" si="14"/>
        <v>0</v>
      </c>
      <c r="N20" s="107">
        <f t="shared" si="14"/>
        <v>0</v>
      </c>
      <c r="O20" s="107">
        <f t="shared" si="14"/>
        <v>0</v>
      </c>
      <c r="P20" s="196">
        <f t="shared" si="14"/>
        <v>0</v>
      </c>
      <c r="Q20" s="107">
        <f t="shared" si="14"/>
        <v>0</v>
      </c>
      <c r="R20" s="107">
        <f t="shared" si="14"/>
        <v>0</v>
      </c>
      <c r="S20" s="107">
        <f t="shared" si="14"/>
        <v>0</v>
      </c>
      <c r="T20" s="107">
        <f t="shared" si="14"/>
        <v>0</v>
      </c>
      <c r="U20" s="107">
        <f t="shared" si="14"/>
        <v>0</v>
      </c>
      <c r="V20" s="107">
        <f t="shared" si="14"/>
        <v>0</v>
      </c>
      <c r="W20" s="107">
        <f t="shared" si="14"/>
        <v>0</v>
      </c>
      <c r="X20" s="107">
        <f t="shared" si="14"/>
        <v>0</v>
      </c>
      <c r="Y20" s="107">
        <f t="shared" si="14"/>
        <v>0</v>
      </c>
      <c r="Z20" s="107">
        <f t="shared" si="14"/>
        <v>0</v>
      </c>
      <c r="AA20" s="107">
        <f t="shared" si="14"/>
        <v>0</v>
      </c>
      <c r="AB20" s="107">
        <f t="shared" si="14"/>
        <v>0</v>
      </c>
      <c r="AC20" s="107">
        <f t="shared" si="14"/>
        <v>0</v>
      </c>
      <c r="AD20" s="107">
        <f t="shared" si="14"/>
        <v>0</v>
      </c>
      <c r="AE20" s="107">
        <f t="shared" si="14"/>
        <v>0</v>
      </c>
      <c r="AF20" s="107">
        <f t="shared" si="14"/>
        <v>0</v>
      </c>
      <c r="AG20" s="107">
        <f t="shared" si="14"/>
        <v>0</v>
      </c>
      <c r="AH20" s="107">
        <f t="shared" si="14"/>
        <v>0</v>
      </c>
      <c r="AI20" s="107">
        <f t="shared" si="14"/>
        <v>0</v>
      </c>
      <c r="AJ20" s="107">
        <f t="shared" si="14"/>
        <v>31324.29</v>
      </c>
      <c r="AK20" s="107">
        <f t="shared" si="14"/>
        <v>1141.49</v>
      </c>
      <c r="AL20" s="107">
        <f t="shared" si="14"/>
        <v>0</v>
      </c>
      <c r="AM20" s="107">
        <f t="shared" si="14"/>
        <v>0</v>
      </c>
      <c r="AN20" s="107">
        <f t="shared" si="14"/>
        <v>0</v>
      </c>
      <c r="AO20" s="107">
        <f t="shared" ref="AO20:BL20" si="17">SUM(AO14,AO16,AO18)</f>
        <v>592890.20000000007</v>
      </c>
      <c r="AP20" s="107">
        <f t="shared" si="17"/>
        <v>560947.92000000004</v>
      </c>
      <c r="AQ20" s="107">
        <f t="shared" si="17"/>
        <v>366702.27</v>
      </c>
      <c r="AR20" s="107">
        <f t="shared" si="17"/>
        <v>1500050.88</v>
      </c>
      <c r="AS20" s="107">
        <f t="shared" si="17"/>
        <v>502736.25</v>
      </c>
      <c r="AT20" s="107">
        <f t="shared" si="17"/>
        <v>2969549.1100000003</v>
      </c>
      <c r="AU20" s="107">
        <f t="shared" si="17"/>
        <v>2034148.08</v>
      </c>
      <c r="AV20" s="107">
        <f t="shared" si="17"/>
        <v>2428541.09</v>
      </c>
      <c r="AW20" s="107">
        <f t="shared" si="17"/>
        <v>4524362.17</v>
      </c>
      <c r="AX20" s="107">
        <f t="shared" si="17"/>
        <v>3672215.9699999997</v>
      </c>
      <c r="AY20" s="107">
        <f t="shared" si="17"/>
        <v>2828778.37</v>
      </c>
      <c r="AZ20" s="107">
        <f t="shared" si="17"/>
        <v>307218.96000000002</v>
      </c>
      <c r="BA20" s="107">
        <f t="shared" si="17"/>
        <v>750948.94</v>
      </c>
      <c r="BB20" s="107">
        <f t="shared" si="17"/>
        <v>6601.71</v>
      </c>
      <c r="BC20" s="107">
        <f t="shared" si="17"/>
        <v>1393545.54</v>
      </c>
      <c r="BD20" s="107">
        <f t="shared" si="17"/>
        <v>787417.89</v>
      </c>
      <c r="BE20" s="107">
        <f t="shared" si="17"/>
        <v>0</v>
      </c>
      <c r="BF20" s="107">
        <f t="shared" si="17"/>
        <v>0</v>
      </c>
      <c r="BG20" s="107">
        <f t="shared" si="17"/>
        <v>0</v>
      </c>
      <c r="BH20" s="107">
        <f t="shared" si="17"/>
        <v>0</v>
      </c>
      <c r="BI20" s="107">
        <f t="shared" si="17"/>
        <v>0</v>
      </c>
      <c r="BJ20" s="107">
        <f t="shared" si="17"/>
        <v>0</v>
      </c>
      <c r="BK20" s="107">
        <f t="shared" si="17"/>
        <v>0</v>
      </c>
      <c r="BL20" s="107">
        <f t="shared" si="17"/>
        <v>0</v>
      </c>
      <c r="BM20" s="107">
        <f t="shared" ref="BM20:BN20" si="18">SUM(BM14,BM16,BM18)</f>
        <v>0</v>
      </c>
      <c r="BN20" s="107">
        <f t="shared" si="18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 activeCell="C5" sqref="C5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278</v>
      </c>
      <c r="D2" s="67"/>
      <c r="E2" s="68"/>
      <c r="F2" s="78"/>
      <c r="G2" s="71"/>
      <c r="H2" s="56"/>
      <c r="I2" s="204" t="s">
        <v>30</v>
      </c>
      <c r="J2" s="57">
        <f>SUBTOTAL(9,J4:J1048576)</f>
        <v>51413.309999997793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607</v>
      </c>
      <c r="E3" s="201" t="s">
        <v>279</v>
      </c>
      <c r="F3" s="77" t="s">
        <v>280</v>
      </c>
      <c r="G3" s="77" t="s">
        <v>281</v>
      </c>
      <c r="H3" s="77" t="s">
        <v>282</v>
      </c>
      <c r="I3" s="77" t="s">
        <v>283</v>
      </c>
      <c r="J3" s="77" t="s">
        <v>122</v>
      </c>
      <c r="K3" s="77" t="s">
        <v>606</v>
      </c>
      <c r="L3" s="202" t="s">
        <v>627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681</v>
      </c>
      <c r="C4" s="205" t="s">
        <v>680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284</v>
      </c>
      <c r="H4" s="207" t="s">
        <v>140</v>
      </c>
      <c r="I4" s="207" t="s">
        <v>224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1868</v>
      </c>
    </row>
    <row r="5" spans="1:16" ht="15" customHeight="1" x14ac:dyDescent="0.3">
      <c r="A5" s="286" t="str">
        <f t="shared" si="0"/>
        <v>2017</v>
      </c>
      <c r="B5" s="205" t="s">
        <v>681</v>
      </c>
      <c r="C5" s="205" t="s">
        <v>680</v>
      </c>
      <c r="D5" s="72" t="str">
        <f t="shared" si="1"/>
        <v>dez/2017</v>
      </c>
      <c r="E5" s="206">
        <v>43090</v>
      </c>
      <c r="F5" s="205" t="s">
        <v>209</v>
      </c>
      <c r="G5" s="205" t="s">
        <v>284</v>
      </c>
      <c r="H5" s="207" t="s">
        <v>318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681</v>
      </c>
      <c r="C6" s="205" t="s">
        <v>680</v>
      </c>
      <c r="D6" s="72" t="str">
        <f t="shared" si="1"/>
        <v>dez/2017</v>
      </c>
      <c r="E6" s="206">
        <v>43090</v>
      </c>
      <c r="F6" s="205" t="s">
        <v>209</v>
      </c>
      <c r="G6" s="205" t="s">
        <v>284</v>
      </c>
      <c r="H6" s="207" t="s">
        <v>318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679</v>
      </c>
      <c r="C7" s="205" t="s">
        <v>680</v>
      </c>
      <c r="D7" s="72" t="str">
        <f t="shared" si="1"/>
        <v>dez/2017</v>
      </c>
      <c r="E7" s="206">
        <v>43091</v>
      </c>
      <c r="F7" s="205" t="s">
        <v>212</v>
      </c>
      <c r="G7" s="205" t="s">
        <v>284</v>
      </c>
      <c r="H7" s="207" t="s">
        <v>212</v>
      </c>
      <c r="I7" s="207" t="s">
        <v>201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679</v>
      </c>
      <c r="C8" s="205" t="s">
        <v>680</v>
      </c>
      <c r="D8" s="72" t="str">
        <f t="shared" si="1"/>
        <v>dez/2017</v>
      </c>
      <c r="E8" s="206">
        <v>43091</v>
      </c>
      <c r="F8" s="205" t="s">
        <v>667</v>
      </c>
      <c r="G8" s="205" t="s">
        <v>284</v>
      </c>
      <c r="H8" s="207" t="s">
        <v>667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679</v>
      </c>
      <c r="C9" s="205" t="s">
        <v>680</v>
      </c>
      <c r="D9" s="72" t="str">
        <f t="shared" si="1"/>
        <v>dez/2017</v>
      </c>
      <c r="E9" s="206">
        <v>43091</v>
      </c>
      <c r="F9" s="205" t="s">
        <v>665</v>
      </c>
      <c r="G9" s="205" t="s">
        <v>284</v>
      </c>
      <c r="H9" s="207" t="s">
        <v>682</v>
      </c>
      <c r="I9" s="207" t="s">
        <v>220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679</v>
      </c>
      <c r="C10" s="205" t="s">
        <v>680</v>
      </c>
      <c r="D10" s="72" t="str">
        <f t="shared" si="1"/>
        <v>dez/2017</v>
      </c>
      <c r="E10" s="206">
        <v>43091</v>
      </c>
      <c r="F10" s="205" t="s">
        <v>665</v>
      </c>
      <c r="G10" s="205" t="s">
        <v>284</v>
      </c>
      <c r="H10" s="207" t="s">
        <v>683</v>
      </c>
      <c r="I10" s="207" t="s">
        <v>220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679</v>
      </c>
      <c r="C11" s="205" t="s">
        <v>680</v>
      </c>
      <c r="D11" s="72" t="str">
        <f t="shared" si="1"/>
        <v>dez/2017</v>
      </c>
      <c r="E11" s="206">
        <v>43091</v>
      </c>
      <c r="F11" s="205" t="s">
        <v>665</v>
      </c>
      <c r="G11" s="205" t="s">
        <v>284</v>
      </c>
      <c r="H11" s="207" t="s">
        <v>684</v>
      </c>
      <c r="I11" s="207" t="s">
        <v>220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679</v>
      </c>
      <c r="C12" s="205" t="s">
        <v>680</v>
      </c>
      <c r="D12" s="72" t="str">
        <f t="shared" si="1"/>
        <v>dez/2017</v>
      </c>
      <c r="E12" s="206">
        <v>43091</v>
      </c>
      <c r="F12" s="205" t="s">
        <v>665</v>
      </c>
      <c r="G12" s="205" t="s">
        <v>284</v>
      </c>
      <c r="H12" s="207" t="s">
        <v>685</v>
      </c>
      <c r="I12" s="207" t="s">
        <v>220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679</v>
      </c>
      <c r="C13" s="205" t="s">
        <v>680</v>
      </c>
      <c r="D13" s="72" t="str">
        <f t="shared" si="1"/>
        <v>dez/2017</v>
      </c>
      <c r="E13" s="206">
        <v>43091</v>
      </c>
      <c r="F13" s="205" t="s">
        <v>665</v>
      </c>
      <c r="G13" s="205" t="s">
        <v>284</v>
      </c>
      <c r="H13" s="207" t="s">
        <v>686</v>
      </c>
      <c r="I13" s="207" t="s">
        <v>220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679</v>
      </c>
      <c r="C14" s="205" t="s">
        <v>680</v>
      </c>
      <c r="D14" s="72" t="str">
        <f t="shared" si="1"/>
        <v>dez/2017</v>
      </c>
      <c r="E14" s="206">
        <v>43091</v>
      </c>
      <c r="F14" s="205" t="s">
        <v>665</v>
      </c>
      <c r="G14" s="205" t="s">
        <v>284</v>
      </c>
      <c r="H14" s="207" t="s">
        <v>687</v>
      </c>
      <c r="I14" s="207" t="s">
        <v>220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679</v>
      </c>
      <c r="C15" s="205" t="s">
        <v>680</v>
      </c>
      <c r="D15" s="72" t="str">
        <f t="shared" si="1"/>
        <v>dez/2017</v>
      </c>
      <c r="E15" s="206">
        <v>43091</v>
      </c>
      <c r="F15" s="205" t="s">
        <v>665</v>
      </c>
      <c r="G15" s="205" t="s">
        <v>284</v>
      </c>
      <c r="H15" s="207" t="s">
        <v>688</v>
      </c>
      <c r="I15" s="207" t="s">
        <v>220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679</v>
      </c>
      <c r="C16" s="205" t="s">
        <v>680</v>
      </c>
      <c r="D16" s="72" t="str">
        <f t="shared" si="1"/>
        <v>dez/2017</v>
      </c>
      <c r="E16" s="206">
        <v>43091</v>
      </c>
      <c r="F16" s="205" t="s">
        <v>665</v>
      </c>
      <c r="G16" s="205" t="s">
        <v>284</v>
      </c>
      <c r="H16" s="207" t="s">
        <v>689</v>
      </c>
      <c r="I16" s="207" t="s">
        <v>220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679</v>
      </c>
      <c r="C17" s="205" t="s">
        <v>680</v>
      </c>
      <c r="D17" s="72" t="str">
        <f t="shared" si="1"/>
        <v>dez/2017</v>
      </c>
      <c r="E17" s="206">
        <v>43091</v>
      </c>
      <c r="F17" s="205" t="s">
        <v>665</v>
      </c>
      <c r="G17" s="205" t="s">
        <v>284</v>
      </c>
      <c r="H17" s="207" t="s">
        <v>690</v>
      </c>
      <c r="I17" s="207" t="s">
        <v>220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679</v>
      </c>
      <c r="C18" s="205" t="s">
        <v>680</v>
      </c>
      <c r="D18" s="72" t="str">
        <f t="shared" si="1"/>
        <v>dez/2017</v>
      </c>
      <c r="E18" s="206">
        <v>43091</v>
      </c>
      <c r="F18" s="205" t="s">
        <v>665</v>
      </c>
      <c r="G18" s="205" t="s">
        <v>284</v>
      </c>
      <c r="H18" s="207" t="s">
        <v>691</v>
      </c>
      <c r="I18" s="207" t="s">
        <v>220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679</v>
      </c>
      <c r="C19" s="205" t="s">
        <v>680</v>
      </c>
      <c r="D19" s="72" t="str">
        <f t="shared" si="1"/>
        <v>dez/2017</v>
      </c>
      <c r="E19" s="206">
        <v>43091</v>
      </c>
      <c r="F19" s="205" t="s">
        <v>665</v>
      </c>
      <c r="G19" s="205" t="s">
        <v>284</v>
      </c>
      <c r="H19" s="207" t="s">
        <v>692</v>
      </c>
      <c r="I19" s="207" t="s">
        <v>220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679</v>
      </c>
      <c r="C20" s="205" t="s">
        <v>680</v>
      </c>
      <c r="D20" s="72" t="str">
        <f t="shared" si="1"/>
        <v>dez/2017</v>
      </c>
      <c r="E20" s="206">
        <v>43091</v>
      </c>
      <c r="F20" s="205" t="s">
        <v>665</v>
      </c>
      <c r="G20" s="205" t="s">
        <v>284</v>
      </c>
      <c r="H20" s="207" t="s">
        <v>693</v>
      </c>
      <c r="I20" s="207" t="s">
        <v>220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679</v>
      </c>
      <c r="C21" s="205" t="s">
        <v>680</v>
      </c>
      <c r="D21" s="72" t="str">
        <f t="shared" si="1"/>
        <v>dez/2017</v>
      </c>
      <c r="E21" s="206">
        <v>43091</v>
      </c>
      <c r="F21" s="205" t="s">
        <v>665</v>
      </c>
      <c r="G21" s="205" t="s">
        <v>284</v>
      </c>
      <c r="H21" s="207" t="s">
        <v>694</v>
      </c>
      <c r="I21" s="207" t="s">
        <v>220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679</v>
      </c>
      <c r="C22" s="205" t="s">
        <v>680</v>
      </c>
      <c r="D22" s="72" t="str">
        <f t="shared" si="1"/>
        <v>dez/2017</v>
      </c>
      <c r="E22" s="206">
        <v>43091</v>
      </c>
      <c r="F22" s="205" t="s">
        <v>665</v>
      </c>
      <c r="G22" s="205" t="s">
        <v>284</v>
      </c>
      <c r="H22" s="207" t="s">
        <v>695</v>
      </c>
      <c r="I22" s="207" t="s">
        <v>220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679</v>
      </c>
      <c r="C23" s="205" t="s">
        <v>680</v>
      </c>
      <c r="D23" s="72" t="str">
        <f t="shared" si="1"/>
        <v>dez/2017</v>
      </c>
      <c r="E23" s="206">
        <v>43091</v>
      </c>
      <c r="F23" s="205" t="s">
        <v>665</v>
      </c>
      <c r="G23" s="205" t="s">
        <v>284</v>
      </c>
      <c r="H23" s="207" t="s">
        <v>696</v>
      </c>
      <c r="I23" s="207" t="s">
        <v>220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679</v>
      </c>
      <c r="C24" s="205" t="s">
        <v>680</v>
      </c>
      <c r="D24" s="72" t="str">
        <f t="shared" si="1"/>
        <v>dez/2017</v>
      </c>
      <c r="E24" s="206">
        <v>43091</v>
      </c>
      <c r="F24" s="205" t="s">
        <v>665</v>
      </c>
      <c r="G24" s="205" t="s">
        <v>284</v>
      </c>
      <c r="H24" s="207" t="s">
        <v>697</v>
      </c>
      <c r="I24" s="207" t="s">
        <v>220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679</v>
      </c>
      <c r="C25" s="205" t="s">
        <v>680</v>
      </c>
      <c r="D25" s="72" t="str">
        <f t="shared" si="1"/>
        <v>dez/2017</v>
      </c>
      <c r="E25" s="206">
        <v>43091</v>
      </c>
      <c r="F25" s="205" t="s">
        <v>665</v>
      </c>
      <c r="G25" s="205" t="s">
        <v>284</v>
      </c>
      <c r="H25" s="207" t="s">
        <v>698</v>
      </c>
      <c r="I25" s="207" t="s">
        <v>220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679</v>
      </c>
      <c r="C26" s="205" t="s">
        <v>680</v>
      </c>
      <c r="D26" s="72" t="str">
        <f t="shared" si="1"/>
        <v>dez/2017</v>
      </c>
      <c r="E26" s="206">
        <v>43091</v>
      </c>
      <c r="F26" s="205" t="s">
        <v>665</v>
      </c>
      <c r="G26" s="205" t="s">
        <v>284</v>
      </c>
      <c r="H26" s="207" t="s">
        <v>699</v>
      </c>
      <c r="I26" s="207" t="s">
        <v>220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679</v>
      </c>
      <c r="C27" s="205" t="s">
        <v>680</v>
      </c>
      <c r="D27" s="72" t="str">
        <f t="shared" si="1"/>
        <v>dez/2017</v>
      </c>
      <c r="E27" s="206">
        <v>43091</v>
      </c>
      <c r="F27" s="205" t="s">
        <v>665</v>
      </c>
      <c r="G27" s="205" t="s">
        <v>284</v>
      </c>
      <c r="H27" s="207" t="s">
        <v>700</v>
      </c>
      <c r="I27" s="207" t="s">
        <v>220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679</v>
      </c>
      <c r="C28" s="205" t="s">
        <v>680</v>
      </c>
      <c r="D28" s="72" t="str">
        <f t="shared" si="1"/>
        <v>dez/2017</v>
      </c>
      <c r="E28" s="206">
        <v>43091</v>
      </c>
      <c r="F28" s="205" t="s">
        <v>665</v>
      </c>
      <c r="G28" s="205" t="s">
        <v>284</v>
      </c>
      <c r="H28" s="207" t="s">
        <v>701</v>
      </c>
      <c r="I28" s="207" t="s">
        <v>220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679</v>
      </c>
      <c r="C29" s="205" t="s">
        <v>680</v>
      </c>
      <c r="D29" s="72" t="str">
        <f t="shared" si="1"/>
        <v>dez/2017</v>
      </c>
      <c r="E29" s="206">
        <v>43091</v>
      </c>
      <c r="F29" s="205" t="s">
        <v>665</v>
      </c>
      <c r="G29" s="205" t="s">
        <v>284</v>
      </c>
      <c r="H29" s="207" t="s">
        <v>702</v>
      </c>
      <c r="I29" s="207" t="s">
        <v>220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679</v>
      </c>
      <c r="C30" s="205" t="s">
        <v>680</v>
      </c>
      <c r="D30" s="72" t="str">
        <f t="shared" si="1"/>
        <v>dez/2017</v>
      </c>
      <c r="E30" s="206">
        <v>43091</v>
      </c>
      <c r="F30" s="205" t="s">
        <v>665</v>
      </c>
      <c r="G30" s="205" t="s">
        <v>284</v>
      </c>
      <c r="H30" s="207" t="s">
        <v>703</v>
      </c>
      <c r="I30" s="207" t="s">
        <v>220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679</v>
      </c>
      <c r="C31" s="205" t="s">
        <v>680</v>
      </c>
      <c r="D31" s="72" t="str">
        <f t="shared" si="1"/>
        <v>dez/2017</v>
      </c>
      <c r="E31" s="206">
        <v>43091</v>
      </c>
      <c r="F31" s="205" t="s">
        <v>665</v>
      </c>
      <c r="G31" s="205" t="s">
        <v>284</v>
      </c>
      <c r="H31" s="207" t="s">
        <v>704</v>
      </c>
      <c r="I31" s="207" t="s">
        <v>220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679</v>
      </c>
      <c r="C32" s="205" t="s">
        <v>680</v>
      </c>
      <c r="D32" s="72" t="str">
        <f t="shared" si="1"/>
        <v>dez/2017</v>
      </c>
      <c r="E32" s="206">
        <v>43091</v>
      </c>
      <c r="F32" s="205" t="s">
        <v>665</v>
      </c>
      <c r="G32" s="205" t="s">
        <v>284</v>
      </c>
      <c r="H32" s="207" t="s">
        <v>705</v>
      </c>
      <c r="I32" s="207" t="s">
        <v>220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679</v>
      </c>
      <c r="C33" s="205" t="s">
        <v>680</v>
      </c>
      <c r="D33" s="72" t="str">
        <f t="shared" si="1"/>
        <v>dez/2017</v>
      </c>
      <c r="E33" s="206">
        <v>43091</v>
      </c>
      <c r="F33" s="205" t="s">
        <v>665</v>
      </c>
      <c r="G33" s="205" t="s">
        <v>284</v>
      </c>
      <c r="H33" s="207" t="s">
        <v>706</v>
      </c>
      <c r="I33" s="207" t="s">
        <v>220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679</v>
      </c>
      <c r="C34" s="205" t="s">
        <v>680</v>
      </c>
      <c r="D34" s="72" t="str">
        <f t="shared" si="1"/>
        <v>dez/2017</v>
      </c>
      <c r="E34" s="206">
        <v>43091</v>
      </c>
      <c r="F34" s="205" t="s">
        <v>665</v>
      </c>
      <c r="G34" s="205" t="s">
        <v>284</v>
      </c>
      <c r="H34" s="207" t="s">
        <v>707</v>
      </c>
      <c r="I34" s="207" t="s">
        <v>220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679</v>
      </c>
      <c r="C35" s="205" t="s">
        <v>680</v>
      </c>
      <c r="D35" s="72" t="str">
        <f t="shared" si="1"/>
        <v>dez/2017</v>
      </c>
      <c r="E35" s="206">
        <v>43091</v>
      </c>
      <c r="F35" s="205" t="s">
        <v>665</v>
      </c>
      <c r="G35" s="205" t="s">
        <v>284</v>
      </c>
      <c r="H35" s="207" t="s">
        <v>708</v>
      </c>
      <c r="I35" s="207" t="s">
        <v>220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679</v>
      </c>
      <c r="C36" s="205" t="s">
        <v>680</v>
      </c>
      <c r="D36" s="72" t="str">
        <f t="shared" si="1"/>
        <v>dez/2017</v>
      </c>
      <c r="E36" s="206">
        <v>43091</v>
      </c>
      <c r="F36" s="205" t="s">
        <v>665</v>
      </c>
      <c r="G36" s="205" t="s">
        <v>284</v>
      </c>
      <c r="H36" s="207" t="s">
        <v>709</v>
      </c>
      <c r="I36" s="207" t="s">
        <v>220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679</v>
      </c>
      <c r="C37" s="205" t="s">
        <v>680</v>
      </c>
      <c r="D37" s="72" t="str">
        <f t="shared" si="1"/>
        <v>dez/2017</v>
      </c>
      <c r="E37" s="206">
        <v>43091</v>
      </c>
      <c r="F37" s="205" t="s">
        <v>665</v>
      </c>
      <c r="G37" s="205" t="s">
        <v>284</v>
      </c>
      <c r="H37" s="207" t="s">
        <v>710</v>
      </c>
      <c r="I37" s="207" t="s">
        <v>220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679</v>
      </c>
      <c r="C38" s="205" t="s">
        <v>680</v>
      </c>
      <c r="D38" s="72" t="str">
        <f t="shared" si="1"/>
        <v>dez/2017</v>
      </c>
      <c r="E38" s="206">
        <v>43091</v>
      </c>
      <c r="F38" s="205" t="s">
        <v>665</v>
      </c>
      <c r="G38" s="205" t="s">
        <v>284</v>
      </c>
      <c r="H38" s="207" t="s">
        <v>711</v>
      </c>
      <c r="I38" s="207" t="s">
        <v>220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679</v>
      </c>
      <c r="C39" s="205" t="s">
        <v>680</v>
      </c>
      <c r="D39" s="72" t="str">
        <f t="shared" si="1"/>
        <v>dez/2017</v>
      </c>
      <c r="E39" s="206">
        <v>43091</v>
      </c>
      <c r="F39" s="205" t="s">
        <v>665</v>
      </c>
      <c r="G39" s="205" t="s">
        <v>284</v>
      </c>
      <c r="H39" s="207" t="s">
        <v>712</v>
      </c>
      <c r="I39" s="207" t="s">
        <v>220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679</v>
      </c>
      <c r="C40" s="205" t="s">
        <v>680</v>
      </c>
      <c r="D40" s="72" t="str">
        <f t="shared" si="1"/>
        <v>dez/2017</v>
      </c>
      <c r="E40" s="206">
        <v>43091</v>
      </c>
      <c r="F40" s="205" t="s">
        <v>665</v>
      </c>
      <c r="G40" s="205" t="s">
        <v>284</v>
      </c>
      <c r="H40" s="207" t="s">
        <v>713</v>
      </c>
      <c r="I40" s="207" t="s">
        <v>220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679</v>
      </c>
      <c r="C41" s="205" t="s">
        <v>680</v>
      </c>
      <c r="D41" s="72" t="str">
        <f t="shared" si="1"/>
        <v>dez/2017</v>
      </c>
      <c r="E41" s="206">
        <v>43091</v>
      </c>
      <c r="F41" s="205" t="s">
        <v>665</v>
      </c>
      <c r="G41" s="205" t="s">
        <v>284</v>
      </c>
      <c r="H41" s="207" t="s">
        <v>714</v>
      </c>
      <c r="I41" s="207" t="s">
        <v>220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679</v>
      </c>
      <c r="C42" s="205" t="s">
        <v>680</v>
      </c>
      <c r="D42" s="72" t="str">
        <f t="shared" si="1"/>
        <v>dez/2017</v>
      </c>
      <c r="E42" s="206">
        <v>43091</v>
      </c>
      <c r="F42" s="205" t="s">
        <v>665</v>
      </c>
      <c r="G42" s="205" t="s">
        <v>284</v>
      </c>
      <c r="H42" s="207" t="s">
        <v>715</v>
      </c>
      <c r="I42" s="207" t="s">
        <v>220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679</v>
      </c>
      <c r="C43" s="205" t="s">
        <v>680</v>
      </c>
      <c r="D43" s="72" t="str">
        <f t="shared" si="1"/>
        <v>dez/2017</v>
      </c>
      <c r="E43" s="206">
        <v>43091</v>
      </c>
      <c r="F43" s="205" t="s">
        <v>665</v>
      </c>
      <c r="G43" s="205" t="s">
        <v>284</v>
      </c>
      <c r="H43" s="207" t="s">
        <v>716</v>
      </c>
      <c r="I43" s="207" t="s">
        <v>220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679</v>
      </c>
      <c r="C44" s="205" t="s">
        <v>680</v>
      </c>
      <c r="D44" s="72" t="str">
        <f t="shared" si="1"/>
        <v>dez/2017</v>
      </c>
      <c r="E44" s="206">
        <v>43091</v>
      </c>
      <c r="F44" s="205" t="s">
        <v>665</v>
      </c>
      <c r="G44" s="205" t="s">
        <v>284</v>
      </c>
      <c r="H44" s="207" t="s">
        <v>717</v>
      </c>
      <c r="I44" s="207" t="s">
        <v>220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679</v>
      </c>
      <c r="C45" s="205" t="s">
        <v>680</v>
      </c>
      <c r="D45" s="72" t="str">
        <f t="shared" si="1"/>
        <v>dez/2017</v>
      </c>
      <c r="E45" s="206">
        <v>43091</v>
      </c>
      <c r="F45" s="205" t="s">
        <v>665</v>
      </c>
      <c r="G45" s="205" t="s">
        <v>284</v>
      </c>
      <c r="H45" s="207" t="s">
        <v>718</v>
      </c>
      <c r="I45" s="207" t="s">
        <v>220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679</v>
      </c>
      <c r="C46" s="205" t="s">
        <v>680</v>
      </c>
      <c r="D46" s="72" t="str">
        <f t="shared" si="1"/>
        <v>dez/2017</v>
      </c>
      <c r="E46" s="206">
        <v>43091</v>
      </c>
      <c r="F46" s="205" t="s">
        <v>665</v>
      </c>
      <c r="G46" s="205" t="s">
        <v>284</v>
      </c>
      <c r="H46" s="207" t="s">
        <v>719</v>
      </c>
      <c r="I46" s="207" t="s">
        <v>220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679</v>
      </c>
      <c r="C47" s="205" t="s">
        <v>680</v>
      </c>
      <c r="D47" s="72" t="str">
        <f t="shared" si="1"/>
        <v>dez/2017</v>
      </c>
      <c r="E47" s="206">
        <v>43091</v>
      </c>
      <c r="F47" s="205" t="s">
        <v>665</v>
      </c>
      <c r="G47" s="205" t="s">
        <v>284</v>
      </c>
      <c r="H47" s="207" t="s">
        <v>720</v>
      </c>
      <c r="I47" s="207" t="s">
        <v>220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679</v>
      </c>
      <c r="C48" s="205" t="s">
        <v>680</v>
      </c>
      <c r="D48" s="72" t="str">
        <f t="shared" si="1"/>
        <v>dez/2017</v>
      </c>
      <c r="E48" s="206">
        <v>43091</v>
      </c>
      <c r="F48" s="205" t="s">
        <v>665</v>
      </c>
      <c r="G48" s="205" t="s">
        <v>284</v>
      </c>
      <c r="H48" s="207" t="s">
        <v>721</v>
      </c>
      <c r="I48" s="207" t="s">
        <v>220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679</v>
      </c>
      <c r="C49" s="205" t="s">
        <v>680</v>
      </c>
      <c r="D49" s="72" t="str">
        <f t="shared" si="1"/>
        <v>dez/2017</v>
      </c>
      <c r="E49" s="206">
        <v>43091</v>
      </c>
      <c r="F49" s="205" t="s">
        <v>665</v>
      </c>
      <c r="G49" s="205" t="s">
        <v>284</v>
      </c>
      <c r="H49" s="207" t="s">
        <v>722</v>
      </c>
      <c r="I49" s="207" t="s">
        <v>220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679</v>
      </c>
      <c r="C50" s="205" t="s">
        <v>680</v>
      </c>
      <c r="D50" s="72" t="str">
        <f t="shared" si="1"/>
        <v>dez/2017</v>
      </c>
      <c r="E50" s="206">
        <v>43091</v>
      </c>
      <c r="F50" s="205" t="s">
        <v>665</v>
      </c>
      <c r="G50" s="205" t="s">
        <v>284</v>
      </c>
      <c r="H50" s="207" t="s">
        <v>723</v>
      </c>
      <c r="I50" s="207" t="s">
        <v>220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679</v>
      </c>
      <c r="C51" s="205" t="s">
        <v>680</v>
      </c>
      <c r="D51" s="72" t="str">
        <f t="shared" si="1"/>
        <v>dez/2017</v>
      </c>
      <c r="E51" s="206">
        <v>43091</v>
      </c>
      <c r="F51" s="205" t="s">
        <v>665</v>
      </c>
      <c r="G51" s="205" t="s">
        <v>284</v>
      </c>
      <c r="H51" s="207" t="s">
        <v>724</v>
      </c>
      <c r="I51" s="207" t="s">
        <v>220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679</v>
      </c>
      <c r="C52" s="205" t="s">
        <v>680</v>
      </c>
      <c r="D52" s="72" t="str">
        <f t="shared" si="1"/>
        <v>dez/2017</v>
      </c>
      <c r="E52" s="206">
        <v>43091</v>
      </c>
      <c r="F52" s="205" t="s">
        <v>665</v>
      </c>
      <c r="G52" s="205" t="s">
        <v>284</v>
      </c>
      <c r="H52" s="207" t="s">
        <v>725</v>
      </c>
      <c r="I52" s="207" t="s">
        <v>220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679</v>
      </c>
      <c r="C53" s="205" t="s">
        <v>680</v>
      </c>
      <c r="D53" s="72" t="str">
        <f t="shared" si="1"/>
        <v>dez/2017</v>
      </c>
      <c r="E53" s="206">
        <v>43091</v>
      </c>
      <c r="F53" s="205" t="s">
        <v>665</v>
      </c>
      <c r="G53" s="205" t="s">
        <v>284</v>
      </c>
      <c r="H53" s="207" t="s">
        <v>726</v>
      </c>
      <c r="I53" s="207" t="s">
        <v>220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679</v>
      </c>
      <c r="C54" s="205" t="s">
        <v>680</v>
      </c>
      <c r="D54" s="72" t="str">
        <f t="shared" si="1"/>
        <v>dez/2017</v>
      </c>
      <c r="E54" s="206">
        <v>43091</v>
      </c>
      <c r="F54" s="205" t="s">
        <v>665</v>
      </c>
      <c r="G54" s="205" t="s">
        <v>284</v>
      </c>
      <c r="H54" s="207" t="s">
        <v>727</v>
      </c>
      <c r="I54" s="207" t="s">
        <v>220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679</v>
      </c>
      <c r="C55" s="205" t="s">
        <v>680</v>
      </c>
      <c r="D55" s="72" t="str">
        <f t="shared" si="1"/>
        <v>dez/2017</v>
      </c>
      <c r="E55" s="206">
        <v>43091</v>
      </c>
      <c r="F55" s="205" t="s">
        <v>665</v>
      </c>
      <c r="G55" s="205" t="s">
        <v>284</v>
      </c>
      <c r="H55" s="207" t="s">
        <v>728</v>
      </c>
      <c r="I55" s="207" t="s">
        <v>220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679</v>
      </c>
      <c r="C56" s="205" t="s">
        <v>680</v>
      </c>
      <c r="D56" s="72" t="str">
        <f t="shared" si="1"/>
        <v>dez/2017</v>
      </c>
      <c r="E56" s="206">
        <v>43091</v>
      </c>
      <c r="F56" s="205" t="s">
        <v>665</v>
      </c>
      <c r="G56" s="205" t="s">
        <v>284</v>
      </c>
      <c r="H56" s="207" t="s">
        <v>729</v>
      </c>
      <c r="I56" s="207" t="s">
        <v>220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679</v>
      </c>
      <c r="C57" s="205" t="s">
        <v>680</v>
      </c>
      <c r="D57" s="72" t="str">
        <f t="shared" si="1"/>
        <v>dez/2017</v>
      </c>
      <c r="E57" s="206">
        <v>43091</v>
      </c>
      <c r="F57" s="205" t="s">
        <v>665</v>
      </c>
      <c r="G57" s="205" t="s">
        <v>284</v>
      </c>
      <c r="H57" s="207" t="s">
        <v>730</v>
      </c>
      <c r="I57" s="207" t="s">
        <v>220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679</v>
      </c>
      <c r="C58" s="205" t="s">
        <v>680</v>
      </c>
      <c r="D58" s="72" t="str">
        <f t="shared" si="1"/>
        <v>dez/2017</v>
      </c>
      <c r="E58" s="206">
        <v>43091</v>
      </c>
      <c r="F58" s="205" t="s">
        <v>665</v>
      </c>
      <c r="G58" s="205" t="s">
        <v>284</v>
      </c>
      <c r="H58" s="207" t="s">
        <v>731</v>
      </c>
      <c r="I58" s="207" t="s">
        <v>220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679</v>
      </c>
      <c r="C59" s="205" t="s">
        <v>680</v>
      </c>
      <c r="D59" s="72" t="str">
        <f t="shared" si="1"/>
        <v>dez/2017</v>
      </c>
      <c r="E59" s="206">
        <v>43091</v>
      </c>
      <c r="F59" s="205" t="s">
        <v>665</v>
      </c>
      <c r="G59" s="205" t="s">
        <v>284</v>
      </c>
      <c r="H59" s="207" t="s">
        <v>732</v>
      </c>
      <c r="I59" s="207" t="s">
        <v>220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679</v>
      </c>
      <c r="C60" s="205" t="s">
        <v>680</v>
      </c>
      <c r="D60" s="72" t="str">
        <f t="shared" si="1"/>
        <v>dez/2017</v>
      </c>
      <c r="E60" s="206">
        <v>43091</v>
      </c>
      <c r="F60" s="205" t="s">
        <v>665</v>
      </c>
      <c r="G60" s="205" t="s">
        <v>284</v>
      </c>
      <c r="H60" s="207" t="s">
        <v>733</v>
      </c>
      <c r="I60" s="207" t="s">
        <v>220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679</v>
      </c>
      <c r="C61" s="205" t="s">
        <v>680</v>
      </c>
      <c r="D61" s="72" t="str">
        <f t="shared" si="1"/>
        <v>dez/2017</v>
      </c>
      <c r="E61" s="206">
        <v>43091</v>
      </c>
      <c r="F61" s="205" t="s">
        <v>665</v>
      </c>
      <c r="G61" s="205" t="s">
        <v>284</v>
      </c>
      <c r="H61" s="207" t="s">
        <v>734</v>
      </c>
      <c r="I61" s="207" t="s">
        <v>220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679</v>
      </c>
      <c r="C62" s="205" t="s">
        <v>680</v>
      </c>
      <c r="D62" s="72" t="str">
        <f t="shared" si="1"/>
        <v>dez/2017</v>
      </c>
      <c r="E62" s="206">
        <v>43091</v>
      </c>
      <c r="F62" s="205" t="s">
        <v>665</v>
      </c>
      <c r="G62" s="205" t="s">
        <v>284</v>
      </c>
      <c r="H62" s="207" t="s">
        <v>735</v>
      </c>
      <c r="I62" s="207" t="s">
        <v>220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679</v>
      </c>
      <c r="C63" s="205" t="s">
        <v>680</v>
      </c>
      <c r="D63" s="72" t="str">
        <f t="shared" si="1"/>
        <v>dez/2017</v>
      </c>
      <c r="E63" s="206">
        <v>43091</v>
      </c>
      <c r="F63" s="205" t="s">
        <v>665</v>
      </c>
      <c r="G63" s="205" t="s">
        <v>284</v>
      </c>
      <c r="H63" s="207" t="s">
        <v>736</v>
      </c>
      <c r="I63" s="207" t="s">
        <v>220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679</v>
      </c>
      <c r="C64" s="205" t="s">
        <v>680</v>
      </c>
      <c r="D64" s="72" t="str">
        <f t="shared" si="1"/>
        <v>dez/2017</v>
      </c>
      <c r="E64" s="206">
        <v>43091</v>
      </c>
      <c r="F64" s="205" t="s">
        <v>665</v>
      </c>
      <c r="G64" s="205" t="s">
        <v>284</v>
      </c>
      <c r="H64" s="207" t="s">
        <v>737</v>
      </c>
      <c r="I64" s="207" t="s">
        <v>220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679</v>
      </c>
      <c r="C65" s="205" t="s">
        <v>680</v>
      </c>
      <c r="D65" s="72" t="str">
        <f t="shared" si="1"/>
        <v>dez/2017</v>
      </c>
      <c r="E65" s="206">
        <v>43091</v>
      </c>
      <c r="F65" s="205" t="s">
        <v>665</v>
      </c>
      <c r="G65" s="205" t="s">
        <v>284</v>
      </c>
      <c r="H65" s="207" t="s">
        <v>738</v>
      </c>
      <c r="I65" s="207" t="s">
        <v>220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679</v>
      </c>
      <c r="C66" s="205" t="s">
        <v>680</v>
      </c>
      <c r="D66" s="72" t="str">
        <f t="shared" si="1"/>
        <v>dez/2017</v>
      </c>
      <c r="E66" s="206">
        <v>43091</v>
      </c>
      <c r="F66" s="205" t="s">
        <v>665</v>
      </c>
      <c r="G66" s="205" t="s">
        <v>284</v>
      </c>
      <c r="H66" s="207" t="s">
        <v>739</v>
      </c>
      <c r="I66" s="207" t="s">
        <v>220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679</v>
      </c>
      <c r="C67" s="205" t="s">
        <v>680</v>
      </c>
      <c r="D67" s="72" t="str">
        <f t="shared" si="1"/>
        <v>dez/2017</v>
      </c>
      <c r="E67" s="206">
        <v>43091</v>
      </c>
      <c r="F67" s="205" t="s">
        <v>665</v>
      </c>
      <c r="G67" s="205" t="s">
        <v>284</v>
      </c>
      <c r="H67" s="207" t="s">
        <v>740</v>
      </c>
      <c r="I67" s="207" t="s">
        <v>220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679</v>
      </c>
      <c r="C68" s="205" t="s">
        <v>680</v>
      </c>
      <c r="D68" s="72" t="str">
        <f t="shared" ref="D68:D131" si="3">TEXT(E68,"mmm/aaaa")</f>
        <v>dez/2017</v>
      </c>
      <c r="E68" s="206">
        <v>43091</v>
      </c>
      <c r="F68" s="205" t="s">
        <v>665</v>
      </c>
      <c r="G68" s="205" t="s">
        <v>284</v>
      </c>
      <c r="H68" s="207" t="s">
        <v>741</v>
      </c>
      <c r="I68" s="207" t="s">
        <v>220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679</v>
      </c>
      <c r="C69" s="205" t="s">
        <v>680</v>
      </c>
      <c r="D69" s="72" t="str">
        <f t="shared" si="3"/>
        <v>dez/2017</v>
      </c>
      <c r="E69" s="206">
        <v>43091</v>
      </c>
      <c r="F69" s="205" t="s">
        <v>665</v>
      </c>
      <c r="G69" s="205" t="s">
        <v>284</v>
      </c>
      <c r="H69" s="207" t="s">
        <v>742</v>
      </c>
      <c r="I69" s="207" t="s">
        <v>220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679</v>
      </c>
      <c r="C70" s="205" t="s">
        <v>680</v>
      </c>
      <c r="D70" s="72" t="str">
        <f t="shared" si="3"/>
        <v>dez/2017</v>
      </c>
      <c r="E70" s="206">
        <v>43091</v>
      </c>
      <c r="F70" s="205" t="s">
        <v>665</v>
      </c>
      <c r="G70" s="205" t="s">
        <v>284</v>
      </c>
      <c r="H70" s="207" t="s">
        <v>743</v>
      </c>
      <c r="I70" s="207" t="s">
        <v>220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679</v>
      </c>
      <c r="C71" s="205" t="s">
        <v>680</v>
      </c>
      <c r="D71" s="72" t="str">
        <f t="shared" si="3"/>
        <v>dez/2017</v>
      </c>
      <c r="E71" s="206">
        <v>43091</v>
      </c>
      <c r="F71" s="205" t="s">
        <v>665</v>
      </c>
      <c r="G71" s="205" t="s">
        <v>284</v>
      </c>
      <c r="H71" s="207" t="s">
        <v>744</v>
      </c>
      <c r="I71" s="207" t="s">
        <v>220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679</v>
      </c>
      <c r="C72" s="205" t="s">
        <v>680</v>
      </c>
      <c r="D72" s="72" t="str">
        <f t="shared" si="3"/>
        <v>dez/2017</v>
      </c>
      <c r="E72" s="206">
        <v>43091</v>
      </c>
      <c r="F72" s="205" t="s">
        <v>665</v>
      </c>
      <c r="G72" s="205" t="s">
        <v>284</v>
      </c>
      <c r="H72" s="207" t="s">
        <v>745</v>
      </c>
      <c r="I72" s="207" t="s">
        <v>220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679</v>
      </c>
      <c r="C73" s="205" t="s">
        <v>680</v>
      </c>
      <c r="D73" s="72" t="str">
        <f t="shared" si="3"/>
        <v>dez/2017</v>
      </c>
      <c r="E73" s="206">
        <v>43091</v>
      </c>
      <c r="F73" s="205" t="s">
        <v>665</v>
      </c>
      <c r="G73" s="205" t="s">
        <v>284</v>
      </c>
      <c r="H73" s="207" t="s">
        <v>746</v>
      </c>
      <c r="I73" s="207" t="s">
        <v>220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679</v>
      </c>
      <c r="C74" s="205" t="s">
        <v>680</v>
      </c>
      <c r="D74" s="72" t="str">
        <f t="shared" si="3"/>
        <v>dez/2017</v>
      </c>
      <c r="E74" s="206">
        <v>43091</v>
      </c>
      <c r="F74" s="205" t="s">
        <v>665</v>
      </c>
      <c r="G74" s="205" t="s">
        <v>284</v>
      </c>
      <c r="H74" s="207" t="s">
        <v>747</v>
      </c>
      <c r="I74" s="207" t="s">
        <v>220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679</v>
      </c>
      <c r="C75" s="205" t="s">
        <v>680</v>
      </c>
      <c r="D75" s="72" t="str">
        <f t="shared" si="3"/>
        <v>dez/2017</v>
      </c>
      <c r="E75" s="206">
        <v>43091</v>
      </c>
      <c r="F75" s="205" t="s">
        <v>665</v>
      </c>
      <c r="G75" s="205" t="s">
        <v>284</v>
      </c>
      <c r="H75" s="207" t="s">
        <v>748</v>
      </c>
      <c r="I75" s="207" t="s">
        <v>220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679</v>
      </c>
      <c r="C76" s="205" t="s">
        <v>680</v>
      </c>
      <c r="D76" s="72" t="str">
        <f t="shared" si="3"/>
        <v>dez/2017</v>
      </c>
      <c r="E76" s="206">
        <v>43091</v>
      </c>
      <c r="F76" s="205" t="s">
        <v>665</v>
      </c>
      <c r="G76" s="205" t="s">
        <v>284</v>
      </c>
      <c r="H76" s="207" t="s">
        <v>749</v>
      </c>
      <c r="I76" s="207" t="s">
        <v>220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679</v>
      </c>
      <c r="C77" s="205" t="s">
        <v>680</v>
      </c>
      <c r="D77" s="72" t="str">
        <f t="shared" si="3"/>
        <v>dez/2017</v>
      </c>
      <c r="E77" s="206">
        <v>43091</v>
      </c>
      <c r="F77" s="205" t="s">
        <v>665</v>
      </c>
      <c r="G77" s="205" t="s">
        <v>284</v>
      </c>
      <c r="H77" s="207" t="s">
        <v>750</v>
      </c>
      <c r="I77" s="207" t="s">
        <v>220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679</v>
      </c>
      <c r="C78" s="205" t="s">
        <v>680</v>
      </c>
      <c r="D78" s="72" t="str">
        <f t="shared" si="3"/>
        <v>dez/2017</v>
      </c>
      <c r="E78" s="206">
        <v>43091</v>
      </c>
      <c r="F78" s="205" t="s">
        <v>665</v>
      </c>
      <c r="G78" s="205" t="s">
        <v>284</v>
      </c>
      <c r="H78" s="207" t="s">
        <v>751</v>
      </c>
      <c r="I78" s="207" t="s">
        <v>220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679</v>
      </c>
      <c r="C79" s="205" t="s">
        <v>680</v>
      </c>
      <c r="D79" s="72" t="str">
        <f t="shared" si="3"/>
        <v>dez/2017</v>
      </c>
      <c r="E79" s="206">
        <v>43091</v>
      </c>
      <c r="F79" s="205" t="s">
        <v>665</v>
      </c>
      <c r="G79" s="205" t="s">
        <v>284</v>
      </c>
      <c r="H79" s="207" t="s">
        <v>752</v>
      </c>
      <c r="I79" s="207" t="s">
        <v>220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679</v>
      </c>
      <c r="C80" s="205" t="s">
        <v>680</v>
      </c>
      <c r="D80" s="72" t="str">
        <f t="shared" si="3"/>
        <v>dez/2017</v>
      </c>
      <c r="E80" s="206">
        <v>43091</v>
      </c>
      <c r="F80" s="205" t="s">
        <v>665</v>
      </c>
      <c r="G80" s="205" t="s">
        <v>284</v>
      </c>
      <c r="H80" s="207" t="s">
        <v>753</v>
      </c>
      <c r="I80" s="207" t="s">
        <v>220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679</v>
      </c>
      <c r="C81" s="205" t="s">
        <v>680</v>
      </c>
      <c r="D81" s="72" t="str">
        <f t="shared" si="3"/>
        <v>dez/2017</v>
      </c>
      <c r="E81" s="206">
        <v>43091</v>
      </c>
      <c r="F81" s="205" t="s">
        <v>665</v>
      </c>
      <c r="G81" s="205" t="s">
        <v>284</v>
      </c>
      <c r="H81" s="207" t="s">
        <v>754</v>
      </c>
      <c r="I81" s="207" t="s">
        <v>220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679</v>
      </c>
      <c r="C82" s="205" t="s">
        <v>680</v>
      </c>
      <c r="D82" s="72" t="str">
        <f t="shared" si="3"/>
        <v>dez/2017</v>
      </c>
      <c r="E82" s="206">
        <v>43091</v>
      </c>
      <c r="F82" s="205" t="s">
        <v>665</v>
      </c>
      <c r="G82" s="205" t="s">
        <v>284</v>
      </c>
      <c r="H82" s="207" t="s">
        <v>755</v>
      </c>
      <c r="I82" s="207" t="s">
        <v>220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679</v>
      </c>
      <c r="C83" s="205" t="s">
        <v>680</v>
      </c>
      <c r="D83" s="72" t="str">
        <f t="shared" si="3"/>
        <v>dez/2017</v>
      </c>
      <c r="E83" s="206">
        <v>43091</v>
      </c>
      <c r="F83" s="205" t="s">
        <v>665</v>
      </c>
      <c r="G83" s="205" t="s">
        <v>284</v>
      </c>
      <c r="H83" s="207" t="s">
        <v>756</v>
      </c>
      <c r="I83" s="207" t="s">
        <v>220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679</v>
      </c>
      <c r="C84" s="205" t="s">
        <v>680</v>
      </c>
      <c r="D84" s="72" t="str">
        <f t="shared" si="3"/>
        <v>dez/2017</v>
      </c>
      <c r="E84" s="206">
        <v>43091</v>
      </c>
      <c r="F84" s="205" t="s">
        <v>665</v>
      </c>
      <c r="G84" s="205" t="s">
        <v>284</v>
      </c>
      <c r="H84" s="207" t="s">
        <v>757</v>
      </c>
      <c r="I84" s="207" t="s">
        <v>220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679</v>
      </c>
      <c r="C85" s="205" t="s">
        <v>680</v>
      </c>
      <c r="D85" s="72" t="str">
        <f t="shared" si="3"/>
        <v>dez/2017</v>
      </c>
      <c r="E85" s="206">
        <v>43091</v>
      </c>
      <c r="F85" s="205" t="s">
        <v>665</v>
      </c>
      <c r="G85" s="205" t="s">
        <v>284</v>
      </c>
      <c r="H85" s="207" t="s">
        <v>758</v>
      </c>
      <c r="I85" s="207" t="s">
        <v>220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679</v>
      </c>
      <c r="C86" s="205" t="s">
        <v>680</v>
      </c>
      <c r="D86" s="72" t="str">
        <f t="shared" si="3"/>
        <v>dez/2017</v>
      </c>
      <c r="E86" s="206">
        <v>43091</v>
      </c>
      <c r="F86" s="205" t="s">
        <v>665</v>
      </c>
      <c r="G86" s="205" t="s">
        <v>284</v>
      </c>
      <c r="H86" s="207" t="s">
        <v>759</v>
      </c>
      <c r="I86" s="207" t="s">
        <v>220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679</v>
      </c>
      <c r="C87" s="205" t="s">
        <v>680</v>
      </c>
      <c r="D87" s="72" t="str">
        <f t="shared" si="3"/>
        <v>dez/2017</v>
      </c>
      <c r="E87" s="206">
        <v>43091</v>
      </c>
      <c r="F87" s="205" t="s">
        <v>665</v>
      </c>
      <c r="G87" s="205" t="s">
        <v>284</v>
      </c>
      <c r="H87" s="207" t="s">
        <v>760</v>
      </c>
      <c r="I87" s="207" t="s">
        <v>220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679</v>
      </c>
      <c r="C88" s="205" t="s">
        <v>680</v>
      </c>
      <c r="D88" s="72" t="str">
        <f t="shared" si="3"/>
        <v>dez/2017</v>
      </c>
      <c r="E88" s="206">
        <v>43091</v>
      </c>
      <c r="F88" s="205" t="s">
        <v>665</v>
      </c>
      <c r="G88" s="205" t="s">
        <v>284</v>
      </c>
      <c r="H88" s="207" t="s">
        <v>761</v>
      </c>
      <c r="I88" s="207" t="s">
        <v>220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679</v>
      </c>
      <c r="C89" s="205" t="s">
        <v>680</v>
      </c>
      <c r="D89" s="72" t="str">
        <f t="shared" si="3"/>
        <v>dez/2017</v>
      </c>
      <c r="E89" s="206">
        <v>43091</v>
      </c>
      <c r="F89" s="205" t="s">
        <v>665</v>
      </c>
      <c r="G89" s="205" t="s">
        <v>284</v>
      </c>
      <c r="H89" s="207" t="s">
        <v>762</v>
      </c>
      <c r="I89" s="207" t="s">
        <v>220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679</v>
      </c>
      <c r="C90" s="205" t="s">
        <v>680</v>
      </c>
      <c r="D90" s="72" t="str">
        <f t="shared" si="3"/>
        <v>dez/2017</v>
      </c>
      <c r="E90" s="206">
        <v>43091</v>
      </c>
      <c r="F90" s="205" t="s">
        <v>665</v>
      </c>
      <c r="G90" s="205" t="s">
        <v>284</v>
      </c>
      <c r="H90" s="207" t="s">
        <v>763</v>
      </c>
      <c r="I90" s="207" t="s">
        <v>220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679</v>
      </c>
      <c r="C91" s="205" t="s">
        <v>680</v>
      </c>
      <c r="D91" s="72" t="str">
        <f t="shared" si="3"/>
        <v>dez/2017</v>
      </c>
      <c r="E91" s="206">
        <v>43091</v>
      </c>
      <c r="F91" s="205" t="s">
        <v>665</v>
      </c>
      <c r="G91" s="205" t="s">
        <v>284</v>
      </c>
      <c r="H91" s="207" t="s">
        <v>764</v>
      </c>
      <c r="I91" s="207" t="s">
        <v>220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679</v>
      </c>
      <c r="C92" s="205" t="s">
        <v>680</v>
      </c>
      <c r="D92" s="72" t="str">
        <f t="shared" si="3"/>
        <v>dez/2017</v>
      </c>
      <c r="E92" s="206">
        <v>43091</v>
      </c>
      <c r="F92" s="205" t="s">
        <v>665</v>
      </c>
      <c r="G92" s="205" t="s">
        <v>284</v>
      </c>
      <c r="H92" s="207" t="s">
        <v>765</v>
      </c>
      <c r="I92" s="207" t="s">
        <v>220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679</v>
      </c>
      <c r="C93" s="205" t="s">
        <v>680</v>
      </c>
      <c r="D93" s="72" t="str">
        <f t="shared" si="3"/>
        <v>dez/2017</v>
      </c>
      <c r="E93" s="206">
        <v>43091</v>
      </c>
      <c r="F93" s="205" t="s">
        <v>665</v>
      </c>
      <c r="G93" s="205" t="s">
        <v>284</v>
      </c>
      <c r="H93" s="207" t="s">
        <v>766</v>
      </c>
      <c r="I93" s="207" t="s">
        <v>220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679</v>
      </c>
      <c r="C94" s="205" t="s">
        <v>680</v>
      </c>
      <c r="D94" s="72" t="str">
        <f t="shared" si="3"/>
        <v>dez/2017</v>
      </c>
      <c r="E94" s="206">
        <v>43091</v>
      </c>
      <c r="F94" s="205" t="s">
        <v>665</v>
      </c>
      <c r="G94" s="205" t="s">
        <v>284</v>
      </c>
      <c r="H94" s="207" t="s">
        <v>766</v>
      </c>
      <c r="I94" s="207" t="s">
        <v>220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679</v>
      </c>
      <c r="C95" s="205" t="s">
        <v>680</v>
      </c>
      <c r="D95" s="72" t="str">
        <f t="shared" si="3"/>
        <v>dez/2017</v>
      </c>
      <c r="E95" s="206">
        <v>43091</v>
      </c>
      <c r="F95" s="205" t="s">
        <v>665</v>
      </c>
      <c r="G95" s="205" t="s">
        <v>284</v>
      </c>
      <c r="H95" s="207" t="s">
        <v>767</v>
      </c>
      <c r="I95" s="207" t="s">
        <v>220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679</v>
      </c>
      <c r="C96" s="205" t="s">
        <v>680</v>
      </c>
      <c r="D96" s="72" t="str">
        <f t="shared" si="3"/>
        <v>dez/2017</v>
      </c>
      <c r="E96" s="206">
        <v>43091</v>
      </c>
      <c r="F96" s="205" t="s">
        <v>665</v>
      </c>
      <c r="G96" s="205" t="s">
        <v>284</v>
      </c>
      <c r="H96" s="207" t="s">
        <v>768</v>
      </c>
      <c r="I96" s="207" t="s">
        <v>220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679</v>
      </c>
      <c r="C97" s="205" t="s">
        <v>680</v>
      </c>
      <c r="D97" s="72" t="str">
        <f t="shared" si="3"/>
        <v>dez/2017</v>
      </c>
      <c r="E97" s="206">
        <v>43091</v>
      </c>
      <c r="F97" s="205" t="s">
        <v>665</v>
      </c>
      <c r="G97" s="205" t="s">
        <v>284</v>
      </c>
      <c r="H97" s="207" t="s">
        <v>769</v>
      </c>
      <c r="I97" s="207" t="s">
        <v>220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679</v>
      </c>
      <c r="C98" s="205" t="s">
        <v>680</v>
      </c>
      <c r="D98" s="72" t="str">
        <f t="shared" si="3"/>
        <v>dez/2017</v>
      </c>
      <c r="E98" s="206">
        <v>43091</v>
      </c>
      <c r="F98" s="205" t="s">
        <v>665</v>
      </c>
      <c r="G98" s="205" t="s">
        <v>284</v>
      </c>
      <c r="H98" s="207" t="s">
        <v>770</v>
      </c>
      <c r="I98" s="207" t="s">
        <v>220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679</v>
      </c>
      <c r="C99" s="205" t="s">
        <v>680</v>
      </c>
      <c r="D99" s="72" t="str">
        <f t="shared" si="3"/>
        <v>dez/2017</v>
      </c>
      <c r="E99" s="206">
        <v>43091</v>
      </c>
      <c r="F99" s="205" t="s">
        <v>665</v>
      </c>
      <c r="G99" s="205" t="s">
        <v>284</v>
      </c>
      <c r="H99" s="207" t="s">
        <v>771</v>
      </c>
      <c r="I99" s="207" t="s">
        <v>220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679</v>
      </c>
      <c r="C100" s="205" t="s">
        <v>680</v>
      </c>
      <c r="D100" s="72" t="str">
        <f t="shared" si="3"/>
        <v>dez/2017</v>
      </c>
      <c r="E100" s="206">
        <v>43091</v>
      </c>
      <c r="F100" s="205" t="s">
        <v>665</v>
      </c>
      <c r="G100" s="205" t="s">
        <v>284</v>
      </c>
      <c r="H100" s="207" t="s">
        <v>772</v>
      </c>
      <c r="I100" s="207" t="s">
        <v>220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679</v>
      </c>
      <c r="C101" s="205" t="s">
        <v>680</v>
      </c>
      <c r="D101" s="72" t="str">
        <f t="shared" si="3"/>
        <v>dez/2017</v>
      </c>
      <c r="E101" s="206">
        <v>43091</v>
      </c>
      <c r="F101" s="205" t="s">
        <v>665</v>
      </c>
      <c r="G101" s="205" t="s">
        <v>284</v>
      </c>
      <c r="H101" s="207" t="s">
        <v>773</v>
      </c>
      <c r="I101" s="207" t="s">
        <v>220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679</v>
      </c>
      <c r="C102" s="205" t="s">
        <v>680</v>
      </c>
      <c r="D102" s="72" t="str">
        <f t="shared" si="3"/>
        <v>dez/2017</v>
      </c>
      <c r="E102" s="206">
        <v>43091</v>
      </c>
      <c r="F102" s="205" t="s">
        <v>665</v>
      </c>
      <c r="G102" s="205" t="s">
        <v>284</v>
      </c>
      <c r="H102" s="207" t="s">
        <v>774</v>
      </c>
      <c r="I102" s="207" t="s">
        <v>220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679</v>
      </c>
      <c r="C103" s="205" t="s">
        <v>680</v>
      </c>
      <c r="D103" s="72" t="str">
        <f t="shared" si="3"/>
        <v>dez/2017</v>
      </c>
      <c r="E103" s="206">
        <v>43091</v>
      </c>
      <c r="F103" s="205" t="s">
        <v>665</v>
      </c>
      <c r="G103" s="205" t="s">
        <v>284</v>
      </c>
      <c r="H103" s="207" t="s">
        <v>775</v>
      </c>
      <c r="I103" s="207" t="s">
        <v>220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679</v>
      </c>
      <c r="C104" s="205" t="s">
        <v>680</v>
      </c>
      <c r="D104" s="72" t="str">
        <f t="shared" si="3"/>
        <v>dez/2017</v>
      </c>
      <c r="E104" s="206">
        <v>43091</v>
      </c>
      <c r="F104" s="205" t="s">
        <v>665</v>
      </c>
      <c r="G104" s="205" t="s">
        <v>284</v>
      </c>
      <c r="H104" s="207" t="s">
        <v>776</v>
      </c>
      <c r="I104" s="207" t="s">
        <v>220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679</v>
      </c>
      <c r="C105" s="205" t="s">
        <v>680</v>
      </c>
      <c r="D105" s="72" t="str">
        <f t="shared" si="3"/>
        <v>dez/2017</v>
      </c>
      <c r="E105" s="206">
        <v>43091</v>
      </c>
      <c r="F105" s="205" t="s">
        <v>665</v>
      </c>
      <c r="G105" s="205" t="s">
        <v>284</v>
      </c>
      <c r="H105" s="207" t="s">
        <v>777</v>
      </c>
      <c r="I105" s="207" t="s">
        <v>220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679</v>
      </c>
      <c r="C106" s="205" t="s">
        <v>680</v>
      </c>
      <c r="D106" s="72" t="str">
        <f t="shared" si="3"/>
        <v>dez/2017</v>
      </c>
      <c r="E106" s="206">
        <v>43091</v>
      </c>
      <c r="F106" s="205" t="s">
        <v>665</v>
      </c>
      <c r="G106" s="205" t="s">
        <v>284</v>
      </c>
      <c r="H106" s="207" t="s">
        <v>778</v>
      </c>
      <c r="I106" s="207" t="s">
        <v>220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679</v>
      </c>
      <c r="C107" s="205" t="s">
        <v>680</v>
      </c>
      <c r="D107" s="72" t="str">
        <f t="shared" si="3"/>
        <v>dez/2017</v>
      </c>
      <c r="E107" s="206">
        <v>43091</v>
      </c>
      <c r="F107" s="205" t="s">
        <v>665</v>
      </c>
      <c r="G107" s="205" t="s">
        <v>284</v>
      </c>
      <c r="H107" s="207" t="s">
        <v>779</v>
      </c>
      <c r="I107" s="207" t="s">
        <v>220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679</v>
      </c>
      <c r="C108" s="205" t="s">
        <v>680</v>
      </c>
      <c r="D108" s="72" t="str">
        <f t="shared" si="3"/>
        <v>dez/2017</v>
      </c>
      <c r="E108" s="206">
        <v>43091</v>
      </c>
      <c r="F108" s="205" t="s">
        <v>665</v>
      </c>
      <c r="G108" s="205" t="s">
        <v>284</v>
      </c>
      <c r="H108" s="207" t="s">
        <v>780</v>
      </c>
      <c r="I108" s="207" t="s">
        <v>220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679</v>
      </c>
      <c r="C109" s="205" t="s">
        <v>680</v>
      </c>
      <c r="D109" s="72" t="str">
        <f t="shared" si="3"/>
        <v>dez/2017</v>
      </c>
      <c r="E109" s="206">
        <v>43091</v>
      </c>
      <c r="F109" s="205" t="s">
        <v>665</v>
      </c>
      <c r="G109" s="205" t="s">
        <v>284</v>
      </c>
      <c r="H109" s="207" t="s">
        <v>781</v>
      </c>
      <c r="I109" s="207" t="s">
        <v>220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679</v>
      </c>
      <c r="C110" s="205" t="s">
        <v>680</v>
      </c>
      <c r="D110" s="72" t="str">
        <f t="shared" si="3"/>
        <v>dez/2017</v>
      </c>
      <c r="E110" s="206">
        <v>43091</v>
      </c>
      <c r="F110" s="205" t="s">
        <v>665</v>
      </c>
      <c r="G110" s="205" t="s">
        <v>284</v>
      </c>
      <c r="H110" s="207" t="s">
        <v>782</v>
      </c>
      <c r="I110" s="207" t="s">
        <v>220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679</v>
      </c>
      <c r="C111" s="205" t="s">
        <v>680</v>
      </c>
      <c r="D111" s="72" t="str">
        <f t="shared" si="3"/>
        <v>dez/2017</v>
      </c>
      <c r="E111" s="206">
        <v>43091</v>
      </c>
      <c r="F111" s="205" t="s">
        <v>665</v>
      </c>
      <c r="G111" s="205" t="s">
        <v>284</v>
      </c>
      <c r="H111" s="207" t="s">
        <v>783</v>
      </c>
      <c r="I111" s="207" t="s">
        <v>220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679</v>
      </c>
      <c r="C112" s="205" t="s">
        <v>680</v>
      </c>
      <c r="D112" s="72" t="str">
        <f t="shared" si="3"/>
        <v>dez/2017</v>
      </c>
      <c r="E112" s="206">
        <v>43091</v>
      </c>
      <c r="F112" s="205" t="s">
        <v>665</v>
      </c>
      <c r="G112" s="205" t="s">
        <v>284</v>
      </c>
      <c r="H112" s="207" t="s">
        <v>784</v>
      </c>
      <c r="I112" s="207" t="s">
        <v>220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679</v>
      </c>
      <c r="C113" s="205" t="s">
        <v>680</v>
      </c>
      <c r="D113" s="72" t="str">
        <f t="shared" si="3"/>
        <v>dez/2017</v>
      </c>
      <c r="E113" s="206">
        <v>43091</v>
      </c>
      <c r="F113" s="205" t="s">
        <v>665</v>
      </c>
      <c r="G113" s="205" t="s">
        <v>284</v>
      </c>
      <c r="H113" s="207" t="s">
        <v>785</v>
      </c>
      <c r="I113" s="207" t="s">
        <v>220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679</v>
      </c>
      <c r="C114" s="205" t="s">
        <v>680</v>
      </c>
      <c r="D114" s="72" t="str">
        <f t="shared" si="3"/>
        <v>dez/2017</v>
      </c>
      <c r="E114" s="206">
        <v>43091</v>
      </c>
      <c r="F114" s="205" t="s">
        <v>665</v>
      </c>
      <c r="G114" s="205" t="s">
        <v>284</v>
      </c>
      <c r="H114" s="207" t="s">
        <v>786</v>
      </c>
      <c r="I114" s="207" t="s">
        <v>220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679</v>
      </c>
      <c r="C115" s="205" t="s">
        <v>680</v>
      </c>
      <c r="D115" s="72" t="str">
        <f t="shared" si="3"/>
        <v>dez/2017</v>
      </c>
      <c r="E115" s="206">
        <v>43091</v>
      </c>
      <c r="F115" s="205" t="s">
        <v>665</v>
      </c>
      <c r="G115" s="205" t="s">
        <v>284</v>
      </c>
      <c r="H115" s="207" t="s">
        <v>787</v>
      </c>
      <c r="I115" s="207" t="s">
        <v>220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679</v>
      </c>
      <c r="C116" s="205" t="s">
        <v>680</v>
      </c>
      <c r="D116" s="72" t="str">
        <f t="shared" si="3"/>
        <v>dez/2017</v>
      </c>
      <c r="E116" s="206">
        <v>43091</v>
      </c>
      <c r="F116" s="205" t="s">
        <v>665</v>
      </c>
      <c r="G116" s="205" t="s">
        <v>284</v>
      </c>
      <c r="H116" s="207" t="s">
        <v>788</v>
      </c>
      <c r="I116" s="207" t="s">
        <v>220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679</v>
      </c>
      <c r="C117" s="205" t="s">
        <v>680</v>
      </c>
      <c r="D117" s="72" t="str">
        <f t="shared" si="3"/>
        <v>dez/2017</v>
      </c>
      <c r="E117" s="206">
        <v>43091</v>
      </c>
      <c r="F117" s="205" t="s">
        <v>665</v>
      </c>
      <c r="G117" s="205" t="s">
        <v>284</v>
      </c>
      <c r="H117" s="207" t="s">
        <v>789</v>
      </c>
      <c r="I117" s="207" t="s">
        <v>220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679</v>
      </c>
      <c r="C118" s="205" t="s">
        <v>680</v>
      </c>
      <c r="D118" s="72" t="str">
        <f t="shared" si="3"/>
        <v>dez/2017</v>
      </c>
      <c r="E118" s="206">
        <v>43091</v>
      </c>
      <c r="F118" s="205" t="s">
        <v>665</v>
      </c>
      <c r="G118" s="205" t="s">
        <v>284</v>
      </c>
      <c r="H118" s="207" t="s">
        <v>790</v>
      </c>
      <c r="I118" s="207" t="s">
        <v>220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679</v>
      </c>
      <c r="C119" s="205" t="s">
        <v>680</v>
      </c>
      <c r="D119" s="72" t="str">
        <f t="shared" si="3"/>
        <v>dez/2017</v>
      </c>
      <c r="E119" s="206">
        <v>43091</v>
      </c>
      <c r="F119" s="205" t="s">
        <v>665</v>
      </c>
      <c r="G119" s="205" t="s">
        <v>284</v>
      </c>
      <c r="H119" s="207" t="s">
        <v>791</v>
      </c>
      <c r="I119" s="207" t="s">
        <v>220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679</v>
      </c>
      <c r="C120" s="205" t="s">
        <v>680</v>
      </c>
      <c r="D120" s="72" t="str">
        <f t="shared" si="3"/>
        <v>dez/2017</v>
      </c>
      <c r="E120" s="206">
        <v>43091</v>
      </c>
      <c r="F120" s="205" t="s">
        <v>665</v>
      </c>
      <c r="G120" s="205" t="s">
        <v>284</v>
      </c>
      <c r="H120" s="207" t="s">
        <v>792</v>
      </c>
      <c r="I120" s="207" t="s">
        <v>220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679</v>
      </c>
      <c r="C121" s="205" t="s">
        <v>680</v>
      </c>
      <c r="D121" s="72" t="str">
        <f t="shared" si="3"/>
        <v>dez/2017</v>
      </c>
      <c r="E121" s="206">
        <v>43091</v>
      </c>
      <c r="F121" s="205" t="s">
        <v>665</v>
      </c>
      <c r="G121" s="205" t="s">
        <v>284</v>
      </c>
      <c r="H121" s="207" t="s">
        <v>793</v>
      </c>
      <c r="I121" s="207" t="s">
        <v>220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679</v>
      </c>
      <c r="C122" s="205" t="s">
        <v>680</v>
      </c>
      <c r="D122" s="72" t="str">
        <f t="shared" si="3"/>
        <v>dez/2017</v>
      </c>
      <c r="E122" s="206">
        <v>43091</v>
      </c>
      <c r="F122" s="205" t="s">
        <v>665</v>
      </c>
      <c r="G122" s="205" t="s">
        <v>284</v>
      </c>
      <c r="H122" s="207" t="s">
        <v>794</v>
      </c>
      <c r="I122" s="207" t="s">
        <v>220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679</v>
      </c>
      <c r="C123" s="205" t="s">
        <v>680</v>
      </c>
      <c r="D123" s="72" t="str">
        <f t="shared" si="3"/>
        <v>dez/2017</v>
      </c>
      <c r="E123" s="206">
        <v>43091</v>
      </c>
      <c r="F123" s="205" t="s">
        <v>665</v>
      </c>
      <c r="G123" s="205" t="s">
        <v>284</v>
      </c>
      <c r="H123" s="207" t="s">
        <v>795</v>
      </c>
      <c r="I123" s="207" t="s">
        <v>220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679</v>
      </c>
      <c r="C124" s="205" t="s">
        <v>680</v>
      </c>
      <c r="D124" s="72" t="str">
        <f t="shared" si="3"/>
        <v>dez/2017</v>
      </c>
      <c r="E124" s="206">
        <v>43091</v>
      </c>
      <c r="F124" s="205" t="s">
        <v>665</v>
      </c>
      <c r="G124" s="205" t="s">
        <v>284</v>
      </c>
      <c r="H124" s="207" t="s">
        <v>796</v>
      </c>
      <c r="I124" s="207" t="s">
        <v>220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679</v>
      </c>
      <c r="C125" s="205" t="s">
        <v>680</v>
      </c>
      <c r="D125" s="72" t="str">
        <f t="shared" si="3"/>
        <v>dez/2017</v>
      </c>
      <c r="E125" s="206">
        <v>43091</v>
      </c>
      <c r="F125" s="205" t="s">
        <v>665</v>
      </c>
      <c r="G125" s="205" t="s">
        <v>284</v>
      </c>
      <c r="H125" s="207" t="s">
        <v>797</v>
      </c>
      <c r="I125" s="207" t="s">
        <v>220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679</v>
      </c>
      <c r="C126" s="205" t="s">
        <v>680</v>
      </c>
      <c r="D126" s="72" t="str">
        <f t="shared" si="3"/>
        <v>dez/2017</v>
      </c>
      <c r="E126" s="206">
        <v>43091</v>
      </c>
      <c r="F126" s="205" t="s">
        <v>665</v>
      </c>
      <c r="G126" s="205" t="s">
        <v>284</v>
      </c>
      <c r="H126" s="207" t="s">
        <v>798</v>
      </c>
      <c r="I126" s="207" t="s">
        <v>220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679</v>
      </c>
      <c r="C127" s="205" t="s">
        <v>680</v>
      </c>
      <c r="D127" s="72" t="str">
        <f t="shared" si="3"/>
        <v>dez/2017</v>
      </c>
      <c r="E127" s="206">
        <v>43091</v>
      </c>
      <c r="F127" s="205" t="s">
        <v>665</v>
      </c>
      <c r="G127" s="205" t="s">
        <v>284</v>
      </c>
      <c r="H127" s="207" t="s">
        <v>799</v>
      </c>
      <c r="I127" s="207" t="s">
        <v>220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679</v>
      </c>
      <c r="C128" s="205" t="s">
        <v>680</v>
      </c>
      <c r="D128" s="72" t="str">
        <f t="shared" si="3"/>
        <v>dez/2017</v>
      </c>
      <c r="E128" s="206">
        <v>43091</v>
      </c>
      <c r="F128" s="205" t="s">
        <v>665</v>
      </c>
      <c r="G128" s="205" t="s">
        <v>284</v>
      </c>
      <c r="H128" s="207" t="s">
        <v>800</v>
      </c>
      <c r="I128" s="207" t="s">
        <v>220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679</v>
      </c>
      <c r="C129" s="205" t="s">
        <v>680</v>
      </c>
      <c r="D129" s="72" t="str">
        <f t="shared" si="3"/>
        <v>dez/2017</v>
      </c>
      <c r="E129" s="206">
        <v>43091</v>
      </c>
      <c r="F129" s="205" t="s">
        <v>665</v>
      </c>
      <c r="G129" s="205" t="s">
        <v>284</v>
      </c>
      <c r="H129" s="207" t="s">
        <v>801</v>
      </c>
      <c r="I129" s="207" t="s">
        <v>220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679</v>
      </c>
      <c r="C130" s="205" t="s">
        <v>680</v>
      </c>
      <c r="D130" s="72" t="str">
        <f t="shared" si="3"/>
        <v>dez/2017</v>
      </c>
      <c r="E130" s="206">
        <v>43091</v>
      </c>
      <c r="F130" s="205" t="s">
        <v>665</v>
      </c>
      <c r="G130" s="205" t="s">
        <v>284</v>
      </c>
      <c r="H130" s="207" t="s">
        <v>802</v>
      </c>
      <c r="I130" s="207" t="s">
        <v>220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679</v>
      </c>
      <c r="C131" s="205" t="s">
        <v>680</v>
      </c>
      <c r="D131" s="72" t="str">
        <f t="shared" si="3"/>
        <v>dez/2017</v>
      </c>
      <c r="E131" s="206">
        <v>43091</v>
      </c>
      <c r="F131" s="205" t="s">
        <v>665</v>
      </c>
      <c r="G131" s="205" t="s">
        <v>284</v>
      </c>
      <c r="H131" s="207" t="s">
        <v>803</v>
      </c>
      <c r="I131" s="207" t="s">
        <v>220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679</v>
      </c>
      <c r="C132" s="205" t="s">
        <v>680</v>
      </c>
      <c r="D132" s="72" t="str">
        <f t="shared" ref="D132:D195" si="5">TEXT(E132,"mmm/aaaa")</f>
        <v>dez/2017</v>
      </c>
      <c r="E132" s="206">
        <v>43091</v>
      </c>
      <c r="F132" s="205" t="s">
        <v>665</v>
      </c>
      <c r="G132" s="205" t="s">
        <v>284</v>
      </c>
      <c r="H132" s="207" t="s">
        <v>804</v>
      </c>
      <c r="I132" s="207" t="s">
        <v>220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679</v>
      </c>
      <c r="C133" s="205" t="s">
        <v>680</v>
      </c>
      <c r="D133" s="72" t="str">
        <f t="shared" si="5"/>
        <v>dez/2017</v>
      </c>
      <c r="E133" s="206">
        <v>43091</v>
      </c>
      <c r="F133" s="205" t="s">
        <v>665</v>
      </c>
      <c r="G133" s="205" t="s">
        <v>284</v>
      </c>
      <c r="H133" s="207" t="s">
        <v>805</v>
      </c>
      <c r="I133" s="207" t="s">
        <v>220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679</v>
      </c>
      <c r="C134" s="205" t="s">
        <v>680</v>
      </c>
      <c r="D134" s="72" t="str">
        <f t="shared" si="5"/>
        <v>dez/2017</v>
      </c>
      <c r="E134" s="206">
        <v>43091</v>
      </c>
      <c r="F134" s="205" t="s">
        <v>665</v>
      </c>
      <c r="G134" s="205" t="s">
        <v>284</v>
      </c>
      <c r="H134" s="207" t="s">
        <v>806</v>
      </c>
      <c r="I134" s="207" t="s">
        <v>220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679</v>
      </c>
      <c r="C135" s="205" t="s">
        <v>680</v>
      </c>
      <c r="D135" s="72" t="str">
        <f t="shared" si="5"/>
        <v>dez/2017</v>
      </c>
      <c r="E135" s="206">
        <v>43091</v>
      </c>
      <c r="F135" s="205" t="s">
        <v>665</v>
      </c>
      <c r="G135" s="205" t="s">
        <v>284</v>
      </c>
      <c r="H135" s="207" t="s">
        <v>807</v>
      </c>
      <c r="I135" s="207" t="s">
        <v>220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679</v>
      </c>
      <c r="C136" s="205" t="s">
        <v>680</v>
      </c>
      <c r="D136" s="72" t="str">
        <f t="shared" si="5"/>
        <v>dez/2017</v>
      </c>
      <c r="E136" s="206">
        <v>43091</v>
      </c>
      <c r="F136" s="205" t="s">
        <v>665</v>
      </c>
      <c r="G136" s="205" t="s">
        <v>284</v>
      </c>
      <c r="H136" s="207" t="s">
        <v>808</v>
      </c>
      <c r="I136" s="207" t="s">
        <v>220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679</v>
      </c>
      <c r="C137" s="205" t="s">
        <v>680</v>
      </c>
      <c r="D137" s="72" t="str">
        <f t="shared" si="5"/>
        <v>dez/2017</v>
      </c>
      <c r="E137" s="206">
        <v>43091</v>
      </c>
      <c r="F137" s="205" t="s">
        <v>665</v>
      </c>
      <c r="G137" s="205" t="s">
        <v>284</v>
      </c>
      <c r="H137" s="207" t="s">
        <v>809</v>
      </c>
      <c r="I137" s="207" t="s">
        <v>220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679</v>
      </c>
      <c r="C138" s="205" t="s">
        <v>680</v>
      </c>
      <c r="D138" s="72" t="str">
        <f t="shared" si="5"/>
        <v>dez/2017</v>
      </c>
      <c r="E138" s="206">
        <v>43091</v>
      </c>
      <c r="F138" s="205" t="s">
        <v>665</v>
      </c>
      <c r="G138" s="205" t="s">
        <v>284</v>
      </c>
      <c r="H138" s="207" t="s">
        <v>810</v>
      </c>
      <c r="I138" s="207" t="s">
        <v>220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679</v>
      </c>
      <c r="C139" s="205" t="s">
        <v>680</v>
      </c>
      <c r="D139" s="72" t="str">
        <f t="shared" si="5"/>
        <v>dez/2017</v>
      </c>
      <c r="E139" s="206">
        <v>43091</v>
      </c>
      <c r="F139" s="205" t="s">
        <v>665</v>
      </c>
      <c r="G139" s="205" t="s">
        <v>284</v>
      </c>
      <c r="H139" s="207" t="s">
        <v>811</v>
      </c>
      <c r="I139" s="207" t="s">
        <v>220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679</v>
      </c>
      <c r="C140" s="205" t="s">
        <v>680</v>
      </c>
      <c r="D140" s="72" t="str">
        <f t="shared" si="5"/>
        <v>dez/2017</v>
      </c>
      <c r="E140" s="206">
        <v>43091</v>
      </c>
      <c r="F140" s="205" t="s">
        <v>665</v>
      </c>
      <c r="G140" s="205" t="s">
        <v>284</v>
      </c>
      <c r="H140" s="207" t="s">
        <v>812</v>
      </c>
      <c r="I140" s="207" t="s">
        <v>220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679</v>
      </c>
      <c r="C141" s="205" t="s">
        <v>680</v>
      </c>
      <c r="D141" s="72" t="str">
        <f t="shared" si="5"/>
        <v>dez/2017</v>
      </c>
      <c r="E141" s="206">
        <v>43091</v>
      </c>
      <c r="F141" s="205" t="s">
        <v>665</v>
      </c>
      <c r="G141" s="205" t="s">
        <v>284</v>
      </c>
      <c r="H141" s="207" t="s">
        <v>813</v>
      </c>
      <c r="I141" s="207" t="s">
        <v>220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679</v>
      </c>
      <c r="C142" s="205" t="s">
        <v>680</v>
      </c>
      <c r="D142" s="72" t="str">
        <f t="shared" si="5"/>
        <v>dez/2017</v>
      </c>
      <c r="E142" s="206">
        <v>43091</v>
      </c>
      <c r="F142" s="205" t="s">
        <v>665</v>
      </c>
      <c r="G142" s="205" t="s">
        <v>284</v>
      </c>
      <c r="H142" s="207" t="s">
        <v>814</v>
      </c>
      <c r="I142" s="207" t="s">
        <v>220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679</v>
      </c>
      <c r="C143" s="205" t="s">
        <v>680</v>
      </c>
      <c r="D143" s="72" t="str">
        <f t="shared" si="5"/>
        <v>dez/2017</v>
      </c>
      <c r="E143" s="206">
        <v>43091</v>
      </c>
      <c r="F143" s="205" t="s">
        <v>665</v>
      </c>
      <c r="G143" s="205" t="s">
        <v>284</v>
      </c>
      <c r="H143" s="207" t="s">
        <v>815</v>
      </c>
      <c r="I143" s="207" t="s">
        <v>220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679</v>
      </c>
      <c r="C144" s="205" t="s">
        <v>680</v>
      </c>
      <c r="D144" s="72" t="str">
        <f t="shared" si="5"/>
        <v>dez/2017</v>
      </c>
      <c r="E144" s="206">
        <v>43091</v>
      </c>
      <c r="F144" s="205" t="s">
        <v>665</v>
      </c>
      <c r="G144" s="205" t="s">
        <v>284</v>
      </c>
      <c r="H144" s="207" t="s">
        <v>816</v>
      </c>
      <c r="I144" s="207" t="s">
        <v>220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679</v>
      </c>
      <c r="C145" s="205" t="s">
        <v>680</v>
      </c>
      <c r="D145" s="72" t="str">
        <f t="shared" si="5"/>
        <v>dez/2017</v>
      </c>
      <c r="E145" s="206">
        <v>43091</v>
      </c>
      <c r="F145" s="205" t="s">
        <v>665</v>
      </c>
      <c r="G145" s="205" t="s">
        <v>284</v>
      </c>
      <c r="H145" s="207" t="s">
        <v>817</v>
      </c>
      <c r="I145" s="207" t="s">
        <v>220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679</v>
      </c>
      <c r="C146" s="205" t="s">
        <v>680</v>
      </c>
      <c r="D146" s="72" t="str">
        <f t="shared" si="5"/>
        <v>dez/2017</v>
      </c>
      <c r="E146" s="206">
        <v>43091</v>
      </c>
      <c r="F146" s="205" t="s">
        <v>665</v>
      </c>
      <c r="G146" s="205" t="s">
        <v>284</v>
      </c>
      <c r="H146" s="207" t="s">
        <v>818</v>
      </c>
      <c r="I146" s="207" t="s">
        <v>220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679</v>
      </c>
      <c r="C147" s="205" t="s">
        <v>680</v>
      </c>
      <c r="D147" s="72" t="str">
        <f t="shared" si="5"/>
        <v>dez/2017</v>
      </c>
      <c r="E147" s="206">
        <v>43091</v>
      </c>
      <c r="F147" s="205" t="s">
        <v>665</v>
      </c>
      <c r="G147" s="205" t="s">
        <v>284</v>
      </c>
      <c r="H147" s="207" t="s">
        <v>819</v>
      </c>
      <c r="I147" s="207" t="s">
        <v>220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679</v>
      </c>
      <c r="C148" s="205" t="s">
        <v>680</v>
      </c>
      <c r="D148" s="72" t="str">
        <f t="shared" si="5"/>
        <v>dez/2017</v>
      </c>
      <c r="E148" s="206">
        <v>43091</v>
      </c>
      <c r="F148" s="205" t="s">
        <v>665</v>
      </c>
      <c r="G148" s="205" t="s">
        <v>284</v>
      </c>
      <c r="H148" s="207" t="s">
        <v>820</v>
      </c>
      <c r="I148" s="207" t="s">
        <v>220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679</v>
      </c>
      <c r="C149" s="205" t="s">
        <v>680</v>
      </c>
      <c r="D149" s="72" t="str">
        <f t="shared" si="5"/>
        <v>dez/2017</v>
      </c>
      <c r="E149" s="206">
        <v>43091</v>
      </c>
      <c r="F149" s="205" t="s">
        <v>665</v>
      </c>
      <c r="G149" s="205" t="s">
        <v>284</v>
      </c>
      <c r="H149" s="207" t="s">
        <v>821</v>
      </c>
      <c r="I149" s="207" t="s">
        <v>220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679</v>
      </c>
      <c r="C150" s="205" t="s">
        <v>680</v>
      </c>
      <c r="D150" s="72" t="str">
        <f t="shared" si="5"/>
        <v>dez/2017</v>
      </c>
      <c r="E150" s="206">
        <v>43091</v>
      </c>
      <c r="F150" s="205" t="s">
        <v>665</v>
      </c>
      <c r="G150" s="205" t="s">
        <v>284</v>
      </c>
      <c r="H150" s="207" t="s">
        <v>822</v>
      </c>
      <c r="I150" s="207" t="s">
        <v>220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679</v>
      </c>
      <c r="C151" s="205" t="s">
        <v>680</v>
      </c>
      <c r="D151" s="72" t="str">
        <f t="shared" si="5"/>
        <v>dez/2017</v>
      </c>
      <c r="E151" s="206">
        <v>43091</v>
      </c>
      <c r="F151" s="205" t="s">
        <v>665</v>
      </c>
      <c r="G151" s="205" t="s">
        <v>284</v>
      </c>
      <c r="H151" s="207" t="s">
        <v>823</v>
      </c>
      <c r="I151" s="207" t="s">
        <v>220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679</v>
      </c>
      <c r="C152" s="205" t="s">
        <v>680</v>
      </c>
      <c r="D152" s="72" t="str">
        <f t="shared" si="5"/>
        <v>dez/2017</v>
      </c>
      <c r="E152" s="206">
        <v>43091</v>
      </c>
      <c r="F152" s="205" t="s">
        <v>665</v>
      </c>
      <c r="G152" s="205" t="s">
        <v>284</v>
      </c>
      <c r="H152" s="207" t="s">
        <v>824</v>
      </c>
      <c r="I152" s="207" t="s">
        <v>220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679</v>
      </c>
      <c r="C153" s="205" t="s">
        <v>680</v>
      </c>
      <c r="D153" s="72" t="str">
        <f t="shared" si="5"/>
        <v>dez/2017</v>
      </c>
      <c r="E153" s="206">
        <v>43091</v>
      </c>
      <c r="F153" s="205" t="s">
        <v>665</v>
      </c>
      <c r="G153" s="205" t="s">
        <v>284</v>
      </c>
      <c r="H153" s="207" t="s">
        <v>825</v>
      </c>
      <c r="I153" s="207" t="s">
        <v>220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679</v>
      </c>
      <c r="C154" s="205" t="s">
        <v>680</v>
      </c>
      <c r="D154" s="72" t="str">
        <f t="shared" si="5"/>
        <v>dez/2017</v>
      </c>
      <c r="E154" s="206">
        <v>43091</v>
      </c>
      <c r="F154" s="205" t="s">
        <v>665</v>
      </c>
      <c r="G154" s="205" t="s">
        <v>284</v>
      </c>
      <c r="H154" s="207" t="s">
        <v>826</v>
      </c>
      <c r="I154" s="207" t="s">
        <v>220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679</v>
      </c>
      <c r="C155" s="205" t="s">
        <v>680</v>
      </c>
      <c r="D155" s="72" t="str">
        <f t="shared" si="5"/>
        <v>dez/2017</v>
      </c>
      <c r="E155" s="206">
        <v>43091</v>
      </c>
      <c r="F155" s="205" t="s">
        <v>665</v>
      </c>
      <c r="G155" s="205" t="s">
        <v>284</v>
      </c>
      <c r="H155" s="207" t="s">
        <v>827</v>
      </c>
      <c r="I155" s="207" t="s">
        <v>220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679</v>
      </c>
      <c r="C156" s="205" t="s">
        <v>680</v>
      </c>
      <c r="D156" s="72" t="str">
        <f t="shared" si="5"/>
        <v>dez/2017</v>
      </c>
      <c r="E156" s="206">
        <v>43091</v>
      </c>
      <c r="F156" s="205" t="s">
        <v>665</v>
      </c>
      <c r="G156" s="205" t="s">
        <v>284</v>
      </c>
      <c r="H156" s="207" t="s">
        <v>828</v>
      </c>
      <c r="I156" s="207" t="s">
        <v>220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679</v>
      </c>
      <c r="C157" s="205" t="s">
        <v>680</v>
      </c>
      <c r="D157" s="72" t="str">
        <f t="shared" si="5"/>
        <v>dez/2017</v>
      </c>
      <c r="E157" s="206">
        <v>43091</v>
      </c>
      <c r="F157" s="205" t="s">
        <v>665</v>
      </c>
      <c r="G157" s="205" t="s">
        <v>284</v>
      </c>
      <c r="H157" s="207" t="s">
        <v>829</v>
      </c>
      <c r="I157" s="207" t="s">
        <v>220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679</v>
      </c>
      <c r="C158" s="205" t="s">
        <v>680</v>
      </c>
      <c r="D158" s="72" t="str">
        <f t="shared" si="5"/>
        <v>dez/2017</v>
      </c>
      <c r="E158" s="206">
        <v>43091</v>
      </c>
      <c r="F158" s="205" t="s">
        <v>665</v>
      </c>
      <c r="G158" s="205" t="s">
        <v>284</v>
      </c>
      <c r="H158" s="207" t="s">
        <v>830</v>
      </c>
      <c r="I158" s="207" t="s">
        <v>220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679</v>
      </c>
      <c r="C159" s="205" t="s">
        <v>680</v>
      </c>
      <c r="D159" s="72" t="str">
        <f t="shared" si="5"/>
        <v>dez/2017</v>
      </c>
      <c r="E159" s="206">
        <v>43091</v>
      </c>
      <c r="F159" s="205" t="s">
        <v>665</v>
      </c>
      <c r="G159" s="205" t="s">
        <v>284</v>
      </c>
      <c r="H159" s="207" t="s">
        <v>831</v>
      </c>
      <c r="I159" s="207" t="s">
        <v>220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679</v>
      </c>
      <c r="C160" s="205" t="s">
        <v>680</v>
      </c>
      <c r="D160" s="72" t="str">
        <f t="shared" si="5"/>
        <v>dez/2017</v>
      </c>
      <c r="E160" s="206">
        <v>43091</v>
      </c>
      <c r="F160" s="205" t="s">
        <v>665</v>
      </c>
      <c r="G160" s="205" t="s">
        <v>284</v>
      </c>
      <c r="H160" s="207" t="s">
        <v>832</v>
      </c>
      <c r="I160" s="207" t="s">
        <v>220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679</v>
      </c>
      <c r="C161" s="205" t="s">
        <v>680</v>
      </c>
      <c r="D161" s="72" t="str">
        <f t="shared" si="5"/>
        <v>dez/2017</v>
      </c>
      <c r="E161" s="206">
        <v>43091</v>
      </c>
      <c r="F161" s="205" t="s">
        <v>665</v>
      </c>
      <c r="G161" s="205" t="s">
        <v>284</v>
      </c>
      <c r="H161" s="207" t="s">
        <v>833</v>
      </c>
      <c r="I161" s="207" t="s">
        <v>220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679</v>
      </c>
      <c r="C162" s="205" t="s">
        <v>680</v>
      </c>
      <c r="D162" s="72" t="str">
        <f t="shared" si="5"/>
        <v>dez/2017</v>
      </c>
      <c r="E162" s="206">
        <v>43091</v>
      </c>
      <c r="F162" s="205" t="s">
        <v>665</v>
      </c>
      <c r="G162" s="205" t="s">
        <v>284</v>
      </c>
      <c r="H162" s="207" t="s">
        <v>834</v>
      </c>
      <c r="I162" s="207" t="s">
        <v>220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679</v>
      </c>
      <c r="C163" s="205" t="s">
        <v>680</v>
      </c>
      <c r="D163" s="72" t="str">
        <f t="shared" si="5"/>
        <v>dez/2017</v>
      </c>
      <c r="E163" s="206">
        <v>43091</v>
      </c>
      <c r="F163" s="205" t="s">
        <v>665</v>
      </c>
      <c r="G163" s="205" t="s">
        <v>284</v>
      </c>
      <c r="H163" s="207" t="s">
        <v>835</v>
      </c>
      <c r="I163" s="207" t="s">
        <v>220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679</v>
      </c>
      <c r="C164" s="205" t="s">
        <v>680</v>
      </c>
      <c r="D164" s="72" t="str">
        <f t="shared" si="5"/>
        <v>dez/2017</v>
      </c>
      <c r="E164" s="206">
        <v>43091</v>
      </c>
      <c r="F164" s="205" t="s">
        <v>665</v>
      </c>
      <c r="G164" s="205" t="s">
        <v>284</v>
      </c>
      <c r="H164" s="207" t="s">
        <v>836</v>
      </c>
      <c r="I164" s="207" t="s">
        <v>220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679</v>
      </c>
      <c r="C165" s="205" t="s">
        <v>680</v>
      </c>
      <c r="D165" s="72" t="str">
        <f t="shared" si="5"/>
        <v>dez/2017</v>
      </c>
      <c r="E165" s="206">
        <v>43091</v>
      </c>
      <c r="F165" s="205" t="s">
        <v>665</v>
      </c>
      <c r="G165" s="205" t="s">
        <v>284</v>
      </c>
      <c r="H165" s="207" t="s">
        <v>837</v>
      </c>
      <c r="I165" s="207" t="s">
        <v>220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679</v>
      </c>
      <c r="C166" s="205" t="s">
        <v>680</v>
      </c>
      <c r="D166" s="72" t="str">
        <f t="shared" si="5"/>
        <v>dez/2017</v>
      </c>
      <c r="E166" s="206">
        <v>43091</v>
      </c>
      <c r="F166" s="205" t="s">
        <v>665</v>
      </c>
      <c r="G166" s="205" t="s">
        <v>284</v>
      </c>
      <c r="H166" s="207" t="s">
        <v>838</v>
      </c>
      <c r="I166" s="207" t="s">
        <v>220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679</v>
      </c>
      <c r="C167" s="205" t="s">
        <v>680</v>
      </c>
      <c r="D167" s="72" t="str">
        <f t="shared" si="5"/>
        <v>dez/2017</v>
      </c>
      <c r="E167" s="206">
        <v>43091</v>
      </c>
      <c r="F167" s="205" t="s">
        <v>665</v>
      </c>
      <c r="G167" s="205" t="s">
        <v>284</v>
      </c>
      <c r="H167" s="207" t="s">
        <v>839</v>
      </c>
      <c r="I167" s="207" t="s">
        <v>220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679</v>
      </c>
      <c r="C168" s="205" t="s">
        <v>680</v>
      </c>
      <c r="D168" s="72" t="str">
        <f t="shared" si="5"/>
        <v>dez/2017</v>
      </c>
      <c r="E168" s="206">
        <v>43091</v>
      </c>
      <c r="F168" s="205" t="s">
        <v>665</v>
      </c>
      <c r="G168" s="205" t="s">
        <v>284</v>
      </c>
      <c r="H168" s="207" t="s">
        <v>840</v>
      </c>
      <c r="I168" s="207" t="s">
        <v>220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679</v>
      </c>
      <c r="C169" s="205" t="s">
        <v>680</v>
      </c>
      <c r="D169" s="72" t="str">
        <f t="shared" si="5"/>
        <v>dez/2017</v>
      </c>
      <c r="E169" s="206">
        <v>43091</v>
      </c>
      <c r="F169" s="205" t="s">
        <v>665</v>
      </c>
      <c r="G169" s="205" t="s">
        <v>284</v>
      </c>
      <c r="H169" s="207" t="s">
        <v>841</v>
      </c>
      <c r="I169" s="207" t="s">
        <v>220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679</v>
      </c>
      <c r="C170" s="205" t="s">
        <v>680</v>
      </c>
      <c r="D170" s="72" t="str">
        <f t="shared" si="5"/>
        <v>dez/2017</v>
      </c>
      <c r="E170" s="206">
        <v>43091</v>
      </c>
      <c r="F170" s="205" t="s">
        <v>665</v>
      </c>
      <c r="G170" s="205" t="s">
        <v>284</v>
      </c>
      <c r="H170" s="207" t="s">
        <v>842</v>
      </c>
      <c r="I170" s="207" t="s">
        <v>220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679</v>
      </c>
      <c r="C171" s="205" t="s">
        <v>680</v>
      </c>
      <c r="D171" s="72" t="str">
        <f t="shared" si="5"/>
        <v>dez/2017</v>
      </c>
      <c r="E171" s="206">
        <v>43091</v>
      </c>
      <c r="F171" s="205" t="s">
        <v>665</v>
      </c>
      <c r="G171" s="205" t="s">
        <v>284</v>
      </c>
      <c r="H171" s="207" t="s">
        <v>843</v>
      </c>
      <c r="I171" s="207" t="s">
        <v>220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679</v>
      </c>
      <c r="C172" s="205" t="s">
        <v>680</v>
      </c>
      <c r="D172" s="72" t="str">
        <f t="shared" si="5"/>
        <v>dez/2017</v>
      </c>
      <c r="E172" s="206">
        <v>43091</v>
      </c>
      <c r="F172" s="205" t="s">
        <v>209</v>
      </c>
      <c r="G172" s="205" t="s">
        <v>284</v>
      </c>
      <c r="H172" s="207" t="s">
        <v>295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679</v>
      </c>
      <c r="C173" s="205" t="s">
        <v>680</v>
      </c>
      <c r="D173" s="72" t="str">
        <f t="shared" si="5"/>
        <v>dez/2017</v>
      </c>
      <c r="E173" s="206">
        <v>43091</v>
      </c>
      <c r="F173" s="205" t="s">
        <v>209</v>
      </c>
      <c r="G173" s="205" t="s">
        <v>284</v>
      </c>
      <c r="H173" s="207" t="s">
        <v>295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679</v>
      </c>
      <c r="C174" s="205" t="s">
        <v>680</v>
      </c>
      <c r="D174" s="72" t="str">
        <f t="shared" si="5"/>
        <v>dez/2017</v>
      </c>
      <c r="E174" s="206">
        <v>43091</v>
      </c>
      <c r="F174" s="205" t="s">
        <v>209</v>
      </c>
      <c r="G174" s="205" t="s">
        <v>284</v>
      </c>
      <c r="H174" s="207" t="s">
        <v>295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679</v>
      </c>
      <c r="C175" s="205" t="s">
        <v>680</v>
      </c>
      <c r="D175" s="72" t="str">
        <f t="shared" si="5"/>
        <v>dez/2017</v>
      </c>
      <c r="E175" s="206">
        <v>43091</v>
      </c>
      <c r="F175" s="205" t="s">
        <v>209</v>
      </c>
      <c r="G175" s="205" t="s">
        <v>284</v>
      </c>
      <c r="H175" s="207" t="s">
        <v>295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679</v>
      </c>
      <c r="C176" s="205" t="s">
        <v>680</v>
      </c>
      <c r="D176" s="72" t="str">
        <f t="shared" si="5"/>
        <v>dez/2017</v>
      </c>
      <c r="E176" s="206">
        <v>43091</v>
      </c>
      <c r="F176" s="205" t="s">
        <v>209</v>
      </c>
      <c r="G176" s="205" t="s">
        <v>284</v>
      </c>
      <c r="H176" s="207" t="s">
        <v>295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679</v>
      </c>
      <c r="C177" s="205" t="s">
        <v>680</v>
      </c>
      <c r="D177" s="72" t="str">
        <f t="shared" si="5"/>
        <v>dez/2017</v>
      </c>
      <c r="E177" s="206">
        <v>43091</v>
      </c>
      <c r="F177" s="205" t="s">
        <v>209</v>
      </c>
      <c r="G177" s="205" t="s">
        <v>284</v>
      </c>
      <c r="H177" s="207" t="s">
        <v>295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679</v>
      </c>
      <c r="C178" s="205" t="s">
        <v>680</v>
      </c>
      <c r="D178" s="72" t="str">
        <f t="shared" si="5"/>
        <v>dez/2017</v>
      </c>
      <c r="E178" s="206">
        <v>43091</v>
      </c>
      <c r="F178" s="205" t="s">
        <v>209</v>
      </c>
      <c r="G178" s="205" t="s">
        <v>284</v>
      </c>
      <c r="H178" s="207" t="s">
        <v>295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679</v>
      </c>
      <c r="C179" s="205" t="s">
        <v>680</v>
      </c>
      <c r="D179" s="72" t="str">
        <f t="shared" si="5"/>
        <v>dez/2017</v>
      </c>
      <c r="E179" s="206">
        <v>43091</v>
      </c>
      <c r="F179" s="205" t="s">
        <v>209</v>
      </c>
      <c r="G179" s="205" t="s">
        <v>284</v>
      </c>
      <c r="H179" s="207" t="s">
        <v>295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679</v>
      </c>
      <c r="C180" s="205" t="s">
        <v>680</v>
      </c>
      <c r="D180" s="72" t="str">
        <f t="shared" si="5"/>
        <v>dez/2017</v>
      </c>
      <c r="E180" s="206">
        <v>43091</v>
      </c>
      <c r="F180" s="205" t="s">
        <v>209</v>
      </c>
      <c r="G180" s="205" t="s">
        <v>284</v>
      </c>
      <c r="H180" s="207" t="s">
        <v>295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679</v>
      </c>
      <c r="C181" s="205" t="s">
        <v>680</v>
      </c>
      <c r="D181" s="72" t="str">
        <f t="shared" si="5"/>
        <v>dez/2017</v>
      </c>
      <c r="E181" s="206">
        <v>43091</v>
      </c>
      <c r="F181" s="205" t="s">
        <v>209</v>
      </c>
      <c r="G181" s="205" t="s">
        <v>284</v>
      </c>
      <c r="H181" s="207" t="s">
        <v>295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679</v>
      </c>
      <c r="C182" s="205" t="s">
        <v>680</v>
      </c>
      <c r="D182" s="72" t="str">
        <f t="shared" si="5"/>
        <v>dez/2017</v>
      </c>
      <c r="E182" s="206">
        <v>43091</v>
      </c>
      <c r="F182" s="205" t="s">
        <v>209</v>
      </c>
      <c r="G182" s="205" t="s">
        <v>284</v>
      </c>
      <c r="H182" s="207" t="s">
        <v>295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679</v>
      </c>
      <c r="C183" s="205" t="s">
        <v>680</v>
      </c>
      <c r="D183" s="72" t="str">
        <f t="shared" si="5"/>
        <v>dez/2017</v>
      </c>
      <c r="E183" s="206">
        <v>43091</v>
      </c>
      <c r="F183" s="205" t="s">
        <v>209</v>
      </c>
      <c r="G183" s="205" t="s">
        <v>284</v>
      </c>
      <c r="H183" s="207" t="s">
        <v>295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679</v>
      </c>
      <c r="C184" s="205" t="s">
        <v>680</v>
      </c>
      <c r="D184" s="72" t="str">
        <f t="shared" si="5"/>
        <v>dez/2017</v>
      </c>
      <c r="E184" s="206">
        <v>43091</v>
      </c>
      <c r="F184" s="205" t="s">
        <v>209</v>
      </c>
      <c r="G184" s="205" t="s">
        <v>284</v>
      </c>
      <c r="H184" s="207" t="s">
        <v>295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679</v>
      </c>
      <c r="C185" s="205" t="s">
        <v>680</v>
      </c>
      <c r="D185" s="72" t="str">
        <f t="shared" si="5"/>
        <v>dez/2017</v>
      </c>
      <c r="E185" s="206">
        <v>43091</v>
      </c>
      <c r="F185" s="205" t="s">
        <v>209</v>
      </c>
      <c r="G185" s="205" t="s">
        <v>284</v>
      </c>
      <c r="H185" s="207" t="s">
        <v>295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679</v>
      </c>
      <c r="C186" s="205" t="s">
        <v>680</v>
      </c>
      <c r="D186" s="72" t="str">
        <f t="shared" si="5"/>
        <v>dez/2017</v>
      </c>
      <c r="E186" s="206">
        <v>43091</v>
      </c>
      <c r="F186" s="205" t="s">
        <v>209</v>
      </c>
      <c r="G186" s="205" t="s">
        <v>284</v>
      </c>
      <c r="H186" s="207" t="s">
        <v>295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679</v>
      </c>
      <c r="C187" s="205" t="s">
        <v>680</v>
      </c>
      <c r="D187" s="72" t="str">
        <f t="shared" si="5"/>
        <v>dez/2017</v>
      </c>
      <c r="E187" s="206">
        <v>43091</v>
      </c>
      <c r="F187" s="205" t="s">
        <v>209</v>
      </c>
      <c r="G187" s="205" t="s">
        <v>284</v>
      </c>
      <c r="H187" s="207" t="s">
        <v>295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679</v>
      </c>
      <c r="C188" s="205" t="s">
        <v>680</v>
      </c>
      <c r="D188" s="72" t="str">
        <f t="shared" si="5"/>
        <v>dez/2017</v>
      </c>
      <c r="E188" s="206">
        <v>43091</v>
      </c>
      <c r="F188" s="205" t="s">
        <v>209</v>
      </c>
      <c r="G188" s="205" t="s">
        <v>284</v>
      </c>
      <c r="H188" s="207" t="s">
        <v>295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679</v>
      </c>
      <c r="C189" s="205" t="s">
        <v>680</v>
      </c>
      <c r="D189" s="72" t="str">
        <f t="shared" si="5"/>
        <v>dez/2017</v>
      </c>
      <c r="E189" s="206">
        <v>43091</v>
      </c>
      <c r="F189" s="205" t="s">
        <v>209</v>
      </c>
      <c r="G189" s="205" t="s">
        <v>284</v>
      </c>
      <c r="H189" s="207" t="s">
        <v>295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679</v>
      </c>
      <c r="C190" s="205" t="s">
        <v>680</v>
      </c>
      <c r="D190" s="72" t="str">
        <f t="shared" si="5"/>
        <v>dez/2017</v>
      </c>
      <c r="E190" s="206">
        <v>43091</v>
      </c>
      <c r="F190" s="205" t="s">
        <v>209</v>
      </c>
      <c r="G190" s="205" t="s">
        <v>284</v>
      </c>
      <c r="H190" s="207" t="s">
        <v>295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679</v>
      </c>
      <c r="C191" s="205" t="s">
        <v>680</v>
      </c>
      <c r="D191" s="72" t="str">
        <f t="shared" si="5"/>
        <v>dez/2017</v>
      </c>
      <c r="E191" s="206">
        <v>43091</v>
      </c>
      <c r="F191" s="205" t="s">
        <v>209</v>
      </c>
      <c r="G191" s="205" t="s">
        <v>284</v>
      </c>
      <c r="H191" s="207" t="s">
        <v>295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679</v>
      </c>
      <c r="C192" s="205" t="s">
        <v>680</v>
      </c>
      <c r="D192" s="72" t="str">
        <f t="shared" si="5"/>
        <v>dez/2017</v>
      </c>
      <c r="E192" s="206">
        <v>43091</v>
      </c>
      <c r="F192" s="205" t="s">
        <v>209</v>
      </c>
      <c r="G192" s="205" t="s">
        <v>284</v>
      </c>
      <c r="H192" s="207" t="s">
        <v>295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679</v>
      </c>
      <c r="C193" s="205" t="s">
        <v>680</v>
      </c>
      <c r="D193" s="72" t="str">
        <f t="shared" si="5"/>
        <v>dez/2017</v>
      </c>
      <c r="E193" s="206">
        <v>43091</v>
      </c>
      <c r="F193" s="205" t="s">
        <v>209</v>
      </c>
      <c r="G193" s="205" t="s">
        <v>284</v>
      </c>
      <c r="H193" s="207" t="s">
        <v>295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679</v>
      </c>
      <c r="C194" s="205" t="s">
        <v>680</v>
      </c>
      <c r="D194" s="72" t="str">
        <f t="shared" si="5"/>
        <v>dez/2017</v>
      </c>
      <c r="E194" s="206">
        <v>43091</v>
      </c>
      <c r="F194" s="205" t="s">
        <v>209</v>
      </c>
      <c r="G194" s="205" t="s">
        <v>284</v>
      </c>
      <c r="H194" s="207" t="s">
        <v>295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679</v>
      </c>
      <c r="C195" s="205" t="s">
        <v>680</v>
      </c>
      <c r="D195" s="72" t="str">
        <f t="shared" si="5"/>
        <v>dez/2017</v>
      </c>
      <c r="E195" s="206">
        <v>43091</v>
      </c>
      <c r="F195" s="205" t="s">
        <v>209</v>
      </c>
      <c r="G195" s="205" t="s">
        <v>284</v>
      </c>
      <c r="H195" s="207" t="s">
        <v>295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679</v>
      </c>
      <c r="C196" s="205" t="s">
        <v>680</v>
      </c>
      <c r="D196" s="72" t="str">
        <f t="shared" ref="D196:D259" si="7">TEXT(E196,"mmm/aaaa")</f>
        <v>dez/2017</v>
      </c>
      <c r="E196" s="206">
        <v>43091</v>
      </c>
      <c r="F196" s="205" t="s">
        <v>209</v>
      </c>
      <c r="G196" s="205" t="s">
        <v>284</v>
      </c>
      <c r="H196" s="207" t="s">
        <v>295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679</v>
      </c>
      <c r="C197" s="205" t="s">
        <v>680</v>
      </c>
      <c r="D197" s="72" t="str">
        <f t="shared" si="7"/>
        <v>dez/2017</v>
      </c>
      <c r="E197" s="206">
        <v>43091</v>
      </c>
      <c r="F197" s="205" t="s">
        <v>209</v>
      </c>
      <c r="G197" s="205" t="s">
        <v>284</v>
      </c>
      <c r="H197" s="207" t="s">
        <v>295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679</v>
      </c>
      <c r="C198" s="205" t="s">
        <v>680</v>
      </c>
      <c r="D198" s="72" t="str">
        <f t="shared" si="7"/>
        <v>dez/2017</v>
      </c>
      <c r="E198" s="206">
        <v>43091</v>
      </c>
      <c r="F198" s="205" t="s">
        <v>209</v>
      </c>
      <c r="G198" s="205" t="s">
        <v>284</v>
      </c>
      <c r="H198" s="207" t="s">
        <v>295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679</v>
      </c>
      <c r="C199" s="205" t="s">
        <v>680</v>
      </c>
      <c r="D199" s="72" t="str">
        <f t="shared" si="7"/>
        <v>dez/2017</v>
      </c>
      <c r="E199" s="206">
        <v>43091</v>
      </c>
      <c r="F199" s="205" t="s">
        <v>209</v>
      </c>
      <c r="G199" s="205" t="s">
        <v>284</v>
      </c>
      <c r="H199" s="207" t="s">
        <v>295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679</v>
      </c>
      <c r="C200" s="205" t="s">
        <v>680</v>
      </c>
      <c r="D200" s="72" t="str">
        <f t="shared" si="7"/>
        <v>dez/2017</v>
      </c>
      <c r="E200" s="206">
        <v>43091</v>
      </c>
      <c r="F200" s="205" t="s">
        <v>209</v>
      </c>
      <c r="G200" s="205" t="s">
        <v>284</v>
      </c>
      <c r="H200" s="207" t="s">
        <v>295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679</v>
      </c>
      <c r="C201" s="205" t="s">
        <v>680</v>
      </c>
      <c r="D201" s="72" t="str">
        <f t="shared" si="7"/>
        <v>dez/2017</v>
      </c>
      <c r="E201" s="206">
        <v>43091</v>
      </c>
      <c r="F201" s="205" t="s">
        <v>209</v>
      </c>
      <c r="G201" s="205" t="s">
        <v>284</v>
      </c>
      <c r="H201" s="207" t="s">
        <v>295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679</v>
      </c>
      <c r="C202" s="205" t="s">
        <v>680</v>
      </c>
      <c r="D202" s="72" t="str">
        <f t="shared" si="7"/>
        <v>dez/2017</v>
      </c>
      <c r="E202" s="206">
        <v>43091</v>
      </c>
      <c r="F202" s="205" t="s">
        <v>209</v>
      </c>
      <c r="G202" s="205" t="s">
        <v>284</v>
      </c>
      <c r="H202" s="207" t="s">
        <v>295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679</v>
      </c>
      <c r="C203" s="205" t="s">
        <v>680</v>
      </c>
      <c r="D203" s="72" t="str">
        <f t="shared" si="7"/>
        <v>dez/2017</v>
      </c>
      <c r="E203" s="206">
        <v>43091</v>
      </c>
      <c r="F203" s="205" t="s">
        <v>209</v>
      </c>
      <c r="G203" s="205" t="s">
        <v>284</v>
      </c>
      <c r="H203" s="207" t="s">
        <v>295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679</v>
      </c>
      <c r="C204" s="205" t="s">
        <v>680</v>
      </c>
      <c r="D204" s="72" t="str">
        <f t="shared" si="7"/>
        <v>dez/2017</v>
      </c>
      <c r="E204" s="206">
        <v>43091</v>
      </c>
      <c r="F204" s="205" t="s">
        <v>209</v>
      </c>
      <c r="G204" s="205" t="s">
        <v>284</v>
      </c>
      <c r="H204" s="207" t="s">
        <v>295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679</v>
      </c>
      <c r="C205" s="205" t="s">
        <v>680</v>
      </c>
      <c r="D205" s="72" t="str">
        <f t="shared" si="7"/>
        <v>dez/2017</v>
      </c>
      <c r="E205" s="206">
        <v>43091</v>
      </c>
      <c r="F205" s="205" t="s">
        <v>209</v>
      </c>
      <c r="G205" s="205" t="s">
        <v>284</v>
      </c>
      <c r="H205" s="207" t="s">
        <v>295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679</v>
      </c>
      <c r="C206" s="205" t="s">
        <v>680</v>
      </c>
      <c r="D206" s="72" t="str">
        <f t="shared" si="7"/>
        <v>dez/2017</v>
      </c>
      <c r="E206" s="206">
        <v>43091</v>
      </c>
      <c r="F206" s="205" t="s">
        <v>209</v>
      </c>
      <c r="G206" s="205" t="s">
        <v>284</v>
      </c>
      <c r="H206" s="207" t="s">
        <v>295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679</v>
      </c>
      <c r="C207" s="205" t="s">
        <v>680</v>
      </c>
      <c r="D207" s="72" t="str">
        <f t="shared" si="7"/>
        <v>dez/2017</v>
      </c>
      <c r="E207" s="206">
        <v>43091</v>
      </c>
      <c r="F207" s="205" t="s">
        <v>209</v>
      </c>
      <c r="G207" s="205" t="s">
        <v>284</v>
      </c>
      <c r="H207" s="207" t="s">
        <v>295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679</v>
      </c>
      <c r="C208" s="205" t="s">
        <v>680</v>
      </c>
      <c r="D208" s="72" t="str">
        <f t="shared" si="7"/>
        <v>dez/2017</v>
      </c>
      <c r="E208" s="206">
        <v>43091</v>
      </c>
      <c r="F208" s="205" t="s">
        <v>209</v>
      </c>
      <c r="G208" s="205" t="s">
        <v>284</v>
      </c>
      <c r="H208" s="207" t="s">
        <v>295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679</v>
      </c>
      <c r="C209" s="205" t="s">
        <v>680</v>
      </c>
      <c r="D209" s="72" t="str">
        <f t="shared" si="7"/>
        <v>dez/2017</v>
      </c>
      <c r="E209" s="206">
        <v>43091</v>
      </c>
      <c r="F209" s="205" t="s">
        <v>209</v>
      </c>
      <c r="G209" s="205" t="s">
        <v>284</v>
      </c>
      <c r="H209" s="207" t="s">
        <v>295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679</v>
      </c>
      <c r="C210" s="205" t="s">
        <v>680</v>
      </c>
      <c r="D210" s="72" t="str">
        <f t="shared" si="7"/>
        <v>dez/2017</v>
      </c>
      <c r="E210" s="206">
        <v>43091</v>
      </c>
      <c r="F210" s="205" t="s">
        <v>209</v>
      </c>
      <c r="G210" s="205" t="s">
        <v>284</v>
      </c>
      <c r="H210" s="207" t="s">
        <v>295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679</v>
      </c>
      <c r="C211" s="205" t="s">
        <v>680</v>
      </c>
      <c r="D211" s="72" t="str">
        <f t="shared" si="7"/>
        <v>dez/2017</v>
      </c>
      <c r="E211" s="206">
        <v>43091</v>
      </c>
      <c r="F211" s="205" t="s">
        <v>209</v>
      </c>
      <c r="G211" s="205" t="s">
        <v>284</v>
      </c>
      <c r="H211" s="207" t="s">
        <v>295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679</v>
      </c>
      <c r="C212" s="205" t="s">
        <v>680</v>
      </c>
      <c r="D212" s="72" t="str">
        <f t="shared" si="7"/>
        <v>dez/2017</v>
      </c>
      <c r="E212" s="206">
        <v>43091</v>
      </c>
      <c r="F212" s="205" t="s">
        <v>209</v>
      </c>
      <c r="G212" s="205" t="s">
        <v>284</v>
      </c>
      <c r="H212" s="207" t="s">
        <v>295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679</v>
      </c>
      <c r="C213" s="205" t="s">
        <v>680</v>
      </c>
      <c r="D213" s="72" t="str">
        <f t="shared" si="7"/>
        <v>dez/2017</v>
      </c>
      <c r="E213" s="206">
        <v>43091</v>
      </c>
      <c r="F213" s="205" t="s">
        <v>209</v>
      </c>
      <c r="G213" s="205" t="s">
        <v>284</v>
      </c>
      <c r="H213" s="207" t="s">
        <v>295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679</v>
      </c>
      <c r="C214" s="205" t="s">
        <v>680</v>
      </c>
      <c r="D214" s="72" t="str">
        <f t="shared" si="7"/>
        <v>dez/2017</v>
      </c>
      <c r="E214" s="206">
        <v>43091</v>
      </c>
      <c r="F214" s="205" t="s">
        <v>209</v>
      </c>
      <c r="G214" s="205" t="s">
        <v>284</v>
      </c>
      <c r="H214" s="207" t="s">
        <v>295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679</v>
      </c>
      <c r="C215" s="205" t="s">
        <v>680</v>
      </c>
      <c r="D215" s="72" t="str">
        <f t="shared" si="7"/>
        <v>dez/2017</v>
      </c>
      <c r="E215" s="206">
        <v>43091</v>
      </c>
      <c r="F215" s="205" t="s">
        <v>209</v>
      </c>
      <c r="G215" s="205" t="s">
        <v>284</v>
      </c>
      <c r="H215" s="207" t="s">
        <v>295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679</v>
      </c>
      <c r="C216" s="205" t="s">
        <v>680</v>
      </c>
      <c r="D216" s="72" t="str">
        <f t="shared" si="7"/>
        <v>dez/2017</v>
      </c>
      <c r="E216" s="206">
        <v>43091</v>
      </c>
      <c r="F216" s="205" t="s">
        <v>209</v>
      </c>
      <c r="G216" s="205" t="s">
        <v>284</v>
      </c>
      <c r="H216" s="207" t="s">
        <v>295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679</v>
      </c>
      <c r="C217" s="205" t="s">
        <v>680</v>
      </c>
      <c r="D217" s="72" t="str">
        <f t="shared" si="7"/>
        <v>dez/2017</v>
      </c>
      <c r="E217" s="206">
        <v>43091</v>
      </c>
      <c r="F217" s="205" t="s">
        <v>209</v>
      </c>
      <c r="G217" s="205" t="s">
        <v>284</v>
      </c>
      <c r="H217" s="207" t="s">
        <v>295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679</v>
      </c>
      <c r="C218" s="205" t="s">
        <v>680</v>
      </c>
      <c r="D218" s="72" t="str">
        <f t="shared" si="7"/>
        <v>dez/2017</v>
      </c>
      <c r="E218" s="206">
        <v>43091</v>
      </c>
      <c r="F218" s="205" t="s">
        <v>209</v>
      </c>
      <c r="G218" s="205" t="s">
        <v>284</v>
      </c>
      <c r="H218" s="207" t="s">
        <v>295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679</v>
      </c>
      <c r="C219" s="205" t="s">
        <v>680</v>
      </c>
      <c r="D219" s="72" t="str">
        <f t="shared" si="7"/>
        <v>dez/2017</v>
      </c>
      <c r="E219" s="206">
        <v>43091</v>
      </c>
      <c r="F219" s="205" t="s">
        <v>209</v>
      </c>
      <c r="G219" s="205" t="s">
        <v>284</v>
      </c>
      <c r="H219" s="207" t="s">
        <v>295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679</v>
      </c>
      <c r="C220" s="205" t="s">
        <v>680</v>
      </c>
      <c r="D220" s="72" t="str">
        <f t="shared" si="7"/>
        <v>dez/2017</v>
      </c>
      <c r="E220" s="206">
        <v>43091</v>
      </c>
      <c r="F220" s="205" t="s">
        <v>209</v>
      </c>
      <c r="G220" s="205" t="s">
        <v>284</v>
      </c>
      <c r="H220" s="207" t="s">
        <v>295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679</v>
      </c>
      <c r="C221" s="205" t="s">
        <v>680</v>
      </c>
      <c r="D221" s="72" t="str">
        <f t="shared" si="7"/>
        <v>dez/2017</v>
      </c>
      <c r="E221" s="206">
        <v>43091</v>
      </c>
      <c r="F221" s="205" t="s">
        <v>209</v>
      </c>
      <c r="G221" s="205" t="s">
        <v>284</v>
      </c>
      <c r="H221" s="207" t="s">
        <v>295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679</v>
      </c>
      <c r="C222" s="205" t="s">
        <v>680</v>
      </c>
      <c r="D222" s="72" t="str">
        <f t="shared" si="7"/>
        <v>dez/2017</v>
      </c>
      <c r="E222" s="206">
        <v>43091</v>
      </c>
      <c r="F222" s="205" t="s">
        <v>209</v>
      </c>
      <c r="G222" s="205" t="s">
        <v>284</v>
      </c>
      <c r="H222" s="207" t="s">
        <v>295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679</v>
      </c>
      <c r="C223" s="205" t="s">
        <v>680</v>
      </c>
      <c r="D223" s="72" t="str">
        <f t="shared" si="7"/>
        <v>dez/2017</v>
      </c>
      <c r="E223" s="206">
        <v>43091</v>
      </c>
      <c r="F223" s="205" t="s">
        <v>209</v>
      </c>
      <c r="G223" s="205" t="s">
        <v>284</v>
      </c>
      <c r="H223" s="207" t="s">
        <v>295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679</v>
      </c>
      <c r="C224" s="205" t="s">
        <v>680</v>
      </c>
      <c r="D224" s="72" t="str">
        <f t="shared" si="7"/>
        <v>dez/2017</v>
      </c>
      <c r="E224" s="206">
        <v>43091</v>
      </c>
      <c r="F224" s="205" t="s">
        <v>209</v>
      </c>
      <c r="G224" s="205" t="s">
        <v>284</v>
      </c>
      <c r="H224" s="207" t="s">
        <v>295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679</v>
      </c>
      <c r="C225" s="205" t="s">
        <v>680</v>
      </c>
      <c r="D225" s="72" t="str">
        <f t="shared" si="7"/>
        <v>dez/2017</v>
      </c>
      <c r="E225" s="206">
        <v>43091</v>
      </c>
      <c r="F225" s="205" t="s">
        <v>209</v>
      </c>
      <c r="G225" s="205" t="s">
        <v>284</v>
      </c>
      <c r="H225" s="207" t="s">
        <v>295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679</v>
      </c>
      <c r="C226" s="205" t="s">
        <v>680</v>
      </c>
      <c r="D226" s="72" t="str">
        <f t="shared" si="7"/>
        <v>dez/2017</v>
      </c>
      <c r="E226" s="206">
        <v>43091</v>
      </c>
      <c r="F226" s="205" t="s">
        <v>209</v>
      </c>
      <c r="G226" s="205" t="s">
        <v>284</v>
      </c>
      <c r="H226" s="207" t="s">
        <v>295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679</v>
      </c>
      <c r="C227" s="205" t="s">
        <v>680</v>
      </c>
      <c r="D227" s="72" t="str">
        <f t="shared" si="7"/>
        <v>dez/2017</v>
      </c>
      <c r="E227" s="206">
        <v>43091</v>
      </c>
      <c r="F227" s="205" t="s">
        <v>209</v>
      </c>
      <c r="G227" s="205" t="s">
        <v>284</v>
      </c>
      <c r="H227" s="207" t="s">
        <v>295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679</v>
      </c>
      <c r="C228" s="205" t="s">
        <v>680</v>
      </c>
      <c r="D228" s="72" t="str">
        <f t="shared" si="7"/>
        <v>dez/2017</v>
      </c>
      <c r="E228" s="206">
        <v>43091</v>
      </c>
      <c r="F228" s="205" t="s">
        <v>209</v>
      </c>
      <c r="G228" s="205" t="s">
        <v>284</v>
      </c>
      <c r="H228" s="207" t="s">
        <v>295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679</v>
      </c>
      <c r="C229" s="205" t="s">
        <v>680</v>
      </c>
      <c r="D229" s="72" t="str">
        <f t="shared" si="7"/>
        <v>dez/2017</v>
      </c>
      <c r="E229" s="206">
        <v>43091</v>
      </c>
      <c r="F229" s="205" t="s">
        <v>209</v>
      </c>
      <c r="G229" s="205" t="s">
        <v>284</v>
      </c>
      <c r="H229" s="207" t="s">
        <v>295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679</v>
      </c>
      <c r="C230" s="205" t="s">
        <v>680</v>
      </c>
      <c r="D230" s="72" t="str">
        <f t="shared" si="7"/>
        <v>dez/2017</v>
      </c>
      <c r="E230" s="206">
        <v>43091</v>
      </c>
      <c r="F230" s="205" t="s">
        <v>209</v>
      </c>
      <c r="G230" s="205" t="s">
        <v>284</v>
      </c>
      <c r="H230" s="207" t="s">
        <v>295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679</v>
      </c>
      <c r="C231" s="205" t="s">
        <v>680</v>
      </c>
      <c r="D231" s="72" t="str">
        <f t="shared" si="7"/>
        <v>dez/2017</v>
      </c>
      <c r="E231" s="206">
        <v>43091</v>
      </c>
      <c r="F231" s="205" t="s">
        <v>209</v>
      </c>
      <c r="G231" s="205" t="s">
        <v>284</v>
      </c>
      <c r="H231" s="207" t="s">
        <v>295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679</v>
      </c>
      <c r="C232" s="205" t="s">
        <v>680</v>
      </c>
      <c r="D232" s="72" t="str">
        <f t="shared" si="7"/>
        <v>dez/2017</v>
      </c>
      <c r="E232" s="206">
        <v>43091</v>
      </c>
      <c r="F232" s="205" t="s">
        <v>209</v>
      </c>
      <c r="G232" s="205" t="s">
        <v>284</v>
      </c>
      <c r="H232" s="207" t="s">
        <v>295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679</v>
      </c>
      <c r="C233" s="205" t="s">
        <v>680</v>
      </c>
      <c r="D233" s="72" t="str">
        <f t="shared" si="7"/>
        <v>dez/2017</v>
      </c>
      <c r="E233" s="206">
        <v>43091</v>
      </c>
      <c r="F233" s="205" t="s">
        <v>209</v>
      </c>
      <c r="G233" s="205" t="s">
        <v>284</v>
      </c>
      <c r="H233" s="207" t="s">
        <v>295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679</v>
      </c>
      <c r="C234" s="205" t="s">
        <v>680</v>
      </c>
      <c r="D234" s="72" t="str">
        <f t="shared" si="7"/>
        <v>dez/2017</v>
      </c>
      <c r="E234" s="206">
        <v>43091</v>
      </c>
      <c r="F234" s="205" t="s">
        <v>209</v>
      </c>
      <c r="G234" s="205" t="s">
        <v>284</v>
      </c>
      <c r="H234" s="207" t="s">
        <v>295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679</v>
      </c>
      <c r="C235" s="205" t="s">
        <v>680</v>
      </c>
      <c r="D235" s="72" t="str">
        <f t="shared" si="7"/>
        <v>dez/2017</v>
      </c>
      <c r="E235" s="206">
        <v>43091</v>
      </c>
      <c r="F235" s="205" t="s">
        <v>209</v>
      </c>
      <c r="G235" s="205" t="s">
        <v>284</v>
      </c>
      <c r="H235" s="207" t="s">
        <v>295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679</v>
      </c>
      <c r="C236" s="205" t="s">
        <v>680</v>
      </c>
      <c r="D236" s="72" t="str">
        <f t="shared" si="7"/>
        <v>dez/2017</v>
      </c>
      <c r="E236" s="206">
        <v>43091</v>
      </c>
      <c r="F236" s="205" t="s">
        <v>209</v>
      </c>
      <c r="G236" s="205" t="s">
        <v>284</v>
      </c>
      <c r="H236" s="207" t="s">
        <v>295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679</v>
      </c>
      <c r="C237" s="205" t="s">
        <v>680</v>
      </c>
      <c r="D237" s="72" t="str">
        <f t="shared" si="7"/>
        <v>dez/2017</v>
      </c>
      <c r="E237" s="206">
        <v>43091</v>
      </c>
      <c r="F237" s="205" t="s">
        <v>209</v>
      </c>
      <c r="G237" s="205" t="s">
        <v>284</v>
      </c>
      <c r="H237" s="207" t="s">
        <v>295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679</v>
      </c>
      <c r="C238" s="205" t="s">
        <v>680</v>
      </c>
      <c r="D238" s="72" t="str">
        <f t="shared" si="7"/>
        <v>dez/2017</v>
      </c>
      <c r="E238" s="206">
        <v>43091</v>
      </c>
      <c r="F238" s="205" t="s">
        <v>209</v>
      </c>
      <c r="G238" s="205" t="s">
        <v>284</v>
      </c>
      <c r="H238" s="207" t="s">
        <v>295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679</v>
      </c>
      <c r="C239" s="205" t="s">
        <v>680</v>
      </c>
      <c r="D239" s="72" t="str">
        <f t="shared" si="7"/>
        <v>dez/2017</v>
      </c>
      <c r="E239" s="206">
        <v>43091</v>
      </c>
      <c r="F239" s="205" t="s">
        <v>209</v>
      </c>
      <c r="G239" s="205" t="s">
        <v>284</v>
      </c>
      <c r="H239" s="207" t="s">
        <v>295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679</v>
      </c>
      <c r="C240" s="205" t="s">
        <v>680</v>
      </c>
      <c r="D240" s="72" t="str">
        <f t="shared" si="7"/>
        <v>dez/2017</v>
      </c>
      <c r="E240" s="206">
        <v>43091</v>
      </c>
      <c r="F240" s="205" t="s">
        <v>209</v>
      </c>
      <c r="G240" s="205" t="s">
        <v>284</v>
      </c>
      <c r="H240" s="207" t="s">
        <v>295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679</v>
      </c>
      <c r="C241" s="205" t="s">
        <v>680</v>
      </c>
      <c r="D241" s="72" t="str">
        <f t="shared" si="7"/>
        <v>dez/2017</v>
      </c>
      <c r="E241" s="206">
        <v>43091</v>
      </c>
      <c r="F241" s="205" t="s">
        <v>209</v>
      </c>
      <c r="G241" s="205" t="s">
        <v>284</v>
      </c>
      <c r="H241" s="207" t="s">
        <v>295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679</v>
      </c>
      <c r="C242" s="205" t="s">
        <v>680</v>
      </c>
      <c r="D242" s="72" t="str">
        <f t="shared" si="7"/>
        <v>dez/2017</v>
      </c>
      <c r="E242" s="206">
        <v>43091</v>
      </c>
      <c r="F242" s="205" t="s">
        <v>209</v>
      </c>
      <c r="G242" s="205" t="s">
        <v>284</v>
      </c>
      <c r="H242" s="207" t="s">
        <v>295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679</v>
      </c>
      <c r="C243" s="205" t="s">
        <v>680</v>
      </c>
      <c r="D243" s="72" t="str">
        <f t="shared" si="7"/>
        <v>dez/2017</v>
      </c>
      <c r="E243" s="206">
        <v>43091</v>
      </c>
      <c r="F243" s="205" t="s">
        <v>209</v>
      </c>
      <c r="G243" s="205" t="s">
        <v>284</v>
      </c>
      <c r="H243" s="207" t="s">
        <v>295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679</v>
      </c>
      <c r="C244" s="205" t="s">
        <v>680</v>
      </c>
      <c r="D244" s="72" t="str">
        <f t="shared" si="7"/>
        <v>dez/2017</v>
      </c>
      <c r="E244" s="206">
        <v>43091</v>
      </c>
      <c r="F244" s="205" t="s">
        <v>209</v>
      </c>
      <c r="G244" s="205" t="s">
        <v>284</v>
      </c>
      <c r="H244" s="207" t="s">
        <v>295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679</v>
      </c>
      <c r="C245" s="205" t="s">
        <v>680</v>
      </c>
      <c r="D245" s="72" t="str">
        <f t="shared" si="7"/>
        <v>dez/2017</v>
      </c>
      <c r="E245" s="206">
        <v>43091</v>
      </c>
      <c r="F245" s="205" t="s">
        <v>209</v>
      </c>
      <c r="G245" s="205" t="s">
        <v>284</v>
      </c>
      <c r="H245" s="207" t="s">
        <v>295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679</v>
      </c>
      <c r="C246" s="205" t="s">
        <v>680</v>
      </c>
      <c r="D246" s="72" t="str">
        <f t="shared" si="7"/>
        <v>dez/2017</v>
      </c>
      <c r="E246" s="206">
        <v>43091</v>
      </c>
      <c r="F246" s="205" t="s">
        <v>209</v>
      </c>
      <c r="G246" s="205" t="s">
        <v>284</v>
      </c>
      <c r="H246" s="207" t="s">
        <v>295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679</v>
      </c>
      <c r="C247" s="205" t="s">
        <v>680</v>
      </c>
      <c r="D247" s="72" t="str">
        <f t="shared" si="7"/>
        <v>dez/2017</v>
      </c>
      <c r="E247" s="206">
        <v>43091</v>
      </c>
      <c r="F247" s="205" t="s">
        <v>209</v>
      </c>
      <c r="G247" s="205" t="s">
        <v>284</v>
      </c>
      <c r="H247" s="207" t="s">
        <v>295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679</v>
      </c>
      <c r="C248" s="205" t="s">
        <v>680</v>
      </c>
      <c r="D248" s="72" t="str">
        <f t="shared" si="7"/>
        <v>dez/2017</v>
      </c>
      <c r="E248" s="206">
        <v>43091</v>
      </c>
      <c r="F248" s="205" t="s">
        <v>209</v>
      </c>
      <c r="G248" s="205" t="s">
        <v>284</v>
      </c>
      <c r="H248" s="207" t="s">
        <v>295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679</v>
      </c>
      <c r="C249" s="205" t="s">
        <v>680</v>
      </c>
      <c r="D249" s="72" t="str">
        <f t="shared" si="7"/>
        <v>dez/2017</v>
      </c>
      <c r="E249" s="206">
        <v>43091</v>
      </c>
      <c r="F249" s="205" t="s">
        <v>209</v>
      </c>
      <c r="G249" s="205" t="s">
        <v>284</v>
      </c>
      <c r="H249" s="207" t="s">
        <v>295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679</v>
      </c>
      <c r="C250" s="205" t="s">
        <v>680</v>
      </c>
      <c r="D250" s="72" t="str">
        <f t="shared" si="7"/>
        <v>dez/2017</v>
      </c>
      <c r="E250" s="206">
        <v>43091</v>
      </c>
      <c r="F250" s="205" t="s">
        <v>209</v>
      </c>
      <c r="G250" s="205" t="s">
        <v>284</v>
      </c>
      <c r="H250" s="207" t="s">
        <v>295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679</v>
      </c>
      <c r="C251" s="205" t="s">
        <v>680</v>
      </c>
      <c r="D251" s="72" t="str">
        <f t="shared" si="7"/>
        <v>dez/2017</v>
      </c>
      <c r="E251" s="206">
        <v>43091</v>
      </c>
      <c r="F251" s="205" t="s">
        <v>209</v>
      </c>
      <c r="G251" s="205" t="s">
        <v>284</v>
      </c>
      <c r="H251" s="207" t="s">
        <v>295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679</v>
      </c>
      <c r="C252" s="205" t="s">
        <v>680</v>
      </c>
      <c r="D252" s="72" t="str">
        <f t="shared" si="7"/>
        <v>dez/2017</v>
      </c>
      <c r="E252" s="206">
        <v>43091</v>
      </c>
      <c r="F252" s="205" t="s">
        <v>209</v>
      </c>
      <c r="G252" s="205" t="s">
        <v>284</v>
      </c>
      <c r="H252" s="207" t="s">
        <v>295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679</v>
      </c>
      <c r="C253" s="205" t="s">
        <v>680</v>
      </c>
      <c r="D253" s="72" t="str">
        <f t="shared" si="7"/>
        <v>dez/2017</v>
      </c>
      <c r="E253" s="206">
        <v>43091</v>
      </c>
      <c r="F253" s="205" t="s">
        <v>209</v>
      </c>
      <c r="G253" s="205" t="s">
        <v>284</v>
      </c>
      <c r="H253" s="207" t="s">
        <v>295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679</v>
      </c>
      <c r="C254" s="205" t="s">
        <v>680</v>
      </c>
      <c r="D254" s="72" t="str">
        <f t="shared" si="7"/>
        <v>dez/2017</v>
      </c>
      <c r="E254" s="206">
        <v>43091</v>
      </c>
      <c r="F254" s="205" t="s">
        <v>209</v>
      </c>
      <c r="G254" s="205" t="s">
        <v>284</v>
      </c>
      <c r="H254" s="207" t="s">
        <v>295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679</v>
      </c>
      <c r="C255" s="205" t="s">
        <v>680</v>
      </c>
      <c r="D255" s="72" t="str">
        <f t="shared" si="7"/>
        <v>dez/2017</v>
      </c>
      <c r="E255" s="206">
        <v>43091</v>
      </c>
      <c r="F255" s="205" t="s">
        <v>209</v>
      </c>
      <c r="G255" s="205" t="s">
        <v>284</v>
      </c>
      <c r="H255" s="207" t="s">
        <v>295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679</v>
      </c>
      <c r="C256" s="205" t="s">
        <v>680</v>
      </c>
      <c r="D256" s="72" t="str">
        <f t="shared" si="7"/>
        <v>dez/2017</v>
      </c>
      <c r="E256" s="206">
        <v>43091</v>
      </c>
      <c r="F256" s="205" t="s">
        <v>209</v>
      </c>
      <c r="G256" s="205" t="s">
        <v>284</v>
      </c>
      <c r="H256" s="207" t="s">
        <v>295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679</v>
      </c>
      <c r="C257" s="205" t="s">
        <v>680</v>
      </c>
      <c r="D257" s="72" t="str">
        <f t="shared" si="7"/>
        <v>dez/2017</v>
      </c>
      <c r="E257" s="206">
        <v>43091</v>
      </c>
      <c r="F257" s="205" t="s">
        <v>209</v>
      </c>
      <c r="G257" s="205" t="s">
        <v>284</v>
      </c>
      <c r="H257" s="207" t="s">
        <v>295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679</v>
      </c>
      <c r="C258" s="205" t="s">
        <v>680</v>
      </c>
      <c r="D258" s="72" t="str">
        <f t="shared" si="7"/>
        <v>dez/2017</v>
      </c>
      <c r="E258" s="206">
        <v>43091</v>
      </c>
      <c r="F258" s="205" t="s">
        <v>209</v>
      </c>
      <c r="G258" s="205" t="s">
        <v>284</v>
      </c>
      <c r="H258" s="207" t="s">
        <v>295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679</v>
      </c>
      <c r="C259" s="205" t="s">
        <v>680</v>
      </c>
      <c r="D259" s="72" t="str">
        <f t="shared" si="7"/>
        <v>dez/2017</v>
      </c>
      <c r="E259" s="206">
        <v>43091</v>
      </c>
      <c r="F259" s="205" t="s">
        <v>209</v>
      </c>
      <c r="G259" s="205" t="s">
        <v>284</v>
      </c>
      <c r="H259" s="207" t="s">
        <v>295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679</v>
      </c>
      <c r="C260" s="205" t="s">
        <v>680</v>
      </c>
      <c r="D260" s="72" t="str">
        <f t="shared" ref="D260:D323" si="9">TEXT(E260,"mmm/aaaa")</f>
        <v>dez/2017</v>
      </c>
      <c r="E260" s="206">
        <v>43091</v>
      </c>
      <c r="F260" s="205" t="s">
        <v>209</v>
      </c>
      <c r="G260" s="205" t="s">
        <v>284</v>
      </c>
      <c r="H260" s="207" t="s">
        <v>295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679</v>
      </c>
      <c r="C261" s="205" t="s">
        <v>680</v>
      </c>
      <c r="D261" s="72" t="str">
        <f t="shared" si="9"/>
        <v>dez/2017</v>
      </c>
      <c r="E261" s="206">
        <v>43091</v>
      </c>
      <c r="F261" s="205" t="s">
        <v>209</v>
      </c>
      <c r="G261" s="205" t="s">
        <v>284</v>
      </c>
      <c r="H261" s="207" t="s">
        <v>295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679</v>
      </c>
      <c r="C262" s="205" t="s">
        <v>680</v>
      </c>
      <c r="D262" s="72" t="str">
        <f t="shared" si="9"/>
        <v>dez/2017</v>
      </c>
      <c r="E262" s="206">
        <v>43091</v>
      </c>
      <c r="F262" s="205" t="s">
        <v>209</v>
      </c>
      <c r="G262" s="205" t="s">
        <v>284</v>
      </c>
      <c r="H262" s="207" t="s">
        <v>295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679</v>
      </c>
      <c r="C263" s="205" t="s">
        <v>680</v>
      </c>
      <c r="D263" s="72" t="str">
        <f t="shared" si="9"/>
        <v>dez/2017</v>
      </c>
      <c r="E263" s="206">
        <v>43091</v>
      </c>
      <c r="F263" s="205" t="s">
        <v>200</v>
      </c>
      <c r="G263" s="205" t="s">
        <v>284</v>
      </c>
      <c r="H263" s="207" t="s">
        <v>296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679</v>
      </c>
      <c r="C264" s="205" t="s">
        <v>680</v>
      </c>
      <c r="D264" s="72" t="str">
        <f t="shared" si="9"/>
        <v>dez/2017</v>
      </c>
      <c r="E264" s="206">
        <v>43091</v>
      </c>
      <c r="F264" s="205" t="s">
        <v>665</v>
      </c>
      <c r="G264" s="205" t="s">
        <v>284</v>
      </c>
      <c r="H264" s="207" t="s">
        <v>844</v>
      </c>
      <c r="I264" s="207" t="s">
        <v>220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679</v>
      </c>
      <c r="C265" s="205" t="s">
        <v>680</v>
      </c>
      <c r="D265" s="72" t="str">
        <f t="shared" si="9"/>
        <v>dez/2017</v>
      </c>
      <c r="E265" s="206">
        <v>43091</v>
      </c>
      <c r="F265" s="205" t="s">
        <v>665</v>
      </c>
      <c r="G265" s="205" t="s">
        <v>284</v>
      </c>
      <c r="H265" s="207" t="s">
        <v>845</v>
      </c>
      <c r="I265" s="207" t="s">
        <v>220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679</v>
      </c>
      <c r="C266" s="205" t="s">
        <v>680</v>
      </c>
      <c r="D266" s="72" t="str">
        <f t="shared" si="9"/>
        <v>dez/2017</v>
      </c>
      <c r="E266" s="206">
        <v>43091</v>
      </c>
      <c r="F266" s="205" t="s">
        <v>665</v>
      </c>
      <c r="G266" s="205" t="s">
        <v>284</v>
      </c>
      <c r="H266" s="207" t="s">
        <v>846</v>
      </c>
      <c r="I266" s="207" t="s">
        <v>220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679</v>
      </c>
      <c r="C267" s="205" t="s">
        <v>680</v>
      </c>
      <c r="D267" s="72" t="str">
        <f t="shared" si="9"/>
        <v>dez/2017</v>
      </c>
      <c r="E267" s="206">
        <v>43091</v>
      </c>
      <c r="F267" s="205" t="s">
        <v>665</v>
      </c>
      <c r="G267" s="205" t="s">
        <v>284</v>
      </c>
      <c r="H267" s="207" t="s">
        <v>847</v>
      </c>
      <c r="I267" s="207" t="s">
        <v>220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679</v>
      </c>
      <c r="C268" s="205" t="s">
        <v>680</v>
      </c>
      <c r="D268" s="72" t="str">
        <f t="shared" si="9"/>
        <v>dez/2017</v>
      </c>
      <c r="E268" s="206">
        <v>43091</v>
      </c>
      <c r="F268" s="205" t="s">
        <v>665</v>
      </c>
      <c r="G268" s="205" t="s">
        <v>284</v>
      </c>
      <c r="H268" s="207" t="s">
        <v>848</v>
      </c>
      <c r="I268" s="207" t="s">
        <v>220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679</v>
      </c>
      <c r="C269" s="205" t="s">
        <v>680</v>
      </c>
      <c r="D269" s="72" t="str">
        <f t="shared" si="9"/>
        <v>dez/2017</v>
      </c>
      <c r="E269" s="206">
        <v>43091</v>
      </c>
      <c r="F269" s="205" t="s">
        <v>665</v>
      </c>
      <c r="G269" s="205" t="s">
        <v>284</v>
      </c>
      <c r="H269" s="207" t="s">
        <v>849</v>
      </c>
      <c r="I269" s="207" t="s">
        <v>220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679</v>
      </c>
      <c r="C270" s="205" t="s">
        <v>680</v>
      </c>
      <c r="D270" s="72" t="str">
        <f t="shared" si="9"/>
        <v>dez/2017</v>
      </c>
      <c r="E270" s="206">
        <v>43091</v>
      </c>
      <c r="F270" s="205" t="s">
        <v>665</v>
      </c>
      <c r="G270" s="205" t="s">
        <v>284</v>
      </c>
      <c r="H270" s="207" t="s">
        <v>850</v>
      </c>
      <c r="I270" s="207" t="s">
        <v>220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679</v>
      </c>
      <c r="C271" s="205" t="s">
        <v>680</v>
      </c>
      <c r="D271" s="72" t="str">
        <f t="shared" si="9"/>
        <v>dez/2017</v>
      </c>
      <c r="E271" s="206">
        <v>43091</v>
      </c>
      <c r="F271" s="205" t="s">
        <v>665</v>
      </c>
      <c r="G271" s="205" t="s">
        <v>284</v>
      </c>
      <c r="H271" s="207" t="s">
        <v>779</v>
      </c>
      <c r="I271" s="207" t="s">
        <v>220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679</v>
      </c>
      <c r="C272" s="205" t="s">
        <v>680</v>
      </c>
      <c r="D272" s="72" t="str">
        <f t="shared" si="9"/>
        <v>dez/2017</v>
      </c>
      <c r="E272" s="206">
        <v>43091</v>
      </c>
      <c r="F272" s="205" t="s">
        <v>665</v>
      </c>
      <c r="G272" s="205" t="s">
        <v>284</v>
      </c>
      <c r="H272" s="207" t="s">
        <v>851</v>
      </c>
      <c r="I272" s="207" t="s">
        <v>220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681</v>
      </c>
      <c r="C273" s="205" t="s">
        <v>680</v>
      </c>
      <c r="D273" s="72" t="str">
        <f t="shared" si="9"/>
        <v>dez/2017</v>
      </c>
      <c r="E273" s="206">
        <v>43091</v>
      </c>
      <c r="F273" s="205" t="s">
        <v>200</v>
      </c>
      <c r="G273" s="205" t="s">
        <v>284</v>
      </c>
      <c r="H273" s="207" t="s">
        <v>296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679</v>
      </c>
      <c r="C274" s="205" t="s">
        <v>680</v>
      </c>
      <c r="D274" s="72" t="str">
        <f t="shared" si="9"/>
        <v>dez/2017</v>
      </c>
      <c r="E274" s="206">
        <v>43095</v>
      </c>
      <c r="F274" s="205" t="s">
        <v>311</v>
      </c>
      <c r="G274" s="205" t="s">
        <v>284</v>
      </c>
      <c r="H274" s="207" t="s">
        <v>213</v>
      </c>
      <c r="I274" s="207" t="s">
        <v>265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679</v>
      </c>
      <c r="C275" s="205" t="s">
        <v>680</v>
      </c>
      <c r="D275" s="72" t="str">
        <f t="shared" si="9"/>
        <v>dez/2017</v>
      </c>
      <c r="E275" s="206">
        <v>43095</v>
      </c>
      <c r="F275" s="205" t="s">
        <v>665</v>
      </c>
      <c r="G275" s="205" t="s">
        <v>284</v>
      </c>
      <c r="H275" s="207" t="s">
        <v>833</v>
      </c>
      <c r="I275" s="207" t="s">
        <v>220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679</v>
      </c>
      <c r="C276" s="205" t="s">
        <v>680</v>
      </c>
      <c r="D276" s="72" t="str">
        <f t="shared" si="9"/>
        <v>dez/2017</v>
      </c>
      <c r="E276" s="206">
        <v>43095</v>
      </c>
      <c r="F276" s="205" t="s">
        <v>665</v>
      </c>
      <c r="G276" s="205" t="s">
        <v>284</v>
      </c>
      <c r="H276" s="207" t="s">
        <v>852</v>
      </c>
      <c r="I276" s="207" t="s">
        <v>220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679</v>
      </c>
      <c r="C277" s="205" t="s">
        <v>680</v>
      </c>
      <c r="D277" s="72" t="str">
        <f t="shared" si="9"/>
        <v>dez/2017</v>
      </c>
      <c r="E277" s="206">
        <v>43095</v>
      </c>
      <c r="F277" s="205" t="s">
        <v>665</v>
      </c>
      <c r="G277" s="205" t="s">
        <v>284</v>
      </c>
      <c r="H277" s="207" t="s">
        <v>852</v>
      </c>
      <c r="I277" s="207" t="s">
        <v>220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679</v>
      </c>
      <c r="C278" s="205" t="s">
        <v>680</v>
      </c>
      <c r="D278" s="72" t="str">
        <f t="shared" si="9"/>
        <v>dez/2017</v>
      </c>
      <c r="E278" s="206">
        <v>43095</v>
      </c>
      <c r="F278" s="205" t="s">
        <v>665</v>
      </c>
      <c r="G278" s="205" t="s">
        <v>284</v>
      </c>
      <c r="H278" s="207" t="s">
        <v>836</v>
      </c>
      <c r="I278" s="207" t="s">
        <v>220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679</v>
      </c>
      <c r="C279" s="205" t="s">
        <v>680</v>
      </c>
      <c r="D279" s="72" t="str">
        <f t="shared" si="9"/>
        <v>dez/2017</v>
      </c>
      <c r="E279" s="206">
        <v>43095</v>
      </c>
      <c r="F279" s="205" t="s">
        <v>665</v>
      </c>
      <c r="G279" s="205" t="s">
        <v>284</v>
      </c>
      <c r="H279" s="207" t="s">
        <v>853</v>
      </c>
      <c r="I279" s="207" t="s">
        <v>220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679</v>
      </c>
      <c r="C280" s="205" t="s">
        <v>680</v>
      </c>
      <c r="D280" s="72" t="str">
        <f t="shared" si="9"/>
        <v>dez/2017</v>
      </c>
      <c r="E280" s="206">
        <v>43095</v>
      </c>
      <c r="F280" s="205" t="s">
        <v>311</v>
      </c>
      <c r="G280" s="205" t="s">
        <v>284</v>
      </c>
      <c r="H280" s="207" t="s">
        <v>129</v>
      </c>
      <c r="I280" s="207" t="s">
        <v>265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679</v>
      </c>
      <c r="C281" s="205" t="s">
        <v>680</v>
      </c>
      <c r="D281" s="72" t="str">
        <f t="shared" si="9"/>
        <v>dez/2017</v>
      </c>
      <c r="E281" s="206">
        <v>43095</v>
      </c>
      <c r="F281" s="205" t="s">
        <v>665</v>
      </c>
      <c r="G281" s="205" t="s">
        <v>284</v>
      </c>
      <c r="H281" s="207" t="s">
        <v>854</v>
      </c>
      <c r="I281" s="207" t="s">
        <v>220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679</v>
      </c>
      <c r="C282" s="205" t="s">
        <v>680</v>
      </c>
      <c r="D282" s="72" t="str">
        <f t="shared" si="9"/>
        <v>dez/2017</v>
      </c>
      <c r="E282" s="206">
        <v>43095</v>
      </c>
      <c r="F282" s="205" t="s">
        <v>665</v>
      </c>
      <c r="G282" s="205" t="s">
        <v>284</v>
      </c>
      <c r="H282" s="207" t="s">
        <v>718</v>
      </c>
      <c r="I282" s="207" t="s">
        <v>220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679</v>
      </c>
      <c r="C283" s="205" t="s">
        <v>680</v>
      </c>
      <c r="D283" s="72" t="str">
        <f t="shared" si="9"/>
        <v>dez/2017</v>
      </c>
      <c r="E283" s="206">
        <v>43095</v>
      </c>
      <c r="F283" s="205" t="s">
        <v>665</v>
      </c>
      <c r="G283" s="205" t="s">
        <v>284</v>
      </c>
      <c r="H283" s="207" t="s">
        <v>855</v>
      </c>
      <c r="I283" s="207" t="s">
        <v>220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679</v>
      </c>
      <c r="C284" s="205" t="s">
        <v>680</v>
      </c>
      <c r="D284" s="72" t="str">
        <f t="shared" si="9"/>
        <v>dez/2017</v>
      </c>
      <c r="E284" s="206">
        <v>43095</v>
      </c>
      <c r="F284" s="205" t="s">
        <v>665</v>
      </c>
      <c r="G284" s="205" t="s">
        <v>284</v>
      </c>
      <c r="H284" s="207" t="s">
        <v>856</v>
      </c>
      <c r="I284" s="207" t="s">
        <v>220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679</v>
      </c>
      <c r="C285" s="205" t="s">
        <v>680</v>
      </c>
      <c r="D285" s="72" t="str">
        <f t="shared" si="9"/>
        <v>dez/2017</v>
      </c>
      <c r="E285" s="206">
        <v>43095</v>
      </c>
      <c r="F285" s="205" t="s">
        <v>665</v>
      </c>
      <c r="G285" s="205" t="s">
        <v>284</v>
      </c>
      <c r="H285" s="207" t="s">
        <v>857</v>
      </c>
      <c r="I285" s="207" t="s">
        <v>220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679</v>
      </c>
      <c r="C286" s="205" t="s">
        <v>680</v>
      </c>
      <c r="D286" s="72" t="str">
        <f t="shared" si="9"/>
        <v>dez/2017</v>
      </c>
      <c r="E286" s="206">
        <v>43095</v>
      </c>
      <c r="F286" s="205" t="s">
        <v>665</v>
      </c>
      <c r="G286" s="205" t="s">
        <v>284</v>
      </c>
      <c r="H286" s="207" t="s">
        <v>858</v>
      </c>
      <c r="I286" s="207" t="s">
        <v>220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679</v>
      </c>
      <c r="C287" s="205" t="s">
        <v>680</v>
      </c>
      <c r="D287" s="72" t="str">
        <f t="shared" si="9"/>
        <v>dez/2017</v>
      </c>
      <c r="E287" s="206">
        <v>43095</v>
      </c>
      <c r="F287" s="205" t="s">
        <v>665</v>
      </c>
      <c r="G287" s="205" t="s">
        <v>284</v>
      </c>
      <c r="H287" s="207" t="s">
        <v>859</v>
      </c>
      <c r="I287" s="207" t="s">
        <v>220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679</v>
      </c>
      <c r="C288" s="205" t="s">
        <v>680</v>
      </c>
      <c r="D288" s="72" t="str">
        <f t="shared" si="9"/>
        <v>dez/2017</v>
      </c>
      <c r="E288" s="206">
        <v>43095</v>
      </c>
      <c r="F288" s="205" t="s">
        <v>665</v>
      </c>
      <c r="G288" s="205" t="s">
        <v>284</v>
      </c>
      <c r="H288" s="207" t="s">
        <v>860</v>
      </c>
      <c r="I288" s="207" t="s">
        <v>220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679</v>
      </c>
      <c r="C289" s="205" t="s">
        <v>680</v>
      </c>
      <c r="D289" s="72" t="str">
        <f t="shared" si="9"/>
        <v>dez/2017</v>
      </c>
      <c r="E289" s="206">
        <v>43095</v>
      </c>
      <c r="F289" s="205" t="s">
        <v>665</v>
      </c>
      <c r="G289" s="205" t="s">
        <v>284</v>
      </c>
      <c r="H289" s="207" t="s">
        <v>769</v>
      </c>
      <c r="I289" s="207" t="s">
        <v>220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679</v>
      </c>
      <c r="C290" s="205" t="s">
        <v>680</v>
      </c>
      <c r="D290" s="72" t="str">
        <f t="shared" si="9"/>
        <v>dez/2017</v>
      </c>
      <c r="E290" s="206">
        <v>43095</v>
      </c>
      <c r="F290" s="205" t="s">
        <v>665</v>
      </c>
      <c r="G290" s="205" t="s">
        <v>284</v>
      </c>
      <c r="H290" s="207" t="s">
        <v>861</v>
      </c>
      <c r="I290" s="207" t="s">
        <v>220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679</v>
      </c>
      <c r="C291" s="205" t="s">
        <v>680</v>
      </c>
      <c r="D291" s="72" t="str">
        <f t="shared" si="9"/>
        <v>dez/2017</v>
      </c>
      <c r="E291" s="206">
        <v>43095</v>
      </c>
      <c r="F291" s="205" t="s">
        <v>665</v>
      </c>
      <c r="G291" s="205" t="s">
        <v>284</v>
      </c>
      <c r="H291" s="207" t="s">
        <v>862</v>
      </c>
      <c r="I291" s="207" t="s">
        <v>220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679</v>
      </c>
      <c r="C292" s="205" t="s">
        <v>680</v>
      </c>
      <c r="D292" s="72" t="str">
        <f t="shared" si="9"/>
        <v>dez/2017</v>
      </c>
      <c r="E292" s="206">
        <v>43095</v>
      </c>
      <c r="F292" s="205" t="s">
        <v>665</v>
      </c>
      <c r="G292" s="205" t="s">
        <v>284</v>
      </c>
      <c r="H292" s="207" t="s">
        <v>863</v>
      </c>
      <c r="I292" s="207" t="s">
        <v>220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679</v>
      </c>
      <c r="C293" s="205" t="s">
        <v>680</v>
      </c>
      <c r="D293" s="72" t="str">
        <f t="shared" si="9"/>
        <v>dez/2017</v>
      </c>
      <c r="E293" s="206">
        <v>43095</v>
      </c>
      <c r="F293" s="205" t="s">
        <v>209</v>
      </c>
      <c r="G293" s="205" t="s">
        <v>284</v>
      </c>
      <c r="H293" s="207" t="s">
        <v>318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679</v>
      </c>
      <c r="C294" s="205" t="s">
        <v>680</v>
      </c>
      <c r="D294" s="72" t="str">
        <f t="shared" si="9"/>
        <v>dez/2017</v>
      </c>
      <c r="E294" s="206">
        <v>43095</v>
      </c>
      <c r="F294" s="205" t="s">
        <v>665</v>
      </c>
      <c r="G294" s="205" t="s">
        <v>284</v>
      </c>
      <c r="H294" s="207" t="s">
        <v>864</v>
      </c>
      <c r="I294" s="207" t="s">
        <v>220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679</v>
      </c>
      <c r="C295" s="205" t="s">
        <v>680</v>
      </c>
      <c r="D295" s="72" t="str">
        <f t="shared" si="9"/>
        <v>dez/2017</v>
      </c>
      <c r="E295" s="206">
        <v>43095</v>
      </c>
      <c r="F295" s="205" t="s">
        <v>665</v>
      </c>
      <c r="G295" s="205" t="s">
        <v>284</v>
      </c>
      <c r="H295" s="207" t="s">
        <v>865</v>
      </c>
      <c r="I295" s="207" t="s">
        <v>220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679</v>
      </c>
      <c r="C296" s="205" t="s">
        <v>680</v>
      </c>
      <c r="D296" s="72" t="str">
        <f t="shared" si="9"/>
        <v>dez/2017</v>
      </c>
      <c r="E296" s="206">
        <v>43095</v>
      </c>
      <c r="F296" s="205" t="s">
        <v>209</v>
      </c>
      <c r="G296" s="205" t="s">
        <v>284</v>
      </c>
      <c r="H296" s="207" t="s">
        <v>295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679</v>
      </c>
      <c r="C297" s="205" t="s">
        <v>680</v>
      </c>
      <c r="D297" s="72" t="str">
        <f t="shared" si="9"/>
        <v>dez/2017</v>
      </c>
      <c r="E297" s="206">
        <v>43095</v>
      </c>
      <c r="F297" s="205" t="s">
        <v>209</v>
      </c>
      <c r="G297" s="205" t="s">
        <v>284</v>
      </c>
      <c r="H297" s="207" t="s">
        <v>295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679</v>
      </c>
      <c r="C298" s="205" t="s">
        <v>680</v>
      </c>
      <c r="D298" s="72" t="str">
        <f t="shared" si="9"/>
        <v>dez/2017</v>
      </c>
      <c r="E298" s="206">
        <v>43095</v>
      </c>
      <c r="F298" s="205" t="s">
        <v>209</v>
      </c>
      <c r="G298" s="205" t="s">
        <v>284</v>
      </c>
      <c r="H298" s="207" t="s">
        <v>295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679</v>
      </c>
      <c r="C299" s="205" t="s">
        <v>680</v>
      </c>
      <c r="D299" s="72" t="str">
        <f t="shared" si="9"/>
        <v>dez/2017</v>
      </c>
      <c r="E299" s="206">
        <v>43095</v>
      </c>
      <c r="F299" s="205" t="s">
        <v>209</v>
      </c>
      <c r="G299" s="205" t="s">
        <v>284</v>
      </c>
      <c r="H299" s="207" t="s">
        <v>295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679</v>
      </c>
      <c r="C300" s="205" t="s">
        <v>680</v>
      </c>
      <c r="D300" s="72" t="str">
        <f t="shared" si="9"/>
        <v>dez/2017</v>
      </c>
      <c r="E300" s="206">
        <v>43095</v>
      </c>
      <c r="F300" s="205" t="s">
        <v>209</v>
      </c>
      <c r="G300" s="205" t="s">
        <v>284</v>
      </c>
      <c r="H300" s="207" t="s">
        <v>295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679</v>
      </c>
      <c r="C301" s="205" t="s">
        <v>680</v>
      </c>
      <c r="D301" s="72" t="str">
        <f t="shared" si="9"/>
        <v>dez/2017</v>
      </c>
      <c r="E301" s="206">
        <v>43095</v>
      </c>
      <c r="F301" s="205" t="s">
        <v>209</v>
      </c>
      <c r="G301" s="205" t="s">
        <v>284</v>
      </c>
      <c r="H301" s="207" t="s">
        <v>295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679</v>
      </c>
      <c r="C302" s="205" t="s">
        <v>680</v>
      </c>
      <c r="D302" s="72" t="str">
        <f t="shared" si="9"/>
        <v>dez/2017</v>
      </c>
      <c r="E302" s="206">
        <v>43095</v>
      </c>
      <c r="F302" s="205" t="s">
        <v>665</v>
      </c>
      <c r="G302" s="205" t="s">
        <v>284</v>
      </c>
      <c r="H302" s="207" t="s">
        <v>843</v>
      </c>
      <c r="I302" s="207" t="s">
        <v>220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679</v>
      </c>
      <c r="C303" s="205" t="s">
        <v>680</v>
      </c>
      <c r="D303" s="72" t="str">
        <f t="shared" si="9"/>
        <v>dez/2017</v>
      </c>
      <c r="E303" s="206">
        <v>43095</v>
      </c>
      <c r="F303" s="205" t="s">
        <v>665</v>
      </c>
      <c r="G303" s="205" t="s">
        <v>284</v>
      </c>
      <c r="H303" s="207" t="s">
        <v>866</v>
      </c>
      <c r="I303" s="207" t="s">
        <v>220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679</v>
      </c>
      <c r="C304" s="205" t="s">
        <v>680</v>
      </c>
      <c r="D304" s="72" t="str">
        <f t="shared" si="9"/>
        <v>dez/2017</v>
      </c>
      <c r="E304" s="206">
        <v>43095</v>
      </c>
      <c r="F304" s="205" t="s">
        <v>665</v>
      </c>
      <c r="G304" s="205" t="s">
        <v>284</v>
      </c>
      <c r="H304" s="207" t="s">
        <v>817</v>
      </c>
      <c r="I304" s="207" t="s">
        <v>220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679</v>
      </c>
      <c r="C305" s="205" t="s">
        <v>680</v>
      </c>
      <c r="D305" s="72" t="str">
        <f t="shared" si="9"/>
        <v>dez/2017</v>
      </c>
      <c r="E305" s="206">
        <v>43095</v>
      </c>
      <c r="F305" s="205" t="s">
        <v>665</v>
      </c>
      <c r="G305" s="205" t="s">
        <v>284</v>
      </c>
      <c r="H305" s="207" t="s">
        <v>818</v>
      </c>
      <c r="I305" s="207" t="s">
        <v>220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679</v>
      </c>
      <c r="C306" s="205" t="s">
        <v>680</v>
      </c>
      <c r="D306" s="72" t="str">
        <f t="shared" si="9"/>
        <v>dez/2017</v>
      </c>
      <c r="E306" s="206">
        <v>43095</v>
      </c>
      <c r="F306" s="205" t="s">
        <v>665</v>
      </c>
      <c r="G306" s="205" t="s">
        <v>284</v>
      </c>
      <c r="H306" s="207" t="s">
        <v>819</v>
      </c>
      <c r="I306" s="207" t="s">
        <v>220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679</v>
      </c>
      <c r="C307" s="205" t="s">
        <v>680</v>
      </c>
      <c r="D307" s="72" t="str">
        <f t="shared" si="9"/>
        <v>dez/2017</v>
      </c>
      <c r="E307" s="206">
        <v>43095</v>
      </c>
      <c r="F307" s="205" t="s">
        <v>665</v>
      </c>
      <c r="G307" s="205" t="s">
        <v>284</v>
      </c>
      <c r="H307" s="207" t="s">
        <v>820</v>
      </c>
      <c r="I307" s="207" t="s">
        <v>220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679</v>
      </c>
      <c r="C308" s="205" t="s">
        <v>680</v>
      </c>
      <c r="D308" s="72" t="str">
        <f t="shared" si="9"/>
        <v>dez/2017</v>
      </c>
      <c r="E308" s="206">
        <v>43095</v>
      </c>
      <c r="F308" s="205" t="s">
        <v>665</v>
      </c>
      <c r="G308" s="205" t="s">
        <v>284</v>
      </c>
      <c r="H308" s="207" t="s">
        <v>803</v>
      </c>
      <c r="I308" s="207" t="s">
        <v>220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679</v>
      </c>
      <c r="C309" s="205" t="s">
        <v>680</v>
      </c>
      <c r="D309" s="72" t="str">
        <f t="shared" si="9"/>
        <v>dez/2017</v>
      </c>
      <c r="E309" s="206">
        <v>43095</v>
      </c>
      <c r="F309" s="205" t="s">
        <v>665</v>
      </c>
      <c r="G309" s="205" t="s">
        <v>284</v>
      </c>
      <c r="H309" s="207" t="s">
        <v>786</v>
      </c>
      <c r="I309" s="207" t="s">
        <v>220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679</v>
      </c>
      <c r="C310" s="205" t="s">
        <v>680</v>
      </c>
      <c r="D310" s="72" t="str">
        <f t="shared" si="9"/>
        <v>dez/2017</v>
      </c>
      <c r="E310" s="206">
        <v>43095</v>
      </c>
      <c r="F310" s="205" t="s">
        <v>665</v>
      </c>
      <c r="G310" s="205" t="s">
        <v>284</v>
      </c>
      <c r="H310" s="207" t="s">
        <v>743</v>
      </c>
      <c r="I310" s="207" t="s">
        <v>220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679</v>
      </c>
      <c r="C311" s="205" t="s">
        <v>680</v>
      </c>
      <c r="D311" s="72" t="str">
        <f t="shared" si="9"/>
        <v>dez/2017</v>
      </c>
      <c r="E311" s="206">
        <v>43095</v>
      </c>
      <c r="F311" s="205" t="s">
        <v>665</v>
      </c>
      <c r="G311" s="205" t="s">
        <v>284</v>
      </c>
      <c r="H311" s="207" t="s">
        <v>769</v>
      </c>
      <c r="I311" s="207" t="s">
        <v>220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679</v>
      </c>
      <c r="C312" s="205" t="s">
        <v>680</v>
      </c>
      <c r="D312" s="72" t="str">
        <f t="shared" si="9"/>
        <v>dez/2017</v>
      </c>
      <c r="E312" s="206">
        <v>43095</v>
      </c>
      <c r="F312" s="205" t="s">
        <v>665</v>
      </c>
      <c r="G312" s="205" t="s">
        <v>284</v>
      </c>
      <c r="H312" s="207" t="s">
        <v>775</v>
      </c>
      <c r="I312" s="207" t="s">
        <v>220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679</v>
      </c>
      <c r="C313" s="205" t="s">
        <v>680</v>
      </c>
      <c r="D313" s="72" t="str">
        <f t="shared" si="9"/>
        <v>dez/2017</v>
      </c>
      <c r="E313" s="206">
        <v>43095</v>
      </c>
      <c r="F313" s="205" t="s">
        <v>665</v>
      </c>
      <c r="G313" s="205" t="s">
        <v>284</v>
      </c>
      <c r="H313" s="207" t="s">
        <v>718</v>
      </c>
      <c r="I313" s="207" t="s">
        <v>220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679</v>
      </c>
      <c r="C314" s="205" t="s">
        <v>680</v>
      </c>
      <c r="D314" s="72" t="str">
        <f t="shared" si="9"/>
        <v>dez/2017</v>
      </c>
      <c r="E314" s="206">
        <v>43095</v>
      </c>
      <c r="F314" s="205" t="s">
        <v>665</v>
      </c>
      <c r="G314" s="205" t="s">
        <v>284</v>
      </c>
      <c r="H314" s="207" t="s">
        <v>689</v>
      </c>
      <c r="I314" s="207" t="s">
        <v>220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679</v>
      </c>
      <c r="C315" s="205" t="s">
        <v>680</v>
      </c>
      <c r="D315" s="72" t="str">
        <f t="shared" si="9"/>
        <v>dez/2017</v>
      </c>
      <c r="E315" s="206">
        <v>43095</v>
      </c>
      <c r="F315" s="205" t="s">
        <v>665</v>
      </c>
      <c r="G315" s="205" t="s">
        <v>284</v>
      </c>
      <c r="H315" s="207" t="s">
        <v>686</v>
      </c>
      <c r="I315" s="207" t="s">
        <v>220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681</v>
      </c>
      <c r="C316" s="205" t="s">
        <v>680</v>
      </c>
      <c r="D316" s="72" t="str">
        <f t="shared" si="9"/>
        <v>dez/2017</v>
      </c>
      <c r="E316" s="206">
        <v>43095</v>
      </c>
      <c r="F316" s="205" t="s">
        <v>212</v>
      </c>
      <c r="G316" s="205" t="s">
        <v>284</v>
      </c>
      <c r="H316" s="207" t="s">
        <v>212</v>
      </c>
      <c r="I316" s="207" t="s">
        <v>201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681</v>
      </c>
      <c r="C317" s="205" t="s">
        <v>680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284</v>
      </c>
      <c r="H317" s="207" t="s">
        <v>140</v>
      </c>
      <c r="I317" s="207" t="s">
        <v>224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679</v>
      </c>
      <c r="C318" s="205" t="s">
        <v>680</v>
      </c>
      <c r="D318" s="72" t="str">
        <f t="shared" si="9"/>
        <v>dez/2017</v>
      </c>
      <c r="E318" s="206">
        <v>43096</v>
      </c>
      <c r="F318" s="205" t="s">
        <v>665</v>
      </c>
      <c r="G318" s="205" t="s">
        <v>284</v>
      </c>
      <c r="H318" s="207" t="s">
        <v>867</v>
      </c>
      <c r="I318" s="207" t="s">
        <v>220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679</v>
      </c>
      <c r="C319" s="205" t="s">
        <v>680</v>
      </c>
      <c r="D319" s="72" t="str">
        <f t="shared" si="9"/>
        <v>dez/2017</v>
      </c>
      <c r="E319" s="206">
        <v>43096</v>
      </c>
      <c r="F319" s="205" t="s">
        <v>665</v>
      </c>
      <c r="G319" s="205" t="s">
        <v>284</v>
      </c>
      <c r="H319" s="207" t="s">
        <v>852</v>
      </c>
      <c r="I319" s="207" t="s">
        <v>220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679</v>
      </c>
      <c r="C320" s="205" t="s">
        <v>680</v>
      </c>
      <c r="D320" s="72" t="str">
        <f t="shared" si="9"/>
        <v>dez/2017</v>
      </c>
      <c r="E320" s="206">
        <v>43096</v>
      </c>
      <c r="F320" s="205" t="s">
        <v>665</v>
      </c>
      <c r="G320" s="205" t="s">
        <v>284</v>
      </c>
      <c r="H320" s="207" t="s">
        <v>836</v>
      </c>
      <c r="I320" s="207" t="s">
        <v>220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679</v>
      </c>
      <c r="C321" s="205" t="s">
        <v>680</v>
      </c>
      <c r="D321" s="72" t="str">
        <f t="shared" si="9"/>
        <v>dez/2017</v>
      </c>
      <c r="E321" s="206">
        <v>43096</v>
      </c>
      <c r="F321" s="205" t="s">
        <v>212</v>
      </c>
      <c r="G321" s="205" t="s">
        <v>284</v>
      </c>
      <c r="H321" s="207" t="s">
        <v>212</v>
      </c>
      <c r="I321" s="207" t="s">
        <v>201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679</v>
      </c>
      <c r="C322" s="205" t="s">
        <v>680</v>
      </c>
      <c r="D322" s="72" t="str">
        <f t="shared" si="9"/>
        <v>dez/2017</v>
      </c>
      <c r="E322" s="206">
        <v>43096</v>
      </c>
      <c r="F322" s="205" t="s">
        <v>311</v>
      </c>
      <c r="G322" s="205" t="s">
        <v>284</v>
      </c>
      <c r="H322" s="207" t="s">
        <v>387</v>
      </c>
      <c r="I322" s="207" t="s">
        <v>265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679</v>
      </c>
      <c r="C323" s="205" t="s">
        <v>680</v>
      </c>
      <c r="D323" s="72" t="str">
        <f t="shared" si="9"/>
        <v>dez/2017</v>
      </c>
      <c r="E323" s="206">
        <v>43096</v>
      </c>
      <c r="F323" s="205" t="s">
        <v>665</v>
      </c>
      <c r="G323" s="205" t="s">
        <v>284</v>
      </c>
      <c r="H323" s="207" t="s">
        <v>686</v>
      </c>
      <c r="I323" s="207" t="s">
        <v>220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679</v>
      </c>
      <c r="C324" s="205" t="s">
        <v>680</v>
      </c>
      <c r="D324" s="72" t="str">
        <f t="shared" ref="D324:D387" si="11">TEXT(E324,"mmm/aaaa")</f>
        <v>dez/2017</v>
      </c>
      <c r="E324" s="206">
        <v>43096</v>
      </c>
      <c r="F324" s="205" t="s">
        <v>665</v>
      </c>
      <c r="G324" s="205" t="s">
        <v>284</v>
      </c>
      <c r="H324" s="207" t="s">
        <v>868</v>
      </c>
      <c r="I324" s="207" t="s">
        <v>220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679</v>
      </c>
      <c r="C325" s="205" t="s">
        <v>680</v>
      </c>
      <c r="D325" s="72" t="str">
        <f t="shared" si="11"/>
        <v>dez/2017</v>
      </c>
      <c r="E325" s="206">
        <v>43096</v>
      </c>
      <c r="F325" s="205" t="s">
        <v>665</v>
      </c>
      <c r="G325" s="205" t="s">
        <v>284</v>
      </c>
      <c r="H325" s="207" t="s">
        <v>689</v>
      </c>
      <c r="I325" s="207" t="s">
        <v>220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679</v>
      </c>
      <c r="C326" s="205" t="s">
        <v>680</v>
      </c>
      <c r="D326" s="72" t="str">
        <f t="shared" si="11"/>
        <v>dez/2017</v>
      </c>
      <c r="E326" s="206">
        <v>43096</v>
      </c>
      <c r="F326" s="205" t="s">
        <v>665</v>
      </c>
      <c r="G326" s="205" t="s">
        <v>284</v>
      </c>
      <c r="H326" s="207" t="s">
        <v>869</v>
      </c>
      <c r="I326" s="207" t="s">
        <v>220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679</v>
      </c>
      <c r="C327" s="205" t="s">
        <v>680</v>
      </c>
      <c r="D327" s="72" t="str">
        <f t="shared" si="11"/>
        <v>dez/2017</v>
      </c>
      <c r="E327" s="206">
        <v>43096</v>
      </c>
      <c r="F327" s="205" t="s">
        <v>665</v>
      </c>
      <c r="G327" s="205" t="s">
        <v>284</v>
      </c>
      <c r="H327" s="207" t="s">
        <v>870</v>
      </c>
      <c r="I327" s="207" t="s">
        <v>220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679</v>
      </c>
      <c r="C328" s="205" t="s">
        <v>680</v>
      </c>
      <c r="D328" s="72" t="str">
        <f t="shared" si="11"/>
        <v>dez/2017</v>
      </c>
      <c r="E328" s="206">
        <v>43096</v>
      </c>
      <c r="F328" s="205" t="s">
        <v>665</v>
      </c>
      <c r="G328" s="205" t="s">
        <v>284</v>
      </c>
      <c r="H328" s="207" t="s">
        <v>871</v>
      </c>
      <c r="I328" s="207" t="s">
        <v>220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679</v>
      </c>
      <c r="C329" s="205" t="s">
        <v>680</v>
      </c>
      <c r="D329" s="72" t="str">
        <f t="shared" si="11"/>
        <v>dez/2017</v>
      </c>
      <c r="E329" s="206">
        <v>43096</v>
      </c>
      <c r="F329" s="205" t="s">
        <v>665</v>
      </c>
      <c r="G329" s="205" t="s">
        <v>284</v>
      </c>
      <c r="H329" s="207" t="s">
        <v>872</v>
      </c>
      <c r="I329" s="207" t="s">
        <v>220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679</v>
      </c>
      <c r="C330" s="205" t="s">
        <v>680</v>
      </c>
      <c r="D330" s="72" t="str">
        <f t="shared" si="11"/>
        <v>dez/2017</v>
      </c>
      <c r="E330" s="206">
        <v>43096</v>
      </c>
      <c r="F330" s="205" t="s">
        <v>665</v>
      </c>
      <c r="G330" s="205" t="s">
        <v>284</v>
      </c>
      <c r="H330" s="207" t="s">
        <v>873</v>
      </c>
      <c r="I330" s="207" t="s">
        <v>220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679</v>
      </c>
      <c r="C331" s="205" t="s">
        <v>680</v>
      </c>
      <c r="D331" s="72" t="str">
        <f t="shared" si="11"/>
        <v>dez/2017</v>
      </c>
      <c r="E331" s="206">
        <v>43096</v>
      </c>
      <c r="F331" s="205" t="s">
        <v>665</v>
      </c>
      <c r="G331" s="205" t="s">
        <v>284</v>
      </c>
      <c r="H331" s="207" t="s">
        <v>874</v>
      </c>
      <c r="I331" s="207" t="s">
        <v>220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679</v>
      </c>
      <c r="C332" s="205" t="s">
        <v>680</v>
      </c>
      <c r="D332" s="72" t="str">
        <f t="shared" si="11"/>
        <v>dez/2017</v>
      </c>
      <c r="E332" s="206">
        <v>43096</v>
      </c>
      <c r="F332" s="205" t="s">
        <v>665</v>
      </c>
      <c r="G332" s="205" t="s">
        <v>284</v>
      </c>
      <c r="H332" s="207" t="s">
        <v>743</v>
      </c>
      <c r="I332" s="207" t="s">
        <v>220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679</v>
      </c>
      <c r="C333" s="205" t="s">
        <v>680</v>
      </c>
      <c r="D333" s="72" t="str">
        <f t="shared" si="11"/>
        <v>dez/2017</v>
      </c>
      <c r="E333" s="206">
        <v>43096</v>
      </c>
      <c r="F333" s="205" t="s">
        <v>665</v>
      </c>
      <c r="G333" s="205" t="s">
        <v>284</v>
      </c>
      <c r="H333" s="207" t="s">
        <v>875</v>
      </c>
      <c r="I333" s="207" t="s">
        <v>220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679</v>
      </c>
      <c r="C334" s="205" t="s">
        <v>680</v>
      </c>
      <c r="D334" s="72" t="str">
        <f t="shared" si="11"/>
        <v>dez/2017</v>
      </c>
      <c r="E334" s="206">
        <v>43096</v>
      </c>
      <c r="F334" s="205" t="s">
        <v>665</v>
      </c>
      <c r="G334" s="205" t="s">
        <v>284</v>
      </c>
      <c r="H334" s="207" t="s">
        <v>876</v>
      </c>
      <c r="I334" s="207" t="s">
        <v>220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679</v>
      </c>
      <c r="C335" s="205" t="s">
        <v>680</v>
      </c>
      <c r="D335" s="72" t="str">
        <f t="shared" si="11"/>
        <v>dez/2017</v>
      </c>
      <c r="E335" s="206">
        <v>43096</v>
      </c>
      <c r="F335" s="205" t="s">
        <v>665</v>
      </c>
      <c r="G335" s="205" t="s">
        <v>284</v>
      </c>
      <c r="H335" s="207" t="s">
        <v>877</v>
      </c>
      <c r="I335" s="207" t="s">
        <v>220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679</v>
      </c>
      <c r="C336" s="205" t="s">
        <v>680</v>
      </c>
      <c r="D336" s="72" t="str">
        <f t="shared" si="11"/>
        <v>dez/2017</v>
      </c>
      <c r="E336" s="206">
        <v>43096</v>
      </c>
      <c r="F336" s="205" t="s">
        <v>665</v>
      </c>
      <c r="G336" s="205" t="s">
        <v>284</v>
      </c>
      <c r="H336" s="207" t="s">
        <v>878</v>
      </c>
      <c r="I336" s="207" t="s">
        <v>220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679</v>
      </c>
      <c r="C337" s="205" t="s">
        <v>680</v>
      </c>
      <c r="D337" s="72" t="str">
        <f t="shared" si="11"/>
        <v>dez/2017</v>
      </c>
      <c r="E337" s="206">
        <v>43096</v>
      </c>
      <c r="F337" s="205" t="s">
        <v>665</v>
      </c>
      <c r="G337" s="205" t="s">
        <v>284</v>
      </c>
      <c r="H337" s="207" t="s">
        <v>879</v>
      </c>
      <c r="I337" s="207" t="s">
        <v>220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679</v>
      </c>
      <c r="C338" s="205" t="s">
        <v>680</v>
      </c>
      <c r="D338" s="72" t="str">
        <f t="shared" si="11"/>
        <v>dez/2017</v>
      </c>
      <c r="E338" s="206">
        <v>43096</v>
      </c>
      <c r="F338" s="205" t="s">
        <v>665</v>
      </c>
      <c r="G338" s="205" t="s">
        <v>284</v>
      </c>
      <c r="H338" s="207" t="s">
        <v>880</v>
      </c>
      <c r="I338" s="207" t="s">
        <v>220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679</v>
      </c>
      <c r="C339" s="205" t="s">
        <v>680</v>
      </c>
      <c r="D339" s="72" t="str">
        <f t="shared" si="11"/>
        <v>dez/2017</v>
      </c>
      <c r="E339" s="206">
        <v>43096</v>
      </c>
      <c r="F339" s="205" t="s">
        <v>665</v>
      </c>
      <c r="G339" s="205" t="s">
        <v>284</v>
      </c>
      <c r="H339" s="207" t="s">
        <v>778</v>
      </c>
      <c r="I339" s="207" t="s">
        <v>220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679</v>
      </c>
      <c r="C340" s="205" t="s">
        <v>680</v>
      </c>
      <c r="D340" s="72" t="str">
        <f t="shared" si="11"/>
        <v>dez/2017</v>
      </c>
      <c r="E340" s="206">
        <v>43096</v>
      </c>
      <c r="F340" s="205" t="s">
        <v>665</v>
      </c>
      <c r="G340" s="205" t="s">
        <v>284</v>
      </c>
      <c r="H340" s="207" t="s">
        <v>881</v>
      </c>
      <c r="I340" s="207" t="s">
        <v>220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679</v>
      </c>
      <c r="C341" s="205" t="s">
        <v>680</v>
      </c>
      <c r="D341" s="72" t="str">
        <f t="shared" si="11"/>
        <v>dez/2017</v>
      </c>
      <c r="E341" s="206">
        <v>43096</v>
      </c>
      <c r="F341" s="205" t="s">
        <v>665</v>
      </c>
      <c r="G341" s="205" t="s">
        <v>284</v>
      </c>
      <c r="H341" s="207" t="s">
        <v>882</v>
      </c>
      <c r="I341" s="207" t="s">
        <v>220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679</v>
      </c>
      <c r="C342" s="205" t="s">
        <v>680</v>
      </c>
      <c r="D342" s="72" t="str">
        <f t="shared" si="11"/>
        <v>dez/2017</v>
      </c>
      <c r="E342" s="206">
        <v>43096</v>
      </c>
      <c r="F342" s="205" t="s">
        <v>665</v>
      </c>
      <c r="G342" s="205" t="s">
        <v>284</v>
      </c>
      <c r="H342" s="207" t="s">
        <v>883</v>
      </c>
      <c r="I342" s="207" t="s">
        <v>220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679</v>
      </c>
      <c r="C343" s="205" t="s">
        <v>680</v>
      </c>
      <c r="D343" s="72" t="str">
        <f t="shared" si="11"/>
        <v>dez/2017</v>
      </c>
      <c r="E343" s="206">
        <v>43096</v>
      </c>
      <c r="F343" s="205" t="s">
        <v>665</v>
      </c>
      <c r="G343" s="205" t="s">
        <v>284</v>
      </c>
      <c r="H343" s="207" t="s">
        <v>884</v>
      </c>
      <c r="I343" s="207" t="s">
        <v>220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679</v>
      </c>
      <c r="C344" s="205" t="s">
        <v>680</v>
      </c>
      <c r="D344" s="72" t="str">
        <f t="shared" si="11"/>
        <v>dez/2017</v>
      </c>
      <c r="E344" s="206">
        <v>43096</v>
      </c>
      <c r="F344" s="205" t="s">
        <v>665</v>
      </c>
      <c r="G344" s="205" t="s">
        <v>284</v>
      </c>
      <c r="H344" s="207" t="s">
        <v>885</v>
      </c>
      <c r="I344" s="207" t="s">
        <v>220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679</v>
      </c>
      <c r="C345" s="205" t="s">
        <v>680</v>
      </c>
      <c r="D345" s="72" t="str">
        <f t="shared" si="11"/>
        <v>dez/2017</v>
      </c>
      <c r="E345" s="206">
        <v>43096</v>
      </c>
      <c r="F345" s="205" t="s">
        <v>665</v>
      </c>
      <c r="G345" s="205" t="s">
        <v>284</v>
      </c>
      <c r="H345" s="207" t="s">
        <v>803</v>
      </c>
      <c r="I345" s="207" t="s">
        <v>220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679</v>
      </c>
      <c r="C346" s="205" t="s">
        <v>680</v>
      </c>
      <c r="D346" s="72" t="str">
        <f t="shared" si="11"/>
        <v>dez/2017</v>
      </c>
      <c r="E346" s="206">
        <v>43096</v>
      </c>
      <c r="F346" s="205" t="s">
        <v>665</v>
      </c>
      <c r="G346" s="205" t="s">
        <v>284</v>
      </c>
      <c r="H346" s="207" t="s">
        <v>886</v>
      </c>
      <c r="I346" s="207" t="s">
        <v>220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679</v>
      </c>
      <c r="C347" s="205" t="s">
        <v>680</v>
      </c>
      <c r="D347" s="72" t="str">
        <f t="shared" si="11"/>
        <v>dez/2017</v>
      </c>
      <c r="E347" s="206">
        <v>43096</v>
      </c>
      <c r="F347" s="205" t="s">
        <v>665</v>
      </c>
      <c r="G347" s="205" t="s">
        <v>284</v>
      </c>
      <c r="H347" s="207" t="s">
        <v>817</v>
      </c>
      <c r="I347" s="207" t="s">
        <v>220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679</v>
      </c>
      <c r="C348" s="205" t="s">
        <v>680</v>
      </c>
      <c r="D348" s="72" t="str">
        <f t="shared" si="11"/>
        <v>dez/2017</v>
      </c>
      <c r="E348" s="206">
        <v>43096</v>
      </c>
      <c r="F348" s="205" t="s">
        <v>665</v>
      </c>
      <c r="G348" s="205" t="s">
        <v>284</v>
      </c>
      <c r="H348" s="207" t="s">
        <v>818</v>
      </c>
      <c r="I348" s="207" t="s">
        <v>220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679</v>
      </c>
      <c r="C349" s="205" t="s">
        <v>680</v>
      </c>
      <c r="D349" s="72" t="str">
        <f t="shared" si="11"/>
        <v>dez/2017</v>
      </c>
      <c r="E349" s="206">
        <v>43096</v>
      </c>
      <c r="F349" s="205" t="s">
        <v>665</v>
      </c>
      <c r="G349" s="205" t="s">
        <v>284</v>
      </c>
      <c r="H349" s="207" t="s">
        <v>819</v>
      </c>
      <c r="I349" s="207" t="s">
        <v>220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679</v>
      </c>
      <c r="C350" s="205" t="s">
        <v>680</v>
      </c>
      <c r="D350" s="72" t="str">
        <f t="shared" si="11"/>
        <v>dez/2017</v>
      </c>
      <c r="E350" s="206">
        <v>43096</v>
      </c>
      <c r="F350" s="205" t="s">
        <v>665</v>
      </c>
      <c r="G350" s="205" t="s">
        <v>284</v>
      </c>
      <c r="H350" s="207" t="s">
        <v>820</v>
      </c>
      <c r="I350" s="207" t="s">
        <v>220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679</v>
      </c>
      <c r="C351" s="205" t="s">
        <v>680</v>
      </c>
      <c r="D351" s="72" t="str">
        <f t="shared" si="11"/>
        <v>dez/2017</v>
      </c>
      <c r="E351" s="206">
        <v>43096</v>
      </c>
      <c r="F351" s="205" t="s">
        <v>665</v>
      </c>
      <c r="G351" s="205" t="s">
        <v>284</v>
      </c>
      <c r="H351" s="207" t="s">
        <v>851</v>
      </c>
      <c r="I351" s="207" t="s">
        <v>220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679</v>
      </c>
      <c r="C352" s="205" t="s">
        <v>680</v>
      </c>
      <c r="D352" s="72" t="str">
        <f t="shared" si="11"/>
        <v>dez/2017</v>
      </c>
      <c r="E352" s="206">
        <v>43096</v>
      </c>
      <c r="F352" s="205" t="s">
        <v>665</v>
      </c>
      <c r="G352" s="205" t="s">
        <v>284</v>
      </c>
      <c r="H352" s="207" t="s">
        <v>851</v>
      </c>
      <c r="I352" s="207" t="s">
        <v>220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679</v>
      </c>
      <c r="C353" s="205" t="s">
        <v>680</v>
      </c>
      <c r="D353" s="72" t="str">
        <f t="shared" si="11"/>
        <v>dez/2017</v>
      </c>
      <c r="E353" s="206">
        <v>43096</v>
      </c>
      <c r="F353" s="205" t="s">
        <v>665</v>
      </c>
      <c r="G353" s="205" t="s">
        <v>284</v>
      </c>
      <c r="H353" s="207" t="s">
        <v>843</v>
      </c>
      <c r="I353" s="207" t="s">
        <v>220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679</v>
      </c>
      <c r="C354" s="205" t="s">
        <v>680</v>
      </c>
      <c r="D354" s="72" t="str">
        <f t="shared" si="11"/>
        <v>dez/2017</v>
      </c>
      <c r="E354" s="206">
        <v>43096</v>
      </c>
      <c r="F354" s="205" t="s">
        <v>209</v>
      </c>
      <c r="G354" s="205" t="s">
        <v>284</v>
      </c>
      <c r="H354" s="207" t="s">
        <v>295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679</v>
      </c>
      <c r="C355" s="205" t="s">
        <v>680</v>
      </c>
      <c r="D355" s="72" t="str">
        <f t="shared" si="11"/>
        <v>dez/2017</v>
      </c>
      <c r="E355" s="206">
        <v>43096</v>
      </c>
      <c r="F355" s="205" t="s">
        <v>209</v>
      </c>
      <c r="G355" s="205" t="s">
        <v>284</v>
      </c>
      <c r="H355" s="207" t="s">
        <v>295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679</v>
      </c>
      <c r="C356" s="205" t="s">
        <v>680</v>
      </c>
      <c r="D356" s="72" t="str">
        <f t="shared" si="11"/>
        <v>dez/2017</v>
      </c>
      <c r="E356" s="206">
        <v>43096</v>
      </c>
      <c r="F356" s="205" t="s">
        <v>209</v>
      </c>
      <c r="G356" s="205" t="s">
        <v>284</v>
      </c>
      <c r="H356" s="207" t="s">
        <v>295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679</v>
      </c>
      <c r="C357" s="205" t="s">
        <v>680</v>
      </c>
      <c r="D357" s="72" t="str">
        <f t="shared" si="11"/>
        <v>dez/2017</v>
      </c>
      <c r="E357" s="206">
        <v>43096</v>
      </c>
      <c r="F357" s="205" t="s">
        <v>209</v>
      </c>
      <c r="G357" s="205" t="s">
        <v>284</v>
      </c>
      <c r="H357" s="207" t="s">
        <v>295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679</v>
      </c>
      <c r="C358" s="205" t="s">
        <v>680</v>
      </c>
      <c r="D358" s="72" t="str">
        <f t="shared" si="11"/>
        <v>dez/2017</v>
      </c>
      <c r="E358" s="206">
        <v>43096</v>
      </c>
      <c r="F358" s="205" t="s">
        <v>209</v>
      </c>
      <c r="G358" s="205" t="s">
        <v>284</v>
      </c>
      <c r="H358" s="207" t="s">
        <v>295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679</v>
      </c>
      <c r="C359" s="205" t="s">
        <v>680</v>
      </c>
      <c r="D359" s="72" t="str">
        <f t="shared" si="11"/>
        <v>dez/2017</v>
      </c>
      <c r="E359" s="206">
        <v>43096</v>
      </c>
      <c r="F359" s="205" t="s">
        <v>209</v>
      </c>
      <c r="G359" s="205" t="s">
        <v>284</v>
      </c>
      <c r="H359" s="207" t="s">
        <v>295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679</v>
      </c>
      <c r="C360" s="205" t="s">
        <v>680</v>
      </c>
      <c r="D360" s="72" t="str">
        <f t="shared" si="11"/>
        <v>dez/2017</v>
      </c>
      <c r="E360" s="206">
        <v>43096</v>
      </c>
      <c r="F360" s="205" t="s">
        <v>209</v>
      </c>
      <c r="G360" s="205" t="s">
        <v>284</v>
      </c>
      <c r="H360" s="207" t="s">
        <v>295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679</v>
      </c>
      <c r="C361" s="205" t="s">
        <v>680</v>
      </c>
      <c r="D361" s="72" t="str">
        <f t="shared" si="11"/>
        <v>dez/2017</v>
      </c>
      <c r="E361" s="206">
        <v>43096</v>
      </c>
      <c r="F361" s="205" t="s">
        <v>209</v>
      </c>
      <c r="G361" s="205" t="s">
        <v>284</v>
      </c>
      <c r="H361" s="207" t="s">
        <v>295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679</v>
      </c>
      <c r="C362" s="205" t="s">
        <v>680</v>
      </c>
      <c r="D362" s="72" t="str">
        <f t="shared" si="11"/>
        <v>dez/2017</v>
      </c>
      <c r="E362" s="206">
        <v>43096</v>
      </c>
      <c r="F362" s="205" t="s">
        <v>209</v>
      </c>
      <c r="G362" s="205" t="s">
        <v>284</v>
      </c>
      <c r="H362" s="207" t="s">
        <v>295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679</v>
      </c>
      <c r="C363" s="205" t="s">
        <v>680</v>
      </c>
      <c r="D363" s="72" t="str">
        <f t="shared" si="11"/>
        <v>dez/2017</v>
      </c>
      <c r="E363" s="206">
        <v>43096</v>
      </c>
      <c r="F363" s="205" t="s">
        <v>209</v>
      </c>
      <c r="G363" s="205" t="s">
        <v>284</v>
      </c>
      <c r="H363" s="207" t="s">
        <v>295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679</v>
      </c>
      <c r="C364" s="205" t="s">
        <v>680</v>
      </c>
      <c r="D364" s="72" t="str">
        <f t="shared" si="11"/>
        <v>dez/2017</v>
      </c>
      <c r="E364" s="206">
        <v>43096</v>
      </c>
      <c r="F364" s="205" t="s">
        <v>209</v>
      </c>
      <c r="G364" s="205" t="s">
        <v>284</v>
      </c>
      <c r="H364" s="207" t="s">
        <v>295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679</v>
      </c>
      <c r="C365" s="205" t="s">
        <v>680</v>
      </c>
      <c r="D365" s="72" t="str">
        <f t="shared" si="11"/>
        <v>dez/2017</v>
      </c>
      <c r="E365" s="206">
        <v>43096</v>
      </c>
      <c r="F365" s="205" t="s">
        <v>209</v>
      </c>
      <c r="G365" s="205" t="s">
        <v>284</v>
      </c>
      <c r="H365" s="207" t="s">
        <v>295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679</v>
      </c>
      <c r="C366" s="205" t="s">
        <v>680</v>
      </c>
      <c r="D366" s="72" t="str">
        <f t="shared" si="11"/>
        <v>dez/2017</v>
      </c>
      <c r="E366" s="206">
        <v>43096</v>
      </c>
      <c r="F366" s="205" t="s">
        <v>209</v>
      </c>
      <c r="G366" s="205" t="s">
        <v>284</v>
      </c>
      <c r="H366" s="207" t="s">
        <v>295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679</v>
      </c>
      <c r="C367" s="205" t="s">
        <v>680</v>
      </c>
      <c r="D367" s="72" t="str">
        <f t="shared" si="11"/>
        <v>dez/2017</v>
      </c>
      <c r="E367" s="206">
        <v>43096</v>
      </c>
      <c r="F367" s="205" t="s">
        <v>209</v>
      </c>
      <c r="G367" s="205" t="s">
        <v>284</v>
      </c>
      <c r="H367" s="207" t="s">
        <v>295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679</v>
      </c>
      <c r="C368" s="205" t="s">
        <v>680</v>
      </c>
      <c r="D368" s="72" t="str">
        <f t="shared" si="11"/>
        <v>dez/2017</v>
      </c>
      <c r="E368" s="206">
        <v>43096</v>
      </c>
      <c r="F368" s="205" t="s">
        <v>665</v>
      </c>
      <c r="G368" s="205" t="s">
        <v>284</v>
      </c>
      <c r="H368" s="207" t="s">
        <v>778</v>
      </c>
      <c r="I368" s="207" t="s">
        <v>220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681</v>
      </c>
      <c r="C369" s="205" t="s">
        <v>680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284</v>
      </c>
      <c r="H369" s="207" t="s">
        <v>140</v>
      </c>
      <c r="I369" s="207" t="s">
        <v>224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679</v>
      </c>
      <c r="C370" s="205" t="s">
        <v>680</v>
      </c>
      <c r="D370" s="72" t="str">
        <f t="shared" si="11"/>
        <v>dez/2017</v>
      </c>
      <c r="E370" s="206">
        <v>43097</v>
      </c>
      <c r="F370" s="205" t="s">
        <v>665</v>
      </c>
      <c r="G370" s="205" t="s">
        <v>284</v>
      </c>
      <c r="H370" s="207" t="s">
        <v>833</v>
      </c>
      <c r="I370" s="207" t="s">
        <v>220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679</v>
      </c>
      <c r="C371" s="205" t="s">
        <v>680</v>
      </c>
      <c r="D371" s="72" t="str">
        <f t="shared" si="11"/>
        <v>dez/2017</v>
      </c>
      <c r="E371" s="206">
        <v>43097</v>
      </c>
      <c r="F371" s="205" t="s">
        <v>311</v>
      </c>
      <c r="G371" s="205" t="s">
        <v>284</v>
      </c>
      <c r="H371" s="207" t="s">
        <v>387</v>
      </c>
      <c r="I371" s="207" t="s">
        <v>265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679</v>
      </c>
      <c r="C372" s="205" t="s">
        <v>680</v>
      </c>
      <c r="D372" s="72" t="str">
        <f t="shared" si="11"/>
        <v>dez/2017</v>
      </c>
      <c r="E372" s="206">
        <v>43097</v>
      </c>
      <c r="F372" s="205" t="s">
        <v>665</v>
      </c>
      <c r="G372" s="205" t="s">
        <v>284</v>
      </c>
      <c r="H372" s="207" t="s">
        <v>769</v>
      </c>
      <c r="I372" s="207" t="s">
        <v>220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679</v>
      </c>
      <c r="C373" s="205" t="s">
        <v>680</v>
      </c>
      <c r="D373" s="72" t="str">
        <f t="shared" si="11"/>
        <v>dez/2017</v>
      </c>
      <c r="E373" s="206">
        <v>43097</v>
      </c>
      <c r="F373" s="205" t="s">
        <v>209</v>
      </c>
      <c r="G373" s="205" t="s">
        <v>284</v>
      </c>
      <c r="H373" s="207" t="s">
        <v>295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679</v>
      </c>
      <c r="C374" s="205" t="s">
        <v>680</v>
      </c>
      <c r="D374" s="72" t="str">
        <f t="shared" si="11"/>
        <v>dez/2017</v>
      </c>
      <c r="E374" s="206">
        <v>43097</v>
      </c>
      <c r="F374" s="205" t="s">
        <v>209</v>
      </c>
      <c r="G374" s="205" t="s">
        <v>284</v>
      </c>
      <c r="H374" s="207" t="s">
        <v>295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681</v>
      </c>
      <c r="C375" s="205" t="s">
        <v>680</v>
      </c>
      <c r="D375" s="72" t="str">
        <f t="shared" si="11"/>
        <v>dez/2017</v>
      </c>
      <c r="E375" s="206">
        <v>43097</v>
      </c>
      <c r="F375" s="205" t="s">
        <v>212</v>
      </c>
      <c r="G375" s="205" t="s">
        <v>284</v>
      </c>
      <c r="H375" s="207" t="s">
        <v>212</v>
      </c>
      <c r="I375" s="207" t="s">
        <v>201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679</v>
      </c>
      <c r="C376" s="205" t="s">
        <v>680</v>
      </c>
      <c r="D376" s="72" t="str">
        <f t="shared" si="11"/>
        <v>dez/2017</v>
      </c>
      <c r="E376" s="206">
        <v>43097</v>
      </c>
      <c r="F376" s="205" t="s">
        <v>202</v>
      </c>
      <c r="G376" s="205" t="s">
        <v>284</v>
      </c>
      <c r="H376" s="207" t="s">
        <v>203</v>
      </c>
      <c r="I376" s="207" t="s">
        <v>289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681</v>
      </c>
      <c r="C377" s="205" t="s">
        <v>680</v>
      </c>
      <c r="D377" s="72" t="str">
        <f t="shared" si="11"/>
        <v>dez/2017</v>
      </c>
      <c r="E377" s="206">
        <v>43099</v>
      </c>
      <c r="F377" s="205" t="s">
        <v>170</v>
      </c>
      <c r="G377" s="205" t="s">
        <v>284</v>
      </c>
      <c r="H377" s="207" t="s">
        <v>887</v>
      </c>
      <c r="I377" s="207" t="s">
        <v>227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679</v>
      </c>
      <c r="C378" s="205" t="s">
        <v>680</v>
      </c>
      <c r="D378" s="72" t="str">
        <f t="shared" si="11"/>
        <v>dez/2017</v>
      </c>
      <c r="E378" s="206">
        <v>43099</v>
      </c>
      <c r="F378" s="205" t="s">
        <v>170</v>
      </c>
      <c r="G378" s="205" t="s">
        <v>284</v>
      </c>
      <c r="H378" s="207" t="s">
        <v>887</v>
      </c>
      <c r="I378" s="207" t="s">
        <v>227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679</v>
      </c>
      <c r="C379" s="209" t="s">
        <v>680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284</v>
      </c>
      <c r="H379" s="207" t="s">
        <v>889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1867</v>
      </c>
    </row>
    <row r="380" spans="1:16" ht="15" customHeight="1" x14ac:dyDescent="0.3">
      <c r="A380" s="286" t="str">
        <f t="shared" si="10"/>
        <v>2018</v>
      </c>
      <c r="B380" s="205" t="s">
        <v>679</v>
      </c>
      <c r="C380" s="209" t="s">
        <v>680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284</v>
      </c>
      <c r="H380" s="207" t="s">
        <v>889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679</v>
      </c>
      <c r="C381" s="209" t="s">
        <v>680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284</v>
      </c>
      <c r="H381" s="207" t="s">
        <v>889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679</v>
      </c>
      <c r="C382" s="209" t="s">
        <v>680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284</v>
      </c>
      <c r="H382" s="207" t="s">
        <v>889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679</v>
      </c>
      <c r="C383" s="209" t="s">
        <v>680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284</v>
      </c>
      <c r="H383" s="207" t="s">
        <v>889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679</v>
      </c>
      <c r="C384" s="209" t="s">
        <v>680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284</v>
      </c>
      <c r="H384" s="207" t="s">
        <v>889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679</v>
      </c>
      <c r="C385" s="209" t="s">
        <v>680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284</v>
      </c>
      <c r="H385" s="207" t="s">
        <v>889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679</v>
      </c>
      <c r="C386" s="209" t="s">
        <v>680</v>
      </c>
      <c r="D386" s="72" t="str">
        <f t="shared" si="11"/>
        <v>jan/2018</v>
      </c>
      <c r="E386" s="206">
        <v>43102</v>
      </c>
      <c r="F386" s="205" t="s">
        <v>202</v>
      </c>
      <c r="G386" s="205" t="s">
        <v>284</v>
      </c>
      <c r="H386" s="207" t="s">
        <v>203</v>
      </c>
      <c r="I386" s="207" t="s">
        <v>289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679</v>
      </c>
      <c r="C387" s="209" t="s">
        <v>680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284</v>
      </c>
      <c r="H387" s="207" t="s">
        <v>305</v>
      </c>
      <c r="I387" s="207" t="s">
        <v>237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679</v>
      </c>
      <c r="C388" s="209" t="s">
        <v>680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284</v>
      </c>
      <c r="H388" s="207" t="s">
        <v>889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679</v>
      </c>
      <c r="C389" s="209" t="s">
        <v>680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284</v>
      </c>
      <c r="H389" s="207" t="s">
        <v>889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679</v>
      </c>
      <c r="C390" s="209" t="s">
        <v>680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284</v>
      </c>
      <c r="H390" s="207" t="s">
        <v>889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679</v>
      </c>
      <c r="C391" s="209" t="s">
        <v>680</v>
      </c>
      <c r="D391" s="72" t="str">
        <f t="shared" si="13"/>
        <v>jan/2018</v>
      </c>
      <c r="E391" s="206">
        <v>43104</v>
      </c>
      <c r="F391" s="205" t="s">
        <v>202</v>
      </c>
      <c r="G391" s="205" t="s">
        <v>284</v>
      </c>
      <c r="H391" s="207" t="s">
        <v>203</v>
      </c>
      <c r="I391" s="207" t="s">
        <v>289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679</v>
      </c>
      <c r="C392" s="209" t="s">
        <v>680</v>
      </c>
      <c r="D392" s="72" t="str">
        <f t="shared" si="13"/>
        <v>jan/2018</v>
      </c>
      <c r="E392" s="206">
        <v>43105</v>
      </c>
      <c r="F392" s="205" t="s">
        <v>293</v>
      </c>
      <c r="G392" s="205" t="s">
        <v>284</v>
      </c>
      <c r="H392" s="207" t="s">
        <v>813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679</v>
      </c>
      <c r="C393" s="209" t="s">
        <v>680</v>
      </c>
      <c r="D393" s="72" t="str">
        <f t="shared" si="13"/>
        <v>jan/2018</v>
      </c>
      <c r="E393" s="206">
        <v>43105</v>
      </c>
      <c r="F393" s="205" t="s">
        <v>293</v>
      </c>
      <c r="G393" s="205" t="s">
        <v>284</v>
      </c>
      <c r="H393" s="207" t="s">
        <v>743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679</v>
      </c>
      <c r="C394" s="209" t="s">
        <v>680</v>
      </c>
      <c r="D394" s="72" t="str">
        <f t="shared" si="13"/>
        <v>jan/2018</v>
      </c>
      <c r="E394" s="206">
        <v>43105</v>
      </c>
      <c r="F394" s="205" t="s">
        <v>293</v>
      </c>
      <c r="G394" s="205" t="s">
        <v>284</v>
      </c>
      <c r="H394" s="207" t="s">
        <v>728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679</v>
      </c>
      <c r="C395" s="209" t="s">
        <v>680</v>
      </c>
      <c r="D395" s="72" t="str">
        <f t="shared" si="13"/>
        <v>jan/2018</v>
      </c>
      <c r="E395" s="206">
        <v>43105</v>
      </c>
      <c r="F395" s="205" t="s">
        <v>293</v>
      </c>
      <c r="G395" s="205" t="s">
        <v>284</v>
      </c>
      <c r="H395" s="207" t="s">
        <v>744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679</v>
      </c>
      <c r="C396" s="209" t="s">
        <v>680</v>
      </c>
      <c r="D396" s="72" t="str">
        <f t="shared" si="13"/>
        <v>jan/2018</v>
      </c>
      <c r="E396" s="206">
        <v>43105</v>
      </c>
      <c r="F396" s="205" t="s">
        <v>293</v>
      </c>
      <c r="G396" s="205" t="s">
        <v>284</v>
      </c>
      <c r="H396" s="207" t="s">
        <v>714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679</v>
      </c>
      <c r="C397" s="209" t="s">
        <v>680</v>
      </c>
      <c r="D397" s="72" t="str">
        <f t="shared" si="13"/>
        <v>jan/2018</v>
      </c>
      <c r="E397" s="206">
        <v>43105</v>
      </c>
      <c r="F397" s="205" t="s">
        <v>293</v>
      </c>
      <c r="G397" s="205" t="s">
        <v>284</v>
      </c>
      <c r="H397" s="207" t="s">
        <v>890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679</v>
      </c>
      <c r="C398" s="209" t="s">
        <v>680</v>
      </c>
      <c r="D398" s="72" t="str">
        <f t="shared" si="13"/>
        <v>jan/2018</v>
      </c>
      <c r="E398" s="206">
        <v>43105</v>
      </c>
      <c r="F398" s="205" t="s">
        <v>293</v>
      </c>
      <c r="G398" s="205" t="s">
        <v>284</v>
      </c>
      <c r="H398" s="207" t="s">
        <v>891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679</v>
      </c>
      <c r="C399" s="209" t="s">
        <v>680</v>
      </c>
      <c r="D399" s="72" t="str">
        <f t="shared" si="13"/>
        <v>jan/2018</v>
      </c>
      <c r="E399" s="206">
        <v>43105</v>
      </c>
      <c r="F399" s="205" t="s">
        <v>293</v>
      </c>
      <c r="G399" s="205" t="s">
        <v>284</v>
      </c>
      <c r="H399" s="207" t="s">
        <v>824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679</v>
      </c>
      <c r="C400" s="209" t="s">
        <v>680</v>
      </c>
      <c r="D400" s="72" t="str">
        <f t="shared" si="13"/>
        <v>jan/2018</v>
      </c>
      <c r="E400" s="206">
        <v>43105</v>
      </c>
      <c r="F400" s="205" t="s">
        <v>293</v>
      </c>
      <c r="G400" s="205" t="s">
        <v>284</v>
      </c>
      <c r="H400" s="207" t="s">
        <v>688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679</v>
      </c>
      <c r="C401" s="209" t="s">
        <v>680</v>
      </c>
      <c r="D401" s="72" t="str">
        <f t="shared" si="13"/>
        <v>jan/2018</v>
      </c>
      <c r="E401" s="206">
        <v>43105</v>
      </c>
      <c r="F401" s="205" t="s">
        <v>293</v>
      </c>
      <c r="G401" s="205" t="s">
        <v>284</v>
      </c>
      <c r="H401" s="207" t="s">
        <v>892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679</v>
      </c>
      <c r="C402" s="209" t="s">
        <v>680</v>
      </c>
      <c r="D402" s="72" t="str">
        <f t="shared" si="13"/>
        <v>jan/2018</v>
      </c>
      <c r="E402" s="206">
        <v>43105</v>
      </c>
      <c r="F402" s="205" t="s">
        <v>293</v>
      </c>
      <c r="G402" s="205" t="s">
        <v>284</v>
      </c>
      <c r="H402" s="207" t="s">
        <v>704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679</v>
      </c>
      <c r="C403" s="209" t="s">
        <v>680</v>
      </c>
      <c r="D403" s="72" t="str">
        <f t="shared" si="13"/>
        <v>jan/2018</v>
      </c>
      <c r="E403" s="206">
        <v>43105</v>
      </c>
      <c r="F403" s="205" t="s">
        <v>293</v>
      </c>
      <c r="G403" s="205" t="s">
        <v>284</v>
      </c>
      <c r="H403" s="207" t="s">
        <v>826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679</v>
      </c>
      <c r="C404" s="209" t="s">
        <v>680</v>
      </c>
      <c r="D404" s="72" t="str">
        <f t="shared" si="13"/>
        <v>jan/2018</v>
      </c>
      <c r="E404" s="206">
        <v>43105</v>
      </c>
      <c r="F404" s="205" t="s">
        <v>293</v>
      </c>
      <c r="G404" s="205" t="s">
        <v>284</v>
      </c>
      <c r="H404" s="207" t="s">
        <v>893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679</v>
      </c>
      <c r="C405" s="209" t="s">
        <v>680</v>
      </c>
      <c r="D405" s="72" t="str">
        <f t="shared" si="13"/>
        <v>jan/2018</v>
      </c>
      <c r="E405" s="206">
        <v>43105</v>
      </c>
      <c r="F405" s="205" t="s">
        <v>293</v>
      </c>
      <c r="G405" s="205" t="s">
        <v>284</v>
      </c>
      <c r="H405" s="207" t="s">
        <v>736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679</v>
      </c>
      <c r="C406" s="209" t="s">
        <v>680</v>
      </c>
      <c r="D406" s="72" t="str">
        <f t="shared" si="13"/>
        <v>jan/2018</v>
      </c>
      <c r="E406" s="206">
        <v>43105</v>
      </c>
      <c r="F406" s="205" t="s">
        <v>293</v>
      </c>
      <c r="G406" s="205" t="s">
        <v>284</v>
      </c>
      <c r="H406" s="207" t="s">
        <v>894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679</v>
      </c>
      <c r="C407" s="209" t="s">
        <v>680</v>
      </c>
      <c r="D407" s="72" t="str">
        <f t="shared" si="13"/>
        <v>jan/2018</v>
      </c>
      <c r="E407" s="206">
        <v>43105</v>
      </c>
      <c r="F407" s="205" t="s">
        <v>293</v>
      </c>
      <c r="G407" s="205" t="s">
        <v>284</v>
      </c>
      <c r="H407" s="207" t="s">
        <v>895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679</v>
      </c>
      <c r="C408" s="209" t="s">
        <v>680</v>
      </c>
      <c r="D408" s="72" t="str">
        <f t="shared" si="13"/>
        <v>jan/2018</v>
      </c>
      <c r="E408" s="206">
        <v>43105</v>
      </c>
      <c r="F408" s="205" t="s">
        <v>293</v>
      </c>
      <c r="G408" s="205" t="s">
        <v>284</v>
      </c>
      <c r="H408" s="207" t="s">
        <v>715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679</v>
      </c>
      <c r="C409" s="209" t="s">
        <v>680</v>
      </c>
      <c r="D409" s="72" t="str">
        <f t="shared" si="13"/>
        <v>jan/2018</v>
      </c>
      <c r="E409" s="206">
        <v>43105</v>
      </c>
      <c r="F409" s="205" t="s">
        <v>293</v>
      </c>
      <c r="G409" s="205" t="s">
        <v>284</v>
      </c>
      <c r="H409" s="207" t="s">
        <v>896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679</v>
      </c>
      <c r="C410" s="209" t="s">
        <v>680</v>
      </c>
      <c r="D410" s="72" t="str">
        <f t="shared" si="13"/>
        <v>jan/2018</v>
      </c>
      <c r="E410" s="206">
        <v>43105</v>
      </c>
      <c r="F410" s="205" t="s">
        <v>293</v>
      </c>
      <c r="G410" s="205" t="s">
        <v>284</v>
      </c>
      <c r="H410" s="207" t="s">
        <v>716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679</v>
      </c>
      <c r="C411" s="209" t="s">
        <v>680</v>
      </c>
      <c r="D411" s="72" t="str">
        <f t="shared" si="13"/>
        <v>jan/2018</v>
      </c>
      <c r="E411" s="206">
        <v>43105</v>
      </c>
      <c r="F411" s="205" t="s">
        <v>293</v>
      </c>
      <c r="G411" s="205" t="s">
        <v>284</v>
      </c>
      <c r="H411" s="207" t="s">
        <v>897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679</v>
      </c>
      <c r="C412" s="209" t="s">
        <v>680</v>
      </c>
      <c r="D412" s="72" t="str">
        <f t="shared" si="13"/>
        <v>jan/2018</v>
      </c>
      <c r="E412" s="206">
        <v>43105</v>
      </c>
      <c r="F412" s="205" t="s">
        <v>293</v>
      </c>
      <c r="G412" s="205" t="s">
        <v>284</v>
      </c>
      <c r="H412" s="207" t="s">
        <v>717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679</v>
      </c>
      <c r="C413" s="209" t="s">
        <v>680</v>
      </c>
      <c r="D413" s="72" t="str">
        <f t="shared" si="13"/>
        <v>jan/2018</v>
      </c>
      <c r="E413" s="206">
        <v>43105</v>
      </c>
      <c r="F413" s="205" t="s">
        <v>293</v>
      </c>
      <c r="G413" s="205" t="s">
        <v>284</v>
      </c>
      <c r="H413" s="207" t="s">
        <v>802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679</v>
      </c>
      <c r="C414" s="209" t="s">
        <v>680</v>
      </c>
      <c r="D414" s="72" t="str">
        <f t="shared" si="13"/>
        <v>jan/2018</v>
      </c>
      <c r="E414" s="206">
        <v>43105</v>
      </c>
      <c r="F414" s="205" t="s">
        <v>293</v>
      </c>
      <c r="G414" s="205" t="s">
        <v>284</v>
      </c>
      <c r="H414" s="207" t="s">
        <v>872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679</v>
      </c>
      <c r="C415" s="209" t="s">
        <v>680</v>
      </c>
      <c r="D415" s="72" t="str">
        <f t="shared" si="13"/>
        <v>jan/2018</v>
      </c>
      <c r="E415" s="206">
        <v>43105</v>
      </c>
      <c r="F415" s="205" t="s">
        <v>293</v>
      </c>
      <c r="G415" s="205" t="s">
        <v>284</v>
      </c>
      <c r="H415" s="207" t="s">
        <v>886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679</v>
      </c>
      <c r="C416" s="209" t="s">
        <v>680</v>
      </c>
      <c r="D416" s="72" t="str">
        <f t="shared" si="13"/>
        <v>jan/2018</v>
      </c>
      <c r="E416" s="206">
        <v>43105</v>
      </c>
      <c r="F416" s="205" t="s">
        <v>293</v>
      </c>
      <c r="G416" s="205" t="s">
        <v>284</v>
      </c>
      <c r="H416" s="207" t="s">
        <v>746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679</v>
      </c>
      <c r="C417" s="209" t="s">
        <v>680</v>
      </c>
      <c r="D417" s="72" t="str">
        <f t="shared" si="13"/>
        <v>jan/2018</v>
      </c>
      <c r="E417" s="206">
        <v>43105</v>
      </c>
      <c r="F417" s="205" t="s">
        <v>293</v>
      </c>
      <c r="G417" s="205" t="s">
        <v>284</v>
      </c>
      <c r="H417" s="207" t="s">
        <v>881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679</v>
      </c>
      <c r="C418" s="209" t="s">
        <v>680</v>
      </c>
      <c r="D418" s="72" t="str">
        <f t="shared" si="13"/>
        <v>jan/2018</v>
      </c>
      <c r="E418" s="206">
        <v>43105</v>
      </c>
      <c r="F418" s="205" t="s">
        <v>293</v>
      </c>
      <c r="G418" s="205" t="s">
        <v>284</v>
      </c>
      <c r="H418" s="207" t="s">
        <v>898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679</v>
      </c>
      <c r="C419" s="209" t="s">
        <v>680</v>
      </c>
      <c r="D419" s="72" t="str">
        <f t="shared" si="13"/>
        <v>jan/2018</v>
      </c>
      <c r="E419" s="206">
        <v>43105</v>
      </c>
      <c r="F419" s="205" t="s">
        <v>293</v>
      </c>
      <c r="G419" s="205" t="s">
        <v>284</v>
      </c>
      <c r="H419" s="207" t="s">
        <v>899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679</v>
      </c>
      <c r="C420" s="209" t="s">
        <v>680</v>
      </c>
      <c r="D420" s="72" t="str">
        <f t="shared" si="13"/>
        <v>jan/2018</v>
      </c>
      <c r="E420" s="206">
        <v>43105</v>
      </c>
      <c r="F420" s="205" t="s">
        <v>293</v>
      </c>
      <c r="G420" s="205" t="s">
        <v>284</v>
      </c>
      <c r="H420" s="207" t="s">
        <v>900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679</v>
      </c>
      <c r="C421" s="209" t="s">
        <v>680</v>
      </c>
      <c r="D421" s="72" t="str">
        <f t="shared" si="13"/>
        <v>jan/2018</v>
      </c>
      <c r="E421" s="206">
        <v>43105</v>
      </c>
      <c r="F421" s="205" t="s">
        <v>293</v>
      </c>
      <c r="G421" s="205" t="s">
        <v>284</v>
      </c>
      <c r="H421" s="207" t="s">
        <v>901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679</v>
      </c>
      <c r="C422" s="209" t="s">
        <v>680</v>
      </c>
      <c r="D422" s="72" t="str">
        <f t="shared" si="13"/>
        <v>jan/2018</v>
      </c>
      <c r="E422" s="206">
        <v>43105</v>
      </c>
      <c r="F422" s="205" t="s">
        <v>293</v>
      </c>
      <c r="G422" s="205" t="s">
        <v>284</v>
      </c>
      <c r="H422" s="207" t="s">
        <v>829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679</v>
      </c>
      <c r="C423" s="209" t="s">
        <v>680</v>
      </c>
      <c r="D423" s="72" t="str">
        <f t="shared" si="13"/>
        <v>jan/2018</v>
      </c>
      <c r="E423" s="206">
        <v>43105</v>
      </c>
      <c r="F423" s="205" t="s">
        <v>293</v>
      </c>
      <c r="G423" s="205" t="s">
        <v>284</v>
      </c>
      <c r="H423" s="207" t="s">
        <v>747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679</v>
      </c>
      <c r="C424" s="209" t="s">
        <v>680</v>
      </c>
      <c r="D424" s="72" t="str">
        <f t="shared" si="13"/>
        <v>jan/2018</v>
      </c>
      <c r="E424" s="206">
        <v>43105</v>
      </c>
      <c r="F424" s="205" t="s">
        <v>293</v>
      </c>
      <c r="G424" s="205" t="s">
        <v>284</v>
      </c>
      <c r="H424" s="207" t="s">
        <v>902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679</v>
      </c>
      <c r="C425" s="209" t="s">
        <v>680</v>
      </c>
      <c r="D425" s="72" t="str">
        <f t="shared" si="13"/>
        <v>jan/2018</v>
      </c>
      <c r="E425" s="206">
        <v>43105</v>
      </c>
      <c r="F425" s="205" t="s">
        <v>293</v>
      </c>
      <c r="G425" s="205" t="s">
        <v>284</v>
      </c>
      <c r="H425" s="207" t="s">
        <v>903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681</v>
      </c>
      <c r="C426" s="209" t="s">
        <v>680</v>
      </c>
      <c r="D426" s="72" t="str">
        <f t="shared" si="13"/>
        <v>jan/2018</v>
      </c>
      <c r="E426" s="206">
        <v>43105</v>
      </c>
      <c r="F426" s="205" t="s">
        <v>293</v>
      </c>
      <c r="G426" s="205" t="s">
        <v>284</v>
      </c>
      <c r="H426" s="207" t="s">
        <v>693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679</v>
      </c>
      <c r="C427" s="209" t="s">
        <v>680</v>
      </c>
      <c r="D427" s="72" t="str">
        <f t="shared" si="13"/>
        <v>jan/2018</v>
      </c>
      <c r="E427" s="206">
        <v>43105</v>
      </c>
      <c r="F427" s="205" t="s">
        <v>293</v>
      </c>
      <c r="G427" s="205" t="s">
        <v>284</v>
      </c>
      <c r="H427" s="207" t="s">
        <v>904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681</v>
      </c>
      <c r="C428" s="209" t="s">
        <v>680</v>
      </c>
      <c r="D428" s="72" t="str">
        <f t="shared" si="13"/>
        <v>jan/2018</v>
      </c>
      <c r="E428" s="206">
        <v>43105</v>
      </c>
      <c r="F428" s="205" t="s">
        <v>293</v>
      </c>
      <c r="G428" s="205" t="s">
        <v>284</v>
      </c>
      <c r="H428" s="207" t="s">
        <v>905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681</v>
      </c>
      <c r="C429" s="209" t="s">
        <v>680</v>
      </c>
      <c r="D429" s="72" t="str">
        <f t="shared" si="13"/>
        <v>jan/2018</v>
      </c>
      <c r="E429" s="206">
        <v>43105</v>
      </c>
      <c r="F429" s="205" t="s">
        <v>293</v>
      </c>
      <c r="G429" s="205" t="s">
        <v>284</v>
      </c>
      <c r="H429" s="207" t="s">
        <v>749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681</v>
      </c>
      <c r="C430" s="209" t="s">
        <v>680</v>
      </c>
      <c r="D430" s="72" t="str">
        <f t="shared" si="13"/>
        <v>jan/2018</v>
      </c>
      <c r="E430" s="206">
        <v>43105</v>
      </c>
      <c r="F430" s="205" t="s">
        <v>293</v>
      </c>
      <c r="G430" s="205" t="s">
        <v>284</v>
      </c>
      <c r="H430" s="207" t="s">
        <v>831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679</v>
      </c>
      <c r="C431" s="209" t="s">
        <v>680</v>
      </c>
      <c r="D431" s="72" t="str">
        <f t="shared" si="13"/>
        <v>jan/2018</v>
      </c>
      <c r="E431" s="206">
        <v>43105</v>
      </c>
      <c r="F431" s="205" t="s">
        <v>293</v>
      </c>
      <c r="G431" s="205" t="s">
        <v>284</v>
      </c>
      <c r="H431" s="207" t="s">
        <v>906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681</v>
      </c>
      <c r="C432" s="209" t="s">
        <v>680</v>
      </c>
      <c r="D432" s="72" t="str">
        <f t="shared" si="13"/>
        <v>jan/2018</v>
      </c>
      <c r="E432" s="206">
        <v>43105</v>
      </c>
      <c r="F432" s="205" t="s">
        <v>293</v>
      </c>
      <c r="G432" s="205" t="s">
        <v>284</v>
      </c>
      <c r="H432" s="207" t="s">
        <v>697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681</v>
      </c>
      <c r="C433" s="209" t="s">
        <v>680</v>
      </c>
      <c r="D433" s="72" t="str">
        <f t="shared" si="13"/>
        <v>jan/2018</v>
      </c>
      <c r="E433" s="206">
        <v>43105</v>
      </c>
      <c r="F433" s="205" t="s">
        <v>293</v>
      </c>
      <c r="G433" s="205" t="s">
        <v>284</v>
      </c>
      <c r="H433" s="207" t="s">
        <v>751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679</v>
      </c>
      <c r="C434" s="209" t="s">
        <v>680</v>
      </c>
      <c r="D434" s="72" t="str">
        <f t="shared" si="13"/>
        <v>jan/2018</v>
      </c>
      <c r="E434" s="206">
        <v>43105</v>
      </c>
      <c r="F434" s="205" t="s">
        <v>293</v>
      </c>
      <c r="G434" s="205" t="s">
        <v>284</v>
      </c>
      <c r="H434" s="207" t="s">
        <v>706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681</v>
      </c>
      <c r="C435" s="209" t="s">
        <v>680</v>
      </c>
      <c r="D435" s="72" t="str">
        <f t="shared" si="13"/>
        <v>jan/2018</v>
      </c>
      <c r="E435" s="206">
        <v>43105</v>
      </c>
      <c r="F435" s="205" t="s">
        <v>293</v>
      </c>
      <c r="G435" s="205" t="s">
        <v>284</v>
      </c>
      <c r="H435" s="219" t="s">
        <v>907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681</v>
      </c>
      <c r="C436" s="209" t="s">
        <v>680</v>
      </c>
      <c r="D436" s="72" t="str">
        <f t="shared" si="13"/>
        <v>jan/2018</v>
      </c>
      <c r="E436" s="206">
        <v>43105</v>
      </c>
      <c r="F436" s="205" t="s">
        <v>293</v>
      </c>
      <c r="G436" s="205" t="s">
        <v>284</v>
      </c>
      <c r="H436" s="207" t="s">
        <v>908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681</v>
      </c>
      <c r="C437" s="209" t="s">
        <v>680</v>
      </c>
      <c r="D437" s="72" t="str">
        <f t="shared" si="13"/>
        <v>jan/2018</v>
      </c>
      <c r="E437" s="206">
        <v>43105</v>
      </c>
      <c r="F437" s="205" t="s">
        <v>293</v>
      </c>
      <c r="G437" s="205" t="s">
        <v>284</v>
      </c>
      <c r="H437" s="207" t="s">
        <v>691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681</v>
      </c>
      <c r="C438" s="209" t="s">
        <v>680</v>
      </c>
      <c r="D438" s="72" t="str">
        <f t="shared" si="13"/>
        <v>jan/2018</v>
      </c>
      <c r="E438" s="206">
        <v>43105</v>
      </c>
      <c r="F438" s="205" t="s">
        <v>293</v>
      </c>
      <c r="G438" s="205" t="s">
        <v>284</v>
      </c>
      <c r="H438" s="207" t="s">
        <v>731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679</v>
      </c>
      <c r="C439" s="209" t="s">
        <v>680</v>
      </c>
      <c r="D439" s="72" t="str">
        <f t="shared" si="13"/>
        <v>jan/2018</v>
      </c>
      <c r="E439" s="206">
        <v>43105</v>
      </c>
      <c r="F439" s="205" t="s">
        <v>293</v>
      </c>
      <c r="G439" s="205" t="s">
        <v>284</v>
      </c>
      <c r="H439" s="207" t="s">
        <v>909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681</v>
      </c>
      <c r="C440" s="209" t="s">
        <v>680</v>
      </c>
      <c r="D440" s="72" t="str">
        <f t="shared" si="13"/>
        <v>jan/2018</v>
      </c>
      <c r="E440" s="206">
        <v>43105</v>
      </c>
      <c r="F440" s="205" t="s">
        <v>293</v>
      </c>
      <c r="G440" s="205" t="s">
        <v>284</v>
      </c>
      <c r="H440" s="207" t="s">
        <v>690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679</v>
      </c>
      <c r="C441" s="209" t="s">
        <v>680</v>
      </c>
      <c r="D441" s="72" t="str">
        <f t="shared" si="13"/>
        <v>jan/2018</v>
      </c>
      <c r="E441" s="206">
        <v>43105</v>
      </c>
      <c r="F441" s="205" t="s">
        <v>293</v>
      </c>
      <c r="G441" s="205" t="s">
        <v>284</v>
      </c>
      <c r="H441" s="207" t="s">
        <v>785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679</v>
      </c>
      <c r="C442" s="209" t="s">
        <v>680</v>
      </c>
      <c r="D442" s="72" t="str">
        <f t="shared" si="13"/>
        <v>jan/2018</v>
      </c>
      <c r="E442" s="206">
        <v>43105</v>
      </c>
      <c r="F442" s="205" t="s">
        <v>293</v>
      </c>
      <c r="G442" s="205" t="s">
        <v>284</v>
      </c>
      <c r="H442" s="207" t="s">
        <v>858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679</v>
      </c>
      <c r="C443" s="209" t="s">
        <v>680</v>
      </c>
      <c r="D443" s="72" t="str">
        <f t="shared" si="13"/>
        <v>jan/2018</v>
      </c>
      <c r="E443" s="206">
        <v>43105</v>
      </c>
      <c r="F443" s="205" t="s">
        <v>293</v>
      </c>
      <c r="G443" s="205" t="s">
        <v>284</v>
      </c>
      <c r="H443" s="207" t="s">
        <v>732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681</v>
      </c>
      <c r="C444" s="209" t="s">
        <v>680</v>
      </c>
      <c r="D444" s="72" t="str">
        <f t="shared" si="13"/>
        <v>jan/2018</v>
      </c>
      <c r="E444" s="206">
        <v>43105</v>
      </c>
      <c r="F444" s="205" t="s">
        <v>200</v>
      </c>
      <c r="G444" s="205" t="s">
        <v>284</v>
      </c>
      <c r="H444" s="207" t="s">
        <v>291</v>
      </c>
      <c r="I444" s="207" t="s">
        <v>226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679</v>
      </c>
      <c r="C445" s="209" t="s">
        <v>680</v>
      </c>
      <c r="D445" s="72" t="str">
        <f t="shared" si="13"/>
        <v>jan/2018</v>
      </c>
      <c r="E445" s="206">
        <v>43105</v>
      </c>
      <c r="F445" s="205" t="s">
        <v>293</v>
      </c>
      <c r="G445" s="205" t="s">
        <v>284</v>
      </c>
      <c r="H445" s="207" t="s">
        <v>884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679</v>
      </c>
      <c r="C446" s="209" t="s">
        <v>680</v>
      </c>
      <c r="D446" s="72" t="str">
        <f t="shared" si="13"/>
        <v>jan/2018</v>
      </c>
      <c r="E446" s="206">
        <v>43105</v>
      </c>
      <c r="F446" s="205" t="s">
        <v>293</v>
      </c>
      <c r="G446" s="205" t="s">
        <v>284</v>
      </c>
      <c r="H446" s="220" t="s">
        <v>910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681</v>
      </c>
      <c r="C447" s="209" t="s">
        <v>680</v>
      </c>
      <c r="D447" s="72" t="str">
        <f t="shared" si="13"/>
        <v>jan/2018</v>
      </c>
      <c r="E447" s="206">
        <v>43105</v>
      </c>
      <c r="F447" s="205" t="s">
        <v>293</v>
      </c>
      <c r="G447" s="205" t="s">
        <v>284</v>
      </c>
      <c r="H447" s="207" t="s">
        <v>832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679</v>
      </c>
      <c r="C448" s="209" t="s">
        <v>680</v>
      </c>
      <c r="D448" s="72" t="str">
        <f t="shared" si="13"/>
        <v>jan/2018</v>
      </c>
      <c r="E448" s="206">
        <v>43105</v>
      </c>
      <c r="F448" s="205" t="s">
        <v>293</v>
      </c>
      <c r="G448" s="205" t="s">
        <v>284</v>
      </c>
      <c r="H448" s="207" t="s">
        <v>911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681</v>
      </c>
      <c r="C449" s="209" t="s">
        <v>680</v>
      </c>
      <c r="D449" s="72" t="str">
        <f t="shared" si="13"/>
        <v>jan/2018</v>
      </c>
      <c r="E449" s="206">
        <v>43105</v>
      </c>
      <c r="F449" s="205" t="s">
        <v>293</v>
      </c>
      <c r="G449" s="205" t="s">
        <v>284</v>
      </c>
      <c r="H449" s="207" t="s">
        <v>912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681</v>
      </c>
      <c r="C450" s="209" t="s">
        <v>680</v>
      </c>
      <c r="D450" s="72" t="str">
        <f t="shared" si="13"/>
        <v>jan/2018</v>
      </c>
      <c r="E450" s="206">
        <v>43105</v>
      </c>
      <c r="F450" s="205" t="s">
        <v>293</v>
      </c>
      <c r="G450" s="205" t="s">
        <v>284</v>
      </c>
      <c r="H450" s="207" t="s">
        <v>818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679</v>
      </c>
      <c r="C451" s="209" t="s">
        <v>680</v>
      </c>
      <c r="D451" s="72" t="str">
        <f t="shared" si="13"/>
        <v>jan/2018</v>
      </c>
      <c r="E451" s="206">
        <v>43105</v>
      </c>
      <c r="F451" s="205" t="s">
        <v>293</v>
      </c>
      <c r="G451" s="205" t="s">
        <v>284</v>
      </c>
      <c r="H451" s="207" t="s">
        <v>913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679</v>
      </c>
      <c r="C452" s="209" t="s">
        <v>680</v>
      </c>
      <c r="D452" s="72" t="str">
        <f t="shared" ref="D452:D515" si="15">TEXT(E452,"mmm/aaaa")</f>
        <v>jan/2018</v>
      </c>
      <c r="E452" s="206">
        <v>43105</v>
      </c>
      <c r="F452" s="205" t="s">
        <v>293</v>
      </c>
      <c r="G452" s="205" t="s">
        <v>284</v>
      </c>
      <c r="H452" s="207" t="s">
        <v>800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679</v>
      </c>
      <c r="C453" s="209" t="s">
        <v>680</v>
      </c>
      <c r="D453" s="72" t="str">
        <f t="shared" si="15"/>
        <v>jan/2018</v>
      </c>
      <c r="E453" s="206">
        <v>43105</v>
      </c>
      <c r="F453" s="205" t="s">
        <v>293</v>
      </c>
      <c r="G453" s="205" t="s">
        <v>284</v>
      </c>
      <c r="H453" s="207" t="s">
        <v>682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679</v>
      </c>
      <c r="C454" s="209" t="s">
        <v>680</v>
      </c>
      <c r="D454" s="72" t="str">
        <f t="shared" si="15"/>
        <v>jan/2018</v>
      </c>
      <c r="E454" s="206">
        <v>43105</v>
      </c>
      <c r="F454" s="205" t="s">
        <v>293</v>
      </c>
      <c r="G454" s="205" t="s">
        <v>284</v>
      </c>
      <c r="H454" s="207" t="s">
        <v>914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681</v>
      </c>
      <c r="C455" s="209" t="s">
        <v>680</v>
      </c>
      <c r="D455" s="72" t="str">
        <f t="shared" si="15"/>
        <v>jan/2018</v>
      </c>
      <c r="E455" s="206">
        <v>43105</v>
      </c>
      <c r="F455" s="205" t="s">
        <v>293</v>
      </c>
      <c r="G455" s="205" t="s">
        <v>284</v>
      </c>
      <c r="H455" s="207" t="s">
        <v>915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681</v>
      </c>
      <c r="C456" s="209" t="s">
        <v>680</v>
      </c>
      <c r="D456" s="72" t="str">
        <f t="shared" si="15"/>
        <v>jan/2018</v>
      </c>
      <c r="E456" s="206">
        <v>43105</v>
      </c>
      <c r="F456" s="205" t="s">
        <v>293</v>
      </c>
      <c r="G456" s="205" t="s">
        <v>284</v>
      </c>
      <c r="H456" s="207" t="s">
        <v>915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679</v>
      </c>
      <c r="C457" s="209" t="s">
        <v>680</v>
      </c>
      <c r="D457" s="72" t="str">
        <f t="shared" si="15"/>
        <v>jan/2018</v>
      </c>
      <c r="E457" s="206">
        <v>43105</v>
      </c>
      <c r="F457" s="205" t="s">
        <v>293</v>
      </c>
      <c r="G457" s="205" t="s">
        <v>284</v>
      </c>
      <c r="H457" s="207" t="s">
        <v>871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681</v>
      </c>
      <c r="C458" s="209" t="s">
        <v>680</v>
      </c>
      <c r="D458" s="72" t="str">
        <f t="shared" si="15"/>
        <v>jan/2018</v>
      </c>
      <c r="E458" s="206">
        <v>43105</v>
      </c>
      <c r="F458" s="205" t="s">
        <v>293</v>
      </c>
      <c r="G458" s="205" t="s">
        <v>284</v>
      </c>
      <c r="H458" s="207" t="s">
        <v>713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681</v>
      </c>
      <c r="C459" s="209" t="s">
        <v>680</v>
      </c>
      <c r="D459" s="72" t="str">
        <f t="shared" si="15"/>
        <v>jan/2018</v>
      </c>
      <c r="E459" s="206">
        <v>43105</v>
      </c>
      <c r="F459" s="205" t="s">
        <v>293</v>
      </c>
      <c r="G459" s="205" t="s">
        <v>284</v>
      </c>
      <c r="H459" s="207" t="s">
        <v>737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679</v>
      </c>
      <c r="C460" s="209" t="s">
        <v>680</v>
      </c>
      <c r="D460" s="72" t="str">
        <f t="shared" si="15"/>
        <v>jan/2018</v>
      </c>
      <c r="E460" s="206">
        <v>43105</v>
      </c>
      <c r="F460" s="205" t="s">
        <v>293</v>
      </c>
      <c r="G460" s="205" t="s">
        <v>284</v>
      </c>
      <c r="H460" s="207" t="s">
        <v>916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681</v>
      </c>
      <c r="C461" s="209" t="s">
        <v>680</v>
      </c>
      <c r="D461" s="72" t="str">
        <f t="shared" si="15"/>
        <v>jan/2018</v>
      </c>
      <c r="E461" s="206">
        <v>43105</v>
      </c>
      <c r="F461" s="205" t="s">
        <v>293</v>
      </c>
      <c r="G461" s="205" t="s">
        <v>284</v>
      </c>
      <c r="H461" s="207" t="s">
        <v>834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679</v>
      </c>
      <c r="C462" s="209" t="s">
        <v>680</v>
      </c>
      <c r="D462" s="72" t="str">
        <f t="shared" si="15"/>
        <v>jan/2018</v>
      </c>
      <c r="E462" s="206">
        <v>43105</v>
      </c>
      <c r="F462" s="205" t="s">
        <v>293</v>
      </c>
      <c r="G462" s="205" t="s">
        <v>284</v>
      </c>
      <c r="H462" s="207" t="s">
        <v>738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679</v>
      </c>
      <c r="C463" s="209" t="s">
        <v>680</v>
      </c>
      <c r="D463" s="72" t="str">
        <f t="shared" si="15"/>
        <v>jan/2018</v>
      </c>
      <c r="E463" s="206">
        <v>43105</v>
      </c>
      <c r="F463" s="205" t="s">
        <v>293</v>
      </c>
      <c r="G463" s="205" t="s">
        <v>284</v>
      </c>
      <c r="H463" s="207" t="s">
        <v>856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679</v>
      </c>
      <c r="C464" s="209" t="s">
        <v>680</v>
      </c>
      <c r="D464" s="72" t="str">
        <f t="shared" si="15"/>
        <v>jan/2018</v>
      </c>
      <c r="E464" s="206">
        <v>43105</v>
      </c>
      <c r="F464" s="205" t="s">
        <v>293</v>
      </c>
      <c r="G464" s="205" t="s">
        <v>284</v>
      </c>
      <c r="H464" s="207" t="s">
        <v>876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679</v>
      </c>
      <c r="C465" s="209" t="s">
        <v>680</v>
      </c>
      <c r="D465" s="72" t="str">
        <f t="shared" si="15"/>
        <v>jan/2018</v>
      </c>
      <c r="E465" s="206">
        <v>43105</v>
      </c>
      <c r="F465" s="205" t="s">
        <v>293</v>
      </c>
      <c r="G465" s="205" t="s">
        <v>284</v>
      </c>
      <c r="H465" s="207" t="s">
        <v>835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679</v>
      </c>
      <c r="C466" s="209" t="s">
        <v>680</v>
      </c>
      <c r="D466" s="72" t="str">
        <f t="shared" si="15"/>
        <v>jan/2018</v>
      </c>
      <c r="E466" s="206">
        <v>43105</v>
      </c>
      <c r="F466" s="205" t="s">
        <v>293</v>
      </c>
      <c r="G466" s="205" t="s">
        <v>284</v>
      </c>
      <c r="H466" s="207" t="s">
        <v>917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681</v>
      </c>
      <c r="C467" s="209" t="s">
        <v>680</v>
      </c>
      <c r="D467" s="72" t="str">
        <f t="shared" si="15"/>
        <v>jan/2018</v>
      </c>
      <c r="E467" s="206">
        <v>43105</v>
      </c>
      <c r="F467" s="205" t="s">
        <v>293</v>
      </c>
      <c r="G467" s="205" t="s">
        <v>284</v>
      </c>
      <c r="H467" s="207" t="s">
        <v>804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679</v>
      </c>
      <c r="C468" s="209" t="s">
        <v>680</v>
      </c>
      <c r="D468" s="72" t="str">
        <f t="shared" si="15"/>
        <v>jan/2018</v>
      </c>
      <c r="E468" s="206">
        <v>43105</v>
      </c>
      <c r="F468" s="205" t="s">
        <v>293</v>
      </c>
      <c r="G468" s="205" t="s">
        <v>284</v>
      </c>
      <c r="H468" s="207" t="s">
        <v>918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679</v>
      </c>
      <c r="C469" s="209" t="s">
        <v>680</v>
      </c>
      <c r="D469" s="72" t="str">
        <f t="shared" si="15"/>
        <v>jan/2018</v>
      </c>
      <c r="E469" s="206">
        <v>43105</v>
      </c>
      <c r="F469" s="205" t="s">
        <v>297</v>
      </c>
      <c r="G469" s="205" t="s">
        <v>284</v>
      </c>
      <c r="H469" s="207" t="s">
        <v>297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679</v>
      </c>
      <c r="C470" s="209" t="s">
        <v>680</v>
      </c>
      <c r="D470" s="72" t="str">
        <f t="shared" si="15"/>
        <v>jan/2018</v>
      </c>
      <c r="E470" s="206">
        <v>43105</v>
      </c>
      <c r="F470" s="205" t="s">
        <v>297</v>
      </c>
      <c r="G470" s="205" t="s">
        <v>284</v>
      </c>
      <c r="H470" s="207" t="s">
        <v>297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679</v>
      </c>
      <c r="C471" s="209" t="s">
        <v>680</v>
      </c>
      <c r="D471" s="72" t="str">
        <f t="shared" si="15"/>
        <v>jan/2018</v>
      </c>
      <c r="E471" s="206">
        <v>43105</v>
      </c>
      <c r="F471" s="205" t="s">
        <v>293</v>
      </c>
      <c r="G471" s="205" t="s">
        <v>284</v>
      </c>
      <c r="H471" s="220" t="s">
        <v>852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679</v>
      </c>
      <c r="C472" s="209" t="s">
        <v>680</v>
      </c>
      <c r="D472" s="72" t="str">
        <f t="shared" si="15"/>
        <v>jan/2018</v>
      </c>
      <c r="E472" s="206">
        <v>43105</v>
      </c>
      <c r="F472" s="205" t="s">
        <v>293</v>
      </c>
      <c r="G472" s="205" t="s">
        <v>284</v>
      </c>
      <c r="H472" s="207" t="s">
        <v>919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679</v>
      </c>
      <c r="C473" s="209" t="s">
        <v>680</v>
      </c>
      <c r="D473" s="72" t="str">
        <f t="shared" si="15"/>
        <v>jan/2018</v>
      </c>
      <c r="E473" s="206">
        <v>43105</v>
      </c>
      <c r="F473" s="205" t="s">
        <v>293</v>
      </c>
      <c r="G473" s="205" t="s">
        <v>284</v>
      </c>
      <c r="H473" s="207" t="s">
        <v>707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679</v>
      </c>
      <c r="C474" s="209" t="s">
        <v>680</v>
      </c>
      <c r="D474" s="72" t="str">
        <f t="shared" si="15"/>
        <v>jan/2018</v>
      </c>
      <c r="E474" s="206">
        <v>43105</v>
      </c>
      <c r="F474" s="205" t="s">
        <v>293</v>
      </c>
      <c r="G474" s="205" t="s">
        <v>284</v>
      </c>
      <c r="H474" s="207" t="s">
        <v>740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679</v>
      </c>
      <c r="C475" s="209" t="s">
        <v>680</v>
      </c>
      <c r="D475" s="72" t="str">
        <f t="shared" si="15"/>
        <v>jan/2018</v>
      </c>
      <c r="E475" s="206">
        <v>43105</v>
      </c>
      <c r="F475" s="205" t="s">
        <v>293</v>
      </c>
      <c r="G475" s="205" t="s">
        <v>284</v>
      </c>
      <c r="H475" s="207" t="s">
        <v>782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681</v>
      </c>
      <c r="C476" s="209" t="s">
        <v>680</v>
      </c>
      <c r="D476" s="72" t="str">
        <f t="shared" si="15"/>
        <v>jan/2018</v>
      </c>
      <c r="E476" s="206">
        <v>43105</v>
      </c>
      <c r="F476" s="205" t="s">
        <v>293</v>
      </c>
      <c r="G476" s="205" t="s">
        <v>284</v>
      </c>
      <c r="H476" s="207" t="s">
        <v>920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679</v>
      </c>
      <c r="C477" s="209" t="s">
        <v>680</v>
      </c>
      <c r="D477" s="72" t="str">
        <f t="shared" si="15"/>
        <v>jan/2018</v>
      </c>
      <c r="E477" s="206">
        <v>43105</v>
      </c>
      <c r="F477" s="205" t="s">
        <v>293</v>
      </c>
      <c r="G477" s="205" t="s">
        <v>284</v>
      </c>
      <c r="H477" s="207" t="s">
        <v>836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679</v>
      </c>
      <c r="C478" s="209" t="s">
        <v>680</v>
      </c>
      <c r="D478" s="72" t="str">
        <f t="shared" si="15"/>
        <v>jan/2018</v>
      </c>
      <c r="E478" s="206">
        <v>43105</v>
      </c>
      <c r="F478" s="205" t="s">
        <v>293</v>
      </c>
      <c r="G478" s="205" t="s">
        <v>284</v>
      </c>
      <c r="H478" s="207" t="s">
        <v>837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679</v>
      </c>
      <c r="C479" s="209" t="s">
        <v>680</v>
      </c>
      <c r="D479" s="72" t="str">
        <f t="shared" si="15"/>
        <v>jan/2018</v>
      </c>
      <c r="E479" s="206">
        <v>43105</v>
      </c>
      <c r="F479" s="205" t="s">
        <v>293</v>
      </c>
      <c r="G479" s="205" t="s">
        <v>284</v>
      </c>
      <c r="H479" s="207" t="s">
        <v>877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679</v>
      </c>
      <c r="C480" s="209" t="s">
        <v>680</v>
      </c>
      <c r="D480" s="72" t="str">
        <f t="shared" si="15"/>
        <v>jan/2018</v>
      </c>
      <c r="E480" s="206">
        <v>43105</v>
      </c>
      <c r="F480" s="205" t="s">
        <v>293</v>
      </c>
      <c r="G480" s="205" t="s">
        <v>284</v>
      </c>
      <c r="H480" s="207" t="s">
        <v>696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679</v>
      </c>
      <c r="C481" s="209" t="s">
        <v>680</v>
      </c>
      <c r="D481" s="72" t="str">
        <f t="shared" si="15"/>
        <v>jan/2018</v>
      </c>
      <c r="E481" s="206">
        <v>43105</v>
      </c>
      <c r="F481" s="205" t="s">
        <v>293</v>
      </c>
      <c r="G481" s="205" t="s">
        <v>284</v>
      </c>
      <c r="H481" s="207" t="s">
        <v>921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679</v>
      </c>
      <c r="C482" s="209" t="s">
        <v>680</v>
      </c>
      <c r="D482" s="72" t="str">
        <f t="shared" si="15"/>
        <v>jan/2018</v>
      </c>
      <c r="E482" s="206">
        <v>43105</v>
      </c>
      <c r="F482" s="205" t="s">
        <v>293</v>
      </c>
      <c r="G482" s="205" t="s">
        <v>284</v>
      </c>
      <c r="H482" s="207" t="s">
        <v>708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679</v>
      </c>
      <c r="C483" s="209" t="s">
        <v>680</v>
      </c>
      <c r="D483" s="72" t="str">
        <f t="shared" si="15"/>
        <v>jan/2018</v>
      </c>
      <c r="E483" s="206">
        <v>43105</v>
      </c>
      <c r="F483" s="205" t="s">
        <v>293</v>
      </c>
      <c r="G483" s="205" t="s">
        <v>284</v>
      </c>
      <c r="H483" s="207" t="s">
        <v>789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679</v>
      </c>
      <c r="C484" s="209" t="s">
        <v>680</v>
      </c>
      <c r="D484" s="72" t="str">
        <f t="shared" si="15"/>
        <v>jan/2018</v>
      </c>
      <c r="E484" s="206">
        <v>43105</v>
      </c>
      <c r="F484" s="205" t="s">
        <v>293</v>
      </c>
      <c r="G484" s="205" t="s">
        <v>284</v>
      </c>
      <c r="H484" s="207" t="s">
        <v>841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681</v>
      </c>
      <c r="C485" s="209" t="s">
        <v>680</v>
      </c>
      <c r="D485" s="72" t="str">
        <f t="shared" si="15"/>
        <v>jan/2018</v>
      </c>
      <c r="E485" s="206">
        <v>43105</v>
      </c>
      <c r="F485" s="205" t="s">
        <v>293</v>
      </c>
      <c r="G485" s="205" t="s">
        <v>284</v>
      </c>
      <c r="H485" s="207" t="s">
        <v>756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679</v>
      </c>
      <c r="C486" s="209" t="s">
        <v>680</v>
      </c>
      <c r="D486" s="72" t="str">
        <f t="shared" si="15"/>
        <v>jan/2018</v>
      </c>
      <c r="E486" s="206">
        <v>43105</v>
      </c>
      <c r="F486" s="205" t="s">
        <v>293</v>
      </c>
      <c r="G486" s="205" t="s">
        <v>284</v>
      </c>
      <c r="H486" s="207" t="s">
        <v>873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679</v>
      </c>
      <c r="C487" s="209" t="s">
        <v>680</v>
      </c>
      <c r="D487" s="72" t="str">
        <f t="shared" si="15"/>
        <v>jan/2018</v>
      </c>
      <c r="E487" s="206">
        <v>43105</v>
      </c>
      <c r="F487" s="205" t="s">
        <v>293</v>
      </c>
      <c r="G487" s="205" t="s">
        <v>284</v>
      </c>
      <c r="H487" s="207" t="s">
        <v>922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679</v>
      </c>
      <c r="C488" s="209" t="s">
        <v>680</v>
      </c>
      <c r="D488" s="72" t="str">
        <f t="shared" si="15"/>
        <v>jan/2018</v>
      </c>
      <c r="E488" s="206">
        <v>43105</v>
      </c>
      <c r="F488" s="205" t="s">
        <v>293</v>
      </c>
      <c r="G488" s="205" t="s">
        <v>284</v>
      </c>
      <c r="H488" s="207" t="s">
        <v>869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679</v>
      </c>
      <c r="C489" s="209" t="s">
        <v>680</v>
      </c>
      <c r="D489" s="72" t="str">
        <f t="shared" si="15"/>
        <v>jan/2018</v>
      </c>
      <c r="E489" s="206">
        <v>43105</v>
      </c>
      <c r="F489" s="205" t="s">
        <v>293</v>
      </c>
      <c r="G489" s="205" t="s">
        <v>284</v>
      </c>
      <c r="H489" s="207" t="s">
        <v>684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679</v>
      </c>
      <c r="C490" s="209" t="s">
        <v>680</v>
      </c>
      <c r="D490" s="72" t="str">
        <f t="shared" si="15"/>
        <v>jan/2018</v>
      </c>
      <c r="E490" s="206">
        <v>43105</v>
      </c>
      <c r="F490" s="205" t="s">
        <v>293</v>
      </c>
      <c r="G490" s="205" t="s">
        <v>284</v>
      </c>
      <c r="H490" s="207" t="s">
        <v>923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679</v>
      </c>
      <c r="C491" s="209" t="s">
        <v>680</v>
      </c>
      <c r="D491" s="72" t="str">
        <f t="shared" si="15"/>
        <v>jan/2018</v>
      </c>
      <c r="E491" s="206">
        <v>43105</v>
      </c>
      <c r="F491" s="205" t="s">
        <v>293</v>
      </c>
      <c r="G491" s="205" t="s">
        <v>284</v>
      </c>
      <c r="H491" s="207" t="s">
        <v>838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679</v>
      </c>
      <c r="C492" s="209" t="s">
        <v>680</v>
      </c>
      <c r="D492" s="72" t="str">
        <f t="shared" si="15"/>
        <v>jan/2018</v>
      </c>
      <c r="E492" s="206">
        <v>43105</v>
      </c>
      <c r="F492" s="205" t="s">
        <v>293</v>
      </c>
      <c r="G492" s="205" t="s">
        <v>284</v>
      </c>
      <c r="H492" s="207" t="s">
        <v>924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679</v>
      </c>
      <c r="C493" s="209" t="s">
        <v>680</v>
      </c>
      <c r="D493" s="72" t="str">
        <f t="shared" si="15"/>
        <v>jan/2018</v>
      </c>
      <c r="E493" s="206">
        <v>43105</v>
      </c>
      <c r="F493" s="205" t="s">
        <v>293</v>
      </c>
      <c r="G493" s="205" t="s">
        <v>284</v>
      </c>
      <c r="H493" s="207" t="s">
        <v>925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679</v>
      </c>
      <c r="C494" s="209" t="s">
        <v>680</v>
      </c>
      <c r="D494" s="72" t="str">
        <f t="shared" si="15"/>
        <v>jan/2018</v>
      </c>
      <c r="E494" s="206">
        <v>43105</v>
      </c>
      <c r="F494" s="205" t="s">
        <v>293</v>
      </c>
      <c r="G494" s="205" t="s">
        <v>284</v>
      </c>
      <c r="H494" s="207" t="s">
        <v>842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679</v>
      </c>
      <c r="C495" s="209" t="s">
        <v>680</v>
      </c>
      <c r="D495" s="72" t="str">
        <f t="shared" si="15"/>
        <v>jan/2018</v>
      </c>
      <c r="E495" s="206">
        <v>43105</v>
      </c>
      <c r="F495" s="205" t="s">
        <v>293</v>
      </c>
      <c r="G495" s="205" t="s">
        <v>284</v>
      </c>
      <c r="H495" s="207" t="s">
        <v>926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679</v>
      </c>
      <c r="C496" s="209" t="s">
        <v>680</v>
      </c>
      <c r="D496" s="72" t="str">
        <f t="shared" si="15"/>
        <v>jan/2018</v>
      </c>
      <c r="E496" s="206">
        <v>43105</v>
      </c>
      <c r="F496" s="205" t="s">
        <v>293</v>
      </c>
      <c r="G496" s="205" t="s">
        <v>284</v>
      </c>
      <c r="H496" s="207" t="s">
        <v>927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679</v>
      </c>
      <c r="C497" s="209" t="s">
        <v>680</v>
      </c>
      <c r="D497" s="72" t="str">
        <f t="shared" si="15"/>
        <v>jan/2018</v>
      </c>
      <c r="E497" s="206">
        <v>43105</v>
      </c>
      <c r="F497" s="205" t="s">
        <v>293</v>
      </c>
      <c r="G497" s="205" t="s">
        <v>284</v>
      </c>
      <c r="H497" s="207" t="s">
        <v>928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679</v>
      </c>
      <c r="C498" s="209" t="s">
        <v>680</v>
      </c>
      <c r="D498" s="72" t="str">
        <f t="shared" si="15"/>
        <v>jan/2018</v>
      </c>
      <c r="E498" s="206">
        <v>43105</v>
      </c>
      <c r="F498" s="205" t="s">
        <v>293</v>
      </c>
      <c r="G498" s="205" t="s">
        <v>284</v>
      </c>
      <c r="H498" s="207" t="s">
        <v>929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679</v>
      </c>
      <c r="C499" s="209" t="s">
        <v>680</v>
      </c>
      <c r="D499" s="72" t="str">
        <f t="shared" si="15"/>
        <v>jan/2018</v>
      </c>
      <c r="E499" s="206">
        <v>43105</v>
      </c>
      <c r="F499" s="205" t="s">
        <v>293</v>
      </c>
      <c r="G499" s="205" t="s">
        <v>284</v>
      </c>
      <c r="H499" s="207" t="s">
        <v>930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679</v>
      </c>
      <c r="C500" s="209" t="s">
        <v>680</v>
      </c>
      <c r="D500" s="72" t="str">
        <f t="shared" si="15"/>
        <v>jan/2018</v>
      </c>
      <c r="E500" s="206">
        <v>43105</v>
      </c>
      <c r="F500" s="205" t="s">
        <v>293</v>
      </c>
      <c r="G500" s="205" t="s">
        <v>284</v>
      </c>
      <c r="H500" s="207" t="s">
        <v>695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679</v>
      </c>
      <c r="C501" s="209" t="s">
        <v>680</v>
      </c>
      <c r="D501" s="72" t="str">
        <f t="shared" si="15"/>
        <v>jan/2018</v>
      </c>
      <c r="E501" s="206">
        <v>43105</v>
      </c>
      <c r="F501" s="205" t="s">
        <v>293</v>
      </c>
      <c r="G501" s="205" t="s">
        <v>284</v>
      </c>
      <c r="H501" s="207" t="s">
        <v>931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679</v>
      </c>
      <c r="C502" s="209" t="s">
        <v>680</v>
      </c>
      <c r="D502" s="72" t="str">
        <f t="shared" si="15"/>
        <v>jan/2018</v>
      </c>
      <c r="E502" s="206">
        <v>43105</v>
      </c>
      <c r="F502" s="205" t="s">
        <v>293</v>
      </c>
      <c r="G502" s="205" t="s">
        <v>284</v>
      </c>
      <c r="H502" s="207" t="s">
        <v>840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679</v>
      </c>
      <c r="C503" s="209" t="s">
        <v>680</v>
      </c>
      <c r="D503" s="72" t="str">
        <f t="shared" si="15"/>
        <v>jan/2018</v>
      </c>
      <c r="E503" s="206">
        <v>43105</v>
      </c>
      <c r="F503" s="205" t="s">
        <v>293</v>
      </c>
      <c r="G503" s="205" t="s">
        <v>284</v>
      </c>
      <c r="H503" s="207" t="s">
        <v>860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679</v>
      </c>
      <c r="C504" s="209" t="s">
        <v>680</v>
      </c>
      <c r="D504" s="72" t="str">
        <f t="shared" si="15"/>
        <v>jan/2018</v>
      </c>
      <c r="E504" s="206">
        <v>43105</v>
      </c>
      <c r="F504" s="205" t="s">
        <v>293</v>
      </c>
      <c r="G504" s="205" t="s">
        <v>284</v>
      </c>
      <c r="H504" s="207" t="s">
        <v>720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679</v>
      </c>
      <c r="C505" s="209" t="s">
        <v>680</v>
      </c>
      <c r="D505" s="72" t="str">
        <f t="shared" si="15"/>
        <v>jan/2018</v>
      </c>
      <c r="E505" s="206">
        <v>43105</v>
      </c>
      <c r="F505" s="205" t="s">
        <v>293</v>
      </c>
      <c r="G505" s="205" t="s">
        <v>284</v>
      </c>
      <c r="H505" s="207" t="s">
        <v>932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679</v>
      </c>
      <c r="C506" s="209" t="s">
        <v>680</v>
      </c>
      <c r="D506" s="72" t="str">
        <f t="shared" si="15"/>
        <v>jan/2018</v>
      </c>
      <c r="E506" s="206">
        <v>43105</v>
      </c>
      <c r="F506" s="205" t="s">
        <v>293</v>
      </c>
      <c r="G506" s="205" t="s">
        <v>284</v>
      </c>
      <c r="H506" s="207" t="s">
        <v>933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679</v>
      </c>
      <c r="C507" s="209" t="s">
        <v>680</v>
      </c>
      <c r="D507" s="72" t="str">
        <f t="shared" si="15"/>
        <v>jan/2018</v>
      </c>
      <c r="E507" s="206">
        <v>43105</v>
      </c>
      <c r="F507" s="205" t="s">
        <v>293</v>
      </c>
      <c r="G507" s="205" t="s">
        <v>284</v>
      </c>
      <c r="H507" s="207" t="s">
        <v>934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679</v>
      </c>
      <c r="C508" s="209" t="s">
        <v>680</v>
      </c>
      <c r="D508" s="72" t="str">
        <f t="shared" si="15"/>
        <v>jan/2018</v>
      </c>
      <c r="E508" s="206">
        <v>43105</v>
      </c>
      <c r="F508" s="205" t="s">
        <v>293</v>
      </c>
      <c r="G508" s="205" t="s">
        <v>284</v>
      </c>
      <c r="H508" s="207" t="s">
        <v>854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679</v>
      </c>
      <c r="C509" s="209" t="s">
        <v>680</v>
      </c>
      <c r="D509" s="72" t="str">
        <f t="shared" si="15"/>
        <v>jan/2018</v>
      </c>
      <c r="E509" s="206">
        <v>43105</v>
      </c>
      <c r="F509" s="205" t="s">
        <v>293</v>
      </c>
      <c r="G509" s="205" t="s">
        <v>284</v>
      </c>
      <c r="H509" s="207" t="s">
        <v>805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679</v>
      </c>
      <c r="C510" s="209" t="s">
        <v>680</v>
      </c>
      <c r="D510" s="72" t="str">
        <f t="shared" si="15"/>
        <v>jan/2018</v>
      </c>
      <c r="E510" s="206">
        <v>43105</v>
      </c>
      <c r="F510" s="205" t="s">
        <v>293</v>
      </c>
      <c r="G510" s="205" t="s">
        <v>284</v>
      </c>
      <c r="H510" s="207" t="s">
        <v>935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679</v>
      </c>
      <c r="C511" s="209" t="s">
        <v>680</v>
      </c>
      <c r="D511" s="72" t="str">
        <f t="shared" si="15"/>
        <v>jan/2018</v>
      </c>
      <c r="E511" s="206">
        <v>43105</v>
      </c>
      <c r="F511" s="205" t="s">
        <v>293</v>
      </c>
      <c r="G511" s="205" t="s">
        <v>284</v>
      </c>
      <c r="H511" s="207" t="s">
        <v>936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679</v>
      </c>
      <c r="C512" s="209" t="s">
        <v>680</v>
      </c>
      <c r="D512" s="72" t="str">
        <f t="shared" si="15"/>
        <v>jan/2018</v>
      </c>
      <c r="E512" s="206">
        <v>43105</v>
      </c>
      <c r="F512" s="205" t="s">
        <v>293</v>
      </c>
      <c r="G512" s="205" t="s">
        <v>284</v>
      </c>
      <c r="H512" s="207" t="s">
        <v>937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679</v>
      </c>
      <c r="C513" s="209" t="s">
        <v>680</v>
      </c>
      <c r="D513" s="72" t="str">
        <f t="shared" si="15"/>
        <v>jan/2018</v>
      </c>
      <c r="E513" s="206">
        <v>43105</v>
      </c>
      <c r="F513" s="205" t="s">
        <v>293</v>
      </c>
      <c r="G513" s="205" t="s">
        <v>284</v>
      </c>
      <c r="H513" s="207" t="s">
        <v>883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679</v>
      </c>
      <c r="C514" s="209" t="s">
        <v>680</v>
      </c>
      <c r="D514" s="72" t="str">
        <f t="shared" si="15"/>
        <v>jan/2018</v>
      </c>
      <c r="E514" s="206">
        <v>43105</v>
      </c>
      <c r="F514" s="205" t="s">
        <v>293</v>
      </c>
      <c r="G514" s="205" t="s">
        <v>284</v>
      </c>
      <c r="H514" s="207" t="s">
        <v>938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679</v>
      </c>
      <c r="C515" s="209" t="s">
        <v>680</v>
      </c>
      <c r="D515" s="72" t="str">
        <f t="shared" si="15"/>
        <v>jan/2018</v>
      </c>
      <c r="E515" s="206">
        <v>43105</v>
      </c>
      <c r="F515" s="205" t="s">
        <v>293</v>
      </c>
      <c r="G515" s="205" t="s">
        <v>284</v>
      </c>
      <c r="H515" s="207" t="s">
        <v>758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679</v>
      </c>
      <c r="C516" s="209" t="s">
        <v>680</v>
      </c>
      <c r="D516" s="72" t="str">
        <f t="shared" ref="D516:D579" si="17">TEXT(E516,"mmm/aaaa")</f>
        <v>jan/2018</v>
      </c>
      <c r="E516" s="206">
        <v>43105</v>
      </c>
      <c r="F516" s="205" t="s">
        <v>293</v>
      </c>
      <c r="G516" s="205" t="s">
        <v>284</v>
      </c>
      <c r="H516" s="207" t="s">
        <v>939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679</v>
      </c>
      <c r="C517" s="209" t="s">
        <v>680</v>
      </c>
      <c r="D517" s="72" t="str">
        <f t="shared" si="17"/>
        <v>jan/2018</v>
      </c>
      <c r="E517" s="206">
        <v>43105</v>
      </c>
      <c r="F517" s="205" t="s">
        <v>293</v>
      </c>
      <c r="G517" s="205" t="s">
        <v>284</v>
      </c>
      <c r="H517" s="207" t="s">
        <v>722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679</v>
      </c>
      <c r="C518" s="209" t="s">
        <v>680</v>
      </c>
      <c r="D518" s="72" t="str">
        <f t="shared" si="17"/>
        <v>jan/2018</v>
      </c>
      <c r="E518" s="206">
        <v>43105</v>
      </c>
      <c r="F518" s="205" t="s">
        <v>293</v>
      </c>
      <c r="G518" s="205" t="s">
        <v>284</v>
      </c>
      <c r="H518" s="207" t="s">
        <v>759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679</v>
      </c>
      <c r="C519" s="209" t="s">
        <v>680</v>
      </c>
      <c r="D519" s="72" t="str">
        <f t="shared" si="17"/>
        <v>jan/2018</v>
      </c>
      <c r="E519" s="206">
        <v>43105</v>
      </c>
      <c r="F519" s="205" t="s">
        <v>293</v>
      </c>
      <c r="G519" s="205" t="s">
        <v>284</v>
      </c>
      <c r="H519" s="207" t="s">
        <v>709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679</v>
      </c>
      <c r="C520" s="209" t="s">
        <v>680</v>
      </c>
      <c r="D520" s="72" t="str">
        <f t="shared" si="17"/>
        <v>jan/2018</v>
      </c>
      <c r="E520" s="206">
        <v>43105</v>
      </c>
      <c r="F520" s="205" t="s">
        <v>293</v>
      </c>
      <c r="G520" s="205" t="s">
        <v>284</v>
      </c>
      <c r="H520" s="207" t="s">
        <v>940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679</v>
      </c>
      <c r="C521" s="209" t="s">
        <v>680</v>
      </c>
      <c r="D521" s="72" t="str">
        <f t="shared" si="17"/>
        <v>jan/2018</v>
      </c>
      <c r="E521" s="206">
        <v>43105</v>
      </c>
      <c r="F521" s="205" t="s">
        <v>293</v>
      </c>
      <c r="G521" s="205" t="s">
        <v>284</v>
      </c>
      <c r="H521" s="207" t="s">
        <v>941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679</v>
      </c>
      <c r="C522" s="209" t="s">
        <v>680</v>
      </c>
      <c r="D522" s="72" t="str">
        <f t="shared" si="17"/>
        <v>jan/2018</v>
      </c>
      <c r="E522" s="206">
        <v>43105</v>
      </c>
      <c r="F522" s="205" t="s">
        <v>293</v>
      </c>
      <c r="G522" s="205" t="s">
        <v>284</v>
      </c>
      <c r="H522" s="207" t="s">
        <v>718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679</v>
      </c>
      <c r="C523" s="209" t="s">
        <v>680</v>
      </c>
      <c r="D523" s="72" t="str">
        <f t="shared" si="17"/>
        <v>jan/2018</v>
      </c>
      <c r="E523" s="206">
        <v>43105</v>
      </c>
      <c r="F523" s="205" t="s">
        <v>293</v>
      </c>
      <c r="G523" s="205" t="s">
        <v>284</v>
      </c>
      <c r="H523" s="207" t="s">
        <v>942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679</v>
      </c>
      <c r="C524" s="209" t="s">
        <v>680</v>
      </c>
      <c r="D524" s="72" t="str">
        <f t="shared" si="17"/>
        <v>jan/2018</v>
      </c>
      <c r="E524" s="206">
        <v>43105</v>
      </c>
      <c r="F524" s="205" t="s">
        <v>293</v>
      </c>
      <c r="G524" s="205" t="s">
        <v>284</v>
      </c>
      <c r="H524" s="207" t="s">
        <v>807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679</v>
      </c>
      <c r="C525" s="209" t="s">
        <v>680</v>
      </c>
      <c r="D525" s="72" t="str">
        <f t="shared" si="17"/>
        <v>jan/2018</v>
      </c>
      <c r="E525" s="206">
        <v>43105</v>
      </c>
      <c r="F525" s="205" t="s">
        <v>293</v>
      </c>
      <c r="G525" s="205" t="s">
        <v>284</v>
      </c>
      <c r="H525" s="207" t="s">
        <v>855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679</v>
      </c>
      <c r="C526" s="209" t="s">
        <v>680</v>
      </c>
      <c r="D526" s="72" t="str">
        <f t="shared" si="17"/>
        <v>jan/2018</v>
      </c>
      <c r="E526" s="206">
        <v>43105</v>
      </c>
      <c r="F526" s="205" t="s">
        <v>293</v>
      </c>
      <c r="G526" s="205" t="s">
        <v>284</v>
      </c>
      <c r="H526" s="207" t="s">
        <v>943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679</v>
      </c>
      <c r="C527" s="209" t="s">
        <v>680</v>
      </c>
      <c r="D527" s="72" t="str">
        <f t="shared" si="17"/>
        <v>jan/2018</v>
      </c>
      <c r="E527" s="206">
        <v>43105</v>
      </c>
      <c r="F527" s="205" t="s">
        <v>293</v>
      </c>
      <c r="G527" s="205" t="s">
        <v>284</v>
      </c>
      <c r="H527" s="207" t="s">
        <v>700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679</v>
      </c>
      <c r="C528" s="209" t="s">
        <v>680</v>
      </c>
      <c r="D528" s="72" t="str">
        <f t="shared" si="17"/>
        <v>jan/2018</v>
      </c>
      <c r="E528" s="206">
        <v>43105</v>
      </c>
      <c r="F528" s="205" t="s">
        <v>293</v>
      </c>
      <c r="G528" s="205" t="s">
        <v>284</v>
      </c>
      <c r="H528" s="207" t="s">
        <v>701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679</v>
      </c>
      <c r="C529" s="209" t="s">
        <v>680</v>
      </c>
      <c r="D529" s="72" t="str">
        <f t="shared" si="17"/>
        <v>jan/2018</v>
      </c>
      <c r="E529" s="206">
        <v>43105</v>
      </c>
      <c r="F529" s="205" t="s">
        <v>293</v>
      </c>
      <c r="G529" s="205" t="s">
        <v>284</v>
      </c>
      <c r="H529" s="207" t="s">
        <v>761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679</v>
      </c>
      <c r="C530" s="209" t="s">
        <v>680</v>
      </c>
      <c r="D530" s="72" t="str">
        <f t="shared" si="17"/>
        <v>jan/2018</v>
      </c>
      <c r="E530" s="206">
        <v>43105</v>
      </c>
      <c r="F530" s="205" t="s">
        <v>293</v>
      </c>
      <c r="G530" s="205" t="s">
        <v>284</v>
      </c>
      <c r="H530" s="207" t="s">
        <v>801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679</v>
      </c>
      <c r="C531" s="209" t="s">
        <v>680</v>
      </c>
      <c r="D531" s="72" t="str">
        <f t="shared" si="17"/>
        <v>jan/2018</v>
      </c>
      <c r="E531" s="206">
        <v>43105</v>
      </c>
      <c r="F531" s="205" t="s">
        <v>293</v>
      </c>
      <c r="G531" s="205" t="s">
        <v>284</v>
      </c>
      <c r="H531" s="207" t="s">
        <v>742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679</v>
      </c>
      <c r="C532" s="209" t="s">
        <v>680</v>
      </c>
      <c r="D532" s="72" t="str">
        <f t="shared" si="17"/>
        <v>jan/2018</v>
      </c>
      <c r="E532" s="206">
        <v>43105</v>
      </c>
      <c r="F532" s="205" t="s">
        <v>293</v>
      </c>
      <c r="G532" s="205" t="s">
        <v>284</v>
      </c>
      <c r="H532" s="207" t="s">
        <v>792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679</v>
      </c>
      <c r="C533" s="209" t="s">
        <v>680</v>
      </c>
      <c r="D533" s="72" t="str">
        <f t="shared" si="17"/>
        <v>jan/2018</v>
      </c>
      <c r="E533" s="206">
        <v>43105</v>
      </c>
      <c r="F533" s="205" t="s">
        <v>293</v>
      </c>
      <c r="G533" s="205" t="s">
        <v>284</v>
      </c>
      <c r="H533" s="207" t="s">
        <v>944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679</v>
      </c>
      <c r="C534" s="209" t="s">
        <v>680</v>
      </c>
      <c r="D534" s="72" t="str">
        <f t="shared" si="17"/>
        <v>jan/2018</v>
      </c>
      <c r="E534" s="206">
        <v>43105</v>
      </c>
      <c r="F534" s="205" t="s">
        <v>293</v>
      </c>
      <c r="G534" s="205" t="s">
        <v>284</v>
      </c>
      <c r="H534" s="207" t="s">
        <v>762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679</v>
      </c>
      <c r="C535" s="209" t="s">
        <v>680</v>
      </c>
      <c r="D535" s="72" t="str">
        <f t="shared" si="17"/>
        <v>jan/2018</v>
      </c>
      <c r="E535" s="206">
        <v>43105</v>
      </c>
      <c r="F535" s="205" t="s">
        <v>293</v>
      </c>
      <c r="G535" s="205" t="s">
        <v>284</v>
      </c>
      <c r="H535" s="207" t="s">
        <v>763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679</v>
      </c>
      <c r="C536" s="209" t="s">
        <v>680</v>
      </c>
      <c r="D536" s="72" t="str">
        <f t="shared" si="17"/>
        <v>jan/2018</v>
      </c>
      <c r="E536" s="206">
        <v>43105</v>
      </c>
      <c r="F536" s="205" t="s">
        <v>293</v>
      </c>
      <c r="G536" s="205" t="s">
        <v>284</v>
      </c>
      <c r="H536" s="207" t="s">
        <v>945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679</v>
      </c>
      <c r="C537" s="209" t="s">
        <v>680</v>
      </c>
      <c r="D537" s="72" t="str">
        <f t="shared" si="17"/>
        <v>jan/2018</v>
      </c>
      <c r="E537" s="206">
        <v>43105</v>
      </c>
      <c r="F537" s="205" t="s">
        <v>293</v>
      </c>
      <c r="G537" s="205" t="s">
        <v>284</v>
      </c>
      <c r="H537" s="207" t="s">
        <v>946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679</v>
      </c>
      <c r="C538" s="209" t="s">
        <v>680</v>
      </c>
      <c r="D538" s="72" t="str">
        <f t="shared" si="17"/>
        <v>jan/2018</v>
      </c>
      <c r="E538" s="206">
        <v>43105</v>
      </c>
      <c r="F538" s="205" t="s">
        <v>293</v>
      </c>
      <c r="G538" s="205" t="s">
        <v>284</v>
      </c>
      <c r="H538" s="207" t="s">
        <v>764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679</v>
      </c>
      <c r="C539" s="209" t="s">
        <v>680</v>
      </c>
      <c r="D539" s="72" t="str">
        <f t="shared" si="17"/>
        <v>jan/2018</v>
      </c>
      <c r="E539" s="206">
        <v>43105</v>
      </c>
      <c r="F539" s="205" t="s">
        <v>293</v>
      </c>
      <c r="G539" s="205" t="s">
        <v>284</v>
      </c>
      <c r="H539" s="207" t="s">
        <v>947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679</v>
      </c>
      <c r="C540" s="209" t="s">
        <v>680</v>
      </c>
      <c r="D540" s="72" t="str">
        <f t="shared" si="17"/>
        <v>jan/2018</v>
      </c>
      <c r="E540" s="206">
        <v>43105</v>
      </c>
      <c r="F540" s="205" t="s">
        <v>293</v>
      </c>
      <c r="G540" s="205" t="s">
        <v>284</v>
      </c>
      <c r="H540" s="207" t="s">
        <v>948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679</v>
      </c>
      <c r="C541" s="209" t="s">
        <v>680</v>
      </c>
      <c r="D541" s="72" t="str">
        <f t="shared" si="17"/>
        <v>jan/2018</v>
      </c>
      <c r="E541" s="206">
        <v>43105</v>
      </c>
      <c r="F541" s="205" t="s">
        <v>293</v>
      </c>
      <c r="G541" s="205" t="s">
        <v>284</v>
      </c>
      <c r="H541" s="207" t="s">
        <v>812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679</v>
      </c>
      <c r="C542" s="209" t="s">
        <v>680</v>
      </c>
      <c r="D542" s="72" t="str">
        <f t="shared" si="17"/>
        <v>jan/2018</v>
      </c>
      <c r="E542" s="206">
        <v>43105</v>
      </c>
      <c r="F542" s="205" t="s">
        <v>293</v>
      </c>
      <c r="G542" s="205" t="s">
        <v>284</v>
      </c>
      <c r="H542" s="207" t="s">
        <v>815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679</v>
      </c>
      <c r="C543" s="209" t="s">
        <v>680</v>
      </c>
      <c r="D543" s="72" t="str">
        <f t="shared" si="17"/>
        <v>jan/2018</v>
      </c>
      <c r="E543" s="206">
        <v>43105</v>
      </c>
      <c r="F543" s="205" t="s">
        <v>293</v>
      </c>
      <c r="G543" s="205" t="s">
        <v>284</v>
      </c>
      <c r="H543" s="207" t="s">
        <v>949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679</v>
      </c>
      <c r="C544" s="209" t="s">
        <v>680</v>
      </c>
      <c r="D544" s="72" t="str">
        <f t="shared" si="17"/>
        <v>jan/2018</v>
      </c>
      <c r="E544" s="206">
        <v>43105</v>
      </c>
      <c r="F544" s="205" t="s">
        <v>293</v>
      </c>
      <c r="G544" s="205" t="s">
        <v>284</v>
      </c>
      <c r="H544" s="207" t="s">
        <v>950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679</v>
      </c>
      <c r="C545" s="209" t="s">
        <v>680</v>
      </c>
      <c r="D545" s="72" t="str">
        <f t="shared" si="17"/>
        <v>jan/2018</v>
      </c>
      <c r="E545" s="206">
        <v>43105</v>
      </c>
      <c r="F545" s="205" t="s">
        <v>293</v>
      </c>
      <c r="G545" s="205" t="s">
        <v>284</v>
      </c>
      <c r="H545" s="207" t="s">
        <v>951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679</v>
      </c>
      <c r="C546" s="209" t="s">
        <v>680</v>
      </c>
      <c r="D546" s="72" t="str">
        <f t="shared" si="17"/>
        <v>jan/2018</v>
      </c>
      <c r="E546" s="206">
        <v>43105</v>
      </c>
      <c r="F546" s="205" t="s">
        <v>293</v>
      </c>
      <c r="G546" s="205" t="s">
        <v>284</v>
      </c>
      <c r="H546" s="207" t="s">
        <v>952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679</v>
      </c>
      <c r="C547" s="209" t="s">
        <v>680</v>
      </c>
      <c r="D547" s="72" t="str">
        <f t="shared" si="17"/>
        <v>jan/2018</v>
      </c>
      <c r="E547" s="206">
        <v>43105</v>
      </c>
      <c r="F547" s="205" t="s">
        <v>293</v>
      </c>
      <c r="G547" s="205" t="s">
        <v>284</v>
      </c>
      <c r="H547" s="207" t="s">
        <v>811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679</v>
      </c>
      <c r="C548" s="209" t="s">
        <v>680</v>
      </c>
      <c r="D548" s="72" t="str">
        <f t="shared" si="17"/>
        <v>jan/2018</v>
      </c>
      <c r="E548" s="206">
        <v>43105</v>
      </c>
      <c r="F548" s="205" t="s">
        <v>293</v>
      </c>
      <c r="G548" s="205" t="s">
        <v>284</v>
      </c>
      <c r="H548" s="207" t="s">
        <v>865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679</v>
      </c>
      <c r="C549" s="209" t="s">
        <v>680</v>
      </c>
      <c r="D549" s="72" t="str">
        <f t="shared" si="17"/>
        <v>jan/2018</v>
      </c>
      <c r="E549" s="206">
        <v>43105</v>
      </c>
      <c r="F549" s="205" t="s">
        <v>293</v>
      </c>
      <c r="G549" s="205" t="s">
        <v>284</v>
      </c>
      <c r="H549" s="207" t="s">
        <v>846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679</v>
      </c>
      <c r="C550" s="209" t="s">
        <v>680</v>
      </c>
      <c r="D550" s="72" t="str">
        <f t="shared" si="17"/>
        <v>jan/2018</v>
      </c>
      <c r="E550" s="206">
        <v>43105</v>
      </c>
      <c r="F550" s="205" t="s">
        <v>293</v>
      </c>
      <c r="G550" s="205" t="s">
        <v>284</v>
      </c>
      <c r="H550" s="207" t="s">
        <v>878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679</v>
      </c>
      <c r="C551" s="209" t="s">
        <v>680</v>
      </c>
      <c r="D551" s="72" t="str">
        <f t="shared" si="17"/>
        <v>jan/2018</v>
      </c>
      <c r="E551" s="206">
        <v>43105</v>
      </c>
      <c r="F551" s="205" t="s">
        <v>293</v>
      </c>
      <c r="G551" s="205" t="s">
        <v>284</v>
      </c>
      <c r="H551" s="207" t="s">
        <v>953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679</v>
      </c>
      <c r="C552" s="209" t="s">
        <v>680</v>
      </c>
      <c r="D552" s="72" t="str">
        <f t="shared" si="17"/>
        <v>jan/2018</v>
      </c>
      <c r="E552" s="206">
        <v>43105</v>
      </c>
      <c r="F552" s="205" t="s">
        <v>293</v>
      </c>
      <c r="G552" s="205" t="s">
        <v>284</v>
      </c>
      <c r="H552" s="207" t="s">
        <v>879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679</v>
      </c>
      <c r="C553" s="209" t="s">
        <v>680</v>
      </c>
      <c r="D553" s="72" t="str">
        <f t="shared" si="17"/>
        <v>jan/2018</v>
      </c>
      <c r="E553" s="206">
        <v>43105</v>
      </c>
      <c r="F553" s="205" t="s">
        <v>293</v>
      </c>
      <c r="G553" s="205" t="s">
        <v>284</v>
      </c>
      <c r="H553" s="207" t="s">
        <v>954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679</v>
      </c>
      <c r="C554" s="209" t="s">
        <v>680</v>
      </c>
      <c r="D554" s="72" t="str">
        <f t="shared" si="17"/>
        <v>jan/2018</v>
      </c>
      <c r="E554" s="206">
        <v>43105</v>
      </c>
      <c r="F554" s="205" t="s">
        <v>293</v>
      </c>
      <c r="G554" s="205" t="s">
        <v>284</v>
      </c>
      <c r="H554" s="207" t="s">
        <v>874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679</v>
      </c>
      <c r="C555" s="209" t="s">
        <v>680</v>
      </c>
      <c r="D555" s="72" t="str">
        <f t="shared" si="17"/>
        <v>jan/2018</v>
      </c>
      <c r="E555" s="206">
        <v>43105</v>
      </c>
      <c r="F555" s="205" t="s">
        <v>293</v>
      </c>
      <c r="G555" s="205" t="s">
        <v>284</v>
      </c>
      <c r="H555" s="207" t="s">
        <v>861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679</v>
      </c>
      <c r="C556" s="209" t="s">
        <v>680</v>
      </c>
      <c r="D556" s="72" t="str">
        <f t="shared" si="17"/>
        <v>jan/2018</v>
      </c>
      <c r="E556" s="206">
        <v>43105</v>
      </c>
      <c r="F556" s="205" t="s">
        <v>293</v>
      </c>
      <c r="G556" s="205" t="s">
        <v>284</v>
      </c>
      <c r="H556" s="207" t="s">
        <v>768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679</v>
      </c>
      <c r="C557" s="209" t="s">
        <v>680</v>
      </c>
      <c r="D557" s="72" t="str">
        <f t="shared" si="17"/>
        <v>jan/2018</v>
      </c>
      <c r="E557" s="206">
        <v>43105</v>
      </c>
      <c r="F557" s="205" t="s">
        <v>293</v>
      </c>
      <c r="G557" s="205" t="s">
        <v>284</v>
      </c>
      <c r="H557" s="207" t="s">
        <v>692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679</v>
      </c>
      <c r="C558" s="209" t="s">
        <v>680</v>
      </c>
      <c r="D558" s="72" t="str">
        <f t="shared" si="17"/>
        <v>jan/2018</v>
      </c>
      <c r="E558" s="206">
        <v>43105</v>
      </c>
      <c r="F558" s="205" t="s">
        <v>293</v>
      </c>
      <c r="G558" s="205" t="s">
        <v>284</v>
      </c>
      <c r="H558" s="207" t="s">
        <v>955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679</v>
      </c>
      <c r="C559" s="209" t="s">
        <v>680</v>
      </c>
      <c r="D559" s="72" t="str">
        <f t="shared" si="17"/>
        <v>jan/2018</v>
      </c>
      <c r="E559" s="206">
        <v>43105</v>
      </c>
      <c r="F559" s="205" t="s">
        <v>293</v>
      </c>
      <c r="G559" s="205" t="s">
        <v>284</v>
      </c>
      <c r="H559" s="207" t="s">
        <v>711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679</v>
      </c>
      <c r="C560" s="209" t="s">
        <v>680</v>
      </c>
      <c r="D560" s="72" t="str">
        <f t="shared" si="17"/>
        <v>jan/2018</v>
      </c>
      <c r="E560" s="206">
        <v>43105</v>
      </c>
      <c r="F560" s="205" t="s">
        <v>293</v>
      </c>
      <c r="G560" s="205" t="s">
        <v>284</v>
      </c>
      <c r="H560" s="207" t="s">
        <v>956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679</v>
      </c>
      <c r="C561" s="209" t="s">
        <v>680</v>
      </c>
      <c r="D561" s="72" t="str">
        <f t="shared" si="17"/>
        <v>jan/2018</v>
      </c>
      <c r="E561" s="206">
        <v>43105</v>
      </c>
      <c r="F561" s="205" t="s">
        <v>293</v>
      </c>
      <c r="G561" s="205" t="s">
        <v>284</v>
      </c>
      <c r="H561" s="207" t="s">
        <v>957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679</v>
      </c>
      <c r="C562" s="209" t="s">
        <v>680</v>
      </c>
      <c r="D562" s="72" t="str">
        <f t="shared" si="17"/>
        <v>jan/2018</v>
      </c>
      <c r="E562" s="206">
        <v>43105</v>
      </c>
      <c r="F562" s="205" t="s">
        <v>293</v>
      </c>
      <c r="G562" s="205" t="s">
        <v>284</v>
      </c>
      <c r="H562" s="207" t="s">
        <v>685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679</v>
      </c>
      <c r="C563" s="209" t="s">
        <v>680</v>
      </c>
      <c r="D563" s="72" t="str">
        <f t="shared" si="17"/>
        <v>jan/2018</v>
      </c>
      <c r="E563" s="206">
        <v>43105</v>
      </c>
      <c r="F563" s="205" t="s">
        <v>293</v>
      </c>
      <c r="G563" s="205" t="s">
        <v>284</v>
      </c>
      <c r="H563" s="207" t="s">
        <v>795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679</v>
      </c>
      <c r="C564" s="209" t="s">
        <v>680</v>
      </c>
      <c r="D564" s="72" t="str">
        <f t="shared" si="17"/>
        <v>jan/2018</v>
      </c>
      <c r="E564" s="206">
        <v>43105</v>
      </c>
      <c r="F564" s="205" t="s">
        <v>293</v>
      </c>
      <c r="G564" s="205" t="s">
        <v>284</v>
      </c>
      <c r="H564" s="207" t="s">
        <v>862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679</v>
      </c>
      <c r="C565" s="209" t="s">
        <v>680</v>
      </c>
      <c r="D565" s="72" t="str">
        <f t="shared" si="17"/>
        <v>jan/2018</v>
      </c>
      <c r="E565" s="206">
        <v>43105</v>
      </c>
      <c r="F565" s="205" t="s">
        <v>293</v>
      </c>
      <c r="G565" s="205" t="s">
        <v>284</v>
      </c>
      <c r="H565" s="207" t="s">
        <v>958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679</v>
      </c>
      <c r="C566" s="209" t="s">
        <v>680</v>
      </c>
      <c r="D566" s="72" t="str">
        <f t="shared" si="17"/>
        <v>jan/2018</v>
      </c>
      <c r="E566" s="206">
        <v>43105</v>
      </c>
      <c r="F566" s="205" t="s">
        <v>293</v>
      </c>
      <c r="G566" s="205" t="s">
        <v>284</v>
      </c>
      <c r="H566" s="207" t="s">
        <v>822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679</v>
      </c>
      <c r="C567" s="209" t="s">
        <v>680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284</v>
      </c>
      <c r="H567" s="207" t="s">
        <v>338</v>
      </c>
      <c r="I567" s="207" t="s">
        <v>188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679</v>
      </c>
      <c r="C568" s="209" t="s">
        <v>680</v>
      </c>
      <c r="D568" s="72" t="str">
        <f t="shared" si="17"/>
        <v>jan/2018</v>
      </c>
      <c r="E568" s="206">
        <v>43105</v>
      </c>
      <c r="F568" s="205" t="s">
        <v>293</v>
      </c>
      <c r="G568" s="205" t="s">
        <v>284</v>
      </c>
      <c r="H568" s="207" t="s">
        <v>847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679</v>
      </c>
      <c r="C569" s="209" t="s">
        <v>680</v>
      </c>
      <c r="D569" s="72" t="str">
        <f t="shared" si="17"/>
        <v>jan/2018</v>
      </c>
      <c r="E569" s="206">
        <v>43105</v>
      </c>
      <c r="F569" s="205" t="s">
        <v>293</v>
      </c>
      <c r="G569" s="205" t="s">
        <v>284</v>
      </c>
      <c r="H569" s="207" t="s">
        <v>959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679</v>
      </c>
      <c r="C570" s="209" t="s">
        <v>680</v>
      </c>
      <c r="D570" s="72" t="str">
        <f t="shared" si="17"/>
        <v>jan/2018</v>
      </c>
      <c r="E570" s="206">
        <v>43105</v>
      </c>
      <c r="F570" s="205" t="s">
        <v>293</v>
      </c>
      <c r="G570" s="205" t="s">
        <v>284</v>
      </c>
      <c r="H570" s="207" t="s">
        <v>960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679</v>
      </c>
      <c r="C571" s="209" t="s">
        <v>680</v>
      </c>
      <c r="D571" s="72" t="str">
        <f t="shared" si="17"/>
        <v>jan/2018</v>
      </c>
      <c r="E571" s="206">
        <v>43105</v>
      </c>
      <c r="F571" s="205" t="s">
        <v>293</v>
      </c>
      <c r="G571" s="205" t="s">
        <v>284</v>
      </c>
      <c r="H571" s="207" t="s">
        <v>771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679</v>
      </c>
      <c r="C572" s="209" t="s">
        <v>680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284</v>
      </c>
      <c r="H572" s="207" t="s">
        <v>961</v>
      </c>
      <c r="I572" s="207" t="s">
        <v>188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679</v>
      </c>
      <c r="C573" s="209" t="s">
        <v>680</v>
      </c>
      <c r="D573" s="72" t="str">
        <f t="shared" si="17"/>
        <v>jan/2018</v>
      </c>
      <c r="E573" s="206">
        <v>43105</v>
      </c>
      <c r="F573" s="205" t="s">
        <v>293</v>
      </c>
      <c r="G573" s="205" t="s">
        <v>284</v>
      </c>
      <c r="H573" s="207" t="s">
        <v>962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679</v>
      </c>
      <c r="C574" s="209" t="s">
        <v>680</v>
      </c>
      <c r="D574" s="72" t="str">
        <f t="shared" si="17"/>
        <v>jan/2018</v>
      </c>
      <c r="E574" s="206">
        <v>43105</v>
      </c>
      <c r="F574" s="205" t="s">
        <v>293</v>
      </c>
      <c r="G574" s="205" t="s">
        <v>284</v>
      </c>
      <c r="H574" s="207" t="s">
        <v>797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679</v>
      </c>
      <c r="C575" s="209" t="s">
        <v>680</v>
      </c>
      <c r="D575" s="72" t="str">
        <f t="shared" si="17"/>
        <v>jan/2018</v>
      </c>
      <c r="E575" s="206">
        <v>43105</v>
      </c>
      <c r="F575" s="205" t="s">
        <v>293</v>
      </c>
      <c r="G575" s="205" t="s">
        <v>284</v>
      </c>
      <c r="H575" s="207" t="s">
        <v>772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679</v>
      </c>
      <c r="C576" s="209" t="s">
        <v>680</v>
      </c>
      <c r="D576" s="72" t="str">
        <f t="shared" si="17"/>
        <v>jan/2018</v>
      </c>
      <c r="E576" s="206">
        <v>43105</v>
      </c>
      <c r="F576" s="205" t="s">
        <v>293</v>
      </c>
      <c r="G576" s="205" t="s">
        <v>284</v>
      </c>
      <c r="H576" s="207" t="s">
        <v>963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679</v>
      </c>
      <c r="C577" s="209" t="s">
        <v>680</v>
      </c>
      <c r="D577" s="72" t="str">
        <f t="shared" si="17"/>
        <v>jan/2018</v>
      </c>
      <c r="E577" s="206">
        <v>43105</v>
      </c>
      <c r="F577" s="205" t="s">
        <v>293</v>
      </c>
      <c r="G577" s="205" t="s">
        <v>284</v>
      </c>
      <c r="H577" s="207" t="s">
        <v>843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679</v>
      </c>
      <c r="C578" s="209" t="s">
        <v>680</v>
      </c>
      <c r="D578" s="72" t="str">
        <f t="shared" si="17"/>
        <v>jan/2018</v>
      </c>
      <c r="E578" s="206">
        <v>43105</v>
      </c>
      <c r="F578" s="205" t="s">
        <v>293</v>
      </c>
      <c r="G578" s="205" t="s">
        <v>284</v>
      </c>
      <c r="H578" s="207" t="s">
        <v>725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679</v>
      </c>
      <c r="C579" s="209" t="s">
        <v>680</v>
      </c>
      <c r="D579" s="72" t="str">
        <f t="shared" si="17"/>
        <v>jan/2018</v>
      </c>
      <c r="E579" s="206">
        <v>43105</v>
      </c>
      <c r="F579" s="205" t="s">
        <v>293</v>
      </c>
      <c r="G579" s="205" t="s">
        <v>284</v>
      </c>
      <c r="H579" s="207" t="s">
        <v>964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679</v>
      </c>
      <c r="C580" s="209" t="s">
        <v>680</v>
      </c>
      <c r="D580" s="72" t="str">
        <f t="shared" ref="D580:D643" si="19">TEXT(E580,"mmm/aaaa")</f>
        <v>jan/2018</v>
      </c>
      <c r="E580" s="206">
        <v>43105</v>
      </c>
      <c r="F580" s="205" t="s">
        <v>293</v>
      </c>
      <c r="G580" s="205" t="s">
        <v>284</v>
      </c>
      <c r="H580" s="207" t="s">
        <v>866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679</v>
      </c>
      <c r="C581" s="209" t="s">
        <v>680</v>
      </c>
      <c r="D581" s="72" t="str">
        <f t="shared" si="19"/>
        <v>jan/2018</v>
      </c>
      <c r="E581" s="206">
        <v>43105</v>
      </c>
      <c r="F581" s="205" t="s">
        <v>293</v>
      </c>
      <c r="G581" s="205" t="s">
        <v>284</v>
      </c>
      <c r="H581" s="207" t="s">
        <v>965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681</v>
      </c>
      <c r="C582" s="209" t="s">
        <v>680</v>
      </c>
      <c r="D582" s="72" t="str">
        <f t="shared" si="19"/>
        <v>jan/2018</v>
      </c>
      <c r="E582" s="206">
        <v>43105</v>
      </c>
      <c r="F582" s="205" t="s">
        <v>202</v>
      </c>
      <c r="G582" s="205" t="s">
        <v>284</v>
      </c>
      <c r="H582" s="207" t="s">
        <v>203</v>
      </c>
      <c r="I582" s="207" t="s">
        <v>289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679</v>
      </c>
      <c r="C583" s="209" t="s">
        <v>680</v>
      </c>
      <c r="D583" s="72" t="str">
        <f t="shared" si="19"/>
        <v>jan/2018</v>
      </c>
      <c r="E583" s="206">
        <v>43105</v>
      </c>
      <c r="F583" s="205" t="s">
        <v>202</v>
      </c>
      <c r="G583" s="205" t="s">
        <v>284</v>
      </c>
      <c r="H583" s="207" t="s">
        <v>203</v>
      </c>
      <c r="I583" s="207" t="s">
        <v>289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679</v>
      </c>
      <c r="C584" s="209" t="s">
        <v>680</v>
      </c>
      <c r="D584" s="72" t="str">
        <f t="shared" si="19"/>
        <v>jan/2018</v>
      </c>
      <c r="E584" s="206">
        <v>43105</v>
      </c>
      <c r="F584" s="205" t="s">
        <v>293</v>
      </c>
      <c r="G584" s="205" t="s">
        <v>284</v>
      </c>
      <c r="H584" s="207" t="s">
        <v>687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679</v>
      </c>
      <c r="C585" s="209" t="s">
        <v>680</v>
      </c>
      <c r="D585" s="72" t="str">
        <f t="shared" si="19"/>
        <v>jan/2018</v>
      </c>
      <c r="E585" s="206">
        <v>43105</v>
      </c>
      <c r="F585" s="205" t="s">
        <v>293</v>
      </c>
      <c r="G585" s="205" t="s">
        <v>284</v>
      </c>
      <c r="H585" s="207" t="s">
        <v>966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679</v>
      </c>
      <c r="C586" s="209" t="s">
        <v>680</v>
      </c>
      <c r="D586" s="72" t="str">
        <f t="shared" si="19"/>
        <v>jan/2018</v>
      </c>
      <c r="E586" s="206">
        <v>43105</v>
      </c>
      <c r="F586" s="205" t="s">
        <v>293</v>
      </c>
      <c r="G586" s="205" t="s">
        <v>284</v>
      </c>
      <c r="H586" s="207" t="s">
        <v>967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679</v>
      </c>
      <c r="C587" s="209" t="s">
        <v>680</v>
      </c>
      <c r="D587" s="72" t="str">
        <f t="shared" si="19"/>
        <v>jan/2018</v>
      </c>
      <c r="E587" s="206">
        <v>43105</v>
      </c>
      <c r="F587" s="205" t="s">
        <v>293</v>
      </c>
      <c r="G587" s="205" t="s">
        <v>284</v>
      </c>
      <c r="H587" s="207" t="s">
        <v>851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679</v>
      </c>
      <c r="C588" s="209" t="s">
        <v>680</v>
      </c>
      <c r="D588" s="72" t="str">
        <f t="shared" si="19"/>
        <v>jan/2018</v>
      </c>
      <c r="E588" s="206">
        <v>43105</v>
      </c>
      <c r="F588" s="205" t="s">
        <v>293</v>
      </c>
      <c r="G588" s="205" t="s">
        <v>284</v>
      </c>
      <c r="H588" s="207" t="s">
        <v>803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679</v>
      </c>
      <c r="C589" s="209" t="s">
        <v>680</v>
      </c>
      <c r="D589" s="72" t="str">
        <f t="shared" si="19"/>
        <v>jan/2018</v>
      </c>
      <c r="E589" s="206">
        <v>43105</v>
      </c>
      <c r="F589" s="205" t="s">
        <v>293</v>
      </c>
      <c r="G589" s="205" t="s">
        <v>284</v>
      </c>
      <c r="H589" s="207" t="s">
        <v>968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679</v>
      </c>
      <c r="C590" s="209" t="s">
        <v>680</v>
      </c>
      <c r="D590" s="72" t="str">
        <f t="shared" si="19"/>
        <v>jan/2018</v>
      </c>
      <c r="E590" s="206">
        <v>43105</v>
      </c>
      <c r="F590" s="205" t="s">
        <v>293</v>
      </c>
      <c r="G590" s="205" t="s">
        <v>284</v>
      </c>
      <c r="H590" s="207" t="s">
        <v>863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679</v>
      </c>
      <c r="C591" s="209" t="s">
        <v>680</v>
      </c>
      <c r="D591" s="72" t="str">
        <f t="shared" si="19"/>
        <v>jan/2018</v>
      </c>
      <c r="E591" s="206">
        <v>43105</v>
      </c>
      <c r="F591" s="205" t="s">
        <v>293</v>
      </c>
      <c r="G591" s="205" t="s">
        <v>284</v>
      </c>
      <c r="H591" s="207" t="s">
        <v>969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679</v>
      </c>
      <c r="C592" s="209" t="s">
        <v>680</v>
      </c>
      <c r="D592" s="72" t="str">
        <f t="shared" si="19"/>
        <v>jan/2018</v>
      </c>
      <c r="E592" s="206">
        <v>43105</v>
      </c>
      <c r="F592" s="205" t="s">
        <v>293</v>
      </c>
      <c r="G592" s="205" t="s">
        <v>284</v>
      </c>
      <c r="H592" s="207" t="s">
        <v>712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679</v>
      </c>
      <c r="C593" s="209" t="s">
        <v>680</v>
      </c>
      <c r="D593" s="72" t="str">
        <f t="shared" si="19"/>
        <v>jan/2018</v>
      </c>
      <c r="E593" s="206">
        <v>43105</v>
      </c>
      <c r="F593" s="205" t="s">
        <v>293</v>
      </c>
      <c r="G593" s="205" t="s">
        <v>284</v>
      </c>
      <c r="H593" s="207" t="s">
        <v>970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679</v>
      </c>
      <c r="C594" s="209" t="s">
        <v>680</v>
      </c>
      <c r="D594" s="72" t="str">
        <f t="shared" si="19"/>
        <v>jan/2018</v>
      </c>
      <c r="E594" s="206">
        <v>43105</v>
      </c>
      <c r="F594" s="205" t="s">
        <v>293</v>
      </c>
      <c r="G594" s="205" t="s">
        <v>284</v>
      </c>
      <c r="H594" s="207" t="s">
        <v>727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679</v>
      </c>
      <c r="C595" s="209" t="s">
        <v>680</v>
      </c>
      <c r="D595" s="72" t="str">
        <f t="shared" si="19"/>
        <v>jan/2018</v>
      </c>
      <c r="E595" s="206">
        <v>43105</v>
      </c>
      <c r="F595" s="205" t="s">
        <v>293</v>
      </c>
      <c r="G595" s="205" t="s">
        <v>284</v>
      </c>
      <c r="H595" s="207" t="s">
        <v>849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679</v>
      </c>
      <c r="C596" s="209" t="s">
        <v>680</v>
      </c>
      <c r="D596" s="72" t="str">
        <f t="shared" si="19"/>
        <v>jan/2018</v>
      </c>
      <c r="E596" s="206">
        <v>43105</v>
      </c>
      <c r="F596" s="205" t="s">
        <v>293</v>
      </c>
      <c r="G596" s="205" t="s">
        <v>284</v>
      </c>
      <c r="H596" s="207" t="s">
        <v>971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679</v>
      </c>
      <c r="C597" s="209" t="s">
        <v>680</v>
      </c>
      <c r="D597" s="72" t="str">
        <f t="shared" si="19"/>
        <v>jan/2018</v>
      </c>
      <c r="E597" s="206">
        <v>43105</v>
      </c>
      <c r="F597" s="205" t="s">
        <v>293</v>
      </c>
      <c r="G597" s="205" t="s">
        <v>284</v>
      </c>
      <c r="H597" s="207" t="s">
        <v>972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679</v>
      </c>
      <c r="C598" s="209" t="s">
        <v>680</v>
      </c>
      <c r="D598" s="72" t="str">
        <f t="shared" si="19"/>
        <v>jan/2018</v>
      </c>
      <c r="E598" s="206">
        <v>43105</v>
      </c>
      <c r="F598" s="205" t="s">
        <v>293</v>
      </c>
      <c r="G598" s="205" t="s">
        <v>284</v>
      </c>
      <c r="H598" s="207" t="s">
        <v>973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679</v>
      </c>
      <c r="C599" s="209" t="s">
        <v>680</v>
      </c>
      <c r="D599" s="72" t="str">
        <f t="shared" si="19"/>
        <v>jan/2018</v>
      </c>
      <c r="E599" s="206">
        <v>43105</v>
      </c>
      <c r="F599" s="205" t="s">
        <v>293</v>
      </c>
      <c r="G599" s="205" t="s">
        <v>284</v>
      </c>
      <c r="H599" s="207" t="s">
        <v>850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679</v>
      </c>
      <c r="C600" s="209" t="s">
        <v>680</v>
      </c>
      <c r="D600" s="72" t="str">
        <f t="shared" si="19"/>
        <v>jan/2018</v>
      </c>
      <c r="E600" s="206">
        <v>43105</v>
      </c>
      <c r="F600" s="205" t="s">
        <v>293</v>
      </c>
      <c r="G600" s="205" t="s">
        <v>284</v>
      </c>
      <c r="H600" s="207" t="s">
        <v>777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679</v>
      </c>
      <c r="C601" s="209" t="s">
        <v>680</v>
      </c>
      <c r="D601" s="72" t="str">
        <f t="shared" si="19"/>
        <v>jan/2018</v>
      </c>
      <c r="E601" s="206">
        <v>43105</v>
      </c>
      <c r="F601" s="205" t="s">
        <v>293</v>
      </c>
      <c r="G601" s="205" t="s">
        <v>284</v>
      </c>
      <c r="H601" s="207" t="s">
        <v>798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681</v>
      </c>
      <c r="C602" s="209" t="s">
        <v>680</v>
      </c>
      <c r="D602" s="72" t="str">
        <f t="shared" si="19"/>
        <v>jan/2018</v>
      </c>
      <c r="E602" s="206">
        <v>43105</v>
      </c>
      <c r="F602" s="205" t="s">
        <v>209</v>
      </c>
      <c r="G602" s="205" t="s">
        <v>284</v>
      </c>
      <c r="H602" s="207" t="s">
        <v>295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681</v>
      </c>
      <c r="C603" s="209" t="s">
        <v>680</v>
      </c>
      <c r="D603" s="72" t="str">
        <f t="shared" si="19"/>
        <v>jan/2018</v>
      </c>
      <c r="E603" s="206">
        <v>43105</v>
      </c>
      <c r="F603" s="205" t="s">
        <v>209</v>
      </c>
      <c r="G603" s="205" t="s">
        <v>284</v>
      </c>
      <c r="H603" s="207" t="s">
        <v>295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681</v>
      </c>
      <c r="C604" s="209" t="s">
        <v>680</v>
      </c>
      <c r="D604" s="72" t="str">
        <f t="shared" si="19"/>
        <v>jan/2018</v>
      </c>
      <c r="E604" s="206">
        <v>43105</v>
      </c>
      <c r="F604" s="205" t="s">
        <v>209</v>
      </c>
      <c r="G604" s="205" t="s">
        <v>284</v>
      </c>
      <c r="H604" s="207" t="s">
        <v>295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681</v>
      </c>
      <c r="C605" s="209" t="s">
        <v>680</v>
      </c>
      <c r="D605" s="72" t="str">
        <f t="shared" si="19"/>
        <v>jan/2018</v>
      </c>
      <c r="E605" s="206">
        <v>43105</v>
      </c>
      <c r="F605" s="205" t="s">
        <v>209</v>
      </c>
      <c r="G605" s="205" t="s">
        <v>284</v>
      </c>
      <c r="H605" s="207" t="s">
        <v>295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681</v>
      </c>
      <c r="C606" s="209" t="s">
        <v>680</v>
      </c>
      <c r="D606" s="72" t="str">
        <f t="shared" si="19"/>
        <v>jan/2018</v>
      </c>
      <c r="E606" s="206">
        <v>43105</v>
      </c>
      <c r="F606" s="205" t="s">
        <v>209</v>
      </c>
      <c r="G606" s="205" t="s">
        <v>284</v>
      </c>
      <c r="H606" s="207" t="s">
        <v>295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681</v>
      </c>
      <c r="C607" s="209" t="s">
        <v>680</v>
      </c>
      <c r="D607" s="72" t="str">
        <f t="shared" si="19"/>
        <v>jan/2018</v>
      </c>
      <c r="E607" s="206">
        <v>43105</v>
      </c>
      <c r="F607" s="205" t="s">
        <v>209</v>
      </c>
      <c r="G607" s="205" t="s">
        <v>284</v>
      </c>
      <c r="H607" s="207" t="s">
        <v>295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681</v>
      </c>
      <c r="C608" s="209" t="s">
        <v>680</v>
      </c>
      <c r="D608" s="72" t="str">
        <f t="shared" si="19"/>
        <v>jan/2018</v>
      </c>
      <c r="E608" s="206">
        <v>43105</v>
      </c>
      <c r="F608" s="205" t="s">
        <v>209</v>
      </c>
      <c r="G608" s="205" t="s">
        <v>284</v>
      </c>
      <c r="H608" s="207" t="s">
        <v>295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681</v>
      </c>
      <c r="C609" s="209" t="s">
        <v>680</v>
      </c>
      <c r="D609" s="72" t="str">
        <f t="shared" si="19"/>
        <v>jan/2018</v>
      </c>
      <c r="E609" s="206">
        <v>43105</v>
      </c>
      <c r="F609" s="205" t="s">
        <v>209</v>
      </c>
      <c r="G609" s="205" t="s">
        <v>284</v>
      </c>
      <c r="H609" s="207" t="s">
        <v>295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681</v>
      </c>
      <c r="C610" s="209" t="s">
        <v>680</v>
      </c>
      <c r="D610" s="72" t="str">
        <f t="shared" si="19"/>
        <v>jan/2018</v>
      </c>
      <c r="E610" s="206">
        <v>43105</v>
      </c>
      <c r="F610" s="205" t="s">
        <v>209</v>
      </c>
      <c r="G610" s="205" t="s">
        <v>284</v>
      </c>
      <c r="H610" s="207" t="s">
        <v>295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681</v>
      </c>
      <c r="C611" s="209" t="s">
        <v>680</v>
      </c>
      <c r="D611" s="72" t="str">
        <f t="shared" si="19"/>
        <v>jan/2018</v>
      </c>
      <c r="E611" s="206">
        <v>43105</v>
      </c>
      <c r="F611" s="205" t="s">
        <v>209</v>
      </c>
      <c r="G611" s="205" t="s">
        <v>284</v>
      </c>
      <c r="H611" s="207" t="s">
        <v>295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681</v>
      </c>
      <c r="C612" s="209" t="s">
        <v>680</v>
      </c>
      <c r="D612" s="72" t="str">
        <f t="shared" si="19"/>
        <v>jan/2018</v>
      </c>
      <c r="E612" s="206">
        <v>43105</v>
      </c>
      <c r="F612" s="205" t="s">
        <v>209</v>
      </c>
      <c r="G612" s="205" t="s">
        <v>284</v>
      </c>
      <c r="H612" s="207" t="s">
        <v>295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681</v>
      </c>
      <c r="C613" s="209" t="s">
        <v>680</v>
      </c>
      <c r="D613" s="72" t="str">
        <f t="shared" si="19"/>
        <v>jan/2018</v>
      </c>
      <c r="E613" s="206">
        <v>43105</v>
      </c>
      <c r="F613" s="205" t="s">
        <v>209</v>
      </c>
      <c r="G613" s="205" t="s">
        <v>284</v>
      </c>
      <c r="H613" s="207" t="s">
        <v>295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681</v>
      </c>
      <c r="C614" s="209" t="s">
        <v>680</v>
      </c>
      <c r="D614" s="72" t="str">
        <f t="shared" si="19"/>
        <v>jan/2018</v>
      </c>
      <c r="E614" s="206">
        <v>43105</v>
      </c>
      <c r="F614" s="205" t="s">
        <v>209</v>
      </c>
      <c r="G614" s="205" t="s">
        <v>284</v>
      </c>
      <c r="H614" s="207" t="s">
        <v>295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681</v>
      </c>
      <c r="C615" s="209" t="s">
        <v>680</v>
      </c>
      <c r="D615" s="72" t="str">
        <f t="shared" si="19"/>
        <v>jan/2018</v>
      </c>
      <c r="E615" s="206">
        <v>43105</v>
      </c>
      <c r="F615" s="205" t="s">
        <v>209</v>
      </c>
      <c r="G615" s="205" t="s">
        <v>284</v>
      </c>
      <c r="H615" s="207" t="s">
        <v>295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681</v>
      </c>
      <c r="C616" s="209" t="s">
        <v>680</v>
      </c>
      <c r="D616" s="72" t="str">
        <f t="shared" si="19"/>
        <v>jan/2018</v>
      </c>
      <c r="E616" s="206">
        <v>43105</v>
      </c>
      <c r="F616" s="205" t="s">
        <v>209</v>
      </c>
      <c r="G616" s="205" t="s">
        <v>284</v>
      </c>
      <c r="H616" s="207" t="s">
        <v>295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681</v>
      </c>
      <c r="C617" s="209" t="s">
        <v>680</v>
      </c>
      <c r="D617" s="72" t="str">
        <f t="shared" si="19"/>
        <v>jan/2018</v>
      </c>
      <c r="E617" s="206">
        <v>43105</v>
      </c>
      <c r="F617" s="205" t="s">
        <v>209</v>
      </c>
      <c r="G617" s="205" t="s">
        <v>284</v>
      </c>
      <c r="H617" s="207" t="s">
        <v>295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681</v>
      </c>
      <c r="C618" s="209" t="s">
        <v>680</v>
      </c>
      <c r="D618" s="72" t="str">
        <f t="shared" si="19"/>
        <v>jan/2018</v>
      </c>
      <c r="E618" s="206">
        <v>43105</v>
      </c>
      <c r="F618" s="205" t="s">
        <v>209</v>
      </c>
      <c r="G618" s="205" t="s">
        <v>284</v>
      </c>
      <c r="H618" s="207" t="s">
        <v>295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681</v>
      </c>
      <c r="C619" s="209" t="s">
        <v>680</v>
      </c>
      <c r="D619" s="72" t="str">
        <f t="shared" si="19"/>
        <v>jan/2018</v>
      </c>
      <c r="E619" s="206">
        <v>43105</v>
      </c>
      <c r="F619" s="205" t="s">
        <v>209</v>
      </c>
      <c r="G619" s="205" t="s">
        <v>284</v>
      </c>
      <c r="H619" s="207" t="s">
        <v>295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681</v>
      </c>
      <c r="C620" s="209" t="s">
        <v>680</v>
      </c>
      <c r="D620" s="72" t="str">
        <f t="shared" si="19"/>
        <v>jan/2018</v>
      </c>
      <c r="E620" s="206">
        <v>43105</v>
      </c>
      <c r="F620" s="205" t="s">
        <v>209</v>
      </c>
      <c r="G620" s="205" t="s">
        <v>284</v>
      </c>
      <c r="H620" s="207" t="s">
        <v>295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681</v>
      </c>
      <c r="C621" s="209" t="s">
        <v>680</v>
      </c>
      <c r="D621" s="72" t="str">
        <f t="shared" si="19"/>
        <v>jan/2018</v>
      </c>
      <c r="E621" s="206">
        <v>43105</v>
      </c>
      <c r="F621" s="205" t="s">
        <v>209</v>
      </c>
      <c r="G621" s="205" t="s">
        <v>284</v>
      </c>
      <c r="H621" s="207" t="s">
        <v>295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681</v>
      </c>
      <c r="C622" s="209" t="s">
        <v>680</v>
      </c>
      <c r="D622" s="72" t="str">
        <f t="shared" si="19"/>
        <v>jan/2018</v>
      </c>
      <c r="E622" s="206">
        <v>43105</v>
      </c>
      <c r="F622" s="205" t="s">
        <v>209</v>
      </c>
      <c r="G622" s="205" t="s">
        <v>284</v>
      </c>
      <c r="H622" s="207" t="s">
        <v>295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681</v>
      </c>
      <c r="C623" s="209" t="s">
        <v>680</v>
      </c>
      <c r="D623" s="72" t="str">
        <f t="shared" si="19"/>
        <v>jan/2018</v>
      </c>
      <c r="E623" s="206">
        <v>43105</v>
      </c>
      <c r="F623" s="205" t="s">
        <v>209</v>
      </c>
      <c r="G623" s="205" t="s">
        <v>284</v>
      </c>
      <c r="H623" s="207" t="s">
        <v>295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679</v>
      </c>
      <c r="C624" s="209" t="s">
        <v>680</v>
      </c>
      <c r="D624" s="72" t="str">
        <f t="shared" si="19"/>
        <v>jan/2018</v>
      </c>
      <c r="E624" s="206">
        <v>43105</v>
      </c>
      <c r="F624" s="205" t="s">
        <v>209</v>
      </c>
      <c r="G624" s="205" t="s">
        <v>284</v>
      </c>
      <c r="H624" s="207" t="s">
        <v>295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679</v>
      </c>
      <c r="C625" s="209" t="s">
        <v>680</v>
      </c>
      <c r="D625" s="72" t="str">
        <f t="shared" si="19"/>
        <v>jan/2018</v>
      </c>
      <c r="E625" s="206">
        <v>43105</v>
      </c>
      <c r="F625" s="205" t="s">
        <v>209</v>
      </c>
      <c r="G625" s="205" t="s">
        <v>284</v>
      </c>
      <c r="H625" s="207" t="s">
        <v>295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679</v>
      </c>
      <c r="C626" s="209" t="s">
        <v>680</v>
      </c>
      <c r="D626" s="72" t="str">
        <f t="shared" si="19"/>
        <v>jan/2018</v>
      </c>
      <c r="E626" s="206">
        <v>43105</v>
      </c>
      <c r="F626" s="205" t="s">
        <v>209</v>
      </c>
      <c r="G626" s="205" t="s">
        <v>284</v>
      </c>
      <c r="H626" s="207" t="s">
        <v>295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679</v>
      </c>
      <c r="C627" s="209" t="s">
        <v>680</v>
      </c>
      <c r="D627" s="72" t="str">
        <f t="shared" si="19"/>
        <v>jan/2018</v>
      </c>
      <c r="E627" s="206">
        <v>43105</v>
      </c>
      <c r="F627" s="205" t="s">
        <v>209</v>
      </c>
      <c r="G627" s="205" t="s">
        <v>284</v>
      </c>
      <c r="H627" s="207" t="s">
        <v>295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679</v>
      </c>
      <c r="C628" s="209" t="s">
        <v>680</v>
      </c>
      <c r="D628" s="72" t="str">
        <f t="shared" si="19"/>
        <v>jan/2018</v>
      </c>
      <c r="E628" s="206">
        <v>43105</v>
      </c>
      <c r="F628" s="205" t="s">
        <v>209</v>
      </c>
      <c r="G628" s="205" t="s">
        <v>284</v>
      </c>
      <c r="H628" s="207" t="s">
        <v>295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679</v>
      </c>
      <c r="C629" s="209" t="s">
        <v>680</v>
      </c>
      <c r="D629" s="72" t="str">
        <f t="shared" si="19"/>
        <v>jan/2018</v>
      </c>
      <c r="E629" s="206">
        <v>43105</v>
      </c>
      <c r="F629" s="205" t="s">
        <v>209</v>
      </c>
      <c r="G629" s="205" t="s">
        <v>284</v>
      </c>
      <c r="H629" s="207" t="s">
        <v>295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679</v>
      </c>
      <c r="C630" s="209" t="s">
        <v>680</v>
      </c>
      <c r="D630" s="72" t="str">
        <f t="shared" si="19"/>
        <v>jan/2018</v>
      </c>
      <c r="E630" s="206">
        <v>43105</v>
      </c>
      <c r="F630" s="205" t="s">
        <v>209</v>
      </c>
      <c r="G630" s="205" t="s">
        <v>284</v>
      </c>
      <c r="H630" s="207" t="s">
        <v>295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679</v>
      </c>
      <c r="C631" s="209" t="s">
        <v>680</v>
      </c>
      <c r="D631" s="72" t="str">
        <f t="shared" si="19"/>
        <v>jan/2018</v>
      </c>
      <c r="E631" s="206">
        <v>43105</v>
      </c>
      <c r="F631" s="205" t="s">
        <v>209</v>
      </c>
      <c r="G631" s="205" t="s">
        <v>284</v>
      </c>
      <c r="H631" s="207" t="s">
        <v>295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679</v>
      </c>
      <c r="C632" s="209" t="s">
        <v>680</v>
      </c>
      <c r="D632" s="72" t="str">
        <f t="shared" si="19"/>
        <v>jan/2018</v>
      </c>
      <c r="E632" s="206">
        <v>43105</v>
      </c>
      <c r="F632" s="205" t="s">
        <v>209</v>
      </c>
      <c r="G632" s="205" t="s">
        <v>284</v>
      </c>
      <c r="H632" s="207" t="s">
        <v>295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679</v>
      </c>
      <c r="C633" s="209" t="s">
        <v>680</v>
      </c>
      <c r="D633" s="72" t="str">
        <f t="shared" si="19"/>
        <v>jan/2018</v>
      </c>
      <c r="E633" s="206">
        <v>43105</v>
      </c>
      <c r="F633" s="205" t="s">
        <v>209</v>
      </c>
      <c r="G633" s="205" t="s">
        <v>284</v>
      </c>
      <c r="H633" s="207" t="s">
        <v>295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679</v>
      </c>
      <c r="C634" s="209" t="s">
        <v>680</v>
      </c>
      <c r="D634" s="72" t="str">
        <f t="shared" si="19"/>
        <v>jan/2018</v>
      </c>
      <c r="E634" s="206">
        <v>43105</v>
      </c>
      <c r="F634" s="205" t="s">
        <v>209</v>
      </c>
      <c r="G634" s="205" t="s">
        <v>284</v>
      </c>
      <c r="H634" s="207" t="s">
        <v>295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679</v>
      </c>
      <c r="C635" s="209" t="s">
        <v>680</v>
      </c>
      <c r="D635" s="72" t="str">
        <f t="shared" si="19"/>
        <v>jan/2018</v>
      </c>
      <c r="E635" s="206">
        <v>43105</v>
      </c>
      <c r="F635" s="205" t="s">
        <v>209</v>
      </c>
      <c r="G635" s="205" t="s">
        <v>284</v>
      </c>
      <c r="H635" s="207" t="s">
        <v>295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679</v>
      </c>
      <c r="C636" s="209" t="s">
        <v>680</v>
      </c>
      <c r="D636" s="72" t="str">
        <f t="shared" si="19"/>
        <v>jan/2018</v>
      </c>
      <c r="E636" s="206">
        <v>43105</v>
      </c>
      <c r="F636" s="205" t="s">
        <v>209</v>
      </c>
      <c r="G636" s="205" t="s">
        <v>284</v>
      </c>
      <c r="H636" s="207" t="s">
        <v>295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679</v>
      </c>
      <c r="C637" s="209" t="s">
        <v>680</v>
      </c>
      <c r="D637" s="72" t="str">
        <f t="shared" si="19"/>
        <v>jan/2018</v>
      </c>
      <c r="E637" s="206">
        <v>43105</v>
      </c>
      <c r="F637" s="205" t="s">
        <v>209</v>
      </c>
      <c r="G637" s="205" t="s">
        <v>284</v>
      </c>
      <c r="H637" s="207" t="s">
        <v>295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679</v>
      </c>
      <c r="C638" s="209" t="s">
        <v>680</v>
      </c>
      <c r="D638" s="72" t="str">
        <f t="shared" si="19"/>
        <v>jan/2018</v>
      </c>
      <c r="E638" s="206">
        <v>43105</v>
      </c>
      <c r="F638" s="205" t="s">
        <v>209</v>
      </c>
      <c r="G638" s="205" t="s">
        <v>284</v>
      </c>
      <c r="H638" s="207" t="s">
        <v>295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679</v>
      </c>
      <c r="C639" s="209" t="s">
        <v>680</v>
      </c>
      <c r="D639" s="72" t="str">
        <f t="shared" si="19"/>
        <v>jan/2018</v>
      </c>
      <c r="E639" s="206">
        <v>43105</v>
      </c>
      <c r="F639" s="205" t="s">
        <v>209</v>
      </c>
      <c r="G639" s="205" t="s">
        <v>284</v>
      </c>
      <c r="H639" s="207" t="s">
        <v>295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679</v>
      </c>
      <c r="C640" s="209" t="s">
        <v>680</v>
      </c>
      <c r="D640" s="72" t="str">
        <f t="shared" si="19"/>
        <v>jan/2018</v>
      </c>
      <c r="E640" s="206">
        <v>43105</v>
      </c>
      <c r="F640" s="205" t="s">
        <v>209</v>
      </c>
      <c r="G640" s="205" t="s">
        <v>284</v>
      </c>
      <c r="H640" s="207" t="s">
        <v>295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679</v>
      </c>
      <c r="C641" s="209" t="s">
        <v>680</v>
      </c>
      <c r="D641" s="72" t="str">
        <f t="shared" si="19"/>
        <v>jan/2018</v>
      </c>
      <c r="E641" s="206">
        <v>43105</v>
      </c>
      <c r="F641" s="205" t="s">
        <v>209</v>
      </c>
      <c r="G641" s="205" t="s">
        <v>284</v>
      </c>
      <c r="H641" s="207" t="s">
        <v>295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679</v>
      </c>
      <c r="C642" s="209" t="s">
        <v>680</v>
      </c>
      <c r="D642" s="72" t="str">
        <f t="shared" si="19"/>
        <v>jan/2018</v>
      </c>
      <c r="E642" s="206">
        <v>43105</v>
      </c>
      <c r="F642" s="205" t="s">
        <v>209</v>
      </c>
      <c r="G642" s="205" t="s">
        <v>284</v>
      </c>
      <c r="H642" s="207" t="s">
        <v>295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679</v>
      </c>
      <c r="C643" s="209" t="s">
        <v>680</v>
      </c>
      <c r="D643" s="72" t="str">
        <f t="shared" si="19"/>
        <v>jan/2018</v>
      </c>
      <c r="E643" s="206">
        <v>43105</v>
      </c>
      <c r="F643" s="205" t="s">
        <v>209</v>
      </c>
      <c r="G643" s="205" t="s">
        <v>284</v>
      </c>
      <c r="H643" s="207" t="s">
        <v>295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679</v>
      </c>
      <c r="C644" s="209" t="s">
        <v>680</v>
      </c>
      <c r="D644" s="72" t="str">
        <f t="shared" ref="D644:D707" si="21">TEXT(E644,"mmm/aaaa")</f>
        <v>jan/2018</v>
      </c>
      <c r="E644" s="206">
        <v>43105</v>
      </c>
      <c r="F644" s="205" t="s">
        <v>209</v>
      </c>
      <c r="G644" s="205" t="s">
        <v>284</v>
      </c>
      <c r="H644" s="207" t="s">
        <v>295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679</v>
      </c>
      <c r="C645" s="209" t="s">
        <v>680</v>
      </c>
      <c r="D645" s="72" t="str">
        <f t="shared" si="21"/>
        <v>jan/2018</v>
      </c>
      <c r="E645" s="206">
        <v>43105</v>
      </c>
      <c r="F645" s="205" t="s">
        <v>209</v>
      </c>
      <c r="G645" s="205" t="s">
        <v>284</v>
      </c>
      <c r="H645" s="207" t="s">
        <v>295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679</v>
      </c>
      <c r="C646" s="209" t="s">
        <v>680</v>
      </c>
      <c r="D646" s="72" t="str">
        <f t="shared" si="21"/>
        <v>jan/2018</v>
      </c>
      <c r="E646" s="206">
        <v>43105</v>
      </c>
      <c r="F646" s="205" t="s">
        <v>209</v>
      </c>
      <c r="G646" s="205" t="s">
        <v>284</v>
      </c>
      <c r="H646" s="207" t="s">
        <v>295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679</v>
      </c>
      <c r="C647" s="209" t="s">
        <v>680</v>
      </c>
      <c r="D647" s="72" t="str">
        <f t="shared" si="21"/>
        <v>jan/2018</v>
      </c>
      <c r="E647" s="206">
        <v>43105</v>
      </c>
      <c r="F647" s="205" t="s">
        <v>209</v>
      </c>
      <c r="G647" s="205" t="s">
        <v>284</v>
      </c>
      <c r="H647" s="207" t="s">
        <v>295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679</v>
      </c>
      <c r="C648" s="209" t="s">
        <v>680</v>
      </c>
      <c r="D648" s="72" t="str">
        <f t="shared" si="21"/>
        <v>jan/2018</v>
      </c>
      <c r="E648" s="206">
        <v>43105</v>
      </c>
      <c r="F648" s="205" t="s">
        <v>209</v>
      </c>
      <c r="G648" s="205" t="s">
        <v>284</v>
      </c>
      <c r="H648" s="207" t="s">
        <v>295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679</v>
      </c>
      <c r="C649" s="209" t="s">
        <v>680</v>
      </c>
      <c r="D649" s="72" t="str">
        <f t="shared" si="21"/>
        <v>jan/2018</v>
      </c>
      <c r="E649" s="206">
        <v>43105</v>
      </c>
      <c r="F649" s="205" t="s">
        <v>209</v>
      </c>
      <c r="G649" s="205" t="s">
        <v>284</v>
      </c>
      <c r="H649" s="207" t="s">
        <v>295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679</v>
      </c>
      <c r="C650" s="209" t="s">
        <v>680</v>
      </c>
      <c r="D650" s="72" t="str">
        <f t="shared" si="21"/>
        <v>jan/2018</v>
      </c>
      <c r="E650" s="206">
        <v>43105</v>
      </c>
      <c r="F650" s="205" t="s">
        <v>209</v>
      </c>
      <c r="G650" s="205" t="s">
        <v>284</v>
      </c>
      <c r="H650" s="207" t="s">
        <v>295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679</v>
      </c>
      <c r="C651" s="209" t="s">
        <v>680</v>
      </c>
      <c r="D651" s="72" t="str">
        <f t="shared" si="21"/>
        <v>jan/2018</v>
      </c>
      <c r="E651" s="206">
        <v>43105</v>
      </c>
      <c r="F651" s="205" t="s">
        <v>209</v>
      </c>
      <c r="G651" s="205" t="s">
        <v>284</v>
      </c>
      <c r="H651" s="207" t="s">
        <v>295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679</v>
      </c>
      <c r="C652" s="209" t="s">
        <v>680</v>
      </c>
      <c r="D652" s="72" t="str">
        <f t="shared" si="21"/>
        <v>jan/2018</v>
      </c>
      <c r="E652" s="206">
        <v>43105</v>
      </c>
      <c r="F652" s="205" t="s">
        <v>209</v>
      </c>
      <c r="G652" s="205" t="s">
        <v>284</v>
      </c>
      <c r="H652" s="207" t="s">
        <v>295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679</v>
      </c>
      <c r="C653" s="209" t="s">
        <v>680</v>
      </c>
      <c r="D653" s="72" t="str">
        <f t="shared" si="21"/>
        <v>jan/2018</v>
      </c>
      <c r="E653" s="206">
        <v>43105</v>
      </c>
      <c r="F653" s="205" t="s">
        <v>209</v>
      </c>
      <c r="G653" s="205" t="s">
        <v>284</v>
      </c>
      <c r="H653" s="207" t="s">
        <v>295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679</v>
      </c>
      <c r="C654" s="209" t="s">
        <v>680</v>
      </c>
      <c r="D654" s="72" t="str">
        <f t="shared" si="21"/>
        <v>jan/2018</v>
      </c>
      <c r="E654" s="206">
        <v>43105</v>
      </c>
      <c r="F654" s="205" t="s">
        <v>209</v>
      </c>
      <c r="G654" s="205" t="s">
        <v>284</v>
      </c>
      <c r="H654" s="207" t="s">
        <v>295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679</v>
      </c>
      <c r="C655" s="209" t="s">
        <v>680</v>
      </c>
      <c r="D655" s="72" t="str">
        <f t="shared" si="21"/>
        <v>jan/2018</v>
      </c>
      <c r="E655" s="206">
        <v>43105</v>
      </c>
      <c r="F655" s="205" t="s">
        <v>209</v>
      </c>
      <c r="G655" s="205" t="s">
        <v>284</v>
      </c>
      <c r="H655" s="207" t="s">
        <v>295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679</v>
      </c>
      <c r="C656" s="209" t="s">
        <v>680</v>
      </c>
      <c r="D656" s="72" t="str">
        <f t="shared" si="21"/>
        <v>jan/2018</v>
      </c>
      <c r="E656" s="206">
        <v>43105</v>
      </c>
      <c r="F656" s="205" t="s">
        <v>209</v>
      </c>
      <c r="G656" s="205" t="s">
        <v>284</v>
      </c>
      <c r="H656" s="207" t="s">
        <v>295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679</v>
      </c>
      <c r="C657" s="209" t="s">
        <v>680</v>
      </c>
      <c r="D657" s="72" t="str">
        <f t="shared" si="21"/>
        <v>jan/2018</v>
      </c>
      <c r="E657" s="206">
        <v>43105</v>
      </c>
      <c r="F657" s="205" t="s">
        <v>209</v>
      </c>
      <c r="G657" s="205" t="s">
        <v>284</v>
      </c>
      <c r="H657" s="207" t="s">
        <v>295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679</v>
      </c>
      <c r="C658" s="209" t="s">
        <v>680</v>
      </c>
      <c r="D658" s="72" t="str">
        <f t="shared" si="21"/>
        <v>jan/2018</v>
      </c>
      <c r="E658" s="206">
        <v>43105</v>
      </c>
      <c r="F658" s="205" t="s">
        <v>209</v>
      </c>
      <c r="G658" s="205" t="s">
        <v>284</v>
      </c>
      <c r="H658" s="207" t="s">
        <v>295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679</v>
      </c>
      <c r="C659" s="209" t="s">
        <v>680</v>
      </c>
      <c r="D659" s="72" t="str">
        <f t="shared" si="21"/>
        <v>jan/2018</v>
      </c>
      <c r="E659" s="206">
        <v>43105</v>
      </c>
      <c r="F659" s="205" t="s">
        <v>209</v>
      </c>
      <c r="G659" s="205" t="s">
        <v>284</v>
      </c>
      <c r="H659" s="207" t="s">
        <v>295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679</v>
      </c>
      <c r="C660" s="209" t="s">
        <v>680</v>
      </c>
      <c r="D660" s="72" t="str">
        <f t="shared" si="21"/>
        <v>jan/2018</v>
      </c>
      <c r="E660" s="206">
        <v>43105</v>
      </c>
      <c r="F660" s="205" t="s">
        <v>209</v>
      </c>
      <c r="G660" s="205" t="s">
        <v>284</v>
      </c>
      <c r="H660" s="207" t="s">
        <v>295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679</v>
      </c>
      <c r="C661" s="209" t="s">
        <v>680</v>
      </c>
      <c r="D661" s="72" t="str">
        <f t="shared" si="21"/>
        <v>jan/2018</v>
      </c>
      <c r="E661" s="206">
        <v>43105</v>
      </c>
      <c r="F661" s="205" t="s">
        <v>209</v>
      </c>
      <c r="G661" s="205" t="s">
        <v>284</v>
      </c>
      <c r="H661" s="207" t="s">
        <v>295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679</v>
      </c>
      <c r="C662" s="209" t="s">
        <v>680</v>
      </c>
      <c r="D662" s="72" t="str">
        <f t="shared" si="21"/>
        <v>jan/2018</v>
      </c>
      <c r="E662" s="206">
        <v>43105</v>
      </c>
      <c r="F662" s="205" t="s">
        <v>209</v>
      </c>
      <c r="G662" s="205" t="s">
        <v>284</v>
      </c>
      <c r="H662" s="207" t="s">
        <v>295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679</v>
      </c>
      <c r="C663" s="209" t="s">
        <v>680</v>
      </c>
      <c r="D663" s="72" t="str">
        <f t="shared" si="21"/>
        <v>jan/2018</v>
      </c>
      <c r="E663" s="206">
        <v>43105</v>
      </c>
      <c r="F663" s="205" t="s">
        <v>209</v>
      </c>
      <c r="G663" s="205" t="s">
        <v>284</v>
      </c>
      <c r="H663" s="207" t="s">
        <v>295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679</v>
      </c>
      <c r="C664" s="209" t="s">
        <v>680</v>
      </c>
      <c r="D664" s="72" t="str">
        <f t="shared" si="21"/>
        <v>jan/2018</v>
      </c>
      <c r="E664" s="206">
        <v>43105</v>
      </c>
      <c r="F664" s="205" t="s">
        <v>209</v>
      </c>
      <c r="G664" s="205" t="s">
        <v>284</v>
      </c>
      <c r="H664" s="207" t="s">
        <v>295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679</v>
      </c>
      <c r="C665" s="209" t="s">
        <v>680</v>
      </c>
      <c r="D665" s="72" t="str">
        <f t="shared" si="21"/>
        <v>jan/2018</v>
      </c>
      <c r="E665" s="206">
        <v>43105</v>
      </c>
      <c r="F665" s="205" t="s">
        <v>209</v>
      </c>
      <c r="G665" s="205" t="s">
        <v>284</v>
      </c>
      <c r="H665" s="207" t="s">
        <v>295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679</v>
      </c>
      <c r="C666" s="209" t="s">
        <v>680</v>
      </c>
      <c r="D666" s="72" t="str">
        <f t="shared" si="21"/>
        <v>jan/2018</v>
      </c>
      <c r="E666" s="206">
        <v>43105</v>
      </c>
      <c r="F666" s="205" t="s">
        <v>209</v>
      </c>
      <c r="G666" s="205" t="s">
        <v>284</v>
      </c>
      <c r="H666" s="207" t="s">
        <v>295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679</v>
      </c>
      <c r="C667" s="209" t="s">
        <v>680</v>
      </c>
      <c r="D667" s="72" t="str">
        <f t="shared" si="21"/>
        <v>jan/2018</v>
      </c>
      <c r="E667" s="206">
        <v>43105</v>
      </c>
      <c r="F667" s="205" t="s">
        <v>209</v>
      </c>
      <c r="G667" s="205" t="s">
        <v>284</v>
      </c>
      <c r="H667" s="207" t="s">
        <v>295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679</v>
      </c>
      <c r="C668" s="209" t="s">
        <v>680</v>
      </c>
      <c r="D668" s="72" t="str">
        <f t="shared" si="21"/>
        <v>jan/2018</v>
      </c>
      <c r="E668" s="206">
        <v>43105</v>
      </c>
      <c r="F668" s="205" t="s">
        <v>209</v>
      </c>
      <c r="G668" s="205" t="s">
        <v>284</v>
      </c>
      <c r="H668" s="207" t="s">
        <v>295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679</v>
      </c>
      <c r="C669" s="209" t="s">
        <v>680</v>
      </c>
      <c r="D669" s="72" t="str">
        <f t="shared" si="21"/>
        <v>jan/2018</v>
      </c>
      <c r="E669" s="206">
        <v>43105</v>
      </c>
      <c r="F669" s="205" t="s">
        <v>209</v>
      </c>
      <c r="G669" s="205" t="s">
        <v>284</v>
      </c>
      <c r="H669" s="207" t="s">
        <v>295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679</v>
      </c>
      <c r="C670" s="209" t="s">
        <v>680</v>
      </c>
      <c r="D670" s="72" t="str">
        <f t="shared" si="21"/>
        <v>jan/2018</v>
      </c>
      <c r="E670" s="206">
        <v>43105</v>
      </c>
      <c r="F670" s="205" t="s">
        <v>209</v>
      </c>
      <c r="G670" s="205" t="s">
        <v>284</v>
      </c>
      <c r="H670" s="207" t="s">
        <v>295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679</v>
      </c>
      <c r="C671" s="209" t="s">
        <v>680</v>
      </c>
      <c r="D671" s="72" t="str">
        <f t="shared" si="21"/>
        <v>jan/2018</v>
      </c>
      <c r="E671" s="206">
        <v>43105</v>
      </c>
      <c r="F671" s="205" t="s">
        <v>209</v>
      </c>
      <c r="G671" s="205" t="s">
        <v>284</v>
      </c>
      <c r="H671" s="207" t="s">
        <v>295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679</v>
      </c>
      <c r="C672" s="209" t="s">
        <v>680</v>
      </c>
      <c r="D672" s="72" t="str">
        <f t="shared" si="21"/>
        <v>jan/2018</v>
      </c>
      <c r="E672" s="206">
        <v>43105</v>
      </c>
      <c r="F672" s="205" t="s">
        <v>209</v>
      </c>
      <c r="G672" s="205" t="s">
        <v>284</v>
      </c>
      <c r="H672" s="207" t="s">
        <v>295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679</v>
      </c>
      <c r="C673" s="209" t="s">
        <v>680</v>
      </c>
      <c r="D673" s="72" t="str">
        <f t="shared" si="21"/>
        <v>jan/2018</v>
      </c>
      <c r="E673" s="206">
        <v>43105</v>
      </c>
      <c r="F673" s="205" t="s">
        <v>209</v>
      </c>
      <c r="G673" s="205" t="s">
        <v>284</v>
      </c>
      <c r="H673" s="207" t="s">
        <v>295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679</v>
      </c>
      <c r="C674" s="209" t="s">
        <v>680</v>
      </c>
      <c r="D674" s="72" t="str">
        <f t="shared" si="21"/>
        <v>jan/2018</v>
      </c>
      <c r="E674" s="206">
        <v>43105</v>
      </c>
      <c r="F674" s="205" t="s">
        <v>209</v>
      </c>
      <c r="G674" s="205" t="s">
        <v>284</v>
      </c>
      <c r="H674" s="207" t="s">
        <v>295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679</v>
      </c>
      <c r="C675" s="209" t="s">
        <v>680</v>
      </c>
      <c r="D675" s="72" t="str">
        <f t="shared" si="21"/>
        <v>jan/2018</v>
      </c>
      <c r="E675" s="206">
        <v>43105</v>
      </c>
      <c r="F675" s="205" t="s">
        <v>209</v>
      </c>
      <c r="G675" s="205" t="s">
        <v>284</v>
      </c>
      <c r="H675" s="207" t="s">
        <v>295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679</v>
      </c>
      <c r="C676" s="209" t="s">
        <v>680</v>
      </c>
      <c r="D676" s="72" t="str">
        <f t="shared" si="21"/>
        <v>jan/2018</v>
      </c>
      <c r="E676" s="206">
        <v>43105</v>
      </c>
      <c r="F676" s="205" t="s">
        <v>209</v>
      </c>
      <c r="G676" s="205" t="s">
        <v>284</v>
      </c>
      <c r="H676" s="207" t="s">
        <v>295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679</v>
      </c>
      <c r="C677" s="209" t="s">
        <v>680</v>
      </c>
      <c r="D677" s="72" t="str">
        <f t="shared" si="21"/>
        <v>jan/2018</v>
      </c>
      <c r="E677" s="206">
        <v>43105</v>
      </c>
      <c r="F677" s="205" t="s">
        <v>209</v>
      </c>
      <c r="G677" s="205" t="s">
        <v>284</v>
      </c>
      <c r="H677" s="207" t="s">
        <v>295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679</v>
      </c>
      <c r="C678" s="209" t="s">
        <v>680</v>
      </c>
      <c r="D678" s="72" t="str">
        <f t="shared" si="21"/>
        <v>jan/2018</v>
      </c>
      <c r="E678" s="206">
        <v>43105</v>
      </c>
      <c r="F678" s="205" t="s">
        <v>209</v>
      </c>
      <c r="G678" s="205" t="s">
        <v>284</v>
      </c>
      <c r="H678" s="207" t="s">
        <v>295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679</v>
      </c>
      <c r="C679" s="209" t="s">
        <v>680</v>
      </c>
      <c r="D679" s="72" t="str">
        <f t="shared" si="21"/>
        <v>jan/2018</v>
      </c>
      <c r="E679" s="206">
        <v>43105</v>
      </c>
      <c r="F679" s="205" t="s">
        <v>209</v>
      </c>
      <c r="G679" s="205" t="s">
        <v>284</v>
      </c>
      <c r="H679" s="207" t="s">
        <v>295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679</v>
      </c>
      <c r="C680" s="209" t="s">
        <v>680</v>
      </c>
      <c r="D680" s="72" t="str">
        <f t="shared" si="21"/>
        <v>jan/2018</v>
      </c>
      <c r="E680" s="206">
        <v>43105</v>
      </c>
      <c r="F680" s="205" t="s">
        <v>209</v>
      </c>
      <c r="G680" s="205" t="s">
        <v>284</v>
      </c>
      <c r="H680" s="207" t="s">
        <v>295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679</v>
      </c>
      <c r="C681" s="209" t="s">
        <v>680</v>
      </c>
      <c r="D681" s="72" t="str">
        <f t="shared" si="21"/>
        <v>jan/2018</v>
      </c>
      <c r="E681" s="206">
        <v>43105</v>
      </c>
      <c r="F681" s="205" t="s">
        <v>209</v>
      </c>
      <c r="G681" s="205" t="s">
        <v>284</v>
      </c>
      <c r="H681" s="207" t="s">
        <v>295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679</v>
      </c>
      <c r="C682" s="209" t="s">
        <v>680</v>
      </c>
      <c r="D682" s="72" t="str">
        <f t="shared" si="21"/>
        <v>jan/2018</v>
      </c>
      <c r="E682" s="206">
        <v>43105</v>
      </c>
      <c r="F682" s="205" t="s">
        <v>209</v>
      </c>
      <c r="G682" s="205" t="s">
        <v>284</v>
      </c>
      <c r="H682" s="207" t="s">
        <v>295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679</v>
      </c>
      <c r="C683" s="209" t="s">
        <v>680</v>
      </c>
      <c r="D683" s="72" t="str">
        <f t="shared" si="21"/>
        <v>jan/2018</v>
      </c>
      <c r="E683" s="206">
        <v>43105</v>
      </c>
      <c r="F683" s="205" t="s">
        <v>209</v>
      </c>
      <c r="G683" s="205" t="s">
        <v>284</v>
      </c>
      <c r="H683" s="207" t="s">
        <v>295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679</v>
      </c>
      <c r="C684" s="209" t="s">
        <v>680</v>
      </c>
      <c r="D684" s="72" t="str">
        <f t="shared" si="21"/>
        <v>jan/2018</v>
      </c>
      <c r="E684" s="206">
        <v>43105</v>
      </c>
      <c r="F684" s="205" t="s">
        <v>209</v>
      </c>
      <c r="G684" s="205" t="s">
        <v>284</v>
      </c>
      <c r="H684" s="207" t="s">
        <v>295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679</v>
      </c>
      <c r="C685" s="209" t="s">
        <v>680</v>
      </c>
      <c r="D685" s="72" t="str">
        <f t="shared" si="21"/>
        <v>jan/2018</v>
      </c>
      <c r="E685" s="206">
        <v>43105</v>
      </c>
      <c r="F685" s="205" t="s">
        <v>209</v>
      </c>
      <c r="G685" s="205" t="s">
        <v>284</v>
      </c>
      <c r="H685" s="207" t="s">
        <v>295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679</v>
      </c>
      <c r="C686" s="209" t="s">
        <v>680</v>
      </c>
      <c r="D686" s="72" t="str">
        <f t="shared" si="21"/>
        <v>jan/2018</v>
      </c>
      <c r="E686" s="206">
        <v>43105</v>
      </c>
      <c r="F686" s="205" t="s">
        <v>209</v>
      </c>
      <c r="G686" s="205" t="s">
        <v>284</v>
      </c>
      <c r="H686" s="207" t="s">
        <v>295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679</v>
      </c>
      <c r="C687" s="209" t="s">
        <v>680</v>
      </c>
      <c r="D687" s="72" t="str">
        <f t="shared" si="21"/>
        <v>jan/2018</v>
      </c>
      <c r="E687" s="206">
        <v>43105</v>
      </c>
      <c r="F687" s="205" t="s">
        <v>209</v>
      </c>
      <c r="G687" s="205" t="s">
        <v>284</v>
      </c>
      <c r="H687" s="207" t="s">
        <v>295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679</v>
      </c>
      <c r="C688" s="209" t="s">
        <v>680</v>
      </c>
      <c r="D688" s="72" t="str">
        <f t="shared" si="21"/>
        <v>jan/2018</v>
      </c>
      <c r="E688" s="206">
        <v>43105</v>
      </c>
      <c r="F688" s="205" t="s">
        <v>209</v>
      </c>
      <c r="G688" s="205" t="s">
        <v>284</v>
      </c>
      <c r="H688" s="207" t="s">
        <v>295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679</v>
      </c>
      <c r="C689" s="209" t="s">
        <v>680</v>
      </c>
      <c r="D689" s="72" t="str">
        <f t="shared" si="21"/>
        <v>jan/2018</v>
      </c>
      <c r="E689" s="206">
        <v>43105</v>
      </c>
      <c r="F689" s="205" t="s">
        <v>209</v>
      </c>
      <c r="G689" s="205" t="s">
        <v>284</v>
      </c>
      <c r="H689" s="207" t="s">
        <v>295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679</v>
      </c>
      <c r="C690" s="209" t="s">
        <v>680</v>
      </c>
      <c r="D690" s="72" t="str">
        <f t="shared" si="21"/>
        <v>jan/2018</v>
      </c>
      <c r="E690" s="206">
        <v>43105</v>
      </c>
      <c r="F690" s="205" t="s">
        <v>293</v>
      </c>
      <c r="G690" s="205" t="s">
        <v>284</v>
      </c>
      <c r="H690" s="207" t="s">
        <v>778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679</v>
      </c>
      <c r="C691" s="209" t="s">
        <v>680</v>
      </c>
      <c r="D691" s="72" t="str">
        <f t="shared" si="21"/>
        <v>jan/2018</v>
      </c>
      <c r="E691" s="206">
        <v>43105</v>
      </c>
      <c r="F691" s="205" t="s">
        <v>293</v>
      </c>
      <c r="G691" s="205" t="s">
        <v>284</v>
      </c>
      <c r="H691" s="207" t="s">
        <v>809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679</v>
      </c>
      <c r="C692" s="209" t="s">
        <v>680</v>
      </c>
      <c r="D692" s="72" t="str">
        <f t="shared" si="21"/>
        <v>jan/2018</v>
      </c>
      <c r="E692" s="206">
        <v>43105</v>
      </c>
      <c r="F692" s="205" t="s">
        <v>293</v>
      </c>
      <c r="G692" s="205" t="s">
        <v>284</v>
      </c>
      <c r="H692" s="207" t="s">
        <v>974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679</v>
      </c>
      <c r="C693" s="209" t="s">
        <v>680</v>
      </c>
      <c r="D693" s="72" t="str">
        <f t="shared" si="21"/>
        <v>jan/2018</v>
      </c>
      <c r="E693" s="206">
        <v>43105</v>
      </c>
      <c r="F693" s="205" t="s">
        <v>293</v>
      </c>
      <c r="G693" s="205" t="s">
        <v>284</v>
      </c>
      <c r="H693" s="207" t="s">
        <v>779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679</v>
      </c>
      <c r="C694" s="209" t="s">
        <v>680</v>
      </c>
      <c r="D694" s="72" t="str">
        <f t="shared" si="21"/>
        <v>jan/2018</v>
      </c>
      <c r="E694" s="206">
        <v>43105</v>
      </c>
      <c r="F694" s="205" t="s">
        <v>293</v>
      </c>
      <c r="G694" s="205" t="s">
        <v>284</v>
      </c>
      <c r="H694" s="207" t="s">
        <v>975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679</v>
      </c>
      <c r="C695" s="209" t="s">
        <v>680</v>
      </c>
      <c r="D695" s="72" t="str">
        <f t="shared" si="21"/>
        <v>jan/2018</v>
      </c>
      <c r="E695" s="206">
        <v>43105</v>
      </c>
      <c r="F695" s="205" t="s">
        <v>293</v>
      </c>
      <c r="G695" s="205" t="s">
        <v>284</v>
      </c>
      <c r="H695" s="207" t="s">
        <v>976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679</v>
      </c>
      <c r="C696" s="209" t="s">
        <v>680</v>
      </c>
      <c r="D696" s="72" t="str">
        <f t="shared" si="21"/>
        <v>jan/2018</v>
      </c>
      <c r="E696" s="206">
        <v>43105</v>
      </c>
      <c r="F696" s="205" t="s">
        <v>293</v>
      </c>
      <c r="G696" s="205" t="s">
        <v>284</v>
      </c>
      <c r="H696" s="207" t="s">
        <v>977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679</v>
      </c>
      <c r="C697" s="209" t="s">
        <v>680</v>
      </c>
      <c r="D697" s="72" t="str">
        <f t="shared" si="21"/>
        <v>jan/2018</v>
      </c>
      <c r="E697" s="206">
        <v>43105</v>
      </c>
      <c r="F697" s="205" t="s">
        <v>293</v>
      </c>
      <c r="G697" s="205" t="s">
        <v>284</v>
      </c>
      <c r="H697" s="207" t="s">
        <v>978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679</v>
      </c>
      <c r="C698" s="209" t="s">
        <v>680</v>
      </c>
      <c r="D698" s="72" t="str">
        <f t="shared" si="21"/>
        <v>jan/2018</v>
      </c>
      <c r="E698" s="206">
        <v>43105</v>
      </c>
      <c r="F698" s="205" t="s">
        <v>293</v>
      </c>
      <c r="G698" s="205" t="s">
        <v>284</v>
      </c>
      <c r="H698" s="207" t="s">
        <v>781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679</v>
      </c>
      <c r="C699" s="209" t="s">
        <v>680</v>
      </c>
      <c r="D699" s="72" t="str">
        <f t="shared" si="21"/>
        <v>jan/2018</v>
      </c>
      <c r="E699" s="206">
        <v>43105</v>
      </c>
      <c r="F699" s="205" t="s">
        <v>293</v>
      </c>
      <c r="G699" s="205" t="s">
        <v>284</v>
      </c>
      <c r="H699" s="207" t="s">
        <v>735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681</v>
      </c>
      <c r="C700" s="209" t="s">
        <v>680</v>
      </c>
      <c r="D700" s="72" t="str">
        <f t="shared" si="21"/>
        <v>jan/2018</v>
      </c>
      <c r="E700" s="206">
        <v>43108</v>
      </c>
      <c r="F700" s="205" t="s">
        <v>293</v>
      </c>
      <c r="G700" s="205" t="s">
        <v>284</v>
      </c>
      <c r="H700" s="207" t="s">
        <v>697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681</v>
      </c>
      <c r="C701" s="209" t="s">
        <v>680</v>
      </c>
      <c r="D701" s="72" t="str">
        <f t="shared" si="21"/>
        <v>jan/2018</v>
      </c>
      <c r="E701" s="206">
        <v>43108</v>
      </c>
      <c r="F701" s="205" t="s">
        <v>293</v>
      </c>
      <c r="G701" s="205" t="s">
        <v>284</v>
      </c>
      <c r="H701" s="207" t="s">
        <v>697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679</v>
      </c>
      <c r="C702" s="209" t="s">
        <v>680</v>
      </c>
      <c r="D702" s="72" t="str">
        <f t="shared" si="21"/>
        <v>jan/2018</v>
      </c>
      <c r="E702" s="206">
        <v>43108</v>
      </c>
      <c r="F702" s="205" t="s">
        <v>293</v>
      </c>
      <c r="G702" s="205" t="s">
        <v>284</v>
      </c>
      <c r="H702" s="207" t="s">
        <v>696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679</v>
      </c>
      <c r="C703" s="209" t="s">
        <v>680</v>
      </c>
      <c r="D703" s="72" t="str">
        <f t="shared" si="21"/>
        <v>jan/2018</v>
      </c>
      <c r="E703" s="206">
        <v>43108</v>
      </c>
      <c r="F703" s="205" t="s">
        <v>293</v>
      </c>
      <c r="G703" s="205" t="s">
        <v>284</v>
      </c>
      <c r="H703" s="207" t="s">
        <v>851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679</v>
      </c>
      <c r="C704" s="209" t="s">
        <v>680</v>
      </c>
      <c r="D704" s="72" t="str">
        <f t="shared" si="21"/>
        <v>jan/2018</v>
      </c>
      <c r="E704" s="206">
        <v>43108</v>
      </c>
      <c r="F704" s="205" t="s">
        <v>293</v>
      </c>
      <c r="G704" s="205" t="s">
        <v>284</v>
      </c>
      <c r="H704" s="207" t="s">
        <v>979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679</v>
      </c>
      <c r="C705" s="209" t="s">
        <v>680</v>
      </c>
      <c r="D705" s="72" t="str">
        <f t="shared" si="21"/>
        <v>jan/2018</v>
      </c>
      <c r="E705" s="206">
        <v>43109</v>
      </c>
      <c r="F705" s="205" t="s">
        <v>293</v>
      </c>
      <c r="G705" s="205" t="s">
        <v>284</v>
      </c>
      <c r="H705" s="207" t="s">
        <v>783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679</v>
      </c>
      <c r="C706" s="209" t="s">
        <v>680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284</v>
      </c>
      <c r="H706" s="207" t="s">
        <v>889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679</v>
      </c>
      <c r="C707" s="209" t="s">
        <v>680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284</v>
      </c>
      <c r="H707" s="207" t="s">
        <v>889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679</v>
      </c>
      <c r="C708" s="209" t="s">
        <v>680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284</v>
      </c>
      <c r="H708" s="207" t="s">
        <v>889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679</v>
      </c>
      <c r="C709" s="209" t="s">
        <v>680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284</v>
      </c>
      <c r="H709" s="207" t="s">
        <v>889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679</v>
      </c>
      <c r="C710" s="209" t="s">
        <v>680</v>
      </c>
      <c r="D710" s="72" t="str">
        <f t="shared" si="23"/>
        <v>jan/2018</v>
      </c>
      <c r="E710" s="206">
        <v>43109</v>
      </c>
      <c r="F710" s="205" t="s">
        <v>293</v>
      </c>
      <c r="G710" s="205" t="s">
        <v>284</v>
      </c>
      <c r="H710" s="207" t="s">
        <v>980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679</v>
      </c>
      <c r="C711" s="209" t="s">
        <v>680</v>
      </c>
      <c r="D711" s="72" t="str">
        <f t="shared" si="23"/>
        <v>jan/2018</v>
      </c>
      <c r="E711" s="206">
        <v>43109</v>
      </c>
      <c r="F711" s="205" t="s">
        <v>293</v>
      </c>
      <c r="G711" s="205" t="s">
        <v>284</v>
      </c>
      <c r="H711" s="207" t="s">
        <v>981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679</v>
      </c>
      <c r="C712" s="209" t="s">
        <v>680</v>
      </c>
      <c r="D712" s="72" t="str">
        <f t="shared" si="23"/>
        <v>jan/2018</v>
      </c>
      <c r="E712" s="206">
        <v>43109</v>
      </c>
      <c r="F712" s="205" t="s">
        <v>293</v>
      </c>
      <c r="G712" s="205" t="s">
        <v>284</v>
      </c>
      <c r="H712" s="207" t="s">
        <v>982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679</v>
      </c>
      <c r="C713" s="209" t="s">
        <v>680</v>
      </c>
      <c r="D713" s="72" t="str">
        <f t="shared" si="23"/>
        <v>jan/2018</v>
      </c>
      <c r="E713" s="206">
        <v>43109</v>
      </c>
      <c r="F713" s="205" t="s">
        <v>202</v>
      </c>
      <c r="G713" s="205" t="s">
        <v>284</v>
      </c>
      <c r="H713" s="207" t="s">
        <v>203</v>
      </c>
      <c r="I713" s="207" t="s">
        <v>289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679</v>
      </c>
      <c r="C714" s="209" t="s">
        <v>680</v>
      </c>
      <c r="D714" s="72" t="str">
        <f t="shared" si="23"/>
        <v>jan/2018</v>
      </c>
      <c r="E714" s="206">
        <v>43109</v>
      </c>
      <c r="F714" s="205" t="s">
        <v>209</v>
      </c>
      <c r="G714" s="205" t="s">
        <v>284</v>
      </c>
      <c r="H714" s="207" t="s">
        <v>295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679</v>
      </c>
      <c r="C715" s="209" t="s">
        <v>680</v>
      </c>
      <c r="D715" s="72" t="str">
        <f t="shared" si="23"/>
        <v>jan/2018</v>
      </c>
      <c r="E715" s="206">
        <v>43109</v>
      </c>
      <c r="F715" s="205" t="s">
        <v>209</v>
      </c>
      <c r="G715" s="205" t="s">
        <v>284</v>
      </c>
      <c r="H715" s="207" t="s">
        <v>295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679</v>
      </c>
      <c r="C716" s="209" t="s">
        <v>680</v>
      </c>
      <c r="D716" s="72" t="str">
        <f t="shared" si="23"/>
        <v>jan/2018</v>
      </c>
      <c r="E716" s="206">
        <v>43109</v>
      </c>
      <c r="F716" s="205" t="s">
        <v>209</v>
      </c>
      <c r="G716" s="205" t="s">
        <v>284</v>
      </c>
      <c r="H716" s="207" t="s">
        <v>295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679</v>
      </c>
      <c r="C717" s="209" t="s">
        <v>680</v>
      </c>
      <c r="D717" s="72" t="str">
        <f t="shared" si="23"/>
        <v>jan/2018</v>
      </c>
      <c r="E717" s="206">
        <v>43109</v>
      </c>
      <c r="F717" s="205" t="s">
        <v>209</v>
      </c>
      <c r="G717" s="205" t="s">
        <v>284</v>
      </c>
      <c r="H717" s="207" t="s">
        <v>295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681</v>
      </c>
      <c r="C718" s="209" t="s">
        <v>680</v>
      </c>
      <c r="D718" s="72" t="str">
        <f t="shared" si="23"/>
        <v>jan/2018</v>
      </c>
      <c r="E718" s="206">
        <v>43110</v>
      </c>
      <c r="F718" s="205" t="s">
        <v>293</v>
      </c>
      <c r="G718" s="205" t="s">
        <v>284</v>
      </c>
      <c r="H718" s="207" t="s">
        <v>697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681</v>
      </c>
      <c r="C719" s="209" t="s">
        <v>680</v>
      </c>
      <c r="D719" s="72" t="str">
        <f t="shared" si="23"/>
        <v>jan/2018</v>
      </c>
      <c r="E719" s="206">
        <v>43110</v>
      </c>
      <c r="F719" s="205" t="s">
        <v>293</v>
      </c>
      <c r="G719" s="205" t="s">
        <v>284</v>
      </c>
      <c r="H719" s="207" t="s">
        <v>697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681</v>
      </c>
      <c r="C720" s="209" t="s">
        <v>680</v>
      </c>
      <c r="D720" s="72" t="str">
        <f t="shared" si="23"/>
        <v>jan/2018</v>
      </c>
      <c r="E720" s="206">
        <v>43110</v>
      </c>
      <c r="F720" s="205" t="s">
        <v>209</v>
      </c>
      <c r="G720" s="205" t="s">
        <v>284</v>
      </c>
      <c r="H720" s="207" t="s">
        <v>318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679</v>
      </c>
      <c r="C721" s="209" t="s">
        <v>680</v>
      </c>
      <c r="D721" s="72" t="str">
        <f t="shared" si="23"/>
        <v>jan/2018</v>
      </c>
      <c r="E721" s="206">
        <v>43110</v>
      </c>
      <c r="F721" s="205">
        <v>7487</v>
      </c>
      <c r="G721" s="205" t="s">
        <v>284</v>
      </c>
      <c r="H721" s="207" t="s">
        <v>983</v>
      </c>
      <c r="I721" s="207" t="s">
        <v>237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679</v>
      </c>
      <c r="C722" s="209" t="s">
        <v>680</v>
      </c>
      <c r="D722" s="72" t="str">
        <f t="shared" si="23"/>
        <v>jan/2018</v>
      </c>
      <c r="E722" s="206">
        <v>43110</v>
      </c>
      <c r="F722" s="205" t="s">
        <v>293</v>
      </c>
      <c r="G722" s="205" t="s">
        <v>284</v>
      </c>
      <c r="H722" s="207" t="s">
        <v>696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679</v>
      </c>
      <c r="C723" s="209" t="s">
        <v>680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284</v>
      </c>
      <c r="H723" s="207" t="s">
        <v>889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679</v>
      </c>
      <c r="C724" s="209" t="s">
        <v>680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284</v>
      </c>
      <c r="H724" s="207" t="s">
        <v>889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679</v>
      </c>
      <c r="C725" s="209" t="s">
        <v>680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284</v>
      </c>
      <c r="H725" s="207" t="s">
        <v>889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679</v>
      </c>
      <c r="C726" s="209" t="s">
        <v>680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284</v>
      </c>
      <c r="H726" s="207" t="s">
        <v>889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679</v>
      </c>
      <c r="C727" s="209" t="s">
        <v>680</v>
      </c>
      <c r="D727" s="72" t="str">
        <f t="shared" si="23"/>
        <v>jan/2018</v>
      </c>
      <c r="E727" s="206">
        <v>43110</v>
      </c>
      <c r="F727" s="205" t="s">
        <v>293</v>
      </c>
      <c r="G727" s="205" t="s">
        <v>284</v>
      </c>
      <c r="H727" s="207" t="s">
        <v>981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679</v>
      </c>
      <c r="C728" s="209" t="s">
        <v>680</v>
      </c>
      <c r="D728" s="72" t="str">
        <f t="shared" si="23"/>
        <v>jan/2018</v>
      </c>
      <c r="E728" s="206">
        <v>43110</v>
      </c>
      <c r="F728" s="205" t="s">
        <v>311</v>
      </c>
      <c r="G728" s="205" t="s">
        <v>284</v>
      </c>
      <c r="H728" s="207" t="s">
        <v>197</v>
      </c>
      <c r="I728" s="207" t="s">
        <v>265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679</v>
      </c>
      <c r="C729" s="209" t="s">
        <v>680</v>
      </c>
      <c r="D729" s="72" t="str">
        <f t="shared" si="23"/>
        <v>jan/2018</v>
      </c>
      <c r="E729" s="206">
        <v>43110</v>
      </c>
      <c r="F729" s="205">
        <v>8386</v>
      </c>
      <c r="G729" s="205" t="s">
        <v>284</v>
      </c>
      <c r="H729" s="207" t="s">
        <v>984</v>
      </c>
      <c r="I729" s="207" t="s">
        <v>246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679</v>
      </c>
      <c r="C730" s="209" t="s">
        <v>680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284</v>
      </c>
      <c r="H730" s="207" t="s">
        <v>659</v>
      </c>
      <c r="I730" s="207" t="s">
        <v>239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679</v>
      </c>
      <c r="C731" s="209" t="s">
        <v>680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300</v>
      </c>
      <c r="H731" s="207" t="s">
        <v>288</v>
      </c>
      <c r="I731" s="207" t="s">
        <v>237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679</v>
      </c>
      <c r="C732" s="209" t="s">
        <v>680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300</v>
      </c>
      <c r="H732" s="207" t="s">
        <v>288</v>
      </c>
      <c r="I732" s="207" t="s">
        <v>237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679</v>
      </c>
      <c r="C733" s="209" t="s">
        <v>680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284</v>
      </c>
      <c r="H733" s="207" t="s">
        <v>985</v>
      </c>
      <c r="I733" s="207" t="s">
        <v>245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681</v>
      </c>
      <c r="C734" s="209" t="s">
        <v>680</v>
      </c>
      <c r="D734" s="72" t="str">
        <f t="shared" si="23"/>
        <v>jan/2018</v>
      </c>
      <c r="E734" s="206">
        <v>43110</v>
      </c>
      <c r="F734" s="205" t="s">
        <v>202</v>
      </c>
      <c r="G734" s="205" t="s">
        <v>284</v>
      </c>
      <c r="H734" s="207" t="s">
        <v>203</v>
      </c>
      <c r="I734" s="207" t="s">
        <v>289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679</v>
      </c>
      <c r="C735" s="209" t="s">
        <v>680</v>
      </c>
      <c r="D735" s="72" t="str">
        <f t="shared" si="23"/>
        <v>jan/2018</v>
      </c>
      <c r="E735" s="206">
        <v>43110</v>
      </c>
      <c r="F735" s="205" t="s">
        <v>202</v>
      </c>
      <c r="G735" s="205" t="s">
        <v>284</v>
      </c>
      <c r="H735" s="207" t="s">
        <v>203</v>
      </c>
      <c r="I735" s="207" t="s">
        <v>289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679</v>
      </c>
      <c r="C736" s="209" t="s">
        <v>680</v>
      </c>
      <c r="D736" s="72" t="str">
        <f t="shared" si="23"/>
        <v>jan/2018</v>
      </c>
      <c r="E736" s="206">
        <v>43110</v>
      </c>
      <c r="F736" s="205" t="s">
        <v>293</v>
      </c>
      <c r="G736" s="205" t="s">
        <v>284</v>
      </c>
      <c r="H736" s="207" t="s">
        <v>851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681</v>
      </c>
      <c r="C737" s="209" t="s">
        <v>680</v>
      </c>
      <c r="D737" s="72" t="str">
        <f t="shared" si="23"/>
        <v>jan/2018</v>
      </c>
      <c r="E737" s="206">
        <v>43110</v>
      </c>
      <c r="F737" s="205" t="s">
        <v>209</v>
      </c>
      <c r="G737" s="205" t="s">
        <v>284</v>
      </c>
      <c r="H737" s="207" t="s">
        <v>295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681</v>
      </c>
      <c r="C738" s="209" t="s">
        <v>680</v>
      </c>
      <c r="D738" s="72" t="str">
        <f t="shared" si="23"/>
        <v>jan/2018</v>
      </c>
      <c r="E738" s="206">
        <v>43110</v>
      </c>
      <c r="F738" s="205" t="s">
        <v>209</v>
      </c>
      <c r="G738" s="205" t="s">
        <v>284</v>
      </c>
      <c r="H738" s="207" t="s">
        <v>295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679</v>
      </c>
      <c r="C739" s="209" t="s">
        <v>680</v>
      </c>
      <c r="D739" s="72" t="str">
        <f t="shared" si="23"/>
        <v>jan/2018</v>
      </c>
      <c r="E739" s="206">
        <v>43110</v>
      </c>
      <c r="F739" s="205" t="s">
        <v>209</v>
      </c>
      <c r="G739" s="205" t="s">
        <v>284</v>
      </c>
      <c r="H739" s="207" t="s">
        <v>295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679</v>
      </c>
      <c r="C740" s="209" t="s">
        <v>680</v>
      </c>
      <c r="D740" s="72" t="str">
        <f t="shared" si="23"/>
        <v>jan/2018</v>
      </c>
      <c r="E740" s="206">
        <v>43110</v>
      </c>
      <c r="F740" s="205" t="s">
        <v>209</v>
      </c>
      <c r="G740" s="205" t="s">
        <v>284</v>
      </c>
      <c r="H740" s="207" t="s">
        <v>295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679</v>
      </c>
      <c r="C741" s="209" t="s">
        <v>680</v>
      </c>
      <c r="D741" s="72" t="str">
        <f t="shared" si="23"/>
        <v>jan/2018</v>
      </c>
      <c r="E741" s="206">
        <v>43110</v>
      </c>
      <c r="F741" s="205" t="s">
        <v>209</v>
      </c>
      <c r="G741" s="205" t="s">
        <v>284</v>
      </c>
      <c r="H741" s="207" t="s">
        <v>295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679</v>
      </c>
      <c r="C742" s="209" t="s">
        <v>680</v>
      </c>
      <c r="D742" s="72" t="str">
        <f t="shared" si="23"/>
        <v>jan/2018</v>
      </c>
      <c r="E742" s="206">
        <v>43110</v>
      </c>
      <c r="F742" s="205" t="s">
        <v>209</v>
      </c>
      <c r="G742" s="205" t="s">
        <v>284</v>
      </c>
      <c r="H742" s="207" t="s">
        <v>295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679</v>
      </c>
      <c r="C743" s="209" t="s">
        <v>680</v>
      </c>
      <c r="D743" s="72" t="str">
        <f t="shared" si="23"/>
        <v>jan/2018</v>
      </c>
      <c r="E743" s="206">
        <v>43111</v>
      </c>
      <c r="F743" s="205" t="s">
        <v>293</v>
      </c>
      <c r="G743" s="205" t="s">
        <v>284</v>
      </c>
      <c r="H743" s="207" t="s">
        <v>981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679</v>
      </c>
      <c r="C744" s="209" t="s">
        <v>680</v>
      </c>
      <c r="D744" s="72" t="str">
        <f t="shared" si="23"/>
        <v>jan/2018</v>
      </c>
      <c r="E744" s="206">
        <v>43111</v>
      </c>
      <c r="F744" s="205" t="s">
        <v>202</v>
      </c>
      <c r="G744" s="205" t="s">
        <v>284</v>
      </c>
      <c r="H744" s="207" t="s">
        <v>203</v>
      </c>
      <c r="I744" s="207" t="s">
        <v>289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679</v>
      </c>
      <c r="C745" s="209" t="s">
        <v>680</v>
      </c>
      <c r="D745" s="72" t="str">
        <f t="shared" si="23"/>
        <v>jan/2018</v>
      </c>
      <c r="E745" s="206">
        <v>43111</v>
      </c>
      <c r="F745" s="205" t="s">
        <v>209</v>
      </c>
      <c r="G745" s="205" t="s">
        <v>284</v>
      </c>
      <c r="H745" s="207" t="s">
        <v>295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679</v>
      </c>
      <c r="C746" s="209" t="s">
        <v>680</v>
      </c>
      <c r="D746" s="72" t="str">
        <f t="shared" si="23"/>
        <v>jan/2018</v>
      </c>
      <c r="E746" s="206">
        <v>43112</v>
      </c>
      <c r="F746" s="205" t="s">
        <v>311</v>
      </c>
      <c r="G746" s="205" t="s">
        <v>284</v>
      </c>
      <c r="H746" s="207" t="s">
        <v>213</v>
      </c>
      <c r="I746" s="207" t="s">
        <v>265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679</v>
      </c>
      <c r="C747" s="209" t="s">
        <v>680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284</v>
      </c>
      <c r="H747" s="207" t="s">
        <v>178</v>
      </c>
      <c r="I747" s="207" t="s">
        <v>238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679</v>
      </c>
      <c r="C748" s="209" t="s">
        <v>680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284</v>
      </c>
      <c r="H748" s="207" t="s">
        <v>178</v>
      </c>
      <c r="I748" s="207" t="s">
        <v>237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679</v>
      </c>
      <c r="C749" s="209" t="s">
        <v>680</v>
      </c>
      <c r="D749" s="72" t="str">
        <f t="shared" si="23"/>
        <v>jan/2018</v>
      </c>
      <c r="E749" s="206">
        <v>43112</v>
      </c>
      <c r="F749" s="205">
        <v>7687</v>
      </c>
      <c r="G749" s="205" t="s">
        <v>284</v>
      </c>
      <c r="H749" s="207" t="s">
        <v>983</v>
      </c>
      <c r="I749" s="207" t="s">
        <v>237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679</v>
      </c>
      <c r="C750" s="209" t="s">
        <v>680</v>
      </c>
      <c r="D750" s="72" t="str">
        <f t="shared" si="23"/>
        <v>jan/2018</v>
      </c>
      <c r="E750" s="206">
        <v>43112</v>
      </c>
      <c r="F750" s="205">
        <v>8412</v>
      </c>
      <c r="G750" s="205" t="s">
        <v>284</v>
      </c>
      <c r="H750" s="207" t="s">
        <v>984</v>
      </c>
      <c r="I750" s="207" t="s">
        <v>250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679</v>
      </c>
      <c r="C751" s="209" t="s">
        <v>680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284</v>
      </c>
      <c r="H751" s="207" t="s">
        <v>184</v>
      </c>
      <c r="I751" s="207" t="s">
        <v>238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679</v>
      </c>
      <c r="C752" s="209" t="s">
        <v>680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284</v>
      </c>
      <c r="H752" s="207" t="s">
        <v>184</v>
      </c>
      <c r="I752" s="207" t="s">
        <v>238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679</v>
      </c>
      <c r="C753" s="209" t="s">
        <v>680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284</v>
      </c>
      <c r="H753" s="207" t="s">
        <v>184</v>
      </c>
      <c r="I753" s="207" t="s">
        <v>237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679</v>
      </c>
      <c r="C754" s="209" t="s">
        <v>680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300</v>
      </c>
      <c r="H754" s="207" t="s">
        <v>288</v>
      </c>
      <c r="I754" s="207" t="s">
        <v>238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679</v>
      </c>
      <c r="C755" s="209" t="s">
        <v>680</v>
      </c>
      <c r="D755" s="72" t="str">
        <f t="shared" si="23"/>
        <v>jan/2018</v>
      </c>
      <c r="E755" s="206">
        <v>43112</v>
      </c>
      <c r="F755" s="205" t="s">
        <v>202</v>
      </c>
      <c r="G755" s="205" t="s">
        <v>284</v>
      </c>
      <c r="H755" s="207" t="s">
        <v>203</v>
      </c>
      <c r="I755" s="207" t="s">
        <v>289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679</v>
      </c>
      <c r="C756" s="209" t="s">
        <v>680</v>
      </c>
      <c r="D756" s="72" t="str">
        <f t="shared" si="23"/>
        <v>jan/2018</v>
      </c>
      <c r="E756" s="206">
        <v>43112</v>
      </c>
      <c r="F756" s="205" t="s">
        <v>209</v>
      </c>
      <c r="G756" s="205" t="s">
        <v>284</v>
      </c>
      <c r="H756" s="207" t="s">
        <v>295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679</v>
      </c>
      <c r="C757" s="209" t="s">
        <v>680</v>
      </c>
      <c r="D757" s="72" t="str">
        <f t="shared" si="23"/>
        <v>jan/2018</v>
      </c>
      <c r="E757" s="206">
        <v>43112</v>
      </c>
      <c r="F757" s="205" t="s">
        <v>209</v>
      </c>
      <c r="G757" s="205" t="s">
        <v>284</v>
      </c>
      <c r="H757" s="207" t="s">
        <v>295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679</v>
      </c>
      <c r="C758" s="209" t="s">
        <v>680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284</v>
      </c>
      <c r="H758" s="207" t="s">
        <v>178</v>
      </c>
      <c r="I758" s="207" t="s">
        <v>238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679</v>
      </c>
      <c r="C759" s="209" t="s">
        <v>680</v>
      </c>
      <c r="D759" s="72" t="str">
        <f t="shared" si="23"/>
        <v>jan/2018</v>
      </c>
      <c r="E759" s="206">
        <v>43115</v>
      </c>
      <c r="F759" s="205" t="s">
        <v>209</v>
      </c>
      <c r="G759" s="205" t="s">
        <v>284</v>
      </c>
      <c r="H759" s="207" t="s">
        <v>318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679</v>
      </c>
      <c r="C760" s="209" t="s">
        <v>680</v>
      </c>
      <c r="D760" s="72" t="str">
        <f t="shared" si="23"/>
        <v>jan/2018</v>
      </c>
      <c r="E760" s="206">
        <v>43115</v>
      </c>
      <c r="F760" s="205">
        <v>9450</v>
      </c>
      <c r="G760" s="205" t="s">
        <v>284</v>
      </c>
      <c r="H760" s="207" t="s">
        <v>986</v>
      </c>
      <c r="I760" s="207" t="s">
        <v>238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679</v>
      </c>
      <c r="C761" s="209" t="s">
        <v>680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284</v>
      </c>
      <c r="H761" s="207" t="s">
        <v>384</v>
      </c>
      <c r="I761" s="207" t="s">
        <v>238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679</v>
      </c>
      <c r="C762" s="209" t="s">
        <v>680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284</v>
      </c>
      <c r="H762" s="207" t="s">
        <v>889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679</v>
      </c>
      <c r="C763" s="209" t="s">
        <v>680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284</v>
      </c>
      <c r="H763" s="207" t="s">
        <v>889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679</v>
      </c>
      <c r="C764" s="209" t="s">
        <v>680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284</v>
      </c>
      <c r="H764" s="207" t="s">
        <v>889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679</v>
      </c>
      <c r="C765" s="209" t="s">
        <v>680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284</v>
      </c>
      <c r="H765" s="207" t="s">
        <v>889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679</v>
      </c>
      <c r="C766" s="209" t="s">
        <v>680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284</v>
      </c>
      <c r="H766" s="207" t="s">
        <v>889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679</v>
      </c>
      <c r="C767" s="209" t="s">
        <v>680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284</v>
      </c>
      <c r="H767" s="207" t="s">
        <v>889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679</v>
      </c>
      <c r="C768" s="209" t="s">
        <v>680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284</v>
      </c>
      <c r="H768" s="207" t="s">
        <v>287</v>
      </c>
      <c r="I768" s="207" t="s">
        <v>238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679</v>
      </c>
      <c r="C769" s="209" t="s">
        <v>680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284</v>
      </c>
      <c r="H769" s="207" t="s">
        <v>987</v>
      </c>
      <c r="I769" s="207" t="s">
        <v>354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679</v>
      </c>
      <c r="C770" s="209" t="s">
        <v>680</v>
      </c>
      <c r="D770" s="72" t="str">
        <f t="shared" si="23"/>
        <v>jan/2018</v>
      </c>
      <c r="E770" s="206">
        <v>43115</v>
      </c>
      <c r="F770" s="205">
        <v>8482</v>
      </c>
      <c r="G770" s="205" t="s">
        <v>284</v>
      </c>
      <c r="H770" s="207" t="s">
        <v>984</v>
      </c>
      <c r="I770" s="207" t="s">
        <v>246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679</v>
      </c>
      <c r="C771" s="209" t="s">
        <v>680</v>
      </c>
      <c r="D771" s="72" t="str">
        <f t="shared" si="23"/>
        <v>jan/2018</v>
      </c>
      <c r="E771" s="206">
        <v>43115</v>
      </c>
      <c r="F771" s="205">
        <v>974</v>
      </c>
      <c r="G771" s="205" t="s">
        <v>284</v>
      </c>
      <c r="H771" s="207" t="s">
        <v>988</v>
      </c>
      <c r="I771" s="207" t="s">
        <v>244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679</v>
      </c>
      <c r="C772" s="209" t="s">
        <v>680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284</v>
      </c>
      <c r="H772" s="207" t="s">
        <v>989</v>
      </c>
      <c r="I772" s="207" t="s">
        <v>237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679</v>
      </c>
      <c r="C773" s="209" t="s">
        <v>680</v>
      </c>
      <c r="D773" s="72" t="str">
        <f t="shared" si="25"/>
        <v>jan/2018</v>
      </c>
      <c r="E773" s="206">
        <v>43115</v>
      </c>
      <c r="F773" s="205" t="s">
        <v>202</v>
      </c>
      <c r="G773" s="205" t="s">
        <v>284</v>
      </c>
      <c r="H773" s="207" t="s">
        <v>203</v>
      </c>
      <c r="I773" s="207" t="s">
        <v>289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679</v>
      </c>
      <c r="C774" s="209" t="s">
        <v>680</v>
      </c>
      <c r="D774" s="72" t="str">
        <f t="shared" si="25"/>
        <v>jan/2018</v>
      </c>
      <c r="E774" s="206">
        <v>43115</v>
      </c>
      <c r="F774" s="205">
        <v>7803</v>
      </c>
      <c r="G774" s="205" t="s">
        <v>284</v>
      </c>
      <c r="H774" s="207" t="s">
        <v>306</v>
      </c>
      <c r="I774" s="207" t="s">
        <v>354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679</v>
      </c>
      <c r="C775" s="209" t="s">
        <v>680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284</v>
      </c>
      <c r="H775" s="207" t="s">
        <v>990</v>
      </c>
      <c r="I775" s="207" t="s">
        <v>244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679</v>
      </c>
      <c r="C776" s="209" t="s">
        <v>680</v>
      </c>
      <c r="D776" s="72" t="str">
        <f t="shared" si="25"/>
        <v>jan/2018</v>
      </c>
      <c r="E776" s="206">
        <v>43115</v>
      </c>
      <c r="F776" s="205" t="s">
        <v>209</v>
      </c>
      <c r="G776" s="205" t="s">
        <v>284</v>
      </c>
      <c r="H776" s="207" t="s">
        <v>295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679</v>
      </c>
      <c r="C777" s="209" t="s">
        <v>680</v>
      </c>
      <c r="D777" s="72" t="str">
        <f t="shared" si="25"/>
        <v>jan/2018</v>
      </c>
      <c r="E777" s="206">
        <v>43115</v>
      </c>
      <c r="F777" s="205" t="s">
        <v>209</v>
      </c>
      <c r="G777" s="205" t="s">
        <v>284</v>
      </c>
      <c r="H777" s="207" t="s">
        <v>295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679</v>
      </c>
      <c r="C778" s="209" t="s">
        <v>680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284</v>
      </c>
      <c r="H778" s="207" t="s">
        <v>305</v>
      </c>
      <c r="I778" s="207" t="s">
        <v>238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679</v>
      </c>
      <c r="C779" s="209" t="s">
        <v>680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284</v>
      </c>
      <c r="H779" s="207" t="s">
        <v>178</v>
      </c>
      <c r="I779" s="207" t="s">
        <v>257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679</v>
      </c>
      <c r="C780" s="209" t="s">
        <v>680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284</v>
      </c>
      <c r="H780" s="207" t="s">
        <v>178</v>
      </c>
      <c r="I780" s="207" t="s">
        <v>237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679</v>
      </c>
      <c r="C781" s="209" t="s">
        <v>680</v>
      </c>
      <c r="D781" s="72" t="str">
        <f t="shared" si="25"/>
        <v>jan/2018</v>
      </c>
      <c r="E781" s="206">
        <v>43116</v>
      </c>
      <c r="F781" s="205">
        <v>9283</v>
      </c>
      <c r="G781" s="205" t="s">
        <v>284</v>
      </c>
      <c r="H781" s="207" t="s">
        <v>198</v>
      </c>
      <c r="I781" s="207" t="s">
        <v>246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679</v>
      </c>
      <c r="C782" s="209" t="s">
        <v>680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284</v>
      </c>
      <c r="H782" s="207" t="s">
        <v>983</v>
      </c>
      <c r="I782" s="207" t="s">
        <v>237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679</v>
      </c>
      <c r="C783" s="209" t="s">
        <v>680</v>
      </c>
      <c r="D783" s="72" t="str">
        <f t="shared" si="25"/>
        <v>jan/2018</v>
      </c>
      <c r="E783" s="206">
        <v>43116</v>
      </c>
      <c r="F783" s="205">
        <v>7811</v>
      </c>
      <c r="G783" s="205" t="s">
        <v>284</v>
      </c>
      <c r="H783" s="207" t="s">
        <v>983</v>
      </c>
      <c r="I783" s="207" t="s">
        <v>237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679</v>
      </c>
      <c r="C784" s="209" t="s">
        <v>680</v>
      </c>
      <c r="D784" s="72" t="str">
        <f t="shared" si="25"/>
        <v>jan/2018</v>
      </c>
      <c r="E784" s="206">
        <v>43116</v>
      </c>
      <c r="F784" s="205" t="s">
        <v>311</v>
      </c>
      <c r="G784" s="205" t="s">
        <v>284</v>
      </c>
      <c r="H784" s="207" t="s">
        <v>217</v>
      </c>
      <c r="I784" s="207" t="s">
        <v>265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679</v>
      </c>
      <c r="C785" s="209" t="s">
        <v>680</v>
      </c>
      <c r="D785" s="72" t="str">
        <f t="shared" si="25"/>
        <v>jan/2018</v>
      </c>
      <c r="E785" s="206">
        <v>43116</v>
      </c>
      <c r="F785" s="205" t="s">
        <v>311</v>
      </c>
      <c r="G785" s="205" t="s">
        <v>284</v>
      </c>
      <c r="H785" s="207" t="s">
        <v>217</v>
      </c>
      <c r="I785" s="207" t="s">
        <v>265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679</v>
      </c>
      <c r="C786" s="209" t="s">
        <v>680</v>
      </c>
      <c r="D786" s="72" t="str">
        <f t="shared" si="25"/>
        <v>jan/2018</v>
      </c>
      <c r="E786" s="206">
        <v>43116</v>
      </c>
      <c r="F786" s="205" t="s">
        <v>665</v>
      </c>
      <c r="G786" s="205" t="s">
        <v>284</v>
      </c>
      <c r="H786" s="207" t="s">
        <v>947</v>
      </c>
      <c r="I786" s="207" t="s">
        <v>220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679</v>
      </c>
      <c r="C787" s="209" t="s">
        <v>680</v>
      </c>
      <c r="D787" s="72" t="str">
        <f t="shared" si="25"/>
        <v>jan/2018</v>
      </c>
      <c r="E787" s="206">
        <v>43116</v>
      </c>
      <c r="F787" s="205">
        <v>8435</v>
      </c>
      <c r="G787" s="205" t="s">
        <v>284</v>
      </c>
      <c r="H787" s="207" t="s">
        <v>984</v>
      </c>
      <c r="I787" s="207" t="s">
        <v>246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679</v>
      </c>
      <c r="C788" s="209" t="s">
        <v>680</v>
      </c>
      <c r="D788" s="72" t="str">
        <f t="shared" si="25"/>
        <v>jan/2018</v>
      </c>
      <c r="E788" s="206">
        <v>43116</v>
      </c>
      <c r="F788" s="205">
        <v>9684</v>
      </c>
      <c r="G788" s="205" t="s">
        <v>284</v>
      </c>
      <c r="H788" s="207" t="s">
        <v>989</v>
      </c>
      <c r="I788" s="207" t="s">
        <v>239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679</v>
      </c>
      <c r="C789" s="209" t="s">
        <v>680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284</v>
      </c>
      <c r="H789" s="207" t="s">
        <v>288</v>
      </c>
      <c r="I789" s="207" t="s">
        <v>238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679</v>
      </c>
      <c r="C790" s="209" t="s">
        <v>680</v>
      </c>
      <c r="D790" s="72" t="str">
        <f t="shared" si="25"/>
        <v>jan/2018</v>
      </c>
      <c r="E790" s="206">
        <v>43116</v>
      </c>
      <c r="F790" s="205" t="s">
        <v>202</v>
      </c>
      <c r="G790" s="205" t="s">
        <v>284</v>
      </c>
      <c r="H790" s="207" t="s">
        <v>203</v>
      </c>
      <c r="I790" s="207" t="s">
        <v>289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679</v>
      </c>
      <c r="C791" s="209" t="s">
        <v>680</v>
      </c>
      <c r="D791" s="72" t="str">
        <f t="shared" si="25"/>
        <v>jan/2018</v>
      </c>
      <c r="E791" s="206">
        <v>43116</v>
      </c>
      <c r="F791" s="205">
        <v>5023</v>
      </c>
      <c r="G791" s="205" t="s">
        <v>284</v>
      </c>
      <c r="H791" s="207" t="s">
        <v>475</v>
      </c>
      <c r="I791" s="207" t="s">
        <v>242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679</v>
      </c>
      <c r="C792" s="209" t="s">
        <v>680</v>
      </c>
      <c r="D792" s="72" t="str">
        <f t="shared" si="25"/>
        <v>jan/2018</v>
      </c>
      <c r="E792" s="206">
        <v>43116</v>
      </c>
      <c r="F792" s="205" t="s">
        <v>209</v>
      </c>
      <c r="G792" s="205" t="s">
        <v>284</v>
      </c>
      <c r="H792" s="207" t="s">
        <v>295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679</v>
      </c>
      <c r="C793" s="209" t="s">
        <v>680</v>
      </c>
      <c r="D793" s="72" t="str">
        <f t="shared" si="25"/>
        <v>jan/2018</v>
      </c>
      <c r="E793" s="206">
        <v>43116</v>
      </c>
      <c r="F793" s="205" t="s">
        <v>209</v>
      </c>
      <c r="G793" s="205" t="s">
        <v>284</v>
      </c>
      <c r="H793" s="207" t="s">
        <v>295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679</v>
      </c>
      <c r="C794" s="209" t="s">
        <v>680</v>
      </c>
      <c r="D794" s="72" t="str">
        <f t="shared" si="25"/>
        <v>jan/2018</v>
      </c>
      <c r="E794" s="206">
        <v>43116</v>
      </c>
      <c r="F794" s="205" t="s">
        <v>209</v>
      </c>
      <c r="G794" s="205" t="s">
        <v>284</v>
      </c>
      <c r="H794" s="207" t="s">
        <v>295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679</v>
      </c>
      <c r="C795" s="209" t="s">
        <v>680</v>
      </c>
      <c r="D795" s="72" t="str">
        <f t="shared" si="25"/>
        <v>jan/2018</v>
      </c>
      <c r="E795" s="206">
        <v>43116</v>
      </c>
      <c r="F795" s="205" t="s">
        <v>209</v>
      </c>
      <c r="G795" s="205" t="s">
        <v>284</v>
      </c>
      <c r="H795" s="207" t="s">
        <v>295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679</v>
      </c>
      <c r="C796" s="209" t="s">
        <v>680</v>
      </c>
      <c r="D796" s="72" t="str">
        <f t="shared" si="25"/>
        <v>jan/2018</v>
      </c>
      <c r="E796" s="206">
        <v>43116</v>
      </c>
      <c r="F796" s="205" t="s">
        <v>209</v>
      </c>
      <c r="G796" s="205" t="s">
        <v>284</v>
      </c>
      <c r="H796" s="207" t="s">
        <v>295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679</v>
      </c>
      <c r="C797" s="209" t="s">
        <v>680</v>
      </c>
      <c r="D797" s="72" t="str">
        <f t="shared" si="25"/>
        <v>jan/2018</v>
      </c>
      <c r="E797" s="206">
        <v>43116</v>
      </c>
      <c r="F797" s="205" t="s">
        <v>209</v>
      </c>
      <c r="G797" s="205" t="s">
        <v>284</v>
      </c>
      <c r="H797" s="207" t="s">
        <v>295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679</v>
      </c>
      <c r="C798" s="209" t="s">
        <v>680</v>
      </c>
      <c r="D798" s="72" t="str">
        <f t="shared" si="25"/>
        <v>jan/2018</v>
      </c>
      <c r="E798" s="206">
        <v>43116</v>
      </c>
      <c r="F798" s="205" t="s">
        <v>209</v>
      </c>
      <c r="G798" s="205" t="s">
        <v>284</v>
      </c>
      <c r="H798" s="207" t="s">
        <v>295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679</v>
      </c>
      <c r="C799" s="209" t="s">
        <v>680</v>
      </c>
      <c r="D799" s="72" t="str">
        <f t="shared" si="25"/>
        <v>jan/2018</v>
      </c>
      <c r="E799" s="206">
        <v>43117</v>
      </c>
      <c r="F799" s="205">
        <v>1572</v>
      </c>
      <c r="G799" s="205" t="s">
        <v>284</v>
      </c>
      <c r="H799" s="207" t="s">
        <v>991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679</v>
      </c>
      <c r="C800" s="209" t="s">
        <v>680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284</v>
      </c>
      <c r="H800" s="207" t="s">
        <v>178</v>
      </c>
      <c r="I800" s="207" t="s">
        <v>237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679</v>
      </c>
      <c r="C801" s="209" t="s">
        <v>680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284</v>
      </c>
      <c r="H801" s="207" t="s">
        <v>178</v>
      </c>
      <c r="I801" s="207" t="s">
        <v>237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681</v>
      </c>
      <c r="C802" s="209" t="s">
        <v>680</v>
      </c>
      <c r="D802" s="72" t="str">
        <f t="shared" si="25"/>
        <v>jan/2018</v>
      </c>
      <c r="E802" s="206">
        <v>43117</v>
      </c>
      <c r="F802" s="205" t="s">
        <v>200</v>
      </c>
      <c r="G802" s="205" t="s">
        <v>284</v>
      </c>
      <c r="H802" s="207" t="s">
        <v>291</v>
      </c>
      <c r="I802" s="207" t="s">
        <v>226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679</v>
      </c>
      <c r="C803" s="209" t="s">
        <v>680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284</v>
      </c>
      <c r="H803" s="207" t="s">
        <v>889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679</v>
      </c>
      <c r="C804" s="209" t="s">
        <v>680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284</v>
      </c>
      <c r="H804" s="207" t="s">
        <v>889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679</v>
      </c>
      <c r="C805" s="209" t="s">
        <v>680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284</v>
      </c>
      <c r="H805" s="207" t="s">
        <v>992</v>
      </c>
      <c r="I805" s="207" t="s">
        <v>244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679</v>
      </c>
      <c r="C806" s="209" t="s">
        <v>680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284</v>
      </c>
      <c r="H806" s="207" t="s">
        <v>352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679</v>
      </c>
      <c r="C807" s="209" t="s">
        <v>680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284</v>
      </c>
      <c r="H807" s="207" t="s">
        <v>288</v>
      </c>
      <c r="I807" s="207" t="s">
        <v>238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679</v>
      </c>
      <c r="C808" s="209" t="s">
        <v>680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300</v>
      </c>
      <c r="H808" s="207" t="s">
        <v>288</v>
      </c>
      <c r="I808" s="207" t="s">
        <v>237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679</v>
      </c>
      <c r="C809" s="209" t="s">
        <v>680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284</v>
      </c>
      <c r="H809" s="207" t="s">
        <v>288</v>
      </c>
      <c r="I809" s="207" t="s">
        <v>237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679</v>
      </c>
      <c r="C810" s="209" t="s">
        <v>680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300</v>
      </c>
      <c r="H810" s="207" t="s">
        <v>288</v>
      </c>
      <c r="I810" s="207" t="s">
        <v>238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681</v>
      </c>
      <c r="C811" s="209" t="s">
        <v>680</v>
      </c>
      <c r="D811" s="72" t="str">
        <f t="shared" si="25"/>
        <v>jan/2018</v>
      </c>
      <c r="E811" s="206">
        <v>43117</v>
      </c>
      <c r="F811" s="205" t="s">
        <v>202</v>
      </c>
      <c r="G811" s="205" t="s">
        <v>284</v>
      </c>
      <c r="H811" s="207" t="s">
        <v>203</v>
      </c>
      <c r="I811" s="207" t="s">
        <v>289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679</v>
      </c>
      <c r="C812" s="209" t="s">
        <v>680</v>
      </c>
      <c r="D812" s="72" t="str">
        <f t="shared" si="25"/>
        <v>jan/2018</v>
      </c>
      <c r="E812" s="206">
        <v>43117</v>
      </c>
      <c r="F812" s="205" t="s">
        <v>202</v>
      </c>
      <c r="G812" s="205" t="s">
        <v>284</v>
      </c>
      <c r="H812" s="207" t="s">
        <v>203</v>
      </c>
      <c r="I812" s="207" t="s">
        <v>289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679</v>
      </c>
      <c r="C813" s="209" t="s">
        <v>680</v>
      </c>
      <c r="D813" s="72" t="str">
        <f t="shared" si="25"/>
        <v>jan/2018</v>
      </c>
      <c r="E813" s="206">
        <v>43117</v>
      </c>
      <c r="F813" s="205">
        <v>7867</v>
      </c>
      <c r="G813" s="205" t="s">
        <v>284</v>
      </c>
      <c r="H813" s="207" t="s">
        <v>306</v>
      </c>
      <c r="I813" s="207" t="s">
        <v>354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679</v>
      </c>
      <c r="C814" s="209" t="s">
        <v>680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284</v>
      </c>
      <c r="H814" s="207" t="s">
        <v>993</v>
      </c>
      <c r="I814" s="207" t="s">
        <v>238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679</v>
      </c>
      <c r="C815" s="209" t="s">
        <v>680</v>
      </c>
      <c r="D815" s="72" t="str">
        <f t="shared" si="25"/>
        <v>jan/2018</v>
      </c>
      <c r="E815" s="206">
        <v>43117</v>
      </c>
      <c r="F815" s="205" t="s">
        <v>209</v>
      </c>
      <c r="G815" s="205" t="s">
        <v>284</v>
      </c>
      <c r="H815" s="207" t="s">
        <v>295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679</v>
      </c>
      <c r="C816" s="209" t="s">
        <v>680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284</v>
      </c>
      <c r="H816" s="209" t="s">
        <v>994</v>
      </c>
      <c r="I816" s="207" t="s">
        <v>238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679</v>
      </c>
      <c r="C817" s="209" t="s">
        <v>680</v>
      </c>
      <c r="D817" s="72" t="str">
        <f t="shared" si="25"/>
        <v>jan/2018</v>
      </c>
      <c r="E817" s="206">
        <v>43117</v>
      </c>
      <c r="F817" s="205">
        <v>4950</v>
      </c>
      <c r="G817" s="205" t="s">
        <v>284</v>
      </c>
      <c r="H817" s="207" t="s">
        <v>995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679</v>
      </c>
      <c r="C818" s="209" t="s">
        <v>680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284</v>
      </c>
      <c r="H818" s="207" t="s">
        <v>384</v>
      </c>
      <c r="I818" s="207" t="s">
        <v>237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679</v>
      </c>
      <c r="C819" s="209" t="s">
        <v>680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284</v>
      </c>
      <c r="H819" s="207" t="s">
        <v>996</v>
      </c>
      <c r="I819" s="207" t="s">
        <v>238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679</v>
      </c>
      <c r="C820" s="209" t="s">
        <v>680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284</v>
      </c>
      <c r="H820" s="207" t="s">
        <v>889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679</v>
      </c>
      <c r="C821" s="209" t="s">
        <v>680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284</v>
      </c>
      <c r="H821" s="207" t="s">
        <v>889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679</v>
      </c>
      <c r="C822" s="209" t="s">
        <v>680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284</v>
      </c>
      <c r="H822" s="207" t="s">
        <v>889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679</v>
      </c>
      <c r="C823" s="209" t="s">
        <v>680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284</v>
      </c>
      <c r="H823" s="207" t="s">
        <v>889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679</v>
      </c>
      <c r="C824" s="209" t="s">
        <v>680</v>
      </c>
      <c r="D824" s="72" t="str">
        <f t="shared" si="25"/>
        <v>jan/2018</v>
      </c>
      <c r="E824" s="206">
        <v>43118</v>
      </c>
      <c r="F824" s="205" t="s">
        <v>311</v>
      </c>
      <c r="G824" s="205" t="s">
        <v>284</v>
      </c>
      <c r="H824" s="207" t="s">
        <v>345</v>
      </c>
      <c r="I824" s="207" t="s">
        <v>265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679</v>
      </c>
      <c r="C825" s="209" t="s">
        <v>680</v>
      </c>
      <c r="D825" s="72" t="str">
        <f t="shared" si="25"/>
        <v>jan/2018</v>
      </c>
      <c r="E825" s="206">
        <v>43118</v>
      </c>
      <c r="F825" s="205" t="s">
        <v>293</v>
      </c>
      <c r="G825" s="205" t="s">
        <v>284</v>
      </c>
      <c r="H825" s="207" t="s">
        <v>997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679</v>
      </c>
      <c r="C826" s="209" t="s">
        <v>680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284</v>
      </c>
      <c r="H826" s="207" t="s">
        <v>288</v>
      </c>
      <c r="I826" s="207" t="s">
        <v>237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679</v>
      </c>
      <c r="C827" s="209" t="s">
        <v>680</v>
      </c>
      <c r="D827" s="72" t="str">
        <f t="shared" si="25"/>
        <v>jan/2018</v>
      </c>
      <c r="E827" s="206">
        <v>43118</v>
      </c>
      <c r="F827" s="205" t="s">
        <v>202</v>
      </c>
      <c r="G827" s="205" t="s">
        <v>284</v>
      </c>
      <c r="H827" s="207" t="s">
        <v>203</v>
      </c>
      <c r="I827" s="207" t="s">
        <v>289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679</v>
      </c>
      <c r="C828" s="209" t="s">
        <v>680</v>
      </c>
      <c r="D828" s="72" t="str">
        <f t="shared" si="25"/>
        <v>jan/2018</v>
      </c>
      <c r="E828" s="206">
        <v>43119</v>
      </c>
      <c r="F828" s="205">
        <v>5003</v>
      </c>
      <c r="G828" s="205" t="s">
        <v>284</v>
      </c>
      <c r="H828" s="207" t="s">
        <v>633</v>
      </c>
      <c r="I828" s="207" t="s">
        <v>238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679</v>
      </c>
      <c r="C829" s="209" t="s">
        <v>680</v>
      </c>
      <c r="D829" s="72" t="str">
        <f t="shared" si="25"/>
        <v>jan/2018</v>
      </c>
      <c r="E829" s="206">
        <v>43119</v>
      </c>
      <c r="F829" s="205" t="s">
        <v>998</v>
      </c>
      <c r="G829" s="205" t="s">
        <v>284</v>
      </c>
      <c r="H829" s="207" t="s">
        <v>999</v>
      </c>
      <c r="I829" s="207" t="s">
        <v>232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681</v>
      </c>
      <c r="C830" s="209" t="s">
        <v>680</v>
      </c>
      <c r="D830" s="72" t="str">
        <f t="shared" si="25"/>
        <v>jan/2018</v>
      </c>
      <c r="E830" s="206">
        <v>43119</v>
      </c>
      <c r="F830" s="205" t="s">
        <v>200</v>
      </c>
      <c r="G830" s="205" t="s">
        <v>284</v>
      </c>
      <c r="H830" s="207" t="s">
        <v>291</v>
      </c>
      <c r="I830" s="207" t="s">
        <v>226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679</v>
      </c>
      <c r="C831" s="209" t="s">
        <v>680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284</v>
      </c>
      <c r="H831" s="207" t="s">
        <v>384</v>
      </c>
      <c r="I831" s="207" t="s">
        <v>237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679</v>
      </c>
      <c r="C832" s="209" t="s">
        <v>680</v>
      </c>
      <c r="D832" s="72" t="str">
        <f t="shared" si="25"/>
        <v>jan/2018</v>
      </c>
      <c r="E832" s="206">
        <v>43119</v>
      </c>
      <c r="F832" s="205" t="s">
        <v>505</v>
      </c>
      <c r="G832" s="205" t="s">
        <v>284</v>
      </c>
      <c r="H832" s="207" t="s">
        <v>1000</v>
      </c>
      <c r="I832" s="207" t="s">
        <v>232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679</v>
      </c>
      <c r="C833" s="209" t="s">
        <v>680</v>
      </c>
      <c r="D833" s="72" t="str">
        <f t="shared" si="25"/>
        <v>jan/2018</v>
      </c>
      <c r="E833" s="206">
        <v>43119</v>
      </c>
      <c r="F833" s="205">
        <v>8814</v>
      </c>
      <c r="G833" s="205" t="s">
        <v>284</v>
      </c>
      <c r="H833" s="207" t="s">
        <v>983</v>
      </c>
      <c r="I833" s="207" t="s">
        <v>237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679</v>
      </c>
      <c r="C834" s="209" t="s">
        <v>680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284</v>
      </c>
      <c r="H834" s="207" t="s">
        <v>889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679</v>
      </c>
      <c r="C835" s="209" t="s">
        <v>680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284</v>
      </c>
      <c r="H835" s="207" t="s">
        <v>889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679</v>
      </c>
      <c r="C836" s="209" t="s">
        <v>680</v>
      </c>
      <c r="D836" s="72" t="str">
        <f t="shared" ref="D836:D899" si="27">TEXT(E836,"mmm/aaaa")</f>
        <v>jan/2018</v>
      </c>
      <c r="E836" s="206">
        <v>43119</v>
      </c>
      <c r="F836" s="205" t="s">
        <v>329</v>
      </c>
      <c r="G836" s="205" t="s">
        <v>284</v>
      </c>
      <c r="H836" s="207" t="s">
        <v>330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679</v>
      </c>
      <c r="C837" s="209" t="s">
        <v>680</v>
      </c>
      <c r="D837" s="72" t="str">
        <f t="shared" si="27"/>
        <v>jan/2018</v>
      </c>
      <c r="E837" s="206">
        <v>43119</v>
      </c>
      <c r="F837" s="205" t="s">
        <v>441</v>
      </c>
      <c r="G837" s="205" t="s">
        <v>284</v>
      </c>
      <c r="H837" s="207" t="s">
        <v>1001</v>
      </c>
      <c r="I837" s="207" t="s">
        <v>232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679</v>
      </c>
      <c r="C838" s="209" t="s">
        <v>680</v>
      </c>
      <c r="D838" s="72" t="str">
        <f t="shared" si="27"/>
        <v>jan/2018</v>
      </c>
      <c r="E838" s="206">
        <v>43119</v>
      </c>
      <c r="F838" s="205">
        <v>9885</v>
      </c>
      <c r="G838" s="205" t="s">
        <v>284</v>
      </c>
      <c r="H838" s="207" t="s">
        <v>342</v>
      </c>
      <c r="I838" s="207" t="s">
        <v>238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679</v>
      </c>
      <c r="C839" s="209" t="s">
        <v>680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284</v>
      </c>
      <c r="H839" s="207" t="s">
        <v>1002</v>
      </c>
      <c r="I839" s="207" t="s">
        <v>241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679</v>
      </c>
      <c r="C840" s="209" t="s">
        <v>680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314</v>
      </c>
      <c r="H840" s="207" t="s">
        <v>352</v>
      </c>
      <c r="I840" s="207" t="s">
        <v>237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679</v>
      </c>
      <c r="C841" s="209" t="s">
        <v>680</v>
      </c>
      <c r="D841" s="72" t="str">
        <f t="shared" si="27"/>
        <v>jan/2018</v>
      </c>
      <c r="E841" s="206">
        <v>43119</v>
      </c>
      <c r="F841" s="205">
        <v>8482</v>
      </c>
      <c r="G841" s="205" t="s">
        <v>284</v>
      </c>
      <c r="H841" s="207" t="s">
        <v>984</v>
      </c>
      <c r="I841" s="207" t="s">
        <v>246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679</v>
      </c>
      <c r="C842" s="209" t="s">
        <v>680</v>
      </c>
      <c r="D842" s="72" t="str">
        <f t="shared" si="27"/>
        <v>jan/2018</v>
      </c>
      <c r="E842" s="206">
        <v>43119</v>
      </c>
      <c r="F842" s="205">
        <v>8481</v>
      </c>
      <c r="G842" s="205" t="s">
        <v>284</v>
      </c>
      <c r="H842" s="207" t="s">
        <v>984</v>
      </c>
      <c r="I842" s="207" t="s">
        <v>354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679</v>
      </c>
      <c r="C843" s="209" t="s">
        <v>680</v>
      </c>
      <c r="D843" s="72" t="str">
        <f t="shared" si="27"/>
        <v>jan/2018</v>
      </c>
      <c r="E843" s="206">
        <v>43119</v>
      </c>
      <c r="F843" s="205">
        <v>8480</v>
      </c>
      <c r="G843" s="205" t="s">
        <v>284</v>
      </c>
      <c r="H843" s="207" t="s">
        <v>984</v>
      </c>
      <c r="I843" s="207" t="s">
        <v>246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679</v>
      </c>
      <c r="C844" s="209" t="s">
        <v>680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284</v>
      </c>
      <c r="H844" s="207" t="s">
        <v>184</v>
      </c>
      <c r="I844" s="207" t="s">
        <v>237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679</v>
      </c>
      <c r="C845" s="209" t="s">
        <v>680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284</v>
      </c>
      <c r="H845" s="207" t="s">
        <v>184</v>
      </c>
      <c r="I845" s="207" t="s">
        <v>238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679</v>
      </c>
      <c r="C846" s="209" t="s">
        <v>680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284</v>
      </c>
      <c r="H846" s="207" t="s">
        <v>184</v>
      </c>
      <c r="I846" s="207" t="s">
        <v>240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679</v>
      </c>
      <c r="C847" s="209" t="s">
        <v>680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284</v>
      </c>
      <c r="H847" s="207" t="s">
        <v>184</v>
      </c>
      <c r="I847" s="207" t="s">
        <v>238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679</v>
      </c>
      <c r="C848" s="209" t="s">
        <v>680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284</v>
      </c>
      <c r="H848" s="207" t="s">
        <v>184</v>
      </c>
      <c r="I848" s="207" t="s">
        <v>238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679</v>
      </c>
      <c r="C849" s="209" t="s">
        <v>680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284</v>
      </c>
      <c r="H849" s="207" t="s">
        <v>184</v>
      </c>
      <c r="I849" s="207" t="s">
        <v>237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679</v>
      </c>
      <c r="C850" s="209" t="s">
        <v>680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284</v>
      </c>
      <c r="H850" s="207" t="s">
        <v>184</v>
      </c>
      <c r="I850" s="207" t="s">
        <v>238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679</v>
      </c>
      <c r="C851" s="209" t="s">
        <v>680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284</v>
      </c>
      <c r="H851" s="207" t="s">
        <v>184</v>
      </c>
      <c r="I851" s="207" t="s">
        <v>238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679</v>
      </c>
      <c r="C852" s="209" t="s">
        <v>680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284</v>
      </c>
      <c r="H852" s="207" t="s">
        <v>184</v>
      </c>
      <c r="I852" s="207" t="s">
        <v>247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679</v>
      </c>
      <c r="C853" s="209" t="s">
        <v>680</v>
      </c>
      <c r="D853" s="72" t="str">
        <f t="shared" si="27"/>
        <v>jan/2018</v>
      </c>
      <c r="E853" s="206">
        <v>43119</v>
      </c>
      <c r="F853" s="205" t="s">
        <v>435</v>
      </c>
      <c r="G853" s="205" t="s">
        <v>284</v>
      </c>
      <c r="H853" s="207" t="s">
        <v>1003</v>
      </c>
      <c r="I853" s="209" t="s">
        <v>257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679</v>
      </c>
      <c r="C854" s="209" t="s">
        <v>680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300</v>
      </c>
      <c r="H854" s="207" t="s">
        <v>288</v>
      </c>
      <c r="I854" s="207" t="s">
        <v>238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681</v>
      </c>
      <c r="C855" s="209" t="s">
        <v>680</v>
      </c>
      <c r="D855" s="72" t="str">
        <f t="shared" si="27"/>
        <v>jan/2018</v>
      </c>
      <c r="E855" s="206">
        <v>43119</v>
      </c>
      <c r="F855" s="205" t="s">
        <v>202</v>
      </c>
      <c r="G855" s="205" t="s">
        <v>284</v>
      </c>
      <c r="H855" s="207" t="s">
        <v>203</v>
      </c>
      <c r="I855" s="207" t="s">
        <v>289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679</v>
      </c>
      <c r="C856" s="209" t="s">
        <v>680</v>
      </c>
      <c r="D856" s="72" t="str">
        <f t="shared" si="27"/>
        <v>jan/2018</v>
      </c>
      <c r="E856" s="206">
        <v>43119</v>
      </c>
      <c r="F856" s="205" t="s">
        <v>202</v>
      </c>
      <c r="G856" s="205" t="s">
        <v>284</v>
      </c>
      <c r="H856" s="207" t="s">
        <v>203</v>
      </c>
      <c r="I856" s="207" t="s">
        <v>289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679</v>
      </c>
      <c r="C857" s="209" t="s">
        <v>680</v>
      </c>
      <c r="D857" s="72" t="str">
        <f t="shared" si="27"/>
        <v>jan/2018</v>
      </c>
      <c r="E857" s="206">
        <v>43119</v>
      </c>
      <c r="F857" s="205" t="s">
        <v>1004</v>
      </c>
      <c r="G857" s="205" t="s">
        <v>284</v>
      </c>
      <c r="H857" s="207" t="s">
        <v>1005</v>
      </c>
      <c r="I857" s="207" t="s">
        <v>232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679</v>
      </c>
      <c r="C858" s="209" t="s">
        <v>680</v>
      </c>
      <c r="D858" s="72" t="str">
        <f t="shared" si="27"/>
        <v>jan/2018</v>
      </c>
      <c r="E858" s="206">
        <v>43119</v>
      </c>
      <c r="F858" s="205" t="s">
        <v>1006</v>
      </c>
      <c r="G858" s="205" t="s">
        <v>284</v>
      </c>
      <c r="H858" s="207" t="s">
        <v>1005</v>
      </c>
      <c r="I858" s="207" t="s">
        <v>232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679</v>
      </c>
      <c r="C859" s="209" t="s">
        <v>680</v>
      </c>
      <c r="D859" s="72" t="str">
        <f t="shared" si="27"/>
        <v>jan/2018</v>
      </c>
      <c r="E859" s="206">
        <v>43119</v>
      </c>
      <c r="F859" s="205" t="s">
        <v>1007</v>
      </c>
      <c r="G859" s="205" t="s">
        <v>284</v>
      </c>
      <c r="H859" s="207" t="s">
        <v>1005</v>
      </c>
      <c r="I859" s="207" t="s">
        <v>232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679</v>
      </c>
      <c r="C860" s="209" t="s">
        <v>680</v>
      </c>
      <c r="D860" s="72" t="str">
        <f t="shared" si="27"/>
        <v>jan/2018</v>
      </c>
      <c r="E860" s="206">
        <v>43119</v>
      </c>
      <c r="F860" s="205" t="s">
        <v>1008</v>
      </c>
      <c r="G860" s="205" t="s">
        <v>284</v>
      </c>
      <c r="H860" s="207" t="s">
        <v>1005</v>
      </c>
      <c r="I860" s="207" t="s">
        <v>232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679</v>
      </c>
      <c r="C861" s="209" t="s">
        <v>680</v>
      </c>
      <c r="D861" s="72" t="str">
        <f t="shared" si="27"/>
        <v>jan/2018</v>
      </c>
      <c r="E861" s="206">
        <v>43119</v>
      </c>
      <c r="F861" s="205" t="s">
        <v>209</v>
      </c>
      <c r="G861" s="205" t="s">
        <v>284</v>
      </c>
      <c r="H861" s="207" t="s">
        <v>295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679</v>
      </c>
      <c r="C862" s="209" t="s">
        <v>680</v>
      </c>
      <c r="D862" s="72" t="str">
        <f t="shared" si="27"/>
        <v>jan/2018</v>
      </c>
      <c r="E862" s="206">
        <v>43119</v>
      </c>
      <c r="F862" s="205" t="s">
        <v>209</v>
      </c>
      <c r="G862" s="205" t="s">
        <v>284</v>
      </c>
      <c r="H862" s="207" t="s">
        <v>295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679</v>
      </c>
      <c r="C863" s="209" t="s">
        <v>680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284</v>
      </c>
      <c r="H863" s="209" t="s">
        <v>994</v>
      </c>
      <c r="I863" s="207" t="s">
        <v>238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679</v>
      </c>
      <c r="C864" s="209" t="s">
        <v>680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284</v>
      </c>
      <c r="H864" s="207" t="s">
        <v>359</v>
      </c>
      <c r="I864" s="207" t="s">
        <v>237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679</v>
      </c>
      <c r="C865" s="209" t="s">
        <v>680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284</v>
      </c>
      <c r="H865" s="207" t="s">
        <v>359</v>
      </c>
      <c r="I865" s="207" t="s">
        <v>238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679</v>
      </c>
      <c r="C866" s="209" t="s">
        <v>680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284</v>
      </c>
      <c r="H866" s="207" t="s">
        <v>359</v>
      </c>
      <c r="I866" s="207" t="s">
        <v>238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679</v>
      </c>
      <c r="C867" s="209" t="s">
        <v>680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284</v>
      </c>
      <c r="H867" s="207" t="s">
        <v>178</v>
      </c>
      <c r="I867" s="207" t="s">
        <v>237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679</v>
      </c>
      <c r="C868" s="209" t="s">
        <v>680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284</v>
      </c>
      <c r="H868" s="207" t="s">
        <v>178</v>
      </c>
      <c r="I868" s="207" t="s">
        <v>238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679</v>
      </c>
      <c r="C869" s="209" t="s">
        <v>680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284</v>
      </c>
      <c r="H869" s="207" t="s">
        <v>178</v>
      </c>
      <c r="I869" s="207" t="s">
        <v>238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679</v>
      </c>
      <c r="C870" s="209" t="s">
        <v>680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284</v>
      </c>
      <c r="H870" s="207" t="s">
        <v>178</v>
      </c>
      <c r="I870" s="207" t="s">
        <v>238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679</v>
      </c>
      <c r="C871" s="209" t="s">
        <v>680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284</v>
      </c>
      <c r="H871" s="207" t="s">
        <v>178</v>
      </c>
      <c r="I871" s="207" t="s">
        <v>238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679</v>
      </c>
      <c r="C872" s="209" t="s">
        <v>680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284</v>
      </c>
      <c r="H872" s="207" t="s">
        <v>178</v>
      </c>
      <c r="I872" s="207" t="s">
        <v>237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679</v>
      </c>
      <c r="C873" s="209" t="s">
        <v>680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284</v>
      </c>
      <c r="H873" s="207" t="s">
        <v>178</v>
      </c>
      <c r="I873" s="207" t="s">
        <v>238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679</v>
      </c>
      <c r="C874" s="209" t="s">
        <v>680</v>
      </c>
      <c r="D874" s="72" t="str">
        <f t="shared" si="27"/>
        <v>jan/2018</v>
      </c>
      <c r="E874" s="206">
        <v>43122</v>
      </c>
      <c r="F874" s="205">
        <v>9687</v>
      </c>
      <c r="G874" s="205" t="s">
        <v>284</v>
      </c>
      <c r="H874" s="207" t="s">
        <v>563</v>
      </c>
      <c r="I874" s="207" t="s">
        <v>238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679</v>
      </c>
      <c r="C875" s="209" t="s">
        <v>680</v>
      </c>
      <c r="D875" s="72" t="str">
        <f t="shared" si="27"/>
        <v>jan/2018</v>
      </c>
      <c r="E875" s="206">
        <v>43122</v>
      </c>
      <c r="F875" s="205">
        <v>9687</v>
      </c>
      <c r="G875" s="205" t="s">
        <v>284</v>
      </c>
      <c r="H875" s="207" t="s">
        <v>563</v>
      </c>
      <c r="I875" s="207" t="s">
        <v>238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679</v>
      </c>
      <c r="C876" s="209" t="s">
        <v>680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284</v>
      </c>
      <c r="H876" s="207" t="s">
        <v>384</v>
      </c>
      <c r="I876" s="207" t="s">
        <v>238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679</v>
      </c>
      <c r="C877" s="209" t="s">
        <v>680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284</v>
      </c>
      <c r="H877" s="207" t="s">
        <v>384</v>
      </c>
      <c r="I877" s="207" t="s">
        <v>237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679</v>
      </c>
      <c r="C878" s="209" t="s">
        <v>680</v>
      </c>
      <c r="D878" s="72" t="str">
        <f t="shared" si="27"/>
        <v>jan/2018</v>
      </c>
      <c r="E878" s="206">
        <v>43122</v>
      </c>
      <c r="F878" s="205">
        <v>9359</v>
      </c>
      <c r="G878" s="205" t="s">
        <v>284</v>
      </c>
      <c r="H878" s="207" t="s">
        <v>198</v>
      </c>
      <c r="I878" s="207" t="s">
        <v>246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679</v>
      </c>
      <c r="C879" s="209" t="s">
        <v>680</v>
      </c>
      <c r="D879" s="72" t="str">
        <f t="shared" si="27"/>
        <v>jan/2018</v>
      </c>
      <c r="E879" s="206">
        <v>43122</v>
      </c>
      <c r="F879" s="205">
        <v>9360</v>
      </c>
      <c r="G879" s="205" t="s">
        <v>284</v>
      </c>
      <c r="H879" s="207" t="s">
        <v>198</v>
      </c>
      <c r="I879" s="207" t="s">
        <v>245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679</v>
      </c>
      <c r="C880" s="209" t="s">
        <v>680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284</v>
      </c>
      <c r="H880" s="207" t="s">
        <v>996</v>
      </c>
      <c r="I880" s="207" t="s">
        <v>238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679</v>
      </c>
      <c r="C881" s="209" t="s">
        <v>680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284</v>
      </c>
      <c r="H881" s="207" t="s">
        <v>996</v>
      </c>
      <c r="I881" s="207" t="s">
        <v>238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679</v>
      </c>
      <c r="C882" s="209" t="s">
        <v>680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284</v>
      </c>
      <c r="H882" s="207" t="s">
        <v>996</v>
      </c>
      <c r="I882" s="207" t="s">
        <v>238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679</v>
      </c>
      <c r="C883" s="209" t="s">
        <v>680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284</v>
      </c>
      <c r="H883" s="207" t="s">
        <v>179</v>
      </c>
      <c r="I883" s="207" t="s">
        <v>237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679</v>
      </c>
      <c r="C884" s="209" t="s">
        <v>680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284</v>
      </c>
      <c r="H884" s="207" t="s">
        <v>352</v>
      </c>
      <c r="I884" s="207" t="s">
        <v>242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679</v>
      </c>
      <c r="C885" s="209" t="s">
        <v>680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284</v>
      </c>
      <c r="H885" s="207" t="s">
        <v>143</v>
      </c>
      <c r="I885" s="207" t="s">
        <v>244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679</v>
      </c>
      <c r="C886" s="209" t="s">
        <v>680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284</v>
      </c>
      <c r="H886" s="207" t="s">
        <v>143</v>
      </c>
      <c r="I886" s="207" t="s">
        <v>244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679</v>
      </c>
      <c r="C887" s="209" t="s">
        <v>680</v>
      </c>
      <c r="D887" s="72" t="str">
        <f t="shared" si="27"/>
        <v>jan/2018</v>
      </c>
      <c r="E887" s="206">
        <v>43122</v>
      </c>
      <c r="F887" s="205" t="s">
        <v>202</v>
      </c>
      <c r="G887" s="205" t="s">
        <v>284</v>
      </c>
      <c r="H887" s="207" t="s">
        <v>203</v>
      </c>
      <c r="I887" s="207" t="s">
        <v>289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679</v>
      </c>
      <c r="C888" s="209" t="s">
        <v>680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284</v>
      </c>
      <c r="H888" s="207" t="s">
        <v>993</v>
      </c>
      <c r="I888" s="207" t="s">
        <v>238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679</v>
      </c>
      <c r="C889" s="209" t="s">
        <v>680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284</v>
      </c>
      <c r="H889" s="207" t="s">
        <v>305</v>
      </c>
      <c r="I889" s="207" t="s">
        <v>238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679</v>
      </c>
      <c r="C890" s="209" t="s">
        <v>680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284</v>
      </c>
      <c r="H890" s="207" t="s">
        <v>305</v>
      </c>
      <c r="I890" s="207" t="s">
        <v>238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679</v>
      </c>
      <c r="C891" s="209" t="s">
        <v>680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284</v>
      </c>
      <c r="H891" s="207" t="s">
        <v>305</v>
      </c>
      <c r="I891" s="207" t="s">
        <v>237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679</v>
      </c>
      <c r="C892" s="209" t="s">
        <v>680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284</v>
      </c>
      <c r="H892" s="207" t="s">
        <v>1009</v>
      </c>
      <c r="I892" s="207" t="s">
        <v>238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679</v>
      </c>
      <c r="C893" s="209" t="s">
        <v>680</v>
      </c>
      <c r="D893" s="72" t="str">
        <f t="shared" si="27"/>
        <v>jan/2018</v>
      </c>
      <c r="E893" s="206">
        <v>43123</v>
      </c>
      <c r="F893" s="205">
        <v>9687</v>
      </c>
      <c r="G893" s="205" t="s">
        <v>284</v>
      </c>
      <c r="H893" s="207" t="s">
        <v>563</v>
      </c>
      <c r="I893" s="207" t="s">
        <v>238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679</v>
      </c>
      <c r="C894" s="209" t="s">
        <v>680</v>
      </c>
      <c r="D894" s="72" t="str">
        <f t="shared" si="27"/>
        <v>jan/2018</v>
      </c>
      <c r="E894" s="206">
        <v>43123</v>
      </c>
      <c r="F894" s="205">
        <v>9687</v>
      </c>
      <c r="G894" s="205" t="s">
        <v>284</v>
      </c>
      <c r="H894" s="207" t="s">
        <v>563</v>
      </c>
      <c r="I894" s="207" t="s">
        <v>238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679</v>
      </c>
      <c r="C895" s="209" t="s">
        <v>680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284</v>
      </c>
      <c r="H895" s="207" t="s">
        <v>996</v>
      </c>
      <c r="I895" s="207" t="s">
        <v>238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679</v>
      </c>
      <c r="C896" s="209" t="s">
        <v>680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284</v>
      </c>
      <c r="H896" s="207" t="s">
        <v>996</v>
      </c>
      <c r="I896" s="207" t="s">
        <v>238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679</v>
      </c>
      <c r="C897" s="209" t="s">
        <v>680</v>
      </c>
      <c r="D897" s="72" t="str">
        <f t="shared" si="27"/>
        <v>jan/2018</v>
      </c>
      <c r="E897" s="206">
        <v>43123</v>
      </c>
      <c r="F897" s="205">
        <v>8721</v>
      </c>
      <c r="G897" s="205" t="s">
        <v>284</v>
      </c>
      <c r="H897" s="207" t="s">
        <v>1010</v>
      </c>
      <c r="I897" s="207" t="s">
        <v>167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679</v>
      </c>
      <c r="C898" s="209" t="s">
        <v>680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284</v>
      </c>
      <c r="H898" s="207" t="s">
        <v>889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679</v>
      </c>
      <c r="C899" s="209" t="s">
        <v>680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284</v>
      </c>
      <c r="H899" s="207" t="s">
        <v>889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679</v>
      </c>
      <c r="C900" s="209" t="s">
        <v>680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284</v>
      </c>
      <c r="H900" s="207" t="s">
        <v>889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679</v>
      </c>
      <c r="C901" s="209" t="s">
        <v>680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284</v>
      </c>
      <c r="H901" s="207" t="s">
        <v>889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679</v>
      </c>
      <c r="C902" s="209" t="s">
        <v>680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284</v>
      </c>
      <c r="H902" s="207" t="s">
        <v>1011</v>
      </c>
      <c r="I902" s="207" t="s">
        <v>241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679</v>
      </c>
      <c r="C903" s="209" t="s">
        <v>680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284</v>
      </c>
      <c r="H903" s="207" t="s">
        <v>1011</v>
      </c>
      <c r="I903" s="207" t="s">
        <v>241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681</v>
      </c>
      <c r="C904" s="209" t="s">
        <v>680</v>
      </c>
      <c r="D904" s="72" t="str">
        <f t="shared" si="29"/>
        <v>jan/2018</v>
      </c>
      <c r="E904" s="206">
        <v>43123</v>
      </c>
      <c r="F904" s="205" t="s">
        <v>202</v>
      </c>
      <c r="G904" s="205" t="s">
        <v>284</v>
      </c>
      <c r="H904" s="207" t="s">
        <v>203</v>
      </c>
      <c r="I904" s="207" t="s">
        <v>289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681</v>
      </c>
      <c r="C905" s="209" t="s">
        <v>680</v>
      </c>
      <c r="D905" s="72" t="str">
        <f t="shared" si="29"/>
        <v>jan/2018</v>
      </c>
      <c r="E905" s="206">
        <v>43123</v>
      </c>
      <c r="F905" s="205" t="s">
        <v>200</v>
      </c>
      <c r="G905" s="205" t="s">
        <v>284</v>
      </c>
      <c r="H905" s="207" t="s">
        <v>296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679</v>
      </c>
      <c r="C906" s="209" t="s">
        <v>680</v>
      </c>
      <c r="D906" s="72" t="str">
        <f t="shared" si="29"/>
        <v>jan/2018</v>
      </c>
      <c r="E906" s="206">
        <v>43123</v>
      </c>
      <c r="F906" s="205" t="s">
        <v>200</v>
      </c>
      <c r="G906" s="205" t="s">
        <v>284</v>
      </c>
      <c r="H906" s="207" t="s">
        <v>296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679</v>
      </c>
      <c r="C907" s="209" t="s">
        <v>680</v>
      </c>
      <c r="D907" s="72" t="str">
        <f t="shared" si="29"/>
        <v>jan/2018</v>
      </c>
      <c r="E907" s="206">
        <v>43124</v>
      </c>
      <c r="F907" s="205">
        <v>9687</v>
      </c>
      <c r="G907" s="205" t="s">
        <v>284</v>
      </c>
      <c r="H907" s="207" t="s">
        <v>563</v>
      </c>
      <c r="I907" s="207" t="s">
        <v>238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679</v>
      </c>
      <c r="C908" s="209" t="s">
        <v>680</v>
      </c>
      <c r="D908" s="72" t="str">
        <f t="shared" si="29"/>
        <v>jan/2018</v>
      </c>
      <c r="E908" s="206">
        <v>43124</v>
      </c>
      <c r="F908" s="205" t="s">
        <v>311</v>
      </c>
      <c r="G908" s="205" t="s">
        <v>284</v>
      </c>
      <c r="H908" s="207" t="s">
        <v>344</v>
      </c>
      <c r="I908" s="207" t="s">
        <v>265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679</v>
      </c>
      <c r="C909" s="209" t="s">
        <v>680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284</v>
      </c>
      <c r="H909" s="207" t="s">
        <v>996</v>
      </c>
      <c r="I909" s="207" t="s">
        <v>238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679</v>
      </c>
      <c r="C910" s="209" t="s">
        <v>680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284</v>
      </c>
      <c r="H910" s="207" t="s">
        <v>889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679</v>
      </c>
      <c r="C911" s="209" t="s">
        <v>680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284</v>
      </c>
      <c r="H911" s="207" t="s">
        <v>889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679</v>
      </c>
      <c r="C912" s="209" t="s">
        <v>680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284</v>
      </c>
      <c r="H912" s="207" t="s">
        <v>889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679</v>
      </c>
      <c r="C913" s="209" t="s">
        <v>680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284</v>
      </c>
      <c r="H913" s="207" t="s">
        <v>288</v>
      </c>
      <c r="I913" s="207" t="s">
        <v>237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679</v>
      </c>
      <c r="C914" s="209" t="s">
        <v>680</v>
      </c>
      <c r="D914" s="72" t="str">
        <f t="shared" si="29"/>
        <v>jan/2018</v>
      </c>
      <c r="E914" s="206">
        <v>43124</v>
      </c>
      <c r="F914" s="205">
        <v>711</v>
      </c>
      <c r="G914" s="205" t="s">
        <v>284</v>
      </c>
      <c r="H914" s="207" t="s">
        <v>1012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679</v>
      </c>
      <c r="C915" s="209" t="s">
        <v>680</v>
      </c>
      <c r="D915" s="72" t="str">
        <f t="shared" si="29"/>
        <v>jan/2018</v>
      </c>
      <c r="E915" s="206">
        <v>43124</v>
      </c>
      <c r="F915" s="205">
        <v>712</v>
      </c>
      <c r="G915" s="205" t="s">
        <v>284</v>
      </c>
      <c r="H915" s="207" t="s">
        <v>1012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679</v>
      </c>
      <c r="C916" s="209" t="s">
        <v>680</v>
      </c>
      <c r="D916" s="72" t="str">
        <f t="shared" si="29"/>
        <v>jan/2018</v>
      </c>
      <c r="E916" s="206">
        <v>43124</v>
      </c>
      <c r="F916" s="205" t="s">
        <v>209</v>
      </c>
      <c r="G916" s="205" t="s">
        <v>284</v>
      </c>
      <c r="H916" s="207" t="s">
        <v>295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679</v>
      </c>
      <c r="C917" s="209" t="s">
        <v>680</v>
      </c>
      <c r="D917" s="72" t="str">
        <f t="shared" si="29"/>
        <v>jan/2018</v>
      </c>
      <c r="E917" s="206">
        <v>43125</v>
      </c>
      <c r="F917" s="205">
        <v>1575</v>
      </c>
      <c r="G917" s="205" t="s">
        <v>284</v>
      </c>
      <c r="H917" s="207" t="s">
        <v>991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679</v>
      </c>
      <c r="C918" s="209" t="s">
        <v>680</v>
      </c>
      <c r="D918" s="72" t="str">
        <f t="shared" si="29"/>
        <v>jan/2018</v>
      </c>
      <c r="E918" s="206">
        <v>43125</v>
      </c>
      <c r="F918" s="205" t="s">
        <v>665</v>
      </c>
      <c r="G918" s="205" t="s">
        <v>284</v>
      </c>
      <c r="H918" s="207" t="s">
        <v>898</v>
      </c>
      <c r="I918" s="207" t="s">
        <v>220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679</v>
      </c>
      <c r="C919" s="209" t="s">
        <v>680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284</v>
      </c>
      <c r="H919" s="207" t="s">
        <v>1013</v>
      </c>
      <c r="I919" s="207" t="s">
        <v>238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679</v>
      </c>
      <c r="C920" s="209" t="s">
        <v>680</v>
      </c>
      <c r="D920" s="72" t="str">
        <f t="shared" si="29"/>
        <v>jan/2018</v>
      </c>
      <c r="E920" s="206">
        <v>43125</v>
      </c>
      <c r="F920" s="205" t="s">
        <v>293</v>
      </c>
      <c r="G920" s="205" t="s">
        <v>284</v>
      </c>
      <c r="H920" s="207" t="s">
        <v>1014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679</v>
      </c>
      <c r="C921" s="209" t="s">
        <v>680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284</v>
      </c>
      <c r="H921" s="207" t="s">
        <v>1011</v>
      </c>
      <c r="I921" s="207" t="s">
        <v>189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679</v>
      </c>
      <c r="C922" s="209" t="s">
        <v>680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284</v>
      </c>
      <c r="H922" s="207" t="s">
        <v>1011</v>
      </c>
      <c r="I922" s="207" t="s">
        <v>241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679</v>
      </c>
      <c r="C923" s="209" t="s">
        <v>680</v>
      </c>
      <c r="D923" s="72" t="str">
        <f t="shared" si="29"/>
        <v>jan/2018</v>
      </c>
      <c r="E923" s="206">
        <v>43125</v>
      </c>
      <c r="F923" s="205" t="s">
        <v>340</v>
      </c>
      <c r="G923" s="205" t="s">
        <v>284</v>
      </c>
      <c r="H923" s="207" t="s">
        <v>341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679</v>
      </c>
      <c r="C924" s="209" t="s">
        <v>680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284</v>
      </c>
      <c r="H924" s="207" t="s">
        <v>288</v>
      </c>
      <c r="I924" s="207" t="s">
        <v>238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679</v>
      </c>
      <c r="C925" s="209" t="s">
        <v>680</v>
      </c>
      <c r="D925" s="72" t="str">
        <f t="shared" si="29"/>
        <v>jan/2018</v>
      </c>
      <c r="E925" s="206">
        <v>43126</v>
      </c>
      <c r="F925" s="205">
        <v>240</v>
      </c>
      <c r="G925" s="205" t="s">
        <v>284</v>
      </c>
      <c r="H925" s="207" t="s">
        <v>1015</v>
      </c>
      <c r="I925" s="207" t="s">
        <v>232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679</v>
      </c>
      <c r="C926" s="209" t="s">
        <v>680</v>
      </c>
      <c r="D926" s="72" t="str">
        <f t="shared" si="29"/>
        <v>jan/2018</v>
      </c>
      <c r="E926" s="206">
        <v>43126</v>
      </c>
      <c r="F926" s="205">
        <v>743</v>
      </c>
      <c r="G926" s="205" t="s">
        <v>284</v>
      </c>
      <c r="H926" s="207" t="s">
        <v>1016</v>
      </c>
      <c r="I926" s="207" t="s">
        <v>237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679</v>
      </c>
      <c r="C927" s="209" t="s">
        <v>680</v>
      </c>
      <c r="D927" s="72" t="str">
        <f t="shared" si="29"/>
        <v>jan/2018</v>
      </c>
      <c r="E927" s="206">
        <v>43126</v>
      </c>
      <c r="F927" s="205">
        <v>144</v>
      </c>
      <c r="G927" s="205" t="s">
        <v>284</v>
      </c>
      <c r="H927" s="207" t="s">
        <v>1017</v>
      </c>
      <c r="I927" s="207" t="s">
        <v>232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679</v>
      </c>
      <c r="C928" s="209" t="s">
        <v>680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284</v>
      </c>
      <c r="H928" s="207" t="s">
        <v>178</v>
      </c>
      <c r="I928" s="207" t="s">
        <v>238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679</v>
      </c>
      <c r="C929" s="209" t="s">
        <v>680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284</v>
      </c>
      <c r="H929" s="207" t="s">
        <v>385</v>
      </c>
      <c r="I929" s="207" t="s">
        <v>238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679</v>
      </c>
      <c r="C930" s="209" t="s">
        <v>680</v>
      </c>
      <c r="D930" s="72" t="str">
        <f t="shared" si="29"/>
        <v>jan/2018</v>
      </c>
      <c r="E930" s="206">
        <v>43126</v>
      </c>
      <c r="F930" s="205">
        <v>21</v>
      </c>
      <c r="G930" s="205" t="s">
        <v>284</v>
      </c>
      <c r="H930" s="207" t="s">
        <v>1018</v>
      </c>
      <c r="I930" s="207" t="s">
        <v>232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679</v>
      </c>
      <c r="C931" s="209" t="s">
        <v>680</v>
      </c>
      <c r="D931" s="72" t="str">
        <f t="shared" si="29"/>
        <v>jan/2018</v>
      </c>
      <c r="E931" s="206">
        <v>43126</v>
      </c>
      <c r="F931" s="205">
        <v>146</v>
      </c>
      <c r="G931" s="205" t="s">
        <v>284</v>
      </c>
      <c r="H931" s="207" t="s">
        <v>999</v>
      </c>
      <c r="I931" s="207" t="s">
        <v>232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679</v>
      </c>
      <c r="C932" s="209" t="s">
        <v>680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284</v>
      </c>
      <c r="H932" s="207" t="s">
        <v>384</v>
      </c>
      <c r="I932" s="207" t="s">
        <v>238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679</v>
      </c>
      <c r="C933" s="209" t="s">
        <v>680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284</v>
      </c>
      <c r="H933" s="207" t="s">
        <v>384</v>
      </c>
      <c r="I933" s="207" t="s">
        <v>238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679</v>
      </c>
      <c r="C934" s="209" t="s">
        <v>680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284</v>
      </c>
      <c r="H934" s="207" t="s">
        <v>384</v>
      </c>
      <c r="I934" s="207" t="s">
        <v>238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679</v>
      </c>
      <c r="C935" s="209" t="s">
        <v>680</v>
      </c>
      <c r="D935" s="72" t="str">
        <f t="shared" si="29"/>
        <v>jan/2018</v>
      </c>
      <c r="E935" s="206">
        <v>43126</v>
      </c>
      <c r="F935" s="205">
        <v>7500</v>
      </c>
      <c r="G935" s="205" t="s">
        <v>284</v>
      </c>
      <c r="H935" s="207" t="s">
        <v>405</v>
      </c>
      <c r="I935" s="207" t="s">
        <v>238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679</v>
      </c>
      <c r="C936" s="209" t="s">
        <v>680</v>
      </c>
      <c r="D936" s="72" t="str">
        <f t="shared" si="29"/>
        <v>jan/2018</v>
      </c>
      <c r="E936" s="206">
        <v>43126</v>
      </c>
      <c r="F936" s="205">
        <v>8921</v>
      </c>
      <c r="G936" s="205" t="s">
        <v>284</v>
      </c>
      <c r="H936" s="207" t="s">
        <v>1019</v>
      </c>
      <c r="I936" s="207" t="s">
        <v>238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679</v>
      </c>
      <c r="C937" s="209" t="s">
        <v>680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284</v>
      </c>
      <c r="H937" s="207" t="s">
        <v>889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679</v>
      </c>
      <c r="C938" s="209" t="s">
        <v>680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284</v>
      </c>
      <c r="H938" s="207" t="s">
        <v>889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679</v>
      </c>
      <c r="C939" s="209" t="s">
        <v>680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284</v>
      </c>
      <c r="H939" s="207" t="s">
        <v>889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679</v>
      </c>
      <c r="C940" s="209" t="s">
        <v>680</v>
      </c>
      <c r="D940" s="72" t="str">
        <f t="shared" si="29"/>
        <v>jan/2018</v>
      </c>
      <c r="E940" s="206">
        <v>43126</v>
      </c>
      <c r="F940" s="205">
        <v>13</v>
      </c>
      <c r="G940" s="205" t="s">
        <v>284</v>
      </c>
      <c r="H940" s="207" t="s">
        <v>1001</v>
      </c>
      <c r="I940" s="207" t="s">
        <v>232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679</v>
      </c>
      <c r="C941" s="209" t="s">
        <v>680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284</v>
      </c>
      <c r="H941" s="207" t="s">
        <v>352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679</v>
      </c>
      <c r="C942" s="209" t="s">
        <v>680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284</v>
      </c>
      <c r="H942" s="207" t="s">
        <v>352</v>
      </c>
      <c r="I942" s="207" t="s">
        <v>242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679</v>
      </c>
      <c r="C943" s="209" t="s">
        <v>680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284</v>
      </c>
      <c r="H943" s="207" t="s">
        <v>168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679</v>
      </c>
      <c r="C944" s="209" t="s">
        <v>680</v>
      </c>
      <c r="D944" s="72" t="str">
        <f t="shared" si="29"/>
        <v>jan/2018</v>
      </c>
      <c r="E944" s="206">
        <v>43126</v>
      </c>
      <c r="F944" s="205">
        <v>21</v>
      </c>
      <c r="G944" s="205" t="s">
        <v>284</v>
      </c>
      <c r="H944" s="207" t="s">
        <v>1020</v>
      </c>
      <c r="I944" s="207" t="s">
        <v>232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679</v>
      </c>
      <c r="C945" s="209" t="s">
        <v>680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284</v>
      </c>
      <c r="H945" s="207" t="s">
        <v>659</v>
      </c>
      <c r="I945" s="207" t="s">
        <v>239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681</v>
      </c>
      <c r="C946" s="209" t="s">
        <v>680</v>
      </c>
      <c r="D946" s="72" t="str">
        <f t="shared" si="29"/>
        <v>jan/2018</v>
      </c>
      <c r="E946" s="206">
        <v>43126</v>
      </c>
      <c r="F946" s="205" t="s">
        <v>202</v>
      </c>
      <c r="G946" s="205" t="s">
        <v>284</v>
      </c>
      <c r="H946" s="207" t="s">
        <v>203</v>
      </c>
      <c r="I946" s="207" t="s">
        <v>289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679</v>
      </c>
      <c r="C947" s="209" t="s">
        <v>680</v>
      </c>
      <c r="D947" s="72" t="str">
        <f t="shared" si="29"/>
        <v>jan/2018</v>
      </c>
      <c r="E947" s="206">
        <v>43126</v>
      </c>
      <c r="F947" s="205">
        <v>30</v>
      </c>
      <c r="G947" s="205" t="s">
        <v>284</v>
      </c>
      <c r="H947" s="207" t="s">
        <v>1005</v>
      </c>
      <c r="I947" s="207" t="s">
        <v>232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679</v>
      </c>
      <c r="C948" s="209" t="s">
        <v>680</v>
      </c>
      <c r="D948" s="72" t="str">
        <f t="shared" si="29"/>
        <v>jan/2018</v>
      </c>
      <c r="E948" s="206">
        <v>43126</v>
      </c>
      <c r="F948" s="205">
        <v>29</v>
      </c>
      <c r="G948" s="205" t="s">
        <v>284</v>
      </c>
      <c r="H948" s="207" t="s">
        <v>1005</v>
      </c>
      <c r="I948" s="207" t="s">
        <v>232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679</v>
      </c>
      <c r="C949" s="209" t="s">
        <v>680</v>
      </c>
      <c r="D949" s="72" t="str">
        <f t="shared" si="29"/>
        <v>jan/2018</v>
      </c>
      <c r="E949" s="206">
        <v>43126</v>
      </c>
      <c r="F949" s="205">
        <v>28</v>
      </c>
      <c r="G949" s="205" t="s">
        <v>284</v>
      </c>
      <c r="H949" s="207" t="s">
        <v>1005</v>
      </c>
      <c r="I949" s="207" t="s">
        <v>232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679</v>
      </c>
      <c r="C950" s="209" t="s">
        <v>680</v>
      </c>
      <c r="D950" s="72" t="str">
        <f t="shared" si="29"/>
        <v>jan/2018</v>
      </c>
      <c r="E950" s="206">
        <v>43126</v>
      </c>
      <c r="F950" s="205">
        <v>27</v>
      </c>
      <c r="G950" s="205" t="s">
        <v>284</v>
      </c>
      <c r="H950" s="207" t="s">
        <v>1005</v>
      </c>
      <c r="I950" s="207" t="s">
        <v>232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681</v>
      </c>
      <c r="C951" s="209" t="s">
        <v>680</v>
      </c>
      <c r="D951" s="72" t="str">
        <f t="shared" si="29"/>
        <v>jan/2018</v>
      </c>
      <c r="E951" s="206">
        <v>43126</v>
      </c>
      <c r="F951" s="205" t="s">
        <v>200</v>
      </c>
      <c r="G951" s="205" t="s">
        <v>284</v>
      </c>
      <c r="H951" s="207" t="s">
        <v>296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679</v>
      </c>
      <c r="C952" s="209" t="s">
        <v>680</v>
      </c>
      <c r="D952" s="72" t="str">
        <f t="shared" si="29"/>
        <v>jan/2018</v>
      </c>
      <c r="E952" s="206">
        <v>43126</v>
      </c>
      <c r="F952" s="205" t="s">
        <v>200</v>
      </c>
      <c r="G952" s="205" t="s">
        <v>284</v>
      </c>
      <c r="H952" s="207" t="s">
        <v>296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679</v>
      </c>
      <c r="C953" s="209" t="s">
        <v>680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284</v>
      </c>
      <c r="H953" s="207" t="s">
        <v>359</v>
      </c>
      <c r="I953" s="207" t="s">
        <v>237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679</v>
      </c>
      <c r="C954" s="209" t="s">
        <v>680</v>
      </c>
      <c r="D954" s="72" t="str">
        <f t="shared" si="29"/>
        <v>jan/2018</v>
      </c>
      <c r="E954" s="206">
        <v>43129</v>
      </c>
      <c r="F954" s="205">
        <v>508</v>
      </c>
      <c r="G954" s="205" t="s">
        <v>284</v>
      </c>
      <c r="H954" s="221" t="s">
        <v>1021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679</v>
      </c>
      <c r="C955" s="209" t="s">
        <v>680</v>
      </c>
      <c r="D955" s="72" t="str">
        <f t="shared" si="29"/>
        <v>jan/2018</v>
      </c>
      <c r="E955" s="206">
        <v>43129</v>
      </c>
      <c r="F955" s="205" t="s">
        <v>360</v>
      </c>
      <c r="G955" s="205" t="s">
        <v>284</v>
      </c>
      <c r="H955" s="207" t="s">
        <v>1022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679</v>
      </c>
      <c r="C956" s="209" t="s">
        <v>680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284</v>
      </c>
      <c r="H956" s="207" t="s">
        <v>1022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679</v>
      </c>
      <c r="C957" s="209" t="s">
        <v>680</v>
      </c>
      <c r="D957" s="72" t="str">
        <f t="shared" si="29"/>
        <v>jan/2018</v>
      </c>
      <c r="E957" s="206">
        <v>43129</v>
      </c>
      <c r="F957" s="205">
        <v>120</v>
      </c>
      <c r="G957" s="205" t="s">
        <v>284</v>
      </c>
      <c r="H957" s="207" t="s">
        <v>1023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679</v>
      </c>
      <c r="C958" s="209" t="s">
        <v>680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284</v>
      </c>
      <c r="H958" s="207" t="s">
        <v>384</v>
      </c>
      <c r="I958" s="207" t="s">
        <v>238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679</v>
      </c>
      <c r="C959" s="209" t="s">
        <v>680</v>
      </c>
      <c r="D959" s="72" t="str">
        <f t="shared" si="29"/>
        <v>jan/2018</v>
      </c>
      <c r="E959" s="206">
        <v>43129</v>
      </c>
      <c r="F959" s="205">
        <v>6691</v>
      </c>
      <c r="G959" s="205" t="s">
        <v>284</v>
      </c>
      <c r="H959" s="207" t="s">
        <v>319</v>
      </c>
      <c r="I959" s="207" t="s">
        <v>244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679</v>
      </c>
      <c r="C960" s="209" t="s">
        <v>680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284</v>
      </c>
      <c r="H960" s="207" t="s">
        <v>983</v>
      </c>
      <c r="I960" s="207" t="s">
        <v>237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679</v>
      </c>
      <c r="C961" s="209" t="s">
        <v>680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284</v>
      </c>
      <c r="H961" s="207" t="s">
        <v>983</v>
      </c>
      <c r="I961" s="207" t="s">
        <v>237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679</v>
      </c>
      <c r="C962" s="209" t="s">
        <v>680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284</v>
      </c>
      <c r="H962" s="207" t="s">
        <v>983</v>
      </c>
      <c r="I962" s="207" t="s">
        <v>237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679</v>
      </c>
      <c r="C963" s="209" t="s">
        <v>680</v>
      </c>
      <c r="D963" s="72" t="str">
        <f t="shared" si="29"/>
        <v>jan/2018</v>
      </c>
      <c r="E963" s="206">
        <v>43129</v>
      </c>
      <c r="F963" s="205">
        <v>8726</v>
      </c>
      <c r="G963" s="205" t="s">
        <v>284</v>
      </c>
      <c r="H963" s="207" t="s">
        <v>1010</v>
      </c>
      <c r="I963" s="207" t="s">
        <v>167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679</v>
      </c>
      <c r="C964" s="209" t="s">
        <v>680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284</v>
      </c>
      <c r="H964" s="207" t="s">
        <v>889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679</v>
      </c>
      <c r="C965" s="209" t="s">
        <v>680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284</v>
      </c>
      <c r="H965" s="207" t="s">
        <v>889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679</v>
      </c>
      <c r="C966" s="209" t="s">
        <v>680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284</v>
      </c>
      <c r="H966" s="207" t="s">
        <v>889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679</v>
      </c>
      <c r="C967" s="209" t="s">
        <v>680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284</v>
      </c>
      <c r="H967" s="207" t="s">
        <v>1024</v>
      </c>
      <c r="I967" s="207" t="s">
        <v>238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679</v>
      </c>
      <c r="C968" s="209" t="s">
        <v>680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284</v>
      </c>
      <c r="H968" s="207" t="s">
        <v>352</v>
      </c>
      <c r="I968" s="207" t="s">
        <v>237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679</v>
      </c>
      <c r="C969" s="209" t="s">
        <v>680</v>
      </c>
      <c r="D969" s="72" t="str">
        <f t="shared" si="31"/>
        <v>jan/2018</v>
      </c>
      <c r="E969" s="206">
        <v>43129</v>
      </c>
      <c r="F969" s="205">
        <v>1006</v>
      </c>
      <c r="G969" s="205" t="s">
        <v>284</v>
      </c>
      <c r="H969" s="207" t="s">
        <v>988</v>
      </c>
      <c r="I969" s="207" t="s">
        <v>244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679</v>
      </c>
      <c r="C970" s="209" t="s">
        <v>680</v>
      </c>
      <c r="D970" s="72" t="str">
        <f t="shared" si="31"/>
        <v>jan/2018</v>
      </c>
      <c r="E970" s="206">
        <v>43129</v>
      </c>
      <c r="F970" s="205">
        <v>16</v>
      </c>
      <c r="G970" s="205" t="s">
        <v>284</v>
      </c>
      <c r="H970" s="207" t="s">
        <v>1025</v>
      </c>
      <c r="I970" s="207" t="s">
        <v>258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679</v>
      </c>
      <c r="C971" s="209" t="s">
        <v>680</v>
      </c>
      <c r="D971" s="72" t="str">
        <f t="shared" si="31"/>
        <v>jan/2018</v>
      </c>
      <c r="E971" s="206">
        <v>43129</v>
      </c>
      <c r="F971" s="205">
        <v>2962</v>
      </c>
      <c r="G971" s="205" t="s">
        <v>284</v>
      </c>
      <c r="H971" s="207" t="s">
        <v>1026</v>
      </c>
      <c r="I971" s="207" t="s">
        <v>250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679</v>
      </c>
      <c r="C972" s="209" t="s">
        <v>680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284</v>
      </c>
      <c r="H972" s="207" t="s">
        <v>1027</v>
      </c>
      <c r="I972" s="207" t="s">
        <v>242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679</v>
      </c>
      <c r="C973" s="209" t="s">
        <v>680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284</v>
      </c>
      <c r="H973" s="207" t="s">
        <v>1027</v>
      </c>
      <c r="I973" s="207" t="s">
        <v>242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679</v>
      </c>
      <c r="C974" s="209" t="s">
        <v>680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284</v>
      </c>
      <c r="H974" s="207" t="s">
        <v>1027</v>
      </c>
      <c r="I974" s="207" t="s">
        <v>242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679</v>
      </c>
      <c r="C975" s="209" t="s">
        <v>680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284</v>
      </c>
      <c r="H975" s="207" t="s">
        <v>1027</v>
      </c>
      <c r="I975" s="207" t="s">
        <v>242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679</v>
      </c>
      <c r="C976" s="209" t="s">
        <v>680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284</v>
      </c>
      <c r="H976" s="207" t="s">
        <v>1027</v>
      </c>
      <c r="I976" s="207" t="s">
        <v>242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679</v>
      </c>
      <c r="C977" s="209" t="s">
        <v>680</v>
      </c>
      <c r="D977" s="72" t="str">
        <f t="shared" si="31"/>
        <v>jan/2018</v>
      </c>
      <c r="E977" s="206">
        <v>43129</v>
      </c>
      <c r="F977" s="205" t="s">
        <v>209</v>
      </c>
      <c r="G977" s="205" t="s">
        <v>284</v>
      </c>
      <c r="H977" s="207" t="s">
        <v>1028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679</v>
      </c>
      <c r="C978" s="209" t="s">
        <v>680</v>
      </c>
      <c r="D978" s="72" t="str">
        <f t="shared" si="31"/>
        <v>jan/2018</v>
      </c>
      <c r="E978" s="206">
        <v>43129</v>
      </c>
      <c r="F978" s="205" t="s">
        <v>209</v>
      </c>
      <c r="G978" s="205" t="s">
        <v>284</v>
      </c>
      <c r="H978" s="207" t="s">
        <v>1028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679</v>
      </c>
      <c r="C979" s="209" t="s">
        <v>680</v>
      </c>
      <c r="D979" s="72" t="str">
        <f t="shared" si="31"/>
        <v>jan/2018</v>
      </c>
      <c r="E979" s="206">
        <v>43129</v>
      </c>
      <c r="F979" s="205" t="s">
        <v>209</v>
      </c>
      <c r="G979" s="205" t="s">
        <v>284</v>
      </c>
      <c r="H979" s="207" t="s">
        <v>1028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679</v>
      </c>
      <c r="C980" s="209" t="s">
        <v>680</v>
      </c>
      <c r="D980" s="72" t="str">
        <f t="shared" si="31"/>
        <v>jan/2018</v>
      </c>
      <c r="E980" s="206">
        <v>43129</v>
      </c>
      <c r="F980" s="205" t="s">
        <v>209</v>
      </c>
      <c r="G980" s="205" t="s">
        <v>284</v>
      </c>
      <c r="H980" s="207" t="s">
        <v>1028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679</v>
      </c>
      <c r="C981" s="209" t="s">
        <v>680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284</v>
      </c>
      <c r="H981" s="207" t="s">
        <v>380</v>
      </c>
      <c r="I981" s="207" t="s">
        <v>188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679</v>
      </c>
      <c r="C982" s="209" t="s">
        <v>680</v>
      </c>
      <c r="D982" s="72" t="str">
        <f t="shared" si="31"/>
        <v>jan/2018</v>
      </c>
      <c r="E982" s="206">
        <v>43130</v>
      </c>
      <c r="F982" s="205">
        <v>107</v>
      </c>
      <c r="G982" s="205" t="s">
        <v>284</v>
      </c>
      <c r="H982" s="207" t="s">
        <v>1000</v>
      </c>
      <c r="I982" s="207" t="s">
        <v>232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679</v>
      </c>
      <c r="C983" s="209" t="s">
        <v>680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284</v>
      </c>
      <c r="H983" s="207" t="s">
        <v>1027</v>
      </c>
      <c r="I983" s="207" t="s">
        <v>242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679</v>
      </c>
      <c r="C984" s="209" t="s">
        <v>680</v>
      </c>
      <c r="D984" s="72" t="str">
        <f t="shared" si="31"/>
        <v>jan/2018</v>
      </c>
      <c r="E984" s="206">
        <v>43130</v>
      </c>
      <c r="F984" s="205" t="s">
        <v>209</v>
      </c>
      <c r="G984" s="205" t="s">
        <v>284</v>
      </c>
      <c r="H984" s="207" t="s">
        <v>1028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679</v>
      </c>
      <c r="C985" s="209" t="s">
        <v>680</v>
      </c>
      <c r="D985" s="72" t="str">
        <f t="shared" si="31"/>
        <v>jan/2018</v>
      </c>
      <c r="E985" s="206">
        <v>43130</v>
      </c>
      <c r="F985" s="205" t="s">
        <v>209</v>
      </c>
      <c r="G985" s="205" t="s">
        <v>284</v>
      </c>
      <c r="H985" s="207" t="s">
        <v>1028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681</v>
      </c>
      <c r="C986" s="209" t="s">
        <v>680</v>
      </c>
      <c r="D986" s="72" t="str">
        <f t="shared" si="31"/>
        <v>jan/2018</v>
      </c>
      <c r="E986" s="206">
        <v>43131</v>
      </c>
      <c r="F986" s="205" t="s">
        <v>200</v>
      </c>
      <c r="G986" s="205" t="s">
        <v>284</v>
      </c>
      <c r="H986" s="207" t="s">
        <v>291</v>
      </c>
      <c r="I986" s="207" t="s">
        <v>226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679</v>
      </c>
      <c r="C987" s="209" t="s">
        <v>680</v>
      </c>
      <c r="D987" s="72" t="str">
        <f t="shared" si="31"/>
        <v>jan/2018</v>
      </c>
      <c r="E987" s="206">
        <v>43131</v>
      </c>
      <c r="F987" s="205">
        <v>65</v>
      </c>
      <c r="G987" s="205" t="s">
        <v>284</v>
      </c>
      <c r="H987" s="207" t="s">
        <v>1029</v>
      </c>
      <c r="I987" s="207" t="s">
        <v>238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679</v>
      </c>
      <c r="C988" s="209" t="s">
        <v>680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284</v>
      </c>
      <c r="H988" s="207" t="s">
        <v>889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681</v>
      </c>
      <c r="C989" s="209" t="s">
        <v>680</v>
      </c>
      <c r="D989" s="72" t="str">
        <f t="shared" si="31"/>
        <v>jan/2018</v>
      </c>
      <c r="E989" s="206">
        <v>43131</v>
      </c>
      <c r="F989" s="205" t="s">
        <v>170</v>
      </c>
      <c r="G989" s="205" t="s">
        <v>284</v>
      </c>
      <c r="H989" s="207" t="s">
        <v>347</v>
      </c>
      <c r="I989" s="207" t="s">
        <v>227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679</v>
      </c>
      <c r="C990" s="209" t="s">
        <v>680</v>
      </c>
      <c r="D990" s="72" t="str">
        <f t="shared" si="31"/>
        <v>jan/2018</v>
      </c>
      <c r="E990" s="206">
        <v>43131</v>
      </c>
      <c r="F990" s="205" t="s">
        <v>170</v>
      </c>
      <c r="G990" s="205" t="s">
        <v>284</v>
      </c>
      <c r="H990" s="207" t="s">
        <v>347</v>
      </c>
      <c r="I990" s="207" t="s">
        <v>227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681</v>
      </c>
      <c r="C991" s="209" t="s">
        <v>680</v>
      </c>
      <c r="D991" s="72" t="str">
        <f t="shared" si="31"/>
        <v>jan/2018</v>
      </c>
      <c r="E991" s="206">
        <v>43131</v>
      </c>
      <c r="F991" s="205" t="s">
        <v>202</v>
      </c>
      <c r="G991" s="205" t="s">
        <v>284</v>
      </c>
      <c r="H991" s="207" t="s">
        <v>203</v>
      </c>
      <c r="I991" s="207" t="s">
        <v>289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679</v>
      </c>
      <c r="C992" s="209" t="s">
        <v>680</v>
      </c>
      <c r="D992" s="72" t="str">
        <f t="shared" si="31"/>
        <v>jan/2018</v>
      </c>
      <c r="E992" s="206">
        <v>43131</v>
      </c>
      <c r="F992" s="205" t="s">
        <v>209</v>
      </c>
      <c r="G992" s="205" t="s">
        <v>284</v>
      </c>
      <c r="H992" s="207" t="s">
        <v>1028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681</v>
      </c>
      <c r="C993" s="209" t="s">
        <v>680</v>
      </c>
      <c r="D993" s="72" t="str">
        <f t="shared" si="31"/>
        <v>jan/2018</v>
      </c>
      <c r="E993" s="206">
        <v>43131</v>
      </c>
      <c r="F993" s="205" t="s">
        <v>200</v>
      </c>
      <c r="G993" s="205" t="s">
        <v>284</v>
      </c>
      <c r="H993" s="207" t="s">
        <v>296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679</v>
      </c>
      <c r="C994" s="209" t="s">
        <v>680</v>
      </c>
      <c r="D994" s="72" t="str">
        <f t="shared" si="31"/>
        <v>jan/2018</v>
      </c>
      <c r="E994" s="206">
        <v>43131</v>
      </c>
      <c r="F994" s="205" t="s">
        <v>200</v>
      </c>
      <c r="G994" s="205" t="s">
        <v>284</v>
      </c>
      <c r="H994" s="207" t="s">
        <v>296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679</v>
      </c>
      <c r="C995" s="209" t="s">
        <v>680</v>
      </c>
      <c r="D995" s="72" t="str">
        <f t="shared" si="31"/>
        <v>fev/2018</v>
      </c>
      <c r="E995" s="206">
        <v>43132</v>
      </c>
      <c r="F995" s="205" t="s">
        <v>209</v>
      </c>
      <c r="G995" s="205" t="s">
        <v>284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679</v>
      </c>
      <c r="C996" s="209" t="s">
        <v>680</v>
      </c>
      <c r="D996" s="72" t="str">
        <f t="shared" si="31"/>
        <v>fev/2018</v>
      </c>
      <c r="E996" s="206">
        <v>43132</v>
      </c>
      <c r="F996" s="205">
        <v>7172</v>
      </c>
      <c r="G996" s="205" t="s">
        <v>284</v>
      </c>
      <c r="H996" s="207" t="s">
        <v>1030</v>
      </c>
      <c r="I996" s="207" t="s">
        <v>238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679</v>
      </c>
      <c r="C997" s="209" t="s">
        <v>680</v>
      </c>
      <c r="D997" s="72" t="str">
        <f t="shared" si="31"/>
        <v>fev/2018</v>
      </c>
      <c r="E997" s="206">
        <v>43132</v>
      </c>
      <c r="F997" s="205">
        <v>11</v>
      </c>
      <c r="G997" s="205" t="s">
        <v>284</v>
      </c>
      <c r="H997" s="207" t="s">
        <v>1003</v>
      </c>
      <c r="I997" s="207" t="s">
        <v>257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679</v>
      </c>
      <c r="C998" s="209" t="s">
        <v>680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284</v>
      </c>
      <c r="H998" s="207" t="s">
        <v>288</v>
      </c>
      <c r="I998" s="207" t="s">
        <v>237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679</v>
      </c>
      <c r="C999" s="209" t="s">
        <v>680</v>
      </c>
      <c r="D999" s="72" t="str">
        <f t="shared" si="31"/>
        <v>fev/2018</v>
      </c>
      <c r="E999" s="206">
        <v>43133</v>
      </c>
      <c r="F999" s="205">
        <v>264</v>
      </c>
      <c r="G999" s="205" t="s">
        <v>284</v>
      </c>
      <c r="H999" s="207" t="s">
        <v>1031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679</v>
      </c>
      <c r="C1000" s="209" t="s">
        <v>680</v>
      </c>
      <c r="D1000" s="72" t="str">
        <f t="shared" si="31"/>
        <v>fev/2018</v>
      </c>
      <c r="E1000" s="206">
        <v>43133</v>
      </c>
      <c r="F1000" s="205" t="s">
        <v>360</v>
      </c>
      <c r="G1000" s="205" t="s">
        <v>284</v>
      </c>
      <c r="H1000" s="207" t="s">
        <v>1032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679</v>
      </c>
      <c r="C1001" s="209" t="s">
        <v>680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284</v>
      </c>
      <c r="H1001" s="207" t="s">
        <v>1032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679</v>
      </c>
      <c r="C1002" s="209" t="s">
        <v>680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284</v>
      </c>
      <c r="H1002" s="207" t="s">
        <v>178</v>
      </c>
      <c r="I1002" s="207" t="s">
        <v>240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679</v>
      </c>
      <c r="C1003" s="209" t="s">
        <v>680</v>
      </c>
      <c r="D1003" s="72" t="str">
        <f t="shared" si="31"/>
        <v>fev/2018</v>
      </c>
      <c r="E1003" s="206">
        <v>43133</v>
      </c>
      <c r="F1003" s="205" t="s">
        <v>360</v>
      </c>
      <c r="G1003" s="205" t="s">
        <v>284</v>
      </c>
      <c r="H1003" s="207" t="s">
        <v>908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679</v>
      </c>
      <c r="C1004" s="209" t="s">
        <v>680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284</v>
      </c>
      <c r="H1004" s="207" t="s">
        <v>908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681</v>
      </c>
      <c r="C1005" s="209" t="s">
        <v>680</v>
      </c>
      <c r="D1005" s="72" t="str">
        <f t="shared" si="31"/>
        <v>fev/2018</v>
      </c>
      <c r="E1005" s="206">
        <v>43133</v>
      </c>
      <c r="F1005" s="205" t="s">
        <v>200</v>
      </c>
      <c r="G1005" s="205" t="s">
        <v>284</v>
      </c>
      <c r="H1005" s="207" t="s">
        <v>291</v>
      </c>
      <c r="I1005" s="207" t="s">
        <v>226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681</v>
      </c>
      <c r="C1006" s="209" t="s">
        <v>680</v>
      </c>
      <c r="D1006" s="72" t="str">
        <f t="shared" si="31"/>
        <v>fev/2018</v>
      </c>
      <c r="E1006" s="206">
        <v>43133</v>
      </c>
      <c r="F1006" s="205" t="s">
        <v>200</v>
      </c>
      <c r="G1006" s="205" t="s">
        <v>284</v>
      </c>
      <c r="H1006" s="207" t="s">
        <v>291</v>
      </c>
      <c r="I1006" s="222" t="s">
        <v>226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679</v>
      </c>
      <c r="C1007" s="209" t="s">
        <v>680</v>
      </c>
      <c r="D1007" s="72" t="str">
        <f t="shared" si="31"/>
        <v>fev/2018</v>
      </c>
      <c r="E1007" s="206">
        <v>43133</v>
      </c>
      <c r="F1007" s="205" t="s">
        <v>362</v>
      </c>
      <c r="G1007" s="205" t="s">
        <v>284</v>
      </c>
      <c r="H1007" s="207" t="s">
        <v>1033</v>
      </c>
      <c r="I1007" s="207" t="s">
        <v>183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679</v>
      </c>
      <c r="C1008" s="209" t="s">
        <v>680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284</v>
      </c>
      <c r="H1008" s="207" t="s">
        <v>983</v>
      </c>
      <c r="I1008" s="209" t="s">
        <v>237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679</v>
      </c>
      <c r="C1009" s="209" t="s">
        <v>680</v>
      </c>
      <c r="D1009" s="72" t="str">
        <f t="shared" si="31"/>
        <v>fev/2018</v>
      </c>
      <c r="E1009" s="206">
        <v>43133</v>
      </c>
      <c r="F1009" s="205" t="s">
        <v>360</v>
      </c>
      <c r="G1009" s="205" t="s">
        <v>284</v>
      </c>
      <c r="H1009" s="207" t="s">
        <v>733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679</v>
      </c>
      <c r="C1010" s="209" t="s">
        <v>680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284</v>
      </c>
      <c r="H1010" s="207" t="s">
        <v>733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679</v>
      </c>
      <c r="C1011" s="209" t="s">
        <v>680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284</v>
      </c>
      <c r="H1011" s="207" t="s">
        <v>889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679</v>
      </c>
      <c r="C1012" s="209" t="s">
        <v>680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284</v>
      </c>
      <c r="H1012" s="207" t="s">
        <v>184</v>
      </c>
      <c r="I1012" s="207" t="s">
        <v>237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679</v>
      </c>
      <c r="C1013" s="209" t="s">
        <v>680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284</v>
      </c>
      <c r="H1013" s="207" t="s">
        <v>184</v>
      </c>
      <c r="I1013" s="207" t="s">
        <v>237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679</v>
      </c>
      <c r="C1014" s="209" t="s">
        <v>680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284</v>
      </c>
      <c r="H1014" s="207" t="s">
        <v>1034</v>
      </c>
      <c r="I1014" s="207" t="s">
        <v>239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681</v>
      </c>
      <c r="C1015" s="209" t="s">
        <v>680</v>
      </c>
      <c r="D1015" s="72" t="str">
        <f t="shared" si="31"/>
        <v>fev/2018</v>
      </c>
      <c r="E1015" s="206">
        <v>43133</v>
      </c>
      <c r="F1015" s="205" t="s">
        <v>202</v>
      </c>
      <c r="G1015" s="205" t="s">
        <v>284</v>
      </c>
      <c r="H1015" s="207" t="s">
        <v>203</v>
      </c>
      <c r="I1015" s="207" t="s">
        <v>289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679</v>
      </c>
      <c r="C1016" s="209" t="s">
        <v>680</v>
      </c>
      <c r="D1016" s="72" t="str">
        <f t="shared" si="31"/>
        <v>fev/2018</v>
      </c>
      <c r="E1016" s="206">
        <v>43133</v>
      </c>
      <c r="F1016" s="205" t="s">
        <v>202</v>
      </c>
      <c r="G1016" s="205" t="s">
        <v>284</v>
      </c>
      <c r="H1016" s="207" t="s">
        <v>203</v>
      </c>
      <c r="I1016" s="207" t="s">
        <v>289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679</v>
      </c>
      <c r="C1017" s="209" t="s">
        <v>680</v>
      </c>
      <c r="D1017" s="72" t="str">
        <f t="shared" si="31"/>
        <v>fev/2018</v>
      </c>
      <c r="E1017" s="206">
        <v>43133</v>
      </c>
      <c r="F1017" s="205" t="s">
        <v>360</v>
      </c>
      <c r="G1017" s="205" t="s">
        <v>284</v>
      </c>
      <c r="H1017" s="207" t="s">
        <v>798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679</v>
      </c>
      <c r="C1018" s="209" t="s">
        <v>680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284</v>
      </c>
      <c r="H1018" s="207" t="s">
        <v>798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679</v>
      </c>
      <c r="C1019" s="209" t="s">
        <v>680</v>
      </c>
      <c r="D1019" s="72" t="str">
        <f t="shared" si="31"/>
        <v>fev/2018</v>
      </c>
      <c r="E1019" s="206">
        <v>43133</v>
      </c>
      <c r="F1019" s="205" t="s">
        <v>209</v>
      </c>
      <c r="G1019" s="205" t="s">
        <v>284</v>
      </c>
      <c r="H1019" s="207" t="s">
        <v>295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679</v>
      </c>
      <c r="C1020" s="209" t="s">
        <v>680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284</v>
      </c>
      <c r="H1020" s="207" t="s">
        <v>305</v>
      </c>
      <c r="I1020" s="207" t="s">
        <v>238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679</v>
      </c>
      <c r="C1021" s="209" t="s">
        <v>680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284</v>
      </c>
      <c r="H1021" s="207" t="s">
        <v>359</v>
      </c>
      <c r="I1021" s="207" t="s">
        <v>238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679</v>
      </c>
      <c r="C1022" s="209" t="s">
        <v>680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284</v>
      </c>
      <c r="H1022" s="207" t="s">
        <v>359</v>
      </c>
      <c r="I1022" s="207" t="s">
        <v>237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679</v>
      </c>
      <c r="C1023" s="209" t="s">
        <v>680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284</v>
      </c>
      <c r="H1023" s="207" t="s">
        <v>1023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679</v>
      </c>
      <c r="C1024" s="209" t="s">
        <v>680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284</v>
      </c>
      <c r="H1024" s="207" t="s">
        <v>384</v>
      </c>
      <c r="I1024" s="207" t="s">
        <v>237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679</v>
      </c>
      <c r="C1025" s="209" t="s">
        <v>680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284</v>
      </c>
      <c r="H1025" s="207" t="s">
        <v>983</v>
      </c>
      <c r="I1025" s="207" t="s">
        <v>237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679</v>
      </c>
      <c r="C1026" s="209" t="s">
        <v>680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284</v>
      </c>
      <c r="H1026" s="207" t="s">
        <v>983</v>
      </c>
      <c r="I1026" s="207" t="s">
        <v>237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679</v>
      </c>
      <c r="C1027" s="209" t="s">
        <v>680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284</v>
      </c>
      <c r="H1027" s="207" t="s">
        <v>1010</v>
      </c>
      <c r="I1027" s="207" t="s">
        <v>167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679</v>
      </c>
      <c r="C1028" s="209" t="s">
        <v>680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284</v>
      </c>
      <c r="H1028" s="207" t="s">
        <v>889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679</v>
      </c>
      <c r="C1029" s="209" t="s">
        <v>680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284</v>
      </c>
      <c r="H1029" s="207" t="s">
        <v>889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679</v>
      </c>
      <c r="C1030" s="209" t="s">
        <v>680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284</v>
      </c>
      <c r="H1030" s="207" t="s">
        <v>889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679</v>
      </c>
      <c r="C1031" s="209" t="s">
        <v>680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284</v>
      </c>
      <c r="H1031" s="207" t="s">
        <v>889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679</v>
      </c>
      <c r="C1032" s="209" t="s">
        <v>680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284</v>
      </c>
      <c r="H1032" s="207" t="s">
        <v>987</v>
      </c>
      <c r="I1032" s="207" t="s">
        <v>245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679</v>
      </c>
      <c r="C1033" s="209" t="s">
        <v>680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284</v>
      </c>
      <c r="H1033" s="207" t="s">
        <v>495</v>
      </c>
      <c r="I1033" s="207" t="s">
        <v>238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679</v>
      </c>
      <c r="C1034" s="209" t="s">
        <v>680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284</v>
      </c>
      <c r="H1034" s="207" t="s">
        <v>179</v>
      </c>
      <c r="I1034" s="207" t="s">
        <v>238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679</v>
      </c>
      <c r="C1035" s="209" t="s">
        <v>680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310</v>
      </c>
      <c r="H1035" s="207" t="s">
        <v>352</v>
      </c>
      <c r="I1035" s="222" t="s">
        <v>237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679</v>
      </c>
      <c r="C1036" s="209" t="s">
        <v>680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284</v>
      </c>
      <c r="H1036" s="207" t="s">
        <v>984</v>
      </c>
      <c r="I1036" s="207" t="s">
        <v>246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679</v>
      </c>
      <c r="C1037" s="209" t="s">
        <v>680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284</v>
      </c>
      <c r="H1037" s="207" t="s">
        <v>984</v>
      </c>
      <c r="I1037" s="207" t="s">
        <v>246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679</v>
      </c>
      <c r="C1038" s="209" t="s">
        <v>680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284</v>
      </c>
      <c r="H1038" s="207" t="s">
        <v>988</v>
      </c>
      <c r="I1038" s="207" t="s">
        <v>244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679</v>
      </c>
      <c r="C1039" s="209" t="s">
        <v>680</v>
      </c>
      <c r="D1039" s="72" t="str">
        <f t="shared" si="33"/>
        <v>fev/2018</v>
      </c>
      <c r="E1039" s="206">
        <v>43136</v>
      </c>
      <c r="F1039" s="205" t="s">
        <v>311</v>
      </c>
      <c r="G1039" s="205" t="s">
        <v>284</v>
      </c>
      <c r="H1039" s="207" t="s">
        <v>344</v>
      </c>
      <c r="I1039" s="222" t="s">
        <v>265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681</v>
      </c>
      <c r="C1040" s="209" t="s">
        <v>680</v>
      </c>
      <c r="D1040" s="72" t="str">
        <f t="shared" si="33"/>
        <v>fev/2018</v>
      </c>
      <c r="E1040" s="206">
        <v>43136</v>
      </c>
      <c r="F1040" s="205" t="s">
        <v>202</v>
      </c>
      <c r="G1040" s="205" t="s">
        <v>284</v>
      </c>
      <c r="H1040" s="207" t="s">
        <v>203</v>
      </c>
      <c r="I1040" s="207" t="s">
        <v>289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681</v>
      </c>
      <c r="C1041" s="209" t="s">
        <v>680</v>
      </c>
      <c r="D1041" s="72" t="str">
        <f t="shared" si="33"/>
        <v>fev/2018</v>
      </c>
      <c r="E1041" s="206">
        <v>43136</v>
      </c>
      <c r="F1041" s="205" t="s">
        <v>200</v>
      </c>
      <c r="G1041" s="205" t="s">
        <v>284</v>
      </c>
      <c r="H1041" s="207" t="s">
        <v>296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679</v>
      </c>
      <c r="C1042" s="209" t="s">
        <v>680</v>
      </c>
      <c r="D1042" s="72" t="str">
        <f t="shared" si="33"/>
        <v>fev/2018</v>
      </c>
      <c r="E1042" s="206">
        <v>43136</v>
      </c>
      <c r="F1042" s="205" t="s">
        <v>200</v>
      </c>
      <c r="G1042" s="205" t="s">
        <v>284</v>
      </c>
      <c r="H1042" s="207" t="s">
        <v>296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679</v>
      </c>
      <c r="C1043" s="209" t="s">
        <v>680</v>
      </c>
      <c r="D1043" s="72" t="str">
        <f t="shared" si="33"/>
        <v>fev/2018</v>
      </c>
      <c r="E1043" s="206">
        <v>43137</v>
      </c>
      <c r="F1043" s="205" t="s">
        <v>212</v>
      </c>
      <c r="G1043" s="205" t="s">
        <v>284</v>
      </c>
      <c r="H1043" s="207" t="s">
        <v>212</v>
      </c>
      <c r="I1043" s="207" t="s">
        <v>201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679</v>
      </c>
      <c r="C1044" s="209" t="s">
        <v>680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284</v>
      </c>
      <c r="H1044" s="207" t="s">
        <v>1013</v>
      </c>
      <c r="I1044" s="207" t="s">
        <v>250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679</v>
      </c>
      <c r="C1045" s="209" t="s">
        <v>680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284</v>
      </c>
      <c r="H1045" s="207" t="s">
        <v>184</v>
      </c>
      <c r="I1045" s="207" t="s">
        <v>237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679</v>
      </c>
      <c r="C1046" s="209" t="s">
        <v>680</v>
      </c>
      <c r="D1046" s="72" t="str">
        <f t="shared" si="33"/>
        <v>fev/2018</v>
      </c>
      <c r="E1046" s="206">
        <v>43138</v>
      </c>
      <c r="F1046" s="205" t="s">
        <v>209</v>
      </c>
      <c r="G1046" s="205" t="s">
        <v>284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679</v>
      </c>
      <c r="C1047" s="209" t="s">
        <v>680</v>
      </c>
      <c r="D1047" s="72" t="str">
        <f t="shared" si="33"/>
        <v>fev/2018</v>
      </c>
      <c r="E1047" s="206">
        <v>43138</v>
      </c>
      <c r="F1047" s="205" t="s">
        <v>209</v>
      </c>
      <c r="G1047" s="205" t="s">
        <v>284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679</v>
      </c>
      <c r="C1048" s="209" t="s">
        <v>680</v>
      </c>
      <c r="D1048" s="72" t="str">
        <f t="shared" si="33"/>
        <v>fev/2018</v>
      </c>
      <c r="E1048" s="206">
        <v>43138</v>
      </c>
      <c r="F1048" s="205" t="s">
        <v>209</v>
      </c>
      <c r="G1048" s="205" t="s">
        <v>284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679</v>
      </c>
      <c r="C1049" s="209" t="s">
        <v>680</v>
      </c>
      <c r="D1049" s="72" t="str">
        <f t="shared" si="33"/>
        <v>fev/2018</v>
      </c>
      <c r="E1049" s="206">
        <v>43138</v>
      </c>
      <c r="F1049" s="205" t="s">
        <v>209</v>
      </c>
      <c r="G1049" s="205" t="s">
        <v>284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679</v>
      </c>
      <c r="C1050" s="209" t="s">
        <v>680</v>
      </c>
      <c r="D1050" s="72" t="str">
        <f t="shared" si="33"/>
        <v>fev/2018</v>
      </c>
      <c r="E1050" s="206">
        <v>43138</v>
      </c>
      <c r="F1050" s="205" t="s">
        <v>209</v>
      </c>
      <c r="G1050" s="205" t="s">
        <v>284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679</v>
      </c>
      <c r="C1051" s="209" t="s">
        <v>680</v>
      </c>
      <c r="D1051" s="72" t="str">
        <f t="shared" si="33"/>
        <v>fev/2018</v>
      </c>
      <c r="E1051" s="206">
        <v>43138</v>
      </c>
      <c r="F1051" s="205" t="s">
        <v>357</v>
      </c>
      <c r="G1051" s="205" t="s">
        <v>284</v>
      </c>
      <c r="H1051" s="207" t="s">
        <v>357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679</v>
      </c>
      <c r="C1052" s="209" t="s">
        <v>680</v>
      </c>
      <c r="D1052" s="72" t="str">
        <f t="shared" si="33"/>
        <v>fev/2018</v>
      </c>
      <c r="E1052" s="206">
        <v>43138</v>
      </c>
      <c r="F1052" s="205" t="s">
        <v>357</v>
      </c>
      <c r="G1052" s="205" t="s">
        <v>284</v>
      </c>
      <c r="H1052" s="207" t="s">
        <v>357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679</v>
      </c>
      <c r="C1053" s="209" t="s">
        <v>680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284</v>
      </c>
      <c r="H1053" s="207" t="s">
        <v>1019</v>
      </c>
      <c r="I1053" s="207" t="s">
        <v>238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679</v>
      </c>
      <c r="C1054" s="209" t="s">
        <v>680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284</v>
      </c>
      <c r="H1054" s="207" t="s">
        <v>294</v>
      </c>
      <c r="I1054" s="207" t="s">
        <v>238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679</v>
      </c>
      <c r="C1055" s="209" t="s">
        <v>680</v>
      </c>
      <c r="D1055" s="72" t="str">
        <f t="shared" si="33"/>
        <v>fev/2018</v>
      </c>
      <c r="E1055" s="206">
        <v>43138</v>
      </c>
      <c r="F1055" s="205" t="s">
        <v>355</v>
      </c>
      <c r="G1055" s="205" t="s">
        <v>284</v>
      </c>
      <c r="H1055" s="207" t="s">
        <v>1035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679</v>
      </c>
      <c r="C1056" s="209" t="s">
        <v>680</v>
      </c>
      <c r="D1056" s="72" t="str">
        <f t="shared" si="33"/>
        <v>fev/2018</v>
      </c>
      <c r="E1056" s="206">
        <v>43138</v>
      </c>
      <c r="F1056" s="205" t="s">
        <v>355</v>
      </c>
      <c r="G1056" s="205" t="s">
        <v>284</v>
      </c>
      <c r="H1056" s="207" t="s">
        <v>1036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679</v>
      </c>
      <c r="C1057" s="209" t="s">
        <v>680</v>
      </c>
      <c r="D1057" s="72" t="str">
        <f t="shared" si="33"/>
        <v>fev/2018</v>
      </c>
      <c r="E1057" s="206">
        <v>43138</v>
      </c>
      <c r="F1057" s="205" t="s">
        <v>355</v>
      </c>
      <c r="G1057" s="205" t="s">
        <v>284</v>
      </c>
      <c r="H1057" s="207" t="s">
        <v>1037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679</v>
      </c>
      <c r="C1058" s="209" t="s">
        <v>680</v>
      </c>
      <c r="D1058" s="72" t="str">
        <f t="shared" si="33"/>
        <v>fev/2018</v>
      </c>
      <c r="E1058" s="206">
        <v>43138</v>
      </c>
      <c r="F1058" s="205" t="s">
        <v>355</v>
      </c>
      <c r="G1058" s="205" t="s">
        <v>284</v>
      </c>
      <c r="H1058" s="207" t="s">
        <v>1038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679</v>
      </c>
      <c r="C1059" s="209" t="s">
        <v>680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284</v>
      </c>
      <c r="H1059" s="207" t="s">
        <v>1011</v>
      </c>
      <c r="I1059" s="207" t="s">
        <v>241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679</v>
      </c>
      <c r="C1060" s="209" t="s">
        <v>680</v>
      </c>
      <c r="D1060" s="72" t="str">
        <f t="shared" si="33"/>
        <v>fev/2018</v>
      </c>
      <c r="E1060" s="206">
        <v>43138</v>
      </c>
      <c r="F1060" s="205" t="s">
        <v>355</v>
      </c>
      <c r="G1060" s="205" t="s">
        <v>284</v>
      </c>
      <c r="H1060" s="207" t="s">
        <v>298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679</v>
      </c>
      <c r="C1061" s="209" t="s">
        <v>680</v>
      </c>
      <c r="D1061" s="72" t="str">
        <f t="shared" si="33"/>
        <v>fev/2018</v>
      </c>
      <c r="E1061" s="206">
        <v>43138</v>
      </c>
      <c r="F1061" s="205" t="s">
        <v>355</v>
      </c>
      <c r="G1061" s="205" t="s">
        <v>284</v>
      </c>
      <c r="H1061" s="207" t="s">
        <v>298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679</v>
      </c>
      <c r="C1062" s="209" t="s">
        <v>680</v>
      </c>
      <c r="D1062" s="72" t="str">
        <f t="shared" si="33"/>
        <v>fev/2018</v>
      </c>
      <c r="E1062" s="206">
        <v>43138</v>
      </c>
      <c r="F1062" s="205" t="s">
        <v>355</v>
      </c>
      <c r="G1062" s="205" t="s">
        <v>284</v>
      </c>
      <c r="H1062" s="207" t="s">
        <v>298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681</v>
      </c>
      <c r="C1063" s="209" t="s">
        <v>680</v>
      </c>
      <c r="D1063" s="72" t="str">
        <f t="shared" si="33"/>
        <v>fev/2018</v>
      </c>
      <c r="E1063" s="206">
        <v>43138</v>
      </c>
      <c r="F1063" s="205" t="s">
        <v>202</v>
      </c>
      <c r="G1063" s="205" t="s">
        <v>284</v>
      </c>
      <c r="H1063" s="207" t="s">
        <v>203</v>
      </c>
      <c r="I1063" s="207" t="s">
        <v>289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679</v>
      </c>
      <c r="C1064" s="209" t="s">
        <v>680</v>
      </c>
      <c r="D1064" s="72" t="str">
        <f t="shared" si="33"/>
        <v>fev/2018</v>
      </c>
      <c r="E1064" s="206">
        <v>43138</v>
      </c>
      <c r="F1064" s="205" t="s">
        <v>355</v>
      </c>
      <c r="G1064" s="205" t="s">
        <v>284</v>
      </c>
      <c r="H1064" s="207" t="s">
        <v>1039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681</v>
      </c>
      <c r="C1065" s="209" t="s">
        <v>680</v>
      </c>
      <c r="D1065" s="72" t="str">
        <f t="shared" si="33"/>
        <v>fev/2018</v>
      </c>
      <c r="E1065" s="206">
        <v>43138</v>
      </c>
      <c r="F1065" s="205" t="s">
        <v>200</v>
      </c>
      <c r="G1065" s="205" t="s">
        <v>284</v>
      </c>
      <c r="H1065" s="207" t="s">
        <v>296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679</v>
      </c>
      <c r="C1066" s="209" t="s">
        <v>680</v>
      </c>
      <c r="D1066" s="72" t="str">
        <f t="shared" si="33"/>
        <v>fev/2018</v>
      </c>
      <c r="E1066" s="206">
        <v>43138</v>
      </c>
      <c r="F1066" s="205" t="s">
        <v>200</v>
      </c>
      <c r="G1066" s="205" t="s">
        <v>284</v>
      </c>
      <c r="H1066" s="207" t="s">
        <v>296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681</v>
      </c>
      <c r="C1067" s="209" t="s">
        <v>680</v>
      </c>
      <c r="D1067" s="72" t="str">
        <f t="shared" si="33"/>
        <v>fev/2018</v>
      </c>
      <c r="E1067" s="206">
        <v>43139</v>
      </c>
      <c r="F1067" s="205" t="s">
        <v>212</v>
      </c>
      <c r="G1067" s="205" t="s">
        <v>284</v>
      </c>
      <c r="H1067" s="207" t="s">
        <v>212</v>
      </c>
      <c r="I1067" s="207" t="s">
        <v>201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679</v>
      </c>
      <c r="C1068" s="209" t="s">
        <v>680</v>
      </c>
      <c r="D1068" s="72" t="str">
        <f t="shared" si="33"/>
        <v>fev/2018</v>
      </c>
      <c r="E1068" s="206">
        <v>43139</v>
      </c>
      <c r="F1068" s="205" t="s">
        <v>212</v>
      </c>
      <c r="G1068" s="205" t="s">
        <v>284</v>
      </c>
      <c r="H1068" s="207" t="s">
        <v>212</v>
      </c>
      <c r="I1068" s="207" t="s">
        <v>201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681</v>
      </c>
      <c r="C1069" s="209" t="s">
        <v>680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284</v>
      </c>
      <c r="H1069" s="207" t="s">
        <v>140</v>
      </c>
      <c r="I1069" s="207" t="s">
        <v>224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681</v>
      </c>
      <c r="C1070" s="209" t="s">
        <v>680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284</v>
      </c>
      <c r="H1070" s="207" t="s">
        <v>140</v>
      </c>
      <c r="I1070" s="207" t="s">
        <v>224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681</v>
      </c>
      <c r="C1071" s="209" t="s">
        <v>680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284</v>
      </c>
      <c r="H1071" s="207" t="s">
        <v>140</v>
      </c>
      <c r="I1071" s="207" t="s">
        <v>224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679</v>
      </c>
      <c r="C1072" s="209" t="s">
        <v>680</v>
      </c>
      <c r="D1072" s="72" t="str">
        <f t="shared" si="33"/>
        <v>fev/2018</v>
      </c>
      <c r="E1072" s="206">
        <v>43139</v>
      </c>
      <c r="F1072" s="205" t="s">
        <v>209</v>
      </c>
      <c r="G1072" s="205" t="s">
        <v>284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679</v>
      </c>
      <c r="C1073" s="209" t="s">
        <v>680</v>
      </c>
      <c r="D1073" s="72" t="str">
        <f t="shared" si="33"/>
        <v>fev/2018</v>
      </c>
      <c r="E1073" s="206">
        <v>43139</v>
      </c>
      <c r="F1073" s="205" t="s">
        <v>209</v>
      </c>
      <c r="G1073" s="205" t="s">
        <v>284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679</v>
      </c>
      <c r="C1074" s="209" t="s">
        <v>680</v>
      </c>
      <c r="D1074" s="72" t="str">
        <f t="shared" si="33"/>
        <v>fev/2018</v>
      </c>
      <c r="E1074" s="206">
        <v>43139</v>
      </c>
      <c r="F1074" s="205" t="s">
        <v>209</v>
      </c>
      <c r="G1074" s="205" t="s">
        <v>284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679</v>
      </c>
      <c r="C1075" s="209" t="s">
        <v>680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284</v>
      </c>
      <c r="H1075" s="207" t="s">
        <v>889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679</v>
      </c>
      <c r="C1076" s="209" t="s">
        <v>680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284</v>
      </c>
      <c r="H1076" s="207" t="s">
        <v>889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679</v>
      </c>
      <c r="C1077" s="209" t="s">
        <v>680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284</v>
      </c>
      <c r="H1077" s="207" t="s">
        <v>889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679</v>
      </c>
      <c r="C1078" s="209" t="s">
        <v>680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284</v>
      </c>
      <c r="H1078" s="207" t="s">
        <v>889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679</v>
      </c>
      <c r="C1079" s="209" t="s">
        <v>680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284</v>
      </c>
      <c r="H1079" s="207" t="s">
        <v>889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679</v>
      </c>
      <c r="C1080" s="209" t="s">
        <v>680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284</v>
      </c>
      <c r="H1080" s="207" t="s">
        <v>889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679</v>
      </c>
      <c r="C1081" s="209" t="s">
        <v>680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284</v>
      </c>
      <c r="H1081" s="207" t="s">
        <v>1002</v>
      </c>
      <c r="I1081" s="207" t="s">
        <v>241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679</v>
      </c>
      <c r="C1082" s="209" t="s">
        <v>680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284</v>
      </c>
      <c r="H1082" s="207" t="s">
        <v>1002</v>
      </c>
      <c r="I1082" s="207" t="s">
        <v>241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679</v>
      </c>
      <c r="C1083" s="209" t="s">
        <v>680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284</v>
      </c>
      <c r="H1083" s="207" t="s">
        <v>1002</v>
      </c>
      <c r="I1083" s="207" t="s">
        <v>241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679</v>
      </c>
      <c r="C1084" s="209" t="s">
        <v>680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284</v>
      </c>
      <c r="H1084" s="207" t="s">
        <v>1002</v>
      </c>
      <c r="I1084" s="207" t="s">
        <v>241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679</v>
      </c>
      <c r="C1085" s="209" t="s">
        <v>680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284</v>
      </c>
      <c r="H1085" s="207" t="s">
        <v>984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679</v>
      </c>
      <c r="C1086" s="209" t="s">
        <v>680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286</v>
      </c>
      <c r="H1086" s="207" t="s">
        <v>288</v>
      </c>
      <c r="I1086" s="207" t="s">
        <v>237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679</v>
      </c>
      <c r="C1087" s="209" t="s">
        <v>680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286</v>
      </c>
      <c r="H1087" s="207" t="s">
        <v>288</v>
      </c>
      <c r="I1087" s="207" t="s">
        <v>237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679</v>
      </c>
      <c r="C1088" s="209" t="s">
        <v>680</v>
      </c>
      <c r="D1088" s="72" t="str">
        <f t="shared" si="33"/>
        <v>fev/2018</v>
      </c>
      <c r="E1088" s="206">
        <v>43139</v>
      </c>
      <c r="F1088" s="205" t="s">
        <v>209</v>
      </c>
      <c r="G1088" s="205" t="s">
        <v>284</v>
      </c>
      <c r="H1088" s="207" t="s">
        <v>295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681</v>
      </c>
      <c r="C1089" s="209" t="s">
        <v>680</v>
      </c>
      <c r="D1089" s="72" t="str">
        <f t="shared" si="33"/>
        <v>fev/2018</v>
      </c>
      <c r="E1089" s="206">
        <v>43139</v>
      </c>
      <c r="F1089" s="205" t="s">
        <v>200</v>
      </c>
      <c r="G1089" s="205" t="s">
        <v>284</v>
      </c>
      <c r="H1089" s="207" t="s">
        <v>296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681</v>
      </c>
      <c r="C1090" s="209" t="s">
        <v>680</v>
      </c>
      <c r="D1090" s="72" t="str">
        <f t="shared" si="33"/>
        <v>fev/2018</v>
      </c>
      <c r="E1090" s="206">
        <v>43139</v>
      </c>
      <c r="F1090" s="205" t="s">
        <v>200</v>
      </c>
      <c r="G1090" s="205" t="s">
        <v>284</v>
      </c>
      <c r="H1090" s="207" t="s">
        <v>296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679</v>
      </c>
      <c r="C1091" s="209" t="s">
        <v>680</v>
      </c>
      <c r="D1091" s="72" t="str">
        <f t="shared" si="33"/>
        <v>fev/2018</v>
      </c>
      <c r="E1091" s="206">
        <v>43139</v>
      </c>
      <c r="F1091" s="205" t="s">
        <v>200</v>
      </c>
      <c r="G1091" s="205" t="s">
        <v>284</v>
      </c>
      <c r="H1091" s="207" t="s">
        <v>296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679</v>
      </c>
      <c r="C1092" s="209" t="s">
        <v>680</v>
      </c>
      <c r="D1092" s="72" t="str">
        <f t="shared" ref="D1092:D1155" si="35">TEXT(E1092,"mmm/aaaa")</f>
        <v>fev/2018</v>
      </c>
      <c r="E1092" s="206">
        <v>43139</v>
      </c>
      <c r="F1092" s="205" t="s">
        <v>200</v>
      </c>
      <c r="G1092" s="205" t="s">
        <v>284</v>
      </c>
      <c r="H1092" s="207" t="s">
        <v>296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679</v>
      </c>
      <c r="C1093" s="209" t="s">
        <v>680</v>
      </c>
      <c r="D1093" s="72" t="str">
        <f t="shared" si="35"/>
        <v>fev/2018</v>
      </c>
      <c r="E1093" s="206">
        <v>43140</v>
      </c>
      <c r="F1093" s="205" t="s">
        <v>348</v>
      </c>
      <c r="G1093" s="205" t="s">
        <v>284</v>
      </c>
      <c r="H1093" s="207" t="s">
        <v>743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679</v>
      </c>
      <c r="C1094" s="209" t="s">
        <v>680</v>
      </c>
      <c r="D1094" s="72" t="str">
        <f t="shared" si="35"/>
        <v>fev/2018</v>
      </c>
      <c r="E1094" s="206">
        <v>43140</v>
      </c>
      <c r="F1094" s="205" t="s">
        <v>348</v>
      </c>
      <c r="G1094" s="205" t="s">
        <v>284</v>
      </c>
      <c r="H1094" s="207" t="s">
        <v>728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679</v>
      </c>
      <c r="C1095" s="209" t="s">
        <v>680</v>
      </c>
      <c r="D1095" s="72" t="str">
        <f t="shared" si="35"/>
        <v>fev/2018</v>
      </c>
      <c r="E1095" s="206">
        <v>43140</v>
      </c>
      <c r="F1095" s="205" t="s">
        <v>348</v>
      </c>
      <c r="G1095" s="205" t="s">
        <v>284</v>
      </c>
      <c r="H1095" s="207" t="s">
        <v>1040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679</v>
      </c>
      <c r="C1096" s="209" t="s">
        <v>680</v>
      </c>
      <c r="D1096" s="72" t="str">
        <f t="shared" si="35"/>
        <v>fev/2018</v>
      </c>
      <c r="E1096" s="206">
        <v>43140</v>
      </c>
      <c r="F1096" s="205" t="s">
        <v>348</v>
      </c>
      <c r="G1096" s="205" t="s">
        <v>284</v>
      </c>
      <c r="H1096" s="207" t="s">
        <v>714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679</v>
      </c>
      <c r="C1097" s="209" t="s">
        <v>680</v>
      </c>
      <c r="D1097" s="72" t="str">
        <f t="shared" si="35"/>
        <v>fev/2018</v>
      </c>
      <c r="E1097" s="206">
        <v>43140</v>
      </c>
      <c r="F1097" s="205" t="s">
        <v>348</v>
      </c>
      <c r="G1097" s="205" t="s">
        <v>284</v>
      </c>
      <c r="H1097" s="207" t="s">
        <v>892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679</v>
      </c>
      <c r="C1098" s="209" t="s">
        <v>680</v>
      </c>
      <c r="D1098" s="72" t="str">
        <f t="shared" si="35"/>
        <v>fev/2018</v>
      </c>
      <c r="E1098" s="206">
        <v>43140</v>
      </c>
      <c r="F1098" s="205" t="s">
        <v>348</v>
      </c>
      <c r="G1098" s="205" t="s">
        <v>284</v>
      </c>
      <c r="H1098" s="207" t="s">
        <v>704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679</v>
      </c>
      <c r="C1099" s="209" t="s">
        <v>680</v>
      </c>
      <c r="D1099" s="72" t="str">
        <f t="shared" si="35"/>
        <v>fev/2018</v>
      </c>
      <c r="E1099" s="206">
        <v>43140</v>
      </c>
      <c r="F1099" s="205" t="s">
        <v>348</v>
      </c>
      <c r="G1099" s="205" t="s">
        <v>284</v>
      </c>
      <c r="H1099" s="207" t="s">
        <v>826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679</v>
      </c>
      <c r="C1100" s="209" t="s">
        <v>680</v>
      </c>
      <c r="D1100" s="72" t="str">
        <f t="shared" si="35"/>
        <v>fev/2018</v>
      </c>
      <c r="E1100" s="206">
        <v>43140</v>
      </c>
      <c r="F1100" s="205" t="s">
        <v>348</v>
      </c>
      <c r="G1100" s="205" t="s">
        <v>284</v>
      </c>
      <c r="H1100" s="207" t="s">
        <v>893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679</v>
      </c>
      <c r="C1101" s="209" t="s">
        <v>680</v>
      </c>
      <c r="D1101" s="72" t="str">
        <f t="shared" si="35"/>
        <v>fev/2018</v>
      </c>
      <c r="E1101" s="206">
        <v>43140</v>
      </c>
      <c r="F1101" s="205" t="s">
        <v>348</v>
      </c>
      <c r="G1101" s="205" t="s">
        <v>284</v>
      </c>
      <c r="H1101" s="207" t="s">
        <v>895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679</v>
      </c>
      <c r="C1102" s="209" t="s">
        <v>680</v>
      </c>
      <c r="D1102" s="72" t="str">
        <f t="shared" si="35"/>
        <v>fev/2018</v>
      </c>
      <c r="E1102" s="206">
        <v>43140</v>
      </c>
      <c r="F1102" s="205" t="s">
        <v>348</v>
      </c>
      <c r="G1102" s="205" t="s">
        <v>284</v>
      </c>
      <c r="H1102" s="207" t="s">
        <v>896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679</v>
      </c>
      <c r="C1103" s="209" t="s">
        <v>680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284</v>
      </c>
      <c r="H1103" s="207" t="s">
        <v>359</v>
      </c>
      <c r="I1103" s="207" t="s">
        <v>238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679</v>
      </c>
      <c r="C1104" s="209" t="s">
        <v>680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284</v>
      </c>
      <c r="H1104" s="207" t="s">
        <v>359</v>
      </c>
      <c r="I1104" s="207" t="s">
        <v>238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679</v>
      </c>
      <c r="C1105" s="209" t="s">
        <v>680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284</v>
      </c>
      <c r="H1105" s="207" t="s">
        <v>1041</v>
      </c>
      <c r="I1105" s="207" t="s">
        <v>248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679</v>
      </c>
      <c r="C1106" s="209" t="s">
        <v>680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284</v>
      </c>
      <c r="H1106" s="207" t="s">
        <v>1016</v>
      </c>
      <c r="I1106" s="207" t="s">
        <v>237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679</v>
      </c>
      <c r="C1107" s="209" t="s">
        <v>680</v>
      </c>
      <c r="D1107" s="72" t="str">
        <f t="shared" si="35"/>
        <v>fev/2018</v>
      </c>
      <c r="E1107" s="206">
        <v>43140</v>
      </c>
      <c r="F1107" s="205" t="s">
        <v>348</v>
      </c>
      <c r="G1107" s="205" t="s">
        <v>284</v>
      </c>
      <c r="H1107" s="207" t="s">
        <v>898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679</v>
      </c>
      <c r="C1108" s="209" t="s">
        <v>680</v>
      </c>
      <c r="D1108" s="72" t="str">
        <f t="shared" si="35"/>
        <v>fev/2018</v>
      </c>
      <c r="E1108" s="206">
        <v>43140</v>
      </c>
      <c r="F1108" s="205" t="s">
        <v>348</v>
      </c>
      <c r="G1108" s="205" t="s">
        <v>284</v>
      </c>
      <c r="H1108" s="207" t="s">
        <v>1042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679</v>
      </c>
      <c r="C1109" s="209" t="s">
        <v>680</v>
      </c>
      <c r="D1109" s="72" t="str">
        <f t="shared" si="35"/>
        <v>fev/2018</v>
      </c>
      <c r="E1109" s="206">
        <v>43140</v>
      </c>
      <c r="F1109" s="205" t="s">
        <v>348</v>
      </c>
      <c r="G1109" s="205" t="s">
        <v>284</v>
      </c>
      <c r="H1109" s="207" t="s">
        <v>747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679</v>
      </c>
      <c r="C1110" s="209" t="s">
        <v>680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284</v>
      </c>
      <c r="H1110" s="207" t="s">
        <v>1017</v>
      </c>
      <c r="I1110" s="207" t="s">
        <v>232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679</v>
      </c>
      <c r="C1111" s="209" t="s">
        <v>680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284</v>
      </c>
      <c r="H1111" s="207" t="s">
        <v>178</v>
      </c>
      <c r="I1111" s="207" t="s">
        <v>238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679</v>
      </c>
      <c r="C1112" s="209" t="s">
        <v>680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284</v>
      </c>
      <c r="H1112" s="207" t="s">
        <v>178</v>
      </c>
      <c r="I1112" s="207" t="s">
        <v>237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679</v>
      </c>
      <c r="C1113" s="209" t="s">
        <v>680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284</v>
      </c>
      <c r="H1113" s="207" t="s">
        <v>1018</v>
      </c>
      <c r="I1113" s="207" t="s">
        <v>232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679</v>
      </c>
      <c r="C1114" s="209" t="s">
        <v>680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284</v>
      </c>
      <c r="H1114" s="207" t="s">
        <v>999</v>
      </c>
      <c r="I1114" s="207" t="s">
        <v>232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679</v>
      </c>
      <c r="C1115" s="209" t="s">
        <v>680</v>
      </c>
      <c r="D1115" s="72" t="str">
        <f t="shared" si="35"/>
        <v>fev/2018</v>
      </c>
      <c r="E1115" s="206">
        <v>43140</v>
      </c>
      <c r="F1115" s="205" t="s">
        <v>348</v>
      </c>
      <c r="G1115" s="205" t="s">
        <v>284</v>
      </c>
      <c r="H1115" s="207" t="s">
        <v>751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679</v>
      </c>
      <c r="C1116" s="209" t="s">
        <v>680</v>
      </c>
      <c r="D1116" s="72" t="str">
        <f t="shared" si="35"/>
        <v>fev/2018</v>
      </c>
      <c r="E1116" s="206">
        <v>43140</v>
      </c>
      <c r="F1116" s="205" t="s">
        <v>348</v>
      </c>
      <c r="G1116" s="205" t="s">
        <v>284</v>
      </c>
      <c r="H1116" s="207" t="s">
        <v>731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679</v>
      </c>
      <c r="C1117" s="209" t="s">
        <v>680</v>
      </c>
      <c r="D1117" s="72" t="str">
        <f t="shared" si="35"/>
        <v>fev/2018</v>
      </c>
      <c r="E1117" s="206">
        <v>43140</v>
      </c>
      <c r="F1117" s="205" t="s">
        <v>209</v>
      </c>
      <c r="G1117" s="205" t="s">
        <v>284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679</v>
      </c>
      <c r="C1118" s="209" t="s">
        <v>680</v>
      </c>
      <c r="D1118" s="72" t="str">
        <f t="shared" si="35"/>
        <v>fev/2018</v>
      </c>
      <c r="E1118" s="206">
        <v>43140</v>
      </c>
      <c r="F1118" s="205" t="s">
        <v>209</v>
      </c>
      <c r="G1118" s="205" t="s">
        <v>284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679</v>
      </c>
      <c r="C1119" s="209" t="s">
        <v>680</v>
      </c>
      <c r="D1119" s="72" t="str">
        <f t="shared" si="35"/>
        <v>fev/2018</v>
      </c>
      <c r="E1119" s="206">
        <v>43140</v>
      </c>
      <c r="F1119" s="205" t="s">
        <v>209</v>
      </c>
      <c r="G1119" s="205" t="s">
        <v>284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679</v>
      </c>
      <c r="C1120" s="209" t="s">
        <v>680</v>
      </c>
      <c r="D1120" s="72" t="str">
        <f t="shared" si="35"/>
        <v>fev/2018</v>
      </c>
      <c r="E1120" s="206">
        <v>43140</v>
      </c>
      <c r="F1120" s="205" t="s">
        <v>209</v>
      </c>
      <c r="G1120" s="205" t="s">
        <v>284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679</v>
      </c>
      <c r="C1121" s="209" t="s">
        <v>680</v>
      </c>
      <c r="D1121" s="72" t="str">
        <f t="shared" si="35"/>
        <v>fev/2018</v>
      </c>
      <c r="E1121" s="206">
        <v>43140</v>
      </c>
      <c r="F1121" s="205" t="s">
        <v>209</v>
      </c>
      <c r="G1121" s="205" t="s">
        <v>284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679</v>
      </c>
      <c r="C1122" s="209" t="s">
        <v>680</v>
      </c>
      <c r="D1122" s="72" t="str">
        <f t="shared" si="35"/>
        <v>fev/2018</v>
      </c>
      <c r="E1122" s="206">
        <v>43140</v>
      </c>
      <c r="F1122" s="205" t="s">
        <v>209</v>
      </c>
      <c r="G1122" s="205" t="s">
        <v>284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679</v>
      </c>
      <c r="C1123" s="209" t="s">
        <v>680</v>
      </c>
      <c r="D1123" s="72" t="str">
        <f t="shared" si="35"/>
        <v>fev/2018</v>
      </c>
      <c r="E1123" s="206">
        <v>43140</v>
      </c>
      <c r="F1123" s="205" t="s">
        <v>209</v>
      </c>
      <c r="G1123" s="205" t="s">
        <v>284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679</v>
      </c>
      <c r="C1124" s="209" t="s">
        <v>680</v>
      </c>
      <c r="D1124" s="72" t="str">
        <f t="shared" si="35"/>
        <v>fev/2018</v>
      </c>
      <c r="E1124" s="206">
        <v>43140</v>
      </c>
      <c r="F1124" s="205" t="s">
        <v>209</v>
      </c>
      <c r="G1124" s="205" t="s">
        <v>284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679</v>
      </c>
      <c r="C1125" s="209" t="s">
        <v>680</v>
      </c>
      <c r="D1125" s="72" t="str">
        <f t="shared" si="35"/>
        <v>fev/2018</v>
      </c>
      <c r="E1125" s="206">
        <v>43140</v>
      </c>
      <c r="F1125" s="205" t="s">
        <v>209</v>
      </c>
      <c r="G1125" s="205" t="s">
        <v>284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679</v>
      </c>
      <c r="C1126" s="209" t="s">
        <v>680</v>
      </c>
      <c r="D1126" s="72" t="str">
        <f t="shared" si="35"/>
        <v>fev/2018</v>
      </c>
      <c r="E1126" s="206">
        <v>43140</v>
      </c>
      <c r="F1126" s="205" t="s">
        <v>209</v>
      </c>
      <c r="G1126" s="205" t="s">
        <v>284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679</v>
      </c>
      <c r="C1127" s="209" t="s">
        <v>680</v>
      </c>
      <c r="D1127" s="72" t="str">
        <f t="shared" si="35"/>
        <v>fev/2018</v>
      </c>
      <c r="E1127" s="206">
        <v>43140</v>
      </c>
      <c r="F1127" s="205" t="s">
        <v>209</v>
      </c>
      <c r="G1127" s="205" t="s">
        <v>284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679</v>
      </c>
      <c r="C1128" s="209" t="s">
        <v>680</v>
      </c>
      <c r="D1128" s="72" t="str">
        <f t="shared" si="35"/>
        <v>fev/2018</v>
      </c>
      <c r="E1128" s="206">
        <v>43140</v>
      </c>
      <c r="F1128" s="205" t="s">
        <v>209</v>
      </c>
      <c r="G1128" s="205" t="s">
        <v>284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679</v>
      </c>
      <c r="C1129" s="209" t="s">
        <v>680</v>
      </c>
      <c r="D1129" s="72" t="str">
        <f t="shared" si="35"/>
        <v>fev/2018</v>
      </c>
      <c r="E1129" s="206">
        <v>43140</v>
      </c>
      <c r="F1129" s="205" t="s">
        <v>209</v>
      </c>
      <c r="G1129" s="205" t="s">
        <v>284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679</v>
      </c>
      <c r="C1130" s="209" t="s">
        <v>680</v>
      </c>
      <c r="D1130" s="72" t="str">
        <f t="shared" si="35"/>
        <v>fev/2018</v>
      </c>
      <c r="E1130" s="206">
        <v>43140</v>
      </c>
      <c r="F1130" s="205" t="s">
        <v>209</v>
      </c>
      <c r="G1130" s="205" t="s">
        <v>284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679</v>
      </c>
      <c r="C1131" s="209" t="s">
        <v>680</v>
      </c>
      <c r="D1131" s="72" t="str">
        <f t="shared" si="35"/>
        <v>fev/2018</v>
      </c>
      <c r="E1131" s="206">
        <v>43140</v>
      </c>
      <c r="F1131" s="205" t="s">
        <v>209</v>
      </c>
      <c r="G1131" s="205" t="s">
        <v>284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679</v>
      </c>
      <c r="C1132" s="209" t="s">
        <v>680</v>
      </c>
      <c r="D1132" s="72" t="str">
        <f t="shared" si="35"/>
        <v>fev/2018</v>
      </c>
      <c r="E1132" s="206">
        <v>43140</v>
      </c>
      <c r="F1132" s="205" t="s">
        <v>209</v>
      </c>
      <c r="G1132" s="205" t="s">
        <v>284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679</v>
      </c>
      <c r="C1133" s="209" t="s">
        <v>680</v>
      </c>
      <c r="D1133" s="72" t="str">
        <f t="shared" si="35"/>
        <v>fev/2018</v>
      </c>
      <c r="E1133" s="206">
        <v>43140</v>
      </c>
      <c r="F1133" s="205" t="s">
        <v>209</v>
      </c>
      <c r="G1133" s="205" t="s">
        <v>284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679</v>
      </c>
      <c r="C1134" s="209" t="s">
        <v>680</v>
      </c>
      <c r="D1134" s="72" t="str">
        <f t="shared" si="35"/>
        <v>fev/2018</v>
      </c>
      <c r="E1134" s="206">
        <v>43140</v>
      </c>
      <c r="F1134" s="205" t="s">
        <v>209</v>
      </c>
      <c r="G1134" s="205" t="s">
        <v>284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679</v>
      </c>
      <c r="C1135" s="209" t="s">
        <v>680</v>
      </c>
      <c r="D1135" s="72" t="str">
        <f t="shared" si="35"/>
        <v>fev/2018</v>
      </c>
      <c r="E1135" s="206">
        <v>43140</v>
      </c>
      <c r="F1135" s="205" t="s">
        <v>209</v>
      </c>
      <c r="G1135" s="205" t="s">
        <v>284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679</v>
      </c>
      <c r="C1136" s="209" t="s">
        <v>680</v>
      </c>
      <c r="D1136" s="72" t="str">
        <f t="shared" si="35"/>
        <v>fev/2018</v>
      </c>
      <c r="E1136" s="206">
        <v>43140</v>
      </c>
      <c r="F1136" s="205" t="s">
        <v>209</v>
      </c>
      <c r="G1136" s="205" t="s">
        <v>284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679</v>
      </c>
      <c r="C1137" s="209" t="s">
        <v>680</v>
      </c>
      <c r="D1137" s="72" t="str">
        <f t="shared" si="35"/>
        <v>fev/2018</v>
      </c>
      <c r="E1137" s="206">
        <v>43140</v>
      </c>
      <c r="F1137" s="205" t="s">
        <v>209</v>
      </c>
      <c r="G1137" s="205" t="s">
        <v>284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679</v>
      </c>
      <c r="C1138" s="209" t="s">
        <v>680</v>
      </c>
      <c r="D1138" s="72" t="str">
        <f t="shared" si="35"/>
        <v>fev/2018</v>
      </c>
      <c r="E1138" s="206">
        <v>43140</v>
      </c>
      <c r="F1138" s="205" t="s">
        <v>209</v>
      </c>
      <c r="G1138" s="205" t="s">
        <v>284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679</v>
      </c>
      <c r="C1139" s="209" t="s">
        <v>680</v>
      </c>
      <c r="D1139" s="72" t="str">
        <f t="shared" si="35"/>
        <v>fev/2018</v>
      </c>
      <c r="E1139" s="206">
        <v>43140</v>
      </c>
      <c r="F1139" s="205" t="s">
        <v>209</v>
      </c>
      <c r="G1139" s="205" t="s">
        <v>284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679</v>
      </c>
      <c r="C1140" s="209" t="s">
        <v>680</v>
      </c>
      <c r="D1140" s="72" t="str">
        <f t="shared" si="35"/>
        <v>fev/2018</v>
      </c>
      <c r="E1140" s="206">
        <v>43140</v>
      </c>
      <c r="F1140" s="205" t="s">
        <v>209</v>
      </c>
      <c r="G1140" s="205" t="s">
        <v>284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679</v>
      </c>
      <c r="C1141" s="209" t="s">
        <v>680</v>
      </c>
      <c r="D1141" s="72" t="str">
        <f t="shared" si="35"/>
        <v>fev/2018</v>
      </c>
      <c r="E1141" s="206">
        <v>43140</v>
      </c>
      <c r="F1141" s="205" t="s">
        <v>348</v>
      </c>
      <c r="G1141" s="205" t="s">
        <v>284</v>
      </c>
      <c r="H1141" s="207" t="s">
        <v>1043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679</v>
      </c>
      <c r="C1142" s="209" t="s">
        <v>680</v>
      </c>
      <c r="D1142" s="72" t="str">
        <f t="shared" si="35"/>
        <v>fev/2018</v>
      </c>
      <c r="E1142" s="206">
        <v>43140</v>
      </c>
      <c r="F1142" s="205" t="s">
        <v>348</v>
      </c>
      <c r="G1142" s="205" t="s">
        <v>284</v>
      </c>
      <c r="H1142" s="207" t="s">
        <v>818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679</v>
      </c>
      <c r="C1143" s="209" t="s">
        <v>680</v>
      </c>
      <c r="D1143" s="72" t="str">
        <f t="shared" si="35"/>
        <v>fev/2018</v>
      </c>
      <c r="E1143" s="206">
        <v>43140</v>
      </c>
      <c r="F1143" s="205" t="s">
        <v>348</v>
      </c>
      <c r="G1143" s="205" t="s">
        <v>284</v>
      </c>
      <c r="H1143" s="207" t="s">
        <v>1014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679</v>
      </c>
      <c r="C1144" s="209" t="s">
        <v>680</v>
      </c>
      <c r="D1144" s="72" t="str">
        <f t="shared" si="35"/>
        <v>fev/2018</v>
      </c>
      <c r="E1144" s="206">
        <v>43140</v>
      </c>
      <c r="F1144" s="205" t="s">
        <v>348</v>
      </c>
      <c r="G1144" s="205" t="s">
        <v>284</v>
      </c>
      <c r="H1144" s="207" t="s">
        <v>913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679</v>
      </c>
      <c r="C1145" s="209" t="s">
        <v>680</v>
      </c>
      <c r="D1145" s="72" t="str">
        <f t="shared" si="35"/>
        <v>fev/2018</v>
      </c>
      <c r="E1145" s="206">
        <v>43140</v>
      </c>
      <c r="F1145" s="205" t="s">
        <v>348</v>
      </c>
      <c r="G1145" s="205" t="s">
        <v>284</v>
      </c>
      <c r="H1145" s="207" t="s">
        <v>800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679</v>
      </c>
      <c r="C1146" s="209" t="s">
        <v>680</v>
      </c>
      <c r="D1146" s="72" t="str">
        <f t="shared" si="35"/>
        <v>fev/2018</v>
      </c>
      <c r="E1146" s="206">
        <v>43140</v>
      </c>
      <c r="F1146" s="205" t="s">
        <v>348</v>
      </c>
      <c r="G1146" s="205" t="s">
        <v>284</v>
      </c>
      <c r="H1146" s="207" t="s">
        <v>682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679</v>
      </c>
      <c r="C1147" s="209" t="s">
        <v>680</v>
      </c>
      <c r="D1147" s="72" t="str">
        <f t="shared" si="35"/>
        <v>fev/2018</v>
      </c>
      <c r="E1147" s="206">
        <v>43140</v>
      </c>
      <c r="F1147" s="205" t="s">
        <v>348</v>
      </c>
      <c r="G1147" s="205" t="s">
        <v>284</v>
      </c>
      <c r="H1147" s="207" t="s">
        <v>787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679</v>
      </c>
      <c r="C1148" s="209" t="s">
        <v>680</v>
      </c>
      <c r="D1148" s="72" t="str">
        <f t="shared" si="35"/>
        <v>fev/2018</v>
      </c>
      <c r="E1148" s="206">
        <v>43140</v>
      </c>
      <c r="F1148" s="205" t="s">
        <v>348</v>
      </c>
      <c r="G1148" s="205" t="s">
        <v>284</v>
      </c>
      <c r="H1148" s="207" t="s">
        <v>871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679</v>
      </c>
      <c r="C1149" s="209" t="s">
        <v>680</v>
      </c>
      <c r="D1149" s="72" t="str">
        <f t="shared" si="35"/>
        <v>fev/2018</v>
      </c>
      <c r="E1149" s="206">
        <v>43140</v>
      </c>
      <c r="F1149" s="205" t="s">
        <v>348</v>
      </c>
      <c r="G1149" s="205" t="s">
        <v>284</v>
      </c>
      <c r="H1149" s="207" t="s">
        <v>834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679</v>
      </c>
      <c r="C1150" s="209" t="s">
        <v>680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284</v>
      </c>
      <c r="H1150" s="207" t="s">
        <v>983</v>
      </c>
      <c r="I1150" s="207" t="s">
        <v>237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679</v>
      </c>
      <c r="C1151" s="209" t="s">
        <v>680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284</v>
      </c>
      <c r="H1151" s="207" t="s">
        <v>983</v>
      </c>
      <c r="I1151" s="207" t="s">
        <v>237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679</v>
      </c>
      <c r="C1152" s="209" t="s">
        <v>680</v>
      </c>
      <c r="D1152" s="72" t="str">
        <f t="shared" si="35"/>
        <v>fev/2018</v>
      </c>
      <c r="E1152" s="206">
        <v>43140</v>
      </c>
      <c r="F1152" s="205" t="s">
        <v>348</v>
      </c>
      <c r="G1152" s="205" t="s">
        <v>284</v>
      </c>
      <c r="H1152" s="207" t="s">
        <v>835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679</v>
      </c>
      <c r="C1153" s="209" t="s">
        <v>680</v>
      </c>
      <c r="D1153" s="72" t="str">
        <f t="shared" si="35"/>
        <v>fev/2018</v>
      </c>
      <c r="E1153" s="206">
        <v>43140</v>
      </c>
      <c r="F1153" s="205" t="s">
        <v>348</v>
      </c>
      <c r="G1153" s="205" t="s">
        <v>284</v>
      </c>
      <c r="H1153" s="207" t="s">
        <v>918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679</v>
      </c>
      <c r="C1154" s="209" t="s">
        <v>680</v>
      </c>
      <c r="D1154" s="72" t="str">
        <f t="shared" si="35"/>
        <v>fev/2018</v>
      </c>
      <c r="E1154" s="206">
        <v>43140</v>
      </c>
      <c r="F1154" s="205" t="s">
        <v>348</v>
      </c>
      <c r="G1154" s="205" t="s">
        <v>284</v>
      </c>
      <c r="H1154" s="207" t="s">
        <v>349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679</v>
      </c>
      <c r="C1155" s="209" t="s">
        <v>680</v>
      </c>
      <c r="D1155" s="72" t="str">
        <f t="shared" si="35"/>
        <v>fev/2018</v>
      </c>
      <c r="E1155" s="206">
        <v>43140</v>
      </c>
      <c r="F1155" s="205" t="s">
        <v>348</v>
      </c>
      <c r="G1155" s="205" t="s">
        <v>284</v>
      </c>
      <c r="H1155" s="207" t="s">
        <v>740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679</v>
      </c>
      <c r="C1156" s="209" t="s">
        <v>680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284</v>
      </c>
      <c r="H1156" s="207" t="s">
        <v>889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679</v>
      </c>
      <c r="C1157" s="209" t="s">
        <v>680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284</v>
      </c>
      <c r="H1157" s="207" t="s">
        <v>889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679</v>
      </c>
      <c r="C1158" s="209" t="s">
        <v>680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284</v>
      </c>
      <c r="H1158" s="207" t="s">
        <v>889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679</v>
      </c>
      <c r="C1159" s="209" t="s">
        <v>680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284</v>
      </c>
      <c r="H1159" s="207" t="s">
        <v>889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679</v>
      </c>
      <c r="C1160" s="209" t="s">
        <v>680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284</v>
      </c>
      <c r="H1160" s="207" t="s">
        <v>889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679</v>
      </c>
      <c r="C1161" s="209" t="s">
        <v>680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284</v>
      </c>
      <c r="H1161" s="207" t="s">
        <v>889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679</v>
      </c>
      <c r="C1162" s="209" t="s">
        <v>680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284</v>
      </c>
      <c r="H1162" s="207" t="s">
        <v>1001</v>
      </c>
      <c r="I1162" s="207" t="s">
        <v>232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679</v>
      </c>
      <c r="C1163" s="209" t="s">
        <v>680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284</v>
      </c>
      <c r="H1163" s="207" t="s">
        <v>1044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679</v>
      </c>
      <c r="C1164" s="209" t="s">
        <v>680</v>
      </c>
      <c r="D1164" s="72" t="str">
        <f t="shared" si="37"/>
        <v>fev/2018</v>
      </c>
      <c r="E1164" s="206">
        <v>43140</v>
      </c>
      <c r="F1164" s="205" t="s">
        <v>348</v>
      </c>
      <c r="G1164" s="205" t="s">
        <v>284</v>
      </c>
      <c r="H1164" s="207" t="s">
        <v>924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679</v>
      </c>
      <c r="C1165" s="209" t="s">
        <v>680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284</v>
      </c>
      <c r="H1165" s="207" t="s">
        <v>287</v>
      </c>
      <c r="I1165" s="207" t="s">
        <v>238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679</v>
      </c>
      <c r="C1166" s="209" t="s">
        <v>680</v>
      </c>
      <c r="D1166" s="72" t="str">
        <f t="shared" si="37"/>
        <v>fev/2018</v>
      </c>
      <c r="E1166" s="206">
        <v>43140</v>
      </c>
      <c r="F1166" s="205" t="s">
        <v>348</v>
      </c>
      <c r="G1166" s="205" t="s">
        <v>284</v>
      </c>
      <c r="H1166" s="207" t="s">
        <v>925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679</v>
      </c>
      <c r="C1167" s="209" t="s">
        <v>680</v>
      </c>
      <c r="D1167" s="72" t="str">
        <f t="shared" si="37"/>
        <v>fev/2018</v>
      </c>
      <c r="E1167" s="206">
        <v>43140</v>
      </c>
      <c r="F1167" s="205" t="s">
        <v>348</v>
      </c>
      <c r="G1167" s="205" t="s">
        <v>284</v>
      </c>
      <c r="H1167" s="207" t="s">
        <v>842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679</v>
      </c>
      <c r="C1168" s="209" t="s">
        <v>680</v>
      </c>
      <c r="D1168" s="72" t="str">
        <f t="shared" si="37"/>
        <v>fev/2018</v>
      </c>
      <c r="E1168" s="206">
        <v>43140</v>
      </c>
      <c r="F1168" s="205" t="s">
        <v>348</v>
      </c>
      <c r="G1168" s="205" t="s">
        <v>284</v>
      </c>
      <c r="H1168" s="207" t="s">
        <v>926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679</v>
      </c>
      <c r="C1169" s="209" t="s">
        <v>680</v>
      </c>
      <c r="D1169" s="72" t="str">
        <f t="shared" si="37"/>
        <v>fev/2018</v>
      </c>
      <c r="E1169" s="206">
        <v>43140</v>
      </c>
      <c r="F1169" s="205" t="s">
        <v>348</v>
      </c>
      <c r="G1169" s="205" t="s">
        <v>284</v>
      </c>
      <c r="H1169" s="207" t="s">
        <v>929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679</v>
      </c>
      <c r="C1170" s="209" t="s">
        <v>680</v>
      </c>
      <c r="D1170" s="72" t="str">
        <f t="shared" si="37"/>
        <v>fev/2018</v>
      </c>
      <c r="E1170" s="206">
        <v>43140</v>
      </c>
      <c r="F1170" s="205" t="s">
        <v>348</v>
      </c>
      <c r="G1170" s="205" t="s">
        <v>284</v>
      </c>
      <c r="H1170" s="207" t="s">
        <v>934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679</v>
      </c>
      <c r="C1171" s="209" t="s">
        <v>680</v>
      </c>
      <c r="D1171" s="72" t="str">
        <f t="shared" si="37"/>
        <v>fev/2018</v>
      </c>
      <c r="E1171" s="206">
        <v>43140</v>
      </c>
      <c r="F1171" s="205" t="s">
        <v>348</v>
      </c>
      <c r="G1171" s="205" t="s">
        <v>284</v>
      </c>
      <c r="H1171" s="207" t="s">
        <v>982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679</v>
      </c>
      <c r="C1172" s="209" t="s">
        <v>680</v>
      </c>
      <c r="D1172" s="72" t="str">
        <f t="shared" si="37"/>
        <v>fev/2018</v>
      </c>
      <c r="E1172" s="206">
        <v>43140</v>
      </c>
      <c r="F1172" s="205" t="s">
        <v>348</v>
      </c>
      <c r="G1172" s="205" t="s">
        <v>284</v>
      </c>
      <c r="H1172" s="207" t="s">
        <v>935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679</v>
      </c>
      <c r="C1173" s="209" t="s">
        <v>680</v>
      </c>
      <c r="D1173" s="72" t="str">
        <f t="shared" si="37"/>
        <v>fev/2018</v>
      </c>
      <c r="E1173" s="206">
        <v>43140</v>
      </c>
      <c r="F1173" s="205" t="s">
        <v>348</v>
      </c>
      <c r="G1173" s="205" t="s">
        <v>284</v>
      </c>
      <c r="H1173" s="207" t="s">
        <v>936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679</v>
      </c>
      <c r="C1174" s="209" t="s">
        <v>680</v>
      </c>
      <c r="D1174" s="72" t="str">
        <f t="shared" si="37"/>
        <v>fev/2018</v>
      </c>
      <c r="E1174" s="206">
        <v>43140</v>
      </c>
      <c r="F1174" s="205" t="s">
        <v>348</v>
      </c>
      <c r="G1174" s="205" t="s">
        <v>284</v>
      </c>
      <c r="H1174" s="207" t="s">
        <v>759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679</v>
      </c>
      <c r="C1175" s="209" t="s">
        <v>680</v>
      </c>
      <c r="D1175" s="72" t="str">
        <f t="shared" si="37"/>
        <v>fev/2018</v>
      </c>
      <c r="E1175" s="206">
        <v>43140</v>
      </c>
      <c r="F1175" s="205" t="s">
        <v>348</v>
      </c>
      <c r="G1175" s="205" t="s">
        <v>284</v>
      </c>
      <c r="H1175" s="207" t="s">
        <v>709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679</v>
      </c>
      <c r="C1176" s="209" t="s">
        <v>680</v>
      </c>
      <c r="D1176" s="72" t="str">
        <f t="shared" si="37"/>
        <v>fev/2018</v>
      </c>
      <c r="E1176" s="206">
        <v>43140</v>
      </c>
      <c r="F1176" s="205" t="s">
        <v>348</v>
      </c>
      <c r="G1176" s="205" t="s">
        <v>284</v>
      </c>
      <c r="H1176" s="207" t="s">
        <v>942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679</v>
      </c>
      <c r="C1177" s="209" t="s">
        <v>680</v>
      </c>
      <c r="D1177" s="72" t="str">
        <f t="shared" si="37"/>
        <v>fev/2018</v>
      </c>
      <c r="E1177" s="206">
        <v>43140</v>
      </c>
      <c r="F1177" s="205" t="s">
        <v>348</v>
      </c>
      <c r="G1177" s="205" t="s">
        <v>284</v>
      </c>
      <c r="H1177" s="207" t="s">
        <v>807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679</v>
      </c>
      <c r="C1178" s="209" t="s">
        <v>680</v>
      </c>
      <c r="D1178" s="72" t="str">
        <f t="shared" si="37"/>
        <v>fev/2018</v>
      </c>
      <c r="E1178" s="206">
        <v>43140</v>
      </c>
      <c r="F1178" s="205" t="s">
        <v>348</v>
      </c>
      <c r="G1178" s="205" t="s">
        <v>284</v>
      </c>
      <c r="H1178" s="207" t="s">
        <v>801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679</v>
      </c>
      <c r="C1179" s="209" t="s">
        <v>680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284</v>
      </c>
      <c r="H1179" s="207" t="s">
        <v>1045</v>
      </c>
      <c r="I1179" s="207" t="s">
        <v>238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679</v>
      </c>
      <c r="C1180" s="209" t="s">
        <v>680</v>
      </c>
      <c r="D1180" s="72" t="str">
        <f t="shared" si="37"/>
        <v>fev/2018</v>
      </c>
      <c r="E1180" s="206">
        <v>43140</v>
      </c>
      <c r="F1180" s="205" t="s">
        <v>348</v>
      </c>
      <c r="G1180" s="205" t="s">
        <v>284</v>
      </c>
      <c r="H1180" s="207" t="s">
        <v>764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679</v>
      </c>
      <c r="C1181" s="209" t="s">
        <v>680</v>
      </c>
      <c r="D1181" s="72" t="str">
        <f t="shared" si="37"/>
        <v>fev/2018</v>
      </c>
      <c r="E1181" s="206">
        <v>43140</v>
      </c>
      <c r="F1181" s="205" t="s">
        <v>348</v>
      </c>
      <c r="G1181" s="205" t="s">
        <v>284</v>
      </c>
      <c r="H1181" s="207" t="s">
        <v>846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679</v>
      </c>
      <c r="C1182" s="209" t="s">
        <v>680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284</v>
      </c>
      <c r="H1182" s="207" t="s">
        <v>184</v>
      </c>
      <c r="I1182" s="207" t="s">
        <v>238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679</v>
      </c>
      <c r="C1183" s="209" t="s">
        <v>680</v>
      </c>
      <c r="D1183" s="72" t="str">
        <f t="shared" si="37"/>
        <v>fev/2018</v>
      </c>
      <c r="E1183" s="206">
        <v>43140</v>
      </c>
      <c r="F1183" s="205" t="s">
        <v>348</v>
      </c>
      <c r="G1183" s="205" t="s">
        <v>284</v>
      </c>
      <c r="H1183" s="207" t="s">
        <v>795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679</v>
      </c>
      <c r="C1184" s="209" t="s">
        <v>680</v>
      </c>
      <c r="D1184" s="72" t="str">
        <f t="shared" si="37"/>
        <v>fev/2018</v>
      </c>
      <c r="E1184" s="206">
        <v>43140</v>
      </c>
      <c r="F1184" s="205" t="s">
        <v>348</v>
      </c>
      <c r="G1184" s="205" t="s">
        <v>284</v>
      </c>
      <c r="H1184" s="207" t="s">
        <v>1046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679</v>
      </c>
      <c r="C1185" s="209" t="s">
        <v>680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284</v>
      </c>
      <c r="H1185" s="207" t="s">
        <v>1047</v>
      </c>
      <c r="I1185" s="207" t="s">
        <v>258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679</v>
      </c>
      <c r="C1186" s="209" t="s">
        <v>680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284</v>
      </c>
      <c r="H1186" s="207" t="s">
        <v>1047</v>
      </c>
      <c r="I1186" s="207" t="s">
        <v>258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679</v>
      </c>
      <c r="C1187" s="209" t="s">
        <v>680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284</v>
      </c>
      <c r="H1187" s="207" t="s">
        <v>1020</v>
      </c>
      <c r="I1187" s="207" t="s">
        <v>232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679</v>
      </c>
      <c r="C1188" s="209" t="s">
        <v>680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284</v>
      </c>
      <c r="H1188" s="207" t="s">
        <v>988</v>
      </c>
      <c r="I1188" s="207" t="s">
        <v>244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679</v>
      </c>
      <c r="C1189" s="209" t="s">
        <v>680</v>
      </c>
      <c r="D1189" s="72" t="str">
        <f t="shared" si="37"/>
        <v>fev/2018</v>
      </c>
      <c r="E1189" s="206">
        <v>43140</v>
      </c>
      <c r="F1189" s="205" t="s">
        <v>348</v>
      </c>
      <c r="G1189" s="205" t="s">
        <v>284</v>
      </c>
      <c r="H1189" s="207" t="s">
        <v>1048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681</v>
      </c>
      <c r="C1190" s="209" t="s">
        <v>680</v>
      </c>
      <c r="D1190" s="72" t="str">
        <f t="shared" si="37"/>
        <v>fev/2018</v>
      </c>
      <c r="E1190" s="206">
        <v>43140</v>
      </c>
      <c r="F1190" s="205" t="s">
        <v>202</v>
      </c>
      <c r="G1190" s="205" t="s">
        <v>284</v>
      </c>
      <c r="H1190" s="207" t="s">
        <v>203</v>
      </c>
      <c r="I1190" s="207" t="s">
        <v>289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679</v>
      </c>
      <c r="C1191" s="209" t="s">
        <v>680</v>
      </c>
      <c r="D1191" s="72" t="str">
        <f t="shared" si="37"/>
        <v>fev/2018</v>
      </c>
      <c r="E1191" s="206">
        <v>43140</v>
      </c>
      <c r="F1191" s="205" t="s">
        <v>202</v>
      </c>
      <c r="G1191" s="205" t="s">
        <v>284</v>
      </c>
      <c r="H1191" s="207" t="s">
        <v>203</v>
      </c>
      <c r="I1191" s="207" t="s">
        <v>289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679</v>
      </c>
      <c r="C1192" s="209" t="s">
        <v>680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284</v>
      </c>
      <c r="H1192" s="207" t="s">
        <v>306</v>
      </c>
      <c r="I1192" s="207" t="s">
        <v>246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679</v>
      </c>
      <c r="C1193" s="209" t="s">
        <v>680</v>
      </c>
      <c r="D1193" s="72" t="str">
        <f t="shared" si="37"/>
        <v>fev/2018</v>
      </c>
      <c r="E1193" s="206">
        <v>43140</v>
      </c>
      <c r="F1193" s="205" t="s">
        <v>348</v>
      </c>
      <c r="G1193" s="205" t="s">
        <v>284</v>
      </c>
      <c r="H1193" s="207" t="s">
        <v>1049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679</v>
      </c>
      <c r="C1194" s="209" t="s">
        <v>680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284</v>
      </c>
      <c r="H1194" s="207" t="s">
        <v>1026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679</v>
      </c>
      <c r="C1195" s="209" t="s">
        <v>680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284</v>
      </c>
      <c r="H1195" s="207" t="s">
        <v>1026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679</v>
      </c>
      <c r="C1196" s="209" t="s">
        <v>680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284</v>
      </c>
      <c r="H1196" s="207" t="s">
        <v>1005</v>
      </c>
      <c r="I1196" s="207" t="s">
        <v>232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679</v>
      </c>
      <c r="C1197" s="209" t="s">
        <v>680</v>
      </c>
      <c r="D1197" s="72" t="str">
        <f t="shared" si="37"/>
        <v>fev/2018</v>
      </c>
      <c r="E1197" s="206">
        <v>43140</v>
      </c>
      <c r="F1197" s="205" t="s">
        <v>348</v>
      </c>
      <c r="G1197" s="205" t="s">
        <v>284</v>
      </c>
      <c r="H1197" s="207" t="s">
        <v>850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679</v>
      </c>
      <c r="C1198" s="209" t="s">
        <v>680</v>
      </c>
      <c r="D1198" s="72" t="str">
        <f t="shared" si="37"/>
        <v>fev/2018</v>
      </c>
      <c r="E1198" s="206">
        <v>43140</v>
      </c>
      <c r="F1198" s="205" t="s">
        <v>209</v>
      </c>
      <c r="G1198" s="205" t="s">
        <v>284</v>
      </c>
      <c r="H1198" s="207" t="s">
        <v>1028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679</v>
      </c>
      <c r="C1199" s="209" t="s">
        <v>680</v>
      </c>
      <c r="D1199" s="72" t="str">
        <f t="shared" si="37"/>
        <v>fev/2018</v>
      </c>
      <c r="E1199" s="206">
        <v>43140</v>
      </c>
      <c r="F1199" s="205" t="s">
        <v>209</v>
      </c>
      <c r="G1199" s="205" t="s">
        <v>284</v>
      </c>
      <c r="H1199" s="207" t="s">
        <v>1028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679</v>
      </c>
      <c r="C1200" s="209" t="s">
        <v>680</v>
      </c>
      <c r="D1200" s="72" t="str">
        <f t="shared" si="37"/>
        <v>fev/2018</v>
      </c>
      <c r="E1200" s="206">
        <v>43140</v>
      </c>
      <c r="F1200" s="205" t="s">
        <v>209</v>
      </c>
      <c r="G1200" s="205" t="s">
        <v>284</v>
      </c>
      <c r="H1200" s="207" t="s">
        <v>1028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679</v>
      </c>
      <c r="C1201" s="209" t="s">
        <v>680</v>
      </c>
      <c r="D1201" s="72" t="str">
        <f t="shared" si="37"/>
        <v>fev/2018</v>
      </c>
      <c r="E1201" s="206">
        <v>43140</v>
      </c>
      <c r="F1201" s="205" t="s">
        <v>209</v>
      </c>
      <c r="G1201" s="205" t="s">
        <v>284</v>
      </c>
      <c r="H1201" s="207" t="s">
        <v>1028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679</v>
      </c>
      <c r="C1202" s="209" t="s">
        <v>680</v>
      </c>
      <c r="D1202" s="72" t="str">
        <f t="shared" si="37"/>
        <v>fev/2018</v>
      </c>
      <c r="E1202" s="206">
        <v>43140</v>
      </c>
      <c r="F1202" s="205" t="s">
        <v>209</v>
      </c>
      <c r="G1202" s="205" t="s">
        <v>284</v>
      </c>
      <c r="H1202" s="207" t="s">
        <v>1028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679</v>
      </c>
      <c r="C1203" s="209" t="s">
        <v>680</v>
      </c>
      <c r="D1203" s="72" t="str">
        <f t="shared" si="37"/>
        <v>fev/2018</v>
      </c>
      <c r="E1203" s="206">
        <v>43140</v>
      </c>
      <c r="F1203" s="205" t="s">
        <v>209</v>
      </c>
      <c r="G1203" s="205" t="s">
        <v>284</v>
      </c>
      <c r="H1203" s="207" t="s">
        <v>1028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679</v>
      </c>
      <c r="C1204" s="209" t="s">
        <v>680</v>
      </c>
      <c r="D1204" s="72" t="str">
        <f t="shared" si="37"/>
        <v>fev/2018</v>
      </c>
      <c r="E1204" s="206">
        <v>43140</v>
      </c>
      <c r="F1204" s="205" t="s">
        <v>209</v>
      </c>
      <c r="G1204" s="205" t="s">
        <v>284</v>
      </c>
      <c r="H1204" s="207" t="s">
        <v>1028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679</v>
      </c>
      <c r="C1205" s="209" t="s">
        <v>680</v>
      </c>
      <c r="D1205" s="72" t="str">
        <f t="shared" si="37"/>
        <v>fev/2018</v>
      </c>
      <c r="E1205" s="206">
        <v>43140</v>
      </c>
      <c r="F1205" s="205" t="s">
        <v>209</v>
      </c>
      <c r="G1205" s="205" t="s">
        <v>284</v>
      </c>
      <c r="H1205" s="207" t="s">
        <v>1028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679</v>
      </c>
      <c r="C1206" s="209" t="s">
        <v>680</v>
      </c>
      <c r="D1206" s="72" t="str">
        <f t="shared" si="37"/>
        <v>fev/2018</v>
      </c>
      <c r="E1206" s="206">
        <v>43140</v>
      </c>
      <c r="F1206" s="205" t="s">
        <v>209</v>
      </c>
      <c r="G1206" s="205" t="s">
        <v>284</v>
      </c>
      <c r="H1206" s="207" t="s">
        <v>1028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679</v>
      </c>
      <c r="C1207" s="209" t="s">
        <v>680</v>
      </c>
      <c r="D1207" s="72" t="str">
        <f t="shared" si="37"/>
        <v>fev/2018</v>
      </c>
      <c r="E1207" s="206">
        <v>43140</v>
      </c>
      <c r="F1207" s="205" t="s">
        <v>209</v>
      </c>
      <c r="G1207" s="205" t="s">
        <v>284</v>
      </c>
      <c r="H1207" s="207" t="s">
        <v>1028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679</v>
      </c>
      <c r="C1208" s="209" t="s">
        <v>680</v>
      </c>
      <c r="D1208" s="72" t="str">
        <f t="shared" si="37"/>
        <v>fev/2018</v>
      </c>
      <c r="E1208" s="206">
        <v>43140</v>
      </c>
      <c r="F1208" s="205" t="s">
        <v>209</v>
      </c>
      <c r="G1208" s="205" t="s">
        <v>284</v>
      </c>
      <c r="H1208" s="207" t="s">
        <v>1028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679</v>
      </c>
      <c r="C1209" s="209" t="s">
        <v>680</v>
      </c>
      <c r="D1209" s="72" t="str">
        <f t="shared" si="37"/>
        <v>fev/2018</v>
      </c>
      <c r="E1209" s="206">
        <v>43140</v>
      </c>
      <c r="F1209" s="205" t="s">
        <v>209</v>
      </c>
      <c r="G1209" s="205" t="s">
        <v>284</v>
      </c>
      <c r="H1209" s="207" t="s">
        <v>1028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679</v>
      </c>
      <c r="C1210" s="209" t="s">
        <v>680</v>
      </c>
      <c r="D1210" s="72" t="str">
        <f t="shared" si="37"/>
        <v>fev/2018</v>
      </c>
      <c r="E1210" s="206">
        <v>43140</v>
      </c>
      <c r="F1210" s="205" t="s">
        <v>209</v>
      </c>
      <c r="G1210" s="205" t="s">
        <v>284</v>
      </c>
      <c r="H1210" s="207" t="s">
        <v>1028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679</v>
      </c>
      <c r="C1211" s="209" t="s">
        <v>680</v>
      </c>
      <c r="D1211" s="72" t="str">
        <f t="shared" si="37"/>
        <v>fev/2018</v>
      </c>
      <c r="E1211" s="206">
        <v>43140</v>
      </c>
      <c r="F1211" s="205" t="s">
        <v>209</v>
      </c>
      <c r="G1211" s="205" t="s">
        <v>284</v>
      </c>
      <c r="H1211" s="207" t="s">
        <v>1028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679</v>
      </c>
      <c r="C1212" s="209" t="s">
        <v>680</v>
      </c>
      <c r="D1212" s="72" t="str">
        <f t="shared" si="37"/>
        <v>fev/2018</v>
      </c>
      <c r="E1212" s="206">
        <v>43140</v>
      </c>
      <c r="F1212" s="205" t="s">
        <v>209</v>
      </c>
      <c r="G1212" s="205" t="s">
        <v>284</v>
      </c>
      <c r="H1212" s="207" t="s">
        <v>1028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679</v>
      </c>
      <c r="C1213" s="209" t="s">
        <v>680</v>
      </c>
      <c r="D1213" s="72" t="str">
        <f t="shared" si="37"/>
        <v>fev/2018</v>
      </c>
      <c r="E1213" s="206">
        <v>43140</v>
      </c>
      <c r="F1213" s="205" t="s">
        <v>209</v>
      </c>
      <c r="G1213" s="205" t="s">
        <v>284</v>
      </c>
      <c r="H1213" s="207" t="s">
        <v>1028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679</v>
      </c>
      <c r="C1214" s="209" t="s">
        <v>680</v>
      </c>
      <c r="D1214" s="72" t="str">
        <f t="shared" si="37"/>
        <v>fev/2018</v>
      </c>
      <c r="E1214" s="206">
        <v>43140</v>
      </c>
      <c r="F1214" s="205" t="s">
        <v>209</v>
      </c>
      <c r="G1214" s="205" t="s">
        <v>284</v>
      </c>
      <c r="H1214" s="207" t="s">
        <v>1028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679</v>
      </c>
      <c r="C1215" s="209" t="s">
        <v>680</v>
      </c>
      <c r="D1215" s="72" t="str">
        <f t="shared" si="37"/>
        <v>fev/2018</v>
      </c>
      <c r="E1215" s="206">
        <v>43140</v>
      </c>
      <c r="F1215" s="205" t="s">
        <v>209</v>
      </c>
      <c r="G1215" s="205" t="s">
        <v>284</v>
      </c>
      <c r="H1215" s="207" t="s">
        <v>1028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679</v>
      </c>
      <c r="C1216" s="209" t="s">
        <v>680</v>
      </c>
      <c r="D1216" s="72" t="str">
        <f t="shared" si="37"/>
        <v>fev/2018</v>
      </c>
      <c r="E1216" s="206">
        <v>43140</v>
      </c>
      <c r="F1216" s="205" t="s">
        <v>209</v>
      </c>
      <c r="G1216" s="205" t="s">
        <v>284</v>
      </c>
      <c r="H1216" s="207" t="s">
        <v>1028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679</v>
      </c>
      <c r="C1217" s="209" t="s">
        <v>680</v>
      </c>
      <c r="D1217" s="72" t="str">
        <f t="shared" si="37"/>
        <v>fev/2018</v>
      </c>
      <c r="E1217" s="206">
        <v>43140</v>
      </c>
      <c r="F1217" s="205" t="s">
        <v>209</v>
      </c>
      <c r="G1217" s="205" t="s">
        <v>284</v>
      </c>
      <c r="H1217" s="207" t="s">
        <v>1028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681</v>
      </c>
      <c r="C1218" s="209" t="s">
        <v>680</v>
      </c>
      <c r="D1218" s="72" t="str">
        <f t="shared" si="37"/>
        <v>fev/2018</v>
      </c>
      <c r="E1218" s="206">
        <v>43140</v>
      </c>
      <c r="F1218" s="205" t="s">
        <v>200</v>
      </c>
      <c r="G1218" s="205" t="s">
        <v>284</v>
      </c>
      <c r="H1218" s="207" t="s">
        <v>296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679</v>
      </c>
      <c r="C1219" s="209" t="s">
        <v>680</v>
      </c>
      <c r="D1219" s="72" t="str">
        <f t="shared" si="37"/>
        <v>fev/2018</v>
      </c>
      <c r="E1219" s="206">
        <v>43140</v>
      </c>
      <c r="F1219" s="205" t="s">
        <v>200</v>
      </c>
      <c r="G1219" s="205" t="s">
        <v>284</v>
      </c>
      <c r="H1219" s="207" t="s">
        <v>296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679</v>
      </c>
      <c r="C1220" s="209" t="s">
        <v>680</v>
      </c>
      <c r="D1220" s="72" t="str">
        <f t="shared" ref="D1220:D1283" si="39">TEXT(E1220,"mmm/aaaa")</f>
        <v>fev/2018</v>
      </c>
      <c r="E1220" s="206">
        <v>43140</v>
      </c>
      <c r="F1220" s="205" t="s">
        <v>348</v>
      </c>
      <c r="G1220" s="205" t="s">
        <v>284</v>
      </c>
      <c r="H1220" s="207" t="s">
        <v>974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679</v>
      </c>
      <c r="C1221" s="209" t="s">
        <v>680</v>
      </c>
      <c r="D1221" s="72" t="str">
        <f t="shared" si="39"/>
        <v>fev/2018</v>
      </c>
      <c r="E1221" s="206">
        <v>43140</v>
      </c>
      <c r="F1221" s="205" t="s">
        <v>348</v>
      </c>
      <c r="G1221" s="205" t="s">
        <v>284</v>
      </c>
      <c r="H1221" s="207" t="s">
        <v>779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679</v>
      </c>
      <c r="C1222" s="209" t="s">
        <v>680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284</v>
      </c>
      <c r="H1222" s="207" t="s">
        <v>305</v>
      </c>
      <c r="I1222" s="207" t="s">
        <v>237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679</v>
      </c>
      <c r="C1223" s="209" t="s">
        <v>680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284</v>
      </c>
      <c r="H1223" s="207" t="s">
        <v>1050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679</v>
      </c>
      <c r="C1224" s="209" t="s">
        <v>680</v>
      </c>
      <c r="D1224" s="72" t="str">
        <f t="shared" si="39"/>
        <v>fev/2018</v>
      </c>
      <c r="E1224" s="206">
        <v>43140</v>
      </c>
      <c r="F1224" s="205" t="s">
        <v>348</v>
      </c>
      <c r="G1224" s="205" t="s">
        <v>284</v>
      </c>
      <c r="H1224" s="207" t="s">
        <v>868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679</v>
      </c>
      <c r="C1225" s="209" t="s">
        <v>680</v>
      </c>
      <c r="D1225" s="72" t="str">
        <f t="shared" si="39"/>
        <v>fev/2018</v>
      </c>
      <c r="E1225" s="206">
        <v>43145</v>
      </c>
      <c r="F1225" s="205" t="s">
        <v>348</v>
      </c>
      <c r="G1225" s="205" t="s">
        <v>284</v>
      </c>
      <c r="H1225" s="207" t="s">
        <v>704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679</v>
      </c>
      <c r="C1226" s="209" t="s">
        <v>680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284</v>
      </c>
      <c r="H1226" s="207" t="s">
        <v>359</v>
      </c>
      <c r="I1226" s="207" t="s">
        <v>238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679</v>
      </c>
      <c r="C1227" s="209" t="s">
        <v>680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284</v>
      </c>
      <c r="H1227" s="207" t="s">
        <v>359</v>
      </c>
      <c r="I1227" s="207" t="s">
        <v>237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679</v>
      </c>
      <c r="C1228" s="209" t="s">
        <v>680</v>
      </c>
      <c r="D1228" s="72" t="str">
        <f t="shared" si="39"/>
        <v>fev/2018</v>
      </c>
      <c r="E1228" s="215">
        <v>43145</v>
      </c>
      <c r="F1228" s="205" t="s">
        <v>549</v>
      </c>
      <c r="G1228" s="210" t="s">
        <v>284</v>
      </c>
      <c r="H1228" s="223" t="s">
        <v>1017</v>
      </c>
      <c r="I1228" s="223" t="s">
        <v>232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679</v>
      </c>
      <c r="C1229" s="209" t="s">
        <v>680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284</v>
      </c>
      <c r="H1229" s="207" t="s">
        <v>178</v>
      </c>
      <c r="I1229" s="207" t="s">
        <v>237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679</v>
      </c>
      <c r="C1230" s="209" t="s">
        <v>680</v>
      </c>
      <c r="D1230" s="72" t="str">
        <f t="shared" si="39"/>
        <v>fev/2018</v>
      </c>
      <c r="E1230" s="215">
        <v>43145</v>
      </c>
      <c r="F1230" s="205" t="s">
        <v>660</v>
      </c>
      <c r="G1230" s="210" t="s">
        <v>284</v>
      </c>
      <c r="H1230" s="223" t="s">
        <v>1018</v>
      </c>
      <c r="I1230" s="223" t="s">
        <v>232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679</v>
      </c>
      <c r="C1231" s="209" t="s">
        <v>680</v>
      </c>
      <c r="D1231" s="72" t="str">
        <f t="shared" si="39"/>
        <v>fev/2018</v>
      </c>
      <c r="E1231" s="215">
        <v>43145</v>
      </c>
      <c r="F1231" s="205" t="s">
        <v>1051</v>
      </c>
      <c r="G1231" s="210" t="s">
        <v>284</v>
      </c>
      <c r="H1231" s="223" t="s">
        <v>999</v>
      </c>
      <c r="I1231" s="223" t="s">
        <v>232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681</v>
      </c>
      <c r="C1232" s="209" t="s">
        <v>680</v>
      </c>
      <c r="D1232" s="72" t="str">
        <f t="shared" si="39"/>
        <v>fev/2018</v>
      </c>
      <c r="E1232" s="206">
        <v>43145</v>
      </c>
      <c r="F1232" s="205" t="s">
        <v>209</v>
      </c>
      <c r="G1232" s="205" t="s">
        <v>284</v>
      </c>
      <c r="H1232" s="207" t="s">
        <v>318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679</v>
      </c>
      <c r="C1233" s="209" t="s">
        <v>680</v>
      </c>
      <c r="D1233" s="72" t="str">
        <f t="shared" si="39"/>
        <v>fev/2018</v>
      </c>
      <c r="E1233" s="206">
        <v>43145</v>
      </c>
      <c r="F1233" s="205" t="s">
        <v>209</v>
      </c>
      <c r="G1233" s="205" t="s">
        <v>284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679</v>
      </c>
      <c r="C1234" s="209" t="s">
        <v>680</v>
      </c>
      <c r="D1234" s="72" t="str">
        <f t="shared" si="39"/>
        <v>fev/2018</v>
      </c>
      <c r="E1234" s="206">
        <v>43145</v>
      </c>
      <c r="F1234" s="205" t="s">
        <v>209</v>
      </c>
      <c r="G1234" s="205" t="s">
        <v>284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679</v>
      </c>
      <c r="C1235" s="209" t="s">
        <v>680</v>
      </c>
      <c r="D1235" s="72" t="str">
        <f t="shared" si="39"/>
        <v>fev/2018</v>
      </c>
      <c r="E1235" s="206">
        <v>43145</v>
      </c>
      <c r="F1235" s="205" t="s">
        <v>209</v>
      </c>
      <c r="G1235" s="205" t="s">
        <v>284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679</v>
      </c>
      <c r="C1236" s="209" t="s">
        <v>680</v>
      </c>
      <c r="D1236" s="72" t="str">
        <f t="shared" si="39"/>
        <v>fev/2018</v>
      </c>
      <c r="E1236" s="206">
        <v>43145</v>
      </c>
      <c r="F1236" s="205" t="s">
        <v>209</v>
      </c>
      <c r="G1236" s="205" t="s">
        <v>284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679</v>
      </c>
      <c r="C1237" s="209" t="s">
        <v>680</v>
      </c>
      <c r="D1237" s="72" t="str">
        <f t="shared" si="39"/>
        <v>fev/2018</v>
      </c>
      <c r="E1237" s="206">
        <v>43145</v>
      </c>
      <c r="F1237" s="205" t="s">
        <v>209</v>
      </c>
      <c r="G1237" s="205" t="s">
        <v>284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679</v>
      </c>
      <c r="C1238" s="209" t="s">
        <v>680</v>
      </c>
      <c r="D1238" s="72" t="str">
        <f t="shared" si="39"/>
        <v>fev/2018</v>
      </c>
      <c r="E1238" s="206">
        <v>43145</v>
      </c>
      <c r="F1238" s="205" t="s">
        <v>209</v>
      </c>
      <c r="G1238" s="205" t="s">
        <v>284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681</v>
      </c>
      <c r="C1239" s="209" t="s">
        <v>680</v>
      </c>
      <c r="D1239" s="72" t="str">
        <f t="shared" si="39"/>
        <v>fev/2018</v>
      </c>
      <c r="E1239" s="206">
        <v>43145</v>
      </c>
      <c r="F1239" s="205" t="s">
        <v>200</v>
      </c>
      <c r="G1239" s="205" t="s">
        <v>284</v>
      </c>
      <c r="H1239" s="207" t="s">
        <v>291</v>
      </c>
      <c r="I1239" s="207" t="s">
        <v>226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681</v>
      </c>
      <c r="C1240" s="209" t="s">
        <v>680</v>
      </c>
      <c r="D1240" s="72" t="str">
        <f t="shared" si="39"/>
        <v>fev/2018</v>
      </c>
      <c r="E1240" s="206">
        <v>43145</v>
      </c>
      <c r="F1240" s="205" t="s">
        <v>200</v>
      </c>
      <c r="G1240" s="205" t="s">
        <v>284</v>
      </c>
      <c r="H1240" s="207" t="s">
        <v>291</v>
      </c>
      <c r="I1240" s="207" t="s">
        <v>226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681</v>
      </c>
      <c r="C1241" s="209" t="s">
        <v>680</v>
      </c>
      <c r="D1241" s="72" t="str">
        <f t="shared" si="39"/>
        <v>fev/2018</v>
      </c>
      <c r="E1241" s="206">
        <v>43145</v>
      </c>
      <c r="F1241" s="205" t="s">
        <v>200</v>
      </c>
      <c r="G1241" s="205" t="s">
        <v>284</v>
      </c>
      <c r="H1241" s="207" t="s">
        <v>291</v>
      </c>
      <c r="I1241" s="207" t="s">
        <v>226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679</v>
      </c>
      <c r="C1242" s="209" t="s">
        <v>680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284</v>
      </c>
      <c r="H1242" s="207" t="s">
        <v>384</v>
      </c>
      <c r="I1242" s="207" t="s">
        <v>237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679</v>
      </c>
      <c r="C1243" s="209" t="s">
        <v>680</v>
      </c>
      <c r="D1243" s="72" t="str">
        <f t="shared" si="39"/>
        <v>fev/2018</v>
      </c>
      <c r="E1243" s="206">
        <v>43145</v>
      </c>
      <c r="F1243" s="205" t="s">
        <v>1052</v>
      </c>
      <c r="G1243" s="205" t="s">
        <v>284</v>
      </c>
      <c r="H1243" s="207" t="s">
        <v>1000</v>
      </c>
      <c r="I1243" s="207" t="s">
        <v>232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679</v>
      </c>
      <c r="C1244" s="209" t="s">
        <v>680</v>
      </c>
      <c r="D1244" s="72" t="str">
        <f t="shared" si="39"/>
        <v>fev/2018</v>
      </c>
      <c r="E1244" s="206">
        <v>43145</v>
      </c>
      <c r="F1244" s="205" t="s">
        <v>1053</v>
      </c>
      <c r="G1244" s="205" t="s">
        <v>284</v>
      </c>
      <c r="H1244" s="207" t="s">
        <v>1001</v>
      </c>
      <c r="I1244" s="207" t="s">
        <v>232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679</v>
      </c>
      <c r="C1245" s="209" t="s">
        <v>680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284</v>
      </c>
      <c r="H1245" s="207" t="s">
        <v>1044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679</v>
      </c>
      <c r="C1246" s="209" t="s">
        <v>680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284</v>
      </c>
      <c r="H1246" s="207" t="s">
        <v>1054</v>
      </c>
      <c r="I1246" s="207" t="s">
        <v>195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679</v>
      </c>
      <c r="C1247" s="209" t="s">
        <v>680</v>
      </c>
      <c r="D1247" s="72" t="str">
        <f t="shared" si="39"/>
        <v>fev/2018</v>
      </c>
      <c r="E1247" s="206">
        <v>43145</v>
      </c>
      <c r="F1247" s="205" t="s">
        <v>348</v>
      </c>
      <c r="G1247" s="205" t="s">
        <v>284</v>
      </c>
      <c r="H1247" s="207" t="s">
        <v>929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679</v>
      </c>
      <c r="C1248" s="209" t="s">
        <v>680</v>
      </c>
      <c r="D1248" s="72" t="str">
        <f t="shared" si="39"/>
        <v>fev/2018</v>
      </c>
      <c r="E1248" s="206">
        <v>43145</v>
      </c>
      <c r="F1248" s="205" t="s">
        <v>1055</v>
      </c>
      <c r="G1248" s="205" t="s">
        <v>284</v>
      </c>
      <c r="H1248" s="207" t="s">
        <v>1056</v>
      </c>
      <c r="I1248" s="207" t="s">
        <v>232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679</v>
      </c>
      <c r="C1249" s="209" t="s">
        <v>680</v>
      </c>
      <c r="D1249" s="72" t="str">
        <f t="shared" si="39"/>
        <v>fev/2018</v>
      </c>
      <c r="E1249" s="206">
        <v>43145</v>
      </c>
      <c r="F1249" s="205" t="s">
        <v>1057</v>
      </c>
      <c r="G1249" s="205" t="s">
        <v>284</v>
      </c>
      <c r="H1249" s="207" t="s">
        <v>1056</v>
      </c>
      <c r="I1249" s="207" t="s">
        <v>232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679</v>
      </c>
      <c r="C1250" s="209" t="s">
        <v>680</v>
      </c>
      <c r="D1250" s="72" t="str">
        <f t="shared" si="39"/>
        <v>fev/2018</v>
      </c>
      <c r="E1250" s="206">
        <v>43145</v>
      </c>
      <c r="F1250" s="205" t="s">
        <v>1058</v>
      </c>
      <c r="G1250" s="205" t="s">
        <v>284</v>
      </c>
      <c r="H1250" s="207" t="s">
        <v>1056</v>
      </c>
      <c r="I1250" s="207" t="s">
        <v>232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679</v>
      </c>
      <c r="C1251" s="209" t="s">
        <v>680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284</v>
      </c>
      <c r="H1251" s="207" t="s">
        <v>1059</v>
      </c>
      <c r="I1251" s="207" t="s">
        <v>232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679</v>
      </c>
      <c r="C1252" s="209" t="s">
        <v>680</v>
      </c>
      <c r="D1252" s="72" t="str">
        <f t="shared" si="39"/>
        <v>fev/2018</v>
      </c>
      <c r="E1252" s="206">
        <v>43145</v>
      </c>
      <c r="F1252" s="205" t="s">
        <v>1060</v>
      </c>
      <c r="G1252" s="205" t="s">
        <v>284</v>
      </c>
      <c r="H1252" s="207" t="s">
        <v>1061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679</v>
      </c>
      <c r="C1253" s="209" t="s">
        <v>680</v>
      </c>
      <c r="D1253" s="72" t="str">
        <f t="shared" si="39"/>
        <v>fev/2018</v>
      </c>
      <c r="E1253" s="206">
        <v>43145</v>
      </c>
      <c r="F1253" s="205" t="s">
        <v>1062</v>
      </c>
      <c r="G1253" s="205" t="s">
        <v>284</v>
      </c>
      <c r="H1253" s="207" t="s">
        <v>1020</v>
      </c>
      <c r="I1253" s="207" t="s">
        <v>232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679</v>
      </c>
      <c r="C1254" s="209" t="s">
        <v>680</v>
      </c>
      <c r="D1254" s="72" t="str">
        <f t="shared" si="39"/>
        <v>fev/2018</v>
      </c>
      <c r="E1254" s="206">
        <v>43145</v>
      </c>
      <c r="F1254" s="205" t="s">
        <v>1063</v>
      </c>
      <c r="G1254" s="205" t="s">
        <v>284</v>
      </c>
      <c r="H1254" s="207" t="s">
        <v>1020</v>
      </c>
      <c r="I1254" s="207" t="s">
        <v>232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679</v>
      </c>
      <c r="C1255" s="209" t="s">
        <v>680</v>
      </c>
      <c r="D1255" s="72" t="str">
        <f t="shared" si="39"/>
        <v>fev/2018</v>
      </c>
      <c r="E1255" s="206">
        <v>43145</v>
      </c>
      <c r="F1255" s="205" t="s">
        <v>1064</v>
      </c>
      <c r="G1255" s="205" t="s">
        <v>284</v>
      </c>
      <c r="H1255" s="207" t="s">
        <v>1003</v>
      </c>
      <c r="I1255" s="207" t="s">
        <v>257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679</v>
      </c>
      <c r="C1256" s="209" t="s">
        <v>680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286</v>
      </c>
      <c r="H1256" s="207" t="s">
        <v>288</v>
      </c>
      <c r="I1256" s="207" t="s">
        <v>189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679</v>
      </c>
      <c r="C1257" s="209" t="s">
        <v>680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286</v>
      </c>
      <c r="H1257" s="207" t="s">
        <v>288</v>
      </c>
      <c r="I1257" s="207" t="s">
        <v>189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679</v>
      </c>
      <c r="C1258" s="209" t="s">
        <v>680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286</v>
      </c>
      <c r="H1258" s="207" t="s">
        <v>288</v>
      </c>
      <c r="I1258" s="207" t="s">
        <v>238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679</v>
      </c>
      <c r="C1259" s="209" t="s">
        <v>680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286</v>
      </c>
      <c r="H1259" s="207" t="s">
        <v>288</v>
      </c>
      <c r="I1259" s="207" t="s">
        <v>237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679</v>
      </c>
      <c r="C1260" s="209" t="s">
        <v>680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286</v>
      </c>
      <c r="H1260" s="207" t="s">
        <v>288</v>
      </c>
      <c r="I1260" s="207" t="s">
        <v>237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679</v>
      </c>
      <c r="C1261" s="209" t="s">
        <v>680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286</v>
      </c>
      <c r="H1261" s="207" t="s">
        <v>288</v>
      </c>
      <c r="I1261" s="207" t="s">
        <v>237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681</v>
      </c>
      <c r="C1262" s="209" t="s">
        <v>680</v>
      </c>
      <c r="D1262" s="72" t="str">
        <f t="shared" si="39"/>
        <v>fev/2018</v>
      </c>
      <c r="E1262" s="206">
        <v>43145</v>
      </c>
      <c r="F1262" s="205" t="s">
        <v>202</v>
      </c>
      <c r="G1262" s="205" t="s">
        <v>284</v>
      </c>
      <c r="H1262" s="207" t="s">
        <v>203</v>
      </c>
      <c r="I1262" s="207" t="s">
        <v>289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679</v>
      </c>
      <c r="C1263" s="209" t="s">
        <v>680</v>
      </c>
      <c r="D1263" s="72" t="str">
        <f t="shared" si="39"/>
        <v>fev/2018</v>
      </c>
      <c r="E1263" s="206">
        <v>43145</v>
      </c>
      <c r="F1263" s="205" t="s">
        <v>202</v>
      </c>
      <c r="G1263" s="205" t="s">
        <v>284</v>
      </c>
      <c r="H1263" s="207" t="s">
        <v>203</v>
      </c>
      <c r="I1263" s="207" t="s">
        <v>289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679</v>
      </c>
      <c r="C1264" s="209" t="s">
        <v>680</v>
      </c>
      <c r="D1264" s="72" t="str">
        <f t="shared" si="39"/>
        <v>fev/2018</v>
      </c>
      <c r="E1264" s="206">
        <v>43145</v>
      </c>
      <c r="F1264" s="205" t="s">
        <v>1065</v>
      </c>
      <c r="G1264" s="205" t="s">
        <v>284</v>
      </c>
      <c r="H1264" s="207" t="s">
        <v>1012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679</v>
      </c>
      <c r="C1265" s="209" t="s">
        <v>680</v>
      </c>
      <c r="D1265" s="72" t="str">
        <f t="shared" si="39"/>
        <v>fev/2018</v>
      </c>
      <c r="E1265" s="206">
        <v>43145</v>
      </c>
      <c r="F1265" s="205" t="s">
        <v>1066</v>
      </c>
      <c r="G1265" s="205" t="s">
        <v>284</v>
      </c>
      <c r="H1265" s="207" t="s">
        <v>1012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679</v>
      </c>
      <c r="C1266" s="209" t="s">
        <v>680</v>
      </c>
      <c r="D1266" s="72" t="str">
        <f t="shared" si="39"/>
        <v>fev/2018</v>
      </c>
      <c r="E1266" s="206">
        <v>43145</v>
      </c>
      <c r="F1266" s="205" t="s">
        <v>209</v>
      </c>
      <c r="G1266" s="205" t="s">
        <v>284</v>
      </c>
      <c r="H1266" s="207" t="s">
        <v>1028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679</v>
      </c>
      <c r="C1267" s="209" t="s">
        <v>680</v>
      </c>
      <c r="D1267" s="72" t="str">
        <f t="shared" si="39"/>
        <v>fev/2018</v>
      </c>
      <c r="E1267" s="206">
        <v>43145</v>
      </c>
      <c r="F1267" s="205" t="s">
        <v>209</v>
      </c>
      <c r="G1267" s="205" t="s">
        <v>284</v>
      </c>
      <c r="H1267" s="207" t="s">
        <v>1028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679</v>
      </c>
      <c r="C1268" s="209" t="s">
        <v>680</v>
      </c>
      <c r="D1268" s="72" t="str">
        <f t="shared" si="39"/>
        <v>fev/2018</v>
      </c>
      <c r="E1268" s="206">
        <v>43145</v>
      </c>
      <c r="F1268" s="205" t="s">
        <v>209</v>
      </c>
      <c r="G1268" s="205" t="s">
        <v>284</v>
      </c>
      <c r="H1268" s="207" t="s">
        <v>1028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679</v>
      </c>
      <c r="C1269" s="209" t="s">
        <v>680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284</v>
      </c>
      <c r="H1269" s="207" t="s">
        <v>1067</v>
      </c>
      <c r="I1269" s="207" t="s">
        <v>242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681</v>
      </c>
      <c r="C1270" s="209" t="s">
        <v>680</v>
      </c>
      <c r="D1270" s="72" t="str">
        <f t="shared" si="39"/>
        <v>fev/2018</v>
      </c>
      <c r="E1270" s="206">
        <v>43145</v>
      </c>
      <c r="F1270" s="205" t="s">
        <v>200</v>
      </c>
      <c r="G1270" s="205" t="s">
        <v>284</v>
      </c>
      <c r="H1270" s="207" t="s">
        <v>296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679</v>
      </c>
      <c r="C1271" s="209" t="s">
        <v>680</v>
      </c>
      <c r="D1271" s="72" t="str">
        <f t="shared" si="39"/>
        <v>fev/2018</v>
      </c>
      <c r="E1271" s="206">
        <v>43145</v>
      </c>
      <c r="F1271" s="205" t="s">
        <v>200</v>
      </c>
      <c r="G1271" s="205" t="s">
        <v>284</v>
      </c>
      <c r="H1271" s="207" t="s">
        <v>296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679</v>
      </c>
      <c r="C1272" s="209" t="s">
        <v>680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284</v>
      </c>
      <c r="H1272" s="207" t="s">
        <v>995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679</v>
      </c>
      <c r="C1273" s="209" t="s">
        <v>680</v>
      </c>
      <c r="D1273" s="72" t="str">
        <f t="shared" si="39"/>
        <v>fev/2018</v>
      </c>
      <c r="E1273" s="206">
        <v>43145</v>
      </c>
      <c r="F1273" s="205" t="s">
        <v>348</v>
      </c>
      <c r="G1273" s="205" t="s">
        <v>284</v>
      </c>
      <c r="H1273" s="207" t="s">
        <v>868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679</v>
      </c>
      <c r="C1274" s="209" t="s">
        <v>680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284</v>
      </c>
      <c r="H1274" s="207" t="s">
        <v>1015</v>
      </c>
      <c r="I1274" s="207" t="s">
        <v>232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679</v>
      </c>
      <c r="C1275" s="209" t="s">
        <v>680</v>
      </c>
      <c r="D1275" s="72" t="str">
        <f t="shared" si="39"/>
        <v>fev/2018</v>
      </c>
      <c r="E1275" s="206">
        <v>43146</v>
      </c>
      <c r="F1275" s="205" t="s">
        <v>1062</v>
      </c>
      <c r="G1275" s="205" t="s">
        <v>284</v>
      </c>
      <c r="H1275" s="207" t="s">
        <v>1018</v>
      </c>
      <c r="I1275" s="207" t="s">
        <v>189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679</v>
      </c>
      <c r="C1276" s="209" t="s">
        <v>680</v>
      </c>
      <c r="D1276" s="72" t="str">
        <f t="shared" si="39"/>
        <v>fev/2018</v>
      </c>
      <c r="E1276" s="206">
        <v>43146</v>
      </c>
      <c r="F1276" s="205" t="s">
        <v>1062</v>
      </c>
      <c r="G1276" s="205" t="s">
        <v>284</v>
      </c>
      <c r="H1276" s="207" t="s">
        <v>1018</v>
      </c>
      <c r="I1276" s="207" t="s">
        <v>232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679</v>
      </c>
      <c r="C1277" s="209" t="s">
        <v>680</v>
      </c>
      <c r="D1277" s="72" t="str">
        <f t="shared" si="39"/>
        <v>fev/2018</v>
      </c>
      <c r="E1277" s="206">
        <v>43146</v>
      </c>
      <c r="F1277" s="205" t="s">
        <v>1068</v>
      </c>
      <c r="G1277" s="205" t="s">
        <v>284</v>
      </c>
      <c r="H1277" s="207" t="s">
        <v>999</v>
      </c>
      <c r="I1277" s="207" t="s">
        <v>189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679</v>
      </c>
      <c r="C1278" s="209" t="s">
        <v>680</v>
      </c>
      <c r="D1278" s="72" t="str">
        <f t="shared" si="39"/>
        <v>fev/2018</v>
      </c>
      <c r="E1278" s="206">
        <v>43146</v>
      </c>
      <c r="F1278" s="205" t="s">
        <v>1068</v>
      </c>
      <c r="G1278" s="205" t="s">
        <v>284</v>
      </c>
      <c r="H1278" s="207" t="s">
        <v>999</v>
      </c>
      <c r="I1278" s="207" t="s">
        <v>232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679</v>
      </c>
      <c r="C1279" s="209" t="s">
        <v>680</v>
      </c>
      <c r="D1279" s="72" t="str">
        <f t="shared" si="39"/>
        <v>fev/2018</v>
      </c>
      <c r="E1279" s="206">
        <v>43146</v>
      </c>
      <c r="F1279" s="205" t="s">
        <v>209</v>
      </c>
      <c r="G1279" s="205" t="s">
        <v>284</v>
      </c>
      <c r="H1279" s="207" t="s">
        <v>318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679</v>
      </c>
      <c r="C1280" s="209" t="s">
        <v>680</v>
      </c>
      <c r="D1280" s="72" t="str">
        <f t="shared" si="39"/>
        <v>fev/2018</v>
      </c>
      <c r="E1280" s="206">
        <v>43146</v>
      </c>
      <c r="F1280" s="205" t="s">
        <v>209</v>
      </c>
      <c r="G1280" s="205" t="s">
        <v>284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681</v>
      </c>
      <c r="C1281" s="209" t="s">
        <v>680</v>
      </c>
      <c r="D1281" s="72" t="str">
        <f t="shared" si="39"/>
        <v>fev/2018</v>
      </c>
      <c r="E1281" s="206">
        <v>43146</v>
      </c>
      <c r="F1281" s="205" t="s">
        <v>200</v>
      </c>
      <c r="G1281" s="205" t="s">
        <v>284</v>
      </c>
      <c r="H1281" s="207" t="s">
        <v>291</v>
      </c>
      <c r="I1281" s="207" t="s">
        <v>226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679</v>
      </c>
      <c r="C1282" s="209" t="s">
        <v>680</v>
      </c>
      <c r="D1282" s="72" t="str">
        <f t="shared" si="39"/>
        <v>fev/2018</v>
      </c>
      <c r="E1282" s="206">
        <v>43146</v>
      </c>
      <c r="F1282" s="205" t="s">
        <v>1069</v>
      </c>
      <c r="G1282" s="205" t="s">
        <v>284</v>
      </c>
      <c r="H1282" s="207" t="s">
        <v>1000</v>
      </c>
      <c r="I1282" s="207" t="s">
        <v>189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679</v>
      </c>
      <c r="C1283" s="209" t="s">
        <v>680</v>
      </c>
      <c r="D1283" s="72" t="str">
        <f t="shared" si="39"/>
        <v>fev/2018</v>
      </c>
      <c r="E1283" s="206">
        <v>43146</v>
      </c>
      <c r="F1283" s="205" t="s">
        <v>1069</v>
      </c>
      <c r="G1283" s="205" t="s">
        <v>284</v>
      </c>
      <c r="H1283" s="207" t="s">
        <v>1000</v>
      </c>
      <c r="I1283" s="207" t="s">
        <v>232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679</v>
      </c>
      <c r="C1284" s="209" t="s">
        <v>680</v>
      </c>
      <c r="D1284" s="72" t="str">
        <f t="shared" ref="D1284:D1347" si="41">TEXT(E1284,"mmm/aaaa")</f>
        <v>fev/2018</v>
      </c>
      <c r="E1284" s="206">
        <v>43146</v>
      </c>
      <c r="F1284" s="205" t="s">
        <v>656</v>
      </c>
      <c r="G1284" s="205" t="s">
        <v>284</v>
      </c>
      <c r="H1284" s="207" t="s">
        <v>1001</v>
      </c>
      <c r="I1284" s="207" t="s">
        <v>189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679</v>
      </c>
      <c r="C1285" s="209" t="s">
        <v>680</v>
      </c>
      <c r="D1285" s="72" t="str">
        <f t="shared" si="41"/>
        <v>fev/2018</v>
      </c>
      <c r="E1285" s="206">
        <v>43146</v>
      </c>
      <c r="F1285" s="205" t="s">
        <v>656</v>
      </c>
      <c r="G1285" s="205" t="s">
        <v>284</v>
      </c>
      <c r="H1285" s="207" t="s">
        <v>1001</v>
      </c>
      <c r="I1285" s="207" t="s">
        <v>232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679</v>
      </c>
      <c r="C1286" s="209" t="s">
        <v>680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284</v>
      </c>
      <c r="H1286" s="207" t="s">
        <v>303</v>
      </c>
      <c r="I1286" s="207" t="s">
        <v>237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679</v>
      </c>
      <c r="C1287" s="209" t="s">
        <v>680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284</v>
      </c>
      <c r="H1287" s="207" t="s">
        <v>303</v>
      </c>
      <c r="I1287" s="207" t="s">
        <v>238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679</v>
      </c>
      <c r="C1288" s="209" t="s">
        <v>680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284</v>
      </c>
      <c r="H1288" s="207" t="s">
        <v>303</v>
      </c>
      <c r="I1288" s="207" t="s">
        <v>238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679</v>
      </c>
      <c r="C1289" s="209" t="s">
        <v>680</v>
      </c>
      <c r="D1289" s="72" t="str">
        <f t="shared" si="41"/>
        <v>fev/2018</v>
      </c>
      <c r="E1289" s="206">
        <v>43146</v>
      </c>
      <c r="F1289" s="205" t="s">
        <v>1070</v>
      </c>
      <c r="G1289" s="205" t="s">
        <v>284</v>
      </c>
      <c r="H1289" s="207" t="s">
        <v>1056</v>
      </c>
      <c r="I1289" s="207" t="s">
        <v>189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679</v>
      </c>
      <c r="C1290" s="209" t="s">
        <v>680</v>
      </c>
      <c r="D1290" s="72" t="str">
        <f t="shared" si="41"/>
        <v>fev/2018</v>
      </c>
      <c r="E1290" s="206">
        <v>43146</v>
      </c>
      <c r="F1290" s="205" t="s">
        <v>1070</v>
      </c>
      <c r="G1290" s="205" t="s">
        <v>284</v>
      </c>
      <c r="H1290" s="207" t="s">
        <v>1056</v>
      </c>
      <c r="I1290" s="207" t="s">
        <v>232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679</v>
      </c>
      <c r="C1291" s="209" t="s">
        <v>680</v>
      </c>
      <c r="D1291" s="72" t="str">
        <f t="shared" si="41"/>
        <v>fev/2018</v>
      </c>
      <c r="E1291" s="206">
        <v>43146</v>
      </c>
      <c r="F1291" s="205" t="s">
        <v>1071</v>
      </c>
      <c r="G1291" s="205" t="s">
        <v>284</v>
      </c>
      <c r="H1291" s="207" t="s">
        <v>1056</v>
      </c>
      <c r="I1291" s="207" t="s">
        <v>189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679</v>
      </c>
      <c r="C1292" s="209" t="s">
        <v>680</v>
      </c>
      <c r="D1292" s="72" t="str">
        <f t="shared" si="41"/>
        <v>fev/2018</v>
      </c>
      <c r="E1292" s="206">
        <v>43146</v>
      </c>
      <c r="F1292" s="205" t="s">
        <v>1071</v>
      </c>
      <c r="G1292" s="205" t="s">
        <v>284</v>
      </c>
      <c r="H1292" s="207" t="s">
        <v>1056</v>
      </c>
      <c r="I1292" s="207" t="s">
        <v>232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679</v>
      </c>
      <c r="C1293" s="209" t="s">
        <v>680</v>
      </c>
      <c r="D1293" s="72" t="str">
        <f t="shared" si="41"/>
        <v>fev/2018</v>
      </c>
      <c r="E1293" s="206">
        <v>43146</v>
      </c>
      <c r="F1293" s="205" t="s">
        <v>1072</v>
      </c>
      <c r="G1293" s="205" t="s">
        <v>284</v>
      </c>
      <c r="H1293" s="207" t="s">
        <v>1056</v>
      </c>
      <c r="I1293" s="207" t="s">
        <v>189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679</v>
      </c>
      <c r="C1294" s="209" t="s">
        <v>680</v>
      </c>
      <c r="D1294" s="72" t="str">
        <f t="shared" si="41"/>
        <v>fev/2018</v>
      </c>
      <c r="E1294" s="206">
        <v>43146</v>
      </c>
      <c r="F1294" s="205" t="s">
        <v>1072</v>
      </c>
      <c r="G1294" s="205" t="s">
        <v>284</v>
      </c>
      <c r="H1294" s="207" t="s">
        <v>1056</v>
      </c>
      <c r="I1294" s="207" t="s">
        <v>232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679</v>
      </c>
      <c r="C1295" s="209" t="s">
        <v>680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284</v>
      </c>
      <c r="H1295" s="207" t="s">
        <v>1073</v>
      </c>
      <c r="I1295" s="207" t="s">
        <v>237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679</v>
      </c>
      <c r="C1296" s="209" t="s">
        <v>680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284</v>
      </c>
      <c r="H1296" s="207" t="s">
        <v>984</v>
      </c>
      <c r="I1296" s="207" t="s">
        <v>246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679</v>
      </c>
      <c r="C1297" s="209" t="s">
        <v>680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284</v>
      </c>
      <c r="H1297" s="207" t="s">
        <v>288</v>
      </c>
      <c r="I1297" s="207" t="s">
        <v>189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679</v>
      </c>
      <c r="C1298" s="209" t="s">
        <v>680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284</v>
      </c>
      <c r="H1298" s="207" t="s">
        <v>288</v>
      </c>
      <c r="I1298" s="207" t="s">
        <v>237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681</v>
      </c>
      <c r="C1299" s="209" t="s">
        <v>680</v>
      </c>
      <c r="D1299" s="72" t="str">
        <f t="shared" si="41"/>
        <v>fev/2018</v>
      </c>
      <c r="E1299" s="206">
        <v>43146</v>
      </c>
      <c r="F1299" s="205" t="s">
        <v>202</v>
      </c>
      <c r="G1299" s="205" t="s">
        <v>284</v>
      </c>
      <c r="H1299" s="207" t="s">
        <v>203</v>
      </c>
      <c r="I1299" s="207" t="s">
        <v>289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679</v>
      </c>
      <c r="C1300" s="209" t="s">
        <v>680</v>
      </c>
      <c r="D1300" s="72" t="str">
        <f t="shared" si="41"/>
        <v>fev/2018</v>
      </c>
      <c r="E1300" s="206">
        <v>43146</v>
      </c>
      <c r="F1300" s="205" t="s">
        <v>1074</v>
      </c>
      <c r="G1300" s="205" t="s">
        <v>284</v>
      </c>
      <c r="H1300" s="207" t="s">
        <v>1012</v>
      </c>
      <c r="I1300" s="207" t="s">
        <v>189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679</v>
      </c>
      <c r="C1301" s="209" t="s">
        <v>680</v>
      </c>
      <c r="D1301" s="72" t="str">
        <f t="shared" si="41"/>
        <v>fev/2018</v>
      </c>
      <c r="E1301" s="206">
        <v>43146</v>
      </c>
      <c r="F1301" s="205" t="s">
        <v>1074</v>
      </c>
      <c r="G1301" s="205" t="s">
        <v>284</v>
      </c>
      <c r="H1301" s="207" t="s">
        <v>1012</v>
      </c>
      <c r="I1301" s="207" t="s">
        <v>189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679</v>
      </c>
      <c r="C1302" s="209" t="s">
        <v>680</v>
      </c>
      <c r="D1302" s="72" t="str">
        <f t="shared" si="41"/>
        <v>fev/2018</v>
      </c>
      <c r="E1302" s="206">
        <v>43146</v>
      </c>
      <c r="F1302" s="205" t="s">
        <v>1074</v>
      </c>
      <c r="G1302" s="205" t="s">
        <v>284</v>
      </c>
      <c r="H1302" s="207" t="s">
        <v>1012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679</v>
      </c>
      <c r="C1303" s="209" t="s">
        <v>680</v>
      </c>
      <c r="D1303" s="72" t="str">
        <f t="shared" si="41"/>
        <v>fev/2018</v>
      </c>
      <c r="E1303" s="206">
        <v>43146</v>
      </c>
      <c r="F1303" s="205" t="s">
        <v>1074</v>
      </c>
      <c r="G1303" s="205" t="s">
        <v>284</v>
      </c>
      <c r="H1303" s="207" t="s">
        <v>1012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679</v>
      </c>
      <c r="C1304" s="209" t="s">
        <v>680</v>
      </c>
      <c r="D1304" s="72" t="str">
        <f t="shared" si="41"/>
        <v>fev/2018</v>
      </c>
      <c r="E1304" s="206">
        <v>43146</v>
      </c>
      <c r="F1304" s="205" t="s">
        <v>1075</v>
      </c>
      <c r="G1304" s="205" t="s">
        <v>284</v>
      </c>
      <c r="H1304" s="207" t="s">
        <v>1012</v>
      </c>
      <c r="I1304" s="207" t="s">
        <v>189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679</v>
      </c>
      <c r="C1305" s="209" t="s">
        <v>680</v>
      </c>
      <c r="D1305" s="72" t="str">
        <f t="shared" si="41"/>
        <v>fev/2018</v>
      </c>
      <c r="E1305" s="206">
        <v>43146</v>
      </c>
      <c r="F1305" s="205" t="s">
        <v>1075</v>
      </c>
      <c r="G1305" s="205" t="s">
        <v>284</v>
      </c>
      <c r="H1305" s="207" t="s">
        <v>1012</v>
      </c>
      <c r="I1305" s="207" t="s">
        <v>189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679</v>
      </c>
      <c r="C1306" s="209" t="s">
        <v>680</v>
      </c>
      <c r="D1306" s="72" t="str">
        <f t="shared" si="41"/>
        <v>fev/2018</v>
      </c>
      <c r="E1306" s="206">
        <v>43146</v>
      </c>
      <c r="F1306" s="205" t="s">
        <v>1075</v>
      </c>
      <c r="G1306" s="205" t="s">
        <v>284</v>
      </c>
      <c r="H1306" s="207" t="s">
        <v>1012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679</v>
      </c>
      <c r="C1307" s="209" t="s">
        <v>680</v>
      </c>
      <c r="D1307" s="72" t="str">
        <f t="shared" si="41"/>
        <v>fev/2018</v>
      </c>
      <c r="E1307" s="206">
        <v>43146</v>
      </c>
      <c r="F1307" s="205" t="s">
        <v>1075</v>
      </c>
      <c r="G1307" s="205" t="s">
        <v>284</v>
      </c>
      <c r="H1307" s="207" t="s">
        <v>1012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679</v>
      </c>
      <c r="C1308" s="209" t="s">
        <v>680</v>
      </c>
      <c r="D1308" s="72" t="str">
        <f t="shared" si="41"/>
        <v>fev/2018</v>
      </c>
      <c r="E1308" s="206">
        <v>43146</v>
      </c>
      <c r="F1308" s="205" t="s">
        <v>1076</v>
      </c>
      <c r="G1308" s="205" t="s">
        <v>284</v>
      </c>
      <c r="H1308" s="207" t="s">
        <v>1005</v>
      </c>
      <c r="I1308" s="207" t="s">
        <v>189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679</v>
      </c>
      <c r="C1309" s="209" t="s">
        <v>680</v>
      </c>
      <c r="D1309" s="72" t="str">
        <f t="shared" si="41"/>
        <v>fev/2018</v>
      </c>
      <c r="E1309" s="206">
        <v>43146</v>
      </c>
      <c r="F1309" s="205" t="s">
        <v>1076</v>
      </c>
      <c r="G1309" s="205" t="s">
        <v>284</v>
      </c>
      <c r="H1309" s="207" t="s">
        <v>1005</v>
      </c>
      <c r="I1309" s="207" t="s">
        <v>232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679</v>
      </c>
      <c r="C1310" s="209" t="s">
        <v>680</v>
      </c>
      <c r="D1310" s="72" t="str">
        <f t="shared" si="41"/>
        <v>fev/2018</v>
      </c>
      <c r="E1310" s="206">
        <v>43146</v>
      </c>
      <c r="F1310" s="205" t="s">
        <v>590</v>
      </c>
      <c r="G1310" s="205" t="s">
        <v>284</v>
      </c>
      <c r="H1310" s="207" t="s">
        <v>1005</v>
      </c>
      <c r="I1310" s="207" t="s">
        <v>189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679</v>
      </c>
      <c r="C1311" s="209" t="s">
        <v>680</v>
      </c>
      <c r="D1311" s="72" t="str">
        <f t="shared" si="41"/>
        <v>fev/2018</v>
      </c>
      <c r="E1311" s="206">
        <v>43146</v>
      </c>
      <c r="F1311" s="205" t="s">
        <v>1077</v>
      </c>
      <c r="G1311" s="205" t="s">
        <v>284</v>
      </c>
      <c r="H1311" s="207" t="s">
        <v>1005</v>
      </c>
      <c r="I1311" s="207" t="s">
        <v>189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679</v>
      </c>
      <c r="C1312" s="209" t="s">
        <v>680</v>
      </c>
      <c r="D1312" s="72" t="str">
        <f t="shared" si="41"/>
        <v>fev/2018</v>
      </c>
      <c r="E1312" s="206">
        <v>43146</v>
      </c>
      <c r="F1312" s="205" t="s">
        <v>1063</v>
      </c>
      <c r="G1312" s="205" t="s">
        <v>284</v>
      </c>
      <c r="H1312" s="207" t="s">
        <v>1005</v>
      </c>
      <c r="I1312" s="207" t="s">
        <v>189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679</v>
      </c>
      <c r="C1313" s="209" t="s">
        <v>680</v>
      </c>
      <c r="D1313" s="72" t="str">
        <f t="shared" si="41"/>
        <v>fev/2018</v>
      </c>
      <c r="E1313" s="206">
        <v>43146</v>
      </c>
      <c r="F1313" s="205" t="s">
        <v>590</v>
      </c>
      <c r="G1313" s="205" t="s">
        <v>284</v>
      </c>
      <c r="H1313" s="207" t="s">
        <v>1005</v>
      </c>
      <c r="I1313" s="207" t="s">
        <v>232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679</v>
      </c>
      <c r="C1314" s="209" t="s">
        <v>680</v>
      </c>
      <c r="D1314" s="72" t="str">
        <f t="shared" si="41"/>
        <v>fev/2018</v>
      </c>
      <c r="E1314" s="206">
        <v>43146</v>
      </c>
      <c r="F1314" s="205" t="s">
        <v>1077</v>
      </c>
      <c r="G1314" s="205" t="s">
        <v>284</v>
      </c>
      <c r="H1314" s="207" t="s">
        <v>1005</v>
      </c>
      <c r="I1314" s="207" t="s">
        <v>232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679</v>
      </c>
      <c r="C1315" s="209" t="s">
        <v>680</v>
      </c>
      <c r="D1315" s="72" t="str">
        <f t="shared" si="41"/>
        <v>fev/2018</v>
      </c>
      <c r="E1315" s="206">
        <v>43146</v>
      </c>
      <c r="F1315" s="205" t="s">
        <v>1063</v>
      </c>
      <c r="G1315" s="205" t="s">
        <v>284</v>
      </c>
      <c r="H1315" s="207" t="s">
        <v>1005</v>
      </c>
      <c r="I1315" s="207" t="s">
        <v>232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679</v>
      </c>
      <c r="C1316" s="209" t="s">
        <v>680</v>
      </c>
      <c r="D1316" s="72" t="str">
        <f t="shared" si="41"/>
        <v>fev/2018</v>
      </c>
      <c r="E1316" s="206">
        <v>43146</v>
      </c>
      <c r="F1316" s="205" t="s">
        <v>209</v>
      </c>
      <c r="G1316" s="205" t="s">
        <v>284</v>
      </c>
      <c r="H1316" s="207" t="s">
        <v>295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679</v>
      </c>
      <c r="C1317" s="209" t="s">
        <v>680</v>
      </c>
      <c r="D1317" s="72" t="str">
        <f t="shared" si="41"/>
        <v>fev/2018</v>
      </c>
      <c r="E1317" s="206">
        <v>43146</v>
      </c>
      <c r="F1317" s="205" t="s">
        <v>209</v>
      </c>
      <c r="G1317" s="205" t="s">
        <v>284</v>
      </c>
      <c r="H1317" s="207" t="s">
        <v>295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681</v>
      </c>
      <c r="C1318" s="209" t="s">
        <v>680</v>
      </c>
      <c r="D1318" s="72" t="str">
        <f t="shared" si="41"/>
        <v>fev/2018</v>
      </c>
      <c r="E1318" s="206">
        <v>43146</v>
      </c>
      <c r="F1318" s="205" t="s">
        <v>200</v>
      </c>
      <c r="G1318" s="205" t="s">
        <v>284</v>
      </c>
      <c r="H1318" s="207" t="s">
        <v>296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679</v>
      </c>
      <c r="C1319" s="209" t="s">
        <v>680</v>
      </c>
      <c r="D1319" s="72" t="str">
        <f t="shared" si="41"/>
        <v>fev/2018</v>
      </c>
      <c r="E1319" s="206">
        <v>43146</v>
      </c>
      <c r="F1319" s="205" t="s">
        <v>200</v>
      </c>
      <c r="G1319" s="205" t="s">
        <v>284</v>
      </c>
      <c r="H1319" s="207" t="s">
        <v>296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679</v>
      </c>
      <c r="C1320" s="209" t="s">
        <v>680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284</v>
      </c>
      <c r="H1320" s="207" t="s">
        <v>384</v>
      </c>
      <c r="I1320" s="207" t="s">
        <v>238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679</v>
      </c>
      <c r="C1321" s="209" t="s">
        <v>680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284</v>
      </c>
      <c r="H1321" s="207" t="s">
        <v>384</v>
      </c>
      <c r="I1321" s="207" t="s">
        <v>237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679</v>
      </c>
      <c r="C1322" s="209" t="s">
        <v>680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284</v>
      </c>
      <c r="H1322" s="207" t="s">
        <v>384</v>
      </c>
      <c r="I1322" s="207" t="s">
        <v>237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679</v>
      </c>
      <c r="C1323" s="209" t="s">
        <v>680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284</v>
      </c>
      <c r="H1323" s="207" t="s">
        <v>384</v>
      </c>
      <c r="I1323" s="207" t="s">
        <v>237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679</v>
      </c>
      <c r="C1324" s="209" t="s">
        <v>680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284</v>
      </c>
      <c r="H1324" s="207" t="s">
        <v>384</v>
      </c>
      <c r="I1324" s="207" t="s">
        <v>237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679</v>
      </c>
      <c r="C1325" s="209" t="s">
        <v>680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284</v>
      </c>
      <c r="H1325" s="207" t="s">
        <v>983</v>
      </c>
      <c r="I1325" s="207" t="s">
        <v>237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679</v>
      </c>
      <c r="C1326" s="209" t="s">
        <v>680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284</v>
      </c>
      <c r="H1326" s="207" t="s">
        <v>889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679</v>
      </c>
      <c r="C1327" s="209" t="s">
        <v>680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284</v>
      </c>
      <c r="H1327" s="207" t="s">
        <v>889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679</v>
      </c>
      <c r="C1328" s="209" t="s">
        <v>680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284</v>
      </c>
      <c r="H1328" s="207" t="s">
        <v>338</v>
      </c>
      <c r="I1328" s="207" t="s">
        <v>188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679</v>
      </c>
      <c r="C1329" s="209" t="s">
        <v>680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286</v>
      </c>
      <c r="H1329" s="207" t="s">
        <v>288</v>
      </c>
      <c r="I1329" s="207" t="s">
        <v>238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679</v>
      </c>
      <c r="C1330" s="209" t="s">
        <v>680</v>
      </c>
      <c r="D1330" s="72" t="str">
        <f t="shared" si="41"/>
        <v>fev/2018</v>
      </c>
      <c r="E1330" s="206">
        <v>43147</v>
      </c>
      <c r="F1330" s="205" t="s">
        <v>209</v>
      </c>
      <c r="G1330" s="205" t="s">
        <v>284</v>
      </c>
      <c r="H1330" s="207" t="s">
        <v>295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679</v>
      </c>
      <c r="C1331" s="209" t="s">
        <v>680</v>
      </c>
      <c r="D1331" s="72" t="str">
        <f t="shared" si="41"/>
        <v>fev/2018</v>
      </c>
      <c r="E1331" s="206">
        <v>43147</v>
      </c>
      <c r="F1331" s="205" t="s">
        <v>209</v>
      </c>
      <c r="G1331" s="205" t="s">
        <v>284</v>
      </c>
      <c r="H1331" s="207" t="s">
        <v>295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679</v>
      </c>
      <c r="C1332" s="209" t="s">
        <v>680</v>
      </c>
      <c r="D1332" s="72" t="str">
        <f t="shared" si="41"/>
        <v>fev/2018</v>
      </c>
      <c r="E1332" s="206">
        <v>43147</v>
      </c>
      <c r="F1332" s="205" t="s">
        <v>209</v>
      </c>
      <c r="G1332" s="205" t="s">
        <v>284</v>
      </c>
      <c r="H1332" s="207" t="s">
        <v>295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679</v>
      </c>
      <c r="C1333" s="209" t="s">
        <v>680</v>
      </c>
      <c r="D1333" s="72" t="str">
        <f t="shared" si="41"/>
        <v>fev/2018</v>
      </c>
      <c r="E1333" s="206">
        <v>43147</v>
      </c>
      <c r="F1333" s="205" t="s">
        <v>209</v>
      </c>
      <c r="G1333" s="205" t="s">
        <v>284</v>
      </c>
      <c r="H1333" s="207" t="s">
        <v>295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679</v>
      </c>
      <c r="C1334" s="209" t="s">
        <v>680</v>
      </c>
      <c r="D1334" s="72" t="str">
        <f t="shared" si="41"/>
        <v>fev/2018</v>
      </c>
      <c r="E1334" s="206">
        <v>43147</v>
      </c>
      <c r="F1334" s="205" t="s">
        <v>209</v>
      </c>
      <c r="G1334" s="205" t="s">
        <v>284</v>
      </c>
      <c r="H1334" s="207" t="s">
        <v>1028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679</v>
      </c>
      <c r="C1335" s="209" t="s">
        <v>680</v>
      </c>
      <c r="D1335" s="72" t="str">
        <f t="shared" si="41"/>
        <v>fev/2018</v>
      </c>
      <c r="E1335" s="206">
        <v>43147</v>
      </c>
      <c r="F1335" s="205" t="s">
        <v>209</v>
      </c>
      <c r="G1335" s="205" t="s">
        <v>284</v>
      </c>
      <c r="H1335" s="207" t="s">
        <v>1028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679</v>
      </c>
      <c r="C1336" s="209" t="s">
        <v>680</v>
      </c>
      <c r="D1336" s="72" t="str">
        <f t="shared" si="41"/>
        <v>fev/2018</v>
      </c>
      <c r="E1336" s="206">
        <v>43150</v>
      </c>
      <c r="F1336" s="205" t="s">
        <v>212</v>
      </c>
      <c r="G1336" s="205" t="s">
        <v>284</v>
      </c>
      <c r="H1336" s="207" t="s">
        <v>212</v>
      </c>
      <c r="I1336" s="207" t="s">
        <v>201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681</v>
      </c>
      <c r="C1337" s="209" t="s">
        <v>680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284</v>
      </c>
      <c r="H1337" s="207" t="s">
        <v>140</v>
      </c>
      <c r="I1337" s="207" t="s">
        <v>224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681</v>
      </c>
      <c r="C1338" s="209" t="s">
        <v>680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284</v>
      </c>
      <c r="H1338" s="207" t="s">
        <v>140</v>
      </c>
      <c r="I1338" s="207" t="s">
        <v>224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679</v>
      </c>
      <c r="C1339" s="209" t="s">
        <v>680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284</v>
      </c>
      <c r="H1339" s="207" t="s">
        <v>385</v>
      </c>
      <c r="I1339" s="207" t="s">
        <v>238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679</v>
      </c>
      <c r="C1340" s="209" t="s">
        <v>680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284</v>
      </c>
      <c r="H1340" s="207" t="s">
        <v>385</v>
      </c>
      <c r="I1340" s="207" t="s">
        <v>238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679</v>
      </c>
      <c r="C1341" s="209" t="s">
        <v>680</v>
      </c>
      <c r="D1341" s="72" t="str">
        <f t="shared" si="41"/>
        <v>fev/2018</v>
      </c>
      <c r="E1341" s="206">
        <v>43150</v>
      </c>
      <c r="F1341" s="205" t="s">
        <v>311</v>
      </c>
      <c r="G1341" s="205" t="s">
        <v>284</v>
      </c>
      <c r="H1341" s="207" t="s">
        <v>1078</v>
      </c>
      <c r="I1341" s="207" t="s">
        <v>265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679</v>
      </c>
      <c r="C1342" s="209" t="s">
        <v>680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290</v>
      </c>
      <c r="H1342" s="207" t="s">
        <v>352</v>
      </c>
      <c r="I1342" s="207" t="s">
        <v>237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679</v>
      </c>
      <c r="C1343" s="209" t="s">
        <v>680</v>
      </c>
      <c r="D1343" s="72" t="str">
        <f t="shared" si="41"/>
        <v>fev/2018</v>
      </c>
      <c r="E1343" s="206">
        <v>43150</v>
      </c>
      <c r="F1343" s="205" t="s">
        <v>202</v>
      </c>
      <c r="G1343" s="205" t="s">
        <v>284</v>
      </c>
      <c r="H1343" s="207" t="s">
        <v>203</v>
      </c>
      <c r="I1343" s="207" t="s">
        <v>289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679</v>
      </c>
      <c r="C1344" s="209" t="s">
        <v>680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284</v>
      </c>
      <c r="H1344" s="207" t="s">
        <v>304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681</v>
      </c>
      <c r="C1345" s="209" t="s">
        <v>680</v>
      </c>
      <c r="D1345" s="72" t="str">
        <f t="shared" si="41"/>
        <v>fev/2018</v>
      </c>
      <c r="E1345" s="206">
        <v>43150</v>
      </c>
      <c r="F1345" s="205" t="s">
        <v>209</v>
      </c>
      <c r="G1345" s="205" t="s">
        <v>284</v>
      </c>
      <c r="H1345" s="207" t="s">
        <v>1079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681</v>
      </c>
      <c r="C1346" s="209" t="s">
        <v>680</v>
      </c>
      <c r="D1346" s="72" t="str">
        <f t="shared" si="41"/>
        <v>fev/2018</v>
      </c>
      <c r="E1346" s="206">
        <v>43150</v>
      </c>
      <c r="F1346" s="205" t="s">
        <v>209</v>
      </c>
      <c r="G1346" s="205" t="s">
        <v>284</v>
      </c>
      <c r="H1346" s="207" t="s">
        <v>1079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679</v>
      </c>
      <c r="C1347" s="209" t="s">
        <v>680</v>
      </c>
      <c r="D1347" s="72" t="str">
        <f t="shared" si="41"/>
        <v>fev/2018</v>
      </c>
      <c r="E1347" s="206">
        <v>43150</v>
      </c>
      <c r="F1347" s="205" t="s">
        <v>209</v>
      </c>
      <c r="G1347" s="205" t="s">
        <v>284</v>
      </c>
      <c r="H1347" s="207" t="s">
        <v>1079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679</v>
      </c>
      <c r="C1348" s="209" t="s">
        <v>680</v>
      </c>
      <c r="D1348" s="72" t="str">
        <f t="shared" ref="D1348:D1411" si="43">TEXT(E1348,"mmm/aaaa")</f>
        <v>fev/2018</v>
      </c>
      <c r="E1348" s="206">
        <v>43150</v>
      </c>
      <c r="F1348" s="205" t="s">
        <v>209</v>
      </c>
      <c r="G1348" s="205" t="s">
        <v>284</v>
      </c>
      <c r="H1348" s="207" t="s">
        <v>1079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679</v>
      </c>
      <c r="C1349" s="209" t="s">
        <v>680</v>
      </c>
      <c r="D1349" s="72" t="str">
        <f t="shared" si="43"/>
        <v>fev/2018</v>
      </c>
      <c r="E1349" s="206">
        <v>43150</v>
      </c>
      <c r="F1349" s="205" t="s">
        <v>209</v>
      </c>
      <c r="G1349" s="205" t="s">
        <v>284</v>
      </c>
      <c r="H1349" s="207" t="s">
        <v>1028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681</v>
      </c>
      <c r="C1350" s="209" t="s">
        <v>680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284</v>
      </c>
      <c r="H1350" s="207" t="s">
        <v>140</v>
      </c>
      <c r="I1350" s="207" t="s">
        <v>224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679</v>
      </c>
      <c r="C1351" s="209" t="s">
        <v>680</v>
      </c>
      <c r="D1351" s="72" t="str">
        <f t="shared" si="43"/>
        <v>fev/2018</v>
      </c>
      <c r="E1351" s="206">
        <v>43151</v>
      </c>
      <c r="F1351" s="205" t="s">
        <v>1080</v>
      </c>
      <c r="G1351" s="205" t="s">
        <v>284</v>
      </c>
      <c r="H1351" s="207" t="s">
        <v>1015</v>
      </c>
      <c r="I1351" s="207" t="s">
        <v>189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679</v>
      </c>
      <c r="C1352" s="209" t="s">
        <v>680</v>
      </c>
      <c r="D1352" s="72" t="str">
        <f t="shared" si="43"/>
        <v>fev/2018</v>
      </c>
      <c r="E1352" s="206">
        <v>43151</v>
      </c>
      <c r="F1352" s="205" t="s">
        <v>1080</v>
      </c>
      <c r="G1352" s="205" t="s">
        <v>284</v>
      </c>
      <c r="H1352" s="207" t="s">
        <v>1015</v>
      </c>
      <c r="I1352" s="207" t="s">
        <v>232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679</v>
      </c>
      <c r="C1353" s="209" t="s">
        <v>680</v>
      </c>
      <c r="D1353" s="72" t="str">
        <f t="shared" si="43"/>
        <v>fev/2018</v>
      </c>
      <c r="E1353" s="206">
        <v>43151</v>
      </c>
      <c r="F1353" s="205" t="s">
        <v>1081</v>
      </c>
      <c r="G1353" s="205" t="s">
        <v>284</v>
      </c>
      <c r="H1353" s="207" t="s">
        <v>1015</v>
      </c>
      <c r="I1353" s="207" t="s">
        <v>232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679</v>
      </c>
      <c r="C1354" s="209" t="s">
        <v>680</v>
      </c>
      <c r="D1354" s="72" t="str">
        <f t="shared" si="43"/>
        <v>fev/2018</v>
      </c>
      <c r="E1354" s="206">
        <v>43151</v>
      </c>
      <c r="F1354" s="205" t="s">
        <v>1082</v>
      </c>
      <c r="G1354" s="205" t="s">
        <v>284</v>
      </c>
      <c r="H1354" s="207" t="s">
        <v>1015</v>
      </c>
      <c r="I1354" s="207" t="s">
        <v>232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679</v>
      </c>
      <c r="C1355" s="209" t="s">
        <v>680</v>
      </c>
      <c r="D1355" s="72" t="str">
        <f t="shared" si="43"/>
        <v>fev/2018</v>
      </c>
      <c r="E1355" s="206">
        <v>43151</v>
      </c>
      <c r="F1355" s="205" t="s">
        <v>565</v>
      </c>
      <c r="G1355" s="205" t="s">
        <v>284</v>
      </c>
      <c r="H1355" s="207" t="s">
        <v>1017</v>
      </c>
      <c r="I1355" s="207" t="s">
        <v>232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679</v>
      </c>
      <c r="C1356" s="209" t="s">
        <v>680</v>
      </c>
      <c r="D1356" s="72" t="str">
        <f t="shared" si="43"/>
        <v>fev/2018</v>
      </c>
      <c r="E1356" s="206">
        <v>43151</v>
      </c>
      <c r="F1356" s="205" t="s">
        <v>1083</v>
      </c>
      <c r="G1356" s="205" t="s">
        <v>284</v>
      </c>
      <c r="H1356" s="207" t="s">
        <v>1017</v>
      </c>
      <c r="I1356" s="207" t="s">
        <v>232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679</v>
      </c>
      <c r="C1357" s="209" t="s">
        <v>680</v>
      </c>
      <c r="D1357" s="72" t="str">
        <f t="shared" si="43"/>
        <v>fev/2018</v>
      </c>
      <c r="E1357" s="206">
        <v>43151</v>
      </c>
      <c r="F1357" s="205" t="s">
        <v>1084</v>
      </c>
      <c r="G1357" s="205" t="s">
        <v>284</v>
      </c>
      <c r="H1357" s="207" t="s">
        <v>1018</v>
      </c>
      <c r="I1357" s="207" t="s">
        <v>189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679</v>
      </c>
      <c r="C1358" s="209" t="s">
        <v>680</v>
      </c>
      <c r="D1358" s="72" t="str">
        <f t="shared" si="43"/>
        <v>fev/2018</v>
      </c>
      <c r="E1358" s="206">
        <v>43151</v>
      </c>
      <c r="F1358" s="205" t="s">
        <v>1084</v>
      </c>
      <c r="G1358" s="205" t="s">
        <v>284</v>
      </c>
      <c r="H1358" s="207" t="s">
        <v>1018</v>
      </c>
      <c r="I1358" s="207" t="s">
        <v>232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679</v>
      </c>
      <c r="C1359" s="209" t="s">
        <v>680</v>
      </c>
      <c r="D1359" s="72" t="str">
        <f t="shared" si="43"/>
        <v>fev/2018</v>
      </c>
      <c r="E1359" s="206">
        <v>43151</v>
      </c>
      <c r="F1359" s="205" t="s">
        <v>1085</v>
      </c>
      <c r="G1359" s="205" t="s">
        <v>284</v>
      </c>
      <c r="H1359" s="207" t="s">
        <v>1018</v>
      </c>
      <c r="I1359" s="207" t="s">
        <v>232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679</v>
      </c>
      <c r="C1360" s="209" t="s">
        <v>680</v>
      </c>
      <c r="D1360" s="72" t="str">
        <f t="shared" si="43"/>
        <v>fev/2018</v>
      </c>
      <c r="E1360" s="206">
        <v>43151</v>
      </c>
      <c r="F1360" s="205" t="s">
        <v>662</v>
      </c>
      <c r="G1360" s="205" t="s">
        <v>284</v>
      </c>
      <c r="H1360" s="207" t="s">
        <v>1018</v>
      </c>
      <c r="I1360" s="207" t="s">
        <v>232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679</v>
      </c>
      <c r="C1361" s="209" t="s">
        <v>680</v>
      </c>
      <c r="D1361" s="72" t="str">
        <f t="shared" si="43"/>
        <v>fev/2018</v>
      </c>
      <c r="E1361" s="206">
        <v>43151</v>
      </c>
      <c r="F1361" s="205" t="s">
        <v>1086</v>
      </c>
      <c r="G1361" s="205" t="s">
        <v>284</v>
      </c>
      <c r="H1361" s="207" t="s">
        <v>999</v>
      </c>
      <c r="I1361" s="207" t="s">
        <v>232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679</v>
      </c>
      <c r="C1362" s="209" t="s">
        <v>680</v>
      </c>
      <c r="D1362" s="72" t="str">
        <f t="shared" si="43"/>
        <v>fev/2018</v>
      </c>
      <c r="E1362" s="206">
        <v>43151</v>
      </c>
      <c r="F1362" s="205" t="s">
        <v>1087</v>
      </c>
      <c r="G1362" s="205" t="s">
        <v>284</v>
      </c>
      <c r="H1362" s="207" t="s">
        <v>999</v>
      </c>
      <c r="I1362" s="207" t="s">
        <v>232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681</v>
      </c>
      <c r="C1363" s="209" t="s">
        <v>680</v>
      </c>
      <c r="D1363" s="72" t="str">
        <f t="shared" si="43"/>
        <v>fev/2018</v>
      </c>
      <c r="E1363" s="206">
        <v>43151</v>
      </c>
      <c r="F1363" s="205" t="s">
        <v>200</v>
      </c>
      <c r="G1363" s="205" t="s">
        <v>284</v>
      </c>
      <c r="H1363" s="207" t="s">
        <v>291</v>
      </c>
      <c r="I1363" s="207" t="s">
        <v>226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679</v>
      </c>
      <c r="C1364" s="209" t="s">
        <v>680</v>
      </c>
      <c r="D1364" s="72" t="str">
        <f t="shared" si="43"/>
        <v>fev/2018</v>
      </c>
      <c r="E1364" s="206">
        <v>43151</v>
      </c>
      <c r="F1364" s="205" t="s">
        <v>506</v>
      </c>
      <c r="G1364" s="205" t="s">
        <v>284</v>
      </c>
      <c r="H1364" s="207" t="s">
        <v>1000</v>
      </c>
      <c r="I1364" s="207" t="s">
        <v>232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679</v>
      </c>
      <c r="C1365" s="209" t="s">
        <v>680</v>
      </c>
      <c r="D1365" s="72" t="str">
        <f t="shared" si="43"/>
        <v>fev/2018</v>
      </c>
      <c r="E1365" s="206">
        <v>43151</v>
      </c>
      <c r="F1365" s="205" t="s">
        <v>528</v>
      </c>
      <c r="G1365" s="205" t="s">
        <v>284</v>
      </c>
      <c r="H1365" s="207" t="s">
        <v>1000</v>
      </c>
      <c r="I1365" s="207" t="s">
        <v>232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679</v>
      </c>
      <c r="C1366" s="209" t="s">
        <v>680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284</v>
      </c>
      <c r="H1366" s="207" t="s">
        <v>889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679</v>
      </c>
      <c r="C1367" s="209" t="s">
        <v>680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284</v>
      </c>
      <c r="H1367" s="207" t="s">
        <v>889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679</v>
      </c>
      <c r="C1368" s="209" t="s">
        <v>680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284</v>
      </c>
      <c r="H1368" s="207" t="s">
        <v>889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679</v>
      </c>
      <c r="C1369" s="209" t="s">
        <v>680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284</v>
      </c>
      <c r="H1369" s="207" t="s">
        <v>889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679</v>
      </c>
      <c r="C1370" s="209" t="s">
        <v>680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284</v>
      </c>
      <c r="H1370" s="207" t="s">
        <v>889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679</v>
      </c>
      <c r="C1371" s="209" t="s">
        <v>680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284</v>
      </c>
      <c r="H1371" s="207" t="s">
        <v>889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679</v>
      </c>
      <c r="C1372" s="209" t="s">
        <v>680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284</v>
      </c>
      <c r="H1372" s="207" t="s">
        <v>889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679</v>
      </c>
      <c r="C1373" s="209" t="s">
        <v>680</v>
      </c>
      <c r="D1373" s="72" t="str">
        <f t="shared" si="43"/>
        <v>fev/2018</v>
      </c>
      <c r="E1373" s="206">
        <v>43151</v>
      </c>
      <c r="F1373" s="205" t="s">
        <v>365</v>
      </c>
      <c r="G1373" s="205" t="s">
        <v>284</v>
      </c>
      <c r="H1373" s="207" t="s">
        <v>366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679</v>
      </c>
      <c r="C1374" s="209" t="s">
        <v>680</v>
      </c>
      <c r="D1374" s="72" t="str">
        <f t="shared" si="43"/>
        <v>fev/2018</v>
      </c>
      <c r="E1374" s="206">
        <v>43151</v>
      </c>
      <c r="F1374" s="205" t="s">
        <v>1088</v>
      </c>
      <c r="G1374" s="205" t="s">
        <v>284</v>
      </c>
      <c r="H1374" s="207" t="s">
        <v>1001</v>
      </c>
      <c r="I1374" s="207" t="s">
        <v>232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679</v>
      </c>
      <c r="C1375" s="209" t="s">
        <v>680</v>
      </c>
      <c r="D1375" s="72" t="str">
        <f t="shared" si="43"/>
        <v>fev/2018</v>
      </c>
      <c r="E1375" s="206">
        <v>43151</v>
      </c>
      <c r="F1375" s="205" t="s">
        <v>461</v>
      </c>
      <c r="G1375" s="205" t="s">
        <v>284</v>
      </c>
      <c r="H1375" s="207" t="s">
        <v>1001</v>
      </c>
      <c r="I1375" s="207" t="s">
        <v>232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679</v>
      </c>
      <c r="C1376" s="209" t="s">
        <v>680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284</v>
      </c>
      <c r="H1376" s="207" t="s">
        <v>342</v>
      </c>
      <c r="I1376" s="207" t="s">
        <v>238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679</v>
      </c>
      <c r="C1377" s="209" t="s">
        <v>680</v>
      </c>
      <c r="D1377" s="72" t="str">
        <f t="shared" si="43"/>
        <v>fev/2018</v>
      </c>
      <c r="E1377" s="206">
        <v>43151</v>
      </c>
      <c r="F1377" s="205" t="s">
        <v>367</v>
      </c>
      <c r="G1377" s="205" t="s">
        <v>284</v>
      </c>
      <c r="H1377" s="207" t="s">
        <v>367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679</v>
      </c>
      <c r="C1378" s="209" t="s">
        <v>680</v>
      </c>
      <c r="D1378" s="72" t="str">
        <f t="shared" si="43"/>
        <v>fev/2018</v>
      </c>
      <c r="E1378" s="206">
        <v>43151</v>
      </c>
      <c r="F1378" s="205" t="s">
        <v>1089</v>
      </c>
      <c r="G1378" s="205" t="s">
        <v>284</v>
      </c>
      <c r="H1378" s="207" t="s">
        <v>1056</v>
      </c>
      <c r="I1378" s="207" t="s">
        <v>232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679</v>
      </c>
      <c r="C1379" s="209" t="s">
        <v>680</v>
      </c>
      <c r="D1379" s="72" t="str">
        <f t="shared" si="43"/>
        <v>fev/2018</v>
      </c>
      <c r="E1379" s="206">
        <v>43151</v>
      </c>
      <c r="F1379" s="205" t="s">
        <v>1090</v>
      </c>
      <c r="G1379" s="205" t="s">
        <v>284</v>
      </c>
      <c r="H1379" s="207" t="s">
        <v>1056</v>
      </c>
      <c r="I1379" s="207" t="s">
        <v>232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679</v>
      </c>
      <c r="C1380" s="209" t="s">
        <v>680</v>
      </c>
      <c r="D1380" s="72" t="str">
        <f t="shared" si="43"/>
        <v>fev/2018</v>
      </c>
      <c r="E1380" s="206">
        <v>43151</v>
      </c>
      <c r="F1380" s="205" t="s">
        <v>1091</v>
      </c>
      <c r="G1380" s="205" t="s">
        <v>284</v>
      </c>
      <c r="H1380" s="207" t="s">
        <v>1056</v>
      </c>
      <c r="I1380" s="207" t="s">
        <v>232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679</v>
      </c>
      <c r="C1381" s="209" t="s">
        <v>680</v>
      </c>
      <c r="D1381" s="72" t="str">
        <f t="shared" si="43"/>
        <v>fev/2018</v>
      </c>
      <c r="E1381" s="206">
        <v>43151</v>
      </c>
      <c r="F1381" s="205" t="s">
        <v>1092</v>
      </c>
      <c r="G1381" s="205" t="s">
        <v>284</v>
      </c>
      <c r="H1381" s="207" t="s">
        <v>1059</v>
      </c>
      <c r="I1381" s="207" t="s">
        <v>232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679</v>
      </c>
      <c r="C1382" s="209" t="s">
        <v>680</v>
      </c>
      <c r="D1382" s="72" t="str">
        <f t="shared" si="43"/>
        <v>fev/2018</v>
      </c>
      <c r="E1382" s="206">
        <v>43151</v>
      </c>
      <c r="F1382" s="205" t="s">
        <v>505</v>
      </c>
      <c r="G1382" s="205" t="s">
        <v>284</v>
      </c>
      <c r="H1382" s="207" t="s">
        <v>1059</v>
      </c>
      <c r="I1382" s="207" t="s">
        <v>232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679</v>
      </c>
      <c r="C1383" s="209" t="s">
        <v>680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284</v>
      </c>
      <c r="H1383" s="207" t="s">
        <v>184</v>
      </c>
      <c r="I1383" s="207" t="s">
        <v>273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679</v>
      </c>
      <c r="C1384" s="209" t="s">
        <v>680</v>
      </c>
      <c r="D1384" s="72" t="str">
        <f t="shared" si="43"/>
        <v>fev/2018</v>
      </c>
      <c r="E1384" s="206">
        <v>43151</v>
      </c>
      <c r="F1384" s="205" t="s">
        <v>1093</v>
      </c>
      <c r="G1384" s="205" t="s">
        <v>284</v>
      </c>
      <c r="H1384" s="207" t="s">
        <v>1047</v>
      </c>
      <c r="I1384" s="207" t="s">
        <v>189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679</v>
      </c>
      <c r="C1385" s="209" t="s">
        <v>680</v>
      </c>
      <c r="D1385" s="72" t="str">
        <f t="shared" si="43"/>
        <v>fev/2018</v>
      </c>
      <c r="E1385" s="206">
        <v>43151</v>
      </c>
      <c r="F1385" s="205" t="s">
        <v>1093</v>
      </c>
      <c r="G1385" s="205" t="s">
        <v>284</v>
      </c>
      <c r="H1385" s="207" t="s">
        <v>1047</v>
      </c>
      <c r="I1385" s="207" t="s">
        <v>258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679</v>
      </c>
      <c r="C1386" s="209" t="s">
        <v>680</v>
      </c>
      <c r="D1386" s="72" t="str">
        <f t="shared" si="43"/>
        <v>fev/2018</v>
      </c>
      <c r="E1386" s="206">
        <v>43151</v>
      </c>
      <c r="F1386" s="205" t="s">
        <v>1094</v>
      </c>
      <c r="G1386" s="205" t="s">
        <v>284</v>
      </c>
      <c r="H1386" s="207" t="s">
        <v>1047</v>
      </c>
      <c r="I1386" s="207" t="s">
        <v>258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679</v>
      </c>
      <c r="C1387" s="209" t="s">
        <v>680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284</v>
      </c>
      <c r="H1387" s="207" t="s">
        <v>185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679</v>
      </c>
      <c r="C1388" s="209" t="s">
        <v>680</v>
      </c>
      <c r="D1388" s="72" t="str">
        <f t="shared" si="43"/>
        <v>fev/2018</v>
      </c>
      <c r="E1388" s="206">
        <v>43151</v>
      </c>
      <c r="F1388" s="205" t="s">
        <v>1095</v>
      </c>
      <c r="G1388" s="205" t="s">
        <v>284</v>
      </c>
      <c r="H1388" s="207" t="s">
        <v>1020</v>
      </c>
      <c r="I1388" s="207" t="s">
        <v>232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679</v>
      </c>
      <c r="C1389" s="209" t="s">
        <v>680</v>
      </c>
      <c r="D1389" s="72" t="str">
        <f t="shared" si="43"/>
        <v>fev/2018</v>
      </c>
      <c r="E1389" s="206">
        <v>43151</v>
      </c>
      <c r="F1389" s="205" t="s">
        <v>1096</v>
      </c>
      <c r="G1389" s="205" t="s">
        <v>284</v>
      </c>
      <c r="H1389" s="207" t="s">
        <v>1020</v>
      </c>
      <c r="I1389" s="207" t="s">
        <v>232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679</v>
      </c>
      <c r="C1390" s="209" t="s">
        <v>680</v>
      </c>
      <c r="D1390" s="72" t="str">
        <f t="shared" si="43"/>
        <v>fev/2018</v>
      </c>
      <c r="E1390" s="206">
        <v>43151</v>
      </c>
      <c r="F1390" s="205" t="s">
        <v>662</v>
      </c>
      <c r="G1390" s="205" t="s">
        <v>284</v>
      </c>
      <c r="H1390" s="207" t="s">
        <v>1020</v>
      </c>
      <c r="I1390" s="207" t="s">
        <v>232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679</v>
      </c>
      <c r="C1391" s="209" t="s">
        <v>680</v>
      </c>
      <c r="D1391" s="72" t="str">
        <f t="shared" si="43"/>
        <v>fev/2018</v>
      </c>
      <c r="E1391" s="206">
        <v>43151</v>
      </c>
      <c r="F1391" s="205" t="s">
        <v>1097</v>
      </c>
      <c r="G1391" s="205" t="s">
        <v>284</v>
      </c>
      <c r="H1391" s="207" t="s">
        <v>1003</v>
      </c>
      <c r="I1391" s="207" t="s">
        <v>257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679</v>
      </c>
      <c r="C1392" s="209" t="s">
        <v>680</v>
      </c>
      <c r="D1392" s="72" t="str">
        <f t="shared" si="43"/>
        <v>fev/2018</v>
      </c>
      <c r="E1392" s="206">
        <v>43151</v>
      </c>
      <c r="F1392" s="205" t="s">
        <v>669</v>
      </c>
      <c r="G1392" s="205" t="s">
        <v>284</v>
      </c>
      <c r="H1392" s="207" t="s">
        <v>1005</v>
      </c>
      <c r="I1392" s="207" t="s">
        <v>232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679</v>
      </c>
      <c r="C1393" s="209" t="s">
        <v>680</v>
      </c>
      <c r="D1393" s="72" t="str">
        <f t="shared" si="43"/>
        <v>fev/2018</v>
      </c>
      <c r="E1393" s="206">
        <v>43151</v>
      </c>
      <c r="F1393" s="205" t="s">
        <v>592</v>
      </c>
      <c r="G1393" s="205" t="s">
        <v>284</v>
      </c>
      <c r="H1393" s="207" t="s">
        <v>1005</v>
      </c>
      <c r="I1393" s="207" t="s">
        <v>232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679</v>
      </c>
      <c r="C1394" s="209" t="s">
        <v>680</v>
      </c>
      <c r="D1394" s="72" t="str">
        <f t="shared" si="43"/>
        <v>fev/2018</v>
      </c>
      <c r="E1394" s="206">
        <v>43151</v>
      </c>
      <c r="F1394" s="205" t="s">
        <v>670</v>
      </c>
      <c r="G1394" s="205" t="s">
        <v>284</v>
      </c>
      <c r="H1394" s="207" t="s">
        <v>1005</v>
      </c>
      <c r="I1394" s="207" t="s">
        <v>232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679</v>
      </c>
      <c r="C1395" s="209" t="s">
        <v>680</v>
      </c>
      <c r="D1395" s="72" t="str">
        <f t="shared" si="43"/>
        <v>fev/2018</v>
      </c>
      <c r="E1395" s="206">
        <v>43151</v>
      </c>
      <c r="F1395" s="205" t="s">
        <v>671</v>
      </c>
      <c r="G1395" s="205" t="s">
        <v>284</v>
      </c>
      <c r="H1395" s="207" t="s">
        <v>1005</v>
      </c>
      <c r="I1395" s="207" t="s">
        <v>232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679</v>
      </c>
      <c r="C1396" s="209" t="s">
        <v>680</v>
      </c>
      <c r="D1396" s="72" t="str">
        <f t="shared" si="43"/>
        <v>fev/2018</v>
      </c>
      <c r="E1396" s="206">
        <v>43151</v>
      </c>
      <c r="F1396" s="205" t="s">
        <v>209</v>
      </c>
      <c r="G1396" s="205" t="s">
        <v>284</v>
      </c>
      <c r="H1396" s="207" t="s">
        <v>295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679</v>
      </c>
      <c r="C1397" s="209" t="s">
        <v>680</v>
      </c>
      <c r="D1397" s="72" t="str">
        <f t="shared" si="43"/>
        <v>fev/2018</v>
      </c>
      <c r="E1397" s="206">
        <v>43151</v>
      </c>
      <c r="F1397" s="205" t="s">
        <v>209</v>
      </c>
      <c r="G1397" s="205" t="s">
        <v>284</v>
      </c>
      <c r="H1397" s="207" t="s">
        <v>295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679</v>
      </c>
      <c r="C1398" s="209" t="s">
        <v>680</v>
      </c>
      <c r="D1398" s="72" t="str">
        <f t="shared" si="43"/>
        <v>fev/2018</v>
      </c>
      <c r="E1398" s="206">
        <v>43151</v>
      </c>
      <c r="F1398" s="205" t="s">
        <v>209</v>
      </c>
      <c r="G1398" s="205" t="s">
        <v>284</v>
      </c>
      <c r="H1398" s="207" t="s">
        <v>1028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679</v>
      </c>
      <c r="C1399" s="209" t="s">
        <v>680</v>
      </c>
      <c r="D1399" s="72" t="str">
        <f t="shared" si="43"/>
        <v>fev/2018</v>
      </c>
      <c r="E1399" s="206">
        <v>43151</v>
      </c>
      <c r="F1399" s="205" t="s">
        <v>209</v>
      </c>
      <c r="G1399" s="205" t="s">
        <v>284</v>
      </c>
      <c r="H1399" s="207" t="s">
        <v>1028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679</v>
      </c>
      <c r="C1400" s="209" t="s">
        <v>680</v>
      </c>
      <c r="D1400" s="72" t="str">
        <f t="shared" si="43"/>
        <v>fev/2018</v>
      </c>
      <c r="E1400" s="206">
        <v>43151</v>
      </c>
      <c r="F1400" s="205" t="s">
        <v>209</v>
      </c>
      <c r="G1400" s="205" t="s">
        <v>284</v>
      </c>
      <c r="H1400" s="207" t="s">
        <v>1028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679</v>
      </c>
      <c r="C1401" s="209" t="s">
        <v>680</v>
      </c>
      <c r="D1401" s="72" t="str">
        <f t="shared" si="43"/>
        <v>fev/2018</v>
      </c>
      <c r="E1401" s="206">
        <v>43151</v>
      </c>
      <c r="F1401" s="205" t="s">
        <v>209</v>
      </c>
      <c r="G1401" s="205" t="s">
        <v>284</v>
      </c>
      <c r="H1401" s="207" t="s">
        <v>1028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679</v>
      </c>
      <c r="C1402" s="209" t="s">
        <v>680</v>
      </c>
      <c r="D1402" s="72" t="str">
        <f t="shared" si="43"/>
        <v>fev/2018</v>
      </c>
      <c r="E1402" s="206">
        <v>43151</v>
      </c>
      <c r="F1402" s="205" t="s">
        <v>209</v>
      </c>
      <c r="G1402" s="205" t="s">
        <v>284</v>
      </c>
      <c r="H1402" s="207" t="s">
        <v>1028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679</v>
      </c>
      <c r="C1403" s="209" t="s">
        <v>680</v>
      </c>
      <c r="D1403" s="72" t="str">
        <f t="shared" si="43"/>
        <v>fev/2018</v>
      </c>
      <c r="E1403" s="206">
        <v>43151</v>
      </c>
      <c r="F1403" s="205" t="s">
        <v>209</v>
      </c>
      <c r="G1403" s="205" t="s">
        <v>284</v>
      </c>
      <c r="H1403" s="207" t="s">
        <v>1028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679</v>
      </c>
      <c r="C1404" s="209" t="s">
        <v>680</v>
      </c>
      <c r="D1404" s="72" t="str">
        <f t="shared" si="43"/>
        <v>fev/2018</v>
      </c>
      <c r="E1404" s="206">
        <v>43151</v>
      </c>
      <c r="F1404" s="205" t="s">
        <v>209</v>
      </c>
      <c r="G1404" s="205" t="s">
        <v>284</v>
      </c>
      <c r="H1404" s="207" t="s">
        <v>1028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681</v>
      </c>
      <c r="C1405" s="209" t="s">
        <v>680</v>
      </c>
      <c r="D1405" s="72" t="str">
        <f t="shared" si="43"/>
        <v>fev/2018</v>
      </c>
      <c r="E1405" s="206">
        <v>43151</v>
      </c>
      <c r="F1405" s="205" t="s">
        <v>200</v>
      </c>
      <c r="G1405" s="205" t="s">
        <v>284</v>
      </c>
      <c r="H1405" s="207" t="s">
        <v>296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679</v>
      </c>
      <c r="C1406" s="209" t="s">
        <v>680</v>
      </c>
      <c r="D1406" s="72" t="str">
        <f t="shared" si="43"/>
        <v>fev/2018</v>
      </c>
      <c r="E1406" s="206">
        <v>43151</v>
      </c>
      <c r="F1406" s="205" t="s">
        <v>200</v>
      </c>
      <c r="G1406" s="205" t="s">
        <v>284</v>
      </c>
      <c r="H1406" s="207" t="s">
        <v>296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679</v>
      </c>
      <c r="C1407" s="209" t="s">
        <v>680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284</v>
      </c>
      <c r="H1407" s="207" t="s">
        <v>1098</v>
      </c>
      <c r="I1407" s="207" t="s">
        <v>268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679</v>
      </c>
      <c r="C1408" s="209" t="s">
        <v>680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284</v>
      </c>
      <c r="H1408" s="207" t="s">
        <v>1002</v>
      </c>
      <c r="I1408" s="207" t="s">
        <v>189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679</v>
      </c>
      <c r="C1409" s="209" t="s">
        <v>680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284</v>
      </c>
      <c r="H1409" s="207" t="s">
        <v>1002</v>
      </c>
      <c r="I1409" s="207" t="s">
        <v>262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679</v>
      </c>
      <c r="C1410" s="209" t="s">
        <v>680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284</v>
      </c>
      <c r="H1410" s="207" t="s">
        <v>1002</v>
      </c>
      <c r="I1410" s="207" t="s">
        <v>189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679</v>
      </c>
      <c r="C1411" s="209" t="s">
        <v>680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284</v>
      </c>
      <c r="H1411" s="207" t="s">
        <v>1002</v>
      </c>
      <c r="I1411" s="207" t="s">
        <v>241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679</v>
      </c>
      <c r="C1412" s="209" t="s">
        <v>680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284</v>
      </c>
      <c r="H1412" s="207" t="s">
        <v>1099</v>
      </c>
      <c r="I1412" s="207" t="s">
        <v>273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679</v>
      </c>
      <c r="C1413" s="209" t="s">
        <v>680</v>
      </c>
      <c r="D1413" s="72" t="str">
        <f t="shared" si="45"/>
        <v>fev/2018</v>
      </c>
      <c r="E1413" s="206">
        <v>43152</v>
      </c>
      <c r="F1413" s="205" t="s">
        <v>209</v>
      </c>
      <c r="G1413" s="205" t="s">
        <v>284</v>
      </c>
      <c r="H1413" s="207" t="s">
        <v>295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681</v>
      </c>
      <c r="C1414" s="209" t="s">
        <v>680</v>
      </c>
      <c r="D1414" s="72" t="str">
        <f t="shared" si="45"/>
        <v>fev/2018</v>
      </c>
      <c r="E1414" s="206">
        <v>43153</v>
      </c>
      <c r="F1414" s="205" t="s">
        <v>212</v>
      </c>
      <c r="G1414" s="205" t="s">
        <v>284</v>
      </c>
      <c r="H1414" s="207" t="s">
        <v>212</v>
      </c>
      <c r="I1414" s="207" t="s">
        <v>201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681</v>
      </c>
      <c r="C1415" s="209" t="s">
        <v>680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284</v>
      </c>
      <c r="H1415" s="207" t="s">
        <v>140</v>
      </c>
      <c r="I1415" s="207" t="s">
        <v>224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679</v>
      </c>
      <c r="C1416" s="209" t="s">
        <v>680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284</v>
      </c>
      <c r="H1416" s="207" t="s">
        <v>1100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679</v>
      </c>
      <c r="C1417" s="209" t="s">
        <v>680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284</v>
      </c>
      <c r="H1417" s="207" t="s">
        <v>1100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679</v>
      </c>
      <c r="C1418" s="209" t="s">
        <v>680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284</v>
      </c>
      <c r="H1418" s="207" t="s">
        <v>207</v>
      </c>
      <c r="I1418" s="207" t="s">
        <v>186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679</v>
      </c>
      <c r="C1419" s="209" t="s">
        <v>680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284</v>
      </c>
      <c r="H1419" s="207" t="s">
        <v>207</v>
      </c>
      <c r="I1419" s="207" t="s">
        <v>186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681</v>
      </c>
      <c r="C1420" s="209" t="s">
        <v>680</v>
      </c>
      <c r="D1420" s="72" t="str">
        <f t="shared" si="45"/>
        <v>fev/2018</v>
      </c>
      <c r="E1420" s="206">
        <v>43153</v>
      </c>
      <c r="F1420" s="205" t="s">
        <v>200</v>
      </c>
      <c r="G1420" s="205" t="s">
        <v>284</v>
      </c>
      <c r="H1420" s="207" t="s">
        <v>291</v>
      </c>
      <c r="I1420" s="207" t="s">
        <v>226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679</v>
      </c>
      <c r="C1421" s="209" t="s">
        <v>680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284</v>
      </c>
      <c r="H1421" s="207" t="s">
        <v>1011</v>
      </c>
      <c r="I1421" s="207" t="s">
        <v>241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679</v>
      </c>
      <c r="C1422" s="209" t="s">
        <v>680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300</v>
      </c>
      <c r="H1422" s="207" t="s">
        <v>352</v>
      </c>
      <c r="I1422" s="207" t="s">
        <v>237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679</v>
      </c>
      <c r="C1423" s="209" t="s">
        <v>680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284</v>
      </c>
      <c r="H1423" s="207" t="s">
        <v>984</v>
      </c>
      <c r="I1423" s="207" t="s">
        <v>245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679</v>
      </c>
      <c r="C1424" s="209" t="s">
        <v>680</v>
      </c>
      <c r="D1424" s="72" t="str">
        <f t="shared" si="45"/>
        <v>fev/2018</v>
      </c>
      <c r="E1424" s="206">
        <v>43153</v>
      </c>
      <c r="F1424" s="205" t="s">
        <v>209</v>
      </c>
      <c r="G1424" s="205" t="s">
        <v>284</v>
      </c>
      <c r="H1424" s="207" t="s">
        <v>295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679</v>
      </c>
      <c r="C1425" s="209" t="s">
        <v>680</v>
      </c>
      <c r="D1425" s="72" t="str">
        <f t="shared" si="45"/>
        <v>fev/2018</v>
      </c>
      <c r="E1425" s="206">
        <v>43153</v>
      </c>
      <c r="F1425" s="205" t="s">
        <v>209</v>
      </c>
      <c r="G1425" s="205" t="s">
        <v>284</v>
      </c>
      <c r="H1425" s="207" t="s">
        <v>295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679</v>
      </c>
      <c r="C1426" s="209" t="s">
        <v>680</v>
      </c>
      <c r="D1426" s="72" t="str">
        <f t="shared" si="45"/>
        <v>fev/2018</v>
      </c>
      <c r="E1426" s="206">
        <v>43153</v>
      </c>
      <c r="F1426" s="205" t="s">
        <v>209</v>
      </c>
      <c r="G1426" s="205" t="s">
        <v>284</v>
      </c>
      <c r="H1426" s="207" t="s">
        <v>295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679</v>
      </c>
      <c r="C1427" s="209" t="s">
        <v>680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284</v>
      </c>
      <c r="H1427" s="207" t="s">
        <v>1018</v>
      </c>
      <c r="I1427" s="207" t="s">
        <v>232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679</v>
      </c>
      <c r="C1428" s="209" t="s">
        <v>680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284</v>
      </c>
      <c r="H1428" s="207" t="s">
        <v>999</v>
      </c>
      <c r="I1428" s="207" t="s">
        <v>232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679</v>
      </c>
      <c r="C1429" s="209" t="s">
        <v>680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284</v>
      </c>
      <c r="H1429" s="207" t="s">
        <v>1000</v>
      </c>
      <c r="I1429" s="207" t="s">
        <v>232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679</v>
      </c>
      <c r="C1430" s="209" t="s">
        <v>680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284</v>
      </c>
      <c r="H1430" s="207" t="s">
        <v>983</v>
      </c>
      <c r="I1430" s="207" t="s">
        <v>237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679</v>
      </c>
      <c r="C1431" s="209" t="s">
        <v>680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284</v>
      </c>
      <c r="H1431" s="207" t="s">
        <v>1001</v>
      </c>
      <c r="I1431" s="207" t="s">
        <v>232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679</v>
      </c>
      <c r="C1432" s="209" t="s">
        <v>680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284</v>
      </c>
      <c r="H1432" s="207" t="s">
        <v>1056</v>
      </c>
      <c r="I1432" s="207" t="s">
        <v>232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679</v>
      </c>
      <c r="C1433" s="209" t="s">
        <v>680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284</v>
      </c>
      <c r="H1433" s="207" t="s">
        <v>1056</v>
      </c>
      <c r="I1433" s="207" t="s">
        <v>232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679</v>
      </c>
      <c r="C1434" s="209" t="s">
        <v>680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284</v>
      </c>
      <c r="H1434" s="207" t="s">
        <v>1056</v>
      </c>
      <c r="I1434" s="207" t="s">
        <v>232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679</v>
      </c>
      <c r="C1435" s="209" t="s">
        <v>680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284</v>
      </c>
      <c r="H1435" s="207" t="s">
        <v>1059</v>
      </c>
      <c r="I1435" s="207" t="s">
        <v>232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679</v>
      </c>
      <c r="C1436" s="209" t="s">
        <v>680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284</v>
      </c>
      <c r="H1436" s="207" t="s">
        <v>184</v>
      </c>
      <c r="I1436" s="207" t="s">
        <v>238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679</v>
      </c>
      <c r="C1437" s="209" t="s">
        <v>680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284</v>
      </c>
      <c r="H1437" s="207" t="s">
        <v>184</v>
      </c>
      <c r="I1437" s="207" t="s">
        <v>237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679</v>
      </c>
      <c r="C1438" s="209" t="s">
        <v>680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284</v>
      </c>
      <c r="H1438" s="207" t="s">
        <v>1020</v>
      </c>
      <c r="I1438" s="207" t="s">
        <v>232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679</v>
      </c>
      <c r="C1439" s="209" t="s">
        <v>680</v>
      </c>
      <c r="D1439" s="72" t="str">
        <f t="shared" si="45"/>
        <v>fev/2018</v>
      </c>
      <c r="E1439" s="206">
        <v>43154</v>
      </c>
      <c r="F1439" s="205" t="s">
        <v>371</v>
      </c>
      <c r="G1439" s="205" t="s">
        <v>284</v>
      </c>
      <c r="H1439" s="207" t="s">
        <v>371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679</v>
      </c>
      <c r="C1440" s="209" t="s">
        <v>680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284</v>
      </c>
      <c r="H1440" s="207" t="s">
        <v>1034</v>
      </c>
      <c r="I1440" s="207" t="s">
        <v>239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681</v>
      </c>
      <c r="C1441" s="209" t="s">
        <v>680</v>
      </c>
      <c r="D1441" s="72" t="str">
        <f t="shared" si="45"/>
        <v>fev/2018</v>
      </c>
      <c r="E1441" s="206">
        <v>43154</v>
      </c>
      <c r="F1441" s="205" t="s">
        <v>202</v>
      </c>
      <c r="G1441" s="205" t="s">
        <v>284</v>
      </c>
      <c r="H1441" s="207" t="s">
        <v>203</v>
      </c>
      <c r="I1441" s="207" t="s">
        <v>289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679</v>
      </c>
      <c r="C1442" s="209" t="s">
        <v>680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284</v>
      </c>
      <c r="H1442" s="207" t="s">
        <v>304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679</v>
      </c>
      <c r="C1443" s="209" t="s">
        <v>680</v>
      </c>
      <c r="D1443" s="72" t="str">
        <f t="shared" si="45"/>
        <v>fev/2018</v>
      </c>
      <c r="E1443" s="206">
        <v>43154</v>
      </c>
      <c r="F1443" s="205" t="s">
        <v>1101</v>
      </c>
      <c r="G1443" s="205" t="s">
        <v>284</v>
      </c>
      <c r="H1443" s="207" t="s">
        <v>304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679</v>
      </c>
      <c r="C1444" s="209" t="s">
        <v>680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284</v>
      </c>
      <c r="H1444" s="207" t="s">
        <v>1005</v>
      </c>
      <c r="I1444" s="207" t="s">
        <v>232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679</v>
      </c>
      <c r="C1445" s="209" t="s">
        <v>680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284</v>
      </c>
      <c r="H1445" s="207" t="s">
        <v>1005</v>
      </c>
      <c r="I1445" s="207" t="s">
        <v>232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679</v>
      </c>
      <c r="C1446" s="209" t="s">
        <v>680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284</v>
      </c>
      <c r="H1446" s="207" t="s">
        <v>1005</v>
      </c>
      <c r="I1446" s="207" t="s">
        <v>232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679</v>
      </c>
      <c r="C1447" s="209" t="s">
        <v>680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284</v>
      </c>
      <c r="H1447" s="207" t="s">
        <v>1005</v>
      </c>
      <c r="I1447" s="207" t="s">
        <v>232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679</v>
      </c>
      <c r="C1448" s="209" t="s">
        <v>680</v>
      </c>
      <c r="D1448" s="72" t="str">
        <f t="shared" si="45"/>
        <v>fev/2018</v>
      </c>
      <c r="E1448" s="206">
        <v>43154</v>
      </c>
      <c r="F1448" s="205" t="s">
        <v>209</v>
      </c>
      <c r="G1448" s="205" t="s">
        <v>284</v>
      </c>
      <c r="H1448" s="207" t="s">
        <v>295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679</v>
      </c>
      <c r="C1449" s="209" t="s">
        <v>680</v>
      </c>
      <c r="D1449" s="72" t="str">
        <f t="shared" si="45"/>
        <v>fev/2018</v>
      </c>
      <c r="E1449" s="206">
        <v>43154</v>
      </c>
      <c r="F1449" s="205" t="s">
        <v>209</v>
      </c>
      <c r="G1449" s="205" t="s">
        <v>284</v>
      </c>
      <c r="H1449" s="207" t="s">
        <v>295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679</v>
      </c>
      <c r="C1450" s="209" t="s">
        <v>680</v>
      </c>
      <c r="D1450" s="72" t="str">
        <f t="shared" si="45"/>
        <v>fev/2018</v>
      </c>
      <c r="E1450" s="206">
        <v>43154</v>
      </c>
      <c r="F1450" s="205" t="s">
        <v>209</v>
      </c>
      <c r="G1450" s="205" t="s">
        <v>284</v>
      </c>
      <c r="H1450" s="207" t="s">
        <v>295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679</v>
      </c>
      <c r="C1451" s="209" t="s">
        <v>680</v>
      </c>
      <c r="D1451" s="72" t="str">
        <f t="shared" si="45"/>
        <v>fev/2018</v>
      </c>
      <c r="E1451" s="206">
        <v>43154</v>
      </c>
      <c r="F1451" s="205" t="s">
        <v>209</v>
      </c>
      <c r="G1451" s="205" t="s">
        <v>284</v>
      </c>
      <c r="H1451" s="207" t="s">
        <v>295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679</v>
      </c>
      <c r="C1452" s="209" t="s">
        <v>680</v>
      </c>
      <c r="D1452" s="72" t="str">
        <f t="shared" si="45"/>
        <v>fev/2018</v>
      </c>
      <c r="E1452" s="206">
        <v>43154</v>
      </c>
      <c r="F1452" s="205" t="s">
        <v>209</v>
      </c>
      <c r="G1452" s="205" t="s">
        <v>284</v>
      </c>
      <c r="H1452" s="207" t="s">
        <v>295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679</v>
      </c>
      <c r="C1453" s="209" t="s">
        <v>680</v>
      </c>
      <c r="D1453" s="72" t="str">
        <f t="shared" si="45"/>
        <v>fev/2018</v>
      </c>
      <c r="E1453" s="206">
        <v>43154</v>
      </c>
      <c r="F1453" s="205" t="s">
        <v>209</v>
      </c>
      <c r="G1453" s="205" t="s">
        <v>284</v>
      </c>
      <c r="H1453" s="207" t="s">
        <v>295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679</v>
      </c>
      <c r="C1454" s="209" t="s">
        <v>680</v>
      </c>
      <c r="D1454" s="72" t="str">
        <f t="shared" si="45"/>
        <v>fev/2018</v>
      </c>
      <c r="E1454" s="206">
        <v>43154</v>
      </c>
      <c r="F1454" s="205" t="s">
        <v>209</v>
      </c>
      <c r="G1454" s="205" t="s">
        <v>284</v>
      </c>
      <c r="H1454" s="207" t="s">
        <v>295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679</v>
      </c>
      <c r="C1455" s="209" t="s">
        <v>680</v>
      </c>
      <c r="D1455" s="72" t="str">
        <f t="shared" si="45"/>
        <v>fev/2018</v>
      </c>
      <c r="E1455" s="206">
        <v>43154</v>
      </c>
      <c r="F1455" s="205" t="s">
        <v>209</v>
      </c>
      <c r="G1455" s="205" t="s">
        <v>284</v>
      </c>
      <c r="H1455" s="207" t="s">
        <v>295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679</v>
      </c>
      <c r="C1456" s="209" t="s">
        <v>680</v>
      </c>
      <c r="D1456" s="72" t="str">
        <f t="shared" si="45"/>
        <v>fev/2018</v>
      </c>
      <c r="E1456" s="206">
        <v>43154</v>
      </c>
      <c r="F1456" s="205" t="s">
        <v>209</v>
      </c>
      <c r="G1456" s="205" t="s">
        <v>284</v>
      </c>
      <c r="H1456" s="207" t="s">
        <v>295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679</v>
      </c>
      <c r="C1457" s="209" t="s">
        <v>680</v>
      </c>
      <c r="D1457" s="72" t="str">
        <f t="shared" si="45"/>
        <v>fev/2018</v>
      </c>
      <c r="E1457" s="206">
        <v>43154</v>
      </c>
      <c r="F1457" s="205" t="s">
        <v>209</v>
      </c>
      <c r="G1457" s="205" t="s">
        <v>284</v>
      </c>
      <c r="H1457" s="207" t="s">
        <v>295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679</v>
      </c>
      <c r="C1458" s="209" t="s">
        <v>680</v>
      </c>
      <c r="D1458" s="72" t="str">
        <f t="shared" si="45"/>
        <v>fev/2018</v>
      </c>
      <c r="E1458" s="206">
        <v>43154</v>
      </c>
      <c r="F1458" s="205" t="s">
        <v>209</v>
      </c>
      <c r="G1458" s="205" t="s">
        <v>284</v>
      </c>
      <c r="H1458" s="207" t="s">
        <v>295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679</v>
      </c>
      <c r="C1459" s="209" t="s">
        <v>680</v>
      </c>
      <c r="D1459" s="72" t="str">
        <f t="shared" si="45"/>
        <v>fev/2018</v>
      </c>
      <c r="E1459" s="206">
        <v>43154</v>
      </c>
      <c r="F1459" s="205" t="s">
        <v>209</v>
      </c>
      <c r="G1459" s="205" t="s">
        <v>284</v>
      </c>
      <c r="H1459" s="207" t="s">
        <v>295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679</v>
      </c>
      <c r="C1460" s="209" t="s">
        <v>680</v>
      </c>
      <c r="D1460" s="72" t="str">
        <f t="shared" si="45"/>
        <v>fev/2018</v>
      </c>
      <c r="E1460" s="206">
        <v>43154</v>
      </c>
      <c r="F1460" s="205" t="s">
        <v>209</v>
      </c>
      <c r="G1460" s="205" t="s">
        <v>284</v>
      </c>
      <c r="H1460" s="207" t="s">
        <v>295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679</v>
      </c>
      <c r="C1461" s="209" t="s">
        <v>680</v>
      </c>
      <c r="D1461" s="72" t="str">
        <f t="shared" si="45"/>
        <v>fev/2018</v>
      </c>
      <c r="E1461" s="206">
        <v>43154</v>
      </c>
      <c r="F1461" s="205" t="s">
        <v>209</v>
      </c>
      <c r="G1461" s="205" t="s">
        <v>284</v>
      </c>
      <c r="H1461" s="207" t="s">
        <v>1028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679</v>
      </c>
      <c r="C1462" s="209" t="s">
        <v>680</v>
      </c>
      <c r="D1462" s="72" t="str">
        <f t="shared" si="45"/>
        <v>fev/2018</v>
      </c>
      <c r="E1462" s="206">
        <v>43154</v>
      </c>
      <c r="F1462" s="205" t="s">
        <v>209</v>
      </c>
      <c r="G1462" s="205" t="s">
        <v>284</v>
      </c>
      <c r="H1462" s="207" t="s">
        <v>1028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681</v>
      </c>
      <c r="C1463" s="209" t="s">
        <v>680</v>
      </c>
      <c r="D1463" s="72" t="str">
        <f t="shared" si="45"/>
        <v>fev/2018</v>
      </c>
      <c r="E1463" s="206">
        <v>43154</v>
      </c>
      <c r="F1463" s="205" t="s">
        <v>200</v>
      </c>
      <c r="G1463" s="205" t="s">
        <v>284</v>
      </c>
      <c r="H1463" s="207" t="s">
        <v>296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679</v>
      </c>
      <c r="C1464" s="209" t="s">
        <v>680</v>
      </c>
      <c r="D1464" s="72" t="str">
        <f t="shared" si="45"/>
        <v>fev/2018</v>
      </c>
      <c r="E1464" s="206">
        <v>43154</v>
      </c>
      <c r="F1464" s="205" t="s">
        <v>200</v>
      </c>
      <c r="G1464" s="205" t="s">
        <v>284</v>
      </c>
      <c r="H1464" s="207" t="s">
        <v>296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679</v>
      </c>
      <c r="C1465" s="209" t="s">
        <v>680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284</v>
      </c>
      <c r="H1465" s="207" t="s">
        <v>178</v>
      </c>
      <c r="I1465" s="207" t="s">
        <v>237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679</v>
      </c>
      <c r="C1466" s="209" t="s">
        <v>680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284</v>
      </c>
      <c r="H1466" s="207" t="s">
        <v>178</v>
      </c>
      <c r="I1466" s="207" t="s">
        <v>237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681</v>
      </c>
      <c r="C1467" s="209" t="s">
        <v>680</v>
      </c>
      <c r="D1467" s="72" t="str">
        <f t="shared" si="45"/>
        <v>fev/2018</v>
      </c>
      <c r="E1467" s="206">
        <v>43157</v>
      </c>
      <c r="F1467" s="205" t="s">
        <v>200</v>
      </c>
      <c r="G1467" s="205" t="s">
        <v>284</v>
      </c>
      <c r="H1467" s="207" t="s">
        <v>291</v>
      </c>
      <c r="I1467" s="207" t="s">
        <v>226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679</v>
      </c>
      <c r="C1468" s="209" t="s">
        <v>680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284</v>
      </c>
      <c r="H1468" s="207" t="s">
        <v>1098</v>
      </c>
      <c r="I1468" s="207" t="s">
        <v>192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679</v>
      </c>
      <c r="C1469" s="209" t="s">
        <v>680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284</v>
      </c>
      <c r="H1469" s="207" t="s">
        <v>358</v>
      </c>
      <c r="I1469" s="207" t="s">
        <v>245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679</v>
      </c>
      <c r="C1470" s="209" t="s">
        <v>680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284</v>
      </c>
      <c r="H1470" s="207" t="s">
        <v>384</v>
      </c>
      <c r="I1470" s="207" t="s">
        <v>237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679</v>
      </c>
      <c r="C1471" s="209" t="s">
        <v>680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284</v>
      </c>
      <c r="H1471" s="207" t="s">
        <v>384</v>
      </c>
      <c r="I1471" s="207" t="s">
        <v>237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679</v>
      </c>
      <c r="C1472" s="209" t="s">
        <v>680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284</v>
      </c>
      <c r="H1472" s="207" t="s">
        <v>405</v>
      </c>
      <c r="I1472" s="207" t="s">
        <v>237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679</v>
      </c>
      <c r="C1473" s="209" t="s">
        <v>680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1102</v>
      </c>
      <c r="H1473" s="207" t="s">
        <v>1103</v>
      </c>
      <c r="I1473" s="207" t="s">
        <v>183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679</v>
      </c>
      <c r="C1474" s="209" t="s">
        <v>680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284</v>
      </c>
      <c r="H1474" s="207" t="s">
        <v>983</v>
      </c>
      <c r="I1474" s="207" t="s">
        <v>237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679</v>
      </c>
      <c r="C1475" s="209" t="s">
        <v>680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284</v>
      </c>
      <c r="H1475" s="207" t="s">
        <v>889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679</v>
      </c>
      <c r="C1476" s="209" t="s">
        <v>680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284</v>
      </c>
      <c r="H1476" s="207" t="s">
        <v>889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679</v>
      </c>
      <c r="C1477" s="209" t="s">
        <v>680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284</v>
      </c>
      <c r="H1477" s="207" t="s">
        <v>889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679</v>
      </c>
      <c r="C1478" s="209" t="s">
        <v>680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284</v>
      </c>
      <c r="H1478" s="207" t="s">
        <v>889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679</v>
      </c>
      <c r="C1479" s="209" t="s">
        <v>680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284</v>
      </c>
      <c r="H1479" s="207" t="s">
        <v>1104</v>
      </c>
      <c r="I1479" s="207" t="s">
        <v>250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679</v>
      </c>
      <c r="C1480" s="209" t="s">
        <v>680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284</v>
      </c>
      <c r="H1480" s="207" t="s">
        <v>352</v>
      </c>
      <c r="I1480" s="207" t="s">
        <v>237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679</v>
      </c>
      <c r="C1481" s="209" t="s">
        <v>680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284</v>
      </c>
      <c r="H1481" s="207" t="s">
        <v>352</v>
      </c>
      <c r="I1481" s="207" t="s">
        <v>249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679</v>
      </c>
      <c r="C1482" s="209" t="s">
        <v>680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284</v>
      </c>
      <c r="H1482" s="207" t="s">
        <v>168</v>
      </c>
      <c r="I1482" s="207" t="s">
        <v>249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679</v>
      </c>
      <c r="C1483" s="209" t="s">
        <v>680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284</v>
      </c>
      <c r="H1483" s="207" t="s">
        <v>400</v>
      </c>
      <c r="I1483" s="207" t="s">
        <v>249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679</v>
      </c>
      <c r="C1484" s="209" t="s">
        <v>680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284</v>
      </c>
      <c r="H1484" s="207" t="s">
        <v>143</v>
      </c>
      <c r="I1484" s="207" t="s">
        <v>244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679</v>
      </c>
      <c r="C1485" s="209" t="s">
        <v>680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284</v>
      </c>
      <c r="H1485" s="207" t="s">
        <v>1003</v>
      </c>
      <c r="I1485" s="207" t="s">
        <v>257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679</v>
      </c>
      <c r="C1486" s="209" t="s">
        <v>680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314</v>
      </c>
      <c r="H1486" s="207" t="s">
        <v>288</v>
      </c>
      <c r="I1486" s="207" t="s">
        <v>237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681</v>
      </c>
      <c r="C1487" s="209" t="s">
        <v>680</v>
      </c>
      <c r="D1487" s="72" t="str">
        <f t="shared" si="47"/>
        <v>fev/2018</v>
      </c>
      <c r="E1487" s="206">
        <v>43157</v>
      </c>
      <c r="F1487" s="205" t="s">
        <v>202</v>
      </c>
      <c r="G1487" s="205" t="s">
        <v>284</v>
      </c>
      <c r="H1487" s="207" t="s">
        <v>203</v>
      </c>
      <c r="I1487" s="207" t="s">
        <v>289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679</v>
      </c>
      <c r="C1488" s="209" t="s">
        <v>680</v>
      </c>
      <c r="D1488" s="72" t="str">
        <f t="shared" si="47"/>
        <v>fev/2018</v>
      </c>
      <c r="E1488" s="206">
        <v>43157</v>
      </c>
      <c r="F1488" s="205" t="s">
        <v>202</v>
      </c>
      <c r="G1488" s="205" t="s">
        <v>284</v>
      </c>
      <c r="H1488" s="207" t="s">
        <v>203</v>
      </c>
      <c r="I1488" s="207" t="s">
        <v>289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679</v>
      </c>
      <c r="C1489" s="209" t="s">
        <v>680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284</v>
      </c>
      <c r="H1489" s="207" t="s">
        <v>306</v>
      </c>
      <c r="I1489" s="207" t="s">
        <v>246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679</v>
      </c>
      <c r="C1490" s="209" t="s">
        <v>680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284</v>
      </c>
      <c r="H1490" s="207" t="s">
        <v>309</v>
      </c>
      <c r="I1490" s="207" t="s">
        <v>195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679</v>
      </c>
      <c r="C1491" s="209" t="s">
        <v>680</v>
      </c>
      <c r="D1491" s="72" t="str">
        <f t="shared" si="47"/>
        <v>fev/2018</v>
      </c>
      <c r="E1491" s="206">
        <v>43157</v>
      </c>
      <c r="F1491" s="205" t="s">
        <v>209</v>
      </c>
      <c r="G1491" s="205" t="s">
        <v>284</v>
      </c>
      <c r="H1491" s="207" t="s">
        <v>295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679</v>
      </c>
      <c r="C1492" s="209" t="s">
        <v>680</v>
      </c>
      <c r="D1492" s="72" t="str">
        <f t="shared" si="47"/>
        <v>fev/2018</v>
      </c>
      <c r="E1492" s="206">
        <v>43157</v>
      </c>
      <c r="F1492" s="205" t="s">
        <v>209</v>
      </c>
      <c r="G1492" s="205" t="s">
        <v>284</v>
      </c>
      <c r="H1492" s="207" t="s">
        <v>295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679</v>
      </c>
      <c r="C1493" s="209" t="s">
        <v>680</v>
      </c>
      <c r="D1493" s="72" t="str">
        <f t="shared" si="47"/>
        <v>fev/2018</v>
      </c>
      <c r="E1493" s="206">
        <v>43157</v>
      </c>
      <c r="F1493" s="205" t="s">
        <v>209</v>
      </c>
      <c r="G1493" s="205" t="s">
        <v>284</v>
      </c>
      <c r="H1493" s="207" t="s">
        <v>295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679</v>
      </c>
      <c r="C1494" s="209" t="s">
        <v>680</v>
      </c>
      <c r="D1494" s="72" t="str">
        <f t="shared" si="47"/>
        <v>fev/2018</v>
      </c>
      <c r="E1494" s="206">
        <v>43157</v>
      </c>
      <c r="F1494" s="205" t="s">
        <v>209</v>
      </c>
      <c r="G1494" s="205" t="s">
        <v>284</v>
      </c>
      <c r="H1494" s="207" t="s">
        <v>1028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679</v>
      </c>
      <c r="C1495" s="209" t="s">
        <v>680</v>
      </c>
      <c r="D1495" s="72" t="str">
        <f t="shared" si="47"/>
        <v>fev/2018</v>
      </c>
      <c r="E1495" s="206">
        <v>43157</v>
      </c>
      <c r="F1495" s="205" t="s">
        <v>209</v>
      </c>
      <c r="G1495" s="205" t="s">
        <v>284</v>
      </c>
      <c r="H1495" s="207" t="s">
        <v>1028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679</v>
      </c>
      <c r="C1496" s="209" t="s">
        <v>680</v>
      </c>
      <c r="D1496" s="72" t="str">
        <f t="shared" si="47"/>
        <v>fev/2018</v>
      </c>
      <c r="E1496" s="206">
        <v>43157</v>
      </c>
      <c r="F1496" s="205" t="s">
        <v>209</v>
      </c>
      <c r="G1496" s="205" t="s">
        <v>284</v>
      </c>
      <c r="H1496" s="207" t="s">
        <v>1028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679</v>
      </c>
      <c r="C1497" s="209" t="s">
        <v>680</v>
      </c>
      <c r="D1497" s="72" t="str">
        <f t="shared" si="47"/>
        <v>fev/2018</v>
      </c>
      <c r="E1497" s="206">
        <v>43157</v>
      </c>
      <c r="F1497" s="205" t="s">
        <v>209</v>
      </c>
      <c r="G1497" s="205" t="s">
        <v>284</v>
      </c>
      <c r="H1497" s="207" t="s">
        <v>1028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679</v>
      </c>
      <c r="C1498" s="209" t="s">
        <v>680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284</v>
      </c>
      <c r="H1498" s="207" t="s">
        <v>305</v>
      </c>
      <c r="I1498" s="207" t="s">
        <v>237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679</v>
      </c>
      <c r="C1499" s="209" t="s">
        <v>680</v>
      </c>
      <c r="D1499" s="72" t="str">
        <f t="shared" si="47"/>
        <v>fev/2018</v>
      </c>
      <c r="E1499" s="206">
        <v>43158</v>
      </c>
      <c r="F1499" s="205" t="s">
        <v>372</v>
      </c>
      <c r="G1499" s="205" t="s">
        <v>284</v>
      </c>
      <c r="H1499" s="207" t="s">
        <v>394</v>
      </c>
      <c r="I1499" s="207" t="s">
        <v>188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679</v>
      </c>
      <c r="C1500" s="209" t="s">
        <v>680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284</v>
      </c>
      <c r="H1500" s="207" t="s">
        <v>313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679</v>
      </c>
      <c r="C1501" s="209" t="s">
        <v>680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284</v>
      </c>
      <c r="H1501" s="207" t="s">
        <v>889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679</v>
      </c>
      <c r="C1502" s="209" t="s">
        <v>680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284</v>
      </c>
      <c r="H1502" s="207" t="s">
        <v>889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679</v>
      </c>
      <c r="C1503" s="209" t="s">
        <v>680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284</v>
      </c>
      <c r="H1503" s="207" t="s">
        <v>889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679</v>
      </c>
      <c r="C1504" s="209" t="s">
        <v>680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284</v>
      </c>
      <c r="H1504" s="207" t="s">
        <v>889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679</v>
      </c>
      <c r="C1505" s="209" t="s">
        <v>680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284</v>
      </c>
      <c r="H1505" s="207" t="s">
        <v>1002</v>
      </c>
      <c r="I1505" s="207" t="s">
        <v>189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679</v>
      </c>
      <c r="C1506" s="209" t="s">
        <v>680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284</v>
      </c>
      <c r="H1506" s="207" t="s">
        <v>1002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679</v>
      </c>
      <c r="C1507" s="209" t="s">
        <v>680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284</v>
      </c>
      <c r="H1507" s="207" t="s">
        <v>1002</v>
      </c>
      <c r="I1507" s="207" t="s">
        <v>241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679</v>
      </c>
      <c r="C1508" s="209" t="s">
        <v>680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284</v>
      </c>
      <c r="H1508" s="207" t="s">
        <v>1002</v>
      </c>
      <c r="I1508" s="207" t="s">
        <v>241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679</v>
      </c>
      <c r="C1509" s="209" t="s">
        <v>680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284</v>
      </c>
      <c r="H1509" s="207" t="s">
        <v>1002</v>
      </c>
      <c r="I1509" s="207" t="s">
        <v>241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679</v>
      </c>
      <c r="C1510" s="209" t="s">
        <v>680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284</v>
      </c>
      <c r="H1510" s="207" t="s">
        <v>1002</v>
      </c>
      <c r="I1510" s="207" t="s">
        <v>241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679</v>
      </c>
      <c r="C1511" s="209" t="s">
        <v>680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284</v>
      </c>
      <c r="H1511" s="207" t="s">
        <v>168</v>
      </c>
      <c r="I1511" s="207" t="s">
        <v>249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679</v>
      </c>
      <c r="C1512" s="209" t="s">
        <v>680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284</v>
      </c>
      <c r="H1512" s="207" t="s">
        <v>985</v>
      </c>
      <c r="I1512" s="207" t="s">
        <v>245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679</v>
      </c>
      <c r="C1513" s="209" t="s">
        <v>680</v>
      </c>
      <c r="D1513" s="72" t="str">
        <f t="shared" si="47"/>
        <v>fev/2018</v>
      </c>
      <c r="E1513" s="206">
        <v>43158</v>
      </c>
      <c r="F1513" s="205" t="s">
        <v>202</v>
      </c>
      <c r="G1513" s="205" t="s">
        <v>284</v>
      </c>
      <c r="H1513" s="207" t="s">
        <v>203</v>
      </c>
      <c r="I1513" s="207" t="s">
        <v>289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679</v>
      </c>
      <c r="C1514" s="209" t="s">
        <v>680</v>
      </c>
      <c r="D1514" s="72" t="str">
        <f t="shared" si="47"/>
        <v>fev/2018</v>
      </c>
      <c r="E1514" s="206">
        <v>43158</v>
      </c>
      <c r="F1514" s="205" t="s">
        <v>209</v>
      </c>
      <c r="G1514" s="205" t="s">
        <v>284</v>
      </c>
      <c r="H1514" s="207" t="s">
        <v>295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679</v>
      </c>
      <c r="C1515" s="209" t="s">
        <v>680</v>
      </c>
      <c r="D1515" s="72" t="str">
        <f t="shared" si="47"/>
        <v>fev/2018</v>
      </c>
      <c r="E1515" s="206">
        <v>43158</v>
      </c>
      <c r="F1515" s="205" t="s">
        <v>209</v>
      </c>
      <c r="G1515" s="205" t="s">
        <v>284</v>
      </c>
      <c r="H1515" s="207" t="s">
        <v>295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679</v>
      </c>
      <c r="C1516" s="209" t="s">
        <v>680</v>
      </c>
      <c r="D1516" s="72" t="str">
        <f t="shared" si="47"/>
        <v>fev/2018</v>
      </c>
      <c r="E1516" s="206">
        <v>43158</v>
      </c>
      <c r="F1516" s="205" t="s">
        <v>209</v>
      </c>
      <c r="G1516" s="205" t="s">
        <v>284</v>
      </c>
      <c r="H1516" s="207" t="s">
        <v>295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679</v>
      </c>
      <c r="C1517" s="209" t="s">
        <v>680</v>
      </c>
      <c r="D1517" s="72" t="str">
        <f t="shared" si="47"/>
        <v>fev/2018</v>
      </c>
      <c r="E1517" s="206">
        <v>43158</v>
      </c>
      <c r="F1517" s="205" t="s">
        <v>209</v>
      </c>
      <c r="G1517" s="205" t="s">
        <v>284</v>
      </c>
      <c r="H1517" s="207" t="s">
        <v>1028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679</v>
      </c>
      <c r="C1518" s="209" t="s">
        <v>680</v>
      </c>
      <c r="D1518" s="72" t="str">
        <f t="shared" si="47"/>
        <v>fev/2018</v>
      </c>
      <c r="E1518" s="206">
        <v>43158</v>
      </c>
      <c r="F1518" s="205" t="s">
        <v>209</v>
      </c>
      <c r="G1518" s="205" t="s">
        <v>284</v>
      </c>
      <c r="H1518" s="207" t="s">
        <v>1028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679</v>
      </c>
      <c r="C1519" s="209" t="s">
        <v>680</v>
      </c>
      <c r="D1519" s="72" t="str">
        <f t="shared" si="47"/>
        <v>fev/2018</v>
      </c>
      <c r="E1519" s="206">
        <v>43158</v>
      </c>
      <c r="F1519" s="205" t="s">
        <v>209</v>
      </c>
      <c r="G1519" s="205" t="s">
        <v>284</v>
      </c>
      <c r="H1519" s="207" t="s">
        <v>1028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679</v>
      </c>
      <c r="C1520" s="209" t="s">
        <v>680</v>
      </c>
      <c r="D1520" s="72" t="str">
        <f t="shared" si="47"/>
        <v>fev/2018</v>
      </c>
      <c r="E1520" s="206">
        <v>43158</v>
      </c>
      <c r="F1520" s="205" t="s">
        <v>209</v>
      </c>
      <c r="G1520" s="205" t="s">
        <v>284</v>
      </c>
      <c r="H1520" s="207" t="s">
        <v>1028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679</v>
      </c>
      <c r="C1521" s="209" t="s">
        <v>680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284</v>
      </c>
      <c r="H1521" s="207" t="s">
        <v>178</v>
      </c>
      <c r="I1521" s="207" t="s">
        <v>237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679</v>
      </c>
      <c r="C1522" s="209" t="s">
        <v>680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284</v>
      </c>
      <c r="H1522" s="207" t="s">
        <v>178</v>
      </c>
      <c r="I1522" s="207" t="s">
        <v>237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679</v>
      </c>
      <c r="C1523" s="209" t="s">
        <v>680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284</v>
      </c>
      <c r="H1523" s="207" t="s">
        <v>178</v>
      </c>
      <c r="I1523" s="207" t="s">
        <v>237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679</v>
      </c>
      <c r="C1524" s="209" t="s">
        <v>680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284</v>
      </c>
      <c r="H1524" s="207" t="s">
        <v>178</v>
      </c>
      <c r="I1524" s="207" t="s">
        <v>237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679</v>
      </c>
      <c r="C1525" s="209" t="s">
        <v>680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284</v>
      </c>
      <c r="H1525" s="207" t="s">
        <v>178</v>
      </c>
      <c r="I1525" s="207" t="s">
        <v>237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679</v>
      </c>
      <c r="C1526" s="209" t="s">
        <v>680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284</v>
      </c>
      <c r="H1526" s="207" t="s">
        <v>178</v>
      </c>
      <c r="I1526" s="207" t="s">
        <v>238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679</v>
      </c>
      <c r="C1527" s="209" t="s">
        <v>680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284</v>
      </c>
      <c r="H1527" s="207" t="s">
        <v>178</v>
      </c>
      <c r="I1527" s="207" t="s">
        <v>238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681</v>
      </c>
      <c r="C1528" s="209" t="s">
        <v>680</v>
      </c>
      <c r="D1528" s="72" t="str">
        <f t="shared" si="47"/>
        <v>fev/2018</v>
      </c>
      <c r="E1528" s="206">
        <v>43159</v>
      </c>
      <c r="F1528" s="205" t="s">
        <v>200</v>
      </c>
      <c r="G1528" s="205" t="s">
        <v>284</v>
      </c>
      <c r="H1528" s="207" t="s">
        <v>291</v>
      </c>
      <c r="I1528" s="207" t="s">
        <v>226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681</v>
      </c>
      <c r="C1529" s="209" t="s">
        <v>680</v>
      </c>
      <c r="D1529" s="72" t="str">
        <f t="shared" si="47"/>
        <v>fev/2018</v>
      </c>
      <c r="E1529" s="206">
        <v>43159</v>
      </c>
      <c r="F1529" s="205" t="s">
        <v>200</v>
      </c>
      <c r="G1529" s="205" t="s">
        <v>284</v>
      </c>
      <c r="H1529" s="207" t="s">
        <v>291</v>
      </c>
      <c r="I1529" s="207" t="s">
        <v>226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679</v>
      </c>
      <c r="C1530" s="209" t="s">
        <v>680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284</v>
      </c>
      <c r="H1530" s="207" t="s">
        <v>294</v>
      </c>
      <c r="I1530" s="207" t="s">
        <v>238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679</v>
      </c>
      <c r="C1531" s="209" t="s">
        <v>680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284</v>
      </c>
      <c r="H1531" s="207" t="s">
        <v>709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679</v>
      </c>
      <c r="C1532" s="209" t="s">
        <v>680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300</v>
      </c>
      <c r="H1532" s="207" t="s">
        <v>352</v>
      </c>
      <c r="I1532" s="207" t="s">
        <v>237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679</v>
      </c>
      <c r="C1533" s="209" t="s">
        <v>680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644</v>
      </c>
      <c r="H1533" s="207" t="s">
        <v>1105</v>
      </c>
      <c r="I1533" s="207" t="s">
        <v>273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681</v>
      </c>
      <c r="C1534" s="209" t="s">
        <v>680</v>
      </c>
      <c r="D1534" s="72" t="str">
        <f t="shared" si="47"/>
        <v>fev/2018</v>
      </c>
      <c r="E1534" s="206">
        <v>43159</v>
      </c>
      <c r="F1534" s="205" t="s">
        <v>170</v>
      </c>
      <c r="G1534" s="205" t="s">
        <v>284</v>
      </c>
      <c r="H1534" s="207" t="s">
        <v>373</v>
      </c>
      <c r="I1534" s="207" t="s">
        <v>227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679</v>
      </c>
      <c r="C1535" s="209" t="s">
        <v>680</v>
      </c>
      <c r="D1535" s="72" t="str">
        <f t="shared" si="47"/>
        <v>fev/2018</v>
      </c>
      <c r="E1535" s="206">
        <v>43159</v>
      </c>
      <c r="F1535" s="205" t="s">
        <v>170</v>
      </c>
      <c r="G1535" s="205" t="s">
        <v>284</v>
      </c>
      <c r="H1535" s="207" t="s">
        <v>373</v>
      </c>
      <c r="I1535" s="207" t="s">
        <v>227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681</v>
      </c>
      <c r="C1536" s="209" t="s">
        <v>680</v>
      </c>
      <c r="D1536" s="72" t="str">
        <f t="shared" si="47"/>
        <v>fev/2018</v>
      </c>
      <c r="E1536" s="206">
        <v>43159</v>
      </c>
      <c r="F1536" s="205" t="s">
        <v>202</v>
      </c>
      <c r="G1536" s="205" t="s">
        <v>284</v>
      </c>
      <c r="H1536" s="207" t="s">
        <v>203</v>
      </c>
      <c r="I1536" s="207" t="s">
        <v>289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679</v>
      </c>
      <c r="C1537" s="209" t="s">
        <v>680</v>
      </c>
      <c r="D1537" s="72" t="str">
        <f t="shared" si="47"/>
        <v>fev/2018</v>
      </c>
      <c r="E1537" s="206">
        <v>43159</v>
      </c>
      <c r="F1537" s="205" t="s">
        <v>202</v>
      </c>
      <c r="G1537" s="205" t="s">
        <v>284</v>
      </c>
      <c r="H1537" s="207" t="s">
        <v>203</v>
      </c>
      <c r="I1537" s="207" t="s">
        <v>289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679</v>
      </c>
      <c r="C1538" s="209" t="s">
        <v>680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284</v>
      </c>
      <c r="H1538" s="207" t="s">
        <v>1027</v>
      </c>
      <c r="I1538" s="207" t="s">
        <v>242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679</v>
      </c>
      <c r="C1539" s="209" t="s">
        <v>680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284</v>
      </c>
      <c r="H1539" s="207" t="s">
        <v>1027</v>
      </c>
      <c r="I1539" s="207" t="s">
        <v>242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679</v>
      </c>
      <c r="C1540" s="209" t="s">
        <v>680</v>
      </c>
      <c r="D1540" s="72" t="str">
        <f t="shared" ref="D1540:D1603" si="49">TEXT(E1540,"mmm/aaaa")</f>
        <v>fev/2018</v>
      </c>
      <c r="E1540" s="206">
        <v>43159</v>
      </c>
      <c r="F1540" s="205" t="s">
        <v>209</v>
      </c>
      <c r="G1540" s="205" t="s">
        <v>284</v>
      </c>
      <c r="H1540" s="207" t="s">
        <v>295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679</v>
      </c>
      <c r="C1541" s="209" t="s">
        <v>680</v>
      </c>
      <c r="D1541" s="72" t="str">
        <f t="shared" si="49"/>
        <v>fev/2018</v>
      </c>
      <c r="E1541" s="206">
        <v>43159</v>
      </c>
      <c r="F1541" s="205" t="s">
        <v>209</v>
      </c>
      <c r="G1541" s="205" t="s">
        <v>284</v>
      </c>
      <c r="H1541" s="207" t="s">
        <v>295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679</v>
      </c>
      <c r="C1542" s="209" t="s">
        <v>680</v>
      </c>
      <c r="D1542" s="72" t="str">
        <f t="shared" si="49"/>
        <v>fev/2018</v>
      </c>
      <c r="E1542" s="206">
        <v>43159</v>
      </c>
      <c r="F1542" s="205" t="s">
        <v>209</v>
      </c>
      <c r="G1542" s="205" t="s">
        <v>284</v>
      </c>
      <c r="H1542" s="207" t="s">
        <v>295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681</v>
      </c>
      <c r="C1543" s="209" t="s">
        <v>680</v>
      </c>
      <c r="D1543" s="72" t="str">
        <f t="shared" si="49"/>
        <v>fev/2018</v>
      </c>
      <c r="E1543" s="206">
        <v>43159</v>
      </c>
      <c r="F1543" s="205" t="s">
        <v>200</v>
      </c>
      <c r="G1543" s="205" t="s">
        <v>284</v>
      </c>
      <c r="H1543" s="207" t="s">
        <v>296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679</v>
      </c>
      <c r="C1544" s="209" t="s">
        <v>680</v>
      </c>
      <c r="D1544" s="72" t="str">
        <f t="shared" si="49"/>
        <v>fev/2018</v>
      </c>
      <c r="E1544" s="206">
        <v>43159</v>
      </c>
      <c r="F1544" s="205" t="s">
        <v>200</v>
      </c>
      <c r="G1544" s="205" t="s">
        <v>284</v>
      </c>
      <c r="H1544" s="207" t="s">
        <v>296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679</v>
      </c>
      <c r="C1545" s="209" t="s">
        <v>680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284</v>
      </c>
      <c r="H1545" s="207" t="s">
        <v>305</v>
      </c>
      <c r="I1545" s="207" t="s">
        <v>237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679</v>
      </c>
      <c r="C1546" s="209" t="s">
        <v>680</v>
      </c>
      <c r="D1546" s="72" t="str">
        <f t="shared" si="49"/>
        <v>fev/2018</v>
      </c>
      <c r="E1546" s="206">
        <v>43159</v>
      </c>
      <c r="F1546" s="205" t="s">
        <v>348</v>
      </c>
      <c r="G1546" s="205" t="s">
        <v>284</v>
      </c>
      <c r="H1546" s="207" t="s">
        <v>868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679</v>
      </c>
      <c r="C1547" s="209" t="s">
        <v>680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284</v>
      </c>
      <c r="H1547" s="207" t="s">
        <v>359</v>
      </c>
      <c r="I1547" s="207" t="s">
        <v>238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679</v>
      </c>
      <c r="C1548" s="209" t="s">
        <v>680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284</v>
      </c>
      <c r="H1548" s="207" t="s">
        <v>359</v>
      </c>
      <c r="I1548" s="207" t="s">
        <v>237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679</v>
      </c>
      <c r="C1549" s="209" t="s">
        <v>680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284</v>
      </c>
      <c r="H1549" s="207" t="s">
        <v>1100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679</v>
      </c>
      <c r="C1550" s="209" t="s">
        <v>680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284</v>
      </c>
      <c r="H1550" s="207" t="s">
        <v>1018</v>
      </c>
      <c r="I1550" s="207" t="s">
        <v>232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679</v>
      </c>
      <c r="C1551" s="209" t="s">
        <v>680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284</v>
      </c>
      <c r="H1551" s="207" t="s">
        <v>999</v>
      </c>
      <c r="I1551" s="207" t="s">
        <v>232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679</v>
      </c>
      <c r="C1552" s="209" t="s">
        <v>680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284</v>
      </c>
      <c r="H1552" s="207" t="s">
        <v>1000</v>
      </c>
      <c r="I1552" s="207" t="s">
        <v>232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679</v>
      </c>
      <c r="C1553" s="209" t="s">
        <v>680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284</v>
      </c>
      <c r="H1553" s="207" t="s">
        <v>889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679</v>
      </c>
      <c r="C1554" s="209" t="s">
        <v>680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284</v>
      </c>
      <c r="H1554" s="207" t="s">
        <v>889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679</v>
      </c>
      <c r="C1555" s="209" t="s">
        <v>680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284</v>
      </c>
      <c r="H1555" s="207" t="s">
        <v>1056</v>
      </c>
      <c r="I1555" s="207" t="s">
        <v>232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679</v>
      </c>
      <c r="C1556" s="209" t="s">
        <v>680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284</v>
      </c>
      <c r="H1556" s="207" t="s">
        <v>1056</v>
      </c>
      <c r="I1556" s="207" t="s">
        <v>232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679</v>
      </c>
      <c r="C1557" s="209" t="s">
        <v>680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284</v>
      </c>
      <c r="H1557" s="207" t="s">
        <v>1056</v>
      </c>
      <c r="I1557" s="207" t="s">
        <v>232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679</v>
      </c>
      <c r="C1558" s="209" t="s">
        <v>680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284</v>
      </c>
      <c r="H1558" s="207" t="s">
        <v>1059</v>
      </c>
      <c r="I1558" s="207" t="s">
        <v>232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679</v>
      </c>
      <c r="C1559" s="209" t="s">
        <v>680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284</v>
      </c>
      <c r="H1559" s="207" t="s">
        <v>984</v>
      </c>
      <c r="I1559" s="207" t="s">
        <v>245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679</v>
      </c>
      <c r="C1560" s="209" t="s">
        <v>680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284</v>
      </c>
      <c r="H1560" s="207" t="s">
        <v>1020</v>
      </c>
      <c r="I1560" s="207" t="s">
        <v>232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679</v>
      </c>
      <c r="C1561" s="209" t="s">
        <v>680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284</v>
      </c>
      <c r="H1561" s="207" t="s">
        <v>331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679</v>
      </c>
      <c r="C1562" s="209" t="s">
        <v>680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284</v>
      </c>
      <c r="H1562" s="207" t="s">
        <v>659</v>
      </c>
      <c r="I1562" s="207" t="s">
        <v>238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679</v>
      </c>
      <c r="C1563" s="209" t="s">
        <v>680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284</v>
      </c>
      <c r="H1563" s="207" t="s">
        <v>659</v>
      </c>
      <c r="I1563" s="207" t="s">
        <v>189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679</v>
      </c>
      <c r="C1564" s="209" t="s">
        <v>680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284</v>
      </c>
      <c r="H1564" s="207" t="s">
        <v>288</v>
      </c>
      <c r="I1564" s="207" t="s">
        <v>237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679</v>
      </c>
      <c r="C1565" s="209" t="s">
        <v>680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284</v>
      </c>
      <c r="H1565" s="207" t="s">
        <v>288</v>
      </c>
      <c r="I1565" s="207" t="s">
        <v>238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681</v>
      </c>
      <c r="C1566" s="209" t="s">
        <v>680</v>
      </c>
      <c r="D1566" s="72" t="str">
        <f t="shared" si="49"/>
        <v>mar/2018</v>
      </c>
      <c r="E1566" s="206">
        <v>43160</v>
      </c>
      <c r="F1566" s="205" t="s">
        <v>202</v>
      </c>
      <c r="G1566" s="205" t="s">
        <v>284</v>
      </c>
      <c r="H1566" s="207" t="s">
        <v>203</v>
      </c>
      <c r="I1566" s="207" t="s">
        <v>289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679</v>
      </c>
      <c r="C1567" s="209" t="s">
        <v>680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284</v>
      </c>
      <c r="H1567" s="207" t="s">
        <v>1005</v>
      </c>
      <c r="I1567" s="207" t="s">
        <v>232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679</v>
      </c>
      <c r="C1568" s="209" t="s">
        <v>680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284</v>
      </c>
      <c r="H1568" s="207" t="s">
        <v>1005</v>
      </c>
      <c r="I1568" s="207" t="s">
        <v>232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679</v>
      </c>
      <c r="C1569" s="209" t="s">
        <v>680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284</v>
      </c>
      <c r="H1569" s="207" t="s">
        <v>1005</v>
      </c>
      <c r="I1569" s="207" t="s">
        <v>232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679</v>
      </c>
      <c r="C1570" s="209" t="s">
        <v>680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284</v>
      </c>
      <c r="H1570" s="207" t="s">
        <v>1005</v>
      </c>
      <c r="I1570" s="207" t="s">
        <v>232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679</v>
      </c>
      <c r="C1571" s="209" t="s">
        <v>680</v>
      </c>
      <c r="D1571" s="72" t="str">
        <f t="shared" si="49"/>
        <v>mar/2018</v>
      </c>
      <c r="E1571" s="206">
        <v>43160</v>
      </c>
      <c r="F1571" s="205" t="s">
        <v>209</v>
      </c>
      <c r="G1571" s="205" t="s">
        <v>284</v>
      </c>
      <c r="H1571" s="207" t="s">
        <v>295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679</v>
      </c>
      <c r="C1572" s="209" t="s">
        <v>680</v>
      </c>
      <c r="D1572" s="72" t="str">
        <f t="shared" si="49"/>
        <v>mar/2018</v>
      </c>
      <c r="E1572" s="206">
        <v>43160</v>
      </c>
      <c r="F1572" s="205" t="s">
        <v>209</v>
      </c>
      <c r="G1572" s="205" t="s">
        <v>284</v>
      </c>
      <c r="H1572" s="207" t="s">
        <v>295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679</v>
      </c>
      <c r="C1573" s="209" t="s">
        <v>680</v>
      </c>
      <c r="D1573" s="72" t="str">
        <f t="shared" si="49"/>
        <v>mar/2018</v>
      </c>
      <c r="E1573" s="206">
        <v>43160</v>
      </c>
      <c r="F1573" s="205" t="s">
        <v>209</v>
      </c>
      <c r="G1573" s="205" t="s">
        <v>284</v>
      </c>
      <c r="H1573" s="207" t="s">
        <v>295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679</v>
      </c>
      <c r="C1574" s="209" t="s">
        <v>680</v>
      </c>
      <c r="D1574" s="72" t="str">
        <f t="shared" si="49"/>
        <v>mar/2018</v>
      </c>
      <c r="E1574" s="206">
        <v>43160</v>
      </c>
      <c r="F1574" s="205" t="s">
        <v>209</v>
      </c>
      <c r="G1574" s="205" t="s">
        <v>284</v>
      </c>
      <c r="H1574" s="207" t="s">
        <v>295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679</v>
      </c>
      <c r="C1575" s="209" t="s">
        <v>680</v>
      </c>
      <c r="D1575" s="72" t="str">
        <f t="shared" si="49"/>
        <v>mar/2018</v>
      </c>
      <c r="E1575" s="206">
        <v>43160</v>
      </c>
      <c r="F1575" s="205" t="s">
        <v>209</v>
      </c>
      <c r="G1575" s="205" t="s">
        <v>284</v>
      </c>
      <c r="H1575" s="207" t="s">
        <v>295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679</v>
      </c>
      <c r="C1576" s="209" t="s">
        <v>680</v>
      </c>
      <c r="D1576" s="72" t="str">
        <f t="shared" si="49"/>
        <v>mar/2018</v>
      </c>
      <c r="E1576" s="206">
        <v>43160</v>
      </c>
      <c r="F1576" s="205" t="s">
        <v>209</v>
      </c>
      <c r="G1576" s="205" t="s">
        <v>284</v>
      </c>
      <c r="H1576" s="207" t="s">
        <v>295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679</v>
      </c>
      <c r="C1577" s="209" t="s">
        <v>680</v>
      </c>
      <c r="D1577" s="72" t="str">
        <f t="shared" si="49"/>
        <v>mar/2018</v>
      </c>
      <c r="E1577" s="206">
        <v>43160</v>
      </c>
      <c r="F1577" s="205" t="s">
        <v>209</v>
      </c>
      <c r="G1577" s="205" t="s">
        <v>284</v>
      </c>
      <c r="H1577" s="207" t="s">
        <v>295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679</v>
      </c>
      <c r="C1578" s="209" t="s">
        <v>680</v>
      </c>
      <c r="D1578" s="72" t="str">
        <f t="shared" si="49"/>
        <v>mar/2018</v>
      </c>
      <c r="E1578" s="206">
        <v>43160</v>
      </c>
      <c r="F1578" s="205" t="s">
        <v>209</v>
      </c>
      <c r="G1578" s="205" t="s">
        <v>284</v>
      </c>
      <c r="H1578" s="207" t="s">
        <v>295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679</v>
      </c>
      <c r="C1579" s="209" t="s">
        <v>680</v>
      </c>
      <c r="D1579" s="72" t="str">
        <f t="shared" si="49"/>
        <v>mar/2018</v>
      </c>
      <c r="E1579" s="206">
        <v>43160</v>
      </c>
      <c r="F1579" s="205" t="s">
        <v>209</v>
      </c>
      <c r="G1579" s="205" t="s">
        <v>284</v>
      </c>
      <c r="H1579" s="207" t="s">
        <v>295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679</v>
      </c>
      <c r="C1580" s="209" t="s">
        <v>680</v>
      </c>
      <c r="D1580" s="72" t="str">
        <f t="shared" si="49"/>
        <v>mar/2018</v>
      </c>
      <c r="E1580" s="206">
        <v>43160</v>
      </c>
      <c r="F1580" s="205" t="s">
        <v>209</v>
      </c>
      <c r="G1580" s="205" t="s">
        <v>284</v>
      </c>
      <c r="H1580" s="207" t="s">
        <v>295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679</v>
      </c>
      <c r="C1581" s="209" t="s">
        <v>680</v>
      </c>
      <c r="D1581" s="72" t="str">
        <f t="shared" si="49"/>
        <v>mar/2018</v>
      </c>
      <c r="E1581" s="206">
        <v>43160</v>
      </c>
      <c r="F1581" s="205" t="s">
        <v>209</v>
      </c>
      <c r="G1581" s="205" t="s">
        <v>284</v>
      </c>
      <c r="H1581" s="207" t="s">
        <v>295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681</v>
      </c>
      <c r="C1582" s="209" t="s">
        <v>680</v>
      </c>
      <c r="D1582" s="72" t="str">
        <f t="shared" si="49"/>
        <v>mar/2018</v>
      </c>
      <c r="E1582" s="206">
        <v>43160</v>
      </c>
      <c r="F1582" s="205" t="s">
        <v>200</v>
      </c>
      <c r="G1582" s="205" t="s">
        <v>284</v>
      </c>
      <c r="H1582" s="207" t="s">
        <v>296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681</v>
      </c>
      <c r="C1583" s="209" t="s">
        <v>680</v>
      </c>
      <c r="D1583" s="72" t="str">
        <f t="shared" si="49"/>
        <v>mar/2018</v>
      </c>
      <c r="E1583" s="206">
        <v>43160</v>
      </c>
      <c r="F1583" s="205" t="s">
        <v>200</v>
      </c>
      <c r="G1583" s="205" t="s">
        <v>284</v>
      </c>
      <c r="H1583" s="207" t="s">
        <v>296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679</v>
      </c>
      <c r="C1584" s="209" t="s">
        <v>680</v>
      </c>
      <c r="D1584" s="72" t="str">
        <f t="shared" si="49"/>
        <v>mar/2018</v>
      </c>
      <c r="E1584" s="206">
        <v>43160</v>
      </c>
      <c r="F1584" s="205" t="s">
        <v>200</v>
      </c>
      <c r="G1584" s="205" t="s">
        <v>284</v>
      </c>
      <c r="H1584" s="207" t="s">
        <v>296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679</v>
      </c>
      <c r="C1585" s="209" t="s">
        <v>680</v>
      </c>
      <c r="D1585" s="72" t="str">
        <f t="shared" si="49"/>
        <v>mar/2018</v>
      </c>
      <c r="E1585" s="206">
        <v>43160</v>
      </c>
      <c r="F1585" s="205" t="s">
        <v>200</v>
      </c>
      <c r="G1585" s="205" t="s">
        <v>284</v>
      </c>
      <c r="H1585" s="207" t="s">
        <v>296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679</v>
      </c>
      <c r="C1586" s="209" t="s">
        <v>680</v>
      </c>
      <c r="D1586" s="72" t="str">
        <f t="shared" si="49"/>
        <v>mar/2018</v>
      </c>
      <c r="E1586" s="206">
        <v>43160</v>
      </c>
      <c r="F1586" s="205" t="s">
        <v>348</v>
      </c>
      <c r="G1586" s="205" t="s">
        <v>284</v>
      </c>
      <c r="H1586" s="207" t="s">
        <v>868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679</v>
      </c>
      <c r="C1587" s="209" t="s">
        <v>680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284</v>
      </c>
      <c r="H1587" s="207" t="s">
        <v>178</v>
      </c>
      <c r="I1587" s="207" t="s">
        <v>238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679</v>
      </c>
      <c r="C1588" s="209" t="s">
        <v>680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284</v>
      </c>
      <c r="H1588" s="207" t="s">
        <v>385</v>
      </c>
      <c r="I1588" s="207" t="s">
        <v>238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679</v>
      </c>
      <c r="C1589" s="209" t="s">
        <v>680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284</v>
      </c>
      <c r="H1589" s="207" t="s">
        <v>385</v>
      </c>
      <c r="I1589" s="207" t="s">
        <v>238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681</v>
      </c>
      <c r="C1590" s="209" t="s">
        <v>680</v>
      </c>
      <c r="D1590" s="72" t="str">
        <f t="shared" si="49"/>
        <v>mar/2018</v>
      </c>
      <c r="E1590" s="206">
        <v>43161</v>
      </c>
      <c r="F1590" s="205" t="s">
        <v>200</v>
      </c>
      <c r="G1590" s="205" t="s">
        <v>284</v>
      </c>
      <c r="H1590" s="207" t="s">
        <v>291</v>
      </c>
      <c r="I1590" s="207" t="s">
        <v>226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681</v>
      </c>
      <c r="C1591" s="209" t="s">
        <v>680</v>
      </c>
      <c r="D1591" s="72" t="str">
        <f t="shared" si="49"/>
        <v>mar/2018</v>
      </c>
      <c r="E1591" s="206">
        <v>43161</v>
      </c>
      <c r="F1591" s="205" t="s">
        <v>200</v>
      </c>
      <c r="G1591" s="205" t="s">
        <v>284</v>
      </c>
      <c r="H1591" s="207" t="s">
        <v>291</v>
      </c>
      <c r="I1591" s="207" t="s">
        <v>226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679</v>
      </c>
      <c r="C1592" s="209" t="s">
        <v>680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284</v>
      </c>
      <c r="H1592" s="207" t="s">
        <v>384</v>
      </c>
      <c r="I1592" s="207" t="s">
        <v>237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679</v>
      </c>
      <c r="C1593" s="209" t="s">
        <v>680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284</v>
      </c>
      <c r="H1593" s="207" t="s">
        <v>384</v>
      </c>
      <c r="I1593" s="207" t="s">
        <v>238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679</v>
      </c>
      <c r="C1594" s="209" t="s">
        <v>680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284</v>
      </c>
      <c r="H1594" s="207" t="s">
        <v>384</v>
      </c>
      <c r="I1594" s="207" t="s">
        <v>237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679</v>
      </c>
      <c r="C1595" s="209" t="s">
        <v>680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284</v>
      </c>
      <c r="H1595" s="207" t="s">
        <v>377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679</v>
      </c>
      <c r="C1596" s="209" t="s">
        <v>680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284</v>
      </c>
      <c r="H1596" s="207" t="s">
        <v>889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679</v>
      </c>
      <c r="C1597" s="209" t="s">
        <v>680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284</v>
      </c>
      <c r="H1597" s="207" t="s">
        <v>1001</v>
      </c>
      <c r="I1597" s="207" t="s">
        <v>232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679</v>
      </c>
      <c r="C1598" s="209" t="s">
        <v>680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284</v>
      </c>
      <c r="H1598" s="207" t="s">
        <v>303</v>
      </c>
      <c r="I1598" s="207" t="s">
        <v>238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679</v>
      </c>
      <c r="C1599" s="209" t="s">
        <v>680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284</v>
      </c>
      <c r="H1599" s="207" t="s">
        <v>320</v>
      </c>
      <c r="I1599" s="207" t="s">
        <v>238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679</v>
      </c>
      <c r="C1600" s="209" t="s">
        <v>680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284</v>
      </c>
      <c r="H1600" s="207" t="s">
        <v>287</v>
      </c>
      <c r="I1600" s="207" t="s">
        <v>238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679</v>
      </c>
      <c r="C1601" s="209" t="s">
        <v>680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284</v>
      </c>
      <c r="H1601" s="207" t="s">
        <v>1024</v>
      </c>
      <c r="I1601" s="207" t="s">
        <v>237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679</v>
      </c>
      <c r="C1602" s="209" t="s">
        <v>680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284</v>
      </c>
      <c r="H1602" s="207" t="s">
        <v>1045</v>
      </c>
      <c r="I1602" s="207" t="s">
        <v>238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679</v>
      </c>
      <c r="C1603" s="209" t="s">
        <v>680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284</v>
      </c>
      <c r="H1603" s="207" t="s">
        <v>1045</v>
      </c>
      <c r="I1603" s="207" t="s">
        <v>238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679</v>
      </c>
      <c r="C1604" s="209" t="s">
        <v>680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284</v>
      </c>
      <c r="H1604" s="207" t="s">
        <v>984</v>
      </c>
      <c r="I1604" s="207" t="s">
        <v>238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679</v>
      </c>
      <c r="C1605" s="209" t="s">
        <v>680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284</v>
      </c>
      <c r="H1605" s="207" t="s">
        <v>984</v>
      </c>
      <c r="I1605" s="207" t="s">
        <v>246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679</v>
      </c>
      <c r="C1606" s="209" t="s">
        <v>680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284</v>
      </c>
      <c r="H1606" s="207" t="s">
        <v>184</v>
      </c>
      <c r="I1606" s="207" t="s">
        <v>238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679</v>
      </c>
      <c r="C1607" s="209" t="s">
        <v>680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284</v>
      </c>
      <c r="H1607" s="207" t="s">
        <v>184</v>
      </c>
      <c r="I1607" s="207" t="s">
        <v>238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681</v>
      </c>
      <c r="C1608" s="209" t="s">
        <v>680</v>
      </c>
      <c r="D1608" s="72" t="str">
        <f t="shared" si="51"/>
        <v>mar/2018</v>
      </c>
      <c r="E1608" s="206">
        <v>43161</v>
      </c>
      <c r="F1608" s="205" t="s">
        <v>202</v>
      </c>
      <c r="G1608" s="205" t="s">
        <v>284</v>
      </c>
      <c r="H1608" s="207" t="s">
        <v>203</v>
      </c>
      <c r="I1608" s="207" t="s">
        <v>289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679</v>
      </c>
      <c r="C1609" s="209" t="s">
        <v>680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284</v>
      </c>
      <c r="H1609" s="207" t="s">
        <v>1025</v>
      </c>
      <c r="I1609" s="207" t="s">
        <v>237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679</v>
      </c>
      <c r="C1610" s="209" t="s">
        <v>680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284</v>
      </c>
      <c r="H1610" s="207" t="s">
        <v>993</v>
      </c>
      <c r="I1610" s="207" t="s">
        <v>239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679</v>
      </c>
      <c r="C1611" s="209" t="s">
        <v>680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284</v>
      </c>
      <c r="H1611" s="207" t="s">
        <v>1106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679</v>
      </c>
      <c r="C1612" s="209" t="s">
        <v>680</v>
      </c>
      <c r="D1612" s="72" t="str">
        <f t="shared" si="51"/>
        <v>mar/2018</v>
      </c>
      <c r="E1612" s="206">
        <v>43161</v>
      </c>
      <c r="F1612" s="205" t="s">
        <v>209</v>
      </c>
      <c r="G1612" s="205" t="s">
        <v>284</v>
      </c>
      <c r="H1612" s="207" t="s">
        <v>295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681</v>
      </c>
      <c r="C1613" s="209" t="s">
        <v>680</v>
      </c>
      <c r="D1613" s="72" t="str">
        <f t="shared" si="51"/>
        <v>mar/2018</v>
      </c>
      <c r="E1613" s="206">
        <v>43161</v>
      </c>
      <c r="F1613" s="205" t="s">
        <v>200</v>
      </c>
      <c r="G1613" s="205" t="s">
        <v>284</v>
      </c>
      <c r="H1613" s="207" t="s">
        <v>296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679</v>
      </c>
      <c r="C1614" s="209" t="s">
        <v>680</v>
      </c>
      <c r="D1614" s="72" t="str">
        <f t="shared" si="51"/>
        <v>mar/2018</v>
      </c>
      <c r="E1614" s="206">
        <v>43161</v>
      </c>
      <c r="F1614" s="205" t="s">
        <v>200</v>
      </c>
      <c r="G1614" s="205" t="s">
        <v>284</v>
      </c>
      <c r="H1614" s="207" t="s">
        <v>296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679</v>
      </c>
      <c r="C1615" s="209" t="s">
        <v>680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284</v>
      </c>
      <c r="H1615" s="207" t="s">
        <v>305</v>
      </c>
      <c r="I1615" s="207" t="s">
        <v>238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679</v>
      </c>
      <c r="C1616" s="209" t="s">
        <v>680</v>
      </c>
      <c r="D1616" s="72" t="str">
        <f t="shared" si="51"/>
        <v>mar/2018</v>
      </c>
      <c r="E1616" s="206">
        <v>43164</v>
      </c>
      <c r="F1616" s="205" t="s">
        <v>348</v>
      </c>
      <c r="G1616" s="205" t="s">
        <v>284</v>
      </c>
      <c r="H1616" s="207" t="s">
        <v>704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679</v>
      </c>
      <c r="C1617" s="209" t="s">
        <v>680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284</v>
      </c>
      <c r="H1617" s="207" t="s">
        <v>991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679</v>
      </c>
      <c r="C1618" s="209" t="s">
        <v>680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284</v>
      </c>
      <c r="H1618" s="207" t="s">
        <v>991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679</v>
      </c>
      <c r="C1619" s="209" t="s">
        <v>680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284</v>
      </c>
      <c r="H1619" s="207" t="s">
        <v>563</v>
      </c>
      <c r="I1619" s="207" t="s">
        <v>238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679</v>
      </c>
      <c r="C1620" s="209" t="s">
        <v>680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284</v>
      </c>
      <c r="H1620" s="207" t="s">
        <v>563</v>
      </c>
      <c r="I1620" s="207" t="s">
        <v>238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681</v>
      </c>
      <c r="C1621" s="209" t="s">
        <v>680</v>
      </c>
      <c r="D1621" s="72" t="str">
        <f t="shared" si="51"/>
        <v>mar/2018</v>
      </c>
      <c r="E1621" s="206">
        <v>43164</v>
      </c>
      <c r="F1621" s="205" t="s">
        <v>200</v>
      </c>
      <c r="G1621" s="205" t="s">
        <v>284</v>
      </c>
      <c r="H1621" s="207" t="s">
        <v>291</v>
      </c>
      <c r="I1621" s="207" t="s">
        <v>226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679</v>
      </c>
      <c r="C1622" s="209" t="s">
        <v>680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284</v>
      </c>
      <c r="H1622" s="207" t="s">
        <v>384</v>
      </c>
      <c r="I1622" s="207" t="s">
        <v>238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679</v>
      </c>
      <c r="C1623" s="209" t="s">
        <v>680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284</v>
      </c>
      <c r="H1623" s="207" t="s">
        <v>384</v>
      </c>
      <c r="I1623" s="207" t="s">
        <v>238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679</v>
      </c>
      <c r="C1624" s="209" t="s">
        <v>680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284</v>
      </c>
      <c r="H1624" s="207" t="s">
        <v>996</v>
      </c>
      <c r="I1624" s="207" t="s">
        <v>238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679</v>
      </c>
      <c r="C1625" s="209" t="s">
        <v>680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284</v>
      </c>
      <c r="H1625" s="207" t="s">
        <v>889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679</v>
      </c>
      <c r="C1626" s="209" t="s">
        <v>680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284</v>
      </c>
      <c r="H1626" s="207" t="s">
        <v>342</v>
      </c>
      <c r="I1626" s="207" t="s">
        <v>238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679</v>
      </c>
      <c r="C1627" s="209" t="s">
        <v>680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284</v>
      </c>
      <c r="H1627" s="207" t="s">
        <v>320</v>
      </c>
      <c r="I1627" s="207" t="s">
        <v>238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679</v>
      </c>
      <c r="C1628" s="209" t="s">
        <v>680</v>
      </c>
      <c r="D1628" s="72" t="str">
        <f t="shared" si="51"/>
        <v>mar/2018</v>
      </c>
      <c r="E1628" s="206">
        <v>43164</v>
      </c>
      <c r="F1628" s="205" t="s">
        <v>161</v>
      </c>
      <c r="G1628" s="205" t="s">
        <v>284</v>
      </c>
      <c r="H1628" s="207" t="s">
        <v>1107</v>
      </c>
      <c r="I1628" s="207" t="s">
        <v>189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679</v>
      </c>
      <c r="C1629" s="209" t="s">
        <v>680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284</v>
      </c>
      <c r="H1629" s="207" t="s">
        <v>1024</v>
      </c>
      <c r="I1629" s="207" t="s">
        <v>240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679</v>
      </c>
      <c r="C1630" s="209" t="s">
        <v>680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284</v>
      </c>
      <c r="H1630" s="207" t="s">
        <v>495</v>
      </c>
      <c r="I1630" s="207" t="s">
        <v>237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679</v>
      </c>
      <c r="C1631" s="209" t="s">
        <v>680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284</v>
      </c>
      <c r="H1631" s="207" t="s">
        <v>352</v>
      </c>
      <c r="I1631" s="207" t="s">
        <v>238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679</v>
      </c>
      <c r="C1632" s="209" t="s">
        <v>680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284</v>
      </c>
      <c r="H1632" s="207" t="s">
        <v>984</v>
      </c>
      <c r="I1632" s="207" t="s">
        <v>246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681</v>
      </c>
      <c r="C1633" s="209" t="s">
        <v>680</v>
      </c>
      <c r="D1633" s="72" t="str">
        <f t="shared" si="51"/>
        <v>mar/2018</v>
      </c>
      <c r="E1633" s="206">
        <v>43164</v>
      </c>
      <c r="F1633" s="205" t="s">
        <v>202</v>
      </c>
      <c r="G1633" s="205" t="s">
        <v>284</v>
      </c>
      <c r="H1633" s="207" t="s">
        <v>203</v>
      </c>
      <c r="I1633" s="207" t="s">
        <v>289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679</v>
      </c>
      <c r="C1634" s="209" t="s">
        <v>680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284</v>
      </c>
      <c r="H1634" s="207" t="s">
        <v>306</v>
      </c>
      <c r="I1634" s="207" t="s">
        <v>245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679</v>
      </c>
      <c r="C1635" s="209" t="s">
        <v>680</v>
      </c>
      <c r="D1635" s="72" t="str">
        <f t="shared" si="51"/>
        <v>mar/2018</v>
      </c>
      <c r="E1635" s="206">
        <v>43164</v>
      </c>
      <c r="F1635" s="205" t="s">
        <v>209</v>
      </c>
      <c r="G1635" s="205" t="s">
        <v>284</v>
      </c>
      <c r="H1635" s="207" t="s">
        <v>295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679</v>
      </c>
      <c r="C1636" s="209" t="s">
        <v>680</v>
      </c>
      <c r="D1636" s="72" t="str">
        <f t="shared" si="51"/>
        <v>mar/2018</v>
      </c>
      <c r="E1636" s="206">
        <v>43164</v>
      </c>
      <c r="F1636" s="205" t="s">
        <v>209</v>
      </c>
      <c r="G1636" s="205" t="s">
        <v>284</v>
      </c>
      <c r="H1636" s="207" t="s">
        <v>295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679</v>
      </c>
      <c r="C1637" s="209" t="s">
        <v>680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284</v>
      </c>
      <c r="H1637" s="207" t="s">
        <v>305</v>
      </c>
      <c r="I1637" s="207" t="s">
        <v>237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679</v>
      </c>
      <c r="C1638" s="209" t="s">
        <v>680</v>
      </c>
      <c r="D1638" s="72" t="str">
        <f t="shared" si="51"/>
        <v>mar/2018</v>
      </c>
      <c r="E1638" s="206">
        <v>43165</v>
      </c>
      <c r="F1638" s="205" t="s">
        <v>374</v>
      </c>
      <c r="G1638" s="205" t="s">
        <v>284</v>
      </c>
      <c r="H1638" s="207" t="s">
        <v>728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679</v>
      </c>
      <c r="C1639" s="209" t="s">
        <v>680</v>
      </c>
      <c r="D1639" s="72" t="str">
        <f t="shared" si="51"/>
        <v>mar/2018</v>
      </c>
      <c r="E1639" s="206">
        <v>43165</v>
      </c>
      <c r="F1639" s="205" t="s">
        <v>372</v>
      </c>
      <c r="G1639" s="205" t="s">
        <v>284</v>
      </c>
      <c r="H1639" s="207" t="s">
        <v>394</v>
      </c>
      <c r="I1639" s="207" t="s">
        <v>188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679</v>
      </c>
      <c r="C1640" s="209" t="s">
        <v>680</v>
      </c>
      <c r="D1640" s="72" t="str">
        <f t="shared" si="51"/>
        <v>mar/2018</v>
      </c>
      <c r="E1640" s="206">
        <v>43165</v>
      </c>
      <c r="F1640" s="205" t="s">
        <v>374</v>
      </c>
      <c r="G1640" s="205" t="s">
        <v>284</v>
      </c>
      <c r="H1640" s="207" t="s">
        <v>714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679</v>
      </c>
      <c r="C1641" s="209" t="s">
        <v>680</v>
      </c>
      <c r="D1641" s="72" t="str">
        <f t="shared" si="51"/>
        <v>mar/2018</v>
      </c>
      <c r="E1641" s="206">
        <v>43165</v>
      </c>
      <c r="F1641" s="205" t="s">
        <v>374</v>
      </c>
      <c r="G1641" s="205" t="s">
        <v>284</v>
      </c>
      <c r="H1641" s="207" t="s">
        <v>826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679</v>
      </c>
      <c r="C1642" s="209" t="s">
        <v>680</v>
      </c>
      <c r="D1642" s="72" t="str">
        <f t="shared" si="51"/>
        <v>mar/2018</v>
      </c>
      <c r="E1642" s="206">
        <v>43165</v>
      </c>
      <c r="F1642" s="205" t="s">
        <v>374</v>
      </c>
      <c r="G1642" s="205" t="s">
        <v>284</v>
      </c>
      <c r="H1642" s="207" t="s">
        <v>895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679</v>
      </c>
      <c r="C1643" s="209" t="s">
        <v>680</v>
      </c>
      <c r="D1643" s="72" t="str">
        <f t="shared" si="51"/>
        <v>mar/2018</v>
      </c>
      <c r="E1643" s="206">
        <v>43165</v>
      </c>
      <c r="F1643" s="205" t="s">
        <v>374</v>
      </c>
      <c r="G1643" s="205" t="s">
        <v>284</v>
      </c>
      <c r="H1643" s="207" t="s">
        <v>896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681</v>
      </c>
      <c r="C1644" s="209" t="s">
        <v>680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284</v>
      </c>
      <c r="H1644" s="207" t="s">
        <v>140</v>
      </c>
      <c r="I1644" s="207" t="s">
        <v>224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679</v>
      </c>
      <c r="C1645" s="209" t="s">
        <v>680</v>
      </c>
      <c r="D1645" s="72" t="str">
        <f t="shared" si="51"/>
        <v>mar/2018</v>
      </c>
      <c r="E1645" s="206">
        <v>43165</v>
      </c>
      <c r="F1645" s="205" t="s">
        <v>374</v>
      </c>
      <c r="G1645" s="205" t="s">
        <v>284</v>
      </c>
      <c r="H1645" s="207" t="s">
        <v>898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679</v>
      </c>
      <c r="C1646" s="209" t="s">
        <v>680</v>
      </c>
      <c r="D1646" s="72" t="str">
        <f t="shared" si="51"/>
        <v>mar/2018</v>
      </c>
      <c r="E1646" s="206">
        <v>43165</v>
      </c>
      <c r="F1646" s="205" t="s">
        <v>374</v>
      </c>
      <c r="G1646" s="205" t="s">
        <v>284</v>
      </c>
      <c r="H1646" s="207" t="s">
        <v>1042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679</v>
      </c>
      <c r="C1647" s="209" t="s">
        <v>680</v>
      </c>
      <c r="D1647" s="72" t="str">
        <f t="shared" si="51"/>
        <v>mar/2018</v>
      </c>
      <c r="E1647" s="206">
        <v>43165</v>
      </c>
      <c r="F1647" s="205" t="s">
        <v>374</v>
      </c>
      <c r="G1647" s="205" t="s">
        <v>284</v>
      </c>
      <c r="H1647" s="207" t="s">
        <v>747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679</v>
      </c>
      <c r="C1648" s="209" t="s">
        <v>680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284</v>
      </c>
      <c r="H1648" s="207" t="s">
        <v>1017</v>
      </c>
      <c r="I1648" s="207" t="s">
        <v>232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679</v>
      </c>
      <c r="C1649" s="209" t="s">
        <v>680</v>
      </c>
      <c r="D1649" s="72" t="str">
        <f t="shared" si="51"/>
        <v>mar/2018</v>
      </c>
      <c r="E1649" s="206">
        <v>43165</v>
      </c>
      <c r="F1649" s="205" t="s">
        <v>374</v>
      </c>
      <c r="G1649" s="205" t="s">
        <v>284</v>
      </c>
      <c r="H1649" s="207" t="s">
        <v>751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679</v>
      </c>
      <c r="C1650" s="209" t="s">
        <v>680</v>
      </c>
      <c r="D1650" s="72" t="str">
        <f t="shared" si="51"/>
        <v>mar/2018</v>
      </c>
      <c r="E1650" s="206">
        <v>43165</v>
      </c>
      <c r="F1650" s="205" t="s">
        <v>374</v>
      </c>
      <c r="G1650" s="205" t="s">
        <v>284</v>
      </c>
      <c r="H1650" s="207" t="s">
        <v>731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679</v>
      </c>
      <c r="C1651" s="209" t="s">
        <v>680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284</v>
      </c>
      <c r="H1651" s="207" t="s">
        <v>180</v>
      </c>
      <c r="I1651" s="207" t="s">
        <v>239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679</v>
      </c>
      <c r="C1652" s="209" t="s">
        <v>680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284</v>
      </c>
      <c r="H1652" s="207" t="s">
        <v>560</v>
      </c>
      <c r="I1652" s="207" t="s">
        <v>188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679</v>
      </c>
      <c r="C1653" s="209" t="s">
        <v>680</v>
      </c>
      <c r="D1653" s="72" t="str">
        <f t="shared" si="51"/>
        <v>mar/2018</v>
      </c>
      <c r="E1653" s="206">
        <v>43165</v>
      </c>
      <c r="F1653" s="205" t="s">
        <v>374</v>
      </c>
      <c r="G1653" s="205" t="s">
        <v>284</v>
      </c>
      <c r="H1653" s="207" t="s">
        <v>1043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679</v>
      </c>
      <c r="C1654" s="209" t="s">
        <v>680</v>
      </c>
      <c r="D1654" s="72" t="str">
        <f t="shared" si="51"/>
        <v>mar/2018</v>
      </c>
      <c r="E1654" s="206">
        <v>43165</v>
      </c>
      <c r="F1654" s="205" t="s">
        <v>374</v>
      </c>
      <c r="G1654" s="205" t="s">
        <v>284</v>
      </c>
      <c r="H1654" s="207" t="s">
        <v>818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679</v>
      </c>
      <c r="C1655" s="209" t="s">
        <v>680</v>
      </c>
      <c r="D1655" s="72" t="str">
        <f t="shared" si="51"/>
        <v>mar/2018</v>
      </c>
      <c r="E1655" s="206">
        <v>43165</v>
      </c>
      <c r="F1655" s="205" t="s">
        <v>374</v>
      </c>
      <c r="G1655" s="205" t="s">
        <v>284</v>
      </c>
      <c r="H1655" s="207" t="s">
        <v>833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679</v>
      </c>
      <c r="C1656" s="209" t="s">
        <v>680</v>
      </c>
      <c r="D1656" s="72" t="str">
        <f t="shared" si="51"/>
        <v>mar/2018</v>
      </c>
      <c r="E1656" s="206">
        <v>43165</v>
      </c>
      <c r="F1656" s="205" t="s">
        <v>374</v>
      </c>
      <c r="G1656" s="205" t="s">
        <v>284</v>
      </c>
      <c r="H1656" s="207" t="s">
        <v>913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679</v>
      </c>
      <c r="C1657" s="209" t="s">
        <v>680</v>
      </c>
      <c r="D1657" s="72" t="str">
        <f t="shared" si="51"/>
        <v>mar/2018</v>
      </c>
      <c r="E1657" s="206">
        <v>43165</v>
      </c>
      <c r="F1657" s="205" t="s">
        <v>374</v>
      </c>
      <c r="G1657" s="205" t="s">
        <v>284</v>
      </c>
      <c r="H1657" s="207" t="s">
        <v>800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679</v>
      </c>
      <c r="C1658" s="209" t="s">
        <v>680</v>
      </c>
      <c r="D1658" s="72" t="str">
        <f t="shared" si="51"/>
        <v>mar/2018</v>
      </c>
      <c r="E1658" s="206">
        <v>43165</v>
      </c>
      <c r="F1658" s="205" t="s">
        <v>374</v>
      </c>
      <c r="G1658" s="205" t="s">
        <v>284</v>
      </c>
      <c r="H1658" s="207" t="s">
        <v>787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679</v>
      </c>
      <c r="C1659" s="209" t="s">
        <v>680</v>
      </c>
      <c r="D1659" s="72" t="str">
        <f t="shared" si="51"/>
        <v>mar/2018</v>
      </c>
      <c r="E1659" s="206">
        <v>43165</v>
      </c>
      <c r="F1659" s="205" t="s">
        <v>374</v>
      </c>
      <c r="G1659" s="205" t="s">
        <v>284</v>
      </c>
      <c r="H1659" s="207" t="s">
        <v>871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679</v>
      </c>
      <c r="C1660" s="209" t="s">
        <v>680</v>
      </c>
      <c r="D1660" s="72" t="str">
        <f t="shared" si="51"/>
        <v>mar/2018</v>
      </c>
      <c r="E1660" s="206">
        <v>43165</v>
      </c>
      <c r="F1660" s="205" t="s">
        <v>374</v>
      </c>
      <c r="G1660" s="205" t="s">
        <v>284</v>
      </c>
      <c r="H1660" s="207" t="s">
        <v>918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679</v>
      </c>
      <c r="C1661" s="209" t="s">
        <v>680</v>
      </c>
      <c r="D1661" s="72" t="str">
        <f t="shared" si="51"/>
        <v>mar/2018</v>
      </c>
      <c r="E1661" s="206">
        <v>43165</v>
      </c>
      <c r="F1661" s="205" t="s">
        <v>374</v>
      </c>
      <c r="G1661" s="205" t="s">
        <v>284</v>
      </c>
      <c r="H1661" s="207" t="s">
        <v>376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679</v>
      </c>
      <c r="C1662" s="209" t="s">
        <v>680</v>
      </c>
      <c r="D1662" s="72" t="str">
        <f t="shared" si="51"/>
        <v>mar/2018</v>
      </c>
      <c r="E1662" s="206">
        <v>43165</v>
      </c>
      <c r="F1662" s="205" t="s">
        <v>374</v>
      </c>
      <c r="G1662" s="205" t="s">
        <v>284</v>
      </c>
      <c r="H1662" s="207" t="s">
        <v>740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679</v>
      </c>
      <c r="C1663" s="209" t="s">
        <v>680</v>
      </c>
      <c r="D1663" s="72" t="str">
        <f t="shared" si="51"/>
        <v>mar/2018</v>
      </c>
      <c r="E1663" s="206">
        <v>43165</v>
      </c>
      <c r="F1663" s="205" t="s">
        <v>374</v>
      </c>
      <c r="G1663" s="205" t="s">
        <v>284</v>
      </c>
      <c r="H1663" s="207" t="s">
        <v>924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679</v>
      </c>
      <c r="C1664" s="209" t="s">
        <v>680</v>
      </c>
      <c r="D1664" s="72" t="str">
        <f t="shared" si="51"/>
        <v>mar/2018</v>
      </c>
      <c r="E1664" s="206">
        <v>43165</v>
      </c>
      <c r="F1664" s="205" t="s">
        <v>374</v>
      </c>
      <c r="G1664" s="205" t="s">
        <v>284</v>
      </c>
      <c r="H1664" s="207" t="s">
        <v>926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679</v>
      </c>
      <c r="C1665" s="209" t="s">
        <v>680</v>
      </c>
      <c r="D1665" s="72" t="str">
        <f t="shared" si="51"/>
        <v>mar/2018</v>
      </c>
      <c r="E1665" s="206">
        <v>43165</v>
      </c>
      <c r="F1665" s="205" t="s">
        <v>374</v>
      </c>
      <c r="G1665" s="205" t="s">
        <v>284</v>
      </c>
      <c r="H1665" s="207" t="s">
        <v>929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679</v>
      </c>
      <c r="C1666" s="209" t="s">
        <v>680</v>
      </c>
      <c r="D1666" s="72" t="str">
        <f t="shared" si="51"/>
        <v>mar/2018</v>
      </c>
      <c r="E1666" s="206">
        <v>43165</v>
      </c>
      <c r="F1666" s="205" t="s">
        <v>374</v>
      </c>
      <c r="G1666" s="205" t="s">
        <v>284</v>
      </c>
      <c r="H1666" s="207" t="s">
        <v>934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679</v>
      </c>
      <c r="C1667" s="209" t="s">
        <v>680</v>
      </c>
      <c r="D1667" s="72" t="str">
        <f t="shared" si="51"/>
        <v>mar/2018</v>
      </c>
      <c r="E1667" s="206">
        <v>43165</v>
      </c>
      <c r="F1667" s="205" t="s">
        <v>374</v>
      </c>
      <c r="G1667" s="205" t="s">
        <v>284</v>
      </c>
      <c r="H1667" s="207" t="s">
        <v>982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679</v>
      </c>
      <c r="C1668" s="209" t="s">
        <v>680</v>
      </c>
      <c r="D1668" s="72" t="str">
        <f t="shared" ref="D1668:D1731" si="53">TEXT(E1668,"mmm/aaaa")</f>
        <v>mar/2018</v>
      </c>
      <c r="E1668" s="206">
        <v>43165</v>
      </c>
      <c r="F1668" s="205" t="s">
        <v>374</v>
      </c>
      <c r="G1668" s="205" t="s">
        <v>284</v>
      </c>
      <c r="H1668" s="207" t="s">
        <v>935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679</v>
      </c>
      <c r="C1669" s="209" t="s">
        <v>680</v>
      </c>
      <c r="D1669" s="72" t="str">
        <f t="shared" si="53"/>
        <v>mar/2018</v>
      </c>
      <c r="E1669" s="206">
        <v>43165</v>
      </c>
      <c r="F1669" s="205" t="s">
        <v>374</v>
      </c>
      <c r="G1669" s="205" t="s">
        <v>284</v>
      </c>
      <c r="H1669" s="207" t="s">
        <v>936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679</v>
      </c>
      <c r="C1670" s="209" t="s">
        <v>680</v>
      </c>
      <c r="D1670" s="72" t="str">
        <f t="shared" si="53"/>
        <v>mar/2018</v>
      </c>
      <c r="E1670" s="206">
        <v>43165</v>
      </c>
      <c r="F1670" s="205" t="s">
        <v>374</v>
      </c>
      <c r="G1670" s="205" t="s">
        <v>284</v>
      </c>
      <c r="H1670" s="207" t="s">
        <v>759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679</v>
      </c>
      <c r="C1671" s="209" t="s">
        <v>680</v>
      </c>
      <c r="D1671" s="72" t="str">
        <f t="shared" si="53"/>
        <v>mar/2018</v>
      </c>
      <c r="E1671" s="206">
        <v>43165</v>
      </c>
      <c r="F1671" s="205" t="s">
        <v>374</v>
      </c>
      <c r="G1671" s="205" t="s">
        <v>284</v>
      </c>
      <c r="H1671" s="207" t="s">
        <v>801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679</v>
      </c>
      <c r="C1672" s="209" t="s">
        <v>680</v>
      </c>
      <c r="D1672" s="72" t="str">
        <f t="shared" si="53"/>
        <v>mar/2018</v>
      </c>
      <c r="E1672" s="206">
        <v>43165</v>
      </c>
      <c r="F1672" s="205" t="s">
        <v>374</v>
      </c>
      <c r="G1672" s="205" t="s">
        <v>284</v>
      </c>
      <c r="H1672" s="207" t="s">
        <v>764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679</v>
      </c>
      <c r="C1673" s="209" t="s">
        <v>680</v>
      </c>
      <c r="D1673" s="72" t="str">
        <f t="shared" si="53"/>
        <v>mar/2018</v>
      </c>
      <c r="E1673" s="206">
        <v>43165</v>
      </c>
      <c r="F1673" s="205" t="s">
        <v>374</v>
      </c>
      <c r="G1673" s="205" t="s">
        <v>284</v>
      </c>
      <c r="H1673" s="207" t="s">
        <v>1046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679</v>
      </c>
      <c r="C1674" s="209" t="s">
        <v>680</v>
      </c>
      <c r="D1674" s="72" t="str">
        <f t="shared" si="53"/>
        <v>mar/2018</v>
      </c>
      <c r="E1674" s="206">
        <v>43165</v>
      </c>
      <c r="F1674" s="205" t="s">
        <v>374</v>
      </c>
      <c r="G1674" s="205" t="s">
        <v>284</v>
      </c>
      <c r="H1674" s="207" t="s">
        <v>1048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681</v>
      </c>
      <c r="C1675" s="209" t="s">
        <v>680</v>
      </c>
      <c r="D1675" s="72" t="str">
        <f t="shared" si="53"/>
        <v>mar/2018</v>
      </c>
      <c r="E1675" s="206">
        <v>43165</v>
      </c>
      <c r="F1675" s="205" t="s">
        <v>202</v>
      </c>
      <c r="G1675" s="205" t="s">
        <v>284</v>
      </c>
      <c r="H1675" s="207" t="s">
        <v>203</v>
      </c>
      <c r="I1675" s="207" t="s">
        <v>289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679</v>
      </c>
      <c r="C1676" s="209" t="s">
        <v>680</v>
      </c>
      <c r="D1676" s="72" t="str">
        <f t="shared" si="53"/>
        <v>mar/2018</v>
      </c>
      <c r="E1676" s="206">
        <v>43165</v>
      </c>
      <c r="F1676" s="205" t="s">
        <v>374</v>
      </c>
      <c r="G1676" s="205" t="s">
        <v>284</v>
      </c>
      <c r="H1676" s="207" t="s">
        <v>979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679</v>
      </c>
      <c r="C1677" s="209" t="s">
        <v>680</v>
      </c>
      <c r="D1677" s="72" t="str">
        <f t="shared" si="53"/>
        <v>mar/2018</v>
      </c>
      <c r="E1677" s="206">
        <v>43165</v>
      </c>
      <c r="F1677" s="205" t="s">
        <v>374</v>
      </c>
      <c r="G1677" s="205" t="s">
        <v>284</v>
      </c>
      <c r="H1677" s="207" t="s">
        <v>850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679</v>
      </c>
      <c r="C1678" s="209" t="s">
        <v>680</v>
      </c>
      <c r="D1678" s="72" t="str">
        <f t="shared" si="53"/>
        <v>mar/2018</v>
      </c>
      <c r="E1678" s="206">
        <v>43165</v>
      </c>
      <c r="F1678" s="205" t="s">
        <v>209</v>
      </c>
      <c r="G1678" s="205" t="s">
        <v>284</v>
      </c>
      <c r="H1678" s="207" t="s">
        <v>295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679</v>
      </c>
      <c r="C1679" s="209" t="s">
        <v>680</v>
      </c>
      <c r="D1679" s="72" t="str">
        <f t="shared" si="53"/>
        <v>mar/2018</v>
      </c>
      <c r="E1679" s="206">
        <v>43165</v>
      </c>
      <c r="F1679" s="205" t="s">
        <v>209</v>
      </c>
      <c r="G1679" s="205" t="s">
        <v>284</v>
      </c>
      <c r="H1679" s="207" t="s">
        <v>295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679</v>
      </c>
      <c r="C1680" s="209" t="s">
        <v>680</v>
      </c>
      <c r="D1680" s="72" t="str">
        <f t="shared" si="53"/>
        <v>mar/2018</v>
      </c>
      <c r="E1680" s="206">
        <v>43165</v>
      </c>
      <c r="F1680" s="205" t="s">
        <v>209</v>
      </c>
      <c r="G1680" s="205" t="s">
        <v>284</v>
      </c>
      <c r="H1680" s="207" t="s">
        <v>295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679</v>
      </c>
      <c r="C1681" s="209" t="s">
        <v>680</v>
      </c>
      <c r="D1681" s="72" t="str">
        <f t="shared" si="53"/>
        <v>mar/2018</v>
      </c>
      <c r="E1681" s="206">
        <v>43165</v>
      </c>
      <c r="F1681" s="205" t="s">
        <v>209</v>
      </c>
      <c r="G1681" s="205" t="s">
        <v>284</v>
      </c>
      <c r="H1681" s="207" t="s">
        <v>295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679</v>
      </c>
      <c r="C1682" s="209" t="s">
        <v>680</v>
      </c>
      <c r="D1682" s="72" t="str">
        <f t="shared" si="53"/>
        <v>mar/2018</v>
      </c>
      <c r="E1682" s="206">
        <v>43165</v>
      </c>
      <c r="F1682" s="205" t="s">
        <v>209</v>
      </c>
      <c r="G1682" s="205" t="s">
        <v>284</v>
      </c>
      <c r="H1682" s="207" t="s">
        <v>295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679</v>
      </c>
      <c r="C1683" s="209" t="s">
        <v>680</v>
      </c>
      <c r="D1683" s="72" t="str">
        <f t="shared" si="53"/>
        <v>mar/2018</v>
      </c>
      <c r="E1683" s="206">
        <v>43165</v>
      </c>
      <c r="F1683" s="205" t="s">
        <v>209</v>
      </c>
      <c r="G1683" s="205" t="s">
        <v>284</v>
      </c>
      <c r="H1683" s="207" t="s">
        <v>295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679</v>
      </c>
      <c r="C1684" s="209" t="s">
        <v>680</v>
      </c>
      <c r="D1684" s="72" t="str">
        <f t="shared" si="53"/>
        <v>mar/2018</v>
      </c>
      <c r="E1684" s="206">
        <v>43165</v>
      </c>
      <c r="F1684" s="205" t="s">
        <v>209</v>
      </c>
      <c r="G1684" s="205" t="s">
        <v>284</v>
      </c>
      <c r="H1684" s="207" t="s">
        <v>295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679</v>
      </c>
      <c r="C1685" s="209" t="s">
        <v>680</v>
      </c>
      <c r="D1685" s="72" t="str">
        <f t="shared" si="53"/>
        <v>mar/2018</v>
      </c>
      <c r="E1685" s="206">
        <v>43165</v>
      </c>
      <c r="F1685" s="205" t="s">
        <v>209</v>
      </c>
      <c r="G1685" s="205" t="s">
        <v>284</v>
      </c>
      <c r="H1685" s="207" t="s">
        <v>295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679</v>
      </c>
      <c r="C1686" s="209" t="s">
        <v>680</v>
      </c>
      <c r="D1686" s="72" t="str">
        <f t="shared" si="53"/>
        <v>mar/2018</v>
      </c>
      <c r="E1686" s="206">
        <v>43165</v>
      </c>
      <c r="F1686" s="205" t="s">
        <v>209</v>
      </c>
      <c r="G1686" s="205" t="s">
        <v>284</v>
      </c>
      <c r="H1686" s="207" t="s">
        <v>295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679</v>
      </c>
      <c r="C1687" s="209" t="s">
        <v>680</v>
      </c>
      <c r="D1687" s="72" t="str">
        <f t="shared" si="53"/>
        <v>mar/2018</v>
      </c>
      <c r="E1687" s="206">
        <v>43165</v>
      </c>
      <c r="F1687" s="205" t="s">
        <v>209</v>
      </c>
      <c r="G1687" s="205" t="s">
        <v>284</v>
      </c>
      <c r="H1687" s="207" t="s">
        <v>295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679</v>
      </c>
      <c r="C1688" s="209" t="s">
        <v>680</v>
      </c>
      <c r="D1688" s="72" t="str">
        <f t="shared" si="53"/>
        <v>mar/2018</v>
      </c>
      <c r="E1688" s="206">
        <v>43165</v>
      </c>
      <c r="F1688" s="205" t="s">
        <v>209</v>
      </c>
      <c r="G1688" s="205" t="s">
        <v>284</v>
      </c>
      <c r="H1688" s="207" t="s">
        <v>295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679</v>
      </c>
      <c r="C1689" s="209" t="s">
        <v>680</v>
      </c>
      <c r="D1689" s="72" t="str">
        <f t="shared" si="53"/>
        <v>mar/2018</v>
      </c>
      <c r="E1689" s="206">
        <v>43165</v>
      </c>
      <c r="F1689" s="205" t="s">
        <v>209</v>
      </c>
      <c r="G1689" s="205" t="s">
        <v>284</v>
      </c>
      <c r="H1689" s="207" t="s">
        <v>295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679</v>
      </c>
      <c r="C1690" s="209" t="s">
        <v>680</v>
      </c>
      <c r="D1690" s="72" t="str">
        <f t="shared" si="53"/>
        <v>mar/2018</v>
      </c>
      <c r="E1690" s="206">
        <v>43165</v>
      </c>
      <c r="F1690" s="205" t="s">
        <v>209</v>
      </c>
      <c r="G1690" s="205" t="s">
        <v>284</v>
      </c>
      <c r="H1690" s="207" t="s">
        <v>295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679</v>
      </c>
      <c r="C1691" s="209" t="s">
        <v>680</v>
      </c>
      <c r="D1691" s="72" t="str">
        <f t="shared" si="53"/>
        <v>mar/2018</v>
      </c>
      <c r="E1691" s="206">
        <v>43165</v>
      </c>
      <c r="F1691" s="205" t="s">
        <v>209</v>
      </c>
      <c r="G1691" s="205" t="s">
        <v>284</v>
      </c>
      <c r="H1691" s="207" t="s">
        <v>295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681</v>
      </c>
      <c r="C1692" s="209" t="s">
        <v>680</v>
      </c>
      <c r="D1692" s="72" t="str">
        <f t="shared" si="53"/>
        <v>mar/2018</v>
      </c>
      <c r="E1692" s="206">
        <v>43165</v>
      </c>
      <c r="F1692" s="205" t="s">
        <v>200</v>
      </c>
      <c r="G1692" s="205" t="s">
        <v>284</v>
      </c>
      <c r="H1692" s="207" t="s">
        <v>296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679</v>
      </c>
      <c r="C1693" s="209" t="s">
        <v>680</v>
      </c>
      <c r="D1693" s="72" t="str">
        <f t="shared" si="53"/>
        <v>mar/2018</v>
      </c>
      <c r="E1693" s="206">
        <v>43165</v>
      </c>
      <c r="F1693" s="205" t="s">
        <v>200</v>
      </c>
      <c r="G1693" s="205" t="s">
        <v>284</v>
      </c>
      <c r="H1693" s="207" t="s">
        <v>296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679</v>
      </c>
      <c r="C1694" s="209" t="s">
        <v>680</v>
      </c>
      <c r="D1694" s="72" t="str">
        <f t="shared" si="53"/>
        <v>mar/2018</v>
      </c>
      <c r="E1694" s="206">
        <v>43165</v>
      </c>
      <c r="F1694" s="205" t="s">
        <v>374</v>
      </c>
      <c r="G1694" s="205" t="s">
        <v>284</v>
      </c>
      <c r="H1694" s="207" t="s">
        <v>974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679</v>
      </c>
      <c r="C1695" s="209" t="s">
        <v>680</v>
      </c>
      <c r="D1695" s="72" t="str">
        <f t="shared" si="53"/>
        <v>mar/2018</v>
      </c>
      <c r="E1695" s="206">
        <v>43165</v>
      </c>
      <c r="F1695" s="205" t="s">
        <v>374</v>
      </c>
      <c r="G1695" s="205" t="s">
        <v>284</v>
      </c>
      <c r="H1695" s="207" t="s">
        <v>779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679</v>
      </c>
      <c r="C1696" s="209" t="s">
        <v>680</v>
      </c>
      <c r="D1696" s="72" t="str">
        <f t="shared" si="53"/>
        <v>mar/2018</v>
      </c>
      <c r="E1696" s="206">
        <v>43166</v>
      </c>
      <c r="F1696" s="205" t="s">
        <v>374</v>
      </c>
      <c r="G1696" s="205" t="s">
        <v>284</v>
      </c>
      <c r="H1696" s="207" t="s">
        <v>743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679</v>
      </c>
      <c r="C1697" s="209" t="s">
        <v>680</v>
      </c>
      <c r="D1697" s="72" t="str">
        <f t="shared" si="53"/>
        <v>mar/2018</v>
      </c>
      <c r="E1697" s="206">
        <v>43166</v>
      </c>
      <c r="F1697" s="205" t="s">
        <v>374</v>
      </c>
      <c r="G1697" s="205" t="s">
        <v>284</v>
      </c>
      <c r="H1697" s="207" t="s">
        <v>704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679</v>
      </c>
      <c r="C1698" s="209" t="s">
        <v>680</v>
      </c>
      <c r="D1698" s="72" t="str">
        <f t="shared" si="53"/>
        <v>mar/2018</v>
      </c>
      <c r="E1698" s="206">
        <v>43166</v>
      </c>
      <c r="F1698" s="205" t="s">
        <v>374</v>
      </c>
      <c r="G1698" s="205" t="s">
        <v>284</v>
      </c>
      <c r="H1698" s="207" t="s">
        <v>893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679</v>
      </c>
      <c r="C1699" s="209" t="s">
        <v>680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284</v>
      </c>
      <c r="H1699" s="207" t="s">
        <v>359</v>
      </c>
      <c r="I1699" s="207" t="s">
        <v>237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679</v>
      </c>
      <c r="C1700" s="209" t="s">
        <v>680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284</v>
      </c>
      <c r="H1700" s="207" t="s">
        <v>178</v>
      </c>
      <c r="I1700" s="207" t="s">
        <v>237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679</v>
      </c>
      <c r="C1701" s="209" t="s">
        <v>680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284</v>
      </c>
      <c r="H1701" s="207" t="s">
        <v>178</v>
      </c>
      <c r="I1701" s="207" t="s">
        <v>237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679</v>
      </c>
      <c r="C1702" s="209" t="s">
        <v>680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284</v>
      </c>
      <c r="H1702" s="207" t="s">
        <v>178</v>
      </c>
      <c r="I1702" s="207" t="s">
        <v>238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679</v>
      </c>
      <c r="C1703" s="209" t="s">
        <v>680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284</v>
      </c>
      <c r="H1703" s="207" t="s">
        <v>563</v>
      </c>
      <c r="I1703" s="207" t="s">
        <v>238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681</v>
      </c>
      <c r="C1704" s="209" t="s">
        <v>680</v>
      </c>
      <c r="D1704" s="72" t="str">
        <f t="shared" si="53"/>
        <v>mar/2018</v>
      </c>
      <c r="E1704" s="206">
        <v>43166</v>
      </c>
      <c r="F1704" s="205" t="s">
        <v>200</v>
      </c>
      <c r="G1704" s="205" t="s">
        <v>284</v>
      </c>
      <c r="H1704" s="207" t="s">
        <v>291</v>
      </c>
      <c r="I1704" s="207" t="s">
        <v>226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679</v>
      </c>
      <c r="C1705" s="209" t="s">
        <v>680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284</v>
      </c>
      <c r="H1705" s="207" t="s">
        <v>180</v>
      </c>
      <c r="I1705" s="207" t="s">
        <v>239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679</v>
      </c>
      <c r="C1706" s="209" t="s">
        <v>680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284</v>
      </c>
      <c r="H1706" s="207" t="s">
        <v>384</v>
      </c>
      <c r="I1706" s="207" t="s">
        <v>237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679</v>
      </c>
      <c r="C1707" s="209" t="s">
        <v>680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284</v>
      </c>
      <c r="H1707" s="207" t="s">
        <v>198</v>
      </c>
      <c r="I1707" s="207" t="s">
        <v>246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679</v>
      </c>
      <c r="C1708" s="209" t="s">
        <v>680</v>
      </c>
      <c r="D1708" s="72" t="str">
        <f t="shared" si="53"/>
        <v>mar/2018</v>
      </c>
      <c r="E1708" s="206">
        <v>43166</v>
      </c>
      <c r="F1708" s="205" t="s">
        <v>379</v>
      </c>
      <c r="G1708" s="205" t="s">
        <v>284</v>
      </c>
      <c r="H1708" s="207" t="s">
        <v>379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679</v>
      </c>
      <c r="C1709" s="209" t="s">
        <v>680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284</v>
      </c>
      <c r="H1709" s="207" t="s">
        <v>889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679</v>
      </c>
      <c r="C1710" s="209" t="s">
        <v>680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284</v>
      </c>
      <c r="H1710" s="207" t="s">
        <v>1054</v>
      </c>
      <c r="I1710" s="207" t="s">
        <v>195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679</v>
      </c>
      <c r="C1711" s="209" t="s">
        <v>680</v>
      </c>
      <c r="D1711" s="72" t="str">
        <f t="shared" si="53"/>
        <v>mar/2018</v>
      </c>
      <c r="E1711" s="206">
        <v>43166</v>
      </c>
      <c r="F1711" s="205" t="s">
        <v>311</v>
      </c>
      <c r="G1711" s="205" t="s">
        <v>284</v>
      </c>
      <c r="H1711" s="207" t="s">
        <v>1108</v>
      </c>
      <c r="I1711" s="207" t="s">
        <v>265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681</v>
      </c>
      <c r="C1712" s="209" t="s">
        <v>680</v>
      </c>
      <c r="D1712" s="72" t="str">
        <f t="shared" si="53"/>
        <v>mar/2018</v>
      </c>
      <c r="E1712" s="206">
        <v>43166</v>
      </c>
      <c r="F1712" s="205" t="s">
        <v>202</v>
      </c>
      <c r="G1712" s="205" t="s">
        <v>284</v>
      </c>
      <c r="H1712" s="207" t="s">
        <v>203</v>
      </c>
      <c r="I1712" s="207" t="s">
        <v>289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679</v>
      </c>
      <c r="C1713" s="209" t="s">
        <v>680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284</v>
      </c>
      <c r="H1713" s="207" t="s">
        <v>306</v>
      </c>
      <c r="I1713" s="207" t="s">
        <v>245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679</v>
      </c>
      <c r="C1714" s="209" t="s">
        <v>680</v>
      </c>
      <c r="D1714" s="72" t="str">
        <f t="shared" si="53"/>
        <v>mar/2018</v>
      </c>
      <c r="E1714" s="206">
        <v>43166</v>
      </c>
      <c r="F1714" s="205" t="s">
        <v>311</v>
      </c>
      <c r="G1714" s="205" t="s">
        <v>284</v>
      </c>
      <c r="H1714" s="207" t="s">
        <v>1109</v>
      </c>
      <c r="I1714" s="207" t="s">
        <v>265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679</v>
      </c>
      <c r="C1715" s="209" t="s">
        <v>680</v>
      </c>
      <c r="D1715" s="72" t="str">
        <f t="shared" si="53"/>
        <v>mar/2018</v>
      </c>
      <c r="E1715" s="206">
        <v>43166</v>
      </c>
      <c r="F1715" s="205" t="s">
        <v>311</v>
      </c>
      <c r="G1715" s="205" t="s">
        <v>284</v>
      </c>
      <c r="H1715" s="207" t="s">
        <v>1110</v>
      </c>
      <c r="I1715" s="207" t="s">
        <v>265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679</v>
      </c>
      <c r="C1716" s="209" t="s">
        <v>680</v>
      </c>
      <c r="D1716" s="72" t="str">
        <f t="shared" si="53"/>
        <v>mar/2018</v>
      </c>
      <c r="E1716" s="206">
        <v>43166</v>
      </c>
      <c r="F1716" s="205" t="s">
        <v>209</v>
      </c>
      <c r="G1716" s="205" t="s">
        <v>284</v>
      </c>
      <c r="H1716" s="207" t="s">
        <v>295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679</v>
      </c>
      <c r="C1717" s="209" t="s">
        <v>680</v>
      </c>
      <c r="D1717" s="72" t="str">
        <f t="shared" si="53"/>
        <v>mar/2018</v>
      </c>
      <c r="E1717" s="206">
        <v>43166</v>
      </c>
      <c r="F1717" s="205" t="s">
        <v>209</v>
      </c>
      <c r="G1717" s="205" t="s">
        <v>284</v>
      </c>
      <c r="H1717" s="207" t="s">
        <v>295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679</v>
      </c>
      <c r="C1718" s="209" t="s">
        <v>680</v>
      </c>
      <c r="D1718" s="72" t="str">
        <f t="shared" si="53"/>
        <v>mar/2018</v>
      </c>
      <c r="E1718" s="206">
        <v>43166</v>
      </c>
      <c r="F1718" s="205" t="s">
        <v>209</v>
      </c>
      <c r="G1718" s="205" t="s">
        <v>284</v>
      </c>
      <c r="H1718" s="207" t="s">
        <v>295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681</v>
      </c>
      <c r="C1719" s="209" t="s">
        <v>680</v>
      </c>
      <c r="D1719" s="72" t="str">
        <f t="shared" si="53"/>
        <v>mar/2018</v>
      </c>
      <c r="E1719" s="206">
        <v>43166</v>
      </c>
      <c r="F1719" s="205" t="s">
        <v>200</v>
      </c>
      <c r="G1719" s="205" t="s">
        <v>284</v>
      </c>
      <c r="H1719" s="207" t="s">
        <v>296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679</v>
      </c>
      <c r="C1720" s="209" t="s">
        <v>680</v>
      </c>
      <c r="D1720" s="72" t="str">
        <f t="shared" si="53"/>
        <v>mar/2018</v>
      </c>
      <c r="E1720" s="206">
        <v>43166</v>
      </c>
      <c r="F1720" s="205" t="s">
        <v>200</v>
      </c>
      <c r="G1720" s="205" t="s">
        <v>284</v>
      </c>
      <c r="H1720" s="207" t="s">
        <v>296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679</v>
      </c>
      <c r="C1721" s="209" t="s">
        <v>680</v>
      </c>
      <c r="D1721" s="72" t="str">
        <f t="shared" si="53"/>
        <v>mar/2018</v>
      </c>
      <c r="E1721" s="206">
        <v>43167</v>
      </c>
      <c r="F1721" s="205" t="s">
        <v>212</v>
      </c>
      <c r="G1721" s="205" t="s">
        <v>284</v>
      </c>
      <c r="H1721" s="207" t="s">
        <v>212</v>
      </c>
      <c r="I1721" s="207" t="s">
        <v>201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679</v>
      </c>
      <c r="C1722" s="209" t="s">
        <v>680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284</v>
      </c>
      <c r="H1722" s="207" t="s">
        <v>1016</v>
      </c>
      <c r="I1722" s="207" t="s">
        <v>238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679</v>
      </c>
      <c r="C1723" s="209" t="s">
        <v>680</v>
      </c>
      <c r="D1723" s="72" t="str">
        <f t="shared" si="53"/>
        <v>mar/2018</v>
      </c>
      <c r="E1723" s="206">
        <v>43167</v>
      </c>
      <c r="F1723" s="205" t="s">
        <v>209</v>
      </c>
      <c r="G1723" s="205" t="s">
        <v>284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681</v>
      </c>
      <c r="C1724" s="209" t="s">
        <v>680</v>
      </c>
      <c r="D1724" s="72" t="str">
        <f t="shared" si="53"/>
        <v>mar/2018</v>
      </c>
      <c r="E1724" s="206">
        <v>43167</v>
      </c>
      <c r="F1724" s="205" t="s">
        <v>200</v>
      </c>
      <c r="G1724" s="205" t="s">
        <v>284</v>
      </c>
      <c r="H1724" s="207" t="s">
        <v>291</v>
      </c>
      <c r="I1724" s="207" t="s">
        <v>226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679</v>
      </c>
      <c r="C1725" s="209" t="s">
        <v>680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284</v>
      </c>
      <c r="H1725" s="207" t="s">
        <v>358</v>
      </c>
      <c r="I1725" s="207" t="s">
        <v>245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679</v>
      </c>
      <c r="C1726" s="209" t="s">
        <v>680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284</v>
      </c>
      <c r="H1726" s="207" t="s">
        <v>384</v>
      </c>
      <c r="I1726" s="207" t="s">
        <v>238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679</v>
      </c>
      <c r="C1727" s="209" t="s">
        <v>680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284</v>
      </c>
      <c r="H1727" s="207" t="s">
        <v>319</v>
      </c>
      <c r="I1727" s="207" t="s">
        <v>238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679</v>
      </c>
      <c r="C1728" s="209" t="s">
        <v>680</v>
      </c>
      <c r="D1728" s="72" t="str">
        <f t="shared" si="53"/>
        <v>mar/2018</v>
      </c>
      <c r="E1728" s="206">
        <v>43167</v>
      </c>
      <c r="F1728" s="205" t="s">
        <v>379</v>
      </c>
      <c r="G1728" s="205" t="s">
        <v>284</v>
      </c>
      <c r="H1728" s="207" t="s">
        <v>379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679</v>
      </c>
      <c r="C1729" s="209" t="s">
        <v>680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284</v>
      </c>
      <c r="H1729" s="207" t="s">
        <v>889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679</v>
      </c>
      <c r="C1730" s="209" t="s">
        <v>680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284</v>
      </c>
      <c r="H1730" s="207" t="s">
        <v>889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679</v>
      </c>
      <c r="C1731" s="209" t="s">
        <v>680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284</v>
      </c>
      <c r="H1731" s="207" t="s">
        <v>889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679</v>
      </c>
      <c r="C1732" s="209" t="s">
        <v>680</v>
      </c>
      <c r="D1732" s="72" t="str">
        <f t="shared" ref="D1732:D1795" si="55">TEXT(E1732,"mmm/aaaa")</f>
        <v>mar/2018</v>
      </c>
      <c r="E1732" s="206">
        <v>43167</v>
      </c>
      <c r="F1732" s="205" t="s">
        <v>348</v>
      </c>
      <c r="G1732" s="205" t="s">
        <v>284</v>
      </c>
      <c r="H1732" s="207" t="s">
        <v>929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679</v>
      </c>
      <c r="C1733" s="209" t="s">
        <v>680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284</v>
      </c>
      <c r="H1733" s="207" t="s">
        <v>805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681</v>
      </c>
      <c r="C1734" s="209" t="s">
        <v>680</v>
      </c>
      <c r="D1734" s="72" t="str">
        <f t="shared" si="55"/>
        <v>mar/2018</v>
      </c>
      <c r="E1734" s="206">
        <v>43167</v>
      </c>
      <c r="F1734" s="205" t="s">
        <v>202</v>
      </c>
      <c r="G1734" s="205" t="s">
        <v>284</v>
      </c>
      <c r="H1734" s="207" t="s">
        <v>203</v>
      </c>
      <c r="I1734" s="207" t="s">
        <v>289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679</v>
      </c>
      <c r="C1735" s="209" t="s">
        <v>680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284</v>
      </c>
      <c r="H1735" s="207" t="s">
        <v>993</v>
      </c>
      <c r="I1735" s="207" t="s">
        <v>239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679</v>
      </c>
      <c r="C1736" s="209" t="s">
        <v>680</v>
      </c>
      <c r="D1736" s="72" t="str">
        <f t="shared" si="55"/>
        <v>mar/2018</v>
      </c>
      <c r="E1736" s="206">
        <v>43167</v>
      </c>
      <c r="F1736" s="205" t="s">
        <v>209</v>
      </c>
      <c r="G1736" s="205" t="s">
        <v>284</v>
      </c>
      <c r="H1736" s="207" t="s">
        <v>1028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679</v>
      </c>
      <c r="C1737" s="209" t="s">
        <v>680</v>
      </c>
      <c r="D1737" s="72" t="str">
        <f t="shared" si="55"/>
        <v>mar/2018</v>
      </c>
      <c r="E1737" s="206">
        <v>43167</v>
      </c>
      <c r="F1737" s="205" t="s">
        <v>209</v>
      </c>
      <c r="G1737" s="205" t="s">
        <v>284</v>
      </c>
      <c r="H1737" s="207" t="s">
        <v>1028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679</v>
      </c>
      <c r="C1738" s="209" t="s">
        <v>680</v>
      </c>
      <c r="D1738" s="72" t="str">
        <f t="shared" si="55"/>
        <v>mar/2018</v>
      </c>
      <c r="E1738" s="206">
        <v>43167</v>
      </c>
      <c r="F1738" s="205" t="s">
        <v>209</v>
      </c>
      <c r="G1738" s="205" t="s">
        <v>284</v>
      </c>
      <c r="H1738" s="207" t="s">
        <v>1028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681</v>
      </c>
      <c r="C1739" s="209" t="s">
        <v>680</v>
      </c>
      <c r="D1739" s="72" t="str">
        <f t="shared" si="55"/>
        <v>mar/2018</v>
      </c>
      <c r="E1739" s="206">
        <v>43167</v>
      </c>
      <c r="F1739" s="205" t="s">
        <v>200</v>
      </c>
      <c r="G1739" s="205" t="s">
        <v>284</v>
      </c>
      <c r="H1739" s="207" t="s">
        <v>296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679</v>
      </c>
      <c r="C1740" s="209" t="s">
        <v>680</v>
      </c>
      <c r="D1740" s="72" t="str">
        <f t="shared" si="55"/>
        <v>mar/2018</v>
      </c>
      <c r="E1740" s="206">
        <v>43167</v>
      </c>
      <c r="F1740" s="205" t="s">
        <v>200</v>
      </c>
      <c r="G1740" s="205" t="s">
        <v>284</v>
      </c>
      <c r="H1740" s="207" t="s">
        <v>296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679</v>
      </c>
      <c r="C1741" s="209" t="s">
        <v>680</v>
      </c>
      <c r="D1741" s="72" t="str">
        <f t="shared" si="55"/>
        <v>mar/2018</v>
      </c>
      <c r="E1741" s="206">
        <v>43168</v>
      </c>
      <c r="F1741" s="205" t="s">
        <v>372</v>
      </c>
      <c r="G1741" s="205" t="s">
        <v>284</v>
      </c>
      <c r="H1741" s="207" t="s">
        <v>394</v>
      </c>
      <c r="I1741" s="207" t="s">
        <v>188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679</v>
      </c>
      <c r="C1742" s="209" t="s">
        <v>680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284</v>
      </c>
      <c r="H1742" s="207" t="s">
        <v>178</v>
      </c>
      <c r="I1742" s="207" t="s">
        <v>238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679</v>
      </c>
      <c r="C1743" s="209" t="s">
        <v>680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284</v>
      </c>
      <c r="H1743" s="207" t="s">
        <v>178</v>
      </c>
      <c r="I1743" s="207" t="s">
        <v>237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679</v>
      </c>
      <c r="C1744" s="209" t="s">
        <v>680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284</v>
      </c>
      <c r="H1744" s="207" t="s">
        <v>178</v>
      </c>
      <c r="I1744" s="207" t="s">
        <v>237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681</v>
      </c>
      <c r="C1745" s="209" t="s">
        <v>680</v>
      </c>
      <c r="D1745" s="72" t="str">
        <f t="shared" si="55"/>
        <v>mar/2018</v>
      </c>
      <c r="E1745" s="206">
        <v>43168</v>
      </c>
      <c r="F1745" s="205" t="s">
        <v>200</v>
      </c>
      <c r="G1745" s="205" t="s">
        <v>284</v>
      </c>
      <c r="H1745" s="207" t="s">
        <v>291</v>
      </c>
      <c r="I1745" s="207" t="s">
        <v>226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679</v>
      </c>
      <c r="C1746" s="209" t="s">
        <v>680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284</v>
      </c>
      <c r="H1746" s="207" t="s">
        <v>180</v>
      </c>
      <c r="I1746" s="207" t="s">
        <v>239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679</v>
      </c>
      <c r="C1747" s="209" t="s">
        <v>680</v>
      </c>
      <c r="D1747" s="72" t="str">
        <f t="shared" si="55"/>
        <v>mar/2018</v>
      </c>
      <c r="E1747" s="216">
        <v>43168</v>
      </c>
      <c r="F1747" s="205" t="s">
        <v>1111</v>
      </c>
      <c r="G1747" s="211" t="s">
        <v>284</v>
      </c>
      <c r="H1747" s="226" t="s">
        <v>560</v>
      </c>
      <c r="I1747" s="226" t="s">
        <v>188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679</v>
      </c>
      <c r="C1748" s="209" t="s">
        <v>680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284</v>
      </c>
      <c r="H1748" s="207" t="s">
        <v>889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679</v>
      </c>
      <c r="C1749" s="209" t="s">
        <v>680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284</v>
      </c>
      <c r="H1749" s="207" t="s">
        <v>889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679</v>
      </c>
      <c r="C1750" s="209" t="s">
        <v>680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284</v>
      </c>
      <c r="H1750" s="207" t="s">
        <v>889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679</v>
      </c>
      <c r="C1751" s="209" t="s">
        <v>680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284</v>
      </c>
      <c r="H1751" s="207" t="s">
        <v>1002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679</v>
      </c>
      <c r="C1752" s="209" t="s">
        <v>680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284</v>
      </c>
      <c r="H1752" s="207" t="s">
        <v>1002</v>
      </c>
      <c r="I1752" s="207" t="s">
        <v>262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679</v>
      </c>
      <c r="C1753" s="209" t="s">
        <v>680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284</v>
      </c>
      <c r="H1753" s="207" t="s">
        <v>1002</v>
      </c>
      <c r="I1753" s="207" t="s">
        <v>262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679</v>
      </c>
      <c r="C1754" s="209" t="s">
        <v>680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284</v>
      </c>
      <c r="H1754" s="207" t="s">
        <v>1002</v>
      </c>
      <c r="I1754" s="207" t="s">
        <v>262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679</v>
      </c>
      <c r="C1755" s="209" t="s">
        <v>680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284</v>
      </c>
      <c r="H1755" s="207" t="s">
        <v>992</v>
      </c>
      <c r="I1755" s="207" t="s">
        <v>244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679</v>
      </c>
      <c r="C1756" s="209" t="s">
        <v>680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284</v>
      </c>
      <c r="H1756" s="207" t="s">
        <v>764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679</v>
      </c>
      <c r="C1757" s="209" t="s">
        <v>680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286</v>
      </c>
      <c r="H1757" s="207" t="s">
        <v>352</v>
      </c>
      <c r="I1757" s="207" t="s">
        <v>237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679</v>
      </c>
      <c r="C1758" s="209" t="s">
        <v>680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284</v>
      </c>
      <c r="H1758" s="207" t="s">
        <v>1056</v>
      </c>
      <c r="I1758" s="207" t="s">
        <v>232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679</v>
      </c>
      <c r="C1759" s="209" t="s">
        <v>680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284</v>
      </c>
      <c r="H1759" s="207" t="s">
        <v>1056</v>
      </c>
      <c r="I1759" s="207" t="s">
        <v>232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679</v>
      </c>
      <c r="C1760" s="209" t="s">
        <v>680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284</v>
      </c>
      <c r="H1760" s="207" t="s">
        <v>1056</v>
      </c>
      <c r="I1760" s="207" t="s">
        <v>232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679</v>
      </c>
      <c r="C1761" s="209" t="s">
        <v>680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284</v>
      </c>
      <c r="H1761" s="207" t="s">
        <v>1112</v>
      </c>
      <c r="I1761" s="207" t="s">
        <v>273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679</v>
      </c>
      <c r="C1762" s="209" t="s">
        <v>680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284</v>
      </c>
      <c r="H1762" s="207" t="s">
        <v>1113</v>
      </c>
      <c r="I1762" s="207" t="s">
        <v>273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681</v>
      </c>
      <c r="C1763" s="209" t="s">
        <v>680</v>
      </c>
      <c r="D1763" s="72" t="str">
        <f t="shared" si="55"/>
        <v>mar/2018</v>
      </c>
      <c r="E1763" s="206">
        <v>43168</v>
      </c>
      <c r="F1763" s="205" t="s">
        <v>202</v>
      </c>
      <c r="G1763" s="205" t="s">
        <v>284</v>
      </c>
      <c r="H1763" s="207" t="s">
        <v>203</v>
      </c>
      <c r="I1763" s="207" t="s">
        <v>289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679</v>
      </c>
      <c r="C1764" s="209" t="s">
        <v>680</v>
      </c>
      <c r="D1764" s="72" t="str">
        <f t="shared" si="55"/>
        <v>mar/2018</v>
      </c>
      <c r="E1764" s="206">
        <v>43168</v>
      </c>
      <c r="F1764" s="205" t="s">
        <v>209</v>
      </c>
      <c r="G1764" s="205" t="s">
        <v>284</v>
      </c>
      <c r="H1764" s="207" t="s">
        <v>295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679</v>
      </c>
      <c r="C1765" s="209" t="s">
        <v>680</v>
      </c>
      <c r="D1765" s="72" t="str">
        <f t="shared" si="55"/>
        <v>mar/2018</v>
      </c>
      <c r="E1765" s="206">
        <v>43168</v>
      </c>
      <c r="F1765" s="205" t="s">
        <v>209</v>
      </c>
      <c r="G1765" s="205" t="s">
        <v>284</v>
      </c>
      <c r="H1765" s="207" t="s">
        <v>295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679</v>
      </c>
      <c r="C1766" s="209" t="s">
        <v>680</v>
      </c>
      <c r="D1766" s="72" t="str">
        <f t="shared" si="55"/>
        <v>mar/2018</v>
      </c>
      <c r="E1766" s="206">
        <v>43168</v>
      </c>
      <c r="F1766" s="205" t="s">
        <v>209</v>
      </c>
      <c r="G1766" s="205" t="s">
        <v>284</v>
      </c>
      <c r="H1766" s="207" t="s">
        <v>295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679</v>
      </c>
      <c r="C1767" s="209" t="s">
        <v>680</v>
      </c>
      <c r="D1767" s="72" t="str">
        <f t="shared" si="55"/>
        <v>mar/2018</v>
      </c>
      <c r="E1767" s="206">
        <v>43168</v>
      </c>
      <c r="F1767" s="205" t="s">
        <v>209</v>
      </c>
      <c r="G1767" s="205" t="s">
        <v>284</v>
      </c>
      <c r="H1767" s="207" t="s">
        <v>295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679</v>
      </c>
      <c r="C1768" s="209" t="s">
        <v>680</v>
      </c>
      <c r="D1768" s="72" t="str">
        <f t="shared" si="55"/>
        <v>mar/2018</v>
      </c>
      <c r="E1768" s="206">
        <v>43168</v>
      </c>
      <c r="F1768" s="205" t="s">
        <v>209</v>
      </c>
      <c r="G1768" s="205" t="s">
        <v>284</v>
      </c>
      <c r="H1768" s="207" t="s">
        <v>295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679</v>
      </c>
      <c r="C1769" s="209" t="s">
        <v>680</v>
      </c>
      <c r="D1769" s="72" t="str">
        <f t="shared" si="55"/>
        <v>mar/2018</v>
      </c>
      <c r="E1769" s="206">
        <v>43168</v>
      </c>
      <c r="F1769" s="205" t="s">
        <v>209</v>
      </c>
      <c r="G1769" s="205" t="s">
        <v>284</v>
      </c>
      <c r="H1769" s="207" t="s">
        <v>295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679</v>
      </c>
      <c r="C1770" s="209" t="s">
        <v>680</v>
      </c>
      <c r="D1770" s="72" t="str">
        <f t="shared" si="55"/>
        <v>mar/2018</v>
      </c>
      <c r="E1770" s="206">
        <v>43168</v>
      </c>
      <c r="F1770" s="205" t="s">
        <v>209</v>
      </c>
      <c r="G1770" s="205" t="s">
        <v>284</v>
      </c>
      <c r="H1770" s="207" t="s">
        <v>1028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679</v>
      </c>
      <c r="C1771" s="209" t="s">
        <v>680</v>
      </c>
      <c r="D1771" s="72" t="str">
        <f t="shared" si="55"/>
        <v>mar/2018</v>
      </c>
      <c r="E1771" s="206">
        <v>43168</v>
      </c>
      <c r="F1771" s="205" t="s">
        <v>209</v>
      </c>
      <c r="G1771" s="205" t="s">
        <v>284</v>
      </c>
      <c r="H1771" s="207" t="s">
        <v>1028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679</v>
      </c>
      <c r="C1772" s="209" t="s">
        <v>680</v>
      </c>
      <c r="D1772" s="72" t="str">
        <f t="shared" si="55"/>
        <v>mar/2018</v>
      </c>
      <c r="E1772" s="206">
        <v>43168</v>
      </c>
      <c r="F1772" s="205" t="s">
        <v>209</v>
      </c>
      <c r="G1772" s="205" t="s">
        <v>284</v>
      </c>
      <c r="H1772" s="207" t="s">
        <v>1028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679</v>
      </c>
      <c r="C1773" s="209" t="s">
        <v>680</v>
      </c>
      <c r="D1773" s="72" t="str">
        <f t="shared" si="55"/>
        <v>mar/2018</v>
      </c>
      <c r="E1773" s="206">
        <v>43168</v>
      </c>
      <c r="F1773" s="205" t="s">
        <v>209</v>
      </c>
      <c r="G1773" s="205" t="s">
        <v>284</v>
      </c>
      <c r="H1773" s="207" t="s">
        <v>1028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679</v>
      </c>
      <c r="C1774" s="209" t="s">
        <v>680</v>
      </c>
      <c r="D1774" s="72" t="str">
        <f t="shared" si="55"/>
        <v>mar/2018</v>
      </c>
      <c r="E1774" s="206">
        <v>43168</v>
      </c>
      <c r="F1774" s="205" t="s">
        <v>209</v>
      </c>
      <c r="G1774" s="205" t="s">
        <v>284</v>
      </c>
      <c r="H1774" s="207" t="s">
        <v>1028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681</v>
      </c>
      <c r="C1775" s="209" t="s">
        <v>680</v>
      </c>
      <c r="D1775" s="72" t="str">
        <f t="shared" si="55"/>
        <v>mar/2018</v>
      </c>
      <c r="E1775" s="206">
        <v>43168</v>
      </c>
      <c r="F1775" s="205" t="s">
        <v>200</v>
      </c>
      <c r="G1775" s="205" t="s">
        <v>284</v>
      </c>
      <c r="H1775" s="207" t="s">
        <v>296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679</v>
      </c>
      <c r="C1776" s="209" t="s">
        <v>680</v>
      </c>
      <c r="D1776" s="72" t="str">
        <f t="shared" si="55"/>
        <v>mar/2018</v>
      </c>
      <c r="E1776" s="206">
        <v>43168</v>
      </c>
      <c r="F1776" s="205" t="s">
        <v>200</v>
      </c>
      <c r="G1776" s="205" t="s">
        <v>284</v>
      </c>
      <c r="H1776" s="207" t="s">
        <v>296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679</v>
      </c>
      <c r="C1777" s="209" t="s">
        <v>680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284</v>
      </c>
      <c r="H1777" s="207" t="s">
        <v>1114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679</v>
      </c>
      <c r="C1778" s="209" t="s">
        <v>680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284</v>
      </c>
      <c r="H1778" s="207" t="s">
        <v>1114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679</v>
      </c>
      <c r="C1779" s="209" t="s">
        <v>680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284</v>
      </c>
      <c r="H1779" s="207" t="s">
        <v>313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679</v>
      </c>
      <c r="C1780" s="209" t="s">
        <v>680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284</v>
      </c>
      <c r="H1780" s="207" t="s">
        <v>1017</v>
      </c>
      <c r="I1780" s="207" t="s">
        <v>232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679</v>
      </c>
      <c r="C1781" s="209" t="s">
        <v>680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284</v>
      </c>
      <c r="H1781" s="207" t="s">
        <v>1017</v>
      </c>
      <c r="I1781" s="207" t="s">
        <v>232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679</v>
      </c>
      <c r="C1782" s="209" t="s">
        <v>680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284</v>
      </c>
      <c r="H1782" s="207" t="s">
        <v>178</v>
      </c>
      <c r="I1782" s="207" t="s">
        <v>238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679</v>
      </c>
      <c r="C1783" s="209" t="s">
        <v>680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284</v>
      </c>
      <c r="H1783" s="207" t="s">
        <v>1018</v>
      </c>
      <c r="I1783" s="207" t="s">
        <v>232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679</v>
      </c>
      <c r="C1784" s="209" t="s">
        <v>680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284</v>
      </c>
      <c r="H1784" s="207" t="s">
        <v>999</v>
      </c>
      <c r="I1784" s="207" t="s">
        <v>232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681</v>
      </c>
      <c r="C1785" s="209" t="s">
        <v>680</v>
      </c>
      <c r="D1785" s="72" t="str">
        <f t="shared" si="55"/>
        <v>mar/2018</v>
      </c>
      <c r="E1785" s="206">
        <v>43171</v>
      </c>
      <c r="F1785" s="205" t="s">
        <v>209</v>
      </c>
      <c r="G1785" s="205" t="s">
        <v>284</v>
      </c>
      <c r="H1785" s="207" t="s">
        <v>318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681</v>
      </c>
      <c r="C1786" s="209" t="s">
        <v>680</v>
      </c>
      <c r="D1786" s="72" t="str">
        <f t="shared" si="55"/>
        <v>mar/2018</v>
      </c>
      <c r="E1786" s="206">
        <v>43171</v>
      </c>
      <c r="F1786" s="205" t="s">
        <v>200</v>
      </c>
      <c r="G1786" s="205" t="s">
        <v>284</v>
      </c>
      <c r="H1786" s="207" t="s">
        <v>291</v>
      </c>
      <c r="I1786" s="207" t="s">
        <v>226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679</v>
      </c>
      <c r="C1787" s="209" t="s">
        <v>680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284</v>
      </c>
      <c r="H1787" s="207" t="s">
        <v>1098</v>
      </c>
      <c r="I1787" s="207" t="s">
        <v>192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679</v>
      </c>
      <c r="C1788" s="209" t="s">
        <v>680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284</v>
      </c>
      <c r="H1788" s="207" t="s">
        <v>1000</v>
      </c>
      <c r="I1788" s="207" t="s">
        <v>232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679</v>
      </c>
      <c r="C1789" s="209" t="s">
        <v>680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284</v>
      </c>
      <c r="H1789" s="207" t="s">
        <v>889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679</v>
      </c>
      <c r="C1790" s="209" t="s">
        <v>680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284</v>
      </c>
      <c r="H1790" s="207" t="s">
        <v>889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679</v>
      </c>
      <c r="C1791" s="209" t="s">
        <v>680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284</v>
      </c>
      <c r="H1791" s="207" t="s">
        <v>1001</v>
      </c>
      <c r="I1791" s="207" t="s">
        <v>232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679</v>
      </c>
      <c r="C1792" s="209" t="s">
        <v>680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284</v>
      </c>
      <c r="H1792" s="207" t="s">
        <v>303</v>
      </c>
      <c r="I1792" s="207" t="s">
        <v>237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679</v>
      </c>
      <c r="C1793" s="209" t="s">
        <v>680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284</v>
      </c>
      <c r="H1793" s="207" t="s">
        <v>320</v>
      </c>
      <c r="I1793" s="207" t="s">
        <v>238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679</v>
      </c>
      <c r="C1794" s="209" t="s">
        <v>680</v>
      </c>
      <c r="D1794" s="72" t="str">
        <f t="shared" si="55"/>
        <v>mar/2018</v>
      </c>
      <c r="E1794" s="206">
        <v>43171</v>
      </c>
      <c r="F1794" s="205" t="s">
        <v>311</v>
      </c>
      <c r="G1794" s="205" t="s">
        <v>284</v>
      </c>
      <c r="H1794" s="207" t="s">
        <v>345</v>
      </c>
      <c r="I1794" s="207" t="s">
        <v>265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679</v>
      </c>
      <c r="C1795" s="209" t="s">
        <v>680</v>
      </c>
      <c r="D1795" s="72" t="str">
        <f t="shared" si="55"/>
        <v>mar/2018</v>
      </c>
      <c r="E1795" s="206">
        <v>43171</v>
      </c>
      <c r="F1795" s="205" t="s">
        <v>1115</v>
      </c>
      <c r="G1795" s="205" t="s">
        <v>284</v>
      </c>
      <c r="H1795" s="207" t="s">
        <v>1056</v>
      </c>
      <c r="I1795" s="207" t="s">
        <v>232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679</v>
      </c>
      <c r="C1796" s="209" t="s">
        <v>680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284</v>
      </c>
      <c r="H1796" s="207" t="s">
        <v>1047</v>
      </c>
      <c r="I1796" s="207" t="s">
        <v>258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679</v>
      </c>
      <c r="C1797" s="209" t="s">
        <v>680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284</v>
      </c>
      <c r="H1797" s="207" t="s">
        <v>1020</v>
      </c>
      <c r="I1797" s="207" t="s">
        <v>232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679</v>
      </c>
      <c r="C1798" s="209" t="s">
        <v>680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284</v>
      </c>
      <c r="H1798" s="207" t="s">
        <v>143</v>
      </c>
      <c r="I1798" s="207" t="s">
        <v>244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679</v>
      </c>
      <c r="C1799" s="209" t="s">
        <v>680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284</v>
      </c>
      <c r="H1799" s="207" t="s">
        <v>989</v>
      </c>
      <c r="I1799" s="207" t="s">
        <v>249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679</v>
      </c>
      <c r="C1800" s="209" t="s">
        <v>680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284</v>
      </c>
      <c r="H1800" s="207" t="s">
        <v>1003</v>
      </c>
      <c r="I1800" s="207" t="s">
        <v>257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679</v>
      </c>
      <c r="C1801" s="209" t="s">
        <v>680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284</v>
      </c>
      <c r="H1801" s="207" t="s">
        <v>1003</v>
      </c>
      <c r="I1801" s="207" t="s">
        <v>257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679</v>
      </c>
      <c r="C1802" s="209" t="s">
        <v>680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310</v>
      </c>
      <c r="H1802" s="207" t="s">
        <v>288</v>
      </c>
      <c r="I1802" s="207" t="s">
        <v>237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681</v>
      </c>
      <c r="C1803" s="209" t="s">
        <v>680</v>
      </c>
      <c r="D1803" s="72" t="str">
        <f t="shared" si="57"/>
        <v>mar/2018</v>
      </c>
      <c r="E1803" s="206">
        <v>43171</v>
      </c>
      <c r="F1803" s="205" t="s">
        <v>202</v>
      </c>
      <c r="G1803" s="205" t="s">
        <v>284</v>
      </c>
      <c r="H1803" s="207" t="s">
        <v>203</v>
      </c>
      <c r="I1803" s="207" t="s">
        <v>289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679</v>
      </c>
      <c r="C1804" s="209" t="s">
        <v>680</v>
      </c>
      <c r="D1804" s="72" t="str">
        <f t="shared" si="57"/>
        <v>mar/2018</v>
      </c>
      <c r="E1804" s="206">
        <v>43171</v>
      </c>
      <c r="F1804" s="205" t="s">
        <v>202</v>
      </c>
      <c r="G1804" s="205" t="s">
        <v>284</v>
      </c>
      <c r="H1804" s="207" t="s">
        <v>203</v>
      </c>
      <c r="I1804" s="207" t="s">
        <v>289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679</v>
      </c>
      <c r="C1805" s="209" t="s">
        <v>680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284</v>
      </c>
      <c r="H1805" s="207" t="s">
        <v>306</v>
      </c>
      <c r="I1805" s="207" t="s">
        <v>246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679</v>
      </c>
      <c r="C1806" s="209" t="s">
        <v>680</v>
      </c>
      <c r="D1806" s="72" t="str">
        <f t="shared" si="57"/>
        <v>mar/2018</v>
      </c>
      <c r="E1806" s="206">
        <v>43171</v>
      </c>
      <c r="F1806" s="205" t="s">
        <v>1116</v>
      </c>
      <c r="G1806" s="205" t="s">
        <v>284</v>
      </c>
      <c r="H1806" s="207" t="s">
        <v>1012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679</v>
      </c>
      <c r="C1807" s="209" t="s">
        <v>680</v>
      </c>
      <c r="D1807" s="72" t="str">
        <f t="shared" si="57"/>
        <v>mar/2018</v>
      </c>
      <c r="E1807" s="206">
        <v>43171</v>
      </c>
      <c r="F1807" s="205" t="s">
        <v>651</v>
      </c>
      <c r="G1807" s="205" t="s">
        <v>284</v>
      </c>
      <c r="H1807" s="207" t="s">
        <v>1012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679</v>
      </c>
      <c r="C1808" s="209" t="s">
        <v>680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284</v>
      </c>
      <c r="H1808" s="207" t="s">
        <v>1005</v>
      </c>
      <c r="I1808" s="207" t="s">
        <v>232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679</v>
      </c>
      <c r="C1809" s="209" t="s">
        <v>680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284</v>
      </c>
      <c r="H1809" s="207" t="s">
        <v>1005</v>
      </c>
      <c r="I1809" s="207" t="s">
        <v>232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679</v>
      </c>
      <c r="C1810" s="209" t="s">
        <v>680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284</v>
      </c>
      <c r="H1810" s="207" t="s">
        <v>1005</v>
      </c>
      <c r="I1810" s="207" t="s">
        <v>232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679</v>
      </c>
      <c r="C1811" s="209" t="s">
        <v>680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284</v>
      </c>
      <c r="H1811" s="207" t="s">
        <v>1005</v>
      </c>
      <c r="I1811" s="207" t="s">
        <v>232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679</v>
      </c>
      <c r="C1812" s="209" t="s">
        <v>680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284</v>
      </c>
      <c r="H1812" s="207" t="s">
        <v>1005</v>
      </c>
      <c r="I1812" s="207" t="s">
        <v>232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679</v>
      </c>
      <c r="C1813" s="209" t="s">
        <v>680</v>
      </c>
      <c r="D1813" s="72" t="str">
        <f t="shared" si="57"/>
        <v>mar/2018</v>
      </c>
      <c r="E1813" s="206">
        <v>43171</v>
      </c>
      <c r="F1813" s="205" t="s">
        <v>209</v>
      </c>
      <c r="G1813" s="205" t="s">
        <v>284</v>
      </c>
      <c r="H1813" s="207" t="s">
        <v>295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679</v>
      </c>
      <c r="C1814" s="209" t="s">
        <v>680</v>
      </c>
      <c r="D1814" s="72" t="str">
        <f t="shared" si="57"/>
        <v>mar/2018</v>
      </c>
      <c r="E1814" s="206">
        <v>43171</v>
      </c>
      <c r="F1814" s="205" t="s">
        <v>209</v>
      </c>
      <c r="G1814" s="205" t="s">
        <v>284</v>
      </c>
      <c r="H1814" s="207" t="s">
        <v>295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679</v>
      </c>
      <c r="C1815" s="209" t="s">
        <v>680</v>
      </c>
      <c r="D1815" s="72" t="str">
        <f t="shared" si="57"/>
        <v>mar/2018</v>
      </c>
      <c r="E1815" s="206">
        <v>43171</v>
      </c>
      <c r="F1815" s="205" t="s">
        <v>209</v>
      </c>
      <c r="G1815" s="205" t="s">
        <v>284</v>
      </c>
      <c r="H1815" s="207" t="s">
        <v>295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679</v>
      </c>
      <c r="C1816" s="209" t="s">
        <v>680</v>
      </c>
      <c r="D1816" s="72" t="str">
        <f t="shared" si="57"/>
        <v>mar/2018</v>
      </c>
      <c r="E1816" s="206">
        <v>43171</v>
      </c>
      <c r="F1816" s="205" t="s">
        <v>209</v>
      </c>
      <c r="G1816" s="205" t="s">
        <v>284</v>
      </c>
      <c r="H1816" s="207" t="s">
        <v>295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679</v>
      </c>
      <c r="C1817" s="209" t="s">
        <v>680</v>
      </c>
      <c r="D1817" s="72" t="str">
        <f t="shared" si="57"/>
        <v>mar/2018</v>
      </c>
      <c r="E1817" s="206">
        <v>43171</v>
      </c>
      <c r="F1817" s="205" t="s">
        <v>209</v>
      </c>
      <c r="G1817" s="205" t="s">
        <v>284</v>
      </c>
      <c r="H1817" s="207" t="s">
        <v>295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679</v>
      </c>
      <c r="C1818" s="209" t="s">
        <v>680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284</v>
      </c>
      <c r="H1818" s="209" t="s">
        <v>994</v>
      </c>
      <c r="I1818" s="207" t="s">
        <v>239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679</v>
      </c>
      <c r="C1819" s="209" t="s">
        <v>680</v>
      </c>
      <c r="D1819" s="72" t="str">
        <f t="shared" si="57"/>
        <v>mar/2018</v>
      </c>
      <c r="E1819" s="206">
        <v>43171</v>
      </c>
      <c r="F1819" s="205" t="s">
        <v>209</v>
      </c>
      <c r="G1819" s="205" t="s">
        <v>284</v>
      </c>
      <c r="H1819" s="207" t="s">
        <v>1028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679</v>
      </c>
      <c r="C1820" s="209" t="s">
        <v>680</v>
      </c>
      <c r="D1820" s="72" t="str">
        <f t="shared" si="57"/>
        <v>mar/2018</v>
      </c>
      <c r="E1820" s="206">
        <v>43171</v>
      </c>
      <c r="F1820" s="205" t="s">
        <v>209</v>
      </c>
      <c r="G1820" s="205" t="s">
        <v>284</v>
      </c>
      <c r="H1820" s="207" t="s">
        <v>1028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679</v>
      </c>
      <c r="C1821" s="209" t="s">
        <v>680</v>
      </c>
      <c r="D1821" s="72" t="str">
        <f t="shared" si="57"/>
        <v>mar/2018</v>
      </c>
      <c r="E1821" s="206">
        <v>43171</v>
      </c>
      <c r="F1821" s="205" t="s">
        <v>209</v>
      </c>
      <c r="G1821" s="205" t="s">
        <v>284</v>
      </c>
      <c r="H1821" s="207" t="s">
        <v>1028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679</v>
      </c>
      <c r="C1822" s="209" t="s">
        <v>680</v>
      </c>
      <c r="D1822" s="72" t="str">
        <f t="shared" si="57"/>
        <v>mar/2018</v>
      </c>
      <c r="E1822" s="206">
        <v>43171</v>
      </c>
      <c r="F1822" s="205" t="s">
        <v>209</v>
      </c>
      <c r="G1822" s="205" t="s">
        <v>284</v>
      </c>
      <c r="H1822" s="207" t="s">
        <v>1028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679</v>
      </c>
      <c r="C1823" s="209" t="s">
        <v>680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284</v>
      </c>
      <c r="H1823" s="207" t="s">
        <v>995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679</v>
      </c>
      <c r="C1824" s="209" t="s">
        <v>680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284</v>
      </c>
      <c r="H1824" s="207" t="s">
        <v>1017</v>
      </c>
      <c r="I1824" s="207" t="s">
        <v>232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679</v>
      </c>
      <c r="C1825" s="209" t="s">
        <v>680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284</v>
      </c>
      <c r="H1825" s="207" t="s">
        <v>178</v>
      </c>
      <c r="I1825" s="207" t="s">
        <v>238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679</v>
      </c>
      <c r="C1826" s="209" t="s">
        <v>680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284</v>
      </c>
      <c r="H1826" s="207" t="s">
        <v>178</v>
      </c>
      <c r="I1826" s="207" t="s">
        <v>237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679</v>
      </c>
      <c r="C1827" s="209" t="s">
        <v>680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284</v>
      </c>
      <c r="H1827" s="207" t="s">
        <v>889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679</v>
      </c>
      <c r="C1828" s="209" t="s">
        <v>680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284</v>
      </c>
      <c r="H1828" s="207" t="s">
        <v>1117</v>
      </c>
      <c r="I1828" s="207" t="s">
        <v>169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679</v>
      </c>
      <c r="C1829" s="209" t="s">
        <v>680</v>
      </c>
      <c r="D1829" s="72" t="str">
        <f t="shared" si="57"/>
        <v>mar/2018</v>
      </c>
      <c r="E1829" s="206">
        <v>43172</v>
      </c>
      <c r="F1829" s="205" t="s">
        <v>202</v>
      </c>
      <c r="G1829" s="205" t="s">
        <v>284</v>
      </c>
      <c r="H1829" s="207" t="s">
        <v>203</v>
      </c>
      <c r="I1829" s="207" t="s">
        <v>289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679</v>
      </c>
      <c r="C1830" s="209" t="s">
        <v>680</v>
      </c>
      <c r="D1830" s="72" t="str">
        <f t="shared" si="57"/>
        <v>mar/2018</v>
      </c>
      <c r="E1830" s="206">
        <v>43172</v>
      </c>
      <c r="F1830" s="205" t="s">
        <v>209</v>
      </c>
      <c r="G1830" s="205" t="s">
        <v>284</v>
      </c>
      <c r="H1830" s="207" t="s">
        <v>295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679</v>
      </c>
      <c r="C1831" s="209" t="s">
        <v>680</v>
      </c>
      <c r="D1831" s="72" t="str">
        <f t="shared" si="57"/>
        <v>mar/2018</v>
      </c>
      <c r="E1831" s="206">
        <v>43172</v>
      </c>
      <c r="F1831" s="205" t="s">
        <v>209</v>
      </c>
      <c r="G1831" s="205" t="s">
        <v>284</v>
      </c>
      <c r="H1831" s="207" t="s">
        <v>295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679</v>
      </c>
      <c r="C1832" s="209" t="s">
        <v>680</v>
      </c>
      <c r="D1832" s="72" t="str">
        <f t="shared" si="57"/>
        <v>mar/2018</v>
      </c>
      <c r="E1832" s="206">
        <v>43172</v>
      </c>
      <c r="F1832" s="205" t="s">
        <v>209</v>
      </c>
      <c r="G1832" s="205" t="s">
        <v>284</v>
      </c>
      <c r="H1832" s="207" t="s">
        <v>295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679</v>
      </c>
      <c r="C1833" s="209" t="s">
        <v>680</v>
      </c>
      <c r="D1833" s="72" t="str">
        <f t="shared" si="57"/>
        <v>mar/2018</v>
      </c>
      <c r="E1833" s="206">
        <v>43172</v>
      </c>
      <c r="F1833" s="205" t="s">
        <v>209</v>
      </c>
      <c r="G1833" s="205" t="s">
        <v>284</v>
      </c>
      <c r="H1833" s="207" t="s">
        <v>1028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679</v>
      </c>
      <c r="C1834" s="209" t="s">
        <v>680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284</v>
      </c>
      <c r="H1834" s="207" t="s">
        <v>889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679</v>
      </c>
      <c r="C1835" s="209" t="s">
        <v>680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284</v>
      </c>
      <c r="H1835" s="207" t="s">
        <v>889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679</v>
      </c>
      <c r="C1836" s="209" t="s">
        <v>680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284</v>
      </c>
      <c r="H1836" s="207" t="s">
        <v>1002</v>
      </c>
      <c r="I1836" s="207" t="s">
        <v>241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679</v>
      </c>
      <c r="C1837" s="209" t="s">
        <v>680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284</v>
      </c>
      <c r="H1837" s="207" t="s">
        <v>1002</v>
      </c>
      <c r="I1837" s="207" t="s">
        <v>241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679</v>
      </c>
      <c r="C1838" s="209" t="s">
        <v>680</v>
      </c>
      <c r="D1838" s="72" t="str">
        <f t="shared" si="57"/>
        <v>mar/2018</v>
      </c>
      <c r="E1838" s="206">
        <v>43173</v>
      </c>
      <c r="F1838" s="205" t="s">
        <v>311</v>
      </c>
      <c r="G1838" s="205" t="s">
        <v>284</v>
      </c>
      <c r="H1838" s="207" t="s">
        <v>129</v>
      </c>
      <c r="I1838" s="207" t="s">
        <v>265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681</v>
      </c>
      <c r="C1839" s="209" t="s">
        <v>680</v>
      </c>
      <c r="D1839" s="72" t="str">
        <f t="shared" si="57"/>
        <v>mar/2018</v>
      </c>
      <c r="E1839" s="206">
        <v>43173</v>
      </c>
      <c r="F1839" s="205" t="s">
        <v>202</v>
      </c>
      <c r="G1839" s="205" t="s">
        <v>284</v>
      </c>
      <c r="H1839" s="207" t="s">
        <v>203</v>
      </c>
      <c r="I1839" s="207" t="s">
        <v>289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679</v>
      </c>
      <c r="C1840" s="209" t="s">
        <v>680</v>
      </c>
      <c r="D1840" s="72" t="str">
        <f t="shared" si="57"/>
        <v>mar/2018</v>
      </c>
      <c r="E1840" s="206">
        <v>43173</v>
      </c>
      <c r="F1840" s="205" t="s">
        <v>209</v>
      </c>
      <c r="G1840" s="205" t="s">
        <v>284</v>
      </c>
      <c r="H1840" s="207" t="s">
        <v>295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679</v>
      </c>
      <c r="C1841" s="209" t="s">
        <v>680</v>
      </c>
      <c r="D1841" s="72" t="str">
        <f t="shared" si="57"/>
        <v>mar/2018</v>
      </c>
      <c r="E1841" s="206">
        <v>43173</v>
      </c>
      <c r="F1841" s="205" t="s">
        <v>209</v>
      </c>
      <c r="G1841" s="205" t="s">
        <v>284</v>
      </c>
      <c r="H1841" s="207" t="s">
        <v>1028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679</v>
      </c>
      <c r="C1842" s="209" t="s">
        <v>680</v>
      </c>
      <c r="D1842" s="72" t="str">
        <f t="shared" si="57"/>
        <v>mar/2018</v>
      </c>
      <c r="E1842" s="206">
        <v>43173</v>
      </c>
      <c r="F1842" s="205" t="s">
        <v>209</v>
      </c>
      <c r="G1842" s="205" t="s">
        <v>284</v>
      </c>
      <c r="H1842" s="207" t="s">
        <v>1028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681</v>
      </c>
      <c r="C1843" s="209" t="s">
        <v>680</v>
      </c>
      <c r="D1843" s="72" t="str">
        <f t="shared" si="57"/>
        <v>mar/2018</v>
      </c>
      <c r="E1843" s="206">
        <v>43173</v>
      </c>
      <c r="F1843" s="205" t="s">
        <v>200</v>
      </c>
      <c r="G1843" s="205" t="s">
        <v>284</v>
      </c>
      <c r="H1843" s="207" t="s">
        <v>296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679</v>
      </c>
      <c r="C1844" s="209" t="s">
        <v>680</v>
      </c>
      <c r="D1844" s="72" t="str">
        <f t="shared" si="57"/>
        <v>mar/2018</v>
      </c>
      <c r="E1844" s="206">
        <v>43173</v>
      </c>
      <c r="F1844" s="205" t="s">
        <v>200</v>
      </c>
      <c r="G1844" s="205" t="s">
        <v>284</v>
      </c>
      <c r="H1844" s="207" t="s">
        <v>296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679</v>
      </c>
      <c r="C1845" s="209" t="s">
        <v>680</v>
      </c>
      <c r="D1845" s="72" t="str">
        <f t="shared" si="57"/>
        <v>mar/2018</v>
      </c>
      <c r="E1845" s="206">
        <v>43174</v>
      </c>
      <c r="F1845" s="205" t="s">
        <v>209</v>
      </c>
      <c r="G1845" s="205" t="s">
        <v>284</v>
      </c>
      <c r="H1845" s="207" t="s">
        <v>318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681</v>
      </c>
      <c r="C1846" s="209" t="s">
        <v>680</v>
      </c>
      <c r="D1846" s="72" t="str">
        <f t="shared" si="57"/>
        <v>mar/2018</v>
      </c>
      <c r="E1846" s="206">
        <v>43174</v>
      </c>
      <c r="F1846" s="205" t="s">
        <v>200</v>
      </c>
      <c r="G1846" s="205" t="s">
        <v>284</v>
      </c>
      <c r="H1846" s="207" t="s">
        <v>291</v>
      </c>
      <c r="I1846" s="207" t="s">
        <v>226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679</v>
      </c>
      <c r="C1847" s="209" t="s">
        <v>680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284</v>
      </c>
      <c r="H1847" s="207" t="s">
        <v>889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679</v>
      </c>
      <c r="C1848" s="209" t="s">
        <v>680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284</v>
      </c>
      <c r="H1848" s="207" t="s">
        <v>889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679</v>
      </c>
      <c r="C1849" s="209" t="s">
        <v>680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286</v>
      </c>
      <c r="H1849" s="207" t="s">
        <v>352</v>
      </c>
      <c r="I1849" s="207" t="s">
        <v>237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681</v>
      </c>
      <c r="C1850" s="209" t="s">
        <v>680</v>
      </c>
      <c r="D1850" s="72" t="str">
        <f t="shared" si="57"/>
        <v>mar/2018</v>
      </c>
      <c r="E1850" s="206">
        <v>43174</v>
      </c>
      <c r="F1850" s="205" t="s">
        <v>202</v>
      </c>
      <c r="G1850" s="205" t="s">
        <v>284</v>
      </c>
      <c r="H1850" s="207" t="s">
        <v>203</v>
      </c>
      <c r="I1850" s="207" t="s">
        <v>289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679</v>
      </c>
      <c r="C1851" s="209" t="s">
        <v>680</v>
      </c>
      <c r="D1851" s="72" t="str">
        <f t="shared" si="57"/>
        <v>mar/2018</v>
      </c>
      <c r="E1851" s="206">
        <v>43174</v>
      </c>
      <c r="F1851" s="205" t="s">
        <v>209</v>
      </c>
      <c r="G1851" s="205" t="s">
        <v>284</v>
      </c>
      <c r="H1851" s="207" t="s">
        <v>1028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679</v>
      </c>
      <c r="C1852" s="209" t="s">
        <v>680</v>
      </c>
      <c r="D1852" s="72" t="str">
        <f t="shared" si="57"/>
        <v>mar/2018</v>
      </c>
      <c r="E1852" s="206">
        <v>43174</v>
      </c>
      <c r="F1852" s="205" t="s">
        <v>209</v>
      </c>
      <c r="G1852" s="205" t="s">
        <v>284</v>
      </c>
      <c r="H1852" s="207" t="s">
        <v>1028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679</v>
      </c>
      <c r="C1853" s="209" t="s">
        <v>680</v>
      </c>
      <c r="D1853" s="72" t="str">
        <f t="shared" si="57"/>
        <v>mar/2018</v>
      </c>
      <c r="E1853" s="206">
        <v>43175</v>
      </c>
      <c r="F1853" s="205" t="s">
        <v>311</v>
      </c>
      <c r="G1853" s="205" t="s">
        <v>284</v>
      </c>
      <c r="H1853" s="207" t="s">
        <v>1118</v>
      </c>
      <c r="I1853" s="207" t="s">
        <v>265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681</v>
      </c>
      <c r="C1854" s="209" t="s">
        <v>680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284</v>
      </c>
      <c r="H1854" s="207" t="s">
        <v>140</v>
      </c>
      <c r="I1854" s="207" t="s">
        <v>224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679</v>
      </c>
      <c r="C1855" s="209" t="s">
        <v>680</v>
      </c>
      <c r="D1855" s="72" t="str">
        <f t="shared" si="57"/>
        <v>mar/2018</v>
      </c>
      <c r="E1855" s="206">
        <v>43175</v>
      </c>
      <c r="F1855" s="205" t="s">
        <v>311</v>
      </c>
      <c r="G1855" s="205" t="s">
        <v>284</v>
      </c>
      <c r="H1855" s="207" t="s">
        <v>1119</v>
      </c>
      <c r="I1855" s="207" t="s">
        <v>265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679</v>
      </c>
      <c r="C1856" s="209" t="s">
        <v>680</v>
      </c>
      <c r="D1856" s="72" t="str">
        <f t="shared" si="57"/>
        <v>mar/2018</v>
      </c>
      <c r="E1856" s="206">
        <v>43175</v>
      </c>
      <c r="F1856" s="205" t="s">
        <v>360</v>
      </c>
      <c r="G1856" s="205" t="s">
        <v>284</v>
      </c>
      <c r="H1856" s="207" t="s">
        <v>881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679</v>
      </c>
      <c r="C1857" s="209" t="s">
        <v>680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284</v>
      </c>
      <c r="H1857" s="207" t="s">
        <v>881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679</v>
      </c>
      <c r="C1858" s="209" t="s">
        <v>680</v>
      </c>
      <c r="D1858" s="72" t="str">
        <f t="shared" si="57"/>
        <v>mar/2018</v>
      </c>
      <c r="E1858" s="206">
        <v>43175</v>
      </c>
      <c r="F1858" s="205" t="s">
        <v>360</v>
      </c>
      <c r="G1858" s="205" t="s">
        <v>284</v>
      </c>
      <c r="H1858" s="207" t="s">
        <v>829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679</v>
      </c>
      <c r="C1859" s="209" t="s">
        <v>680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284</v>
      </c>
      <c r="H1859" s="207" t="s">
        <v>829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679</v>
      </c>
      <c r="C1860" s="209" t="s">
        <v>680</v>
      </c>
      <c r="D1860" s="72" t="str">
        <f t="shared" ref="D1860:D1923" si="59">TEXT(E1860,"mmm/aaaa")</f>
        <v>mar/2018</v>
      </c>
      <c r="E1860" s="206">
        <v>43175</v>
      </c>
      <c r="F1860" s="205" t="s">
        <v>360</v>
      </c>
      <c r="G1860" s="205" t="s">
        <v>284</v>
      </c>
      <c r="H1860" s="207" t="s">
        <v>903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679</v>
      </c>
      <c r="C1861" s="209" t="s">
        <v>680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284</v>
      </c>
      <c r="H1861" s="207" t="s">
        <v>903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679</v>
      </c>
      <c r="C1862" s="209" t="s">
        <v>680</v>
      </c>
      <c r="D1862" s="72" t="str">
        <f t="shared" si="59"/>
        <v>mar/2018</v>
      </c>
      <c r="E1862" s="206">
        <v>43175</v>
      </c>
      <c r="F1862" s="205" t="s">
        <v>360</v>
      </c>
      <c r="G1862" s="205" t="s">
        <v>284</v>
      </c>
      <c r="H1862" s="207" t="s">
        <v>691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679</v>
      </c>
      <c r="C1863" s="209" t="s">
        <v>680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284</v>
      </c>
      <c r="H1863" s="207" t="s">
        <v>691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679</v>
      </c>
      <c r="C1864" s="209" t="s">
        <v>680</v>
      </c>
      <c r="D1864" s="72" t="str">
        <f t="shared" si="59"/>
        <v>mar/2018</v>
      </c>
      <c r="E1864" s="206">
        <v>43175</v>
      </c>
      <c r="F1864" s="205" t="s">
        <v>360</v>
      </c>
      <c r="G1864" s="205" t="s">
        <v>284</v>
      </c>
      <c r="H1864" s="207" t="s">
        <v>690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679</v>
      </c>
      <c r="C1865" s="209" t="s">
        <v>680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284</v>
      </c>
      <c r="H1865" s="207" t="s">
        <v>690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681</v>
      </c>
      <c r="C1866" s="209" t="s">
        <v>680</v>
      </c>
      <c r="D1866" s="72" t="str">
        <f t="shared" si="59"/>
        <v>mar/2018</v>
      </c>
      <c r="E1866" s="206">
        <v>43175</v>
      </c>
      <c r="F1866" s="205" t="s">
        <v>200</v>
      </c>
      <c r="G1866" s="205" t="s">
        <v>284</v>
      </c>
      <c r="H1866" s="207" t="s">
        <v>291</v>
      </c>
      <c r="I1866" s="207" t="s">
        <v>226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679</v>
      </c>
      <c r="C1867" s="209" t="s">
        <v>680</v>
      </c>
      <c r="D1867" s="72" t="str">
        <f t="shared" si="59"/>
        <v>mar/2018</v>
      </c>
      <c r="E1867" s="206">
        <v>43175</v>
      </c>
      <c r="F1867" s="205" t="s">
        <v>360</v>
      </c>
      <c r="G1867" s="205" t="s">
        <v>284</v>
      </c>
      <c r="H1867" s="207" t="s">
        <v>856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679</v>
      </c>
      <c r="C1868" s="209" t="s">
        <v>680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284</v>
      </c>
      <c r="H1868" s="207" t="s">
        <v>856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679</v>
      </c>
      <c r="C1869" s="209" t="s">
        <v>680</v>
      </c>
      <c r="D1869" s="72" t="str">
        <f t="shared" si="59"/>
        <v>mar/2018</v>
      </c>
      <c r="E1869" s="206">
        <v>43175</v>
      </c>
      <c r="F1869" s="205" t="s">
        <v>360</v>
      </c>
      <c r="G1869" s="205" t="s">
        <v>284</v>
      </c>
      <c r="H1869" s="207" t="s">
        <v>877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679</v>
      </c>
      <c r="C1870" s="209" t="s">
        <v>680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284</v>
      </c>
      <c r="H1870" s="207" t="s">
        <v>877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679</v>
      </c>
      <c r="C1871" s="209" t="s">
        <v>680</v>
      </c>
      <c r="D1871" s="72" t="str">
        <f t="shared" si="59"/>
        <v>mar/2018</v>
      </c>
      <c r="E1871" s="206">
        <v>43175</v>
      </c>
      <c r="F1871" s="205" t="s">
        <v>360</v>
      </c>
      <c r="G1871" s="205" t="s">
        <v>284</v>
      </c>
      <c r="H1871" s="207" t="s">
        <v>684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679</v>
      </c>
      <c r="C1872" s="209" t="s">
        <v>680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284</v>
      </c>
      <c r="H1872" s="207" t="s">
        <v>684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679</v>
      </c>
      <c r="C1873" s="209" t="s">
        <v>680</v>
      </c>
      <c r="D1873" s="72" t="str">
        <f t="shared" si="59"/>
        <v>mar/2018</v>
      </c>
      <c r="E1873" s="206">
        <v>43175</v>
      </c>
      <c r="F1873" s="205" t="s">
        <v>360</v>
      </c>
      <c r="G1873" s="205" t="s">
        <v>284</v>
      </c>
      <c r="H1873" s="207" t="s">
        <v>695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679</v>
      </c>
      <c r="C1874" s="209" t="s">
        <v>680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284</v>
      </c>
      <c r="H1874" s="207" t="s">
        <v>695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679</v>
      </c>
      <c r="C1875" s="209" t="s">
        <v>680</v>
      </c>
      <c r="D1875" s="72" t="str">
        <f t="shared" si="59"/>
        <v>mar/2018</v>
      </c>
      <c r="E1875" s="206">
        <v>43175</v>
      </c>
      <c r="F1875" s="205" t="s">
        <v>360</v>
      </c>
      <c r="G1875" s="205" t="s">
        <v>284</v>
      </c>
      <c r="H1875" s="207" t="s">
        <v>718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679</v>
      </c>
      <c r="C1876" s="209" t="s">
        <v>680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284</v>
      </c>
      <c r="H1876" s="207" t="s">
        <v>718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679</v>
      </c>
      <c r="C1877" s="209" t="s">
        <v>680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284</v>
      </c>
      <c r="H1877" s="207" t="s">
        <v>143</v>
      </c>
      <c r="I1877" s="207" t="s">
        <v>244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679</v>
      </c>
      <c r="C1878" s="209" t="s">
        <v>680</v>
      </c>
      <c r="D1878" s="72" t="str">
        <f t="shared" si="59"/>
        <v>mar/2018</v>
      </c>
      <c r="E1878" s="206">
        <v>43175</v>
      </c>
      <c r="F1878" s="205" t="s">
        <v>360</v>
      </c>
      <c r="G1878" s="205" t="s">
        <v>284</v>
      </c>
      <c r="H1878" s="207" t="s">
        <v>772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679</v>
      </c>
      <c r="C1879" s="209" t="s">
        <v>680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284</v>
      </c>
      <c r="H1879" s="207" t="s">
        <v>772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679</v>
      </c>
      <c r="C1880" s="209" t="s">
        <v>680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284</v>
      </c>
      <c r="H1880" s="207" t="s">
        <v>1034</v>
      </c>
      <c r="I1880" s="207" t="s">
        <v>239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679</v>
      </c>
      <c r="C1881" s="209" t="s">
        <v>680</v>
      </c>
      <c r="D1881" s="72" t="str">
        <f t="shared" si="59"/>
        <v>mar/2018</v>
      </c>
      <c r="E1881" s="206">
        <v>43175</v>
      </c>
      <c r="F1881" s="205" t="s">
        <v>360</v>
      </c>
      <c r="G1881" s="205" t="s">
        <v>284</v>
      </c>
      <c r="H1881" s="207" t="s">
        <v>866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679</v>
      </c>
      <c r="C1882" s="209" t="s">
        <v>680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284</v>
      </c>
      <c r="H1882" s="207" t="s">
        <v>866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679</v>
      </c>
      <c r="C1883" s="209" t="s">
        <v>680</v>
      </c>
      <c r="D1883" s="72" t="str">
        <f t="shared" si="59"/>
        <v>mar/2018</v>
      </c>
      <c r="E1883" s="206">
        <v>43175</v>
      </c>
      <c r="F1883" s="205" t="s">
        <v>360</v>
      </c>
      <c r="G1883" s="205" t="s">
        <v>284</v>
      </c>
      <c r="H1883" s="207" t="s">
        <v>687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679</v>
      </c>
      <c r="C1884" s="209" t="s">
        <v>680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284</v>
      </c>
      <c r="H1884" s="207" t="s">
        <v>687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679</v>
      </c>
      <c r="C1885" s="209" t="s">
        <v>680</v>
      </c>
      <c r="D1885" s="72" t="str">
        <f t="shared" si="59"/>
        <v>mar/2018</v>
      </c>
      <c r="E1885" s="206">
        <v>43175</v>
      </c>
      <c r="F1885" s="205" t="s">
        <v>360</v>
      </c>
      <c r="G1885" s="205" t="s">
        <v>284</v>
      </c>
      <c r="H1885" s="207" t="s">
        <v>966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679</v>
      </c>
      <c r="C1886" s="209" t="s">
        <v>680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284</v>
      </c>
      <c r="H1886" s="207" t="s">
        <v>966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679</v>
      </c>
      <c r="C1887" s="209" t="s">
        <v>680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284</v>
      </c>
      <c r="H1887" s="207" t="s">
        <v>993</v>
      </c>
      <c r="I1887" s="207" t="s">
        <v>239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679</v>
      </c>
      <c r="C1888" s="209" t="s">
        <v>680</v>
      </c>
      <c r="D1888" s="72" t="str">
        <f t="shared" si="59"/>
        <v>mar/2018</v>
      </c>
      <c r="E1888" s="206">
        <v>43175</v>
      </c>
      <c r="F1888" s="205" t="s">
        <v>209</v>
      </c>
      <c r="G1888" s="205" t="s">
        <v>284</v>
      </c>
      <c r="H1888" s="207" t="s">
        <v>295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679</v>
      </c>
      <c r="C1889" s="209" t="s">
        <v>680</v>
      </c>
      <c r="D1889" s="72" t="str">
        <f t="shared" si="59"/>
        <v>mar/2018</v>
      </c>
      <c r="E1889" s="206">
        <v>43175</v>
      </c>
      <c r="F1889" s="205" t="s">
        <v>209</v>
      </c>
      <c r="G1889" s="205" t="s">
        <v>284</v>
      </c>
      <c r="H1889" s="207" t="s">
        <v>295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679</v>
      </c>
      <c r="C1890" s="209" t="s">
        <v>680</v>
      </c>
      <c r="D1890" s="72" t="str">
        <f t="shared" si="59"/>
        <v>mar/2018</v>
      </c>
      <c r="E1890" s="206">
        <v>43175</v>
      </c>
      <c r="F1890" s="205" t="s">
        <v>209</v>
      </c>
      <c r="G1890" s="205" t="s">
        <v>284</v>
      </c>
      <c r="H1890" s="207" t="s">
        <v>295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679</v>
      </c>
      <c r="C1891" s="209" t="s">
        <v>680</v>
      </c>
      <c r="D1891" s="72" t="str">
        <f t="shared" si="59"/>
        <v>mar/2018</v>
      </c>
      <c r="E1891" s="206">
        <v>43175</v>
      </c>
      <c r="F1891" s="205" t="s">
        <v>209</v>
      </c>
      <c r="G1891" s="205" t="s">
        <v>284</v>
      </c>
      <c r="H1891" s="207" t="s">
        <v>295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679</v>
      </c>
      <c r="C1892" s="209" t="s">
        <v>680</v>
      </c>
      <c r="D1892" s="72" t="str">
        <f t="shared" si="59"/>
        <v>mar/2018</v>
      </c>
      <c r="E1892" s="206">
        <v>43175</v>
      </c>
      <c r="F1892" s="205" t="s">
        <v>209</v>
      </c>
      <c r="G1892" s="205" t="s">
        <v>284</v>
      </c>
      <c r="H1892" s="207" t="s">
        <v>295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679</v>
      </c>
      <c r="C1893" s="209" t="s">
        <v>680</v>
      </c>
      <c r="D1893" s="72" t="str">
        <f t="shared" si="59"/>
        <v>mar/2018</v>
      </c>
      <c r="E1893" s="206">
        <v>43175</v>
      </c>
      <c r="F1893" s="205" t="s">
        <v>209</v>
      </c>
      <c r="G1893" s="205" t="s">
        <v>284</v>
      </c>
      <c r="H1893" s="207" t="s">
        <v>295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679</v>
      </c>
      <c r="C1894" s="209" t="s">
        <v>680</v>
      </c>
      <c r="D1894" s="72" t="str">
        <f t="shared" si="59"/>
        <v>mar/2018</v>
      </c>
      <c r="E1894" s="206">
        <v>43175</v>
      </c>
      <c r="F1894" s="205" t="s">
        <v>209</v>
      </c>
      <c r="G1894" s="205" t="s">
        <v>284</v>
      </c>
      <c r="H1894" s="207" t="s">
        <v>295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679</v>
      </c>
      <c r="C1895" s="209" t="s">
        <v>680</v>
      </c>
      <c r="D1895" s="72" t="str">
        <f t="shared" si="59"/>
        <v>mar/2018</v>
      </c>
      <c r="E1895" s="206">
        <v>43175</v>
      </c>
      <c r="F1895" s="205" t="s">
        <v>209</v>
      </c>
      <c r="G1895" s="205" t="s">
        <v>284</v>
      </c>
      <c r="H1895" s="207" t="s">
        <v>295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679</v>
      </c>
      <c r="C1896" s="209" t="s">
        <v>680</v>
      </c>
      <c r="D1896" s="72" t="str">
        <f t="shared" si="59"/>
        <v>mar/2018</v>
      </c>
      <c r="E1896" s="206">
        <v>43175</v>
      </c>
      <c r="F1896" s="205" t="s">
        <v>209</v>
      </c>
      <c r="G1896" s="205" t="s">
        <v>284</v>
      </c>
      <c r="H1896" s="207" t="s">
        <v>295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679</v>
      </c>
      <c r="C1897" s="209" t="s">
        <v>680</v>
      </c>
      <c r="D1897" s="72" t="str">
        <f t="shared" si="59"/>
        <v>mar/2018</v>
      </c>
      <c r="E1897" s="206">
        <v>43175</v>
      </c>
      <c r="F1897" s="205" t="s">
        <v>209</v>
      </c>
      <c r="G1897" s="205" t="s">
        <v>284</v>
      </c>
      <c r="H1897" s="207" t="s">
        <v>1028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679</v>
      </c>
      <c r="C1898" s="209" t="s">
        <v>680</v>
      </c>
      <c r="D1898" s="72" t="str">
        <f t="shared" si="59"/>
        <v>mar/2018</v>
      </c>
      <c r="E1898" s="206">
        <v>43175</v>
      </c>
      <c r="F1898" s="205" t="s">
        <v>209</v>
      </c>
      <c r="G1898" s="205" t="s">
        <v>284</v>
      </c>
      <c r="H1898" s="207" t="s">
        <v>1028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679</v>
      </c>
      <c r="C1899" s="209" t="s">
        <v>680</v>
      </c>
      <c r="D1899" s="72" t="str">
        <f t="shared" si="59"/>
        <v>mar/2018</v>
      </c>
      <c r="E1899" s="206">
        <v>43175</v>
      </c>
      <c r="F1899" s="205" t="s">
        <v>209</v>
      </c>
      <c r="G1899" s="205" t="s">
        <v>284</v>
      </c>
      <c r="H1899" s="207" t="s">
        <v>1028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679</v>
      </c>
      <c r="C1900" s="209" t="s">
        <v>680</v>
      </c>
      <c r="D1900" s="72" t="str">
        <f t="shared" si="59"/>
        <v>mar/2018</v>
      </c>
      <c r="E1900" s="206">
        <v>43175</v>
      </c>
      <c r="F1900" s="205" t="s">
        <v>209</v>
      </c>
      <c r="G1900" s="205" t="s">
        <v>284</v>
      </c>
      <c r="H1900" s="207" t="s">
        <v>1028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679</v>
      </c>
      <c r="C1901" s="209" t="s">
        <v>680</v>
      </c>
      <c r="D1901" s="72" t="str">
        <f t="shared" si="59"/>
        <v>mar/2018</v>
      </c>
      <c r="E1901" s="206">
        <v>43175</v>
      </c>
      <c r="F1901" s="205" t="s">
        <v>209</v>
      </c>
      <c r="G1901" s="205" t="s">
        <v>284</v>
      </c>
      <c r="H1901" s="207" t="s">
        <v>1028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679</v>
      </c>
      <c r="C1902" s="209" t="s">
        <v>680</v>
      </c>
      <c r="D1902" s="72" t="str">
        <f t="shared" si="59"/>
        <v>mar/2018</v>
      </c>
      <c r="E1902" s="206">
        <v>43175</v>
      </c>
      <c r="F1902" s="205" t="s">
        <v>209</v>
      </c>
      <c r="G1902" s="205" t="s">
        <v>284</v>
      </c>
      <c r="H1902" s="207" t="s">
        <v>1028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679</v>
      </c>
      <c r="C1903" s="209" t="s">
        <v>680</v>
      </c>
      <c r="D1903" s="72" t="str">
        <f t="shared" si="59"/>
        <v>mar/2018</v>
      </c>
      <c r="E1903" s="206">
        <v>43175</v>
      </c>
      <c r="F1903" s="205" t="s">
        <v>209</v>
      </c>
      <c r="G1903" s="205" t="s">
        <v>284</v>
      </c>
      <c r="H1903" s="207" t="s">
        <v>1028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679</v>
      </c>
      <c r="C1904" s="209" t="s">
        <v>680</v>
      </c>
      <c r="D1904" s="72" t="str">
        <f t="shared" si="59"/>
        <v>mar/2018</v>
      </c>
      <c r="E1904" s="206">
        <v>43175</v>
      </c>
      <c r="F1904" s="205" t="s">
        <v>209</v>
      </c>
      <c r="G1904" s="205" t="s">
        <v>284</v>
      </c>
      <c r="H1904" s="207" t="s">
        <v>1028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681</v>
      </c>
      <c r="C1905" s="209" t="s">
        <v>680</v>
      </c>
      <c r="D1905" s="72" t="str">
        <f t="shared" si="59"/>
        <v>mar/2018</v>
      </c>
      <c r="E1905" s="206">
        <v>43175</v>
      </c>
      <c r="F1905" s="205" t="s">
        <v>200</v>
      </c>
      <c r="G1905" s="205" t="s">
        <v>284</v>
      </c>
      <c r="H1905" s="207" t="s">
        <v>296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679</v>
      </c>
      <c r="C1906" s="209" t="s">
        <v>680</v>
      </c>
      <c r="D1906" s="72" t="str">
        <f t="shared" si="59"/>
        <v>mar/2018</v>
      </c>
      <c r="E1906" s="206">
        <v>43175</v>
      </c>
      <c r="F1906" s="205" t="s">
        <v>200</v>
      </c>
      <c r="G1906" s="205" t="s">
        <v>284</v>
      </c>
      <c r="H1906" s="207" t="s">
        <v>296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681</v>
      </c>
      <c r="C1907" s="209" t="s">
        <v>680</v>
      </c>
      <c r="D1907" s="72" t="str">
        <f t="shared" si="59"/>
        <v>mar/2018</v>
      </c>
      <c r="E1907" s="206">
        <v>43178</v>
      </c>
      <c r="F1907" s="205" t="s">
        <v>200</v>
      </c>
      <c r="G1907" s="205" t="s">
        <v>284</v>
      </c>
      <c r="H1907" s="207" t="s">
        <v>291</v>
      </c>
      <c r="I1907" s="207" t="s">
        <v>226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679</v>
      </c>
      <c r="C1908" s="209" t="s">
        <v>680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284</v>
      </c>
      <c r="H1908" s="207" t="s">
        <v>1011</v>
      </c>
      <c r="I1908" s="207" t="s">
        <v>241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679</v>
      </c>
      <c r="C1909" s="209" t="s">
        <v>680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284</v>
      </c>
      <c r="H1909" s="207" t="s">
        <v>988</v>
      </c>
      <c r="I1909" s="207" t="s">
        <v>244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679</v>
      </c>
      <c r="C1910" s="209" t="s">
        <v>680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284</v>
      </c>
      <c r="H1910" s="207" t="s">
        <v>331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679</v>
      </c>
      <c r="C1911" s="209" t="s">
        <v>680</v>
      </c>
      <c r="D1911" s="72" t="str">
        <f t="shared" si="59"/>
        <v>mar/2018</v>
      </c>
      <c r="E1911" s="206">
        <v>43178</v>
      </c>
      <c r="F1911" s="205" t="s">
        <v>311</v>
      </c>
      <c r="G1911" s="205" t="s">
        <v>284</v>
      </c>
      <c r="H1911" s="207" t="s">
        <v>328</v>
      </c>
      <c r="I1911" s="207" t="s">
        <v>265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679</v>
      </c>
      <c r="C1912" s="209" t="s">
        <v>680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284</v>
      </c>
      <c r="H1912" s="207" t="s">
        <v>304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679</v>
      </c>
      <c r="C1913" s="209" t="s">
        <v>680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284</v>
      </c>
      <c r="H1913" s="207" t="s">
        <v>1027</v>
      </c>
      <c r="I1913" s="207" t="s">
        <v>242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679</v>
      </c>
      <c r="C1914" s="209" t="s">
        <v>680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284</v>
      </c>
      <c r="H1914" s="207" t="s">
        <v>1106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679</v>
      </c>
      <c r="C1915" s="209" t="s">
        <v>680</v>
      </c>
      <c r="D1915" s="72" t="str">
        <f t="shared" si="59"/>
        <v>mar/2018</v>
      </c>
      <c r="E1915" s="206">
        <v>43178</v>
      </c>
      <c r="F1915" s="205" t="s">
        <v>209</v>
      </c>
      <c r="G1915" s="205" t="s">
        <v>284</v>
      </c>
      <c r="H1915" s="207" t="s">
        <v>295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679</v>
      </c>
      <c r="C1916" s="209" t="s">
        <v>680</v>
      </c>
      <c r="D1916" s="72" t="str">
        <f t="shared" si="59"/>
        <v>mar/2018</v>
      </c>
      <c r="E1916" s="206">
        <v>43178</v>
      </c>
      <c r="F1916" s="205" t="s">
        <v>209</v>
      </c>
      <c r="G1916" s="205" t="s">
        <v>284</v>
      </c>
      <c r="H1916" s="207" t="s">
        <v>295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679</v>
      </c>
      <c r="C1917" s="209" t="s">
        <v>680</v>
      </c>
      <c r="D1917" s="72" t="str">
        <f t="shared" si="59"/>
        <v>mar/2018</v>
      </c>
      <c r="E1917" s="206">
        <v>43178</v>
      </c>
      <c r="F1917" s="205" t="s">
        <v>209</v>
      </c>
      <c r="G1917" s="205" t="s">
        <v>284</v>
      </c>
      <c r="H1917" s="207" t="s">
        <v>295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679</v>
      </c>
      <c r="C1918" s="209" t="s">
        <v>680</v>
      </c>
      <c r="D1918" s="72" t="str">
        <f t="shared" si="59"/>
        <v>mar/2018</v>
      </c>
      <c r="E1918" s="206">
        <v>43178</v>
      </c>
      <c r="F1918" s="205" t="s">
        <v>209</v>
      </c>
      <c r="G1918" s="205" t="s">
        <v>284</v>
      </c>
      <c r="H1918" s="207" t="s">
        <v>1028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679</v>
      </c>
      <c r="C1919" s="209" t="s">
        <v>680</v>
      </c>
      <c r="D1919" s="72" t="str">
        <f t="shared" si="59"/>
        <v>mar/2018</v>
      </c>
      <c r="E1919" s="206">
        <v>43178</v>
      </c>
      <c r="F1919" s="205" t="s">
        <v>209</v>
      </c>
      <c r="G1919" s="205" t="s">
        <v>284</v>
      </c>
      <c r="H1919" s="207" t="s">
        <v>1028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681</v>
      </c>
      <c r="C1920" s="209" t="s">
        <v>680</v>
      </c>
      <c r="D1920" s="72" t="str">
        <f t="shared" si="59"/>
        <v>mar/2018</v>
      </c>
      <c r="E1920" s="206">
        <v>43178</v>
      </c>
      <c r="F1920" s="205" t="s">
        <v>200</v>
      </c>
      <c r="G1920" s="205" t="s">
        <v>284</v>
      </c>
      <c r="H1920" s="207" t="s">
        <v>296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679</v>
      </c>
      <c r="C1921" s="209" t="s">
        <v>680</v>
      </c>
      <c r="D1921" s="72" t="str">
        <f t="shared" si="59"/>
        <v>mar/2018</v>
      </c>
      <c r="E1921" s="206">
        <v>43178</v>
      </c>
      <c r="F1921" s="205" t="s">
        <v>200</v>
      </c>
      <c r="G1921" s="205" t="s">
        <v>284</v>
      </c>
      <c r="H1921" s="207" t="s">
        <v>296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679</v>
      </c>
      <c r="C1922" s="209" t="s">
        <v>680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284</v>
      </c>
      <c r="H1922" s="207" t="s">
        <v>305</v>
      </c>
      <c r="I1922" s="207" t="s">
        <v>237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679</v>
      </c>
      <c r="C1923" s="209" t="s">
        <v>680</v>
      </c>
      <c r="D1923" s="72" t="str">
        <f t="shared" si="59"/>
        <v>mar/2018</v>
      </c>
      <c r="E1923" s="216">
        <v>43179</v>
      </c>
      <c r="F1923" s="205" t="s">
        <v>311</v>
      </c>
      <c r="G1923" s="211" t="s">
        <v>284</v>
      </c>
      <c r="H1923" s="226" t="s">
        <v>387</v>
      </c>
      <c r="I1923" s="226" t="s">
        <v>265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681</v>
      </c>
      <c r="C1924" s="209" t="s">
        <v>680</v>
      </c>
      <c r="D1924" s="72" t="str">
        <f t="shared" ref="D1924:D1987" si="61">TEXT(E1924,"mmm/aaaa")</f>
        <v>mar/2018</v>
      </c>
      <c r="E1924" s="206">
        <v>43179</v>
      </c>
      <c r="F1924" s="205" t="s">
        <v>212</v>
      </c>
      <c r="G1924" s="205" t="s">
        <v>284</v>
      </c>
      <c r="H1924" s="207" t="s">
        <v>212</v>
      </c>
      <c r="I1924" s="207" t="s">
        <v>201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681</v>
      </c>
      <c r="C1925" s="209" t="s">
        <v>680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284</v>
      </c>
      <c r="H1925" s="207" t="s">
        <v>140</v>
      </c>
      <c r="I1925" s="207" t="s">
        <v>224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679</v>
      </c>
      <c r="C1926" s="209" t="s">
        <v>680</v>
      </c>
      <c r="D1926" s="72" t="str">
        <f t="shared" si="61"/>
        <v>mar/2018</v>
      </c>
      <c r="E1926" s="206">
        <v>43179</v>
      </c>
      <c r="F1926" s="205" t="s">
        <v>1120</v>
      </c>
      <c r="G1926" s="205" t="s">
        <v>284</v>
      </c>
      <c r="H1926" s="207" t="s">
        <v>1015</v>
      </c>
      <c r="I1926" s="207" t="s">
        <v>232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679</v>
      </c>
      <c r="C1927" s="209" t="s">
        <v>680</v>
      </c>
      <c r="D1927" s="72" t="str">
        <f t="shared" si="61"/>
        <v>mar/2018</v>
      </c>
      <c r="E1927" s="206">
        <v>43179</v>
      </c>
      <c r="F1927" s="205" t="s">
        <v>1121</v>
      </c>
      <c r="G1927" s="205" t="s">
        <v>284</v>
      </c>
      <c r="H1927" s="207" t="s">
        <v>1015</v>
      </c>
      <c r="I1927" s="207" t="s">
        <v>232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679</v>
      </c>
      <c r="C1928" s="209" t="s">
        <v>680</v>
      </c>
      <c r="D1928" s="72" t="str">
        <f t="shared" si="61"/>
        <v>mar/2018</v>
      </c>
      <c r="E1928" s="206">
        <v>43179</v>
      </c>
      <c r="F1928" s="205" t="s">
        <v>1122</v>
      </c>
      <c r="G1928" s="205" t="s">
        <v>284</v>
      </c>
      <c r="H1928" s="207" t="s">
        <v>1015</v>
      </c>
      <c r="I1928" s="207" t="s">
        <v>232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679</v>
      </c>
      <c r="C1929" s="209" t="s">
        <v>680</v>
      </c>
      <c r="D1929" s="72" t="str">
        <f t="shared" si="61"/>
        <v>mar/2018</v>
      </c>
      <c r="E1929" s="216">
        <v>43179</v>
      </c>
      <c r="F1929" s="205" t="s">
        <v>311</v>
      </c>
      <c r="G1929" s="211" t="s">
        <v>284</v>
      </c>
      <c r="H1929" s="226" t="s">
        <v>387</v>
      </c>
      <c r="I1929" s="226" t="s">
        <v>265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679</v>
      </c>
      <c r="C1930" s="209" t="s">
        <v>680</v>
      </c>
      <c r="D1930" s="72" t="str">
        <f t="shared" si="61"/>
        <v>mar/2018</v>
      </c>
      <c r="E1930" s="206">
        <v>43179</v>
      </c>
      <c r="F1930" s="205" t="s">
        <v>161</v>
      </c>
      <c r="G1930" s="205" t="s">
        <v>284</v>
      </c>
      <c r="H1930" s="207" t="s">
        <v>207</v>
      </c>
      <c r="I1930" s="207" t="s">
        <v>186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679</v>
      </c>
      <c r="C1931" s="209" t="s">
        <v>680</v>
      </c>
      <c r="D1931" s="72" t="str">
        <f t="shared" si="61"/>
        <v>mar/2018</v>
      </c>
      <c r="E1931" s="206">
        <v>43179</v>
      </c>
      <c r="F1931" s="205" t="s">
        <v>1123</v>
      </c>
      <c r="G1931" s="205" t="s">
        <v>284</v>
      </c>
      <c r="H1931" s="207" t="s">
        <v>1017</v>
      </c>
      <c r="I1931" s="207" t="s">
        <v>232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679</v>
      </c>
      <c r="C1932" s="209" t="s">
        <v>680</v>
      </c>
      <c r="D1932" s="72" t="str">
        <f t="shared" si="61"/>
        <v>mar/2018</v>
      </c>
      <c r="E1932" s="206">
        <v>43179</v>
      </c>
      <c r="F1932" s="205" t="s">
        <v>1124</v>
      </c>
      <c r="G1932" s="205" t="s">
        <v>284</v>
      </c>
      <c r="H1932" s="207" t="s">
        <v>1017</v>
      </c>
      <c r="I1932" s="207" t="s">
        <v>232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679</v>
      </c>
      <c r="C1933" s="209" t="s">
        <v>680</v>
      </c>
      <c r="D1933" s="72" t="str">
        <f t="shared" si="61"/>
        <v>mar/2018</v>
      </c>
      <c r="E1933" s="206">
        <v>43179</v>
      </c>
      <c r="F1933" s="205" t="s">
        <v>1125</v>
      </c>
      <c r="G1933" s="205" t="s">
        <v>284</v>
      </c>
      <c r="H1933" s="207" t="s">
        <v>1017</v>
      </c>
      <c r="I1933" s="207" t="s">
        <v>232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679</v>
      </c>
      <c r="C1934" s="209" t="s">
        <v>680</v>
      </c>
      <c r="D1934" s="72" t="str">
        <f t="shared" si="61"/>
        <v>mar/2018</v>
      </c>
      <c r="E1934" s="206">
        <v>43179</v>
      </c>
      <c r="F1934" s="205" t="s">
        <v>1126</v>
      </c>
      <c r="G1934" s="205" t="s">
        <v>284</v>
      </c>
      <c r="H1934" s="207" t="s">
        <v>1017</v>
      </c>
      <c r="I1934" s="207" t="s">
        <v>232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679</v>
      </c>
      <c r="C1935" s="209" t="s">
        <v>680</v>
      </c>
      <c r="D1935" s="72" t="str">
        <f t="shared" si="61"/>
        <v>mar/2018</v>
      </c>
      <c r="E1935" s="206">
        <v>43179</v>
      </c>
      <c r="F1935" s="205" t="s">
        <v>1127</v>
      </c>
      <c r="G1935" s="205" t="s">
        <v>284</v>
      </c>
      <c r="H1935" s="207" t="s">
        <v>1018</v>
      </c>
      <c r="I1935" s="207" t="s">
        <v>232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679</v>
      </c>
      <c r="C1936" s="209" t="s">
        <v>680</v>
      </c>
      <c r="D1936" s="72" t="str">
        <f t="shared" si="61"/>
        <v>mar/2018</v>
      </c>
      <c r="E1936" s="206">
        <v>43179</v>
      </c>
      <c r="F1936" s="205" t="s">
        <v>1128</v>
      </c>
      <c r="G1936" s="205" t="s">
        <v>284</v>
      </c>
      <c r="H1936" s="207" t="s">
        <v>1018</v>
      </c>
      <c r="I1936" s="207" t="s">
        <v>232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679</v>
      </c>
      <c r="C1937" s="209" t="s">
        <v>680</v>
      </c>
      <c r="D1937" s="72" t="str">
        <f t="shared" si="61"/>
        <v>mar/2018</v>
      </c>
      <c r="E1937" s="206">
        <v>43179</v>
      </c>
      <c r="F1937" s="205" t="s">
        <v>1129</v>
      </c>
      <c r="G1937" s="205" t="s">
        <v>284</v>
      </c>
      <c r="H1937" s="207" t="s">
        <v>1018</v>
      </c>
      <c r="I1937" s="207" t="s">
        <v>232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679</v>
      </c>
      <c r="C1938" s="209" t="s">
        <v>680</v>
      </c>
      <c r="D1938" s="72" t="str">
        <f t="shared" si="61"/>
        <v>mar/2018</v>
      </c>
      <c r="E1938" s="206">
        <v>43179</v>
      </c>
      <c r="F1938" s="205" t="s">
        <v>1130</v>
      </c>
      <c r="G1938" s="205" t="s">
        <v>284</v>
      </c>
      <c r="H1938" s="207" t="s">
        <v>999</v>
      </c>
      <c r="I1938" s="207" t="s">
        <v>232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679</v>
      </c>
      <c r="C1939" s="209" t="s">
        <v>680</v>
      </c>
      <c r="D1939" s="72" t="str">
        <f t="shared" si="61"/>
        <v>mar/2018</v>
      </c>
      <c r="E1939" s="206">
        <v>43179</v>
      </c>
      <c r="F1939" s="205" t="s">
        <v>1131</v>
      </c>
      <c r="G1939" s="205" t="s">
        <v>284</v>
      </c>
      <c r="H1939" s="207" t="s">
        <v>999</v>
      </c>
      <c r="I1939" s="207" t="s">
        <v>232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681</v>
      </c>
      <c r="C1940" s="209" t="s">
        <v>680</v>
      </c>
      <c r="D1940" s="72" t="str">
        <f t="shared" si="61"/>
        <v>mar/2018</v>
      </c>
      <c r="E1940" s="206">
        <v>43179</v>
      </c>
      <c r="F1940" s="205" t="s">
        <v>200</v>
      </c>
      <c r="G1940" s="205" t="s">
        <v>284</v>
      </c>
      <c r="H1940" s="207" t="s">
        <v>291</v>
      </c>
      <c r="I1940" s="207" t="s">
        <v>226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679</v>
      </c>
      <c r="C1941" s="209" t="s">
        <v>680</v>
      </c>
      <c r="D1941" s="72" t="str">
        <f t="shared" si="61"/>
        <v>mar/2018</v>
      </c>
      <c r="E1941" s="206">
        <v>43179</v>
      </c>
      <c r="F1941" s="205" t="s">
        <v>1132</v>
      </c>
      <c r="G1941" s="205" t="s">
        <v>284</v>
      </c>
      <c r="H1941" s="207" t="s">
        <v>1000</v>
      </c>
      <c r="I1941" s="207" t="s">
        <v>232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679</v>
      </c>
      <c r="C1942" s="209" t="s">
        <v>680</v>
      </c>
      <c r="D1942" s="72" t="str">
        <f t="shared" si="61"/>
        <v>mar/2018</v>
      </c>
      <c r="E1942" s="206">
        <v>43179</v>
      </c>
      <c r="F1942" s="205" t="s">
        <v>529</v>
      </c>
      <c r="G1942" s="205" t="s">
        <v>284</v>
      </c>
      <c r="H1942" s="207" t="s">
        <v>1000</v>
      </c>
      <c r="I1942" s="207" t="s">
        <v>232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679</v>
      </c>
      <c r="C1943" s="209" t="s">
        <v>680</v>
      </c>
      <c r="D1943" s="72" t="str">
        <f t="shared" si="61"/>
        <v>mar/2018</v>
      </c>
      <c r="E1943" s="206">
        <v>43179</v>
      </c>
      <c r="F1943" s="205" t="s">
        <v>1133</v>
      </c>
      <c r="G1943" s="205" t="s">
        <v>284</v>
      </c>
      <c r="H1943" s="207" t="s">
        <v>1000</v>
      </c>
      <c r="I1943" s="207" t="s">
        <v>232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679</v>
      </c>
      <c r="C1944" s="209" t="s">
        <v>680</v>
      </c>
      <c r="D1944" s="72" t="str">
        <f t="shared" si="61"/>
        <v>mar/2018</v>
      </c>
      <c r="E1944" s="216">
        <v>43179</v>
      </c>
      <c r="F1944" s="205" t="s">
        <v>311</v>
      </c>
      <c r="G1944" s="211" t="s">
        <v>284</v>
      </c>
      <c r="H1944" s="226" t="s">
        <v>387</v>
      </c>
      <c r="I1944" s="226" t="s">
        <v>265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679</v>
      </c>
      <c r="C1945" s="209" t="s">
        <v>680</v>
      </c>
      <c r="D1945" s="72" t="str">
        <f t="shared" si="61"/>
        <v>mar/2018</v>
      </c>
      <c r="E1945" s="216">
        <v>43179</v>
      </c>
      <c r="F1945" s="205" t="s">
        <v>311</v>
      </c>
      <c r="G1945" s="211" t="s">
        <v>284</v>
      </c>
      <c r="H1945" s="226" t="s">
        <v>387</v>
      </c>
      <c r="I1945" s="226" t="s">
        <v>265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679</v>
      </c>
      <c r="C1946" s="209" t="s">
        <v>680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284</v>
      </c>
      <c r="H1946" s="207" t="s">
        <v>889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679</v>
      </c>
      <c r="C1947" s="209" t="s">
        <v>680</v>
      </c>
      <c r="D1947" s="72" t="str">
        <f t="shared" si="61"/>
        <v>mar/2018</v>
      </c>
      <c r="E1947" s="206">
        <v>43179</v>
      </c>
      <c r="F1947" s="205" t="s">
        <v>388</v>
      </c>
      <c r="G1947" s="205" t="s">
        <v>284</v>
      </c>
      <c r="H1947" s="207" t="s">
        <v>389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679</v>
      </c>
      <c r="C1948" s="209" t="s">
        <v>680</v>
      </c>
      <c r="D1948" s="72" t="str">
        <f t="shared" si="61"/>
        <v>mar/2018</v>
      </c>
      <c r="E1948" s="206">
        <v>43179</v>
      </c>
      <c r="F1948" s="205" t="s">
        <v>570</v>
      </c>
      <c r="G1948" s="205" t="s">
        <v>284</v>
      </c>
      <c r="H1948" s="207" t="s">
        <v>1001</v>
      </c>
      <c r="I1948" s="207" t="s">
        <v>232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679</v>
      </c>
      <c r="C1949" s="209" t="s">
        <v>680</v>
      </c>
      <c r="D1949" s="72" t="str">
        <f t="shared" si="61"/>
        <v>mar/2018</v>
      </c>
      <c r="E1949" s="206">
        <v>43179</v>
      </c>
      <c r="F1949" s="205" t="s">
        <v>1134</v>
      </c>
      <c r="G1949" s="205" t="s">
        <v>284</v>
      </c>
      <c r="H1949" s="207" t="s">
        <v>1001</v>
      </c>
      <c r="I1949" s="207" t="s">
        <v>232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679</v>
      </c>
      <c r="C1950" s="209" t="s">
        <v>680</v>
      </c>
      <c r="D1950" s="72" t="str">
        <f t="shared" si="61"/>
        <v>mar/2018</v>
      </c>
      <c r="E1950" s="206">
        <v>43179</v>
      </c>
      <c r="F1950" s="205" t="s">
        <v>1135</v>
      </c>
      <c r="G1950" s="205" t="s">
        <v>284</v>
      </c>
      <c r="H1950" s="207" t="s">
        <v>1002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679</v>
      </c>
      <c r="C1951" s="209" t="s">
        <v>680</v>
      </c>
      <c r="D1951" s="72" t="str">
        <f t="shared" si="61"/>
        <v>mar/2018</v>
      </c>
      <c r="E1951" s="206">
        <v>43179</v>
      </c>
      <c r="F1951" s="205" t="s">
        <v>390</v>
      </c>
      <c r="G1951" s="205" t="s">
        <v>284</v>
      </c>
      <c r="H1951" s="207" t="s">
        <v>390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679</v>
      </c>
      <c r="C1952" s="209" t="s">
        <v>680</v>
      </c>
      <c r="D1952" s="72" t="str">
        <f t="shared" si="61"/>
        <v>mar/2018</v>
      </c>
      <c r="E1952" s="216">
        <v>43179</v>
      </c>
      <c r="F1952" s="205" t="s">
        <v>311</v>
      </c>
      <c r="G1952" s="211" t="s">
        <v>284</v>
      </c>
      <c r="H1952" s="226" t="s">
        <v>387</v>
      </c>
      <c r="I1952" s="226" t="s">
        <v>265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679</v>
      </c>
      <c r="C1953" s="209" t="s">
        <v>680</v>
      </c>
      <c r="D1953" s="72" t="str">
        <f t="shared" si="61"/>
        <v>mar/2018</v>
      </c>
      <c r="E1953" s="206">
        <v>43179</v>
      </c>
      <c r="F1953" s="205" t="s">
        <v>1136</v>
      </c>
      <c r="G1953" s="205" t="s">
        <v>284</v>
      </c>
      <c r="H1953" s="207" t="s">
        <v>1056</v>
      </c>
      <c r="I1953" s="207" t="s">
        <v>232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679</v>
      </c>
      <c r="C1954" s="209" t="s">
        <v>680</v>
      </c>
      <c r="D1954" s="72" t="str">
        <f t="shared" si="61"/>
        <v>mar/2018</v>
      </c>
      <c r="E1954" s="206">
        <v>43179</v>
      </c>
      <c r="F1954" s="205" t="s">
        <v>638</v>
      </c>
      <c r="G1954" s="205" t="s">
        <v>284</v>
      </c>
      <c r="H1954" s="207" t="s">
        <v>1056</v>
      </c>
      <c r="I1954" s="207" t="s">
        <v>232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679</v>
      </c>
      <c r="C1955" s="209" t="s">
        <v>680</v>
      </c>
      <c r="D1955" s="72" t="str">
        <f t="shared" si="61"/>
        <v>mar/2018</v>
      </c>
      <c r="E1955" s="206">
        <v>43179</v>
      </c>
      <c r="F1955" s="205" t="s">
        <v>1137</v>
      </c>
      <c r="G1955" s="205" t="s">
        <v>284</v>
      </c>
      <c r="H1955" s="207" t="s">
        <v>1056</v>
      </c>
      <c r="I1955" s="207" t="s">
        <v>232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679</v>
      </c>
      <c r="C1956" s="209" t="s">
        <v>680</v>
      </c>
      <c r="D1956" s="72" t="str">
        <f t="shared" si="61"/>
        <v>mar/2018</v>
      </c>
      <c r="E1956" s="206">
        <v>43179</v>
      </c>
      <c r="F1956" s="205" t="s">
        <v>1138</v>
      </c>
      <c r="G1956" s="205" t="s">
        <v>284</v>
      </c>
      <c r="H1956" s="207" t="s">
        <v>1056</v>
      </c>
      <c r="I1956" s="207" t="s">
        <v>232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679</v>
      </c>
      <c r="C1957" s="209" t="s">
        <v>680</v>
      </c>
      <c r="D1957" s="72" t="str">
        <f t="shared" si="61"/>
        <v>mar/2018</v>
      </c>
      <c r="E1957" s="206">
        <v>43179</v>
      </c>
      <c r="F1957" s="205" t="s">
        <v>1139</v>
      </c>
      <c r="G1957" s="205" t="s">
        <v>284</v>
      </c>
      <c r="H1957" s="207" t="s">
        <v>1056</v>
      </c>
      <c r="I1957" s="207" t="s">
        <v>232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679</v>
      </c>
      <c r="C1958" s="209" t="s">
        <v>680</v>
      </c>
      <c r="D1958" s="72" t="str">
        <f t="shared" si="61"/>
        <v>mar/2018</v>
      </c>
      <c r="E1958" s="206">
        <v>43179</v>
      </c>
      <c r="F1958" s="205" t="s">
        <v>1081</v>
      </c>
      <c r="G1958" s="205" t="s">
        <v>284</v>
      </c>
      <c r="H1958" s="207" t="s">
        <v>1056</v>
      </c>
      <c r="I1958" s="207" t="s">
        <v>232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679</v>
      </c>
      <c r="C1959" s="209" t="s">
        <v>680</v>
      </c>
      <c r="D1959" s="72" t="str">
        <f t="shared" si="61"/>
        <v>mar/2018</v>
      </c>
      <c r="E1959" s="206">
        <v>43179</v>
      </c>
      <c r="F1959" s="205" t="s">
        <v>502</v>
      </c>
      <c r="G1959" s="205" t="s">
        <v>284</v>
      </c>
      <c r="H1959" s="207" t="s">
        <v>1059</v>
      </c>
      <c r="I1959" s="207" t="s">
        <v>232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679</v>
      </c>
      <c r="C1960" s="209" t="s">
        <v>680</v>
      </c>
      <c r="D1960" s="72" t="str">
        <f t="shared" si="61"/>
        <v>mar/2018</v>
      </c>
      <c r="E1960" s="206">
        <v>43179</v>
      </c>
      <c r="F1960" s="205" t="s">
        <v>528</v>
      </c>
      <c r="G1960" s="205" t="s">
        <v>284</v>
      </c>
      <c r="H1960" s="207" t="s">
        <v>1059</v>
      </c>
      <c r="I1960" s="207" t="s">
        <v>232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679</v>
      </c>
      <c r="C1961" s="209" t="s">
        <v>680</v>
      </c>
      <c r="D1961" s="72" t="str">
        <f t="shared" si="61"/>
        <v>mar/2018</v>
      </c>
      <c r="E1961" s="206">
        <v>43179</v>
      </c>
      <c r="F1961" s="205" t="s">
        <v>566</v>
      </c>
      <c r="G1961" s="205" t="s">
        <v>284</v>
      </c>
      <c r="H1961" s="207" t="s">
        <v>1059</v>
      </c>
      <c r="I1961" s="207" t="s">
        <v>232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679</v>
      </c>
      <c r="C1962" s="209" t="s">
        <v>680</v>
      </c>
      <c r="D1962" s="72" t="str">
        <f t="shared" si="61"/>
        <v>mar/2018</v>
      </c>
      <c r="E1962" s="206">
        <v>43179</v>
      </c>
      <c r="F1962" s="205" t="s">
        <v>1140</v>
      </c>
      <c r="G1962" s="205" t="s">
        <v>284</v>
      </c>
      <c r="H1962" s="207" t="s">
        <v>1047</v>
      </c>
      <c r="I1962" s="207" t="s">
        <v>258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679</v>
      </c>
      <c r="C1963" s="209" t="s">
        <v>680</v>
      </c>
      <c r="D1963" s="72" t="str">
        <f t="shared" si="61"/>
        <v>mar/2018</v>
      </c>
      <c r="E1963" s="206">
        <v>43179</v>
      </c>
      <c r="F1963" s="205" t="s">
        <v>1141</v>
      </c>
      <c r="G1963" s="205" t="s">
        <v>284</v>
      </c>
      <c r="H1963" s="207" t="s">
        <v>1047</v>
      </c>
      <c r="I1963" s="207" t="s">
        <v>258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679</v>
      </c>
      <c r="C1964" s="209" t="s">
        <v>680</v>
      </c>
      <c r="D1964" s="72" t="str">
        <f t="shared" si="61"/>
        <v>mar/2018</v>
      </c>
      <c r="E1964" s="206">
        <v>43179</v>
      </c>
      <c r="F1964" s="205" t="s">
        <v>1142</v>
      </c>
      <c r="G1964" s="205" t="s">
        <v>284</v>
      </c>
      <c r="H1964" s="207" t="s">
        <v>1047</v>
      </c>
      <c r="I1964" s="207" t="s">
        <v>258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679</v>
      </c>
      <c r="C1965" s="209" t="s">
        <v>680</v>
      </c>
      <c r="D1965" s="72" t="str">
        <f t="shared" si="61"/>
        <v>mar/2018</v>
      </c>
      <c r="E1965" s="206">
        <v>43179</v>
      </c>
      <c r="F1965" s="205" t="s">
        <v>1143</v>
      </c>
      <c r="G1965" s="205" t="s">
        <v>284</v>
      </c>
      <c r="H1965" s="207" t="s">
        <v>1047</v>
      </c>
      <c r="I1965" s="207" t="s">
        <v>258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679</v>
      </c>
      <c r="C1966" s="209" t="s">
        <v>680</v>
      </c>
      <c r="D1966" s="72" t="str">
        <f t="shared" si="61"/>
        <v>mar/2018</v>
      </c>
      <c r="E1966" s="206">
        <v>43179</v>
      </c>
      <c r="F1966" s="205" t="s">
        <v>284</v>
      </c>
      <c r="G1966" s="205" t="s">
        <v>284</v>
      </c>
      <c r="H1966" s="207" t="s">
        <v>185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679</v>
      </c>
      <c r="C1967" s="209" t="s">
        <v>680</v>
      </c>
      <c r="D1967" s="72" t="str">
        <f t="shared" si="61"/>
        <v>mar/2018</v>
      </c>
      <c r="E1967" s="206">
        <v>43179</v>
      </c>
      <c r="F1967" s="205" t="s">
        <v>662</v>
      </c>
      <c r="G1967" s="205" t="s">
        <v>284</v>
      </c>
      <c r="H1967" s="207" t="s">
        <v>1020</v>
      </c>
      <c r="I1967" s="207" t="s">
        <v>232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679</v>
      </c>
      <c r="C1968" s="209" t="s">
        <v>680</v>
      </c>
      <c r="D1968" s="72" t="str">
        <f t="shared" si="61"/>
        <v>mar/2018</v>
      </c>
      <c r="E1968" s="206">
        <v>43179</v>
      </c>
      <c r="F1968" s="205" t="s">
        <v>671</v>
      </c>
      <c r="G1968" s="205" t="s">
        <v>284</v>
      </c>
      <c r="H1968" s="207" t="s">
        <v>1020</v>
      </c>
      <c r="I1968" s="207" t="s">
        <v>232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679</v>
      </c>
      <c r="C1969" s="209" t="s">
        <v>680</v>
      </c>
      <c r="D1969" s="72" t="str">
        <f t="shared" si="61"/>
        <v>mar/2018</v>
      </c>
      <c r="E1969" s="206">
        <v>43179</v>
      </c>
      <c r="F1969" s="205" t="s">
        <v>1144</v>
      </c>
      <c r="G1969" s="205" t="s">
        <v>284</v>
      </c>
      <c r="H1969" s="207" t="s">
        <v>1020</v>
      </c>
      <c r="I1969" s="207" t="s">
        <v>232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679</v>
      </c>
      <c r="C1970" s="209" t="s">
        <v>680</v>
      </c>
      <c r="D1970" s="72" t="str">
        <f t="shared" si="61"/>
        <v>mar/2018</v>
      </c>
      <c r="E1970" s="206">
        <v>43179</v>
      </c>
      <c r="F1970" s="205" t="s">
        <v>1145</v>
      </c>
      <c r="G1970" s="205" t="s">
        <v>284</v>
      </c>
      <c r="H1970" s="207" t="s">
        <v>331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679</v>
      </c>
      <c r="C1971" s="209" t="s">
        <v>680</v>
      </c>
      <c r="D1971" s="72" t="str">
        <f t="shared" si="61"/>
        <v>mar/2018</v>
      </c>
      <c r="E1971" s="206">
        <v>43179</v>
      </c>
      <c r="F1971" s="205" t="s">
        <v>1146</v>
      </c>
      <c r="G1971" s="205" t="s">
        <v>284</v>
      </c>
      <c r="H1971" s="207" t="s">
        <v>331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679</v>
      </c>
      <c r="C1972" s="209" t="s">
        <v>680</v>
      </c>
      <c r="D1972" s="72" t="str">
        <f t="shared" si="61"/>
        <v>mar/2018</v>
      </c>
      <c r="E1972" s="206">
        <v>43179</v>
      </c>
      <c r="F1972" s="205" t="s">
        <v>573</v>
      </c>
      <c r="G1972" s="205" t="s">
        <v>284</v>
      </c>
      <c r="H1972" s="207" t="s">
        <v>1003</v>
      </c>
      <c r="I1972" s="207" t="s">
        <v>257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679</v>
      </c>
      <c r="C1973" s="209" t="s">
        <v>680</v>
      </c>
      <c r="D1973" s="72" t="str">
        <f t="shared" si="61"/>
        <v>mar/2018</v>
      </c>
      <c r="E1973" s="206">
        <v>43179</v>
      </c>
      <c r="F1973" s="205" t="s">
        <v>1147</v>
      </c>
      <c r="G1973" s="205" t="s">
        <v>284</v>
      </c>
      <c r="H1973" s="207" t="s">
        <v>1003</v>
      </c>
      <c r="I1973" s="207" t="s">
        <v>257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679</v>
      </c>
      <c r="C1974" s="209" t="s">
        <v>680</v>
      </c>
      <c r="D1974" s="72" t="str">
        <f t="shared" si="61"/>
        <v>mar/2018</v>
      </c>
      <c r="E1974" s="206">
        <v>43179</v>
      </c>
      <c r="F1974" s="205" t="s">
        <v>1148</v>
      </c>
      <c r="G1974" s="205" t="s">
        <v>284</v>
      </c>
      <c r="H1974" s="207" t="s">
        <v>1003</v>
      </c>
      <c r="I1974" s="207" t="s">
        <v>257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679</v>
      </c>
      <c r="C1975" s="209" t="s">
        <v>680</v>
      </c>
      <c r="D1975" s="72" t="str">
        <f t="shared" si="61"/>
        <v>mar/2018</v>
      </c>
      <c r="E1975" s="206">
        <v>43179</v>
      </c>
      <c r="F1975" s="205" t="s">
        <v>1149</v>
      </c>
      <c r="G1975" s="205" t="s">
        <v>284</v>
      </c>
      <c r="H1975" s="207" t="s">
        <v>1003</v>
      </c>
      <c r="I1975" s="207" t="s">
        <v>257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679</v>
      </c>
      <c r="C1976" s="209" t="s">
        <v>680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314</v>
      </c>
      <c r="H1976" s="207" t="s">
        <v>288</v>
      </c>
      <c r="I1976" s="207" t="s">
        <v>238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679</v>
      </c>
      <c r="C1977" s="209" t="s">
        <v>680</v>
      </c>
      <c r="D1977" s="72" t="str">
        <f t="shared" si="61"/>
        <v>mar/2018</v>
      </c>
      <c r="E1977" s="206">
        <v>43179</v>
      </c>
      <c r="F1977" s="205" t="s">
        <v>677</v>
      </c>
      <c r="G1977" s="205" t="s">
        <v>284</v>
      </c>
      <c r="H1977" s="207" t="s">
        <v>1005</v>
      </c>
      <c r="I1977" s="207" t="s">
        <v>232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679</v>
      </c>
      <c r="C1978" s="209" t="s">
        <v>680</v>
      </c>
      <c r="D1978" s="72" t="str">
        <f t="shared" si="61"/>
        <v>mar/2018</v>
      </c>
      <c r="E1978" s="206">
        <v>43179</v>
      </c>
      <c r="F1978" s="205" t="s">
        <v>594</v>
      </c>
      <c r="G1978" s="205" t="s">
        <v>284</v>
      </c>
      <c r="H1978" s="207" t="s">
        <v>1005</v>
      </c>
      <c r="I1978" s="207" t="s">
        <v>232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679</v>
      </c>
      <c r="C1979" s="209" t="s">
        <v>680</v>
      </c>
      <c r="D1979" s="72" t="str">
        <f t="shared" si="61"/>
        <v>mar/2018</v>
      </c>
      <c r="E1979" s="206">
        <v>43179</v>
      </c>
      <c r="F1979" s="205" t="s">
        <v>334</v>
      </c>
      <c r="G1979" s="205" t="s">
        <v>284</v>
      </c>
      <c r="H1979" s="207" t="s">
        <v>1005</v>
      </c>
      <c r="I1979" s="207" t="s">
        <v>232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679</v>
      </c>
      <c r="C1980" s="209" t="s">
        <v>680</v>
      </c>
      <c r="D1980" s="72" t="str">
        <f t="shared" si="61"/>
        <v>mar/2018</v>
      </c>
      <c r="E1980" s="206">
        <v>43179</v>
      </c>
      <c r="F1980" s="205" t="s">
        <v>1150</v>
      </c>
      <c r="G1980" s="205" t="s">
        <v>284</v>
      </c>
      <c r="H1980" s="207" t="s">
        <v>1005</v>
      </c>
      <c r="I1980" s="207" t="s">
        <v>232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679</v>
      </c>
      <c r="C1981" s="209" t="s">
        <v>680</v>
      </c>
      <c r="D1981" s="72" t="str">
        <f t="shared" si="61"/>
        <v>mar/2018</v>
      </c>
      <c r="E1981" s="206">
        <v>43179</v>
      </c>
      <c r="F1981" s="205" t="s">
        <v>335</v>
      </c>
      <c r="G1981" s="205" t="s">
        <v>284</v>
      </c>
      <c r="H1981" s="207" t="s">
        <v>1005</v>
      </c>
      <c r="I1981" s="207" t="s">
        <v>232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679</v>
      </c>
      <c r="C1982" s="209" t="s">
        <v>680</v>
      </c>
      <c r="D1982" s="72" t="str">
        <f t="shared" si="61"/>
        <v>mar/2018</v>
      </c>
      <c r="E1982" s="206">
        <v>43179</v>
      </c>
      <c r="F1982" s="205" t="s">
        <v>1151</v>
      </c>
      <c r="G1982" s="205" t="s">
        <v>284</v>
      </c>
      <c r="H1982" s="207" t="s">
        <v>1005</v>
      </c>
      <c r="I1982" s="207" t="s">
        <v>232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679</v>
      </c>
      <c r="C1983" s="209" t="s">
        <v>680</v>
      </c>
      <c r="D1983" s="72" t="str">
        <f t="shared" si="61"/>
        <v>mar/2018</v>
      </c>
      <c r="E1983" s="206">
        <v>43179</v>
      </c>
      <c r="F1983" s="205" t="s">
        <v>593</v>
      </c>
      <c r="G1983" s="205" t="s">
        <v>284</v>
      </c>
      <c r="H1983" s="207" t="s">
        <v>1005</v>
      </c>
      <c r="I1983" s="207" t="s">
        <v>232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679</v>
      </c>
      <c r="C1984" s="209" t="s">
        <v>680</v>
      </c>
      <c r="D1984" s="72" t="str">
        <f t="shared" si="61"/>
        <v>mar/2018</v>
      </c>
      <c r="E1984" s="206">
        <v>43179</v>
      </c>
      <c r="F1984" s="205" t="s">
        <v>1152</v>
      </c>
      <c r="G1984" s="205" t="s">
        <v>284</v>
      </c>
      <c r="H1984" s="207" t="s">
        <v>1005</v>
      </c>
      <c r="I1984" s="207" t="s">
        <v>232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679</v>
      </c>
      <c r="C1985" s="209" t="s">
        <v>680</v>
      </c>
      <c r="D1985" s="72" t="str">
        <f t="shared" si="61"/>
        <v>mar/2018</v>
      </c>
      <c r="E1985" s="206">
        <v>43179</v>
      </c>
      <c r="F1985" s="205" t="s">
        <v>1153</v>
      </c>
      <c r="G1985" s="205" t="s">
        <v>284</v>
      </c>
      <c r="H1985" s="207" t="s">
        <v>1005</v>
      </c>
      <c r="I1985" s="207" t="s">
        <v>232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679</v>
      </c>
      <c r="C1986" s="209" t="s">
        <v>680</v>
      </c>
      <c r="D1986" s="72" t="str">
        <f t="shared" si="61"/>
        <v>mar/2018</v>
      </c>
      <c r="E1986" s="206">
        <v>43179</v>
      </c>
      <c r="F1986" s="205" t="s">
        <v>1154</v>
      </c>
      <c r="G1986" s="205" t="s">
        <v>284</v>
      </c>
      <c r="H1986" s="207" t="s">
        <v>1005</v>
      </c>
      <c r="I1986" s="207" t="s">
        <v>232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679</v>
      </c>
      <c r="C1987" s="209" t="s">
        <v>680</v>
      </c>
      <c r="D1987" s="72" t="str">
        <f t="shared" si="61"/>
        <v>mar/2018</v>
      </c>
      <c r="E1987" s="206">
        <v>43179</v>
      </c>
      <c r="F1987" s="205" t="s">
        <v>1155</v>
      </c>
      <c r="G1987" s="205" t="s">
        <v>284</v>
      </c>
      <c r="H1987" s="207" t="s">
        <v>1005</v>
      </c>
      <c r="I1987" s="207" t="s">
        <v>232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679</v>
      </c>
      <c r="C1988" s="209" t="s">
        <v>680</v>
      </c>
      <c r="D1988" s="72" t="str">
        <f t="shared" ref="D1988:D2051" si="63">TEXT(E1988,"mmm/aaaa")</f>
        <v>mar/2018</v>
      </c>
      <c r="E1988" s="206">
        <v>43179</v>
      </c>
      <c r="F1988" s="205" t="s">
        <v>1156</v>
      </c>
      <c r="G1988" s="205" t="s">
        <v>284</v>
      </c>
      <c r="H1988" s="207" t="s">
        <v>1005</v>
      </c>
      <c r="I1988" s="207" t="s">
        <v>232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679</v>
      </c>
      <c r="C1989" s="209" t="s">
        <v>680</v>
      </c>
      <c r="D1989" s="72" t="str">
        <f t="shared" si="63"/>
        <v>mar/2018</v>
      </c>
      <c r="E1989" s="206">
        <v>43179</v>
      </c>
      <c r="F1989" s="205" t="s">
        <v>1157</v>
      </c>
      <c r="G1989" s="205" t="s">
        <v>284</v>
      </c>
      <c r="H1989" s="207" t="s">
        <v>1005</v>
      </c>
      <c r="I1989" s="207" t="s">
        <v>232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679</v>
      </c>
      <c r="C1990" s="209" t="s">
        <v>680</v>
      </c>
      <c r="D1990" s="72" t="str">
        <f t="shared" si="63"/>
        <v>mar/2018</v>
      </c>
      <c r="E1990" s="206">
        <v>43179</v>
      </c>
      <c r="F1990" s="205" t="s">
        <v>336</v>
      </c>
      <c r="G1990" s="205" t="s">
        <v>284</v>
      </c>
      <c r="H1990" s="207" t="s">
        <v>1005</v>
      </c>
      <c r="I1990" s="207" t="s">
        <v>232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679</v>
      </c>
      <c r="C1991" s="209" t="s">
        <v>680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284</v>
      </c>
      <c r="H1991" s="207" t="s">
        <v>1158</v>
      </c>
      <c r="I1991" s="207" t="s">
        <v>273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679</v>
      </c>
      <c r="C1992" s="209" t="s">
        <v>680</v>
      </c>
      <c r="D1992" s="72" t="str">
        <f t="shared" si="63"/>
        <v>mar/2018</v>
      </c>
      <c r="E1992" s="206">
        <v>43179</v>
      </c>
      <c r="F1992" s="205" t="s">
        <v>209</v>
      </c>
      <c r="G1992" s="205" t="s">
        <v>284</v>
      </c>
      <c r="H1992" s="207" t="s">
        <v>295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679</v>
      </c>
      <c r="C1993" s="209" t="s">
        <v>680</v>
      </c>
      <c r="D1993" s="72" t="str">
        <f t="shared" si="63"/>
        <v>mar/2018</v>
      </c>
      <c r="E1993" s="206">
        <v>43179</v>
      </c>
      <c r="F1993" s="205" t="s">
        <v>209</v>
      </c>
      <c r="G1993" s="205" t="s">
        <v>284</v>
      </c>
      <c r="H1993" s="207" t="s">
        <v>295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679</v>
      </c>
      <c r="C1994" s="209" t="s">
        <v>680</v>
      </c>
      <c r="D1994" s="72" t="str">
        <f t="shared" si="63"/>
        <v>mar/2018</v>
      </c>
      <c r="E1994" s="206">
        <v>43179</v>
      </c>
      <c r="F1994" s="205" t="s">
        <v>209</v>
      </c>
      <c r="G1994" s="205" t="s">
        <v>284</v>
      </c>
      <c r="H1994" s="207" t="s">
        <v>295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679</v>
      </c>
      <c r="C1995" s="209" t="s">
        <v>680</v>
      </c>
      <c r="D1995" s="72" t="str">
        <f t="shared" si="63"/>
        <v>mar/2018</v>
      </c>
      <c r="E1995" s="206">
        <v>43179</v>
      </c>
      <c r="F1995" s="205" t="s">
        <v>209</v>
      </c>
      <c r="G1995" s="205" t="s">
        <v>284</v>
      </c>
      <c r="H1995" s="207" t="s">
        <v>295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679</v>
      </c>
      <c r="C1996" s="209" t="s">
        <v>680</v>
      </c>
      <c r="D1996" s="72" t="str">
        <f t="shared" si="63"/>
        <v>mar/2018</v>
      </c>
      <c r="E1996" s="206">
        <v>43179</v>
      </c>
      <c r="F1996" s="205" t="s">
        <v>209</v>
      </c>
      <c r="G1996" s="205" t="s">
        <v>284</v>
      </c>
      <c r="H1996" s="207" t="s">
        <v>295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679</v>
      </c>
      <c r="C1997" s="209" t="s">
        <v>680</v>
      </c>
      <c r="D1997" s="72" t="str">
        <f t="shared" si="63"/>
        <v>mar/2018</v>
      </c>
      <c r="E1997" s="206">
        <v>43179</v>
      </c>
      <c r="F1997" s="205" t="s">
        <v>209</v>
      </c>
      <c r="G1997" s="205" t="s">
        <v>284</v>
      </c>
      <c r="H1997" s="207" t="s">
        <v>295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679</v>
      </c>
      <c r="C1998" s="209" t="s">
        <v>680</v>
      </c>
      <c r="D1998" s="72" t="str">
        <f t="shared" si="63"/>
        <v>mar/2018</v>
      </c>
      <c r="E1998" s="206">
        <v>43179</v>
      </c>
      <c r="F1998" s="205" t="s">
        <v>209</v>
      </c>
      <c r="G1998" s="205" t="s">
        <v>284</v>
      </c>
      <c r="H1998" s="207" t="s">
        <v>295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679</v>
      </c>
      <c r="C1999" s="209" t="s">
        <v>680</v>
      </c>
      <c r="D1999" s="72" t="str">
        <f t="shared" si="63"/>
        <v>mar/2018</v>
      </c>
      <c r="E1999" s="206">
        <v>43179</v>
      </c>
      <c r="F1999" s="205" t="s">
        <v>209</v>
      </c>
      <c r="G1999" s="205" t="s">
        <v>284</v>
      </c>
      <c r="H1999" s="207" t="s">
        <v>295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679</v>
      </c>
      <c r="C2000" s="209" t="s">
        <v>680</v>
      </c>
      <c r="D2000" s="72" t="str">
        <f t="shared" si="63"/>
        <v>mar/2018</v>
      </c>
      <c r="E2000" s="216">
        <v>43179</v>
      </c>
      <c r="F2000" s="205" t="s">
        <v>311</v>
      </c>
      <c r="G2000" s="211" t="s">
        <v>284</v>
      </c>
      <c r="H2000" s="226" t="s">
        <v>424</v>
      </c>
      <c r="I2000" s="226" t="s">
        <v>265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679</v>
      </c>
      <c r="C2001" s="209" t="s">
        <v>680</v>
      </c>
      <c r="D2001" s="72" t="str">
        <f t="shared" si="63"/>
        <v>mar/2018</v>
      </c>
      <c r="E2001" s="206">
        <v>43179</v>
      </c>
      <c r="F2001" s="205" t="s">
        <v>209</v>
      </c>
      <c r="G2001" s="205" t="s">
        <v>284</v>
      </c>
      <c r="H2001" s="207" t="s">
        <v>1028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681</v>
      </c>
      <c r="C2002" s="209" t="s">
        <v>680</v>
      </c>
      <c r="D2002" s="72" t="str">
        <f t="shared" si="63"/>
        <v>mar/2018</v>
      </c>
      <c r="E2002" s="206">
        <v>43179</v>
      </c>
      <c r="F2002" s="205" t="s">
        <v>200</v>
      </c>
      <c r="G2002" s="205" t="s">
        <v>284</v>
      </c>
      <c r="H2002" s="207" t="s">
        <v>296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679</v>
      </c>
      <c r="C2003" s="209" t="s">
        <v>680</v>
      </c>
      <c r="D2003" s="72" t="str">
        <f t="shared" si="63"/>
        <v>mar/2018</v>
      </c>
      <c r="E2003" s="206">
        <v>43179</v>
      </c>
      <c r="F2003" s="205" t="s">
        <v>200</v>
      </c>
      <c r="G2003" s="205" t="s">
        <v>284</v>
      </c>
      <c r="H2003" s="207" t="s">
        <v>296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681</v>
      </c>
      <c r="C2004" s="209" t="s">
        <v>680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284</v>
      </c>
      <c r="H2004" s="207" t="s">
        <v>140</v>
      </c>
      <c r="I2004" s="207" t="s">
        <v>224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681</v>
      </c>
      <c r="C2005" s="209" t="s">
        <v>680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284</v>
      </c>
      <c r="H2005" s="207" t="s">
        <v>140</v>
      </c>
      <c r="I2005" s="207" t="s">
        <v>224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679</v>
      </c>
      <c r="C2006" s="209" t="s">
        <v>680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284</v>
      </c>
      <c r="H2006" s="207" t="s">
        <v>1017</v>
      </c>
      <c r="I2006" s="207" t="s">
        <v>232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679</v>
      </c>
      <c r="C2007" s="209" t="s">
        <v>680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284</v>
      </c>
      <c r="H2007" s="207" t="s">
        <v>1000</v>
      </c>
      <c r="I2007" s="207" t="s">
        <v>232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679</v>
      </c>
      <c r="C2008" s="209" t="s">
        <v>680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284</v>
      </c>
      <c r="H2008" s="207" t="s">
        <v>889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679</v>
      </c>
      <c r="C2009" s="209" t="s">
        <v>680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284</v>
      </c>
      <c r="H2009" s="207" t="s">
        <v>889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679</v>
      </c>
      <c r="C2010" s="209" t="s">
        <v>680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284</v>
      </c>
      <c r="H2010" s="207" t="s">
        <v>889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679</v>
      </c>
      <c r="C2011" s="209" t="s">
        <v>680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284</v>
      </c>
      <c r="H2011" s="207" t="s">
        <v>889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679</v>
      </c>
      <c r="C2012" s="209" t="s">
        <v>680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284</v>
      </c>
      <c r="H2012" s="207" t="s">
        <v>184</v>
      </c>
      <c r="I2012" s="207" t="s">
        <v>238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679</v>
      </c>
      <c r="C2013" s="209" t="s">
        <v>680</v>
      </c>
      <c r="D2013" s="72" t="str">
        <f t="shared" si="63"/>
        <v>mar/2018</v>
      </c>
      <c r="E2013" s="206">
        <v>43180</v>
      </c>
      <c r="F2013" s="205" t="s">
        <v>209</v>
      </c>
      <c r="G2013" s="205" t="s">
        <v>284</v>
      </c>
      <c r="H2013" s="207" t="s">
        <v>295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679</v>
      </c>
      <c r="C2014" s="209" t="s">
        <v>680</v>
      </c>
      <c r="D2014" s="72" t="str">
        <f t="shared" si="63"/>
        <v>mar/2018</v>
      </c>
      <c r="E2014" s="206">
        <v>43180</v>
      </c>
      <c r="F2014" s="205" t="s">
        <v>209</v>
      </c>
      <c r="G2014" s="205" t="s">
        <v>284</v>
      </c>
      <c r="H2014" s="207" t="s">
        <v>295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679</v>
      </c>
      <c r="C2015" s="209" t="s">
        <v>680</v>
      </c>
      <c r="D2015" s="72" t="str">
        <f t="shared" si="63"/>
        <v>mar/2018</v>
      </c>
      <c r="E2015" s="206">
        <v>43180</v>
      </c>
      <c r="F2015" s="205" t="s">
        <v>209</v>
      </c>
      <c r="G2015" s="205" t="s">
        <v>284</v>
      </c>
      <c r="H2015" s="207" t="s">
        <v>295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679</v>
      </c>
      <c r="C2016" s="209" t="s">
        <v>680</v>
      </c>
      <c r="D2016" s="72" t="str">
        <f t="shared" si="63"/>
        <v>mar/2018</v>
      </c>
      <c r="E2016" s="206">
        <v>43180</v>
      </c>
      <c r="F2016" s="205" t="s">
        <v>209</v>
      </c>
      <c r="G2016" s="205" t="s">
        <v>284</v>
      </c>
      <c r="H2016" s="207" t="s">
        <v>1028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679</v>
      </c>
      <c r="C2017" s="209" t="s">
        <v>680</v>
      </c>
      <c r="D2017" s="72" t="str">
        <f t="shared" si="63"/>
        <v>mar/2018</v>
      </c>
      <c r="E2017" s="206">
        <v>43180</v>
      </c>
      <c r="F2017" s="205" t="s">
        <v>209</v>
      </c>
      <c r="G2017" s="205" t="s">
        <v>284</v>
      </c>
      <c r="H2017" s="207" t="s">
        <v>1028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679</v>
      </c>
      <c r="C2018" s="209" t="s">
        <v>680</v>
      </c>
      <c r="D2018" s="72" t="str">
        <f t="shared" si="63"/>
        <v>mar/2018</v>
      </c>
      <c r="E2018" s="206">
        <v>43180</v>
      </c>
      <c r="F2018" s="205" t="s">
        <v>209</v>
      </c>
      <c r="G2018" s="205" t="s">
        <v>284</v>
      </c>
      <c r="H2018" s="207" t="s">
        <v>1028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679</v>
      </c>
      <c r="C2019" s="209" t="s">
        <v>680</v>
      </c>
      <c r="D2019" s="72" t="str">
        <f t="shared" si="63"/>
        <v>mar/2018</v>
      </c>
      <c r="E2019" s="206">
        <v>43180</v>
      </c>
      <c r="F2019" s="205" t="s">
        <v>209</v>
      </c>
      <c r="G2019" s="205" t="s">
        <v>284</v>
      </c>
      <c r="H2019" s="207" t="s">
        <v>1028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681</v>
      </c>
      <c r="C2020" s="209" t="s">
        <v>680</v>
      </c>
      <c r="D2020" s="72" t="str">
        <f t="shared" si="63"/>
        <v>mar/2018</v>
      </c>
      <c r="E2020" s="206">
        <v>43180</v>
      </c>
      <c r="F2020" s="205" t="s">
        <v>200</v>
      </c>
      <c r="G2020" s="205" t="s">
        <v>284</v>
      </c>
      <c r="H2020" s="207" t="s">
        <v>296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679</v>
      </c>
      <c r="C2021" s="209" t="s">
        <v>680</v>
      </c>
      <c r="D2021" s="72" t="str">
        <f t="shared" si="63"/>
        <v>mar/2018</v>
      </c>
      <c r="E2021" s="206">
        <v>43180</v>
      </c>
      <c r="F2021" s="205" t="s">
        <v>200</v>
      </c>
      <c r="G2021" s="205" t="s">
        <v>284</v>
      </c>
      <c r="H2021" s="207" t="s">
        <v>296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679</v>
      </c>
      <c r="C2022" s="209" t="s">
        <v>680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284</v>
      </c>
      <c r="H2022" s="207" t="s">
        <v>1114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679</v>
      </c>
      <c r="C2023" s="209" t="s">
        <v>680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284</v>
      </c>
      <c r="H2023" s="207" t="s">
        <v>384</v>
      </c>
      <c r="I2023" s="207" t="s">
        <v>238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679</v>
      </c>
      <c r="C2024" s="209" t="s">
        <v>680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284</v>
      </c>
      <c r="H2024" s="207" t="s">
        <v>384</v>
      </c>
      <c r="I2024" s="207" t="s">
        <v>238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679</v>
      </c>
      <c r="C2025" s="209" t="s">
        <v>680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284</v>
      </c>
      <c r="H2025" s="207" t="s">
        <v>384</v>
      </c>
      <c r="I2025" s="207" t="s">
        <v>238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679</v>
      </c>
      <c r="C2026" s="209" t="s">
        <v>680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284</v>
      </c>
      <c r="H2026" s="207" t="s">
        <v>384</v>
      </c>
      <c r="I2026" s="207" t="s">
        <v>238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679</v>
      </c>
      <c r="C2027" s="209" t="s">
        <v>680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284</v>
      </c>
      <c r="H2027" s="207" t="s">
        <v>889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679</v>
      </c>
      <c r="C2028" s="209" t="s">
        <v>680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284</v>
      </c>
      <c r="H2028" s="207" t="s">
        <v>889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679</v>
      </c>
      <c r="C2029" s="209" t="s">
        <v>680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284</v>
      </c>
      <c r="H2029" s="207" t="s">
        <v>1002</v>
      </c>
      <c r="I2029" s="221" t="s">
        <v>241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679</v>
      </c>
      <c r="C2030" s="209" t="s">
        <v>680</v>
      </c>
      <c r="D2030" s="72" t="str">
        <f t="shared" si="63"/>
        <v>mar/2018</v>
      </c>
      <c r="E2030" s="206">
        <v>43181</v>
      </c>
      <c r="F2030" s="205" t="s">
        <v>311</v>
      </c>
      <c r="G2030" s="205" t="s">
        <v>284</v>
      </c>
      <c r="H2030" s="207" t="s">
        <v>197</v>
      </c>
      <c r="I2030" s="207" t="s">
        <v>265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679</v>
      </c>
      <c r="C2031" s="209" t="s">
        <v>680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284</v>
      </c>
      <c r="H2031" s="207" t="s">
        <v>352</v>
      </c>
      <c r="I2031" s="207" t="s">
        <v>237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679</v>
      </c>
      <c r="C2032" s="209" t="s">
        <v>680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284</v>
      </c>
      <c r="H2032" s="207" t="s">
        <v>352</v>
      </c>
      <c r="I2032" s="207" t="s">
        <v>237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679</v>
      </c>
      <c r="C2033" s="209" t="s">
        <v>680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284</v>
      </c>
      <c r="H2033" s="207" t="s">
        <v>400</v>
      </c>
      <c r="I2033" s="207" t="s">
        <v>249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679</v>
      </c>
      <c r="C2034" s="209" t="s">
        <v>680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284</v>
      </c>
      <c r="H2034" s="207" t="s">
        <v>143</v>
      </c>
      <c r="I2034" s="207" t="s">
        <v>244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679</v>
      </c>
      <c r="C2035" s="209" t="s">
        <v>680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284</v>
      </c>
      <c r="H2035" s="207" t="s">
        <v>659</v>
      </c>
      <c r="I2035" s="207" t="s">
        <v>239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679</v>
      </c>
      <c r="C2036" s="209" t="s">
        <v>680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284</v>
      </c>
      <c r="H2036" s="207" t="s">
        <v>985</v>
      </c>
      <c r="I2036" s="207" t="s">
        <v>245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679</v>
      </c>
      <c r="C2037" s="209" t="s">
        <v>680</v>
      </c>
      <c r="D2037" s="72" t="str">
        <f t="shared" si="63"/>
        <v>mar/2018</v>
      </c>
      <c r="E2037" s="206">
        <v>43181</v>
      </c>
      <c r="F2037" s="205" t="s">
        <v>311</v>
      </c>
      <c r="G2037" s="205" t="s">
        <v>284</v>
      </c>
      <c r="H2037" s="207" t="s">
        <v>375</v>
      </c>
      <c r="I2037" s="207" t="s">
        <v>265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679</v>
      </c>
      <c r="C2038" s="209" t="s">
        <v>680</v>
      </c>
      <c r="D2038" s="72" t="str">
        <f t="shared" si="63"/>
        <v>mar/2018</v>
      </c>
      <c r="E2038" s="206">
        <v>43181</v>
      </c>
      <c r="F2038" s="205" t="s">
        <v>209</v>
      </c>
      <c r="G2038" s="205" t="s">
        <v>284</v>
      </c>
      <c r="H2038" s="207" t="s">
        <v>295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679</v>
      </c>
      <c r="C2039" s="209" t="s">
        <v>680</v>
      </c>
      <c r="D2039" s="72" t="str">
        <f t="shared" si="63"/>
        <v>mar/2018</v>
      </c>
      <c r="E2039" s="206">
        <v>43181</v>
      </c>
      <c r="F2039" s="205" t="s">
        <v>209</v>
      </c>
      <c r="G2039" s="205" t="s">
        <v>284</v>
      </c>
      <c r="H2039" s="207" t="s">
        <v>295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679</v>
      </c>
      <c r="C2040" s="209" t="s">
        <v>680</v>
      </c>
      <c r="D2040" s="72" t="str">
        <f t="shared" si="63"/>
        <v>mar/2018</v>
      </c>
      <c r="E2040" s="206">
        <v>43181</v>
      </c>
      <c r="F2040" s="205" t="s">
        <v>209</v>
      </c>
      <c r="G2040" s="205" t="s">
        <v>284</v>
      </c>
      <c r="H2040" s="207" t="s">
        <v>295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679</v>
      </c>
      <c r="C2041" s="209" t="s">
        <v>680</v>
      </c>
      <c r="D2041" s="72" t="str">
        <f t="shared" si="63"/>
        <v>mar/2018</v>
      </c>
      <c r="E2041" s="206">
        <v>43181</v>
      </c>
      <c r="F2041" s="205" t="s">
        <v>209</v>
      </c>
      <c r="G2041" s="205" t="s">
        <v>284</v>
      </c>
      <c r="H2041" s="207" t="s">
        <v>295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679</v>
      </c>
      <c r="C2042" s="209" t="s">
        <v>680</v>
      </c>
      <c r="D2042" s="72" t="str">
        <f t="shared" si="63"/>
        <v>mar/2018</v>
      </c>
      <c r="E2042" s="206">
        <v>43181</v>
      </c>
      <c r="F2042" s="205" t="s">
        <v>209</v>
      </c>
      <c r="G2042" s="205" t="s">
        <v>284</v>
      </c>
      <c r="H2042" s="207" t="s">
        <v>295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679</v>
      </c>
      <c r="C2043" s="209" t="s">
        <v>680</v>
      </c>
      <c r="D2043" s="72" t="str">
        <f t="shared" si="63"/>
        <v>mar/2018</v>
      </c>
      <c r="E2043" s="206">
        <v>43181</v>
      </c>
      <c r="F2043" s="205" t="s">
        <v>209</v>
      </c>
      <c r="G2043" s="205" t="s">
        <v>284</v>
      </c>
      <c r="H2043" s="207" t="s">
        <v>1028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679</v>
      </c>
      <c r="C2044" s="209" t="s">
        <v>680</v>
      </c>
      <c r="D2044" s="72" t="str">
        <f t="shared" si="63"/>
        <v>mar/2018</v>
      </c>
      <c r="E2044" s="206">
        <v>43181</v>
      </c>
      <c r="F2044" s="205" t="s">
        <v>209</v>
      </c>
      <c r="G2044" s="205" t="s">
        <v>284</v>
      </c>
      <c r="H2044" s="207" t="s">
        <v>1028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679</v>
      </c>
      <c r="C2045" s="209" t="s">
        <v>680</v>
      </c>
      <c r="D2045" s="72" t="str">
        <f t="shared" si="63"/>
        <v>mar/2018</v>
      </c>
      <c r="E2045" s="206">
        <v>43181</v>
      </c>
      <c r="F2045" s="205" t="s">
        <v>209</v>
      </c>
      <c r="G2045" s="205" t="s">
        <v>284</v>
      </c>
      <c r="H2045" s="207" t="s">
        <v>1028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681</v>
      </c>
      <c r="C2046" s="209" t="s">
        <v>680</v>
      </c>
      <c r="D2046" s="72" t="str">
        <f t="shared" si="63"/>
        <v>mar/2018</v>
      </c>
      <c r="E2046" s="206">
        <v>43181</v>
      </c>
      <c r="F2046" s="205" t="s">
        <v>200</v>
      </c>
      <c r="G2046" s="205" t="s">
        <v>284</v>
      </c>
      <c r="H2046" s="207" t="s">
        <v>296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679</v>
      </c>
      <c r="C2047" s="209" t="s">
        <v>680</v>
      </c>
      <c r="D2047" s="72" t="str">
        <f t="shared" si="63"/>
        <v>mar/2018</v>
      </c>
      <c r="E2047" s="206">
        <v>43181</v>
      </c>
      <c r="F2047" s="205" t="s">
        <v>200</v>
      </c>
      <c r="G2047" s="205" t="s">
        <v>284</v>
      </c>
      <c r="H2047" s="207" t="s">
        <v>296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679</v>
      </c>
      <c r="C2048" s="209" t="s">
        <v>680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284</v>
      </c>
      <c r="H2048" s="207" t="s">
        <v>305</v>
      </c>
      <c r="I2048" s="207" t="s">
        <v>249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679</v>
      </c>
      <c r="C2049" s="209" t="s">
        <v>680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284</v>
      </c>
      <c r="H2049" s="207" t="s">
        <v>1015</v>
      </c>
      <c r="I2049" s="207" t="s">
        <v>232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679</v>
      </c>
      <c r="C2050" s="209" t="s">
        <v>680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284</v>
      </c>
      <c r="H2050" s="207" t="s">
        <v>207</v>
      </c>
      <c r="I2050" s="207" t="s">
        <v>186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679</v>
      </c>
      <c r="C2051" s="209" t="s">
        <v>680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284</v>
      </c>
      <c r="H2051" s="207" t="s">
        <v>1018</v>
      </c>
      <c r="I2051" s="207" t="s">
        <v>232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679</v>
      </c>
      <c r="C2052" s="209" t="s">
        <v>680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284</v>
      </c>
      <c r="H2052" s="207" t="s">
        <v>999</v>
      </c>
      <c r="I2052" s="207" t="s">
        <v>232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681</v>
      </c>
      <c r="C2053" s="209" t="s">
        <v>680</v>
      </c>
      <c r="D2053" s="72" t="str">
        <f t="shared" si="65"/>
        <v>mar/2018</v>
      </c>
      <c r="E2053" s="206">
        <v>43182</v>
      </c>
      <c r="F2053" s="205" t="s">
        <v>200</v>
      </c>
      <c r="G2053" s="205" t="s">
        <v>284</v>
      </c>
      <c r="H2053" s="207" t="s">
        <v>291</v>
      </c>
      <c r="I2053" s="207" t="s">
        <v>226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679</v>
      </c>
      <c r="C2054" s="209" t="s">
        <v>680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284</v>
      </c>
      <c r="H2054" s="207" t="s">
        <v>384</v>
      </c>
      <c r="I2054" s="207" t="s">
        <v>238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679</v>
      </c>
      <c r="C2055" s="209" t="s">
        <v>680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284</v>
      </c>
      <c r="H2055" s="207" t="s">
        <v>384</v>
      </c>
      <c r="I2055" s="207" t="s">
        <v>238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679</v>
      </c>
      <c r="C2056" s="209" t="s">
        <v>680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284</v>
      </c>
      <c r="H2056" s="207" t="s">
        <v>983</v>
      </c>
      <c r="I2056" s="207" t="s">
        <v>237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679</v>
      </c>
      <c r="C2057" s="209" t="s">
        <v>680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284</v>
      </c>
      <c r="H2057" s="207" t="s">
        <v>1010</v>
      </c>
      <c r="I2057" s="207" t="s">
        <v>167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679</v>
      </c>
      <c r="C2058" s="209" t="s">
        <v>680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284</v>
      </c>
      <c r="H2058" s="207" t="s">
        <v>1001</v>
      </c>
      <c r="I2058" s="207" t="s">
        <v>232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679</v>
      </c>
      <c r="C2059" s="209" t="s">
        <v>680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284</v>
      </c>
      <c r="H2059" s="207" t="s">
        <v>342</v>
      </c>
      <c r="I2059" s="207" t="s">
        <v>268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679</v>
      </c>
      <c r="C2060" s="209" t="s">
        <v>680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284</v>
      </c>
      <c r="H2060" s="207" t="s">
        <v>1159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679</v>
      </c>
      <c r="C2061" s="209" t="s">
        <v>680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284</v>
      </c>
      <c r="H2061" s="207" t="s">
        <v>1059</v>
      </c>
      <c r="I2061" s="207" t="s">
        <v>232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679</v>
      </c>
      <c r="C2062" s="209" t="s">
        <v>680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284</v>
      </c>
      <c r="H2062" s="207" t="s">
        <v>1020</v>
      </c>
      <c r="I2062" s="207" t="s">
        <v>232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679</v>
      </c>
      <c r="C2063" s="209" t="s">
        <v>680</v>
      </c>
      <c r="D2063" s="72" t="str">
        <f t="shared" si="65"/>
        <v>mar/2018</v>
      </c>
      <c r="E2063" s="206">
        <v>43182</v>
      </c>
      <c r="F2063" s="205" t="s">
        <v>392</v>
      </c>
      <c r="G2063" s="205" t="s">
        <v>284</v>
      </c>
      <c r="H2063" s="207" t="s">
        <v>392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679</v>
      </c>
      <c r="C2064" s="209" t="s">
        <v>680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284</v>
      </c>
      <c r="H2064" s="207" t="s">
        <v>1005</v>
      </c>
      <c r="I2064" s="207" t="s">
        <v>232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679</v>
      </c>
      <c r="C2065" s="209" t="s">
        <v>680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284</v>
      </c>
      <c r="H2065" s="207" t="s">
        <v>1005</v>
      </c>
      <c r="I2065" s="207" t="s">
        <v>232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679</v>
      </c>
      <c r="C2066" s="209" t="s">
        <v>680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284</v>
      </c>
      <c r="H2066" s="207" t="s">
        <v>1005</v>
      </c>
      <c r="I2066" s="207" t="s">
        <v>232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679</v>
      </c>
      <c r="C2067" s="209" t="s">
        <v>680</v>
      </c>
      <c r="D2067" s="72" t="str">
        <f t="shared" si="65"/>
        <v>mar/2018</v>
      </c>
      <c r="E2067" s="206">
        <v>43182</v>
      </c>
      <c r="F2067" s="205" t="s">
        <v>209</v>
      </c>
      <c r="G2067" s="205" t="s">
        <v>284</v>
      </c>
      <c r="H2067" s="207" t="s">
        <v>295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679</v>
      </c>
      <c r="C2068" s="209" t="s">
        <v>680</v>
      </c>
      <c r="D2068" s="72" t="str">
        <f t="shared" si="65"/>
        <v>mar/2018</v>
      </c>
      <c r="E2068" s="206">
        <v>43182</v>
      </c>
      <c r="F2068" s="205" t="s">
        <v>209</v>
      </c>
      <c r="G2068" s="205" t="s">
        <v>284</v>
      </c>
      <c r="H2068" s="207" t="s">
        <v>295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679</v>
      </c>
      <c r="C2069" s="209" t="s">
        <v>680</v>
      </c>
      <c r="D2069" s="72" t="str">
        <f t="shared" si="65"/>
        <v>mar/2018</v>
      </c>
      <c r="E2069" s="206">
        <v>43182</v>
      </c>
      <c r="F2069" s="205" t="s">
        <v>209</v>
      </c>
      <c r="G2069" s="205" t="s">
        <v>284</v>
      </c>
      <c r="H2069" s="207" t="s">
        <v>295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679</v>
      </c>
      <c r="C2070" s="209" t="s">
        <v>680</v>
      </c>
      <c r="D2070" s="72" t="str">
        <f t="shared" si="65"/>
        <v>mar/2018</v>
      </c>
      <c r="E2070" s="206">
        <v>43182</v>
      </c>
      <c r="F2070" s="205" t="s">
        <v>209</v>
      </c>
      <c r="G2070" s="205" t="s">
        <v>284</v>
      </c>
      <c r="H2070" s="207" t="s">
        <v>295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679</v>
      </c>
      <c r="C2071" s="209" t="s">
        <v>680</v>
      </c>
      <c r="D2071" s="72" t="str">
        <f t="shared" si="65"/>
        <v>mar/2018</v>
      </c>
      <c r="E2071" s="206">
        <v>43182</v>
      </c>
      <c r="F2071" s="205" t="s">
        <v>209</v>
      </c>
      <c r="G2071" s="205" t="s">
        <v>284</v>
      </c>
      <c r="H2071" s="207" t="s">
        <v>295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679</v>
      </c>
      <c r="C2072" s="209" t="s">
        <v>680</v>
      </c>
      <c r="D2072" s="72" t="str">
        <f t="shared" si="65"/>
        <v>mar/2018</v>
      </c>
      <c r="E2072" s="206">
        <v>43182</v>
      </c>
      <c r="F2072" s="205" t="s">
        <v>209</v>
      </c>
      <c r="G2072" s="205" t="s">
        <v>284</v>
      </c>
      <c r="H2072" s="207" t="s">
        <v>295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679</v>
      </c>
      <c r="C2073" s="209" t="s">
        <v>680</v>
      </c>
      <c r="D2073" s="72" t="str">
        <f t="shared" si="65"/>
        <v>mar/2018</v>
      </c>
      <c r="E2073" s="206">
        <v>43182</v>
      </c>
      <c r="F2073" s="205" t="s">
        <v>209</v>
      </c>
      <c r="G2073" s="205" t="s">
        <v>284</v>
      </c>
      <c r="H2073" s="207" t="s">
        <v>295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679</v>
      </c>
      <c r="C2074" s="209" t="s">
        <v>680</v>
      </c>
      <c r="D2074" s="72" t="str">
        <f t="shared" si="65"/>
        <v>mar/2018</v>
      </c>
      <c r="E2074" s="206">
        <v>43182</v>
      </c>
      <c r="F2074" s="205" t="s">
        <v>209</v>
      </c>
      <c r="G2074" s="205" t="s">
        <v>284</v>
      </c>
      <c r="H2074" s="207" t="s">
        <v>295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679</v>
      </c>
      <c r="C2075" s="209" t="s">
        <v>680</v>
      </c>
      <c r="D2075" s="72" t="str">
        <f t="shared" si="65"/>
        <v>mar/2018</v>
      </c>
      <c r="E2075" s="206">
        <v>43182</v>
      </c>
      <c r="F2075" s="205" t="s">
        <v>209</v>
      </c>
      <c r="G2075" s="205" t="s">
        <v>284</v>
      </c>
      <c r="H2075" s="207" t="s">
        <v>295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679</v>
      </c>
      <c r="C2076" s="209" t="s">
        <v>680</v>
      </c>
      <c r="D2076" s="72" t="str">
        <f t="shared" si="65"/>
        <v>mar/2018</v>
      </c>
      <c r="E2076" s="206">
        <v>43182</v>
      </c>
      <c r="F2076" s="205" t="s">
        <v>209</v>
      </c>
      <c r="G2076" s="205" t="s">
        <v>284</v>
      </c>
      <c r="H2076" s="207" t="s">
        <v>295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679</v>
      </c>
      <c r="C2077" s="209" t="s">
        <v>680</v>
      </c>
      <c r="D2077" s="72" t="str">
        <f t="shared" si="65"/>
        <v>mar/2018</v>
      </c>
      <c r="E2077" s="206">
        <v>43182</v>
      </c>
      <c r="F2077" s="205" t="s">
        <v>209</v>
      </c>
      <c r="G2077" s="205" t="s">
        <v>284</v>
      </c>
      <c r="H2077" s="207" t="s">
        <v>295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679</v>
      </c>
      <c r="C2078" s="209" t="s">
        <v>680</v>
      </c>
      <c r="D2078" s="72" t="str">
        <f t="shared" si="65"/>
        <v>mar/2018</v>
      </c>
      <c r="E2078" s="206">
        <v>43182</v>
      </c>
      <c r="F2078" s="205" t="s">
        <v>209</v>
      </c>
      <c r="G2078" s="205" t="s">
        <v>284</v>
      </c>
      <c r="H2078" s="207" t="s">
        <v>295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679</v>
      </c>
      <c r="C2079" s="209" t="s">
        <v>680</v>
      </c>
      <c r="D2079" s="72" t="str">
        <f t="shared" si="65"/>
        <v>mar/2018</v>
      </c>
      <c r="E2079" s="206">
        <v>43182</v>
      </c>
      <c r="F2079" s="205" t="s">
        <v>209</v>
      </c>
      <c r="G2079" s="205" t="s">
        <v>284</v>
      </c>
      <c r="H2079" s="207" t="s">
        <v>1028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679</v>
      </c>
      <c r="C2080" s="209" t="s">
        <v>680</v>
      </c>
      <c r="D2080" s="72" t="str">
        <f t="shared" si="65"/>
        <v>mar/2018</v>
      </c>
      <c r="E2080" s="206">
        <v>43182</v>
      </c>
      <c r="F2080" s="205" t="s">
        <v>209</v>
      </c>
      <c r="G2080" s="205" t="s">
        <v>284</v>
      </c>
      <c r="H2080" s="207" t="s">
        <v>1028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679</v>
      </c>
      <c r="C2081" s="209" t="s">
        <v>680</v>
      </c>
      <c r="D2081" s="72" t="str">
        <f t="shared" si="65"/>
        <v>mar/2018</v>
      </c>
      <c r="E2081" s="206">
        <v>43182</v>
      </c>
      <c r="F2081" s="205" t="s">
        <v>209</v>
      </c>
      <c r="G2081" s="205" t="s">
        <v>284</v>
      </c>
      <c r="H2081" s="207" t="s">
        <v>1028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681</v>
      </c>
      <c r="C2082" s="209" t="s">
        <v>680</v>
      </c>
      <c r="D2082" s="72" t="str">
        <f t="shared" si="65"/>
        <v>mar/2018</v>
      </c>
      <c r="E2082" s="206">
        <v>43182</v>
      </c>
      <c r="F2082" s="205" t="s">
        <v>200</v>
      </c>
      <c r="G2082" s="205" t="s">
        <v>284</v>
      </c>
      <c r="H2082" s="207" t="s">
        <v>296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679</v>
      </c>
      <c r="C2083" s="209" t="s">
        <v>680</v>
      </c>
      <c r="D2083" s="72" t="str">
        <f t="shared" si="65"/>
        <v>mar/2018</v>
      </c>
      <c r="E2083" s="206">
        <v>43182</v>
      </c>
      <c r="F2083" s="205" t="s">
        <v>200</v>
      </c>
      <c r="G2083" s="205" t="s">
        <v>284</v>
      </c>
      <c r="H2083" s="207" t="s">
        <v>296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679</v>
      </c>
      <c r="C2084" s="209" t="s">
        <v>680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284</v>
      </c>
      <c r="H2084" s="207" t="s">
        <v>1160</v>
      </c>
      <c r="I2084" s="207" t="s">
        <v>273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679</v>
      </c>
      <c r="C2085" s="209" t="s">
        <v>680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284</v>
      </c>
      <c r="H2085" s="207" t="s">
        <v>1114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679</v>
      </c>
      <c r="C2086" s="209" t="s">
        <v>680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284</v>
      </c>
      <c r="H2086" s="207" t="s">
        <v>178</v>
      </c>
      <c r="I2086" s="207" t="s">
        <v>238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679</v>
      </c>
      <c r="C2087" s="209" t="s">
        <v>680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284</v>
      </c>
      <c r="H2087" s="207" t="s">
        <v>178</v>
      </c>
      <c r="I2087" s="207" t="s">
        <v>238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679</v>
      </c>
      <c r="C2088" s="209" t="s">
        <v>680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284</v>
      </c>
      <c r="H2088" s="207" t="s">
        <v>1023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681</v>
      </c>
      <c r="C2089" s="209" t="s">
        <v>680</v>
      </c>
      <c r="D2089" s="72" t="str">
        <f t="shared" si="65"/>
        <v>mar/2018</v>
      </c>
      <c r="E2089" s="206">
        <v>43185</v>
      </c>
      <c r="F2089" s="205" t="s">
        <v>200</v>
      </c>
      <c r="G2089" s="205" t="s">
        <v>284</v>
      </c>
      <c r="H2089" s="207" t="s">
        <v>291</v>
      </c>
      <c r="I2089" s="207" t="s">
        <v>226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681</v>
      </c>
      <c r="C2090" s="209" t="s">
        <v>680</v>
      </c>
      <c r="D2090" s="72" t="str">
        <f t="shared" si="65"/>
        <v>mar/2018</v>
      </c>
      <c r="E2090" s="206">
        <v>43185</v>
      </c>
      <c r="F2090" s="205" t="s">
        <v>200</v>
      </c>
      <c r="G2090" s="205" t="s">
        <v>284</v>
      </c>
      <c r="H2090" s="207" t="s">
        <v>291</v>
      </c>
      <c r="I2090" s="207" t="s">
        <v>226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679</v>
      </c>
      <c r="C2091" s="209" t="s">
        <v>680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284</v>
      </c>
      <c r="H2091" s="207" t="s">
        <v>358</v>
      </c>
      <c r="I2091" s="207" t="s">
        <v>245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679</v>
      </c>
      <c r="C2092" s="209" t="s">
        <v>680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284</v>
      </c>
      <c r="H2092" s="207" t="s">
        <v>384</v>
      </c>
      <c r="I2092" s="207" t="s">
        <v>238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679</v>
      </c>
      <c r="C2093" s="209" t="s">
        <v>680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284</v>
      </c>
      <c r="H2093" s="207" t="s">
        <v>560</v>
      </c>
      <c r="I2093" s="207" t="s">
        <v>188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679</v>
      </c>
      <c r="C2094" s="209" t="s">
        <v>680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284</v>
      </c>
      <c r="H2094" s="207" t="s">
        <v>1103</v>
      </c>
      <c r="I2094" s="207" t="s">
        <v>183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679</v>
      </c>
      <c r="C2095" s="209" t="s">
        <v>680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284</v>
      </c>
      <c r="H2095" s="207" t="s">
        <v>996</v>
      </c>
      <c r="I2095" s="207" t="s">
        <v>238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679</v>
      </c>
      <c r="C2096" s="209" t="s">
        <v>680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284</v>
      </c>
      <c r="H2096" s="207" t="s">
        <v>996</v>
      </c>
      <c r="I2096" s="207" t="s">
        <v>238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679</v>
      </c>
      <c r="C2097" s="209" t="s">
        <v>680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284</v>
      </c>
      <c r="H2097" s="207" t="s">
        <v>889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679</v>
      </c>
      <c r="C2098" s="209" t="s">
        <v>680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284</v>
      </c>
      <c r="H2098" s="207" t="s">
        <v>889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679</v>
      </c>
      <c r="C2099" s="209" t="s">
        <v>680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284</v>
      </c>
      <c r="H2099" s="207" t="s">
        <v>889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679</v>
      </c>
      <c r="C2100" s="209" t="s">
        <v>680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284</v>
      </c>
      <c r="H2100" s="207" t="s">
        <v>889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679</v>
      </c>
      <c r="C2101" s="209" t="s">
        <v>680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284</v>
      </c>
      <c r="H2101" s="207" t="s">
        <v>889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679</v>
      </c>
      <c r="C2102" s="209" t="s">
        <v>680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284</v>
      </c>
      <c r="H2102" s="207" t="s">
        <v>342</v>
      </c>
      <c r="I2102" s="207" t="s">
        <v>268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679</v>
      </c>
      <c r="C2103" s="209" t="s">
        <v>680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284</v>
      </c>
      <c r="H2103" s="207" t="s">
        <v>303</v>
      </c>
      <c r="I2103" s="207" t="s">
        <v>237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679</v>
      </c>
      <c r="C2104" s="209" t="s">
        <v>680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284</v>
      </c>
      <c r="H2104" s="207" t="s">
        <v>1002</v>
      </c>
      <c r="I2104" s="207" t="s">
        <v>241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679</v>
      </c>
      <c r="C2105" s="209" t="s">
        <v>680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284</v>
      </c>
      <c r="H2105" s="207" t="s">
        <v>320</v>
      </c>
      <c r="I2105" s="207" t="s">
        <v>238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679</v>
      </c>
      <c r="C2106" s="209" t="s">
        <v>680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284</v>
      </c>
      <c r="H2106" s="207" t="s">
        <v>495</v>
      </c>
      <c r="I2106" s="207" t="s">
        <v>237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679</v>
      </c>
      <c r="C2107" s="209" t="s">
        <v>680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284</v>
      </c>
      <c r="H2107" s="207" t="s">
        <v>352</v>
      </c>
      <c r="I2107" s="207" t="s">
        <v>238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679</v>
      </c>
      <c r="C2108" s="209" t="s">
        <v>680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284</v>
      </c>
      <c r="H2108" s="207" t="s">
        <v>168</v>
      </c>
      <c r="I2108" s="207" t="s">
        <v>249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679</v>
      </c>
      <c r="C2109" s="209" t="s">
        <v>680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284</v>
      </c>
      <c r="H2109" s="207" t="s">
        <v>1161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679</v>
      </c>
      <c r="C2110" s="209" t="s">
        <v>680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284</v>
      </c>
      <c r="H2110" s="207" t="s">
        <v>659</v>
      </c>
      <c r="I2110" s="207" t="s">
        <v>239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679</v>
      </c>
      <c r="C2111" s="209" t="s">
        <v>680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421</v>
      </c>
      <c r="H2111" s="207" t="s">
        <v>1105</v>
      </c>
      <c r="I2111" s="207" t="s">
        <v>273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679</v>
      </c>
      <c r="C2112" s="209" t="s">
        <v>680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290</v>
      </c>
      <c r="H2112" s="207" t="s">
        <v>288</v>
      </c>
      <c r="I2112" s="207" t="s">
        <v>237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679</v>
      </c>
      <c r="C2113" s="209" t="s">
        <v>680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314</v>
      </c>
      <c r="H2113" s="207" t="s">
        <v>288</v>
      </c>
      <c r="I2113" s="207" t="s">
        <v>237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679</v>
      </c>
      <c r="C2114" s="209" t="s">
        <v>680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314</v>
      </c>
      <c r="H2114" s="207" t="s">
        <v>288</v>
      </c>
      <c r="I2114" s="207" t="s">
        <v>237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679</v>
      </c>
      <c r="C2115" s="209" t="s">
        <v>680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284</v>
      </c>
      <c r="H2115" s="207" t="s">
        <v>1027</v>
      </c>
      <c r="I2115" s="207" t="s">
        <v>242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679</v>
      </c>
      <c r="C2116" s="209" t="s">
        <v>680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284</v>
      </c>
      <c r="H2116" s="207" t="s">
        <v>1027</v>
      </c>
      <c r="I2116" s="207" t="s">
        <v>242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679</v>
      </c>
      <c r="C2117" s="209" t="s">
        <v>680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284</v>
      </c>
      <c r="H2117" s="207" t="s">
        <v>1027</v>
      </c>
      <c r="I2117" s="207" t="s">
        <v>242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679</v>
      </c>
      <c r="C2118" s="209" t="s">
        <v>680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284</v>
      </c>
      <c r="H2118" s="207" t="s">
        <v>1027</v>
      </c>
      <c r="I2118" s="207" t="s">
        <v>242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679</v>
      </c>
      <c r="C2119" s="209" t="s">
        <v>680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284</v>
      </c>
      <c r="H2119" s="207" t="s">
        <v>1027</v>
      </c>
      <c r="I2119" s="207" t="s">
        <v>242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679</v>
      </c>
      <c r="C2120" s="209" t="s">
        <v>680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284</v>
      </c>
      <c r="H2120" s="207" t="s">
        <v>1027</v>
      </c>
      <c r="I2120" s="207" t="s">
        <v>242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679</v>
      </c>
      <c r="C2121" s="209" t="s">
        <v>680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284</v>
      </c>
      <c r="H2121" s="207" t="s">
        <v>1027</v>
      </c>
      <c r="I2121" s="207" t="s">
        <v>242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679</v>
      </c>
      <c r="C2122" s="209" t="s">
        <v>680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284</v>
      </c>
      <c r="H2122" s="227" t="s">
        <v>1027</v>
      </c>
      <c r="I2122" s="207" t="s">
        <v>242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679</v>
      </c>
      <c r="C2123" s="209" t="s">
        <v>680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284</v>
      </c>
      <c r="H2123" s="207" t="s">
        <v>1027</v>
      </c>
      <c r="I2123" s="207" t="s">
        <v>242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679</v>
      </c>
      <c r="C2124" s="209" t="s">
        <v>680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284</v>
      </c>
      <c r="H2124" s="207" t="s">
        <v>1027</v>
      </c>
      <c r="I2124" s="207" t="s">
        <v>242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679</v>
      </c>
      <c r="C2125" s="209" t="s">
        <v>680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284</v>
      </c>
      <c r="H2125" s="207" t="s">
        <v>1027</v>
      </c>
      <c r="I2125" s="207" t="s">
        <v>242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679</v>
      </c>
      <c r="C2126" s="209" t="s">
        <v>680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284</v>
      </c>
      <c r="H2126" s="207" t="s">
        <v>1027</v>
      </c>
      <c r="I2126" s="207" t="s">
        <v>242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679</v>
      </c>
      <c r="C2127" s="209" t="s">
        <v>680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284</v>
      </c>
      <c r="H2127" s="207" t="s">
        <v>1027</v>
      </c>
      <c r="I2127" s="207" t="s">
        <v>242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679</v>
      </c>
      <c r="C2128" s="209" t="s">
        <v>680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284</v>
      </c>
      <c r="H2128" s="207" t="s">
        <v>1027</v>
      </c>
      <c r="I2128" s="207" t="s">
        <v>242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679</v>
      </c>
      <c r="C2129" s="209" t="s">
        <v>680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284</v>
      </c>
      <c r="H2129" s="207" t="s">
        <v>1027</v>
      </c>
      <c r="I2129" s="207" t="s">
        <v>242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679</v>
      </c>
      <c r="C2130" s="209" t="s">
        <v>680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284</v>
      </c>
      <c r="H2130" s="207" t="s">
        <v>1027</v>
      </c>
      <c r="I2130" s="207" t="s">
        <v>242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679</v>
      </c>
      <c r="C2131" s="209" t="s">
        <v>680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284</v>
      </c>
      <c r="H2131" s="207" t="s">
        <v>1027</v>
      </c>
      <c r="I2131" s="207" t="s">
        <v>242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679</v>
      </c>
      <c r="C2132" s="209" t="s">
        <v>680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284</v>
      </c>
      <c r="H2132" s="207" t="s">
        <v>1027</v>
      </c>
      <c r="I2132" s="207" t="s">
        <v>242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679</v>
      </c>
      <c r="C2133" s="209" t="s">
        <v>680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284</v>
      </c>
      <c r="H2133" s="207" t="s">
        <v>1027</v>
      </c>
      <c r="I2133" s="207" t="s">
        <v>242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679</v>
      </c>
      <c r="C2134" s="209" t="s">
        <v>680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284</v>
      </c>
      <c r="H2134" s="207" t="s">
        <v>1027</v>
      </c>
      <c r="I2134" s="207" t="s">
        <v>242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679</v>
      </c>
      <c r="C2135" s="209" t="s">
        <v>680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284</v>
      </c>
      <c r="H2135" s="226" t="s">
        <v>1027</v>
      </c>
      <c r="I2135" s="226" t="s">
        <v>242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679</v>
      </c>
      <c r="C2136" s="209" t="s">
        <v>680</v>
      </c>
      <c r="D2136" s="72" t="str">
        <f t="shared" si="67"/>
        <v>mar/2018</v>
      </c>
      <c r="E2136" s="206">
        <v>43185</v>
      </c>
      <c r="F2136" s="205" t="s">
        <v>209</v>
      </c>
      <c r="G2136" s="205" t="s">
        <v>284</v>
      </c>
      <c r="H2136" s="207" t="s">
        <v>295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679</v>
      </c>
      <c r="C2137" s="209" t="s">
        <v>680</v>
      </c>
      <c r="D2137" s="72" t="str">
        <f t="shared" si="67"/>
        <v>mar/2018</v>
      </c>
      <c r="E2137" s="206">
        <v>43185</v>
      </c>
      <c r="F2137" s="205" t="s">
        <v>209</v>
      </c>
      <c r="G2137" s="205" t="s">
        <v>284</v>
      </c>
      <c r="H2137" s="207" t="s">
        <v>295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679</v>
      </c>
      <c r="C2138" s="209" t="s">
        <v>680</v>
      </c>
      <c r="D2138" s="72" t="str">
        <f t="shared" si="67"/>
        <v>mar/2018</v>
      </c>
      <c r="E2138" s="206">
        <v>43185</v>
      </c>
      <c r="F2138" s="205" t="s">
        <v>209</v>
      </c>
      <c r="G2138" s="205" t="s">
        <v>284</v>
      </c>
      <c r="H2138" s="207" t="s">
        <v>295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679</v>
      </c>
      <c r="C2139" s="209" t="s">
        <v>680</v>
      </c>
      <c r="D2139" s="72" t="str">
        <f t="shared" si="67"/>
        <v>mar/2018</v>
      </c>
      <c r="E2139" s="206">
        <v>43185</v>
      </c>
      <c r="F2139" s="205" t="s">
        <v>209</v>
      </c>
      <c r="G2139" s="205" t="s">
        <v>284</v>
      </c>
      <c r="H2139" s="207" t="s">
        <v>295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679</v>
      </c>
      <c r="C2140" s="209" t="s">
        <v>680</v>
      </c>
      <c r="D2140" s="72" t="str">
        <f t="shared" si="67"/>
        <v>mar/2018</v>
      </c>
      <c r="E2140" s="206">
        <v>43185</v>
      </c>
      <c r="F2140" s="205" t="s">
        <v>209</v>
      </c>
      <c r="G2140" s="205" t="s">
        <v>284</v>
      </c>
      <c r="H2140" s="207" t="s">
        <v>295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679</v>
      </c>
      <c r="C2141" s="209" t="s">
        <v>680</v>
      </c>
      <c r="D2141" s="72" t="str">
        <f t="shared" si="67"/>
        <v>mar/2018</v>
      </c>
      <c r="E2141" s="206">
        <v>43185</v>
      </c>
      <c r="F2141" s="205" t="s">
        <v>209</v>
      </c>
      <c r="G2141" s="205" t="s">
        <v>284</v>
      </c>
      <c r="H2141" s="207" t="s">
        <v>295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679</v>
      </c>
      <c r="C2142" s="209" t="s">
        <v>680</v>
      </c>
      <c r="D2142" s="72" t="str">
        <f t="shared" si="67"/>
        <v>mar/2018</v>
      </c>
      <c r="E2142" s="206">
        <v>43185</v>
      </c>
      <c r="F2142" s="205" t="s">
        <v>209</v>
      </c>
      <c r="G2142" s="205" t="s">
        <v>284</v>
      </c>
      <c r="H2142" s="207" t="s">
        <v>295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679</v>
      </c>
      <c r="C2143" s="209" t="s">
        <v>680</v>
      </c>
      <c r="D2143" s="72" t="str">
        <f t="shared" si="67"/>
        <v>mar/2018</v>
      </c>
      <c r="E2143" s="206">
        <v>43185</v>
      </c>
      <c r="F2143" s="205" t="s">
        <v>209</v>
      </c>
      <c r="G2143" s="205" t="s">
        <v>284</v>
      </c>
      <c r="H2143" s="207" t="s">
        <v>295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679</v>
      </c>
      <c r="C2144" s="209" t="s">
        <v>680</v>
      </c>
      <c r="D2144" s="72" t="str">
        <f t="shared" si="67"/>
        <v>mar/2018</v>
      </c>
      <c r="E2144" s="206">
        <v>43185</v>
      </c>
      <c r="F2144" s="205" t="s">
        <v>209</v>
      </c>
      <c r="G2144" s="205" t="s">
        <v>284</v>
      </c>
      <c r="H2144" s="207" t="s">
        <v>295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679</v>
      </c>
      <c r="C2145" s="209" t="s">
        <v>680</v>
      </c>
      <c r="D2145" s="72" t="str">
        <f t="shared" si="67"/>
        <v>mar/2018</v>
      </c>
      <c r="E2145" s="206">
        <v>43185</v>
      </c>
      <c r="F2145" s="205" t="s">
        <v>209</v>
      </c>
      <c r="G2145" s="205" t="s">
        <v>284</v>
      </c>
      <c r="H2145" s="207" t="s">
        <v>295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679</v>
      </c>
      <c r="C2146" s="209" t="s">
        <v>680</v>
      </c>
      <c r="D2146" s="72" t="str">
        <f t="shared" si="67"/>
        <v>mar/2018</v>
      </c>
      <c r="E2146" s="206">
        <v>43185</v>
      </c>
      <c r="F2146" s="205" t="s">
        <v>209</v>
      </c>
      <c r="G2146" s="205" t="s">
        <v>284</v>
      </c>
      <c r="H2146" s="207" t="s">
        <v>295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679</v>
      </c>
      <c r="C2147" s="209" t="s">
        <v>680</v>
      </c>
      <c r="D2147" s="72" t="str">
        <f t="shared" si="67"/>
        <v>mar/2018</v>
      </c>
      <c r="E2147" s="206">
        <v>43185</v>
      </c>
      <c r="F2147" s="205" t="s">
        <v>209</v>
      </c>
      <c r="G2147" s="205" t="s">
        <v>284</v>
      </c>
      <c r="H2147" s="207" t="s">
        <v>295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679</v>
      </c>
      <c r="C2148" s="209" t="s">
        <v>680</v>
      </c>
      <c r="D2148" s="72" t="str">
        <f t="shared" si="67"/>
        <v>mar/2018</v>
      </c>
      <c r="E2148" s="206">
        <v>43185</v>
      </c>
      <c r="F2148" s="205" t="s">
        <v>209</v>
      </c>
      <c r="G2148" s="205" t="s">
        <v>284</v>
      </c>
      <c r="H2148" s="207" t="s">
        <v>295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679</v>
      </c>
      <c r="C2149" s="209" t="s">
        <v>680</v>
      </c>
      <c r="D2149" s="72" t="str">
        <f t="shared" si="67"/>
        <v>mar/2018</v>
      </c>
      <c r="E2149" s="206">
        <v>43185</v>
      </c>
      <c r="F2149" s="205" t="s">
        <v>209</v>
      </c>
      <c r="G2149" s="205" t="s">
        <v>284</v>
      </c>
      <c r="H2149" s="207" t="s">
        <v>295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679</v>
      </c>
      <c r="C2150" s="209" t="s">
        <v>680</v>
      </c>
      <c r="D2150" s="72" t="str">
        <f t="shared" si="67"/>
        <v>mar/2018</v>
      </c>
      <c r="E2150" s="206">
        <v>43185</v>
      </c>
      <c r="F2150" s="205" t="s">
        <v>209</v>
      </c>
      <c r="G2150" s="205" t="s">
        <v>284</v>
      </c>
      <c r="H2150" s="207" t="s">
        <v>295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679</v>
      </c>
      <c r="C2151" s="209" t="s">
        <v>680</v>
      </c>
      <c r="D2151" s="72" t="str">
        <f t="shared" si="67"/>
        <v>mar/2018</v>
      </c>
      <c r="E2151" s="206">
        <v>43185</v>
      </c>
      <c r="F2151" s="205" t="s">
        <v>209</v>
      </c>
      <c r="G2151" s="205" t="s">
        <v>284</v>
      </c>
      <c r="H2151" s="207" t="s">
        <v>295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679</v>
      </c>
      <c r="C2152" s="209" t="s">
        <v>680</v>
      </c>
      <c r="D2152" s="72" t="str">
        <f t="shared" si="67"/>
        <v>mar/2018</v>
      </c>
      <c r="E2152" s="206">
        <v>43185</v>
      </c>
      <c r="F2152" s="205" t="s">
        <v>209</v>
      </c>
      <c r="G2152" s="205" t="s">
        <v>284</v>
      </c>
      <c r="H2152" s="207" t="s">
        <v>295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679</v>
      </c>
      <c r="C2153" s="209" t="s">
        <v>680</v>
      </c>
      <c r="D2153" s="72" t="str">
        <f t="shared" si="67"/>
        <v>mar/2018</v>
      </c>
      <c r="E2153" s="206">
        <v>43185</v>
      </c>
      <c r="F2153" s="205" t="s">
        <v>209</v>
      </c>
      <c r="G2153" s="205" t="s">
        <v>284</v>
      </c>
      <c r="H2153" s="207" t="s">
        <v>295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679</v>
      </c>
      <c r="C2154" s="209" t="s">
        <v>680</v>
      </c>
      <c r="D2154" s="72" t="str">
        <f t="shared" si="67"/>
        <v>mar/2018</v>
      </c>
      <c r="E2154" s="206">
        <v>43185</v>
      </c>
      <c r="F2154" s="205" t="s">
        <v>209</v>
      </c>
      <c r="G2154" s="205" t="s">
        <v>284</v>
      </c>
      <c r="H2154" s="207" t="s">
        <v>295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679</v>
      </c>
      <c r="C2155" s="209" t="s">
        <v>680</v>
      </c>
      <c r="D2155" s="72" t="str">
        <f t="shared" si="67"/>
        <v>mar/2018</v>
      </c>
      <c r="E2155" s="206">
        <v>43185</v>
      </c>
      <c r="F2155" s="205" t="s">
        <v>209</v>
      </c>
      <c r="G2155" s="205" t="s">
        <v>284</v>
      </c>
      <c r="H2155" s="207" t="s">
        <v>295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679</v>
      </c>
      <c r="C2156" s="209" t="s">
        <v>680</v>
      </c>
      <c r="D2156" s="72" t="str">
        <f t="shared" si="67"/>
        <v>mar/2018</v>
      </c>
      <c r="E2156" s="206">
        <v>43185</v>
      </c>
      <c r="F2156" s="205" t="s">
        <v>209</v>
      </c>
      <c r="G2156" s="205" t="s">
        <v>284</v>
      </c>
      <c r="H2156" s="207" t="s">
        <v>295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679</v>
      </c>
      <c r="C2157" s="209" t="s">
        <v>680</v>
      </c>
      <c r="D2157" s="72" t="str">
        <f t="shared" si="67"/>
        <v>mar/2018</v>
      </c>
      <c r="E2157" s="206">
        <v>43185</v>
      </c>
      <c r="F2157" s="205" t="s">
        <v>209</v>
      </c>
      <c r="G2157" s="205" t="s">
        <v>284</v>
      </c>
      <c r="H2157" s="207" t="s">
        <v>295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679</v>
      </c>
      <c r="C2158" s="209" t="s">
        <v>680</v>
      </c>
      <c r="D2158" s="72" t="str">
        <f t="shared" si="67"/>
        <v>mar/2018</v>
      </c>
      <c r="E2158" s="206">
        <v>43185</v>
      </c>
      <c r="F2158" s="205" t="s">
        <v>209</v>
      </c>
      <c r="G2158" s="205" t="s">
        <v>284</v>
      </c>
      <c r="H2158" s="207" t="s">
        <v>295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679</v>
      </c>
      <c r="C2159" s="209" t="s">
        <v>680</v>
      </c>
      <c r="D2159" s="72" t="str">
        <f t="shared" si="67"/>
        <v>mar/2018</v>
      </c>
      <c r="E2159" s="206">
        <v>43185</v>
      </c>
      <c r="F2159" s="205" t="s">
        <v>209</v>
      </c>
      <c r="G2159" s="205" t="s">
        <v>284</v>
      </c>
      <c r="H2159" s="207" t="s">
        <v>295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679</v>
      </c>
      <c r="C2160" s="209" t="s">
        <v>680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284</v>
      </c>
      <c r="H2160" s="209" t="s">
        <v>994</v>
      </c>
      <c r="I2160" s="207" t="s">
        <v>249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679</v>
      </c>
      <c r="C2161" s="209" t="s">
        <v>680</v>
      </c>
      <c r="D2161" s="72" t="str">
        <f t="shared" si="67"/>
        <v>mar/2018</v>
      </c>
      <c r="E2161" s="206">
        <v>43185</v>
      </c>
      <c r="F2161" s="205" t="s">
        <v>209</v>
      </c>
      <c r="G2161" s="205" t="s">
        <v>284</v>
      </c>
      <c r="H2161" s="207" t="s">
        <v>1028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679</v>
      </c>
      <c r="C2162" s="209" t="s">
        <v>680</v>
      </c>
      <c r="D2162" s="72" t="str">
        <f t="shared" si="67"/>
        <v>mar/2018</v>
      </c>
      <c r="E2162" s="206">
        <v>43185</v>
      </c>
      <c r="F2162" s="205" t="s">
        <v>209</v>
      </c>
      <c r="G2162" s="205" t="s">
        <v>284</v>
      </c>
      <c r="H2162" s="207" t="s">
        <v>1028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679</v>
      </c>
      <c r="C2163" s="209" t="s">
        <v>680</v>
      </c>
      <c r="D2163" s="72" t="str">
        <f t="shared" si="67"/>
        <v>mar/2018</v>
      </c>
      <c r="E2163" s="206">
        <v>43185</v>
      </c>
      <c r="F2163" s="205" t="s">
        <v>209</v>
      </c>
      <c r="G2163" s="205" t="s">
        <v>284</v>
      </c>
      <c r="H2163" s="207" t="s">
        <v>1028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679</v>
      </c>
      <c r="C2164" s="209" t="s">
        <v>680</v>
      </c>
      <c r="D2164" s="72" t="str">
        <f t="shared" si="67"/>
        <v>mar/2018</v>
      </c>
      <c r="E2164" s="206">
        <v>43185</v>
      </c>
      <c r="F2164" s="205" t="s">
        <v>209</v>
      </c>
      <c r="G2164" s="205" t="s">
        <v>284</v>
      </c>
      <c r="H2164" s="207" t="s">
        <v>1028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679</v>
      </c>
      <c r="C2165" s="209" t="s">
        <v>680</v>
      </c>
      <c r="D2165" s="72" t="str">
        <f t="shared" si="67"/>
        <v>mar/2018</v>
      </c>
      <c r="E2165" s="206">
        <v>43185</v>
      </c>
      <c r="F2165" s="205" t="s">
        <v>209</v>
      </c>
      <c r="G2165" s="205" t="s">
        <v>284</v>
      </c>
      <c r="H2165" s="207" t="s">
        <v>1028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679</v>
      </c>
      <c r="C2166" s="209" t="s">
        <v>680</v>
      </c>
      <c r="D2166" s="72" t="str">
        <f t="shared" si="67"/>
        <v>mar/2018</v>
      </c>
      <c r="E2166" s="206">
        <v>43185</v>
      </c>
      <c r="F2166" s="205" t="s">
        <v>209</v>
      </c>
      <c r="G2166" s="205" t="s">
        <v>284</v>
      </c>
      <c r="H2166" s="207" t="s">
        <v>1028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679</v>
      </c>
      <c r="C2167" s="209" t="s">
        <v>680</v>
      </c>
      <c r="D2167" s="72" t="str">
        <f t="shared" si="67"/>
        <v>mar/2018</v>
      </c>
      <c r="E2167" s="206">
        <v>43185</v>
      </c>
      <c r="F2167" s="205" t="s">
        <v>209</v>
      </c>
      <c r="G2167" s="205" t="s">
        <v>284</v>
      </c>
      <c r="H2167" s="207" t="s">
        <v>1028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679</v>
      </c>
      <c r="C2168" s="209" t="s">
        <v>680</v>
      </c>
      <c r="D2168" s="72" t="str">
        <f t="shared" si="67"/>
        <v>mar/2018</v>
      </c>
      <c r="E2168" s="206">
        <v>43185</v>
      </c>
      <c r="F2168" s="205" t="s">
        <v>209</v>
      </c>
      <c r="G2168" s="205" t="s">
        <v>284</v>
      </c>
      <c r="H2168" s="207" t="s">
        <v>1028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679</v>
      </c>
      <c r="C2169" s="209" t="s">
        <v>680</v>
      </c>
      <c r="D2169" s="72" t="str">
        <f t="shared" si="67"/>
        <v>mar/2018</v>
      </c>
      <c r="E2169" s="206">
        <v>43185</v>
      </c>
      <c r="F2169" s="205" t="s">
        <v>209</v>
      </c>
      <c r="G2169" s="205" t="s">
        <v>284</v>
      </c>
      <c r="H2169" s="207" t="s">
        <v>1028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681</v>
      </c>
      <c r="C2170" s="209" t="s">
        <v>680</v>
      </c>
      <c r="D2170" s="72" t="str">
        <f t="shared" si="67"/>
        <v>mar/2018</v>
      </c>
      <c r="E2170" s="206">
        <v>43185</v>
      </c>
      <c r="F2170" s="205" t="s">
        <v>200</v>
      </c>
      <c r="G2170" s="205" t="s">
        <v>284</v>
      </c>
      <c r="H2170" s="207" t="s">
        <v>296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679</v>
      </c>
      <c r="C2171" s="209" t="s">
        <v>680</v>
      </c>
      <c r="D2171" s="72" t="str">
        <f t="shared" si="67"/>
        <v>mar/2018</v>
      </c>
      <c r="E2171" s="206">
        <v>43185</v>
      </c>
      <c r="F2171" s="205" t="s">
        <v>200</v>
      </c>
      <c r="G2171" s="205" t="s">
        <v>284</v>
      </c>
      <c r="H2171" s="207" t="s">
        <v>296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679</v>
      </c>
      <c r="C2172" s="209" t="s">
        <v>680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284</v>
      </c>
      <c r="H2172" s="207" t="s">
        <v>305</v>
      </c>
      <c r="I2172" s="207" t="s">
        <v>237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681</v>
      </c>
      <c r="C2173" s="209" t="s">
        <v>680</v>
      </c>
      <c r="D2173" s="72" t="str">
        <f t="shared" si="67"/>
        <v>mar/2018</v>
      </c>
      <c r="E2173" s="206">
        <v>43186</v>
      </c>
      <c r="F2173" s="205" t="s">
        <v>212</v>
      </c>
      <c r="G2173" s="205" t="s">
        <v>284</v>
      </c>
      <c r="H2173" s="207" t="s">
        <v>212</v>
      </c>
      <c r="I2173" s="207" t="s">
        <v>201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679</v>
      </c>
      <c r="C2174" s="209" t="s">
        <v>680</v>
      </c>
      <c r="D2174" s="72" t="str">
        <f t="shared" si="67"/>
        <v>mar/2018</v>
      </c>
      <c r="E2174" s="206">
        <v>43186</v>
      </c>
      <c r="F2174" s="205" t="s">
        <v>212</v>
      </c>
      <c r="G2174" s="205" t="s">
        <v>284</v>
      </c>
      <c r="H2174" s="207" t="s">
        <v>212</v>
      </c>
      <c r="I2174" s="207" t="s">
        <v>201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679</v>
      </c>
      <c r="C2175" s="209" t="s">
        <v>680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284</v>
      </c>
      <c r="H2175" s="207" t="s">
        <v>1162</v>
      </c>
      <c r="I2175" s="207" t="s">
        <v>188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679</v>
      </c>
      <c r="C2176" s="209" t="s">
        <v>680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284</v>
      </c>
      <c r="H2176" s="207" t="s">
        <v>1163</v>
      </c>
      <c r="I2176" s="207" t="s">
        <v>238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679</v>
      </c>
      <c r="C2177" s="209" t="s">
        <v>680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284</v>
      </c>
      <c r="H2177" s="207" t="s">
        <v>1163</v>
      </c>
      <c r="I2177" s="207" t="s">
        <v>238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679</v>
      </c>
      <c r="C2178" s="209" t="s">
        <v>680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284</v>
      </c>
      <c r="H2178" s="207" t="s">
        <v>342</v>
      </c>
      <c r="I2178" s="207" t="s">
        <v>268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679</v>
      </c>
      <c r="C2179" s="209" t="s">
        <v>680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284</v>
      </c>
      <c r="H2179" s="207" t="s">
        <v>1164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679</v>
      </c>
      <c r="C2180" s="209" t="s">
        <v>680</v>
      </c>
      <c r="D2180" s="72" t="str">
        <f t="shared" ref="D2180:D2243" si="69">TEXT(E2180,"mmm/aaaa")</f>
        <v>mar/2018</v>
      </c>
      <c r="E2180" s="206">
        <v>43186</v>
      </c>
      <c r="F2180" s="205" t="s">
        <v>202</v>
      </c>
      <c r="G2180" s="205" t="s">
        <v>284</v>
      </c>
      <c r="H2180" s="207" t="s">
        <v>203</v>
      </c>
      <c r="I2180" s="207" t="s">
        <v>289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679</v>
      </c>
      <c r="C2181" s="209" t="s">
        <v>680</v>
      </c>
      <c r="D2181" s="72" t="str">
        <f t="shared" si="69"/>
        <v>mar/2018</v>
      </c>
      <c r="E2181" s="206">
        <v>43186</v>
      </c>
      <c r="F2181" s="205" t="s">
        <v>311</v>
      </c>
      <c r="G2181" s="205" t="s">
        <v>284</v>
      </c>
      <c r="H2181" s="207" t="s">
        <v>350</v>
      </c>
      <c r="I2181" s="207" t="s">
        <v>265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679</v>
      </c>
      <c r="C2182" s="209" t="s">
        <v>680</v>
      </c>
      <c r="D2182" s="72" t="str">
        <f t="shared" si="69"/>
        <v>mar/2018</v>
      </c>
      <c r="E2182" s="206">
        <v>43186</v>
      </c>
      <c r="F2182" s="205" t="s">
        <v>209</v>
      </c>
      <c r="G2182" s="205" t="s">
        <v>284</v>
      </c>
      <c r="H2182" s="207" t="s">
        <v>295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679</v>
      </c>
      <c r="C2183" s="209" t="s">
        <v>680</v>
      </c>
      <c r="D2183" s="72" t="str">
        <f t="shared" si="69"/>
        <v>mar/2018</v>
      </c>
      <c r="E2183" s="206">
        <v>43186</v>
      </c>
      <c r="F2183" s="205" t="s">
        <v>209</v>
      </c>
      <c r="G2183" s="205" t="s">
        <v>284</v>
      </c>
      <c r="H2183" s="207" t="s">
        <v>295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679</v>
      </c>
      <c r="C2184" s="209" t="s">
        <v>680</v>
      </c>
      <c r="D2184" s="72" t="str">
        <f t="shared" si="69"/>
        <v>mar/2018</v>
      </c>
      <c r="E2184" s="206">
        <v>43186</v>
      </c>
      <c r="F2184" s="205" t="s">
        <v>209</v>
      </c>
      <c r="G2184" s="205" t="s">
        <v>284</v>
      </c>
      <c r="H2184" s="207" t="s">
        <v>295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679</v>
      </c>
      <c r="C2185" s="209" t="s">
        <v>680</v>
      </c>
      <c r="D2185" s="72" t="str">
        <f t="shared" si="69"/>
        <v>mar/2018</v>
      </c>
      <c r="E2185" s="206">
        <v>43186</v>
      </c>
      <c r="F2185" s="205" t="s">
        <v>209</v>
      </c>
      <c r="G2185" s="205" t="s">
        <v>284</v>
      </c>
      <c r="H2185" s="207" t="s">
        <v>295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679</v>
      </c>
      <c r="C2186" s="209" t="s">
        <v>680</v>
      </c>
      <c r="D2186" s="72" t="str">
        <f t="shared" si="69"/>
        <v>mar/2018</v>
      </c>
      <c r="E2186" s="206">
        <v>43186</v>
      </c>
      <c r="F2186" s="205" t="s">
        <v>209</v>
      </c>
      <c r="G2186" s="205" t="s">
        <v>284</v>
      </c>
      <c r="H2186" s="207" t="s">
        <v>295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679</v>
      </c>
      <c r="C2187" s="209" t="s">
        <v>680</v>
      </c>
      <c r="D2187" s="72" t="str">
        <f t="shared" si="69"/>
        <v>mar/2018</v>
      </c>
      <c r="E2187" s="206">
        <v>43186</v>
      </c>
      <c r="F2187" s="205" t="s">
        <v>209</v>
      </c>
      <c r="G2187" s="205" t="s">
        <v>284</v>
      </c>
      <c r="H2187" s="207" t="s">
        <v>1028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679</v>
      </c>
      <c r="C2188" s="209" t="s">
        <v>680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284</v>
      </c>
      <c r="H2188" s="207" t="s">
        <v>359</v>
      </c>
      <c r="I2188" s="207" t="s">
        <v>238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679</v>
      </c>
      <c r="C2189" s="209" t="s">
        <v>680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284</v>
      </c>
      <c r="H2189" s="207" t="s">
        <v>359</v>
      </c>
      <c r="I2189" s="207" t="s">
        <v>237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679</v>
      </c>
      <c r="C2190" s="209" t="s">
        <v>680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284</v>
      </c>
      <c r="H2190" s="207" t="s">
        <v>359</v>
      </c>
      <c r="I2190" s="207" t="s">
        <v>238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679</v>
      </c>
      <c r="C2191" s="209" t="s">
        <v>680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284</v>
      </c>
      <c r="H2191" s="207" t="s">
        <v>359</v>
      </c>
      <c r="I2191" s="207" t="s">
        <v>238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679</v>
      </c>
      <c r="C2192" s="209" t="s">
        <v>680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284</v>
      </c>
      <c r="H2192" s="207" t="s">
        <v>359</v>
      </c>
      <c r="I2192" s="207" t="s">
        <v>245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679</v>
      </c>
      <c r="C2193" s="209" t="s">
        <v>680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284</v>
      </c>
      <c r="H2193" s="207" t="s">
        <v>178</v>
      </c>
      <c r="I2193" s="207" t="s">
        <v>238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679</v>
      </c>
      <c r="C2194" s="209" t="s">
        <v>680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284</v>
      </c>
      <c r="H2194" s="207" t="s">
        <v>178</v>
      </c>
      <c r="I2194" s="207" t="s">
        <v>238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679</v>
      </c>
      <c r="C2195" s="209" t="s">
        <v>680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284</v>
      </c>
      <c r="H2195" s="207" t="s">
        <v>178</v>
      </c>
      <c r="I2195" s="207" t="s">
        <v>238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679</v>
      </c>
      <c r="C2196" s="209" t="s">
        <v>680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284</v>
      </c>
      <c r="H2196" s="207" t="s">
        <v>178</v>
      </c>
      <c r="I2196" s="207" t="s">
        <v>237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679</v>
      </c>
      <c r="C2197" s="209" t="s">
        <v>680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284</v>
      </c>
      <c r="H2197" s="207" t="s">
        <v>178</v>
      </c>
      <c r="I2197" s="207" t="s">
        <v>237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679</v>
      </c>
      <c r="C2198" s="209" t="s">
        <v>680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284</v>
      </c>
      <c r="H2198" s="207" t="s">
        <v>178</v>
      </c>
      <c r="I2198" s="207" t="s">
        <v>238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679</v>
      </c>
      <c r="C2199" s="209" t="s">
        <v>680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284</v>
      </c>
      <c r="H2199" s="207" t="s">
        <v>384</v>
      </c>
      <c r="I2199" s="207" t="s">
        <v>238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679</v>
      </c>
      <c r="C2200" s="209" t="s">
        <v>680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284</v>
      </c>
      <c r="H2200" s="207" t="s">
        <v>384</v>
      </c>
      <c r="I2200" s="207" t="s">
        <v>238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679</v>
      </c>
      <c r="C2201" s="209" t="s">
        <v>680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284</v>
      </c>
      <c r="H2201" s="207" t="s">
        <v>1010</v>
      </c>
      <c r="I2201" s="207" t="s">
        <v>167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679</v>
      </c>
      <c r="C2202" s="209" t="s">
        <v>680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284</v>
      </c>
      <c r="H2202" s="207" t="s">
        <v>1010</v>
      </c>
      <c r="I2202" s="207" t="s">
        <v>167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679</v>
      </c>
      <c r="C2203" s="209" t="s">
        <v>680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284</v>
      </c>
      <c r="H2203" s="207" t="s">
        <v>1010</v>
      </c>
      <c r="I2203" s="207" t="s">
        <v>167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679</v>
      </c>
      <c r="C2204" s="209" t="s">
        <v>680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284</v>
      </c>
      <c r="H2204" s="207" t="s">
        <v>889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679</v>
      </c>
      <c r="C2205" s="209" t="s">
        <v>680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284</v>
      </c>
      <c r="H2205" s="207" t="s">
        <v>342</v>
      </c>
      <c r="I2205" s="207" t="s">
        <v>238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679</v>
      </c>
      <c r="C2206" s="209" t="s">
        <v>680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284</v>
      </c>
      <c r="H2206" s="207" t="s">
        <v>1024</v>
      </c>
      <c r="I2206" s="207" t="s">
        <v>237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679</v>
      </c>
      <c r="C2207" s="209" t="s">
        <v>680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284</v>
      </c>
      <c r="H2207" s="207" t="s">
        <v>1024</v>
      </c>
      <c r="I2207" s="207" t="s">
        <v>240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679</v>
      </c>
      <c r="C2208" s="209" t="s">
        <v>680</v>
      </c>
      <c r="D2208" s="72" t="str">
        <f t="shared" si="69"/>
        <v>mar/2018</v>
      </c>
      <c r="E2208" s="216">
        <v>43187</v>
      </c>
      <c r="F2208" s="205" t="s">
        <v>311</v>
      </c>
      <c r="G2208" s="211" t="s">
        <v>284</v>
      </c>
      <c r="H2208" s="226" t="s">
        <v>981</v>
      </c>
      <c r="I2208" s="226" t="s">
        <v>265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679</v>
      </c>
      <c r="C2209" s="209" t="s">
        <v>680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284</v>
      </c>
      <c r="H2209" s="207" t="s">
        <v>352</v>
      </c>
      <c r="I2209" s="207" t="s">
        <v>237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679</v>
      </c>
      <c r="C2210" s="209" t="s">
        <v>680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284</v>
      </c>
      <c r="H2210" s="207" t="s">
        <v>352</v>
      </c>
      <c r="I2210" s="207" t="s">
        <v>249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679</v>
      </c>
      <c r="C2211" s="209" t="s">
        <v>680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284</v>
      </c>
      <c r="H2211" s="207" t="s">
        <v>184</v>
      </c>
      <c r="I2211" s="207" t="s">
        <v>238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679</v>
      </c>
      <c r="C2212" s="209" t="s">
        <v>680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284</v>
      </c>
      <c r="H2212" s="207" t="s">
        <v>184</v>
      </c>
      <c r="I2212" s="207" t="s">
        <v>238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679</v>
      </c>
      <c r="C2213" s="209" t="s">
        <v>680</v>
      </c>
      <c r="D2213" s="72" t="str">
        <f t="shared" si="69"/>
        <v>mar/2018</v>
      </c>
      <c r="E2213" s="216">
        <v>43187</v>
      </c>
      <c r="F2213" s="205" t="s">
        <v>311</v>
      </c>
      <c r="G2213" s="211" t="s">
        <v>284</v>
      </c>
      <c r="H2213" s="226" t="s">
        <v>981</v>
      </c>
      <c r="I2213" s="226" t="s">
        <v>265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681</v>
      </c>
      <c r="C2214" s="209" t="s">
        <v>680</v>
      </c>
      <c r="D2214" s="72" t="str">
        <f t="shared" si="69"/>
        <v>mar/2018</v>
      </c>
      <c r="E2214" s="206">
        <v>43187</v>
      </c>
      <c r="F2214" s="205" t="s">
        <v>202</v>
      </c>
      <c r="G2214" s="205" t="s">
        <v>284</v>
      </c>
      <c r="H2214" s="207" t="s">
        <v>203</v>
      </c>
      <c r="I2214" s="207" t="s">
        <v>289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679</v>
      </c>
      <c r="C2215" s="209" t="s">
        <v>680</v>
      </c>
      <c r="D2215" s="72" t="str">
        <f t="shared" si="69"/>
        <v>mar/2018</v>
      </c>
      <c r="E2215" s="216">
        <v>43187</v>
      </c>
      <c r="F2215" s="205" t="s">
        <v>311</v>
      </c>
      <c r="G2215" s="211" t="s">
        <v>284</v>
      </c>
      <c r="H2215" s="226" t="s">
        <v>981</v>
      </c>
      <c r="I2215" s="226" t="s">
        <v>265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679</v>
      </c>
      <c r="C2216" s="209" t="s">
        <v>680</v>
      </c>
      <c r="D2216" s="72" t="str">
        <f t="shared" si="69"/>
        <v>mar/2018</v>
      </c>
      <c r="E2216" s="216">
        <v>43187</v>
      </c>
      <c r="F2216" s="205" t="s">
        <v>311</v>
      </c>
      <c r="G2216" s="211" t="s">
        <v>284</v>
      </c>
      <c r="H2216" s="226" t="s">
        <v>981</v>
      </c>
      <c r="I2216" s="226" t="s">
        <v>265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679</v>
      </c>
      <c r="C2217" s="209" t="s">
        <v>680</v>
      </c>
      <c r="D2217" s="72" t="str">
        <f t="shared" si="69"/>
        <v>mar/2018</v>
      </c>
      <c r="E2217" s="206">
        <v>43187</v>
      </c>
      <c r="F2217" s="205" t="s">
        <v>209</v>
      </c>
      <c r="G2217" s="205" t="s">
        <v>284</v>
      </c>
      <c r="H2217" s="207" t="s">
        <v>295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679</v>
      </c>
      <c r="C2218" s="209" t="s">
        <v>680</v>
      </c>
      <c r="D2218" s="72" t="str">
        <f t="shared" si="69"/>
        <v>mar/2018</v>
      </c>
      <c r="E2218" s="206">
        <v>43187</v>
      </c>
      <c r="F2218" s="205" t="s">
        <v>209</v>
      </c>
      <c r="G2218" s="205" t="s">
        <v>284</v>
      </c>
      <c r="H2218" s="207" t="s">
        <v>295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679</v>
      </c>
      <c r="C2219" s="209" t="s">
        <v>680</v>
      </c>
      <c r="D2219" s="72" t="str">
        <f t="shared" si="69"/>
        <v>mar/2018</v>
      </c>
      <c r="E2219" s="206">
        <v>43187</v>
      </c>
      <c r="F2219" s="205" t="s">
        <v>209</v>
      </c>
      <c r="G2219" s="205" t="s">
        <v>284</v>
      </c>
      <c r="H2219" s="207" t="s">
        <v>295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679</v>
      </c>
      <c r="C2220" s="209" t="s">
        <v>680</v>
      </c>
      <c r="D2220" s="72" t="str">
        <f t="shared" si="69"/>
        <v>mar/2018</v>
      </c>
      <c r="E2220" s="206">
        <v>43187</v>
      </c>
      <c r="F2220" s="205" t="s">
        <v>209</v>
      </c>
      <c r="G2220" s="205" t="s">
        <v>284</v>
      </c>
      <c r="H2220" s="207" t="s">
        <v>295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679</v>
      </c>
      <c r="C2221" s="209" t="s">
        <v>680</v>
      </c>
      <c r="D2221" s="72" t="str">
        <f t="shared" si="69"/>
        <v>mar/2018</v>
      </c>
      <c r="E2221" s="206">
        <v>43187</v>
      </c>
      <c r="F2221" s="205" t="s">
        <v>209</v>
      </c>
      <c r="G2221" s="205" t="s">
        <v>284</v>
      </c>
      <c r="H2221" s="207" t="s">
        <v>295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679</v>
      </c>
      <c r="C2222" s="209" t="s">
        <v>680</v>
      </c>
      <c r="D2222" s="72" t="str">
        <f t="shared" si="69"/>
        <v>mar/2018</v>
      </c>
      <c r="E2222" s="206">
        <v>43187</v>
      </c>
      <c r="F2222" s="205" t="s">
        <v>209</v>
      </c>
      <c r="G2222" s="205" t="s">
        <v>284</v>
      </c>
      <c r="H2222" s="207" t="s">
        <v>1028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679</v>
      </c>
      <c r="C2223" s="209" t="s">
        <v>680</v>
      </c>
      <c r="D2223" s="72" t="str">
        <f t="shared" si="69"/>
        <v>mar/2018</v>
      </c>
      <c r="E2223" s="206">
        <v>43187</v>
      </c>
      <c r="F2223" s="205" t="s">
        <v>209</v>
      </c>
      <c r="G2223" s="205" t="s">
        <v>284</v>
      </c>
      <c r="H2223" s="207" t="s">
        <v>1028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679</v>
      </c>
      <c r="C2224" s="209" t="s">
        <v>680</v>
      </c>
      <c r="D2224" s="72" t="str">
        <f t="shared" si="69"/>
        <v>mar/2018</v>
      </c>
      <c r="E2224" s="206">
        <v>43187</v>
      </c>
      <c r="F2224" s="205" t="s">
        <v>209</v>
      </c>
      <c r="G2224" s="205" t="s">
        <v>284</v>
      </c>
      <c r="H2224" s="207" t="s">
        <v>1028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679</v>
      </c>
      <c r="C2225" s="209" t="s">
        <v>680</v>
      </c>
      <c r="D2225" s="72" t="str">
        <f t="shared" si="69"/>
        <v>mar/2018</v>
      </c>
      <c r="E2225" s="206">
        <v>43187</v>
      </c>
      <c r="F2225" s="205" t="s">
        <v>209</v>
      </c>
      <c r="G2225" s="205" t="s">
        <v>284</v>
      </c>
      <c r="H2225" s="207" t="s">
        <v>1028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681</v>
      </c>
      <c r="C2226" s="209" t="s">
        <v>680</v>
      </c>
      <c r="D2226" s="72" t="str">
        <f t="shared" si="69"/>
        <v>mar/2018</v>
      </c>
      <c r="E2226" s="206">
        <v>43187</v>
      </c>
      <c r="F2226" s="205" t="s">
        <v>200</v>
      </c>
      <c r="G2226" s="205" t="s">
        <v>284</v>
      </c>
      <c r="H2226" s="207" t="s">
        <v>296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679</v>
      </c>
      <c r="C2227" s="209" t="s">
        <v>680</v>
      </c>
      <c r="D2227" s="72" t="str">
        <f t="shared" si="69"/>
        <v>mar/2018</v>
      </c>
      <c r="E2227" s="206">
        <v>43187</v>
      </c>
      <c r="F2227" s="205" t="s">
        <v>200</v>
      </c>
      <c r="G2227" s="205" t="s">
        <v>284</v>
      </c>
      <c r="H2227" s="207" t="s">
        <v>296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679</v>
      </c>
      <c r="C2228" s="209" t="s">
        <v>680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284</v>
      </c>
      <c r="H2228" s="207" t="s">
        <v>305</v>
      </c>
      <c r="I2228" s="207" t="s">
        <v>237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679</v>
      </c>
      <c r="C2229" s="209" t="s">
        <v>680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284</v>
      </c>
      <c r="H2229" s="207" t="s">
        <v>1165</v>
      </c>
      <c r="I2229" s="207" t="s">
        <v>167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679</v>
      </c>
      <c r="C2230" s="209" t="s">
        <v>680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284</v>
      </c>
      <c r="H2230" s="207" t="s">
        <v>385</v>
      </c>
      <c r="I2230" s="207" t="s">
        <v>238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679</v>
      </c>
      <c r="C2231" s="209" t="s">
        <v>680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284</v>
      </c>
      <c r="H2231" s="207" t="s">
        <v>385</v>
      </c>
      <c r="I2231" s="207" t="s">
        <v>238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679</v>
      </c>
      <c r="C2232" s="209" t="s">
        <v>680</v>
      </c>
      <c r="D2232" s="72" t="str">
        <f t="shared" si="69"/>
        <v>mar/2018</v>
      </c>
      <c r="E2232" s="206">
        <v>43188</v>
      </c>
      <c r="F2232" s="205" t="s">
        <v>360</v>
      </c>
      <c r="G2232" s="205" t="s">
        <v>284</v>
      </c>
      <c r="H2232" s="207" t="s">
        <v>1166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679</v>
      </c>
      <c r="C2233" s="209" t="s">
        <v>680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284</v>
      </c>
      <c r="H2233" s="207" t="s">
        <v>1166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681</v>
      </c>
      <c r="C2234" s="209" t="s">
        <v>680</v>
      </c>
      <c r="D2234" s="72" t="str">
        <f t="shared" si="69"/>
        <v>mar/2018</v>
      </c>
      <c r="E2234" s="206">
        <v>43188</v>
      </c>
      <c r="F2234" s="205" t="s">
        <v>200</v>
      </c>
      <c r="G2234" s="205" t="s">
        <v>284</v>
      </c>
      <c r="H2234" s="207" t="s">
        <v>291</v>
      </c>
      <c r="I2234" s="207" t="s">
        <v>226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679</v>
      </c>
      <c r="C2235" s="209" t="s">
        <v>680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284</v>
      </c>
      <c r="H2235" s="207" t="s">
        <v>384</v>
      </c>
      <c r="I2235" s="207" t="s">
        <v>238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679</v>
      </c>
      <c r="C2236" s="209" t="s">
        <v>680</v>
      </c>
      <c r="D2236" s="72" t="str">
        <f t="shared" si="69"/>
        <v>mar/2018</v>
      </c>
      <c r="E2236" s="206">
        <v>43188</v>
      </c>
      <c r="F2236" s="205" t="s">
        <v>360</v>
      </c>
      <c r="G2236" s="205" t="s">
        <v>284</v>
      </c>
      <c r="H2236" s="207" t="s">
        <v>718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679</v>
      </c>
      <c r="C2237" s="209" t="s">
        <v>680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284</v>
      </c>
      <c r="H2237" s="207" t="s">
        <v>718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679</v>
      </c>
      <c r="C2238" s="209" t="s">
        <v>680</v>
      </c>
      <c r="D2238" s="72" t="str">
        <f t="shared" si="69"/>
        <v>mar/2018</v>
      </c>
      <c r="E2238" s="206">
        <v>43188</v>
      </c>
      <c r="F2238" s="205" t="s">
        <v>161</v>
      </c>
      <c r="G2238" s="205" t="s">
        <v>284</v>
      </c>
      <c r="H2238" s="207" t="s">
        <v>1167</v>
      </c>
      <c r="I2238" s="207" t="s">
        <v>265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679</v>
      </c>
      <c r="C2239" s="209" t="s">
        <v>680</v>
      </c>
      <c r="D2239" s="72" t="str">
        <f t="shared" si="69"/>
        <v>mar/2018</v>
      </c>
      <c r="E2239" s="206">
        <v>43188</v>
      </c>
      <c r="F2239" s="205" t="s">
        <v>209</v>
      </c>
      <c r="G2239" s="205" t="s">
        <v>284</v>
      </c>
      <c r="H2239" s="207" t="s">
        <v>295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679</v>
      </c>
      <c r="C2240" s="209" t="s">
        <v>680</v>
      </c>
      <c r="D2240" s="72" t="str">
        <f t="shared" si="69"/>
        <v>mar/2018</v>
      </c>
      <c r="E2240" s="206">
        <v>43188</v>
      </c>
      <c r="F2240" s="205" t="s">
        <v>209</v>
      </c>
      <c r="G2240" s="205" t="s">
        <v>284</v>
      </c>
      <c r="H2240" s="207" t="s">
        <v>295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679</v>
      </c>
      <c r="C2241" s="209" t="s">
        <v>680</v>
      </c>
      <c r="D2241" s="72" t="str">
        <f t="shared" si="69"/>
        <v>mar/2018</v>
      </c>
      <c r="E2241" s="206">
        <v>43188</v>
      </c>
      <c r="F2241" s="205" t="s">
        <v>209</v>
      </c>
      <c r="G2241" s="205" t="s">
        <v>284</v>
      </c>
      <c r="H2241" s="207" t="s">
        <v>295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679</v>
      </c>
      <c r="C2242" s="209" t="s">
        <v>680</v>
      </c>
      <c r="D2242" s="72" t="str">
        <f t="shared" si="69"/>
        <v>mar/2018</v>
      </c>
      <c r="E2242" s="206">
        <v>43188</v>
      </c>
      <c r="F2242" s="205" t="s">
        <v>311</v>
      </c>
      <c r="G2242" s="205" t="s">
        <v>284</v>
      </c>
      <c r="H2242" s="207" t="s">
        <v>664</v>
      </c>
      <c r="I2242" s="207" t="s">
        <v>265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679</v>
      </c>
      <c r="C2243" s="209" t="s">
        <v>680</v>
      </c>
      <c r="D2243" s="72" t="str">
        <f t="shared" si="69"/>
        <v>mar/2018</v>
      </c>
      <c r="E2243" s="206">
        <v>43188</v>
      </c>
      <c r="F2243" s="205" t="s">
        <v>209</v>
      </c>
      <c r="G2243" s="205" t="s">
        <v>284</v>
      </c>
      <c r="H2243" s="207" t="s">
        <v>1028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679</v>
      </c>
      <c r="C2244" s="209" t="s">
        <v>680</v>
      </c>
      <c r="D2244" s="72" t="str">
        <f t="shared" ref="D2244:D2307" si="71">TEXT(E2244,"mmm/aaaa")</f>
        <v>mar/2018</v>
      </c>
      <c r="E2244" s="206">
        <v>43188</v>
      </c>
      <c r="F2244" s="205" t="s">
        <v>209</v>
      </c>
      <c r="G2244" s="205" t="s">
        <v>284</v>
      </c>
      <c r="H2244" s="207" t="s">
        <v>1028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679</v>
      </c>
      <c r="C2245" s="209" t="s">
        <v>680</v>
      </c>
      <c r="D2245" s="72" t="str">
        <f t="shared" si="71"/>
        <v>mar/2018</v>
      </c>
      <c r="E2245" s="206">
        <v>43188</v>
      </c>
      <c r="F2245" s="205" t="s">
        <v>209</v>
      </c>
      <c r="G2245" s="205" t="s">
        <v>284</v>
      </c>
      <c r="H2245" s="207" t="s">
        <v>1028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681</v>
      </c>
      <c r="C2246" s="209" t="s">
        <v>680</v>
      </c>
      <c r="D2246" s="72" t="str">
        <f t="shared" si="71"/>
        <v>mar/2018</v>
      </c>
      <c r="E2246" s="206">
        <v>43190</v>
      </c>
      <c r="F2246" s="205" t="s">
        <v>170</v>
      </c>
      <c r="G2246" s="205" t="s">
        <v>284</v>
      </c>
      <c r="H2246" s="207" t="s">
        <v>393</v>
      </c>
      <c r="I2246" s="207" t="s">
        <v>227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679</v>
      </c>
      <c r="C2247" s="209" t="s">
        <v>680</v>
      </c>
      <c r="D2247" s="72" t="str">
        <f t="shared" si="71"/>
        <v>mar/2018</v>
      </c>
      <c r="E2247" s="206">
        <v>43190</v>
      </c>
      <c r="F2247" s="205" t="s">
        <v>170</v>
      </c>
      <c r="G2247" s="205" t="s">
        <v>284</v>
      </c>
      <c r="H2247" s="207" t="s">
        <v>393</v>
      </c>
      <c r="I2247" s="207" t="s">
        <v>227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679</v>
      </c>
      <c r="C2248" s="209" t="s">
        <v>680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284</v>
      </c>
      <c r="H2248" s="207" t="s">
        <v>178</v>
      </c>
      <c r="I2248" s="207" t="s">
        <v>238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679</v>
      </c>
      <c r="C2249" s="209" t="s">
        <v>680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284</v>
      </c>
      <c r="H2249" s="207" t="s">
        <v>178</v>
      </c>
      <c r="I2249" s="207" t="s">
        <v>238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681</v>
      </c>
      <c r="C2250" s="209" t="s">
        <v>680</v>
      </c>
      <c r="D2250" s="72" t="str">
        <f t="shared" si="71"/>
        <v>abr/2018</v>
      </c>
      <c r="E2250" s="206">
        <v>43192</v>
      </c>
      <c r="F2250" s="205" t="s">
        <v>200</v>
      </c>
      <c r="G2250" s="205" t="s">
        <v>284</v>
      </c>
      <c r="H2250" s="207" t="s">
        <v>291</v>
      </c>
      <c r="I2250" s="207" t="s">
        <v>226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681</v>
      </c>
      <c r="C2251" s="209" t="s">
        <v>680</v>
      </c>
      <c r="D2251" s="72" t="str">
        <f t="shared" si="71"/>
        <v>abr/2018</v>
      </c>
      <c r="E2251" s="206">
        <v>43192</v>
      </c>
      <c r="F2251" s="205" t="s">
        <v>200</v>
      </c>
      <c r="G2251" s="205" t="s">
        <v>284</v>
      </c>
      <c r="H2251" s="207" t="s">
        <v>291</v>
      </c>
      <c r="I2251" s="207" t="s">
        <v>226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679</v>
      </c>
      <c r="C2252" s="209" t="s">
        <v>680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284</v>
      </c>
      <c r="H2252" s="207" t="s">
        <v>384</v>
      </c>
      <c r="I2252" s="207" t="s">
        <v>237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679</v>
      </c>
      <c r="C2253" s="209" t="s">
        <v>680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284</v>
      </c>
      <c r="H2253" s="207" t="s">
        <v>889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679</v>
      </c>
      <c r="C2254" s="209" t="s">
        <v>680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284</v>
      </c>
      <c r="H2254" s="207" t="s">
        <v>400</v>
      </c>
      <c r="I2254" s="207" t="s">
        <v>249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679</v>
      </c>
      <c r="C2255" s="209" t="s">
        <v>680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284</v>
      </c>
      <c r="H2255" s="207" t="s">
        <v>1168</v>
      </c>
      <c r="I2255" s="207" t="s">
        <v>232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681</v>
      </c>
      <c r="C2256" s="209" t="s">
        <v>680</v>
      </c>
      <c r="D2256" s="72" t="str">
        <f t="shared" si="71"/>
        <v>abr/2018</v>
      </c>
      <c r="E2256" s="206">
        <v>43192</v>
      </c>
      <c r="F2256" s="205" t="s">
        <v>202</v>
      </c>
      <c r="G2256" s="205" t="s">
        <v>284</v>
      </c>
      <c r="H2256" s="207" t="s">
        <v>203</v>
      </c>
      <c r="I2256" s="207" t="s">
        <v>289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679</v>
      </c>
      <c r="C2257" s="209" t="s">
        <v>680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284</v>
      </c>
      <c r="H2257" s="207" t="s">
        <v>994</v>
      </c>
      <c r="I2257" s="207" t="s">
        <v>249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679</v>
      </c>
      <c r="C2258" s="209" t="s">
        <v>680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284</v>
      </c>
      <c r="H2258" s="207" t="s">
        <v>178</v>
      </c>
      <c r="I2258" s="207" t="s">
        <v>237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681</v>
      </c>
      <c r="C2259" s="209" t="s">
        <v>680</v>
      </c>
      <c r="D2259" s="72" t="str">
        <f t="shared" si="71"/>
        <v>abr/2018</v>
      </c>
      <c r="E2259" s="206">
        <v>43193</v>
      </c>
      <c r="F2259" s="205" t="s">
        <v>200</v>
      </c>
      <c r="G2259" s="205" t="s">
        <v>284</v>
      </c>
      <c r="H2259" s="207" t="s">
        <v>291</v>
      </c>
      <c r="I2259" s="207" t="s">
        <v>226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681</v>
      </c>
      <c r="C2260" s="209" t="s">
        <v>680</v>
      </c>
      <c r="D2260" s="72" t="str">
        <f t="shared" si="71"/>
        <v>abr/2018</v>
      </c>
      <c r="E2260" s="206">
        <v>43193</v>
      </c>
      <c r="F2260" s="205" t="s">
        <v>200</v>
      </c>
      <c r="G2260" s="205" t="s">
        <v>284</v>
      </c>
      <c r="H2260" s="207" t="s">
        <v>291</v>
      </c>
      <c r="I2260" s="207" t="s">
        <v>226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679</v>
      </c>
      <c r="C2261" s="209" t="s">
        <v>680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284</v>
      </c>
      <c r="H2261" s="207" t="s">
        <v>889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679</v>
      </c>
      <c r="C2262" s="209" t="s">
        <v>680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284</v>
      </c>
      <c r="H2262" s="207" t="s">
        <v>301</v>
      </c>
      <c r="I2262" s="207" t="s">
        <v>273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679</v>
      </c>
      <c r="C2263" s="209" t="s">
        <v>680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284</v>
      </c>
      <c r="H2263" s="207" t="s">
        <v>992</v>
      </c>
      <c r="I2263" s="207" t="s">
        <v>273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679</v>
      </c>
      <c r="C2264" s="209" t="s">
        <v>680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284</v>
      </c>
      <c r="H2264" s="207" t="s">
        <v>992</v>
      </c>
      <c r="I2264" s="207" t="s">
        <v>244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679</v>
      </c>
      <c r="C2265" s="209" t="s">
        <v>680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284</v>
      </c>
      <c r="H2265" s="207" t="s">
        <v>992</v>
      </c>
      <c r="I2265" s="207" t="s">
        <v>244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679</v>
      </c>
      <c r="C2266" s="209" t="s">
        <v>680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284</v>
      </c>
      <c r="H2266" s="207" t="s">
        <v>1011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679</v>
      </c>
      <c r="C2267" s="209" t="s">
        <v>680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284</v>
      </c>
      <c r="H2267" s="207" t="s">
        <v>984</v>
      </c>
      <c r="I2267" s="207" t="s">
        <v>245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679</v>
      </c>
      <c r="C2268" s="209" t="s">
        <v>680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284</v>
      </c>
      <c r="H2268" s="207" t="s">
        <v>659</v>
      </c>
      <c r="I2268" s="207" t="s">
        <v>239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679</v>
      </c>
      <c r="C2269" s="209" t="s">
        <v>680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310</v>
      </c>
      <c r="H2269" s="207" t="s">
        <v>288</v>
      </c>
      <c r="I2269" s="207" t="s">
        <v>238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679</v>
      </c>
      <c r="C2270" s="209" t="s">
        <v>680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314</v>
      </c>
      <c r="H2270" s="207" t="s">
        <v>288</v>
      </c>
      <c r="I2270" s="207" t="s">
        <v>237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681</v>
      </c>
      <c r="C2271" s="209" t="s">
        <v>680</v>
      </c>
      <c r="D2271" s="72" t="str">
        <f t="shared" si="71"/>
        <v>abr/2018</v>
      </c>
      <c r="E2271" s="206">
        <v>43193</v>
      </c>
      <c r="F2271" s="205" t="s">
        <v>202</v>
      </c>
      <c r="G2271" s="205" t="s">
        <v>284</v>
      </c>
      <c r="H2271" s="207" t="s">
        <v>203</v>
      </c>
      <c r="I2271" s="207" t="s">
        <v>289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679</v>
      </c>
      <c r="C2272" s="209" t="s">
        <v>680</v>
      </c>
      <c r="D2272" s="72" t="str">
        <f t="shared" si="71"/>
        <v>abr/2018</v>
      </c>
      <c r="E2272" s="206">
        <v>43193</v>
      </c>
      <c r="F2272" s="205" t="s">
        <v>311</v>
      </c>
      <c r="G2272" s="205" t="s">
        <v>284</v>
      </c>
      <c r="H2272" s="207" t="s">
        <v>427</v>
      </c>
      <c r="I2272" s="207" t="s">
        <v>265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679</v>
      </c>
      <c r="C2273" s="209" t="s">
        <v>680</v>
      </c>
      <c r="D2273" s="72" t="str">
        <f t="shared" si="71"/>
        <v>abr/2018</v>
      </c>
      <c r="E2273" s="206">
        <v>43193</v>
      </c>
      <c r="F2273" s="205" t="s">
        <v>311</v>
      </c>
      <c r="G2273" s="205" t="s">
        <v>284</v>
      </c>
      <c r="H2273" s="207" t="s">
        <v>427</v>
      </c>
      <c r="I2273" s="207" t="s">
        <v>265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679</v>
      </c>
      <c r="C2274" s="209" t="s">
        <v>680</v>
      </c>
      <c r="D2274" s="72" t="str">
        <f t="shared" si="71"/>
        <v>abr/2018</v>
      </c>
      <c r="E2274" s="206">
        <v>43193</v>
      </c>
      <c r="F2274" s="205" t="s">
        <v>209</v>
      </c>
      <c r="G2274" s="205" t="s">
        <v>284</v>
      </c>
      <c r="H2274" s="207" t="s">
        <v>295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679</v>
      </c>
      <c r="C2275" s="209" t="s">
        <v>680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284</v>
      </c>
      <c r="H2275" s="207" t="s">
        <v>1114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679</v>
      </c>
      <c r="C2276" s="209" t="s">
        <v>680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284</v>
      </c>
      <c r="H2276" s="207" t="s">
        <v>1114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679</v>
      </c>
      <c r="C2277" s="209" t="s">
        <v>680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284</v>
      </c>
      <c r="H2277" s="207" t="s">
        <v>342</v>
      </c>
      <c r="I2277" s="207" t="s">
        <v>268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679</v>
      </c>
      <c r="C2278" s="209" t="s">
        <v>680</v>
      </c>
      <c r="D2278" s="72" t="str">
        <f t="shared" si="71"/>
        <v>abr/2018</v>
      </c>
      <c r="E2278" s="206">
        <v>43194</v>
      </c>
      <c r="F2278" s="205" t="s">
        <v>284</v>
      </c>
      <c r="G2278" s="205" t="s">
        <v>284</v>
      </c>
      <c r="H2278" s="207" t="s">
        <v>1002</v>
      </c>
      <c r="I2278" s="207" t="s">
        <v>241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679</v>
      </c>
      <c r="C2279" s="209" t="s">
        <v>680</v>
      </c>
      <c r="D2279" s="72" t="str">
        <f t="shared" si="71"/>
        <v>abr/2018</v>
      </c>
      <c r="E2279" s="206">
        <v>43194</v>
      </c>
      <c r="F2279" s="205" t="s">
        <v>202</v>
      </c>
      <c r="G2279" s="205" t="s">
        <v>284</v>
      </c>
      <c r="H2279" s="207" t="s">
        <v>203</v>
      </c>
      <c r="I2279" s="207" t="s">
        <v>289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679</v>
      </c>
      <c r="C2280" s="209" t="s">
        <v>680</v>
      </c>
      <c r="D2280" s="72" t="str">
        <f t="shared" si="71"/>
        <v>abr/2018</v>
      </c>
      <c r="E2280" s="206">
        <v>43194</v>
      </c>
      <c r="F2280" s="205" t="s">
        <v>209</v>
      </c>
      <c r="G2280" s="205" t="s">
        <v>284</v>
      </c>
      <c r="H2280" s="207" t="s">
        <v>295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679</v>
      </c>
      <c r="C2281" s="209" t="s">
        <v>680</v>
      </c>
      <c r="D2281" s="72" t="str">
        <f t="shared" si="71"/>
        <v>abr/2018</v>
      </c>
      <c r="E2281" s="206">
        <v>43194</v>
      </c>
      <c r="F2281" s="205" t="s">
        <v>209</v>
      </c>
      <c r="G2281" s="205" t="s">
        <v>284</v>
      </c>
      <c r="H2281" s="207" t="s">
        <v>295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679</v>
      </c>
      <c r="C2282" s="209" t="s">
        <v>680</v>
      </c>
      <c r="D2282" s="72" t="str">
        <f t="shared" si="71"/>
        <v>abr/2018</v>
      </c>
      <c r="E2282" s="206">
        <v>43194</v>
      </c>
      <c r="F2282" s="205" t="s">
        <v>209</v>
      </c>
      <c r="G2282" s="205" t="s">
        <v>284</v>
      </c>
      <c r="H2282" s="207" t="s">
        <v>295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679</v>
      </c>
      <c r="C2283" s="209" t="s">
        <v>680</v>
      </c>
      <c r="D2283" s="72" t="str">
        <f t="shared" si="71"/>
        <v>abr/2018</v>
      </c>
      <c r="E2283" s="206">
        <v>43195</v>
      </c>
      <c r="F2283" s="205" t="s">
        <v>397</v>
      </c>
      <c r="G2283" s="205" t="s">
        <v>284</v>
      </c>
      <c r="H2283" s="207" t="s">
        <v>1169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679</v>
      </c>
      <c r="C2284" s="209" t="s">
        <v>680</v>
      </c>
      <c r="D2284" s="72" t="str">
        <f t="shared" si="71"/>
        <v>abr/2018</v>
      </c>
      <c r="E2284" s="206">
        <v>43195</v>
      </c>
      <c r="F2284" s="205" t="s">
        <v>395</v>
      </c>
      <c r="G2284" s="205" t="s">
        <v>284</v>
      </c>
      <c r="H2284" s="207" t="s">
        <v>1170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679</v>
      </c>
      <c r="C2285" s="209" t="s">
        <v>680</v>
      </c>
      <c r="D2285" s="72" t="str">
        <f t="shared" si="71"/>
        <v>abr/2018</v>
      </c>
      <c r="E2285" s="206">
        <v>43195</v>
      </c>
      <c r="F2285" s="205" t="s">
        <v>395</v>
      </c>
      <c r="G2285" s="205" t="s">
        <v>284</v>
      </c>
      <c r="H2285" s="207" t="s">
        <v>743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679</v>
      </c>
      <c r="C2286" s="209" t="s">
        <v>680</v>
      </c>
      <c r="D2286" s="72" t="str">
        <f t="shared" si="71"/>
        <v>abr/2018</v>
      </c>
      <c r="E2286" s="206">
        <v>43195</v>
      </c>
      <c r="F2286" s="205" t="s">
        <v>395</v>
      </c>
      <c r="G2286" s="205" t="s">
        <v>284</v>
      </c>
      <c r="H2286" s="207" t="s">
        <v>728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679</v>
      </c>
      <c r="C2287" s="209" t="s">
        <v>680</v>
      </c>
      <c r="D2287" s="72" t="str">
        <f t="shared" si="71"/>
        <v>abr/2018</v>
      </c>
      <c r="E2287" s="206">
        <v>43195</v>
      </c>
      <c r="F2287" s="205" t="s">
        <v>395</v>
      </c>
      <c r="G2287" s="205" t="s">
        <v>284</v>
      </c>
      <c r="H2287" s="207" t="s">
        <v>714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679</v>
      </c>
      <c r="C2288" s="209" t="s">
        <v>680</v>
      </c>
      <c r="D2288" s="72" t="str">
        <f t="shared" si="71"/>
        <v>abr/2018</v>
      </c>
      <c r="E2288" s="206">
        <v>43195</v>
      </c>
      <c r="F2288" s="205" t="s">
        <v>395</v>
      </c>
      <c r="G2288" s="205" t="s">
        <v>284</v>
      </c>
      <c r="H2288" s="207" t="s">
        <v>704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679</v>
      </c>
      <c r="C2289" s="209" t="s">
        <v>680</v>
      </c>
      <c r="D2289" s="72" t="str">
        <f t="shared" si="71"/>
        <v>abr/2018</v>
      </c>
      <c r="E2289" s="206">
        <v>43195</v>
      </c>
      <c r="F2289" s="205" t="s">
        <v>395</v>
      </c>
      <c r="G2289" s="205" t="s">
        <v>284</v>
      </c>
      <c r="H2289" s="207" t="s">
        <v>826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679</v>
      </c>
      <c r="C2290" s="209" t="s">
        <v>680</v>
      </c>
      <c r="D2290" s="72" t="str">
        <f t="shared" si="71"/>
        <v>abr/2018</v>
      </c>
      <c r="E2290" s="206">
        <v>43195</v>
      </c>
      <c r="F2290" s="205" t="s">
        <v>395</v>
      </c>
      <c r="G2290" s="205" t="s">
        <v>284</v>
      </c>
      <c r="H2290" s="207" t="s">
        <v>893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679</v>
      </c>
      <c r="C2291" s="209" t="s">
        <v>680</v>
      </c>
      <c r="D2291" s="72" t="str">
        <f t="shared" si="71"/>
        <v>abr/2018</v>
      </c>
      <c r="E2291" s="206">
        <v>43195</v>
      </c>
      <c r="F2291" s="205" t="s">
        <v>395</v>
      </c>
      <c r="G2291" s="205" t="s">
        <v>284</v>
      </c>
      <c r="H2291" s="207" t="s">
        <v>1171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679</v>
      </c>
      <c r="C2292" s="209" t="s">
        <v>680</v>
      </c>
      <c r="D2292" s="72" t="str">
        <f t="shared" si="71"/>
        <v>abr/2018</v>
      </c>
      <c r="E2292" s="206">
        <v>43195</v>
      </c>
      <c r="F2292" s="205" t="s">
        <v>395</v>
      </c>
      <c r="G2292" s="205" t="s">
        <v>284</v>
      </c>
      <c r="H2292" s="207" t="s">
        <v>896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681</v>
      </c>
      <c r="C2293" s="209" t="s">
        <v>680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284</v>
      </c>
      <c r="H2293" s="207" t="s">
        <v>140</v>
      </c>
      <c r="I2293" s="207" t="s">
        <v>224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679</v>
      </c>
      <c r="C2294" s="209" t="s">
        <v>680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284</v>
      </c>
      <c r="H2294" s="207" t="s">
        <v>359</v>
      </c>
      <c r="I2294" s="207" t="s">
        <v>238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679</v>
      </c>
      <c r="C2295" s="209" t="s">
        <v>680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284</v>
      </c>
      <c r="H2295" s="207" t="s">
        <v>359</v>
      </c>
      <c r="I2295" s="207" t="s">
        <v>238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679</v>
      </c>
      <c r="C2296" s="209" t="s">
        <v>680</v>
      </c>
      <c r="D2296" s="72" t="str">
        <f t="shared" si="71"/>
        <v>abr/2018</v>
      </c>
      <c r="E2296" s="206">
        <v>43195</v>
      </c>
      <c r="F2296" s="205" t="s">
        <v>395</v>
      </c>
      <c r="G2296" s="205" t="s">
        <v>284</v>
      </c>
      <c r="H2296" s="207" t="s">
        <v>898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679</v>
      </c>
      <c r="C2297" s="209" t="s">
        <v>680</v>
      </c>
      <c r="D2297" s="72" t="str">
        <f t="shared" si="71"/>
        <v>abr/2018</v>
      </c>
      <c r="E2297" s="206">
        <v>43195</v>
      </c>
      <c r="F2297" s="205" t="s">
        <v>395</v>
      </c>
      <c r="G2297" s="205" t="s">
        <v>284</v>
      </c>
      <c r="H2297" s="207" t="s">
        <v>1042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679</v>
      </c>
      <c r="C2298" s="209" t="s">
        <v>680</v>
      </c>
      <c r="D2298" s="72" t="str">
        <f t="shared" si="71"/>
        <v>abr/2018</v>
      </c>
      <c r="E2298" s="206">
        <v>43195</v>
      </c>
      <c r="F2298" s="205" t="s">
        <v>395</v>
      </c>
      <c r="G2298" s="205" t="s">
        <v>284</v>
      </c>
      <c r="H2298" s="207" t="s">
        <v>747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679</v>
      </c>
      <c r="C2299" s="209" t="s">
        <v>680</v>
      </c>
      <c r="D2299" s="72" t="str">
        <f t="shared" si="71"/>
        <v>abr/2018</v>
      </c>
      <c r="E2299" s="206">
        <v>43195</v>
      </c>
      <c r="F2299" s="205" t="s">
        <v>395</v>
      </c>
      <c r="G2299" s="205" t="s">
        <v>284</v>
      </c>
      <c r="H2299" s="207" t="s">
        <v>1172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679</v>
      </c>
      <c r="C2300" s="209" t="s">
        <v>680</v>
      </c>
      <c r="D2300" s="72" t="str">
        <f t="shared" si="71"/>
        <v>abr/2018</v>
      </c>
      <c r="E2300" s="206">
        <v>43195</v>
      </c>
      <c r="F2300" s="205" t="s">
        <v>395</v>
      </c>
      <c r="G2300" s="205" t="s">
        <v>284</v>
      </c>
      <c r="H2300" s="207" t="s">
        <v>751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679</v>
      </c>
      <c r="C2301" s="209" t="s">
        <v>680</v>
      </c>
      <c r="D2301" s="72" t="str">
        <f t="shared" si="71"/>
        <v>abr/2018</v>
      </c>
      <c r="E2301" s="206">
        <v>43195</v>
      </c>
      <c r="F2301" s="205" t="s">
        <v>395</v>
      </c>
      <c r="G2301" s="205" t="s">
        <v>284</v>
      </c>
      <c r="H2301" s="207" t="s">
        <v>731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681</v>
      </c>
      <c r="C2302" s="209" t="s">
        <v>680</v>
      </c>
      <c r="D2302" s="72" t="str">
        <f t="shared" si="71"/>
        <v>abr/2018</v>
      </c>
      <c r="E2302" s="206">
        <v>43195</v>
      </c>
      <c r="F2302" s="205" t="s">
        <v>200</v>
      </c>
      <c r="G2302" s="205" t="s">
        <v>284</v>
      </c>
      <c r="H2302" s="207" t="s">
        <v>291</v>
      </c>
      <c r="I2302" s="207" t="s">
        <v>226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679</v>
      </c>
      <c r="C2303" s="209" t="s">
        <v>680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284</v>
      </c>
      <c r="H2303" s="207" t="s">
        <v>384</v>
      </c>
      <c r="I2303" s="207" t="s">
        <v>237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679</v>
      </c>
      <c r="C2304" s="209" t="s">
        <v>680</v>
      </c>
      <c r="D2304" s="72" t="str">
        <f t="shared" si="71"/>
        <v>abr/2018</v>
      </c>
      <c r="E2304" s="206">
        <v>43195</v>
      </c>
      <c r="F2304" s="205" t="s">
        <v>395</v>
      </c>
      <c r="G2304" s="205" t="s">
        <v>284</v>
      </c>
      <c r="H2304" s="207" t="s">
        <v>818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679</v>
      </c>
      <c r="C2305" s="209" t="s">
        <v>680</v>
      </c>
      <c r="D2305" s="72" t="str">
        <f t="shared" si="71"/>
        <v>abr/2018</v>
      </c>
      <c r="E2305" s="206">
        <v>43195</v>
      </c>
      <c r="F2305" s="205" t="s">
        <v>395</v>
      </c>
      <c r="G2305" s="205" t="s">
        <v>284</v>
      </c>
      <c r="H2305" s="207" t="s">
        <v>833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679</v>
      </c>
      <c r="C2306" s="209" t="s">
        <v>680</v>
      </c>
      <c r="D2306" s="72" t="str">
        <f t="shared" si="71"/>
        <v>abr/2018</v>
      </c>
      <c r="E2306" s="206">
        <v>43195</v>
      </c>
      <c r="F2306" s="205" t="s">
        <v>395</v>
      </c>
      <c r="G2306" s="205" t="s">
        <v>284</v>
      </c>
      <c r="H2306" s="207" t="s">
        <v>913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679</v>
      </c>
      <c r="C2307" s="209" t="s">
        <v>680</v>
      </c>
      <c r="D2307" s="72" t="str">
        <f t="shared" si="71"/>
        <v>abr/2018</v>
      </c>
      <c r="E2307" s="206">
        <v>43195</v>
      </c>
      <c r="F2307" s="205" t="s">
        <v>395</v>
      </c>
      <c r="G2307" s="205" t="s">
        <v>284</v>
      </c>
      <c r="H2307" s="207" t="s">
        <v>800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679</v>
      </c>
      <c r="C2308" s="209" t="s">
        <v>680</v>
      </c>
      <c r="D2308" s="72" t="str">
        <f t="shared" ref="D2308:D2371" si="73">TEXT(E2308,"mmm/aaaa")</f>
        <v>abr/2018</v>
      </c>
      <c r="E2308" s="206">
        <v>43195</v>
      </c>
      <c r="F2308" s="205" t="s">
        <v>395</v>
      </c>
      <c r="G2308" s="205" t="s">
        <v>284</v>
      </c>
      <c r="H2308" s="207" t="s">
        <v>787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679</v>
      </c>
      <c r="C2309" s="209" t="s">
        <v>680</v>
      </c>
      <c r="D2309" s="72" t="str">
        <f t="shared" si="73"/>
        <v>abr/2018</v>
      </c>
      <c r="E2309" s="206">
        <v>43195</v>
      </c>
      <c r="F2309" s="205" t="s">
        <v>395</v>
      </c>
      <c r="G2309" s="205" t="s">
        <v>284</v>
      </c>
      <c r="H2309" s="207" t="s">
        <v>871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679</v>
      </c>
      <c r="C2310" s="209" t="s">
        <v>680</v>
      </c>
      <c r="D2310" s="72" t="str">
        <f t="shared" si="73"/>
        <v>abr/2018</v>
      </c>
      <c r="E2310" s="206">
        <v>43195</v>
      </c>
      <c r="F2310" s="205" t="s">
        <v>395</v>
      </c>
      <c r="G2310" s="205" t="s">
        <v>284</v>
      </c>
      <c r="H2310" s="207" t="s">
        <v>917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679</v>
      </c>
      <c r="C2311" s="209" t="s">
        <v>680</v>
      </c>
      <c r="D2311" s="72" t="str">
        <f t="shared" si="73"/>
        <v>abr/2018</v>
      </c>
      <c r="E2311" s="206">
        <v>43195</v>
      </c>
      <c r="F2311" s="205" t="s">
        <v>395</v>
      </c>
      <c r="G2311" s="205" t="s">
        <v>284</v>
      </c>
      <c r="H2311" s="207" t="s">
        <v>1173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679</v>
      </c>
      <c r="C2312" s="209" t="s">
        <v>680</v>
      </c>
      <c r="D2312" s="72" t="str">
        <f t="shared" si="73"/>
        <v>abr/2018</v>
      </c>
      <c r="E2312" s="206">
        <v>43195</v>
      </c>
      <c r="F2312" s="205" t="s">
        <v>395</v>
      </c>
      <c r="G2312" s="205" t="s">
        <v>284</v>
      </c>
      <c r="H2312" s="207" t="s">
        <v>396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679</v>
      </c>
      <c r="C2313" s="209" t="s">
        <v>680</v>
      </c>
      <c r="D2313" s="72" t="str">
        <f t="shared" si="73"/>
        <v>abr/2018</v>
      </c>
      <c r="E2313" s="206">
        <v>43195</v>
      </c>
      <c r="F2313" s="205" t="s">
        <v>395</v>
      </c>
      <c r="G2313" s="205" t="s">
        <v>284</v>
      </c>
      <c r="H2313" s="207" t="s">
        <v>740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679</v>
      </c>
      <c r="C2314" s="209" t="s">
        <v>680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284</v>
      </c>
      <c r="H2314" s="207" t="s">
        <v>1174</v>
      </c>
      <c r="I2314" s="207" t="s">
        <v>246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679</v>
      </c>
      <c r="C2315" s="209" t="s">
        <v>680</v>
      </c>
      <c r="D2315" s="72" t="str">
        <f t="shared" si="73"/>
        <v>abr/2018</v>
      </c>
      <c r="E2315" s="206">
        <v>43195</v>
      </c>
      <c r="F2315" s="205" t="s">
        <v>397</v>
      </c>
      <c r="G2315" s="205" t="s">
        <v>284</v>
      </c>
      <c r="H2315" s="207" t="s">
        <v>1175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679</v>
      </c>
      <c r="C2316" s="209" t="s">
        <v>680</v>
      </c>
      <c r="D2316" s="72" t="str">
        <f t="shared" si="73"/>
        <v>abr/2018</v>
      </c>
      <c r="E2316" s="206">
        <v>43195</v>
      </c>
      <c r="F2316" s="205" t="s">
        <v>395</v>
      </c>
      <c r="G2316" s="205" t="s">
        <v>284</v>
      </c>
      <c r="H2316" s="207" t="s">
        <v>924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679</v>
      </c>
      <c r="C2317" s="209" t="s">
        <v>680</v>
      </c>
      <c r="D2317" s="72" t="str">
        <f t="shared" si="73"/>
        <v>abr/2018</v>
      </c>
      <c r="E2317" s="206">
        <v>43195</v>
      </c>
      <c r="F2317" s="205" t="s">
        <v>397</v>
      </c>
      <c r="G2317" s="205" t="s">
        <v>284</v>
      </c>
      <c r="H2317" s="207" t="s">
        <v>1176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679</v>
      </c>
      <c r="C2318" s="209" t="s">
        <v>680</v>
      </c>
      <c r="D2318" s="72" t="str">
        <f t="shared" si="73"/>
        <v>abr/2018</v>
      </c>
      <c r="E2318" s="206">
        <v>43195</v>
      </c>
      <c r="F2318" s="205" t="s">
        <v>395</v>
      </c>
      <c r="G2318" s="205" t="s">
        <v>284</v>
      </c>
      <c r="H2318" s="207" t="s">
        <v>926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679</v>
      </c>
      <c r="C2319" s="209" t="s">
        <v>680</v>
      </c>
      <c r="D2319" s="72" t="str">
        <f t="shared" si="73"/>
        <v>abr/2018</v>
      </c>
      <c r="E2319" s="206">
        <v>43195</v>
      </c>
      <c r="F2319" s="205" t="s">
        <v>395</v>
      </c>
      <c r="G2319" s="205" t="s">
        <v>284</v>
      </c>
      <c r="H2319" s="207" t="s">
        <v>927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679</v>
      </c>
      <c r="C2320" s="209" t="s">
        <v>680</v>
      </c>
      <c r="D2320" s="72" t="str">
        <f t="shared" si="73"/>
        <v>abr/2018</v>
      </c>
      <c r="E2320" s="206">
        <v>43195</v>
      </c>
      <c r="F2320" s="205" t="s">
        <v>395</v>
      </c>
      <c r="G2320" s="205" t="s">
        <v>284</v>
      </c>
      <c r="H2320" s="207" t="s">
        <v>929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679</v>
      </c>
      <c r="C2321" s="209" t="s">
        <v>680</v>
      </c>
      <c r="D2321" s="72" t="str">
        <f t="shared" si="73"/>
        <v>abr/2018</v>
      </c>
      <c r="E2321" s="206">
        <v>43195</v>
      </c>
      <c r="F2321" s="205" t="s">
        <v>395</v>
      </c>
      <c r="G2321" s="205" t="s">
        <v>284</v>
      </c>
      <c r="H2321" s="207" t="s">
        <v>934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679</v>
      </c>
      <c r="C2322" s="209" t="s">
        <v>680</v>
      </c>
      <c r="D2322" s="72" t="str">
        <f t="shared" si="73"/>
        <v>abr/2018</v>
      </c>
      <c r="E2322" s="206">
        <v>43195</v>
      </c>
      <c r="F2322" s="205" t="s">
        <v>397</v>
      </c>
      <c r="G2322" s="205" t="s">
        <v>284</v>
      </c>
      <c r="H2322" s="207" t="s">
        <v>1177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679</v>
      </c>
      <c r="C2323" s="209" t="s">
        <v>680</v>
      </c>
      <c r="D2323" s="72" t="str">
        <f t="shared" si="73"/>
        <v>abr/2018</v>
      </c>
      <c r="E2323" s="206">
        <v>43195</v>
      </c>
      <c r="F2323" s="205" t="s">
        <v>395</v>
      </c>
      <c r="G2323" s="205" t="s">
        <v>284</v>
      </c>
      <c r="H2323" s="207" t="s">
        <v>982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679</v>
      </c>
      <c r="C2324" s="209" t="s">
        <v>680</v>
      </c>
      <c r="D2324" s="72" t="str">
        <f t="shared" si="73"/>
        <v>abr/2018</v>
      </c>
      <c r="E2324" s="206">
        <v>43195</v>
      </c>
      <c r="F2324" s="205" t="s">
        <v>395</v>
      </c>
      <c r="G2324" s="205" t="s">
        <v>284</v>
      </c>
      <c r="H2324" s="207" t="s">
        <v>935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679</v>
      </c>
      <c r="C2325" s="209" t="s">
        <v>680</v>
      </c>
      <c r="D2325" s="72" t="str">
        <f t="shared" si="73"/>
        <v>abr/2018</v>
      </c>
      <c r="E2325" s="206">
        <v>43195</v>
      </c>
      <c r="F2325" s="205" t="s">
        <v>395</v>
      </c>
      <c r="G2325" s="205" t="s">
        <v>284</v>
      </c>
      <c r="H2325" s="207" t="s">
        <v>936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679</v>
      </c>
      <c r="C2326" s="209" t="s">
        <v>680</v>
      </c>
      <c r="D2326" s="72" t="str">
        <f t="shared" si="73"/>
        <v>abr/2018</v>
      </c>
      <c r="E2326" s="206">
        <v>43195</v>
      </c>
      <c r="F2326" s="205" t="s">
        <v>397</v>
      </c>
      <c r="G2326" s="205" t="s">
        <v>284</v>
      </c>
      <c r="H2326" s="207" t="s">
        <v>1178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679</v>
      </c>
      <c r="C2327" s="209" t="s">
        <v>680</v>
      </c>
      <c r="D2327" s="72" t="str">
        <f t="shared" si="73"/>
        <v>abr/2018</v>
      </c>
      <c r="E2327" s="206">
        <v>43195</v>
      </c>
      <c r="F2327" s="205" t="s">
        <v>395</v>
      </c>
      <c r="G2327" s="205" t="s">
        <v>284</v>
      </c>
      <c r="H2327" s="207" t="s">
        <v>759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679</v>
      </c>
      <c r="C2328" s="209" t="s">
        <v>680</v>
      </c>
      <c r="D2328" s="72" t="str">
        <f t="shared" si="73"/>
        <v>abr/2018</v>
      </c>
      <c r="E2328" s="206">
        <v>43195</v>
      </c>
      <c r="F2328" s="205" t="s">
        <v>395</v>
      </c>
      <c r="G2328" s="205" t="s">
        <v>284</v>
      </c>
      <c r="H2328" s="228" t="s">
        <v>801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679</v>
      </c>
      <c r="C2329" s="209" t="s">
        <v>680</v>
      </c>
      <c r="D2329" s="72" t="str">
        <f t="shared" si="73"/>
        <v>abr/2018</v>
      </c>
      <c r="E2329" s="206">
        <v>43195</v>
      </c>
      <c r="F2329" s="205" t="s">
        <v>395</v>
      </c>
      <c r="G2329" s="205" t="s">
        <v>284</v>
      </c>
      <c r="H2329" s="207" t="s">
        <v>742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679</v>
      </c>
      <c r="C2330" s="209" t="s">
        <v>680</v>
      </c>
      <c r="D2330" s="72" t="str">
        <f t="shared" si="73"/>
        <v>abr/2018</v>
      </c>
      <c r="E2330" s="206">
        <v>43195</v>
      </c>
      <c r="F2330" s="205" t="s">
        <v>397</v>
      </c>
      <c r="G2330" s="205" t="s">
        <v>284</v>
      </c>
      <c r="H2330" s="207" t="s">
        <v>1179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679</v>
      </c>
      <c r="C2331" s="209" t="s">
        <v>680</v>
      </c>
      <c r="D2331" s="72" t="str">
        <f t="shared" si="73"/>
        <v>abr/2018</v>
      </c>
      <c r="E2331" s="206">
        <v>43195</v>
      </c>
      <c r="F2331" s="205" t="s">
        <v>397</v>
      </c>
      <c r="G2331" s="205" t="s">
        <v>284</v>
      </c>
      <c r="H2331" s="207" t="s">
        <v>1180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679</v>
      </c>
      <c r="C2332" s="209" t="s">
        <v>680</v>
      </c>
      <c r="D2332" s="72" t="str">
        <f t="shared" si="73"/>
        <v>abr/2018</v>
      </c>
      <c r="E2332" s="206">
        <v>43195</v>
      </c>
      <c r="F2332" s="205" t="s">
        <v>395</v>
      </c>
      <c r="G2332" s="205" t="s">
        <v>284</v>
      </c>
      <c r="H2332" s="207" t="s">
        <v>846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679</v>
      </c>
      <c r="C2333" s="209" t="s">
        <v>680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284</v>
      </c>
      <c r="H2333" s="207" t="s">
        <v>495</v>
      </c>
      <c r="I2333" s="207" t="s">
        <v>238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679</v>
      </c>
      <c r="C2334" s="209" t="s">
        <v>680</v>
      </c>
      <c r="D2334" s="72" t="str">
        <f t="shared" si="73"/>
        <v>abr/2018</v>
      </c>
      <c r="E2334" s="206">
        <v>43195</v>
      </c>
      <c r="F2334" s="205" t="s">
        <v>395</v>
      </c>
      <c r="G2334" s="205" t="s">
        <v>284</v>
      </c>
      <c r="H2334" s="207" t="s">
        <v>1167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679</v>
      </c>
      <c r="C2335" s="209" t="s">
        <v>680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284</v>
      </c>
      <c r="H2335" s="207" t="s">
        <v>352</v>
      </c>
      <c r="I2335" s="207" t="s">
        <v>237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679</v>
      </c>
      <c r="C2336" s="209" t="s">
        <v>680</v>
      </c>
      <c r="D2336" s="72" t="str">
        <f t="shared" si="73"/>
        <v>abr/2018</v>
      </c>
      <c r="E2336" s="206">
        <v>43195</v>
      </c>
      <c r="F2336" s="205" t="s">
        <v>395</v>
      </c>
      <c r="G2336" s="205" t="s">
        <v>284</v>
      </c>
      <c r="H2336" s="207" t="s">
        <v>1046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679</v>
      </c>
      <c r="C2337" s="209" t="s">
        <v>680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284</v>
      </c>
      <c r="H2337" s="207" t="s">
        <v>1161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679</v>
      </c>
      <c r="C2338" s="209" t="s">
        <v>680</v>
      </c>
      <c r="D2338" s="72" t="str">
        <f t="shared" si="73"/>
        <v>abr/2018</v>
      </c>
      <c r="E2338" s="206">
        <v>43195</v>
      </c>
      <c r="F2338" s="205" t="s">
        <v>397</v>
      </c>
      <c r="G2338" s="205" t="s">
        <v>284</v>
      </c>
      <c r="H2338" s="207" t="s">
        <v>1181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679</v>
      </c>
      <c r="C2339" s="209" t="s">
        <v>680</v>
      </c>
      <c r="D2339" s="72" t="str">
        <f t="shared" si="73"/>
        <v>abr/2018</v>
      </c>
      <c r="E2339" s="206">
        <v>43195</v>
      </c>
      <c r="F2339" s="205" t="s">
        <v>397</v>
      </c>
      <c r="G2339" s="205" t="s">
        <v>284</v>
      </c>
      <c r="H2339" s="207" t="s">
        <v>1182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679</v>
      </c>
      <c r="C2340" s="209" t="s">
        <v>680</v>
      </c>
      <c r="D2340" s="72" t="str">
        <f t="shared" si="73"/>
        <v>abr/2018</v>
      </c>
      <c r="E2340" s="206">
        <v>43195</v>
      </c>
      <c r="F2340" s="205" t="s">
        <v>397</v>
      </c>
      <c r="G2340" s="205" t="s">
        <v>284</v>
      </c>
      <c r="H2340" s="207" t="s">
        <v>1183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679</v>
      </c>
      <c r="C2341" s="209" t="s">
        <v>680</v>
      </c>
      <c r="D2341" s="72" t="str">
        <f t="shared" si="73"/>
        <v>abr/2018</v>
      </c>
      <c r="E2341" s="206">
        <v>43195</v>
      </c>
      <c r="F2341" s="205" t="s">
        <v>395</v>
      </c>
      <c r="G2341" s="205" t="s">
        <v>284</v>
      </c>
      <c r="H2341" s="207" t="s">
        <v>1048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681</v>
      </c>
      <c r="C2342" s="209" t="s">
        <v>680</v>
      </c>
      <c r="D2342" s="72" t="str">
        <f t="shared" si="73"/>
        <v>abr/2018</v>
      </c>
      <c r="E2342" s="206">
        <v>43195</v>
      </c>
      <c r="F2342" s="205" t="s">
        <v>202</v>
      </c>
      <c r="G2342" s="205" t="s">
        <v>284</v>
      </c>
      <c r="H2342" s="207" t="s">
        <v>203</v>
      </c>
      <c r="I2342" s="207" t="s">
        <v>289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679</v>
      </c>
      <c r="C2343" s="209" t="s">
        <v>680</v>
      </c>
      <c r="D2343" s="72" t="str">
        <f t="shared" si="73"/>
        <v>abr/2018</v>
      </c>
      <c r="E2343" s="206">
        <v>43195</v>
      </c>
      <c r="F2343" s="205" t="s">
        <v>202</v>
      </c>
      <c r="G2343" s="205" t="s">
        <v>284</v>
      </c>
      <c r="H2343" s="207" t="s">
        <v>203</v>
      </c>
      <c r="I2343" s="207" t="s">
        <v>289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679</v>
      </c>
      <c r="C2344" s="209" t="s">
        <v>680</v>
      </c>
      <c r="D2344" s="72" t="str">
        <f t="shared" si="73"/>
        <v>abr/2018</v>
      </c>
      <c r="E2344" s="206">
        <v>43195</v>
      </c>
      <c r="F2344" s="205" t="s">
        <v>397</v>
      </c>
      <c r="G2344" s="205" t="s">
        <v>284</v>
      </c>
      <c r="H2344" s="207" t="s">
        <v>1184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679</v>
      </c>
      <c r="C2345" s="209" t="s">
        <v>680</v>
      </c>
      <c r="D2345" s="72" t="str">
        <f t="shared" si="73"/>
        <v>abr/2018</v>
      </c>
      <c r="E2345" s="206">
        <v>43195</v>
      </c>
      <c r="F2345" s="205" t="s">
        <v>397</v>
      </c>
      <c r="G2345" s="205" t="s">
        <v>284</v>
      </c>
      <c r="H2345" s="207" t="s">
        <v>1185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679</v>
      </c>
      <c r="C2346" s="209" t="s">
        <v>680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284</v>
      </c>
      <c r="H2346" s="207" t="s">
        <v>306</v>
      </c>
      <c r="I2346" s="207" t="s">
        <v>245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679</v>
      </c>
      <c r="C2347" s="209" t="s">
        <v>680</v>
      </c>
      <c r="D2347" s="72" t="str">
        <f t="shared" si="73"/>
        <v>abr/2018</v>
      </c>
      <c r="E2347" s="206">
        <v>43195</v>
      </c>
      <c r="F2347" s="205" t="s">
        <v>395</v>
      </c>
      <c r="G2347" s="205" t="s">
        <v>284</v>
      </c>
      <c r="H2347" s="207" t="s">
        <v>979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679</v>
      </c>
      <c r="C2348" s="209" t="s">
        <v>680</v>
      </c>
      <c r="D2348" s="72" t="str">
        <f t="shared" si="73"/>
        <v>abr/2018</v>
      </c>
      <c r="E2348" s="206">
        <v>43195</v>
      </c>
      <c r="F2348" s="205" t="s">
        <v>395</v>
      </c>
      <c r="G2348" s="205" t="s">
        <v>284</v>
      </c>
      <c r="H2348" s="207" t="s">
        <v>850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679</v>
      </c>
      <c r="C2349" s="209" t="s">
        <v>680</v>
      </c>
      <c r="D2349" s="72" t="str">
        <f t="shared" si="73"/>
        <v>abr/2018</v>
      </c>
      <c r="E2349" s="206">
        <v>43195</v>
      </c>
      <c r="F2349" s="205" t="s">
        <v>209</v>
      </c>
      <c r="G2349" s="205" t="s">
        <v>284</v>
      </c>
      <c r="H2349" s="207" t="s">
        <v>295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679</v>
      </c>
      <c r="C2350" s="209" t="s">
        <v>680</v>
      </c>
      <c r="D2350" s="72" t="str">
        <f t="shared" si="73"/>
        <v>abr/2018</v>
      </c>
      <c r="E2350" s="206">
        <v>43195</v>
      </c>
      <c r="F2350" s="205" t="s">
        <v>209</v>
      </c>
      <c r="G2350" s="205" t="s">
        <v>284</v>
      </c>
      <c r="H2350" s="228" t="s">
        <v>295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679</v>
      </c>
      <c r="C2351" s="209" t="s">
        <v>680</v>
      </c>
      <c r="D2351" s="72" t="str">
        <f t="shared" si="73"/>
        <v>abr/2018</v>
      </c>
      <c r="E2351" s="206">
        <v>43195</v>
      </c>
      <c r="F2351" s="205" t="s">
        <v>209</v>
      </c>
      <c r="G2351" s="205" t="s">
        <v>284</v>
      </c>
      <c r="H2351" s="207" t="s">
        <v>295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679</v>
      </c>
      <c r="C2352" s="209" t="s">
        <v>680</v>
      </c>
      <c r="D2352" s="72" t="str">
        <f t="shared" si="73"/>
        <v>abr/2018</v>
      </c>
      <c r="E2352" s="206">
        <v>43195</v>
      </c>
      <c r="F2352" s="205" t="s">
        <v>209</v>
      </c>
      <c r="G2352" s="205" t="s">
        <v>284</v>
      </c>
      <c r="H2352" s="207" t="s">
        <v>295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679</v>
      </c>
      <c r="C2353" s="209" t="s">
        <v>680</v>
      </c>
      <c r="D2353" s="72" t="str">
        <f t="shared" si="73"/>
        <v>abr/2018</v>
      </c>
      <c r="E2353" s="206">
        <v>43195</v>
      </c>
      <c r="F2353" s="205" t="s">
        <v>209</v>
      </c>
      <c r="G2353" s="205" t="s">
        <v>284</v>
      </c>
      <c r="H2353" s="207" t="s">
        <v>295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679</v>
      </c>
      <c r="C2354" s="209" t="s">
        <v>680</v>
      </c>
      <c r="D2354" s="72" t="str">
        <f t="shared" si="73"/>
        <v>abr/2018</v>
      </c>
      <c r="E2354" s="206">
        <v>43195</v>
      </c>
      <c r="F2354" s="205" t="s">
        <v>209</v>
      </c>
      <c r="G2354" s="205" t="s">
        <v>284</v>
      </c>
      <c r="H2354" s="207" t="s">
        <v>295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679</v>
      </c>
      <c r="C2355" s="209" t="s">
        <v>680</v>
      </c>
      <c r="D2355" s="72" t="str">
        <f t="shared" si="73"/>
        <v>abr/2018</v>
      </c>
      <c r="E2355" s="206">
        <v>43195</v>
      </c>
      <c r="F2355" s="205" t="s">
        <v>209</v>
      </c>
      <c r="G2355" s="205" t="s">
        <v>284</v>
      </c>
      <c r="H2355" s="207" t="s">
        <v>295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679</v>
      </c>
      <c r="C2356" s="209" t="s">
        <v>680</v>
      </c>
      <c r="D2356" s="72" t="str">
        <f t="shared" si="73"/>
        <v>abr/2018</v>
      </c>
      <c r="E2356" s="206">
        <v>43195</v>
      </c>
      <c r="F2356" s="205" t="s">
        <v>209</v>
      </c>
      <c r="G2356" s="205" t="s">
        <v>284</v>
      </c>
      <c r="H2356" s="207" t="s">
        <v>295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679</v>
      </c>
      <c r="C2357" s="209" t="s">
        <v>680</v>
      </c>
      <c r="D2357" s="72" t="str">
        <f t="shared" si="73"/>
        <v>abr/2018</v>
      </c>
      <c r="E2357" s="206">
        <v>43195</v>
      </c>
      <c r="F2357" s="205" t="s">
        <v>209</v>
      </c>
      <c r="G2357" s="205" t="s">
        <v>284</v>
      </c>
      <c r="H2357" s="207" t="s">
        <v>295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679</v>
      </c>
      <c r="C2358" s="209" t="s">
        <v>680</v>
      </c>
      <c r="D2358" s="72" t="str">
        <f t="shared" si="73"/>
        <v>abr/2018</v>
      </c>
      <c r="E2358" s="206">
        <v>43195</v>
      </c>
      <c r="F2358" s="205" t="s">
        <v>209</v>
      </c>
      <c r="G2358" s="205" t="s">
        <v>284</v>
      </c>
      <c r="H2358" s="207" t="s">
        <v>295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679</v>
      </c>
      <c r="C2359" s="209" t="s">
        <v>680</v>
      </c>
      <c r="D2359" s="72" t="str">
        <f t="shared" si="73"/>
        <v>abr/2018</v>
      </c>
      <c r="E2359" s="206">
        <v>43195</v>
      </c>
      <c r="F2359" s="205" t="s">
        <v>209</v>
      </c>
      <c r="G2359" s="205" t="s">
        <v>284</v>
      </c>
      <c r="H2359" s="207" t="s">
        <v>295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679</v>
      </c>
      <c r="C2360" s="209" t="s">
        <v>680</v>
      </c>
      <c r="D2360" s="72" t="str">
        <f t="shared" si="73"/>
        <v>abr/2018</v>
      </c>
      <c r="E2360" s="206">
        <v>43195</v>
      </c>
      <c r="F2360" s="205" t="s">
        <v>209</v>
      </c>
      <c r="G2360" s="205" t="s">
        <v>284</v>
      </c>
      <c r="H2360" s="207" t="s">
        <v>295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679</v>
      </c>
      <c r="C2361" s="209" t="s">
        <v>680</v>
      </c>
      <c r="D2361" s="72" t="str">
        <f t="shared" si="73"/>
        <v>abr/2018</v>
      </c>
      <c r="E2361" s="206">
        <v>43195</v>
      </c>
      <c r="F2361" s="205" t="s">
        <v>209</v>
      </c>
      <c r="G2361" s="205" t="s">
        <v>284</v>
      </c>
      <c r="H2361" s="207" t="s">
        <v>295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679</v>
      </c>
      <c r="C2362" s="209" t="s">
        <v>680</v>
      </c>
      <c r="D2362" s="72" t="str">
        <f t="shared" si="73"/>
        <v>abr/2018</v>
      </c>
      <c r="E2362" s="206">
        <v>43195</v>
      </c>
      <c r="F2362" s="205" t="s">
        <v>209</v>
      </c>
      <c r="G2362" s="205" t="s">
        <v>284</v>
      </c>
      <c r="H2362" s="207" t="s">
        <v>295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679</v>
      </c>
      <c r="C2363" s="209" t="s">
        <v>680</v>
      </c>
      <c r="D2363" s="72" t="str">
        <f t="shared" si="73"/>
        <v>abr/2018</v>
      </c>
      <c r="E2363" s="206">
        <v>43195</v>
      </c>
      <c r="F2363" s="205" t="s">
        <v>209</v>
      </c>
      <c r="G2363" s="205" t="s">
        <v>284</v>
      </c>
      <c r="H2363" s="207" t="s">
        <v>295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679</v>
      </c>
      <c r="C2364" s="209" t="s">
        <v>680</v>
      </c>
      <c r="D2364" s="72" t="str">
        <f t="shared" si="73"/>
        <v>abr/2018</v>
      </c>
      <c r="E2364" s="206">
        <v>43195</v>
      </c>
      <c r="F2364" s="205" t="s">
        <v>209</v>
      </c>
      <c r="G2364" s="205" t="s">
        <v>284</v>
      </c>
      <c r="H2364" s="207" t="s">
        <v>295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679</v>
      </c>
      <c r="C2365" s="209" t="s">
        <v>680</v>
      </c>
      <c r="D2365" s="72" t="str">
        <f t="shared" si="73"/>
        <v>abr/2018</v>
      </c>
      <c r="E2365" s="206">
        <v>43195</v>
      </c>
      <c r="F2365" s="205" t="s">
        <v>209</v>
      </c>
      <c r="G2365" s="205" t="s">
        <v>284</v>
      </c>
      <c r="H2365" s="207" t="s">
        <v>295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679</v>
      </c>
      <c r="C2366" s="209" t="s">
        <v>680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284</v>
      </c>
      <c r="H2366" s="207" t="s">
        <v>1186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679</v>
      </c>
      <c r="C2367" s="209" t="s">
        <v>680</v>
      </c>
      <c r="D2367" s="72" t="str">
        <f t="shared" si="73"/>
        <v>abr/2018</v>
      </c>
      <c r="E2367" s="206">
        <v>43195</v>
      </c>
      <c r="F2367" s="205" t="s">
        <v>397</v>
      </c>
      <c r="G2367" s="205" t="s">
        <v>284</v>
      </c>
      <c r="H2367" s="207" t="s">
        <v>1187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679</v>
      </c>
      <c r="C2368" s="209" t="s">
        <v>680</v>
      </c>
      <c r="D2368" s="72" t="str">
        <f t="shared" si="73"/>
        <v>abr/2018</v>
      </c>
      <c r="E2368" s="206">
        <v>43195</v>
      </c>
      <c r="F2368" s="205" t="s">
        <v>397</v>
      </c>
      <c r="G2368" s="205" t="s">
        <v>284</v>
      </c>
      <c r="H2368" s="207" t="s">
        <v>1188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679</v>
      </c>
      <c r="C2369" s="209" t="s">
        <v>680</v>
      </c>
      <c r="D2369" s="72" t="str">
        <f t="shared" si="73"/>
        <v>abr/2018</v>
      </c>
      <c r="E2369" s="206">
        <v>43195</v>
      </c>
      <c r="F2369" s="205" t="s">
        <v>209</v>
      </c>
      <c r="G2369" s="205" t="s">
        <v>284</v>
      </c>
      <c r="H2369" s="207" t="s">
        <v>1028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679</v>
      </c>
      <c r="C2370" s="209" t="s">
        <v>680</v>
      </c>
      <c r="D2370" s="72" t="str">
        <f t="shared" si="73"/>
        <v>abr/2018</v>
      </c>
      <c r="E2370" s="206">
        <v>43195</v>
      </c>
      <c r="F2370" s="205" t="s">
        <v>209</v>
      </c>
      <c r="G2370" s="205" t="s">
        <v>284</v>
      </c>
      <c r="H2370" s="207" t="s">
        <v>1028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681</v>
      </c>
      <c r="C2371" s="209" t="s">
        <v>680</v>
      </c>
      <c r="D2371" s="72" t="str">
        <f t="shared" si="73"/>
        <v>abr/2018</v>
      </c>
      <c r="E2371" s="206">
        <v>43195</v>
      </c>
      <c r="F2371" s="205" t="s">
        <v>200</v>
      </c>
      <c r="G2371" s="205" t="s">
        <v>284</v>
      </c>
      <c r="H2371" s="207" t="s">
        <v>296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679</v>
      </c>
      <c r="C2372" s="209" t="s">
        <v>680</v>
      </c>
      <c r="D2372" s="72" t="str">
        <f t="shared" ref="D2372:D2435" si="75">TEXT(E2372,"mmm/aaaa")</f>
        <v>abr/2018</v>
      </c>
      <c r="E2372" s="206">
        <v>43195</v>
      </c>
      <c r="F2372" s="205" t="s">
        <v>200</v>
      </c>
      <c r="G2372" s="205" t="s">
        <v>284</v>
      </c>
      <c r="H2372" s="207" t="s">
        <v>296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679</v>
      </c>
      <c r="C2373" s="209" t="s">
        <v>680</v>
      </c>
      <c r="D2373" s="72" t="str">
        <f t="shared" si="75"/>
        <v>abr/2018</v>
      </c>
      <c r="E2373" s="206">
        <v>43195</v>
      </c>
      <c r="F2373" s="205" t="s">
        <v>395</v>
      </c>
      <c r="G2373" s="205" t="s">
        <v>284</v>
      </c>
      <c r="H2373" s="207" t="s">
        <v>974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679</v>
      </c>
      <c r="C2374" s="209" t="s">
        <v>680</v>
      </c>
      <c r="D2374" s="72" t="str">
        <f t="shared" si="75"/>
        <v>abr/2018</v>
      </c>
      <c r="E2374" s="206">
        <v>43195</v>
      </c>
      <c r="F2374" s="205" t="s">
        <v>395</v>
      </c>
      <c r="G2374" s="205" t="s">
        <v>284</v>
      </c>
      <c r="H2374" s="207" t="s">
        <v>1189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679</v>
      </c>
      <c r="C2375" s="209" t="s">
        <v>680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284</v>
      </c>
      <c r="H2375" s="207" t="s">
        <v>305</v>
      </c>
      <c r="I2375" s="207" t="s">
        <v>238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679</v>
      </c>
      <c r="C2376" s="209" t="s">
        <v>680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284</v>
      </c>
      <c r="H2376" s="207" t="s">
        <v>1114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679</v>
      </c>
      <c r="C2377" s="209" t="s">
        <v>680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284</v>
      </c>
      <c r="H2377" s="207" t="s">
        <v>1190</v>
      </c>
      <c r="I2377" s="207" t="s">
        <v>242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679</v>
      </c>
      <c r="C2378" s="209" t="s">
        <v>680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284</v>
      </c>
      <c r="H2378" s="207" t="s">
        <v>178</v>
      </c>
      <c r="I2378" s="207" t="s">
        <v>238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679</v>
      </c>
      <c r="C2379" s="209" t="s">
        <v>680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284</v>
      </c>
      <c r="H2379" s="207" t="s">
        <v>178</v>
      </c>
      <c r="I2379" s="207" t="s">
        <v>238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679</v>
      </c>
      <c r="C2380" s="209" t="s">
        <v>680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284</v>
      </c>
      <c r="H2380" s="207" t="s">
        <v>178</v>
      </c>
      <c r="I2380" s="207" t="s">
        <v>237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679</v>
      </c>
      <c r="C2381" s="209" t="s">
        <v>680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284</v>
      </c>
      <c r="H2381" s="207" t="s">
        <v>563</v>
      </c>
      <c r="I2381" s="207" t="s">
        <v>238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679</v>
      </c>
      <c r="C2382" s="209" t="s">
        <v>680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284</v>
      </c>
      <c r="H2382" s="207" t="s">
        <v>563</v>
      </c>
      <c r="I2382" s="207" t="s">
        <v>238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679</v>
      </c>
      <c r="C2383" s="209" t="s">
        <v>680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284</v>
      </c>
      <c r="H2383" s="207" t="s">
        <v>1191</v>
      </c>
      <c r="I2383" s="207" t="s">
        <v>238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679</v>
      </c>
      <c r="C2384" s="209" t="s">
        <v>680</v>
      </c>
      <c r="D2384" s="72" t="str">
        <f t="shared" si="75"/>
        <v>abr/2018</v>
      </c>
      <c r="E2384" s="206">
        <v>43196</v>
      </c>
      <c r="F2384" s="205" t="s">
        <v>665</v>
      </c>
      <c r="G2384" s="205" t="s">
        <v>284</v>
      </c>
      <c r="H2384" s="207" t="s">
        <v>1172</v>
      </c>
      <c r="I2384" s="207" t="s">
        <v>220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681</v>
      </c>
      <c r="C2385" s="209" t="s">
        <v>680</v>
      </c>
      <c r="D2385" s="72" t="str">
        <f t="shared" si="75"/>
        <v>abr/2018</v>
      </c>
      <c r="E2385" s="206">
        <v>43196</v>
      </c>
      <c r="F2385" s="205" t="s">
        <v>200</v>
      </c>
      <c r="G2385" s="205" t="s">
        <v>284</v>
      </c>
      <c r="H2385" s="207" t="s">
        <v>291</v>
      </c>
      <c r="I2385" s="207" t="s">
        <v>226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679</v>
      </c>
      <c r="C2386" s="209" t="s">
        <v>680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284</v>
      </c>
      <c r="H2386" s="207" t="s">
        <v>384</v>
      </c>
      <c r="I2386" s="207" t="s">
        <v>237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679</v>
      </c>
      <c r="C2387" s="209" t="s">
        <v>680</v>
      </c>
      <c r="D2387" s="72" t="str">
        <f t="shared" si="75"/>
        <v>abr/2018</v>
      </c>
      <c r="E2387" s="206">
        <v>43196</v>
      </c>
      <c r="F2387" s="205" t="s">
        <v>398</v>
      </c>
      <c r="G2387" s="205" t="s">
        <v>284</v>
      </c>
      <c r="H2387" s="207" t="s">
        <v>398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679</v>
      </c>
      <c r="C2388" s="209" t="s">
        <v>680</v>
      </c>
      <c r="D2388" s="72" t="str">
        <f t="shared" si="75"/>
        <v>abr/2018</v>
      </c>
      <c r="E2388" s="206">
        <v>43196</v>
      </c>
      <c r="F2388" s="205" t="s">
        <v>398</v>
      </c>
      <c r="G2388" s="205" t="s">
        <v>284</v>
      </c>
      <c r="H2388" s="207" t="s">
        <v>398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679</v>
      </c>
      <c r="C2389" s="209" t="s">
        <v>680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284</v>
      </c>
      <c r="H2389" s="207" t="s">
        <v>1019</v>
      </c>
      <c r="I2389" s="207" t="s">
        <v>239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679</v>
      </c>
      <c r="C2390" s="209" t="s">
        <v>680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284</v>
      </c>
      <c r="H2390" s="207" t="s">
        <v>1010</v>
      </c>
      <c r="I2390" s="207" t="s">
        <v>167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679</v>
      </c>
      <c r="C2391" s="209" t="s">
        <v>680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284</v>
      </c>
      <c r="H2391" s="207" t="s">
        <v>303</v>
      </c>
      <c r="I2391" s="207" t="s">
        <v>237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679</v>
      </c>
      <c r="C2392" s="209" t="s">
        <v>680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284</v>
      </c>
      <c r="H2392" s="207" t="s">
        <v>303</v>
      </c>
      <c r="I2392" s="207" t="s">
        <v>237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679</v>
      </c>
      <c r="C2393" s="209" t="s">
        <v>680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284</v>
      </c>
      <c r="H2393" s="207" t="s">
        <v>303</v>
      </c>
      <c r="I2393" s="207" t="s">
        <v>237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679</v>
      </c>
      <c r="C2394" s="209" t="s">
        <v>680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284</v>
      </c>
      <c r="H2394" s="207" t="s">
        <v>303</v>
      </c>
      <c r="I2394" s="207" t="s">
        <v>237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679</v>
      </c>
      <c r="C2395" s="209" t="s">
        <v>680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284</v>
      </c>
      <c r="H2395" s="207" t="s">
        <v>1002</v>
      </c>
      <c r="I2395" s="207" t="s">
        <v>262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679</v>
      </c>
      <c r="C2396" s="209" t="s">
        <v>680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284</v>
      </c>
      <c r="H2396" s="207" t="s">
        <v>1002</v>
      </c>
      <c r="I2396" s="207" t="s">
        <v>262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679</v>
      </c>
      <c r="C2397" s="209" t="s">
        <v>680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284</v>
      </c>
      <c r="H2397" s="207" t="s">
        <v>722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679</v>
      </c>
      <c r="C2398" s="209" t="s">
        <v>680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284</v>
      </c>
      <c r="H2398" s="207" t="s">
        <v>1192</v>
      </c>
      <c r="I2398" s="207" t="s">
        <v>239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679</v>
      </c>
      <c r="C2399" s="209" t="s">
        <v>680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284</v>
      </c>
      <c r="H2399" s="207" t="s">
        <v>184</v>
      </c>
      <c r="I2399" s="207" t="s">
        <v>238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679</v>
      </c>
      <c r="C2400" s="209" t="s">
        <v>680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284</v>
      </c>
      <c r="H2400" s="207" t="s">
        <v>184</v>
      </c>
      <c r="I2400" s="207" t="s">
        <v>237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679</v>
      </c>
      <c r="C2401" s="209" t="s">
        <v>680</v>
      </c>
      <c r="D2401" s="72" t="str">
        <f t="shared" si="75"/>
        <v>abr/2018</v>
      </c>
      <c r="E2401" s="206">
        <v>43196</v>
      </c>
      <c r="F2401" s="205" t="s">
        <v>311</v>
      </c>
      <c r="G2401" s="205" t="s">
        <v>284</v>
      </c>
      <c r="H2401" s="207" t="s">
        <v>383</v>
      </c>
      <c r="I2401" s="207" t="s">
        <v>265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679</v>
      </c>
      <c r="C2402" s="209" t="s">
        <v>680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284</v>
      </c>
      <c r="H2402" s="207" t="s">
        <v>1193</v>
      </c>
      <c r="I2402" s="207" t="s">
        <v>238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679</v>
      </c>
      <c r="C2403" s="209" t="s">
        <v>680</v>
      </c>
      <c r="D2403" s="72" t="str">
        <f t="shared" si="75"/>
        <v>abr/2018</v>
      </c>
      <c r="E2403" s="206">
        <v>43196</v>
      </c>
      <c r="F2403" s="205" t="s">
        <v>397</v>
      </c>
      <c r="G2403" s="205" t="s">
        <v>284</v>
      </c>
      <c r="H2403" s="207" t="s">
        <v>1182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681</v>
      </c>
      <c r="C2404" s="209" t="s">
        <v>680</v>
      </c>
      <c r="D2404" s="72" t="str">
        <f t="shared" si="75"/>
        <v>abr/2018</v>
      </c>
      <c r="E2404" s="206">
        <v>43196</v>
      </c>
      <c r="F2404" s="205" t="s">
        <v>202</v>
      </c>
      <c r="G2404" s="205" t="s">
        <v>284</v>
      </c>
      <c r="H2404" s="207" t="s">
        <v>203</v>
      </c>
      <c r="I2404" s="207" t="s">
        <v>289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679</v>
      </c>
      <c r="C2405" s="209" t="s">
        <v>680</v>
      </c>
      <c r="D2405" s="72" t="str">
        <f t="shared" si="75"/>
        <v>abr/2018</v>
      </c>
      <c r="E2405" s="206">
        <v>43196</v>
      </c>
      <c r="F2405" s="205" t="s">
        <v>202</v>
      </c>
      <c r="G2405" s="205" t="s">
        <v>284</v>
      </c>
      <c r="H2405" s="207" t="s">
        <v>203</v>
      </c>
      <c r="I2405" s="207" t="s">
        <v>289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679</v>
      </c>
      <c r="C2406" s="209" t="s">
        <v>680</v>
      </c>
      <c r="D2406" s="72" t="str">
        <f t="shared" si="75"/>
        <v>abr/2018</v>
      </c>
      <c r="E2406" s="206">
        <v>43196</v>
      </c>
      <c r="F2406" s="205" t="s">
        <v>209</v>
      </c>
      <c r="G2406" s="205" t="s">
        <v>284</v>
      </c>
      <c r="H2406" s="207" t="s">
        <v>295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679</v>
      </c>
      <c r="C2407" s="209" t="s">
        <v>680</v>
      </c>
      <c r="D2407" s="72" t="str">
        <f t="shared" si="75"/>
        <v>abr/2018</v>
      </c>
      <c r="E2407" s="206">
        <v>43196</v>
      </c>
      <c r="F2407" s="205" t="s">
        <v>209</v>
      </c>
      <c r="G2407" s="205" t="s">
        <v>284</v>
      </c>
      <c r="H2407" s="207" t="s">
        <v>295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679</v>
      </c>
      <c r="C2408" s="209" t="s">
        <v>680</v>
      </c>
      <c r="D2408" s="72" t="str">
        <f t="shared" si="75"/>
        <v>abr/2018</v>
      </c>
      <c r="E2408" s="206">
        <v>43196</v>
      </c>
      <c r="F2408" s="205" t="s">
        <v>209</v>
      </c>
      <c r="G2408" s="205" t="s">
        <v>284</v>
      </c>
      <c r="H2408" s="207" t="s">
        <v>295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679</v>
      </c>
      <c r="C2409" s="209" t="s">
        <v>680</v>
      </c>
      <c r="D2409" s="72" t="str">
        <f t="shared" si="75"/>
        <v>abr/2018</v>
      </c>
      <c r="E2409" s="206">
        <v>43196</v>
      </c>
      <c r="F2409" s="205" t="s">
        <v>209</v>
      </c>
      <c r="G2409" s="205" t="s">
        <v>284</v>
      </c>
      <c r="H2409" s="207" t="s">
        <v>295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679</v>
      </c>
      <c r="C2410" s="209" t="s">
        <v>680</v>
      </c>
      <c r="D2410" s="72" t="str">
        <f t="shared" si="75"/>
        <v>abr/2018</v>
      </c>
      <c r="E2410" s="206">
        <v>43196</v>
      </c>
      <c r="F2410" s="205" t="s">
        <v>209</v>
      </c>
      <c r="G2410" s="205" t="s">
        <v>284</v>
      </c>
      <c r="H2410" s="207" t="s">
        <v>295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679</v>
      </c>
      <c r="C2411" s="209" t="s">
        <v>680</v>
      </c>
      <c r="D2411" s="72" t="str">
        <f t="shared" si="75"/>
        <v>abr/2018</v>
      </c>
      <c r="E2411" s="206">
        <v>43196</v>
      </c>
      <c r="F2411" s="205" t="s">
        <v>209</v>
      </c>
      <c r="G2411" s="205" t="s">
        <v>284</v>
      </c>
      <c r="H2411" s="207" t="s">
        <v>295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679</v>
      </c>
      <c r="C2412" s="209" t="s">
        <v>680</v>
      </c>
      <c r="D2412" s="72" t="str">
        <f t="shared" si="75"/>
        <v>abr/2018</v>
      </c>
      <c r="E2412" s="206">
        <v>43196</v>
      </c>
      <c r="F2412" s="205" t="s">
        <v>209</v>
      </c>
      <c r="G2412" s="205" t="s">
        <v>284</v>
      </c>
      <c r="H2412" s="207" t="s">
        <v>295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679</v>
      </c>
      <c r="C2413" s="209" t="s">
        <v>680</v>
      </c>
      <c r="D2413" s="72" t="str">
        <f t="shared" si="75"/>
        <v>abr/2018</v>
      </c>
      <c r="E2413" s="206">
        <v>43196</v>
      </c>
      <c r="F2413" s="205" t="s">
        <v>209</v>
      </c>
      <c r="G2413" s="205" t="s">
        <v>284</v>
      </c>
      <c r="H2413" s="207" t="s">
        <v>295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679</v>
      </c>
      <c r="C2414" s="209" t="s">
        <v>680</v>
      </c>
      <c r="D2414" s="72" t="str">
        <f t="shared" si="75"/>
        <v>abr/2018</v>
      </c>
      <c r="E2414" s="206">
        <v>43196</v>
      </c>
      <c r="F2414" s="205" t="s">
        <v>397</v>
      </c>
      <c r="G2414" s="205" t="s">
        <v>284</v>
      </c>
      <c r="H2414" s="207" t="s">
        <v>1188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679</v>
      </c>
      <c r="C2415" s="209" t="s">
        <v>680</v>
      </c>
      <c r="D2415" s="72" t="str">
        <f t="shared" si="75"/>
        <v>abr/2018</v>
      </c>
      <c r="E2415" s="206">
        <v>43196</v>
      </c>
      <c r="F2415" s="205" t="s">
        <v>209</v>
      </c>
      <c r="G2415" s="205" t="s">
        <v>284</v>
      </c>
      <c r="H2415" s="207" t="s">
        <v>1028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681</v>
      </c>
      <c r="C2416" s="209" t="s">
        <v>680</v>
      </c>
      <c r="D2416" s="72" t="str">
        <f t="shared" si="75"/>
        <v>abr/2018</v>
      </c>
      <c r="E2416" s="217">
        <v>43196</v>
      </c>
      <c r="F2416" s="205" t="s">
        <v>200</v>
      </c>
      <c r="G2416" s="212" t="s">
        <v>284</v>
      </c>
      <c r="H2416" s="229" t="s">
        <v>296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679</v>
      </c>
      <c r="C2417" s="209" t="s">
        <v>680</v>
      </c>
      <c r="D2417" s="72" t="str">
        <f t="shared" si="75"/>
        <v>abr/2018</v>
      </c>
      <c r="E2417" s="217">
        <v>43196</v>
      </c>
      <c r="F2417" s="205" t="s">
        <v>200</v>
      </c>
      <c r="G2417" s="212" t="s">
        <v>284</v>
      </c>
      <c r="H2417" s="231" t="s">
        <v>296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679</v>
      </c>
      <c r="C2418" s="209" t="s">
        <v>680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284</v>
      </c>
      <c r="H2418" s="207" t="s">
        <v>305</v>
      </c>
      <c r="I2418" s="207" t="s">
        <v>237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679</v>
      </c>
      <c r="C2419" s="209" t="s">
        <v>680</v>
      </c>
      <c r="D2419" s="72" t="str">
        <f t="shared" si="75"/>
        <v>abr/2018</v>
      </c>
      <c r="E2419" s="206">
        <v>43199</v>
      </c>
      <c r="F2419" s="205" t="s">
        <v>397</v>
      </c>
      <c r="G2419" s="205" t="s">
        <v>284</v>
      </c>
      <c r="H2419" s="207" t="s">
        <v>1169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679</v>
      </c>
      <c r="C2420" s="209" t="s">
        <v>680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284</v>
      </c>
      <c r="H2420" s="207" t="s">
        <v>359</v>
      </c>
      <c r="I2420" s="207" t="s">
        <v>237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679</v>
      </c>
      <c r="C2421" s="209" t="s">
        <v>680</v>
      </c>
      <c r="D2421" s="72" t="str">
        <f t="shared" si="75"/>
        <v>abr/2018</v>
      </c>
      <c r="E2421" s="206">
        <v>43199</v>
      </c>
      <c r="F2421" s="205" t="s">
        <v>209</v>
      </c>
      <c r="G2421" s="205" t="s">
        <v>284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679</v>
      </c>
      <c r="C2422" s="209" t="s">
        <v>680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284</v>
      </c>
      <c r="H2422" s="207" t="s">
        <v>384</v>
      </c>
      <c r="I2422" s="207" t="s">
        <v>238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679</v>
      </c>
      <c r="C2423" s="209" t="s">
        <v>680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284</v>
      </c>
      <c r="H2423" s="207" t="s">
        <v>1194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679</v>
      </c>
      <c r="C2424" s="209" t="s">
        <v>680</v>
      </c>
      <c r="D2424" s="72" t="str">
        <f t="shared" si="75"/>
        <v>abr/2018</v>
      </c>
      <c r="E2424" s="206">
        <v>43199</v>
      </c>
      <c r="F2424" s="205" t="s">
        <v>395</v>
      </c>
      <c r="G2424" s="205" t="s">
        <v>284</v>
      </c>
      <c r="H2424" s="207" t="s">
        <v>841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679</v>
      </c>
      <c r="C2425" s="209" t="s">
        <v>680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284</v>
      </c>
      <c r="H2425" s="207" t="s">
        <v>889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679</v>
      </c>
      <c r="C2426" s="209" t="s">
        <v>680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284</v>
      </c>
      <c r="H2426" s="207" t="s">
        <v>889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679</v>
      </c>
      <c r="C2427" s="209" t="s">
        <v>680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284</v>
      </c>
      <c r="H2427" s="207" t="s">
        <v>342</v>
      </c>
      <c r="I2427" s="207" t="s">
        <v>238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679</v>
      </c>
      <c r="C2428" s="209" t="s">
        <v>680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284</v>
      </c>
      <c r="H2428" s="207" t="s">
        <v>303</v>
      </c>
      <c r="I2428" s="207" t="s">
        <v>237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679</v>
      </c>
      <c r="C2429" s="209" t="s">
        <v>680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284</v>
      </c>
      <c r="H2429" s="207" t="s">
        <v>1002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679</v>
      </c>
      <c r="C2430" s="209" t="s">
        <v>680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284</v>
      </c>
      <c r="H2430" s="207" t="s">
        <v>1002</v>
      </c>
      <c r="I2430" s="207" t="s">
        <v>189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679</v>
      </c>
      <c r="C2431" s="209" t="s">
        <v>680</v>
      </c>
      <c r="D2431" s="72" t="str">
        <f t="shared" si="75"/>
        <v>abr/2018</v>
      </c>
      <c r="E2431" s="206">
        <v>43199</v>
      </c>
      <c r="F2431" s="205" t="s">
        <v>395</v>
      </c>
      <c r="G2431" s="205" t="s">
        <v>284</v>
      </c>
      <c r="H2431" s="207" t="s">
        <v>842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679</v>
      </c>
      <c r="C2432" s="209" t="s">
        <v>680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284</v>
      </c>
      <c r="H2432" s="207" t="s">
        <v>987</v>
      </c>
      <c r="I2432" s="207" t="s">
        <v>245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679</v>
      </c>
      <c r="C2433" s="209" t="s">
        <v>680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284</v>
      </c>
      <c r="H2433" s="207" t="s">
        <v>179</v>
      </c>
      <c r="I2433" s="207" t="s">
        <v>238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679</v>
      </c>
      <c r="C2434" s="209" t="s">
        <v>680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284</v>
      </c>
      <c r="H2434" s="207" t="s">
        <v>352</v>
      </c>
      <c r="I2434" s="207" t="s">
        <v>237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679</v>
      </c>
      <c r="C2435" s="209" t="s">
        <v>680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284</v>
      </c>
      <c r="H2435" s="207" t="s">
        <v>1195</v>
      </c>
      <c r="I2435" s="207" t="s">
        <v>239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679</v>
      </c>
      <c r="C2436" s="209" t="s">
        <v>680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284</v>
      </c>
      <c r="H2436" s="207" t="s">
        <v>400</v>
      </c>
      <c r="I2436" s="207" t="s">
        <v>249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679</v>
      </c>
      <c r="C2437" s="209" t="s">
        <v>680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284</v>
      </c>
      <c r="H2437" s="207" t="s">
        <v>1196</v>
      </c>
      <c r="I2437" s="207" t="s">
        <v>238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679</v>
      </c>
      <c r="C2438" s="209" t="s">
        <v>680</v>
      </c>
      <c r="D2438" s="72" t="str">
        <f t="shared" si="77"/>
        <v>abr/2018</v>
      </c>
      <c r="E2438" s="206">
        <v>43199</v>
      </c>
      <c r="F2438" s="205" t="s">
        <v>395</v>
      </c>
      <c r="G2438" s="205" t="s">
        <v>284</v>
      </c>
      <c r="H2438" s="207" t="s">
        <v>843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681</v>
      </c>
      <c r="C2439" s="209" t="s">
        <v>680</v>
      </c>
      <c r="D2439" s="72" t="str">
        <f t="shared" si="77"/>
        <v>abr/2018</v>
      </c>
      <c r="E2439" s="206">
        <v>43199</v>
      </c>
      <c r="F2439" s="205" t="s">
        <v>202</v>
      </c>
      <c r="G2439" s="205" t="s">
        <v>284</v>
      </c>
      <c r="H2439" s="207" t="s">
        <v>203</v>
      </c>
      <c r="I2439" s="207" t="s">
        <v>289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679</v>
      </c>
      <c r="C2440" s="209" t="s">
        <v>680</v>
      </c>
      <c r="D2440" s="72" t="str">
        <f t="shared" si="77"/>
        <v>abr/2018</v>
      </c>
      <c r="E2440" s="206">
        <v>43199</v>
      </c>
      <c r="F2440" s="205" t="s">
        <v>202</v>
      </c>
      <c r="G2440" s="205" t="s">
        <v>284</v>
      </c>
      <c r="H2440" s="207" t="s">
        <v>203</v>
      </c>
      <c r="I2440" s="207" t="s">
        <v>289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679</v>
      </c>
      <c r="C2441" s="209" t="s">
        <v>680</v>
      </c>
      <c r="D2441" s="72" t="str">
        <f t="shared" si="77"/>
        <v>abr/2018</v>
      </c>
      <c r="E2441" s="206">
        <v>43199</v>
      </c>
      <c r="F2441" s="205" t="s">
        <v>397</v>
      </c>
      <c r="G2441" s="205" t="s">
        <v>284</v>
      </c>
      <c r="H2441" s="207" t="s">
        <v>1185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679</v>
      </c>
      <c r="C2442" s="209" t="s">
        <v>680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314</v>
      </c>
      <c r="H2442" s="207" t="s">
        <v>356</v>
      </c>
      <c r="I2442" s="207" t="s">
        <v>238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679</v>
      </c>
      <c r="C2443" s="209" t="s">
        <v>680</v>
      </c>
      <c r="D2443" s="72" t="str">
        <f t="shared" si="77"/>
        <v>abr/2018</v>
      </c>
      <c r="E2443" s="206">
        <v>43199</v>
      </c>
      <c r="F2443" s="205" t="s">
        <v>209</v>
      </c>
      <c r="G2443" s="205" t="s">
        <v>284</v>
      </c>
      <c r="H2443" s="207" t="s">
        <v>295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679</v>
      </c>
      <c r="C2444" s="209" t="s">
        <v>680</v>
      </c>
      <c r="D2444" s="72" t="str">
        <f t="shared" si="77"/>
        <v>abr/2018</v>
      </c>
      <c r="E2444" s="206">
        <v>43199</v>
      </c>
      <c r="F2444" s="205" t="s">
        <v>209</v>
      </c>
      <c r="G2444" s="205" t="s">
        <v>284</v>
      </c>
      <c r="H2444" s="207" t="s">
        <v>295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679</v>
      </c>
      <c r="C2445" s="209" t="s">
        <v>680</v>
      </c>
      <c r="D2445" s="72" t="str">
        <f t="shared" si="77"/>
        <v>abr/2018</v>
      </c>
      <c r="E2445" s="206">
        <v>43199</v>
      </c>
      <c r="F2445" s="205" t="s">
        <v>209</v>
      </c>
      <c r="G2445" s="205" t="s">
        <v>284</v>
      </c>
      <c r="H2445" s="207" t="s">
        <v>1028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679</v>
      </c>
      <c r="C2446" s="209" t="s">
        <v>680</v>
      </c>
      <c r="D2446" s="72" t="str">
        <f t="shared" si="77"/>
        <v>abr/2018</v>
      </c>
      <c r="E2446" s="206">
        <v>43199</v>
      </c>
      <c r="F2446" s="205" t="s">
        <v>209</v>
      </c>
      <c r="G2446" s="205" t="s">
        <v>284</v>
      </c>
      <c r="H2446" s="207" t="s">
        <v>1028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679</v>
      </c>
      <c r="C2447" s="209" t="s">
        <v>680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284</v>
      </c>
      <c r="H2447" s="207" t="s">
        <v>1067</v>
      </c>
      <c r="I2447" s="207" t="s">
        <v>238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679</v>
      </c>
      <c r="C2448" s="209" t="s">
        <v>680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284</v>
      </c>
      <c r="H2448" s="207" t="s">
        <v>1067</v>
      </c>
      <c r="I2448" s="207" t="s">
        <v>238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681</v>
      </c>
      <c r="C2449" s="209" t="s">
        <v>680</v>
      </c>
      <c r="D2449" s="72" t="str">
        <f t="shared" si="77"/>
        <v>abr/2018</v>
      </c>
      <c r="E2449" s="206">
        <v>43199</v>
      </c>
      <c r="F2449" s="205" t="s">
        <v>200</v>
      </c>
      <c r="G2449" s="205" t="s">
        <v>284</v>
      </c>
      <c r="H2449" s="207" t="s">
        <v>296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679</v>
      </c>
      <c r="C2450" s="209" t="s">
        <v>680</v>
      </c>
      <c r="D2450" s="72" t="str">
        <f t="shared" si="77"/>
        <v>abr/2018</v>
      </c>
      <c r="E2450" s="206">
        <v>43199</v>
      </c>
      <c r="F2450" s="205" t="s">
        <v>200</v>
      </c>
      <c r="G2450" s="205" t="s">
        <v>284</v>
      </c>
      <c r="H2450" s="207" t="s">
        <v>296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679</v>
      </c>
      <c r="C2451" s="209" t="s">
        <v>680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284</v>
      </c>
      <c r="H2451" s="207" t="s">
        <v>991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679</v>
      </c>
      <c r="C2452" s="209" t="s">
        <v>680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284</v>
      </c>
      <c r="H2452" s="207" t="s">
        <v>313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679</v>
      </c>
      <c r="C2453" s="209" t="s">
        <v>680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284</v>
      </c>
      <c r="H2453" s="207" t="s">
        <v>207</v>
      </c>
      <c r="I2453" s="207" t="s">
        <v>186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679</v>
      </c>
      <c r="C2454" s="209" t="s">
        <v>680</v>
      </c>
      <c r="D2454" s="72" t="str">
        <f t="shared" si="77"/>
        <v>abr/2018</v>
      </c>
      <c r="E2454" s="206">
        <v>43200</v>
      </c>
      <c r="F2454" s="205" t="s">
        <v>1197</v>
      </c>
      <c r="G2454" s="205" t="s">
        <v>284</v>
      </c>
      <c r="H2454" s="207" t="s">
        <v>1018</v>
      </c>
      <c r="I2454" s="207" t="s">
        <v>232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679</v>
      </c>
      <c r="C2455" s="209" t="s">
        <v>680</v>
      </c>
      <c r="D2455" s="72" t="str">
        <f t="shared" si="77"/>
        <v>abr/2018</v>
      </c>
      <c r="E2455" s="206">
        <v>43200</v>
      </c>
      <c r="F2455" s="205" t="s">
        <v>1198</v>
      </c>
      <c r="G2455" s="205" t="s">
        <v>284</v>
      </c>
      <c r="H2455" s="207" t="s">
        <v>999</v>
      </c>
      <c r="I2455" s="207" t="s">
        <v>232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681</v>
      </c>
      <c r="C2456" s="209" t="s">
        <v>680</v>
      </c>
      <c r="D2456" s="72" t="str">
        <f t="shared" si="77"/>
        <v>abr/2018</v>
      </c>
      <c r="E2456" s="206">
        <v>43200</v>
      </c>
      <c r="F2456" s="205" t="s">
        <v>209</v>
      </c>
      <c r="G2456" s="205" t="s">
        <v>284</v>
      </c>
      <c r="H2456" s="207" t="s">
        <v>318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681</v>
      </c>
      <c r="C2457" s="209" t="s">
        <v>680</v>
      </c>
      <c r="D2457" s="72" t="str">
        <f t="shared" si="77"/>
        <v>abr/2018</v>
      </c>
      <c r="E2457" s="206">
        <v>43200</v>
      </c>
      <c r="F2457" s="205" t="s">
        <v>200</v>
      </c>
      <c r="G2457" s="205" t="s">
        <v>284</v>
      </c>
      <c r="H2457" s="207" t="s">
        <v>291</v>
      </c>
      <c r="I2457" s="207" t="s">
        <v>226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679</v>
      </c>
      <c r="C2458" s="209" t="s">
        <v>680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284</v>
      </c>
      <c r="H2458" s="207" t="s">
        <v>1098</v>
      </c>
      <c r="I2458" s="207" t="s">
        <v>192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679</v>
      </c>
      <c r="C2459" s="209" t="s">
        <v>680</v>
      </c>
      <c r="D2459" s="72" t="str">
        <f t="shared" si="77"/>
        <v>abr/2018</v>
      </c>
      <c r="E2459" s="206">
        <v>43200</v>
      </c>
      <c r="F2459" s="205" t="s">
        <v>1199</v>
      </c>
      <c r="G2459" s="205" t="s">
        <v>284</v>
      </c>
      <c r="H2459" s="207" t="s">
        <v>1000</v>
      </c>
      <c r="I2459" s="207" t="s">
        <v>232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679</v>
      </c>
      <c r="C2460" s="209" t="s">
        <v>680</v>
      </c>
      <c r="D2460" s="72" t="str">
        <f t="shared" si="77"/>
        <v>abr/2018</v>
      </c>
      <c r="E2460" s="206">
        <v>43200</v>
      </c>
      <c r="F2460" s="205" t="s">
        <v>311</v>
      </c>
      <c r="G2460" s="205" t="s">
        <v>284</v>
      </c>
      <c r="H2460" s="207" t="s">
        <v>1200</v>
      </c>
      <c r="I2460" s="207" t="s">
        <v>265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679</v>
      </c>
      <c r="C2461" s="209" t="s">
        <v>680</v>
      </c>
      <c r="D2461" s="72" t="str">
        <f t="shared" si="77"/>
        <v>abr/2018</v>
      </c>
      <c r="E2461" s="206">
        <v>43200</v>
      </c>
      <c r="F2461" s="205" t="s">
        <v>655</v>
      </c>
      <c r="G2461" s="205" t="s">
        <v>284</v>
      </c>
      <c r="H2461" s="207" t="s">
        <v>1001</v>
      </c>
      <c r="I2461" s="207" t="s">
        <v>232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679</v>
      </c>
      <c r="C2462" s="209" t="s">
        <v>680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284</v>
      </c>
      <c r="H2462" s="207" t="s">
        <v>301</v>
      </c>
      <c r="I2462" s="207" t="s">
        <v>273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679</v>
      </c>
      <c r="C2463" s="209" t="s">
        <v>680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284</v>
      </c>
      <c r="H2463" s="207" t="s">
        <v>1201</v>
      </c>
      <c r="I2463" s="207" t="s">
        <v>273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679</v>
      </c>
      <c r="C2464" s="209" t="s">
        <v>680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284</v>
      </c>
      <c r="H2464" s="207" t="s">
        <v>1054</v>
      </c>
      <c r="I2464" s="207" t="s">
        <v>195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679</v>
      </c>
      <c r="C2465" s="209" t="s">
        <v>680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284</v>
      </c>
      <c r="H2465" s="207" t="s">
        <v>987</v>
      </c>
      <c r="I2465" s="207" t="s">
        <v>245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679</v>
      </c>
      <c r="C2466" s="209" t="s">
        <v>680</v>
      </c>
      <c r="D2466" s="72" t="str">
        <f t="shared" si="77"/>
        <v>abr/2018</v>
      </c>
      <c r="E2466" s="206">
        <v>43200</v>
      </c>
      <c r="F2466" s="205" t="s">
        <v>311</v>
      </c>
      <c r="G2466" s="205" t="s">
        <v>284</v>
      </c>
      <c r="H2466" s="207" t="s">
        <v>425</v>
      </c>
      <c r="I2466" s="207" t="s">
        <v>265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679</v>
      </c>
      <c r="C2467" s="209" t="s">
        <v>680</v>
      </c>
      <c r="D2467" s="72" t="str">
        <f t="shared" si="77"/>
        <v>abr/2018</v>
      </c>
      <c r="E2467" s="206">
        <v>43200</v>
      </c>
      <c r="F2467" s="205" t="s">
        <v>1202</v>
      </c>
      <c r="G2467" s="205" t="s">
        <v>284</v>
      </c>
      <c r="H2467" s="207" t="s">
        <v>1056</v>
      </c>
      <c r="I2467" s="207" t="s">
        <v>232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679</v>
      </c>
      <c r="C2468" s="209" t="s">
        <v>680</v>
      </c>
      <c r="D2468" s="72" t="str">
        <f t="shared" si="77"/>
        <v>abr/2018</v>
      </c>
      <c r="E2468" s="206">
        <v>43200</v>
      </c>
      <c r="F2468" s="205" t="s">
        <v>1076</v>
      </c>
      <c r="G2468" s="205" t="s">
        <v>284</v>
      </c>
      <c r="H2468" s="207" t="s">
        <v>1020</v>
      </c>
      <c r="I2468" s="207" t="s">
        <v>232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679</v>
      </c>
      <c r="C2469" s="209" t="s">
        <v>680</v>
      </c>
      <c r="D2469" s="72" t="str">
        <f t="shared" si="77"/>
        <v>abr/2018</v>
      </c>
      <c r="E2469" s="206">
        <v>43200</v>
      </c>
      <c r="F2469" s="205" t="s">
        <v>658</v>
      </c>
      <c r="G2469" s="205" t="s">
        <v>284</v>
      </c>
      <c r="H2469" s="207" t="s">
        <v>1003</v>
      </c>
      <c r="I2469" s="207" t="s">
        <v>257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679</v>
      </c>
      <c r="C2470" s="209" t="s">
        <v>680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310</v>
      </c>
      <c r="H2470" s="207" t="s">
        <v>288</v>
      </c>
      <c r="I2470" s="207" t="s">
        <v>237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679</v>
      </c>
      <c r="C2471" s="209" t="s">
        <v>680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310</v>
      </c>
      <c r="H2471" s="207" t="s">
        <v>288</v>
      </c>
      <c r="I2471" s="207" t="s">
        <v>237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681</v>
      </c>
      <c r="C2472" s="209" t="s">
        <v>680</v>
      </c>
      <c r="D2472" s="72" t="str">
        <f t="shared" si="77"/>
        <v>abr/2018</v>
      </c>
      <c r="E2472" s="206">
        <v>43200</v>
      </c>
      <c r="F2472" s="205" t="s">
        <v>202</v>
      </c>
      <c r="G2472" s="205" t="s">
        <v>284</v>
      </c>
      <c r="H2472" s="207" t="s">
        <v>203</v>
      </c>
      <c r="I2472" s="207" t="s">
        <v>289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679</v>
      </c>
      <c r="C2473" s="209" t="s">
        <v>680</v>
      </c>
      <c r="D2473" s="72" t="str">
        <f t="shared" si="77"/>
        <v>abr/2018</v>
      </c>
      <c r="E2473" s="206">
        <v>43200</v>
      </c>
      <c r="F2473" s="205" t="s">
        <v>326</v>
      </c>
      <c r="G2473" s="205" t="s">
        <v>284</v>
      </c>
      <c r="H2473" s="207" t="s">
        <v>1005</v>
      </c>
      <c r="I2473" s="207" t="s">
        <v>232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679</v>
      </c>
      <c r="C2474" s="209" t="s">
        <v>680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284</v>
      </c>
      <c r="H2474" s="207" t="s">
        <v>1027</v>
      </c>
      <c r="I2474" s="207" t="s">
        <v>242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679</v>
      </c>
      <c r="C2475" s="209" t="s">
        <v>680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284</v>
      </c>
      <c r="H2475" s="207" t="s">
        <v>1027</v>
      </c>
      <c r="I2475" s="207" t="s">
        <v>242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679</v>
      </c>
      <c r="C2476" s="209" t="s">
        <v>680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284</v>
      </c>
      <c r="H2476" s="207" t="s">
        <v>1027</v>
      </c>
      <c r="I2476" s="207" t="s">
        <v>242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679</v>
      </c>
      <c r="C2477" s="209" t="s">
        <v>680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284</v>
      </c>
      <c r="H2477" s="207" t="s">
        <v>1027</v>
      </c>
      <c r="I2477" s="207" t="s">
        <v>242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679</v>
      </c>
      <c r="C2478" s="209" t="s">
        <v>680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284</v>
      </c>
      <c r="H2478" s="207" t="s">
        <v>1027</v>
      </c>
      <c r="I2478" s="207" t="s">
        <v>242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679</v>
      </c>
      <c r="C2479" s="209" t="s">
        <v>680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284</v>
      </c>
      <c r="H2479" s="207" t="s">
        <v>1027</v>
      </c>
      <c r="I2479" s="207" t="s">
        <v>242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679</v>
      </c>
      <c r="C2480" s="209" t="s">
        <v>680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284</v>
      </c>
      <c r="H2480" s="207" t="s">
        <v>1027</v>
      </c>
      <c r="I2480" s="207" t="s">
        <v>242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679</v>
      </c>
      <c r="C2481" s="209" t="s">
        <v>680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284</v>
      </c>
      <c r="H2481" s="207" t="s">
        <v>1027</v>
      </c>
      <c r="I2481" s="207" t="s">
        <v>242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679</v>
      </c>
      <c r="C2482" s="209" t="s">
        <v>680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284</v>
      </c>
      <c r="H2482" s="207" t="s">
        <v>1027</v>
      </c>
      <c r="I2482" s="207" t="s">
        <v>242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679</v>
      </c>
      <c r="C2483" s="209" t="s">
        <v>680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284</v>
      </c>
      <c r="H2483" s="207" t="s">
        <v>1027</v>
      </c>
      <c r="I2483" s="207" t="s">
        <v>242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679</v>
      </c>
      <c r="C2484" s="209" t="s">
        <v>680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284</v>
      </c>
      <c r="H2484" s="207" t="s">
        <v>1027</v>
      </c>
      <c r="I2484" s="207" t="s">
        <v>242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679</v>
      </c>
      <c r="C2485" s="209" t="s">
        <v>680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284</v>
      </c>
      <c r="H2485" s="207" t="s">
        <v>1027</v>
      </c>
      <c r="I2485" s="207" t="s">
        <v>242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679</v>
      </c>
      <c r="C2486" s="209" t="s">
        <v>680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284</v>
      </c>
      <c r="H2486" s="207" t="s">
        <v>1027</v>
      </c>
      <c r="I2486" s="207" t="s">
        <v>242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679</v>
      </c>
      <c r="C2487" s="209" t="s">
        <v>680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284</v>
      </c>
      <c r="H2487" s="207" t="s">
        <v>1027</v>
      </c>
      <c r="I2487" s="207" t="s">
        <v>242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679</v>
      </c>
      <c r="C2488" s="209" t="s">
        <v>680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284</v>
      </c>
      <c r="H2488" s="207" t="s">
        <v>1027</v>
      </c>
      <c r="I2488" s="207" t="s">
        <v>242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679</v>
      </c>
      <c r="C2489" s="209" t="s">
        <v>680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284</v>
      </c>
      <c r="H2489" s="207" t="s">
        <v>1027</v>
      </c>
      <c r="I2489" s="207" t="s">
        <v>242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679</v>
      </c>
      <c r="C2490" s="209" t="s">
        <v>680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284</v>
      </c>
      <c r="H2490" s="207" t="s">
        <v>1027</v>
      </c>
      <c r="I2490" s="207" t="s">
        <v>242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679</v>
      </c>
      <c r="C2491" s="209" t="s">
        <v>680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284</v>
      </c>
      <c r="H2491" s="207" t="s">
        <v>1027</v>
      </c>
      <c r="I2491" s="207" t="s">
        <v>242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679</v>
      </c>
      <c r="C2492" s="209" t="s">
        <v>680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284</v>
      </c>
      <c r="H2492" s="207" t="s">
        <v>1027</v>
      </c>
      <c r="I2492" s="207" t="s">
        <v>242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679</v>
      </c>
      <c r="C2493" s="209" t="s">
        <v>680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284</v>
      </c>
      <c r="H2493" s="207" t="s">
        <v>1027</v>
      </c>
      <c r="I2493" s="207" t="s">
        <v>242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679</v>
      </c>
      <c r="C2494" s="209" t="s">
        <v>680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284</v>
      </c>
      <c r="H2494" s="207" t="s">
        <v>1027</v>
      </c>
      <c r="I2494" s="207" t="s">
        <v>242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679</v>
      </c>
      <c r="C2495" s="209" t="s">
        <v>680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284</v>
      </c>
      <c r="H2495" s="207" t="s">
        <v>1027</v>
      </c>
      <c r="I2495" s="207" t="s">
        <v>242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679</v>
      </c>
      <c r="C2496" s="209" t="s">
        <v>680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284</v>
      </c>
      <c r="H2496" s="207" t="s">
        <v>1027</v>
      </c>
      <c r="I2496" s="207" t="s">
        <v>242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679</v>
      </c>
      <c r="C2497" s="209" t="s">
        <v>680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284</v>
      </c>
      <c r="H2497" s="207" t="s">
        <v>1027</v>
      </c>
      <c r="I2497" s="207" t="s">
        <v>242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679</v>
      </c>
      <c r="C2498" s="209" t="s">
        <v>680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284</v>
      </c>
      <c r="H2498" s="207" t="s">
        <v>1027</v>
      </c>
      <c r="I2498" s="207" t="s">
        <v>242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679</v>
      </c>
      <c r="C2499" s="209" t="s">
        <v>680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284</v>
      </c>
      <c r="H2499" s="207" t="s">
        <v>1027</v>
      </c>
      <c r="I2499" s="207" t="s">
        <v>242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679</v>
      </c>
      <c r="C2500" s="209" t="s">
        <v>680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284</v>
      </c>
      <c r="H2500" s="207" t="s">
        <v>1027</v>
      </c>
      <c r="I2500" s="207" t="s">
        <v>242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679</v>
      </c>
      <c r="C2501" s="209" t="s">
        <v>680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284</v>
      </c>
      <c r="H2501" s="207" t="s">
        <v>1027</v>
      </c>
      <c r="I2501" s="207" t="s">
        <v>242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679</v>
      </c>
      <c r="C2502" s="209" t="s">
        <v>680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284</v>
      </c>
      <c r="H2502" s="207" t="s">
        <v>1027</v>
      </c>
      <c r="I2502" s="207" t="s">
        <v>242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679</v>
      </c>
      <c r="C2503" s="209" t="s">
        <v>680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284</v>
      </c>
      <c r="H2503" s="207" t="s">
        <v>1027</v>
      </c>
      <c r="I2503" s="207" t="s">
        <v>242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679</v>
      </c>
      <c r="C2504" s="209" t="s">
        <v>680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284</v>
      </c>
      <c r="H2504" s="207" t="s">
        <v>1027</v>
      </c>
      <c r="I2504" s="207" t="s">
        <v>242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679</v>
      </c>
      <c r="C2505" s="209" t="s">
        <v>680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284</v>
      </c>
      <c r="H2505" s="207" t="s">
        <v>1027</v>
      </c>
      <c r="I2505" s="207" t="s">
        <v>242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679</v>
      </c>
      <c r="C2506" s="209" t="s">
        <v>680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284</v>
      </c>
      <c r="H2506" s="207" t="s">
        <v>1027</v>
      </c>
      <c r="I2506" s="207" t="s">
        <v>242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679</v>
      </c>
      <c r="C2507" s="209" t="s">
        <v>680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284</v>
      </c>
      <c r="H2507" s="207" t="s">
        <v>1027</v>
      </c>
      <c r="I2507" s="207" t="s">
        <v>242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679</v>
      </c>
      <c r="C2508" s="209" t="s">
        <v>680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284</v>
      </c>
      <c r="H2508" s="207" t="s">
        <v>1027</v>
      </c>
      <c r="I2508" s="207" t="s">
        <v>242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679</v>
      </c>
      <c r="C2509" s="209" t="s">
        <v>680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284</v>
      </c>
      <c r="H2509" s="207" t="s">
        <v>1027</v>
      </c>
      <c r="I2509" s="207" t="s">
        <v>242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679</v>
      </c>
      <c r="C2510" s="209" t="s">
        <v>680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284</v>
      </c>
      <c r="H2510" s="207" t="s">
        <v>1027</v>
      </c>
      <c r="I2510" s="207" t="s">
        <v>242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679</v>
      </c>
      <c r="C2511" s="209" t="s">
        <v>680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284</v>
      </c>
      <c r="H2511" s="207" t="s">
        <v>1027</v>
      </c>
      <c r="I2511" s="207" t="s">
        <v>242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679</v>
      </c>
      <c r="C2512" s="209" t="s">
        <v>680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284</v>
      </c>
      <c r="H2512" s="207" t="s">
        <v>1027</v>
      </c>
      <c r="I2512" s="207" t="s">
        <v>242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679</v>
      </c>
      <c r="C2513" s="209" t="s">
        <v>680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284</v>
      </c>
      <c r="H2513" s="207" t="s">
        <v>1027</v>
      </c>
      <c r="I2513" s="207" t="s">
        <v>242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679</v>
      </c>
      <c r="C2514" s="209" t="s">
        <v>680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284</v>
      </c>
      <c r="H2514" s="207" t="s">
        <v>1027</v>
      </c>
      <c r="I2514" s="207" t="s">
        <v>242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679</v>
      </c>
      <c r="C2515" s="209" t="s">
        <v>680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284</v>
      </c>
      <c r="H2515" s="207" t="s">
        <v>1027</v>
      </c>
      <c r="I2515" s="207" t="s">
        <v>242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679</v>
      </c>
      <c r="C2516" s="209" t="s">
        <v>680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284</v>
      </c>
      <c r="H2516" s="207" t="s">
        <v>1027</v>
      </c>
      <c r="I2516" s="207" t="s">
        <v>242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679</v>
      </c>
      <c r="C2517" s="209" t="s">
        <v>680</v>
      </c>
      <c r="D2517" s="72" t="str">
        <f t="shared" si="79"/>
        <v>abr/2018</v>
      </c>
      <c r="E2517" s="206">
        <v>43200</v>
      </c>
      <c r="F2517" s="205" t="s">
        <v>209</v>
      </c>
      <c r="G2517" s="205" t="s">
        <v>284</v>
      </c>
      <c r="H2517" s="207" t="s">
        <v>295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679</v>
      </c>
      <c r="C2518" s="209" t="s">
        <v>680</v>
      </c>
      <c r="D2518" s="72" t="str">
        <f t="shared" si="79"/>
        <v>abr/2018</v>
      </c>
      <c r="E2518" s="206">
        <v>43200</v>
      </c>
      <c r="F2518" s="205" t="s">
        <v>209</v>
      </c>
      <c r="G2518" s="205" t="s">
        <v>284</v>
      </c>
      <c r="H2518" s="207" t="s">
        <v>295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679</v>
      </c>
      <c r="C2519" s="209" t="s">
        <v>680</v>
      </c>
      <c r="D2519" s="72" t="str">
        <f t="shared" si="79"/>
        <v>abr/2018</v>
      </c>
      <c r="E2519" s="206">
        <v>43200</v>
      </c>
      <c r="F2519" s="205" t="s">
        <v>209</v>
      </c>
      <c r="G2519" s="205" t="s">
        <v>284</v>
      </c>
      <c r="H2519" s="207" t="s">
        <v>295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679</v>
      </c>
      <c r="C2520" s="209" t="s">
        <v>680</v>
      </c>
      <c r="D2520" s="72" t="str">
        <f t="shared" si="79"/>
        <v>abr/2018</v>
      </c>
      <c r="E2520" s="206">
        <v>43200</v>
      </c>
      <c r="F2520" s="205" t="s">
        <v>209</v>
      </c>
      <c r="G2520" s="205" t="s">
        <v>284</v>
      </c>
      <c r="H2520" s="207" t="s">
        <v>295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679</v>
      </c>
      <c r="C2521" s="209" t="s">
        <v>680</v>
      </c>
      <c r="D2521" s="72" t="str">
        <f t="shared" si="79"/>
        <v>abr/2018</v>
      </c>
      <c r="E2521" s="206">
        <v>43200</v>
      </c>
      <c r="F2521" s="205" t="s">
        <v>209</v>
      </c>
      <c r="G2521" s="205" t="s">
        <v>284</v>
      </c>
      <c r="H2521" s="207" t="s">
        <v>295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679</v>
      </c>
      <c r="C2522" s="209" t="s">
        <v>680</v>
      </c>
      <c r="D2522" s="72" t="str">
        <f t="shared" si="79"/>
        <v>abr/2018</v>
      </c>
      <c r="E2522" s="206">
        <v>43200</v>
      </c>
      <c r="F2522" s="205" t="s">
        <v>209</v>
      </c>
      <c r="G2522" s="205" t="s">
        <v>284</v>
      </c>
      <c r="H2522" s="207" t="s">
        <v>295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679</v>
      </c>
      <c r="C2523" s="209" t="s">
        <v>680</v>
      </c>
      <c r="D2523" s="72" t="str">
        <f t="shared" si="79"/>
        <v>abr/2018</v>
      </c>
      <c r="E2523" s="206">
        <v>43200</v>
      </c>
      <c r="F2523" s="205" t="s">
        <v>209</v>
      </c>
      <c r="G2523" s="205" t="s">
        <v>284</v>
      </c>
      <c r="H2523" s="207" t="s">
        <v>1028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681</v>
      </c>
      <c r="C2524" s="209" t="s">
        <v>680</v>
      </c>
      <c r="D2524" s="72" t="str">
        <f t="shared" si="79"/>
        <v>abr/2018</v>
      </c>
      <c r="E2524" s="206">
        <v>43200</v>
      </c>
      <c r="F2524" s="205" t="s">
        <v>200</v>
      </c>
      <c r="G2524" s="205" t="s">
        <v>284</v>
      </c>
      <c r="H2524" s="207" t="s">
        <v>296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679</v>
      </c>
      <c r="C2525" s="209" t="s">
        <v>680</v>
      </c>
      <c r="D2525" s="72" t="str">
        <f t="shared" si="79"/>
        <v>abr/2018</v>
      </c>
      <c r="E2525" s="206">
        <v>43200</v>
      </c>
      <c r="F2525" s="205" t="s">
        <v>200</v>
      </c>
      <c r="G2525" s="205" t="s">
        <v>284</v>
      </c>
      <c r="H2525" s="207" t="s">
        <v>296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679</v>
      </c>
      <c r="C2526" s="209" t="s">
        <v>680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284</v>
      </c>
      <c r="H2526" s="207" t="s">
        <v>995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679</v>
      </c>
      <c r="C2527" s="209" t="s">
        <v>680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284</v>
      </c>
      <c r="H2527" s="207" t="s">
        <v>178</v>
      </c>
      <c r="I2527" s="207" t="s">
        <v>238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679</v>
      </c>
      <c r="C2528" s="209" t="s">
        <v>680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284</v>
      </c>
      <c r="H2528" s="207" t="s">
        <v>563</v>
      </c>
      <c r="I2528" s="207" t="s">
        <v>238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679</v>
      </c>
      <c r="C2529" s="209" t="s">
        <v>680</v>
      </c>
      <c r="D2529" s="72" t="str">
        <f t="shared" si="79"/>
        <v>abr/2018</v>
      </c>
      <c r="E2529" s="206">
        <v>43201</v>
      </c>
      <c r="F2529" s="205" t="s">
        <v>209</v>
      </c>
      <c r="G2529" s="205" t="s">
        <v>284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679</v>
      </c>
      <c r="C2530" s="209" t="s">
        <v>680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284</v>
      </c>
      <c r="H2530" s="207" t="s">
        <v>343</v>
      </c>
      <c r="I2530" s="207" t="s">
        <v>238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679</v>
      </c>
      <c r="C2531" s="209" t="s">
        <v>680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284</v>
      </c>
      <c r="H2531" s="207" t="s">
        <v>288</v>
      </c>
      <c r="I2531" s="207" t="s">
        <v>238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679</v>
      </c>
      <c r="C2532" s="209" t="s">
        <v>680</v>
      </c>
      <c r="D2532" s="72" t="str">
        <f t="shared" si="79"/>
        <v>abr/2018</v>
      </c>
      <c r="E2532" s="206">
        <v>43201</v>
      </c>
      <c r="F2532" s="205" t="s">
        <v>209</v>
      </c>
      <c r="G2532" s="205" t="s">
        <v>284</v>
      </c>
      <c r="H2532" s="207" t="s">
        <v>295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679</v>
      </c>
      <c r="C2533" s="209" t="s">
        <v>680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284</v>
      </c>
      <c r="H2533" s="207" t="s">
        <v>1114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679</v>
      </c>
      <c r="C2534" s="209" t="s">
        <v>680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284</v>
      </c>
      <c r="H2534" s="207" t="s">
        <v>1114</v>
      </c>
      <c r="I2534" s="207" t="s">
        <v>189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679</v>
      </c>
      <c r="C2535" s="209" t="s">
        <v>680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284</v>
      </c>
      <c r="H2535" s="207" t="s">
        <v>343</v>
      </c>
      <c r="I2535" s="207" t="s">
        <v>238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679</v>
      </c>
      <c r="C2536" s="209" t="s">
        <v>680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284</v>
      </c>
      <c r="H2536" s="207" t="s">
        <v>889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679</v>
      </c>
      <c r="C2537" s="209" t="s">
        <v>680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284</v>
      </c>
      <c r="H2537" s="207" t="s">
        <v>889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679</v>
      </c>
      <c r="C2538" s="209" t="s">
        <v>680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284</v>
      </c>
      <c r="H2538" s="207" t="s">
        <v>352</v>
      </c>
      <c r="I2538" s="207" t="s">
        <v>237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679</v>
      </c>
      <c r="C2539" s="209" t="s">
        <v>680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284</v>
      </c>
      <c r="H2539" s="207" t="s">
        <v>168</v>
      </c>
      <c r="I2539" s="207" t="s">
        <v>249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679</v>
      </c>
      <c r="C2540" s="209" t="s">
        <v>680</v>
      </c>
      <c r="D2540" s="72" t="str">
        <f t="shared" si="79"/>
        <v>abr/2018</v>
      </c>
      <c r="E2540" s="206">
        <v>43202</v>
      </c>
      <c r="F2540" s="205" t="s">
        <v>202</v>
      </c>
      <c r="G2540" s="205" t="s">
        <v>284</v>
      </c>
      <c r="H2540" s="207" t="s">
        <v>203</v>
      </c>
      <c r="I2540" s="207" t="s">
        <v>289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679</v>
      </c>
      <c r="C2541" s="209" t="s">
        <v>680</v>
      </c>
      <c r="D2541" s="72" t="str">
        <f t="shared" si="79"/>
        <v>abr/2018</v>
      </c>
      <c r="E2541" s="206">
        <v>43202</v>
      </c>
      <c r="F2541" s="205" t="s">
        <v>209</v>
      </c>
      <c r="G2541" s="205" t="s">
        <v>284</v>
      </c>
      <c r="H2541" s="207" t="s">
        <v>1028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679</v>
      </c>
      <c r="C2542" s="209" t="s">
        <v>680</v>
      </c>
      <c r="D2542" s="72" t="str">
        <f t="shared" si="79"/>
        <v>abr/2018</v>
      </c>
      <c r="E2542" s="206">
        <v>43202</v>
      </c>
      <c r="F2542" s="205" t="s">
        <v>209</v>
      </c>
      <c r="G2542" s="205" t="s">
        <v>284</v>
      </c>
      <c r="H2542" s="207" t="s">
        <v>1028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679</v>
      </c>
      <c r="C2543" s="209" t="s">
        <v>680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284</v>
      </c>
      <c r="H2543" s="207" t="s">
        <v>305</v>
      </c>
      <c r="I2543" s="207" t="s">
        <v>237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679</v>
      </c>
      <c r="C2544" s="209" t="s">
        <v>680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284</v>
      </c>
      <c r="H2544" s="207" t="s">
        <v>305</v>
      </c>
      <c r="I2544" s="207" t="s">
        <v>237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679</v>
      </c>
      <c r="C2545" s="209" t="s">
        <v>680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284</v>
      </c>
      <c r="H2545" s="207" t="s">
        <v>994</v>
      </c>
      <c r="I2545" s="207" t="s">
        <v>249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681</v>
      </c>
      <c r="C2546" s="209" t="s">
        <v>680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284</v>
      </c>
      <c r="H2546" s="207" t="s">
        <v>140</v>
      </c>
      <c r="I2546" s="207" t="s">
        <v>224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679</v>
      </c>
      <c r="C2547" s="209" t="s">
        <v>680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284</v>
      </c>
      <c r="H2547" s="207" t="s">
        <v>384</v>
      </c>
      <c r="I2547" s="207" t="s">
        <v>237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679</v>
      </c>
      <c r="C2548" s="209" t="s">
        <v>680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284</v>
      </c>
      <c r="H2548" s="207" t="s">
        <v>384</v>
      </c>
      <c r="I2548" s="207" t="s">
        <v>237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679</v>
      </c>
      <c r="C2549" s="209" t="s">
        <v>680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284</v>
      </c>
      <c r="H2549" s="207" t="s">
        <v>343</v>
      </c>
      <c r="I2549" s="207" t="s">
        <v>237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679</v>
      </c>
      <c r="C2550" s="209" t="s">
        <v>680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284</v>
      </c>
      <c r="H2550" s="207" t="s">
        <v>1203</v>
      </c>
      <c r="I2550" s="207" t="s">
        <v>241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679</v>
      </c>
      <c r="C2551" s="209" t="s">
        <v>680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284</v>
      </c>
      <c r="H2551" s="207" t="s">
        <v>1203</v>
      </c>
      <c r="I2551" s="207" t="s">
        <v>189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679</v>
      </c>
      <c r="C2552" s="209" t="s">
        <v>680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284</v>
      </c>
      <c r="H2552" s="207" t="s">
        <v>984</v>
      </c>
      <c r="I2552" s="207" t="s">
        <v>245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679</v>
      </c>
      <c r="C2553" s="209" t="s">
        <v>680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284</v>
      </c>
      <c r="H2553" s="207" t="s">
        <v>1193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679</v>
      </c>
      <c r="C2554" s="209" t="s">
        <v>680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284</v>
      </c>
      <c r="H2554" s="207" t="s">
        <v>1047</v>
      </c>
      <c r="I2554" s="207" t="s">
        <v>258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679</v>
      </c>
      <c r="C2555" s="209" t="s">
        <v>680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284</v>
      </c>
      <c r="H2555" s="207" t="s">
        <v>1161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679</v>
      </c>
      <c r="C2556" s="209" t="s">
        <v>680</v>
      </c>
      <c r="D2556" s="72" t="str">
        <f t="shared" si="79"/>
        <v>abr/2018</v>
      </c>
      <c r="E2556" s="206">
        <v>43203</v>
      </c>
      <c r="F2556" s="205" t="s">
        <v>202</v>
      </c>
      <c r="G2556" s="205" t="s">
        <v>284</v>
      </c>
      <c r="H2556" s="207" t="s">
        <v>203</v>
      </c>
      <c r="I2556" s="207" t="s">
        <v>289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679</v>
      </c>
      <c r="C2557" s="209" t="s">
        <v>680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284</v>
      </c>
      <c r="H2557" s="207" t="s">
        <v>1106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679</v>
      </c>
      <c r="C2558" s="209" t="s">
        <v>680</v>
      </c>
      <c r="D2558" s="72" t="str">
        <f t="shared" si="79"/>
        <v>abr/2018</v>
      </c>
      <c r="E2558" s="206">
        <v>43203</v>
      </c>
      <c r="F2558" s="205" t="s">
        <v>209</v>
      </c>
      <c r="G2558" s="205" t="s">
        <v>284</v>
      </c>
      <c r="H2558" s="207" t="s">
        <v>295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679</v>
      </c>
      <c r="C2559" s="209" t="s">
        <v>680</v>
      </c>
      <c r="D2559" s="72" t="str">
        <f t="shared" si="79"/>
        <v>abr/2018</v>
      </c>
      <c r="E2559" s="206">
        <v>43203</v>
      </c>
      <c r="F2559" s="205" t="s">
        <v>209</v>
      </c>
      <c r="G2559" s="205" t="s">
        <v>284</v>
      </c>
      <c r="H2559" s="207" t="s">
        <v>1028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679</v>
      </c>
      <c r="C2560" s="209" t="s">
        <v>680</v>
      </c>
      <c r="D2560" s="72" t="str">
        <f t="shared" si="79"/>
        <v>abr/2018</v>
      </c>
      <c r="E2560" s="206">
        <v>43203</v>
      </c>
      <c r="F2560" s="205" t="s">
        <v>209</v>
      </c>
      <c r="G2560" s="205" t="s">
        <v>284</v>
      </c>
      <c r="H2560" s="207" t="s">
        <v>1028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681</v>
      </c>
      <c r="C2561" s="209" t="s">
        <v>680</v>
      </c>
      <c r="D2561" s="72" t="str">
        <f t="shared" si="79"/>
        <v>abr/2018</v>
      </c>
      <c r="E2561" s="206">
        <v>43203</v>
      </c>
      <c r="F2561" s="205" t="s">
        <v>200</v>
      </c>
      <c r="G2561" s="205" t="s">
        <v>284</v>
      </c>
      <c r="H2561" s="207" t="s">
        <v>296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679</v>
      </c>
      <c r="C2562" s="209" t="s">
        <v>680</v>
      </c>
      <c r="D2562" s="72" t="str">
        <f t="shared" si="79"/>
        <v>abr/2018</v>
      </c>
      <c r="E2562" s="206">
        <v>43203</v>
      </c>
      <c r="F2562" s="205" t="s">
        <v>200</v>
      </c>
      <c r="G2562" s="205" t="s">
        <v>284</v>
      </c>
      <c r="H2562" s="207" t="s">
        <v>296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679</v>
      </c>
      <c r="C2563" s="209" t="s">
        <v>680</v>
      </c>
      <c r="D2563" s="72" t="str">
        <f t="shared" si="79"/>
        <v>abr/2018</v>
      </c>
      <c r="E2563" s="206">
        <v>43206</v>
      </c>
      <c r="F2563" s="205" t="s">
        <v>402</v>
      </c>
      <c r="G2563" s="205" t="s">
        <v>284</v>
      </c>
      <c r="H2563" s="207" t="s">
        <v>1169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681</v>
      </c>
      <c r="C2564" s="209" t="s">
        <v>680</v>
      </c>
      <c r="D2564" s="72" t="str">
        <f t="shared" ref="D2564:D2627" si="81">TEXT(E2564,"mmm/aaaa")</f>
        <v>abr/2018</v>
      </c>
      <c r="E2564" s="206">
        <v>43206</v>
      </c>
      <c r="F2564" s="205" t="s">
        <v>212</v>
      </c>
      <c r="G2564" s="205" t="s">
        <v>284</v>
      </c>
      <c r="H2564" s="207" t="s">
        <v>212</v>
      </c>
      <c r="I2564" s="207" t="s">
        <v>201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679</v>
      </c>
      <c r="C2565" s="209" t="s">
        <v>680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284</v>
      </c>
      <c r="H2565" s="207" t="s">
        <v>1114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679</v>
      </c>
      <c r="C2566" s="209" t="s">
        <v>680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284</v>
      </c>
      <c r="H2566" s="207" t="s">
        <v>178</v>
      </c>
      <c r="I2566" s="207" t="s">
        <v>238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679</v>
      </c>
      <c r="C2567" s="209" t="s">
        <v>680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284</v>
      </c>
      <c r="H2567" s="207" t="s">
        <v>1204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679</v>
      </c>
      <c r="C2568" s="209" t="s">
        <v>680</v>
      </c>
      <c r="D2568" s="72" t="str">
        <f t="shared" si="81"/>
        <v>abr/2018</v>
      </c>
      <c r="E2568" s="206">
        <v>43206</v>
      </c>
      <c r="F2568" s="205" t="s">
        <v>209</v>
      </c>
      <c r="G2568" s="205" t="s">
        <v>284</v>
      </c>
      <c r="H2568" s="207" t="s">
        <v>318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679</v>
      </c>
      <c r="C2569" s="209" t="s">
        <v>680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284</v>
      </c>
      <c r="H2569" s="207" t="s">
        <v>358</v>
      </c>
      <c r="I2569" s="207" t="s">
        <v>245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679</v>
      </c>
      <c r="C2570" s="209" t="s">
        <v>680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284</v>
      </c>
      <c r="H2570" s="207" t="s">
        <v>986</v>
      </c>
      <c r="I2570" s="207" t="s">
        <v>242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679</v>
      </c>
      <c r="C2571" s="209" t="s">
        <v>680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284</v>
      </c>
      <c r="H2571" s="207" t="s">
        <v>303</v>
      </c>
      <c r="I2571" s="207" t="s">
        <v>238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679</v>
      </c>
      <c r="C2572" s="209" t="s">
        <v>680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284</v>
      </c>
      <c r="H2572" s="207" t="s">
        <v>303</v>
      </c>
      <c r="I2572" s="207" t="s">
        <v>237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679</v>
      </c>
      <c r="C2573" s="209" t="s">
        <v>680</v>
      </c>
      <c r="D2573" s="72" t="str">
        <f t="shared" si="81"/>
        <v>abr/2018</v>
      </c>
      <c r="E2573" s="206">
        <v>43206</v>
      </c>
      <c r="F2573" s="205" t="s">
        <v>402</v>
      </c>
      <c r="G2573" s="205" t="s">
        <v>284</v>
      </c>
      <c r="H2573" s="207" t="s">
        <v>1175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679</v>
      </c>
      <c r="C2574" s="209" t="s">
        <v>680</v>
      </c>
      <c r="D2574" s="72" t="str">
        <f t="shared" si="81"/>
        <v>abr/2018</v>
      </c>
      <c r="E2574" s="206">
        <v>43206</v>
      </c>
      <c r="F2574" s="205" t="s">
        <v>402</v>
      </c>
      <c r="G2574" s="205" t="s">
        <v>284</v>
      </c>
      <c r="H2574" s="207" t="s">
        <v>1176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679</v>
      </c>
      <c r="C2575" s="209" t="s">
        <v>680</v>
      </c>
      <c r="D2575" s="72" t="str">
        <f t="shared" si="81"/>
        <v>abr/2018</v>
      </c>
      <c r="E2575" s="206">
        <v>43206</v>
      </c>
      <c r="F2575" s="205" t="s">
        <v>402</v>
      </c>
      <c r="G2575" s="205" t="s">
        <v>284</v>
      </c>
      <c r="H2575" s="207" t="s">
        <v>1177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679</v>
      </c>
      <c r="C2576" s="209" t="s">
        <v>680</v>
      </c>
      <c r="D2576" s="72" t="str">
        <f t="shared" si="81"/>
        <v>abr/2018</v>
      </c>
      <c r="E2576" s="206">
        <v>43206</v>
      </c>
      <c r="F2576" s="205" t="s">
        <v>402</v>
      </c>
      <c r="G2576" s="205" t="s">
        <v>284</v>
      </c>
      <c r="H2576" s="207" t="s">
        <v>1178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679</v>
      </c>
      <c r="C2577" s="209" t="s">
        <v>680</v>
      </c>
      <c r="D2577" s="72" t="str">
        <f t="shared" si="81"/>
        <v>abr/2018</v>
      </c>
      <c r="E2577" s="206">
        <v>43206</v>
      </c>
      <c r="F2577" s="205" t="s">
        <v>402</v>
      </c>
      <c r="G2577" s="205" t="s">
        <v>284</v>
      </c>
      <c r="H2577" s="207" t="s">
        <v>1179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679</v>
      </c>
      <c r="C2578" s="209" t="s">
        <v>680</v>
      </c>
      <c r="D2578" s="72" t="str">
        <f t="shared" si="81"/>
        <v>abr/2018</v>
      </c>
      <c r="E2578" s="206">
        <v>43206</v>
      </c>
      <c r="F2578" s="205" t="s">
        <v>402</v>
      </c>
      <c r="G2578" s="205" t="s">
        <v>284</v>
      </c>
      <c r="H2578" s="207" t="s">
        <v>1180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679</v>
      </c>
      <c r="C2579" s="209" t="s">
        <v>680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284</v>
      </c>
      <c r="H2579" s="207" t="s">
        <v>179</v>
      </c>
      <c r="I2579" s="207" t="s">
        <v>239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679</v>
      </c>
      <c r="C2580" s="209" t="s">
        <v>680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284</v>
      </c>
      <c r="H2580" s="207" t="s">
        <v>143</v>
      </c>
      <c r="I2580" s="207" t="s">
        <v>244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679</v>
      </c>
      <c r="C2581" s="209" t="s">
        <v>680</v>
      </c>
      <c r="D2581" s="72" t="str">
        <f t="shared" si="81"/>
        <v>abr/2018</v>
      </c>
      <c r="E2581" s="206">
        <v>43206</v>
      </c>
      <c r="F2581" s="205" t="s">
        <v>402</v>
      </c>
      <c r="G2581" s="205" t="s">
        <v>284</v>
      </c>
      <c r="H2581" s="207" t="s">
        <v>1181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679</v>
      </c>
      <c r="C2582" s="209" t="s">
        <v>680</v>
      </c>
      <c r="D2582" s="72" t="str">
        <f t="shared" si="81"/>
        <v>abr/2018</v>
      </c>
      <c r="E2582" s="206">
        <v>43206</v>
      </c>
      <c r="F2582" s="205" t="s">
        <v>402</v>
      </c>
      <c r="G2582" s="205" t="s">
        <v>284</v>
      </c>
      <c r="H2582" s="207" t="s">
        <v>1182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679</v>
      </c>
      <c r="C2583" s="209" t="s">
        <v>680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284</v>
      </c>
      <c r="H2583" s="207" t="s">
        <v>331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679</v>
      </c>
      <c r="C2584" s="209" t="s">
        <v>680</v>
      </c>
      <c r="D2584" s="72" t="str">
        <f t="shared" si="81"/>
        <v>abr/2018</v>
      </c>
      <c r="E2584" s="206">
        <v>43206</v>
      </c>
      <c r="F2584" s="205" t="s">
        <v>402</v>
      </c>
      <c r="G2584" s="205" t="s">
        <v>284</v>
      </c>
      <c r="H2584" s="207" t="s">
        <v>1183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679</v>
      </c>
      <c r="C2585" s="209" t="s">
        <v>680</v>
      </c>
      <c r="D2585" s="72" t="str">
        <f t="shared" si="81"/>
        <v>abr/2018</v>
      </c>
      <c r="E2585" s="206">
        <v>43206</v>
      </c>
      <c r="F2585" s="205" t="s">
        <v>402</v>
      </c>
      <c r="G2585" s="205" t="s">
        <v>284</v>
      </c>
      <c r="H2585" s="207" t="s">
        <v>1184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679</v>
      </c>
      <c r="C2586" s="209" t="s">
        <v>680</v>
      </c>
      <c r="D2586" s="72" t="str">
        <f t="shared" si="81"/>
        <v>abr/2018</v>
      </c>
      <c r="E2586" s="206">
        <v>43206</v>
      </c>
      <c r="F2586" s="205" t="s">
        <v>402</v>
      </c>
      <c r="G2586" s="205" t="s">
        <v>284</v>
      </c>
      <c r="H2586" s="207" t="s">
        <v>1185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679</v>
      </c>
      <c r="C2587" s="209" t="s">
        <v>680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284</v>
      </c>
      <c r="H2587" s="207" t="s">
        <v>306</v>
      </c>
      <c r="I2587" s="207" t="s">
        <v>245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679</v>
      </c>
      <c r="C2588" s="209" t="s">
        <v>680</v>
      </c>
      <c r="D2588" s="72" t="str">
        <f t="shared" si="81"/>
        <v>abr/2018</v>
      </c>
      <c r="E2588" s="206">
        <v>43206</v>
      </c>
      <c r="F2588" s="205" t="s">
        <v>1205</v>
      </c>
      <c r="G2588" s="205" t="s">
        <v>284</v>
      </c>
      <c r="H2588" s="207" t="s">
        <v>1012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679</v>
      </c>
      <c r="C2589" s="209" t="s">
        <v>680</v>
      </c>
      <c r="D2589" s="72" t="str">
        <f t="shared" si="81"/>
        <v>abr/2018</v>
      </c>
      <c r="E2589" s="206">
        <v>43206</v>
      </c>
      <c r="F2589" s="205" t="s">
        <v>1064</v>
      </c>
      <c r="G2589" s="205" t="s">
        <v>284</v>
      </c>
      <c r="H2589" s="207" t="s">
        <v>1012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679</v>
      </c>
      <c r="C2590" s="209" t="s">
        <v>680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284</v>
      </c>
      <c r="H2590" s="207" t="s">
        <v>1027</v>
      </c>
      <c r="I2590" s="207" t="s">
        <v>242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679</v>
      </c>
      <c r="C2591" s="209" t="s">
        <v>680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310</v>
      </c>
      <c r="H2591" s="207" t="s">
        <v>356</v>
      </c>
      <c r="I2591" s="207" t="s">
        <v>238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679</v>
      </c>
      <c r="C2592" s="209" t="s">
        <v>680</v>
      </c>
      <c r="D2592" s="72" t="str">
        <f t="shared" si="81"/>
        <v>abr/2018</v>
      </c>
      <c r="E2592" s="206">
        <v>43206</v>
      </c>
      <c r="F2592" s="205" t="s">
        <v>209</v>
      </c>
      <c r="G2592" s="205" t="s">
        <v>284</v>
      </c>
      <c r="H2592" s="207" t="s">
        <v>295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679</v>
      </c>
      <c r="C2593" s="209" t="s">
        <v>680</v>
      </c>
      <c r="D2593" s="72" t="str">
        <f t="shared" si="81"/>
        <v>abr/2018</v>
      </c>
      <c r="E2593" s="206">
        <v>43206</v>
      </c>
      <c r="F2593" s="205" t="s">
        <v>402</v>
      </c>
      <c r="G2593" s="205" t="s">
        <v>284</v>
      </c>
      <c r="H2593" s="207" t="s">
        <v>1187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679</v>
      </c>
      <c r="C2594" s="209" t="s">
        <v>680</v>
      </c>
      <c r="D2594" s="72" t="str">
        <f t="shared" si="81"/>
        <v>abr/2018</v>
      </c>
      <c r="E2594" s="206">
        <v>43206</v>
      </c>
      <c r="F2594" s="205" t="s">
        <v>402</v>
      </c>
      <c r="G2594" s="205" t="s">
        <v>284</v>
      </c>
      <c r="H2594" s="207" t="s">
        <v>1188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681</v>
      </c>
      <c r="C2595" s="209" t="s">
        <v>680</v>
      </c>
      <c r="D2595" s="72" t="str">
        <f t="shared" si="81"/>
        <v>abr/2018</v>
      </c>
      <c r="E2595" s="206">
        <v>43206</v>
      </c>
      <c r="F2595" s="205" t="s">
        <v>200</v>
      </c>
      <c r="G2595" s="205" t="s">
        <v>284</v>
      </c>
      <c r="H2595" s="207" t="s">
        <v>296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679</v>
      </c>
      <c r="C2596" s="209" t="s">
        <v>680</v>
      </c>
      <c r="D2596" s="72" t="str">
        <f t="shared" si="81"/>
        <v>abr/2018</v>
      </c>
      <c r="E2596" s="206">
        <v>43206</v>
      </c>
      <c r="F2596" s="205" t="s">
        <v>200</v>
      </c>
      <c r="G2596" s="205" t="s">
        <v>284</v>
      </c>
      <c r="H2596" s="207" t="s">
        <v>296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679</v>
      </c>
      <c r="C2597" s="209" t="s">
        <v>680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284</v>
      </c>
      <c r="H2597" s="207" t="s">
        <v>1206</v>
      </c>
      <c r="I2597" s="207" t="s">
        <v>237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679</v>
      </c>
      <c r="C2598" s="209" t="s">
        <v>680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284</v>
      </c>
      <c r="H2598" s="207" t="s">
        <v>316</v>
      </c>
      <c r="I2598" s="207" t="s">
        <v>157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681</v>
      </c>
      <c r="C2599" s="209" t="s">
        <v>680</v>
      </c>
      <c r="D2599" s="72" t="str">
        <f t="shared" si="81"/>
        <v>abr/2018</v>
      </c>
      <c r="E2599" s="206">
        <v>43207</v>
      </c>
      <c r="F2599" s="205" t="s">
        <v>200</v>
      </c>
      <c r="G2599" s="205" t="s">
        <v>284</v>
      </c>
      <c r="H2599" s="207" t="s">
        <v>291</v>
      </c>
      <c r="I2599" s="207" t="s">
        <v>226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679</v>
      </c>
      <c r="C2600" s="209" t="s">
        <v>680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284</v>
      </c>
      <c r="H2600" s="207" t="s">
        <v>303</v>
      </c>
      <c r="I2600" s="207" t="s">
        <v>238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679</v>
      </c>
      <c r="C2601" s="209" t="s">
        <v>680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284</v>
      </c>
      <c r="H2601" s="207" t="s">
        <v>303</v>
      </c>
      <c r="I2601" s="207" t="s">
        <v>238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679</v>
      </c>
      <c r="C2602" s="209" t="s">
        <v>680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284</v>
      </c>
      <c r="H2602" s="207" t="s">
        <v>303</v>
      </c>
      <c r="I2602" s="207" t="s">
        <v>238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679</v>
      </c>
      <c r="C2603" s="209" t="s">
        <v>680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290</v>
      </c>
      <c r="H2603" s="207" t="s">
        <v>288</v>
      </c>
      <c r="I2603" s="207" t="s">
        <v>238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679</v>
      </c>
      <c r="C2604" s="209" t="s">
        <v>680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284</v>
      </c>
      <c r="H2604" s="207" t="s">
        <v>288</v>
      </c>
      <c r="I2604" s="207" t="s">
        <v>237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679</v>
      </c>
      <c r="C2605" s="209" t="s">
        <v>680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314</v>
      </c>
      <c r="H2605" s="207" t="s">
        <v>288</v>
      </c>
      <c r="I2605" s="207" t="s">
        <v>237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679</v>
      </c>
      <c r="C2606" s="209" t="s">
        <v>680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314</v>
      </c>
      <c r="H2606" s="207" t="s">
        <v>288</v>
      </c>
      <c r="I2606" s="207" t="s">
        <v>237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681</v>
      </c>
      <c r="C2607" s="209" t="s">
        <v>680</v>
      </c>
      <c r="D2607" s="72" t="str">
        <f t="shared" si="81"/>
        <v>abr/2018</v>
      </c>
      <c r="E2607" s="206">
        <v>43207</v>
      </c>
      <c r="F2607" s="205" t="s">
        <v>202</v>
      </c>
      <c r="G2607" s="205" t="s">
        <v>284</v>
      </c>
      <c r="H2607" s="207" t="s">
        <v>203</v>
      </c>
      <c r="I2607" s="207" t="s">
        <v>289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679</v>
      </c>
      <c r="C2608" s="209" t="s">
        <v>680</v>
      </c>
      <c r="D2608" s="72" t="str">
        <f t="shared" si="81"/>
        <v>abr/2018</v>
      </c>
      <c r="E2608" s="206">
        <v>43207</v>
      </c>
      <c r="F2608" s="205" t="s">
        <v>311</v>
      </c>
      <c r="G2608" s="205" t="s">
        <v>284</v>
      </c>
      <c r="H2608" s="207" t="s">
        <v>424</v>
      </c>
      <c r="I2608" s="207" t="s">
        <v>265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679</v>
      </c>
      <c r="C2609" s="209" t="s">
        <v>680</v>
      </c>
      <c r="D2609" s="72" t="str">
        <f t="shared" si="81"/>
        <v>abr/2018</v>
      </c>
      <c r="E2609" s="206">
        <v>43207</v>
      </c>
      <c r="F2609" s="205" t="s">
        <v>209</v>
      </c>
      <c r="G2609" s="205" t="s">
        <v>284</v>
      </c>
      <c r="H2609" s="207" t="s">
        <v>295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679</v>
      </c>
      <c r="C2610" s="209" t="s">
        <v>680</v>
      </c>
      <c r="D2610" s="72" t="str">
        <f t="shared" si="81"/>
        <v>abr/2018</v>
      </c>
      <c r="E2610" s="206">
        <v>43207</v>
      </c>
      <c r="F2610" s="205" t="s">
        <v>209</v>
      </c>
      <c r="G2610" s="205" t="s">
        <v>284</v>
      </c>
      <c r="H2610" s="207" t="s">
        <v>295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679</v>
      </c>
      <c r="C2611" s="209" t="s">
        <v>680</v>
      </c>
      <c r="D2611" s="72" t="str">
        <f t="shared" si="81"/>
        <v>abr/2018</v>
      </c>
      <c r="E2611" s="206">
        <v>43207</v>
      </c>
      <c r="F2611" s="205" t="s">
        <v>209</v>
      </c>
      <c r="G2611" s="205" t="s">
        <v>284</v>
      </c>
      <c r="H2611" s="207" t="s">
        <v>295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679</v>
      </c>
      <c r="C2612" s="209" t="s">
        <v>680</v>
      </c>
      <c r="D2612" s="72" t="str">
        <f t="shared" si="81"/>
        <v>abr/2018</v>
      </c>
      <c r="E2612" s="206">
        <v>43207</v>
      </c>
      <c r="F2612" s="205" t="s">
        <v>209</v>
      </c>
      <c r="G2612" s="205" t="s">
        <v>284</v>
      </c>
      <c r="H2612" s="207" t="s">
        <v>295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679</v>
      </c>
      <c r="C2613" s="209" t="s">
        <v>680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284</v>
      </c>
      <c r="H2613" s="207" t="s">
        <v>1163</v>
      </c>
      <c r="I2613" s="207" t="s">
        <v>238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679</v>
      </c>
      <c r="C2614" s="209" t="s">
        <v>680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284</v>
      </c>
      <c r="H2614" s="207" t="s">
        <v>889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679</v>
      </c>
      <c r="C2615" s="209" t="s">
        <v>680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284</v>
      </c>
      <c r="H2615" s="207" t="s">
        <v>889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679</v>
      </c>
      <c r="C2616" s="209" t="s">
        <v>680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284</v>
      </c>
      <c r="H2616" s="207" t="s">
        <v>889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679</v>
      </c>
      <c r="C2617" s="209" t="s">
        <v>680</v>
      </c>
      <c r="D2617" s="72" t="str">
        <f t="shared" si="81"/>
        <v>abr/2018</v>
      </c>
      <c r="E2617" s="206">
        <v>43208</v>
      </c>
      <c r="F2617" s="205" t="s">
        <v>311</v>
      </c>
      <c r="G2617" s="205" t="s">
        <v>284</v>
      </c>
      <c r="H2617" s="207" t="s">
        <v>383</v>
      </c>
      <c r="I2617" s="207" t="s">
        <v>265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679</v>
      </c>
      <c r="C2618" s="209" t="s">
        <v>680</v>
      </c>
      <c r="D2618" s="72" t="str">
        <f t="shared" si="81"/>
        <v>abr/2018</v>
      </c>
      <c r="E2618" s="206">
        <v>43208</v>
      </c>
      <c r="F2618" s="205" t="s">
        <v>1207</v>
      </c>
      <c r="G2618" s="205" t="s">
        <v>284</v>
      </c>
      <c r="H2618" s="207" t="s">
        <v>352</v>
      </c>
      <c r="I2618" s="207" t="s">
        <v>249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679</v>
      </c>
      <c r="C2619" s="209" t="s">
        <v>680</v>
      </c>
      <c r="D2619" s="72" t="str">
        <f t="shared" si="81"/>
        <v>abr/2018</v>
      </c>
      <c r="E2619" s="206">
        <v>43208</v>
      </c>
      <c r="F2619" s="205" t="s">
        <v>311</v>
      </c>
      <c r="G2619" s="205" t="s">
        <v>284</v>
      </c>
      <c r="H2619" s="207" t="s">
        <v>1208</v>
      </c>
      <c r="I2619" s="207" t="s">
        <v>265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679</v>
      </c>
      <c r="C2620" s="209" t="s">
        <v>680</v>
      </c>
      <c r="D2620" s="72" t="str">
        <f t="shared" si="81"/>
        <v>abr/2018</v>
      </c>
      <c r="E2620" s="206">
        <v>43208</v>
      </c>
      <c r="F2620" s="205" t="s">
        <v>209</v>
      </c>
      <c r="G2620" s="205" t="s">
        <v>284</v>
      </c>
      <c r="H2620" s="207" t="s">
        <v>295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679</v>
      </c>
      <c r="C2621" s="209" t="s">
        <v>680</v>
      </c>
      <c r="D2621" s="72" t="str">
        <f t="shared" si="81"/>
        <v>abr/2018</v>
      </c>
      <c r="E2621" s="206">
        <v>43208</v>
      </c>
      <c r="F2621" s="205" t="s">
        <v>209</v>
      </c>
      <c r="G2621" s="205" t="s">
        <v>284</v>
      </c>
      <c r="H2621" s="207" t="s">
        <v>295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679</v>
      </c>
      <c r="C2622" s="209" t="s">
        <v>680</v>
      </c>
      <c r="D2622" s="72" t="str">
        <f t="shared" si="81"/>
        <v>abr/2018</v>
      </c>
      <c r="E2622" s="206">
        <v>43208</v>
      </c>
      <c r="F2622" s="205" t="s">
        <v>209</v>
      </c>
      <c r="G2622" s="205" t="s">
        <v>284</v>
      </c>
      <c r="H2622" s="207" t="s">
        <v>295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679</v>
      </c>
      <c r="C2623" s="209" t="s">
        <v>680</v>
      </c>
      <c r="D2623" s="72" t="str">
        <f t="shared" si="81"/>
        <v>abr/2018</v>
      </c>
      <c r="E2623" s="206">
        <v>43208</v>
      </c>
      <c r="F2623" s="205" t="s">
        <v>209</v>
      </c>
      <c r="G2623" s="205" t="s">
        <v>284</v>
      </c>
      <c r="H2623" s="207" t="s">
        <v>1028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679</v>
      </c>
      <c r="C2624" s="209" t="s">
        <v>680</v>
      </c>
      <c r="D2624" s="72" t="str">
        <f t="shared" si="81"/>
        <v>abr/2018</v>
      </c>
      <c r="E2624" s="206">
        <v>43208</v>
      </c>
      <c r="F2624" s="205" t="s">
        <v>209</v>
      </c>
      <c r="G2624" s="205" t="s">
        <v>284</v>
      </c>
      <c r="H2624" s="207" t="s">
        <v>1028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679</v>
      </c>
      <c r="C2625" s="209" t="s">
        <v>680</v>
      </c>
      <c r="D2625" s="72" t="str">
        <f t="shared" si="81"/>
        <v>abr/2018</v>
      </c>
      <c r="E2625" s="206">
        <v>43208</v>
      </c>
      <c r="F2625" s="205" t="s">
        <v>209</v>
      </c>
      <c r="G2625" s="205" t="s">
        <v>284</v>
      </c>
      <c r="H2625" s="207" t="s">
        <v>1028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681</v>
      </c>
      <c r="C2626" s="209" t="s">
        <v>680</v>
      </c>
      <c r="D2626" s="72" t="str">
        <f t="shared" si="81"/>
        <v>abr/2018</v>
      </c>
      <c r="E2626" s="206">
        <v>43209</v>
      </c>
      <c r="F2626" s="205" t="s">
        <v>212</v>
      </c>
      <c r="G2626" s="205" t="s">
        <v>284</v>
      </c>
      <c r="H2626" s="207" t="s">
        <v>212</v>
      </c>
      <c r="I2626" s="207" t="s">
        <v>201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681</v>
      </c>
      <c r="C2627" s="209" t="s">
        <v>680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284</v>
      </c>
      <c r="H2627" s="207" t="s">
        <v>140</v>
      </c>
      <c r="I2627" s="207" t="s">
        <v>224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679</v>
      </c>
      <c r="C2628" s="209" t="s">
        <v>680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284</v>
      </c>
      <c r="H2628" s="207" t="s">
        <v>1114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679</v>
      </c>
      <c r="C2629" s="209" t="s">
        <v>680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284</v>
      </c>
      <c r="H2629" s="207" t="s">
        <v>384</v>
      </c>
      <c r="I2629" s="207" t="s">
        <v>238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679</v>
      </c>
      <c r="C2630" s="209" t="s">
        <v>680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284</v>
      </c>
      <c r="H2630" s="207" t="s">
        <v>405</v>
      </c>
      <c r="I2630" s="207" t="s">
        <v>237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679</v>
      </c>
      <c r="C2631" s="209" t="s">
        <v>680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284</v>
      </c>
      <c r="H2631" s="207" t="s">
        <v>996</v>
      </c>
      <c r="I2631" s="207" t="s">
        <v>238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679</v>
      </c>
      <c r="C2632" s="209" t="s">
        <v>680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284</v>
      </c>
      <c r="H2632" s="207" t="s">
        <v>889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679</v>
      </c>
      <c r="C2633" s="209" t="s">
        <v>680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284</v>
      </c>
      <c r="H2633" s="207" t="s">
        <v>303</v>
      </c>
      <c r="I2633" s="207" t="s">
        <v>238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679</v>
      </c>
      <c r="C2634" s="209" t="s">
        <v>680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284</v>
      </c>
      <c r="H2634" s="207" t="s">
        <v>1011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679</v>
      </c>
      <c r="C2635" s="209" t="s">
        <v>680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284</v>
      </c>
      <c r="H2635" s="207" t="s">
        <v>400</v>
      </c>
      <c r="I2635" s="207" t="s">
        <v>249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679</v>
      </c>
      <c r="C2636" s="209" t="s">
        <v>680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284</v>
      </c>
      <c r="H2636" s="207" t="s">
        <v>1003</v>
      </c>
      <c r="I2636" s="207" t="s">
        <v>257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679</v>
      </c>
      <c r="C2637" s="209" t="s">
        <v>680</v>
      </c>
      <c r="D2637" s="72" t="str">
        <f t="shared" si="83"/>
        <v>abr/2018</v>
      </c>
      <c r="E2637" s="206">
        <v>43209</v>
      </c>
      <c r="F2637" s="205" t="s">
        <v>1209</v>
      </c>
      <c r="G2637" s="205" t="s">
        <v>284</v>
      </c>
      <c r="H2637" s="207" t="s">
        <v>598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679</v>
      </c>
      <c r="C2638" s="209" t="s">
        <v>680</v>
      </c>
      <c r="D2638" s="72" t="str">
        <f t="shared" si="83"/>
        <v>abr/2018</v>
      </c>
      <c r="E2638" s="206">
        <v>43209</v>
      </c>
      <c r="F2638" s="205" t="s">
        <v>209</v>
      </c>
      <c r="G2638" s="205" t="s">
        <v>284</v>
      </c>
      <c r="H2638" s="207" t="s">
        <v>295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679</v>
      </c>
      <c r="C2639" s="209" t="s">
        <v>680</v>
      </c>
      <c r="D2639" s="72" t="str">
        <f t="shared" si="83"/>
        <v>abr/2018</v>
      </c>
      <c r="E2639" s="206">
        <v>43209</v>
      </c>
      <c r="F2639" s="205" t="s">
        <v>209</v>
      </c>
      <c r="G2639" s="205" t="s">
        <v>284</v>
      </c>
      <c r="H2639" s="207" t="s">
        <v>1028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679</v>
      </c>
      <c r="C2640" s="209" t="s">
        <v>680</v>
      </c>
      <c r="D2640" s="72" t="str">
        <f t="shared" si="83"/>
        <v>abr/2018</v>
      </c>
      <c r="E2640" s="206">
        <v>43209</v>
      </c>
      <c r="F2640" s="205" t="s">
        <v>209</v>
      </c>
      <c r="G2640" s="205" t="s">
        <v>284</v>
      </c>
      <c r="H2640" s="207" t="s">
        <v>1028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681</v>
      </c>
      <c r="C2641" s="209" t="s">
        <v>680</v>
      </c>
      <c r="D2641" s="72" t="str">
        <f t="shared" si="83"/>
        <v>abr/2018</v>
      </c>
      <c r="E2641" s="206">
        <v>43209</v>
      </c>
      <c r="F2641" s="205" t="s">
        <v>200</v>
      </c>
      <c r="G2641" s="205" t="s">
        <v>284</v>
      </c>
      <c r="H2641" s="207" t="s">
        <v>296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679</v>
      </c>
      <c r="C2642" s="209" t="s">
        <v>680</v>
      </c>
      <c r="D2642" s="72" t="str">
        <f t="shared" si="83"/>
        <v>abr/2018</v>
      </c>
      <c r="E2642" s="206">
        <v>43209</v>
      </c>
      <c r="F2642" s="205" t="s">
        <v>200</v>
      </c>
      <c r="G2642" s="205" t="s">
        <v>284</v>
      </c>
      <c r="H2642" s="207" t="s">
        <v>296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679</v>
      </c>
      <c r="C2643" s="209" t="s">
        <v>680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284</v>
      </c>
      <c r="H2643" s="207" t="s">
        <v>305</v>
      </c>
      <c r="I2643" s="207" t="s">
        <v>237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679</v>
      </c>
      <c r="C2644" s="209" t="s">
        <v>680</v>
      </c>
      <c r="D2644" s="72" t="str">
        <f t="shared" si="83"/>
        <v>abr/2018</v>
      </c>
      <c r="E2644" s="206">
        <v>43209</v>
      </c>
      <c r="F2644" s="205" t="s">
        <v>311</v>
      </c>
      <c r="G2644" s="205" t="s">
        <v>284</v>
      </c>
      <c r="H2644" s="207" t="s">
        <v>129</v>
      </c>
      <c r="I2644" s="207" t="s">
        <v>265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679</v>
      </c>
      <c r="C2645" s="209" t="s">
        <v>680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284</v>
      </c>
      <c r="H2645" s="207" t="s">
        <v>359</v>
      </c>
      <c r="I2645" s="207" t="s">
        <v>237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679</v>
      </c>
      <c r="C2646" s="209" t="s">
        <v>680</v>
      </c>
      <c r="D2646" s="72" t="str">
        <f t="shared" si="83"/>
        <v>abr/2018</v>
      </c>
      <c r="E2646" s="206">
        <v>43210</v>
      </c>
      <c r="F2646" s="205" t="s">
        <v>1210</v>
      </c>
      <c r="G2646" s="205" t="s">
        <v>284</v>
      </c>
      <c r="H2646" s="207" t="s">
        <v>1015</v>
      </c>
      <c r="I2646" s="207" t="s">
        <v>232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679</v>
      </c>
      <c r="C2647" s="209" t="s">
        <v>680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284</v>
      </c>
      <c r="H2647" s="207" t="s">
        <v>1015</v>
      </c>
      <c r="I2647" s="207" t="s">
        <v>232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679</v>
      </c>
      <c r="C2648" s="209" t="s">
        <v>680</v>
      </c>
      <c r="D2648" s="72" t="str">
        <f t="shared" si="83"/>
        <v>abr/2018</v>
      </c>
      <c r="E2648" s="206">
        <v>43210</v>
      </c>
      <c r="F2648" s="205" t="s">
        <v>1211</v>
      </c>
      <c r="G2648" s="205" t="s">
        <v>284</v>
      </c>
      <c r="H2648" s="207" t="s">
        <v>1015</v>
      </c>
      <c r="I2648" s="207" t="s">
        <v>232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679</v>
      </c>
      <c r="C2649" s="209" t="s">
        <v>680</v>
      </c>
      <c r="D2649" s="72" t="str">
        <f t="shared" si="83"/>
        <v>abr/2018</v>
      </c>
      <c r="E2649" s="206">
        <v>43210</v>
      </c>
      <c r="F2649" s="205" t="s">
        <v>1212</v>
      </c>
      <c r="G2649" s="205" t="s">
        <v>284</v>
      </c>
      <c r="H2649" s="207" t="s">
        <v>1015</v>
      </c>
      <c r="I2649" s="207" t="s">
        <v>232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679</v>
      </c>
      <c r="C2650" s="209" t="s">
        <v>680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284</v>
      </c>
      <c r="H2650" s="207" t="s">
        <v>1017</v>
      </c>
      <c r="I2650" s="207" t="s">
        <v>232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679</v>
      </c>
      <c r="C2651" s="209" t="s">
        <v>680</v>
      </c>
      <c r="D2651" s="72" t="str">
        <f t="shared" si="83"/>
        <v>abr/2018</v>
      </c>
      <c r="E2651" s="206">
        <v>43210</v>
      </c>
      <c r="F2651" s="205" t="s">
        <v>1213</v>
      </c>
      <c r="G2651" s="205" t="s">
        <v>284</v>
      </c>
      <c r="H2651" s="207" t="s">
        <v>1017</v>
      </c>
      <c r="I2651" s="207" t="s">
        <v>232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679</v>
      </c>
      <c r="C2652" s="209" t="s">
        <v>680</v>
      </c>
      <c r="D2652" s="72" t="str">
        <f t="shared" si="83"/>
        <v>abr/2018</v>
      </c>
      <c r="E2652" s="206">
        <v>43210</v>
      </c>
      <c r="F2652" s="205" t="s">
        <v>1214</v>
      </c>
      <c r="G2652" s="205" t="s">
        <v>284</v>
      </c>
      <c r="H2652" s="207" t="s">
        <v>1017</v>
      </c>
      <c r="I2652" s="207" t="s">
        <v>232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679</v>
      </c>
      <c r="C2653" s="209" t="s">
        <v>680</v>
      </c>
      <c r="D2653" s="72" t="str">
        <f t="shared" si="83"/>
        <v>abr/2018</v>
      </c>
      <c r="E2653" s="206">
        <v>43210</v>
      </c>
      <c r="F2653" s="205" t="s">
        <v>1215</v>
      </c>
      <c r="G2653" s="205" t="s">
        <v>284</v>
      </c>
      <c r="H2653" s="207" t="s">
        <v>1018</v>
      </c>
      <c r="I2653" s="207" t="s">
        <v>232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679</v>
      </c>
      <c r="C2654" s="209" t="s">
        <v>680</v>
      </c>
      <c r="D2654" s="72" t="str">
        <f t="shared" si="83"/>
        <v>abr/2018</v>
      </c>
      <c r="E2654" s="206">
        <v>43210</v>
      </c>
      <c r="F2654" s="205" t="s">
        <v>670</v>
      </c>
      <c r="G2654" s="205" t="s">
        <v>284</v>
      </c>
      <c r="H2654" s="207" t="s">
        <v>1018</v>
      </c>
      <c r="I2654" s="207" t="s">
        <v>232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679</v>
      </c>
      <c r="C2655" s="209" t="s">
        <v>680</v>
      </c>
      <c r="D2655" s="72" t="str">
        <f t="shared" si="83"/>
        <v>abr/2018</v>
      </c>
      <c r="E2655" s="206">
        <v>43210</v>
      </c>
      <c r="F2655" s="205" t="s">
        <v>672</v>
      </c>
      <c r="G2655" s="205" t="s">
        <v>284</v>
      </c>
      <c r="H2655" s="207" t="s">
        <v>1018</v>
      </c>
      <c r="I2655" s="207" t="s">
        <v>232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679</v>
      </c>
      <c r="C2656" s="209" t="s">
        <v>680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284</v>
      </c>
      <c r="H2656" s="207" t="s">
        <v>999</v>
      </c>
      <c r="I2656" s="207" t="s">
        <v>232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679</v>
      </c>
      <c r="C2657" s="209" t="s">
        <v>680</v>
      </c>
      <c r="D2657" s="72" t="str">
        <f t="shared" si="83"/>
        <v>abr/2018</v>
      </c>
      <c r="E2657" s="206">
        <v>43210</v>
      </c>
      <c r="F2657" s="205" t="s">
        <v>1216</v>
      </c>
      <c r="G2657" s="205" t="s">
        <v>284</v>
      </c>
      <c r="H2657" s="207" t="s">
        <v>999</v>
      </c>
      <c r="I2657" s="207" t="s">
        <v>232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679</v>
      </c>
      <c r="C2658" s="209" t="s">
        <v>680</v>
      </c>
      <c r="D2658" s="72" t="str">
        <f t="shared" si="83"/>
        <v>abr/2018</v>
      </c>
      <c r="E2658" s="206">
        <v>43210</v>
      </c>
      <c r="F2658" s="205" t="s">
        <v>1217</v>
      </c>
      <c r="G2658" s="205" t="s">
        <v>284</v>
      </c>
      <c r="H2658" s="207" t="s">
        <v>999</v>
      </c>
      <c r="I2658" s="207" t="s">
        <v>232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681</v>
      </c>
      <c r="C2659" s="209" t="s">
        <v>680</v>
      </c>
      <c r="D2659" s="72" t="str">
        <f t="shared" si="83"/>
        <v>abr/2018</v>
      </c>
      <c r="E2659" s="206">
        <v>43210</v>
      </c>
      <c r="F2659" s="205" t="s">
        <v>200</v>
      </c>
      <c r="G2659" s="205" t="s">
        <v>284</v>
      </c>
      <c r="H2659" s="207" t="s">
        <v>291</v>
      </c>
      <c r="I2659" s="207" t="s">
        <v>226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681</v>
      </c>
      <c r="C2660" s="209" t="s">
        <v>680</v>
      </c>
      <c r="D2660" s="72" t="str">
        <f t="shared" si="83"/>
        <v>abr/2018</v>
      </c>
      <c r="E2660" s="206">
        <v>43210</v>
      </c>
      <c r="F2660" s="205" t="s">
        <v>200</v>
      </c>
      <c r="G2660" s="205" t="s">
        <v>284</v>
      </c>
      <c r="H2660" s="207" t="s">
        <v>291</v>
      </c>
      <c r="I2660" s="207" t="s">
        <v>226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681</v>
      </c>
      <c r="C2661" s="209" t="s">
        <v>680</v>
      </c>
      <c r="D2661" s="72" t="str">
        <f t="shared" si="83"/>
        <v>abr/2018</v>
      </c>
      <c r="E2661" s="206">
        <v>43210</v>
      </c>
      <c r="F2661" s="205" t="s">
        <v>200</v>
      </c>
      <c r="G2661" s="205" t="s">
        <v>284</v>
      </c>
      <c r="H2661" s="207" t="s">
        <v>291</v>
      </c>
      <c r="I2661" s="207" t="s">
        <v>226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679</v>
      </c>
      <c r="C2662" s="209" t="s">
        <v>680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284</v>
      </c>
      <c r="H2662" s="207" t="s">
        <v>1218</v>
      </c>
      <c r="I2662" s="207" t="s">
        <v>273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679</v>
      </c>
      <c r="C2663" s="209" t="s">
        <v>680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284</v>
      </c>
      <c r="H2663" s="207" t="s">
        <v>343</v>
      </c>
      <c r="I2663" s="207" t="s">
        <v>237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679</v>
      </c>
      <c r="C2664" s="209" t="s">
        <v>680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284</v>
      </c>
      <c r="H2664" s="207" t="s">
        <v>1000</v>
      </c>
      <c r="I2664" s="207" t="s">
        <v>232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679</v>
      </c>
      <c r="C2665" s="209" t="s">
        <v>680</v>
      </c>
      <c r="D2665" s="72" t="str">
        <f t="shared" si="83"/>
        <v>abr/2018</v>
      </c>
      <c r="E2665" s="206">
        <v>43210</v>
      </c>
      <c r="F2665" s="205" t="s">
        <v>1219</v>
      </c>
      <c r="G2665" s="205" t="s">
        <v>284</v>
      </c>
      <c r="H2665" s="207" t="s">
        <v>1000</v>
      </c>
      <c r="I2665" s="207" t="s">
        <v>232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679</v>
      </c>
      <c r="C2666" s="209" t="s">
        <v>680</v>
      </c>
      <c r="D2666" s="72" t="str">
        <f t="shared" si="83"/>
        <v>abr/2018</v>
      </c>
      <c r="E2666" s="206">
        <v>43210</v>
      </c>
      <c r="F2666" s="205" t="s">
        <v>1220</v>
      </c>
      <c r="G2666" s="205" t="s">
        <v>284</v>
      </c>
      <c r="H2666" s="207" t="s">
        <v>1000</v>
      </c>
      <c r="I2666" s="207" t="s">
        <v>232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681</v>
      </c>
      <c r="C2667" s="209" t="s">
        <v>680</v>
      </c>
      <c r="D2667" s="72" t="str">
        <f t="shared" si="83"/>
        <v>abr/2018</v>
      </c>
      <c r="E2667" s="206">
        <v>43210</v>
      </c>
      <c r="F2667" s="205" t="s">
        <v>413</v>
      </c>
      <c r="G2667" s="205" t="s">
        <v>284</v>
      </c>
      <c r="H2667" s="207" t="s">
        <v>414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679</v>
      </c>
      <c r="C2668" s="209" t="s">
        <v>680</v>
      </c>
      <c r="D2668" s="72" t="str">
        <f t="shared" si="83"/>
        <v>abr/2018</v>
      </c>
      <c r="E2668" s="206">
        <v>43210</v>
      </c>
      <c r="F2668" s="205" t="s">
        <v>492</v>
      </c>
      <c r="G2668" s="205" t="s">
        <v>284</v>
      </c>
      <c r="H2668" s="207" t="s">
        <v>1001</v>
      </c>
      <c r="I2668" s="207" t="s">
        <v>232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679</v>
      </c>
      <c r="C2669" s="209" t="s">
        <v>680</v>
      </c>
      <c r="D2669" s="72" t="str">
        <f t="shared" si="83"/>
        <v>abr/2018</v>
      </c>
      <c r="E2669" s="206">
        <v>43210</v>
      </c>
      <c r="F2669" s="205" t="s">
        <v>484</v>
      </c>
      <c r="G2669" s="205" t="s">
        <v>284</v>
      </c>
      <c r="H2669" s="207" t="s">
        <v>1001</v>
      </c>
      <c r="I2669" s="207" t="s">
        <v>232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679</v>
      </c>
      <c r="C2670" s="209" t="s">
        <v>680</v>
      </c>
      <c r="D2670" s="72" t="str">
        <f t="shared" si="83"/>
        <v>abr/2018</v>
      </c>
      <c r="E2670" s="206">
        <v>43210</v>
      </c>
      <c r="F2670" s="205" t="s">
        <v>480</v>
      </c>
      <c r="G2670" s="205" t="s">
        <v>284</v>
      </c>
      <c r="H2670" s="207" t="s">
        <v>1001</v>
      </c>
      <c r="I2670" s="207" t="s">
        <v>232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679</v>
      </c>
      <c r="C2671" s="209" t="s">
        <v>680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284</v>
      </c>
      <c r="H2671" s="207" t="s">
        <v>1203</v>
      </c>
      <c r="I2671" s="207" t="s">
        <v>241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679</v>
      </c>
      <c r="C2672" s="209" t="s">
        <v>680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284</v>
      </c>
      <c r="H2672" s="207" t="s">
        <v>1203</v>
      </c>
      <c r="I2672" s="207" t="s">
        <v>189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679</v>
      </c>
      <c r="C2673" s="209" t="s">
        <v>680</v>
      </c>
      <c r="D2673" s="72" t="str">
        <f t="shared" si="83"/>
        <v>abr/2018</v>
      </c>
      <c r="E2673" s="206">
        <v>43210</v>
      </c>
      <c r="F2673" s="205" t="s">
        <v>1221</v>
      </c>
      <c r="G2673" s="205" t="s">
        <v>284</v>
      </c>
      <c r="H2673" s="207" t="s">
        <v>1203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679</v>
      </c>
      <c r="C2674" s="209" t="s">
        <v>680</v>
      </c>
      <c r="D2674" s="72" t="str">
        <f t="shared" si="83"/>
        <v>abr/2018</v>
      </c>
      <c r="E2674" s="206">
        <v>43210</v>
      </c>
      <c r="F2674" s="205" t="s">
        <v>412</v>
      </c>
      <c r="G2674" s="205" t="s">
        <v>284</v>
      </c>
      <c r="H2674" s="207" t="s">
        <v>412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679</v>
      </c>
      <c r="C2675" s="209" t="s">
        <v>680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284</v>
      </c>
      <c r="H2675" s="207" t="s">
        <v>645</v>
      </c>
      <c r="I2675" s="207" t="s">
        <v>238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679</v>
      </c>
      <c r="C2676" s="209" t="s">
        <v>680</v>
      </c>
      <c r="D2676" s="72" t="str">
        <f t="shared" si="83"/>
        <v>abr/2018</v>
      </c>
      <c r="E2676" s="206">
        <v>43210</v>
      </c>
      <c r="F2676" s="205" t="s">
        <v>1222</v>
      </c>
      <c r="G2676" s="205" t="s">
        <v>284</v>
      </c>
      <c r="H2676" s="207" t="s">
        <v>1056</v>
      </c>
      <c r="I2676" s="207" t="s">
        <v>232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679</v>
      </c>
      <c r="C2677" s="209" t="s">
        <v>680</v>
      </c>
      <c r="D2677" s="72" t="str">
        <f t="shared" si="83"/>
        <v>abr/2018</v>
      </c>
      <c r="E2677" s="206">
        <v>43210</v>
      </c>
      <c r="F2677" s="205" t="s">
        <v>1121</v>
      </c>
      <c r="G2677" s="205" t="s">
        <v>284</v>
      </c>
      <c r="H2677" s="207" t="s">
        <v>1056</v>
      </c>
      <c r="I2677" s="207" t="s">
        <v>232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679</v>
      </c>
      <c r="C2678" s="209" t="s">
        <v>680</v>
      </c>
      <c r="D2678" s="72" t="str">
        <f t="shared" si="83"/>
        <v>abr/2018</v>
      </c>
      <c r="E2678" s="206">
        <v>43210</v>
      </c>
      <c r="F2678" s="205" t="s">
        <v>647</v>
      </c>
      <c r="G2678" s="205" t="s">
        <v>284</v>
      </c>
      <c r="H2678" s="207" t="s">
        <v>1056</v>
      </c>
      <c r="I2678" s="207" t="s">
        <v>232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679</v>
      </c>
      <c r="C2679" s="209" t="s">
        <v>680</v>
      </c>
      <c r="D2679" s="72" t="str">
        <f t="shared" si="83"/>
        <v>abr/2018</v>
      </c>
      <c r="E2679" s="206">
        <v>43210</v>
      </c>
      <c r="F2679" s="205" t="s">
        <v>1223</v>
      </c>
      <c r="G2679" s="205" t="s">
        <v>284</v>
      </c>
      <c r="H2679" s="207" t="s">
        <v>1056</v>
      </c>
      <c r="I2679" s="207" t="s">
        <v>232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679</v>
      </c>
      <c r="C2680" s="209" t="s">
        <v>680</v>
      </c>
      <c r="D2680" s="72" t="str">
        <f t="shared" si="83"/>
        <v>abr/2018</v>
      </c>
      <c r="E2680" s="206">
        <v>43210</v>
      </c>
      <c r="F2680" s="205" t="s">
        <v>1224</v>
      </c>
      <c r="G2680" s="205" t="s">
        <v>284</v>
      </c>
      <c r="H2680" s="207" t="s">
        <v>1056</v>
      </c>
      <c r="I2680" s="207" t="s">
        <v>232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679</v>
      </c>
      <c r="C2681" s="209" t="s">
        <v>680</v>
      </c>
      <c r="D2681" s="72" t="str">
        <f t="shared" si="83"/>
        <v>abr/2018</v>
      </c>
      <c r="E2681" s="206">
        <v>43210</v>
      </c>
      <c r="F2681" s="205" t="s">
        <v>648</v>
      </c>
      <c r="G2681" s="205" t="s">
        <v>284</v>
      </c>
      <c r="H2681" s="207" t="s">
        <v>1056</v>
      </c>
      <c r="I2681" s="207" t="s">
        <v>232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679</v>
      </c>
      <c r="C2682" s="209" t="s">
        <v>680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284</v>
      </c>
      <c r="H2682" s="207" t="s">
        <v>1059</v>
      </c>
      <c r="I2682" s="207" t="s">
        <v>232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679</v>
      </c>
      <c r="C2683" s="209" t="s">
        <v>680</v>
      </c>
      <c r="D2683" s="72" t="str">
        <f t="shared" si="83"/>
        <v>abr/2018</v>
      </c>
      <c r="E2683" s="206">
        <v>43210</v>
      </c>
      <c r="F2683" s="205" t="s">
        <v>1225</v>
      </c>
      <c r="G2683" s="205" t="s">
        <v>284</v>
      </c>
      <c r="H2683" s="207" t="s">
        <v>1059</v>
      </c>
      <c r="I2683" s="207" t="s">
        <v>232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679</v>
      </c>
      <c r="C2684" s="209" t="s">
        <v>680</v>
      </c>
      <c r="D2684" s="72" t="str">
        <f t="shared" si="83"/>
        <v>abr/2018</v>
      </c>
      <c r="E2684" s="206">
        <v>43210</v>
      </c>
      <c r="F2684" s="205" t="s">
        <v>526</v>
      </c>
      <c r="G2684" s="205" t="s">
        <v>284</v>
      </c>
      <c r="H2684" s="207" t="s">
        <v>1059</v>
      </c>
      <c r="I2684" s="207" t="s">
        <v>232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679</v>
      </c>
      <c r="C2685" s="209" t="s">
        <v>680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284</v>
      </c>
      <c r="H2685" s="207" t="s">
        <v>184</v>
      </c>
      <c r="I2685" s="207" t="s">
        <v>238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679</v>
      </c>
      <c r="C2686" s="209" t="s">
        <v>680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284</v>
      </c>
      <c r="H2686" s="207" t="s">
        <v>184</v>
      </c>
      <c r="I2686" s="207" t="s">
        <v>238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679</v>
      </c>
      <c r="C2687" s="209" t="s">
        <v>680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284</v>
      </c>
      <c r="H2687" s="207" t="s">
        <v>184</v>
      </c>
      <c r="I2687" s="207" t="s">
        <v>238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679</v>
      </c>
      <c r="C2688" s="209" t="s">
        <v>680</v>
      </c>
      <c r="D2688" s="72" t="str">
        <f t="shared" si="83"/>
        <v>abr/2018</v>
      </c>
      <c r="E2688" s="206">
        <v>43210</v>
      </c>
      <c r="F2688" s="205" t="s">
        <v>1226</v>
      </c>
      <c r="G2688" s="205" t="s">
        <v>284</v>
      </c>
      <c r="H2688" s="207" t="s">
        <v>1047</v>
      </c>
      <c r="I2688" s="207" t="s">
        <v>258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679</v>
      </c>
      <c r="C2689" s="209" t="s">
        <v>680</v>
      </c>
      <c r="D2689" s="72" t="str">
        <f t="shared" si="83"/>
        <v>abr/2018</v>
      </c>
      <c r="E2689" s="206">
        <v>43210</v>
      </c>
      <c r="F2689" s="205" t="s">
        <v>1227</v>
      </c>
      <c r="G2689" s="205" t="s">
        <v>284</v>
      </c>
      <c r="H2689" s="207" t="s">
        <v>1047</v>
      </c>
      <c r="I2689" s="207" t="s">
        <v>258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679</v>
      </c>
      <c r="C2690" s="209" t="s">
        <v>680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284</v>
      </c>
      <c r="H2690" s="207" t="s">
        <v>168</v>
      </c>
      <c r="I2690" s="207" t="s">
        <v>249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679</v>
      </c>
      <c r="C2691" s="209" t="s">
        <v>680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284</v>
      </c>
      <c r="H2691" s="207" t="s">
        <v>216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679</v>
      </c>
      <c r="C2692" s="209" t="s">
        <v>680</v>
      </c>
      <c r="D2692" s="72" t="str">
        <f t="shared" ref="D2692:D2755" si="85">TEXT(E2692,"mmm/aaaa")</f>
        <v>abr/2018</v>
      </c>
      <c r="E2692" s="206">
        <v>43210</v>
      </c>
      <c r="F2692" s="205" t="s">
        <v>1228</v>
      </c>
      <c r="G2692" s="205" t="s">
        <v>284</v>
      </c>
      <c r="H2692" s="207" t="s">
        <v>1020</v>
      </c>
      <c r="I2692" s="207" t="s">
        <v>232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679</v>
      </c>
      <c r="C2693" s="209" t="s">
        <v>680</v>
      </c>
      <c r="D2693" s="72" t="str">
        <f t="shared" si="85"/>
        <v>abr/2018</v>
      </c>
      <c r="E2693" s="206">
        <v>43210</v>
      </c>
      <c r="F2693" s="205" t="s">
        <v>592</v>
      </c>
      <c r="G2693" s="205" t="s">
        <v>284</v>
      </c>
      <c r="H2693" s="207" t="s">
        <v>1020</v>
      </c>
      <c r="I2693" s="207" t="s">
        <v>232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679</v>
      </c>
      <c r="C2694" s="209" t="s">
        <v>680</v>
      </c>
      <c r="D2694" s="72" t="str">
        <f t="shared" si="85"/>
        <v>abr/2018</v>
      </c>
      <c r="E2694" s="206">
        <v>43210</v>
      </c>
      <c r="F2694" s="205" t="s">
        <v>673</v>
      </c>
      <c r="G2694" s="205" t="s">
        <v>284</v>
      </c>
      <c r="H2694" s="207" t="s">
        <v>1020</v>
      </c>
      <c r="I2694" s="207" t="s">
        <v>232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679</v>
      </c>
      <c r="C2695" s="209" t="s">
        <v>680</v>
      </c>
      <c r="D2695" s="72" t="str">
        <f t="shared" si="85"/>
        <v>abr/2018</v>
      </c>
      <c r="E2695" s="206">
        <v>43210</v>
      </c>
      <c r="F2695" s="205" t="s">
        <v>1229</v>
      </c>
      <c r="G2695" s="205" t="s">
        <v>284</v>
      </c>
      <c r="H2695" s="207" t="s">
        <v>331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679</v>
      </c>
      <c r="C2696" s="209" t="s">
        <v>680</v>
      </c>
      <c r="D2696" s="72" t="str">
        <f t="shared" si="85"/>
        <v>abr/2018</v>
      </c>
      <c r="E2696" s="206">
        <v>43210</v>
      </c>
      <c r="F2696" s="205" t="s">
        <v>1230</v>
      </c>
      <c r="G2696" s="205" t="s">
        <v>284</v>
      </c>
      <c r="H2696" s="207" t="s">
        <v>331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679</v>
      </c>
      <c r="C2697" s="209" t="s">
        <v>680</v>
      </c>
      <c r="D2697" s="72" t="str">
        <f t="shared" si="85"/>
        <v>abr/2018</v>
      </c>
      <c r="E2697" s="206">
        <v>43210</v>
      </c>
      <c r="F2697" s="205" t="s">
        <v>570</v>
      </c>
      <c r="G2697" s="205" t="s">
        <v>284</v>
      </c>
      <c r="H2697" s="207" t="s">
        <v>1003</v>
      </c>
      <c r="I2697" s="207" t="s">
        <v>257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679</v>
      </c>
      <c r="C2698" s="209" t="s">
        <v>680</v>
      </c>
      <c r="D2698" s="72" t="str">
        <f t="shared" si="85"/>
        <v>abr/2018</v>
      </c>
      <c r="E2698" s="206">
        <v>43210</v>
      </c>
      <c r="F2698" s="205" t="s">
        <v>464</v>
      </c>
      <c r="G2698" s="205" t="s">
        <v>284</v>
      </c>
      <c r="H2698" s="207" t="s">
        <v>1003</v>
      </c>
      <c r="I2698" s="207" t="s">
        <v>257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679</v>
      </c>
      <c r="C2699" s="209" t="s">
        <v>680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284</v>
      </c>
      <c r="H2699" s="207" t="s">
        <v>288</v>
      </c>
      <c r="I2699" s="207" t="s">
        <v>238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679</v>
      </c>
      <c r="C2700" s="209" t="s">
        <v>680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300</v>
      </c>
      <c r="H2700" s="207" t="s">
        <v>288</v>
      </c>
      <c r="I2700" s="207" t="s">
        <v>237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681</v>
      </c>
      <c r="C2701" s="209" t="s">
        <v>680</v>
      </c>
      <c r="D2701" s="72" t="str">
        <f t="shared" si="85"/>
        <v>abr/2018</v>
      </c>
      <c r="E2701" s="206">
        <v>43210</v>
      </c>
      <c r="F2701" s="205" t="s">
        <v>202</v>
      </c>
      <c r="G2701" s="205" t="s">
        <v>284</v>
      </c>
      <c r="H2701" s="207" t="s">
        <v>203</v>
      </c>
      <c r="I2701" s="207" t="s">
        <v>289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679</v>
      </c>
      <c r="C2702" s="209" t="s">
        <v>680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284</v>
      </c>
      <c r="H2702" s="207" t="s">
        <v>993</v>
      </c>
      <c r="I2702" s="207" t="s">
        <v>239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679</v>
      </c>
      <c r="C2703" s="209" t="s">
        <v>680</v>
      </c>
      <c r="D2703" s="72" t="str">
        <f t="shared" si="85"/>
        <v>abr/2018</v>
      </c>
      <c r="E2703" s="206">
        <v>43210</v>
      </c>
      <c r="F2703" s="205" t="s">
        <v>363</v>
      </c>
      <c r="G2703" s="205" t="s">
        <v>284</v>
      </c>
      <c r="H2703" s="207" t="s">
        <v>1005</v>
      </c>
      <c r="I2703" s="207" t="s">
        <v>232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679</v>
      </c>
      <c r="C2704" s="209" t="s">
        <v>680</v>
      </c>
      <c r="D2704" s="72" t="str">
        <f t="shared" si="85"/>
        <v>abr/2018</v>
      </c>
      <c r="E2704" s="206">
        <v>43210</v>
      </c>
      <c r="F2704" s="205" t="s">
        <v>369</v>
      </c>
      <c r="G2704" s="205" t="s">
        <v>284</v>
      </c>
      <c r="H2704" s="207" t="s">
        <v>1005</v>
      </c>
      <c r="I2704" s="207" t="s">
        <v>232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679</v>
      </c>
      <c r="C2705" s="209" t="s">
        <v>680</v>
      </c>
      <c r="D2705" s="72" t="str">
        <f t="shared" si="85"/>
        <v>abr/2018</v>
      </c>
      <c r="E2705" s="206">
        <v>43210</v>
      </c>
      <c r="F2705" s="205" t="s">
        <v>643</v>
      </c>
      <c r="G2705" s="205" t="s">
        <v>284</v>
      </c>
      <c r="H2705" s="207" t="s">
        <v>1005</v>
      </c>
      <c r="I2705" s="207" t="s">
        <v>232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679</v>
      </c>
      <c r="C2706" s="209" t="s">
        <v>680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284</v>
      </c>
      <c r="H2706" s="207" t="s">
        <v>1027</v>
      </c>
      <c r="I2706" s="207" t="s">
        <v>242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679</v>
      </c>
      <c r="C2707" s="209" t="s">
        <v>680</v>
      </c>
      <c r="D2707" s="72" t="str">
        <f t="shared" si="85"/>
        <v>abr/2018</v>
      </c>
      <c r="E2707" s="206">
        <v>43210</v>
      </c>
      <c r="F2707" s="205" t="s">
        <v>209</v>
      </c>
      <c r="G2707" s="205" t="s">
        <v>284</v>
      </c>
      <c r="H2707" s="207" t="s">
        <v>295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679</v>
      </c>
      <c r="C2708" s="209" t="s">
        <v>680</v>
      </c>
      <c r="D2708" s="72" t="str">
        <f t="shared" si="85"/>
        <v>abr/2018</v>
      </c>
      <c r="E2708" s="206">
        <v>43210</v>
      </c>
      <c r="F2708" s="205" t="s">
        <v>209</v>
      </c>
      <c r="G2708" s="205" t="s">
        <v>284</v>
      </c>
      <c r="H2708" s="207" t="s">
        <v>295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679</v>
      </c>
      <c r="C2709" s="209" t="s">
        <v>680</v>
      </c>
      <c r="D2709" s="72" t="str">
        <f t="shared" si="85"/>
        <v>abr/2018</v>
      </c>
      <c r="E2709" s="206">
        <v>43210</v>
      </c>
      <c r="F2709" s="205" t="s">
        <v>209</v>
      </c>
      <c r="G2709" s="205" t="s">
        <v>284</v>
      </c>
      <c r="H2709" s="207" t="s">
        <v>295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679</v>
      </c>
      <c r="C2710" s="209" t="s">
        <v>680</v>
      </c>
      <c r="D2710" s="72" t="str">
        <f t="shared" si="85"/>
        <v>abr/2018</v>
      </c>
      <c r="E2710" s="206">
        <v>43210</v>
      </c>
      <c r="F2710" s="205" t="s">
        <v>209</v>
      </c>
      <c r="G2710" s="205" t="s">
        <v>284</v>
      </c>
      <c r="H2710" s="207" t="s">
        <v>295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679</v>
      </c>
      <c r="C2711" s="209" t="s">
        <v>680</v>
      </c>
      <c r="D2711" s="72" t="str">
        <f t="shared" si="85"/>
        <v>abr/2018</v>
      </c>
      <c r="E2711" s="206">
        <v>43210</v>
      </c>
      <c r="F2711" s="205" t="s">
        <v>209</v>
      </c>
      <c r="G2711" s="205" t="s">
        <v>284</v>
      </c>
      <c r="H2711" s="207" t="s">
        <v>295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679</v>
      </c>
      <c r="C2712" s="209" t="s">
        <v>680</v>
      </c>
      <c r="D2712" s="72" t="str">
        <f t="shared" si="85"/>
        <v>abr/2018</v>
      </c>
      <c r="E2712" s="206">
        <v>43210</v>
      </c>
      <c r="F2712" s="205" t="s">
        <v>209</v>
      </c>
      <c r="G2712" s="205" t="s">
        <v>284</v>
      </c>
      <c r="H2712" s="207" t="s">
        <v>295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679</v>
      </c>
      <c r="C2713" s="209" t="s">
        <v>680</v>
      </c>
      <c r="D2713" s="72" t="str">
        <f t="shared" si="85"/>
        <v>abr/2018</v>
      </c>
      <c r="E2713" s="206">
        <v>43210</v>
      </c>
      <c r="F2713" s="205" t="s">
        <v>209</v>
      </c>
      <c r="G2713" s="205" t="s">
        <v>284</v>
      </c>
      <c r="H2713" s="207" t="s">
        <v>295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681</v>
      </c>
      <c r="C2714" s="209" t="s">
        <v>680</v>
      </c>
      <c r="D2714" s="72" t="str">
        <f t="shared" si="85"/>
        <v>abr/2018</v>
      </c>
      <c r="E2714" s="206">
        <v>43210</v>
      </c>
      <c r="F2714" s="205" t="s">
        <v>209</v>
      </c>
      <c r="G2714" s="205" t="s">
        <v>284</v>
      </c>
      <c r="H2714" s="207" t="s">
        <v>1231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681</v>
      </c>
      <c r="C2715" s="209" t="s">
        <v>680</v>
      </c>
      <c r="D2715" s="72" t="str">
        <f t="shared" si="85"/>
        <v>abr/2018</v>
      </c>
      <c r="E2715" s="206">
        <v>43210</v>
      </c>
      <c r="F2715" s="205" t="s">
        <v>209</v>
      </c>
      <c r="G2715" s="205" t="s">
        <v>284</v>
      </c>
      <c r="H2715" s="207" t="s">
        <v>1231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681</v>
      </c>
      <c r="C2716" s="209" t="s">
        <v>680</v>
      </c>
      <c r="D2716" s="72" t="str">
        <f t="shared" si="85"/>
        <v>abr/2018</v>
      </c>
      <c r="E2716" s="206">
        <v>43210</v>
      </c>
      <c r="F2716" s="205" t="s">
        <v>200</v>
      </c>
      <c r="G2716" s="205" t="s">
        <v>284</v>
      </c>
      <c r="H2716" s="207" t="s">
        <v>296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681</v>
      </c>
      <c r="C2717" s="209" t="s">
        <v>680</v>
      </c>
      <c r="D2717" s="72" t="str">
        <f t="shared" si="85"/>
        <v>abr/2018</v>
      </c>
      <c r="E2717" s="206">
        <v>43210</v>
      </c>
      <c r="F2717" s="205" t="s">
        <v>200</v>
      </c>
      <c r="G2717" s="205" t="s">
        <v>284</v>
      </c>
      <c r="H2717" s="207" t="s">
        <v>296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681</v>
      </c>
      <c r="C2718" s="209" t="s">
        <v>680</v>
      </c>
      <c r="D2718" s="72" t="str">
        <f t="shared" si="85"/>
        <v>abr/2018</v>
      </c>
      <c r="E2718" s="206">
        <v>43210</v>
      </c>
      <c r="F2718" s="205" t="s">
        <v>200</v>
      </c>
      <c r="G2718" s="205" t="s">
        <v>284</v>
      </c>
      <c r="H2718" s="207" t="s">
        <v>296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679</v>
      </c>
      <c r="C2719" s="209" t="s">
        <v>680</v>
      </c>
      <c r="D2719" s="72" t="str">
        <f t="shared" si="85"/>
        <v>abr/2018</v>
      </c>
      <c r="E2719" s="206">
        <v>43210</v>
      </c>
      <c r="F2719" s="205" t="s">
        <v>200</v>
      </c>
      <c r="G2719" s="205" t="s">
        <v>284</v>
      </c>
      <c r="H2719" s="207" t="s">
        <v>296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679</v>
      </c>
      <c r="C2720" s="209" t="s">
        <v>680</v>
      </c>
      <c r="D2720" s="72" t="str">
        <f t="shared" si="85"/>
        <v>abr/2018</v>
      </c>
      <c r="E2720" s="206">
        <v>43210</v>
      </c>
      <c r="F2720" s="205" t="s">
        <v>200</v>
      </c>
      <c r="G2720" s="205" t="s">
        <v>284</v>
      </c>
      <c r="H2720" s="207" t="s">
        <v>296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679</v>
      </c>
      <c r="C2721" s="209" t="s">
        <v>680</v>
      </c>
      <c r="D2721" s="72" t="str">
        <f t="shared" si="85"/>
        <v>abr/2018</v>
      </c>
      <c r="E2721" s="206">
        <v>43210</v>
      </c>
      <c r="F2721" s="205" t="s">
        <v>200</v>
      </c>
      <c r="G2721" s="205" t="s">
        <v>284</v>
      </c>
      <c r="H2721" s="207" t="s">
        <v>296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679</v>
      </c>
      <c r="C2722" s="209" t="s">
        <v>680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284</v>
      </c>
      <c r="H2722" s="207" t="s">
        <v>1114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679</v>
      </c>
      <c r="C2723" s="209" t="s">
        <v>680</v>
      </c>
      <c r="D2723" s="72" t="str">
        <f t="shared" si="85"/>
        <v>abr/2018</v>
      </c>
      <c r="E2723" s="206">
        <v>43213</v>
      </c>
      <c r="F2723" s="205" t="s">
        <v>311</v>
      </c>
      <c r="G2723" s="205" t="s">
        <v>284</v>
      </c>
      <c r="H2723" s="207" t="s">
        <v>477</v>
      </c>
      <c r="I2723" s="207" t="s">
        <v>265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679</v>
      </c>
      <c r="C2724" s="209" t="s">
        <v>680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284</v>
      </c>
      <c r="H2724" s="207" t="s">
        <v>563</v>
      </c>
      <c r="I2724" s="207" t="s">
        <v>238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679</v>
      </c>
      <c r="C2725" s="209" t="s">
        <v>680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284</v>
      </c>
      <c r="H2725" s="207" t="s">
        <v>563</v>
      </c>
      <c r="I2725" s="207" t="s">
        <v>238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679</v>
      </c>
      <c r="C2726" s="209" t="s">
        <v>680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284</v>
      </c>
      <c r="H2726" s="207" t="s">
        <v>1013</v>
      </c>
      <c r="I2726" s="207" t="s">
        <v>238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679</v>
      </c>
      <c r="C2727" s="209" t="s">
        <v>680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284</v>
      </c>
      <c r="H2727" s="207" t="s">
        <v>180</v>
      </c>
      <c r="I2727" s="207" t="s">
        <v>239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679</v>
      </c>
      <c r="C2728" s="209" t="s">
        <v>680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284</v>
      </c>
      <c r="H2728" s="207" t="s">
        <v>996</v>
      </c>
      <c r="I2728" s="207" t="s">
        <v>238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679</v>
      </c>
      <c r="C2729" s="209" t="s">
        <v>680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284</v>
      </c>
      <c r="H2729" s="207" t="s">
        <v>889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679</v>
      </c>
      <c r="C2730" s="209" t="s">
        <v>680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284</v>
      </c>
      <c r="H2730" s="207" t="s">
        <v>992</v>
      </c>
      <c r="I2730" s="207" t="s">
        <v>244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679</v>
      </c>
      <c r="C2731" s="209" t="s">
        <v>680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284</v>
      </c>
      <c r="H2731" s="207" t="s">
        <v>352</v>
      </c>
      <c r="I2731" s="207" t="s">
        <v>238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679</v>
      </c>
      <c r="C2732" s="209" t="s">
        <v>680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284</v>
      </c>
      <c r="H2732" s="207" t="s">
        <v>400</v>
      </c>
      <c r="I2732" s="207" t="s">
        <v>249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679</v>
      </c>
      <c r="C2733" s="209" t="s">
        <v>680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284</v>
      </c>
      <c r="H2733" s="207" t="s">
        <v>400</v>
      </c>
      <c r="I2733" s="207" t="s">
        <v>249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679</v>
      </c>
      <c r="C2734" s="209" t="s">
        <v>680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284</v>
      </c>
      <c r="H2734" s="207" t="s">
        <v>1161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679</v>
      </c>
      <c r="C2735" s="209" t="s">
        <v>680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284</v>
      </c>
      <c r="H2735" s="207" t="s">
        <v>143</v>
      </c>
      <c r="I2735" s="207" t="s">
        <v>244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679</v>
      </c>
      <c r="C2736" s="209" t="s">
        <v>680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292</v>
      </c>
      <c r="H2736" s="207" t="s">
        <v>1105</v>
      </c>
      <c r="I2736" s="207" t="s">
        <v>273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679</v>
      </c>
      <c r="C2737" s="209" t="s">
        <v>680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284</v>
      </c>
      <c r="H2737" s="207" t="s">
        <v>989</v>
      </c>
      <c r="I2737" s="207" t="s">
        <v>239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681</v>
      </c>
      <c r="C2738" s="209" t="s">
        <v>680</v>
      </c>
      <c r="D2738" s="72" t="str">
        <f t="shared" si="85"/>
        <v>abr/2018</v>
      </c>
      <c r="E2738" s="206">
        <v>43213</v>
      </c>
      <c r="F2738" s="205" t="s">
        <v>202</v>
      </c>
      <c r="G2738" s="205" t="s">
        <v>284</v>
      </c>
      <c r="H2738" s="207" t="s">
        <v>203</v>
      </c>
      <c r="I2738" s="207" t="s">
        <v>289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679</v>
      </c>
      <c r="C2739" s="209" t="s">
        <v>680</v>
      </c>
      <c r="D2739" s="72" t="str">
        <f t="shared" si="85"/>
        <v>abr/2018</v>
      </c>
      <c r="E2739" s="206">
        <v>43213</v>
      </c>
      <c r="F2739" s="205" t="s">
        <v>311</v>
      </c>
      <c r="G2739" s="205" t="s">
        <v>284</v>
      </c>
      <c r="H2739" s="207" t="s">
        <v>1232</v>
      </c>
      <c r="I2739" s="207" t="s">
        <v>265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679</v>
      </c>
      <c r="C2740" s="209" t="s">
        <v>680</v>
      </c>
      <c r="D2740" s="72" t="str">
        <f t="shared" si="85"/>
        <v>abr/2018</v>
      </c>
      <c r="E2740" s="206">
        <v>43213</v>
      </c>
      <c r="F2740" s="205" t="s">
        <v>311</v>
      </c>
      <c r="G2740" s="205" t="s">
        <v>284</v>
      </c>
      <c r="H2740" s="207" t="s">
        <v>378</v>
      </c>
      <c r="I2740" s="207" t="s">
        <v>265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679</v>
      </c>
      <c r="C2741" s="209" t="s">
        <v>680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290</v>
      </c>
      <c r="H2741" s="207" t="s">
        <v>356</v>
      </c>
      <c r="I2741" s="207" t="s">
        <v>238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679</v>
      </c>
      <c r="C2742" s="209" t="s">
        <v>680</v>
      </c>
      <c r="D2742" s="72" t="str">
        <f t="shared" si="85"/>
        <v>abr/2018</v>
      </c>
      <c r="E2742" s="206">
        <v>43213</v>
      </c>
      <c r="F2742" s="205" t="s">
        <v>209</v>
      </c>
      <c r="G2742" s="205" t="s">
        <v>284</v>
      </c>
      <c r="H2742" s="207" t="s">
        <v>295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679</v>
      </c>
      <c r="C2743" s="209" t="s">
        <v>680</v>
      </c>
      <c r="D2743" s="72" t="str">
        <f t="shared" si="85"/>
        <v>abr/2018</v>
      </c>
      <c r="E2743" s="206">
        <v>43213</v>
      </c>
      <c r="F2743" s="205" t="s">
        <v>209</v>
      </c>
      <c r="G2743" s="205" t="s">
        <v>284</v>
      </c>
      <c r="H2743" s="207" t="s">
        <v>295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679</v>
      </c>
      <c r="C2744" s="209" t="s">
        <v>680</v>
      </c>
      <c r="D2744" s="72" t="str">
        <f t="shared" si="85"/>
        <v>abr/2018</v>
      </c>
      <c r="E2744" s="206">
        <v>43213</v>
      </c>
      <c r="F2744" s="205" t="s">
        <v>209</v>
      </c>
      <c r="G2744" s="205" t="s">
        <v>284</v>
      </c>
      <c r="H2744" s="207" t="s">
        <v>295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679</v>
      </c>
      <c r="C2745" s="209" t="s">
        <v>680</v>
      </c>
      <c r="D2745" s="72" t="str">
        <f t="shared" si="85"/>
        <v>abr/2018</v>
      </c>
      <c r="E2745" s="206">
        <v>43213</v>
      </c>
      <c r="F2745" s="205" t="s">
        <v>209</v>
      </c>
      <c r="G2745" s="205" t="s">
        <v>284</v>
      </c>
      <c r="H2745" s="207" t="s">
        <v>1028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679</v>
      </c>
      <c r="C2746" s="209" t="s">
        <v>680</v>
      </c>
      <c r="D2746" s="72" t="str">
        <f t="shared" si="85"/>
        <v>abr/2018</v>
      </c>
      <c r="E2746" s="206">
        <v>43213</v>
      </c>
      <c r="F2746" s="205" t="s">
        <v>209</v>
      </c>
      <c r="G2746" s="205" t="s">
        <v>284</v>
      </c>
      <c r="H2746" s="207" t="s">
        <v>1028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679</v>
      </c>
      <c r="C2747" s="209" t="s">
        <v>680</v>
      </c>
      <c r="D2747" s="72" t="str">
        <f t="shared" si="85"/>
        <v>abr/2018</v>
      </c>
      <c r="E2747" s="206">
        <v>43213</v>
      </c>
      <c r="F2747" s="205" t="s">
        <v>209</v>
      </c>
      <c r="G2747" s="205" t="s">
        <v>284</v>
      </c>
      <c r="H2747" s="207" t="s">
        <v>1028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679</v>
      </c>
      <c r="C2748" s="209" t="s">
        <v>680</v>
      </c>
      <c r="D2748" s="72" t="str">
        <f t="shared" si="85"/>
        <v>abr/2018</v>
      </c>
      <c r="E2748" s="206">
        <v>43213</v>
      </c>
      <c r="F2748" s="205" t="s">
        <v>209</v>
      </c>
      <c r="G2748" s="205" t="s">
        <v>284</v>
      </c>
      <c r="H2748" s="207" t="s">
        <v>1028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681</v>
      </c>
      <c r="C2749" s="209" t="s">
        <v>680</v>
      </c>
      <c r="D2749" s="72" t="str">
        <f t="shared" si="85"/>
        <v>abr/2018</v>
      </c>
      <c r="E2749" s="206">
        <v>43213</v>
      </c>
      <c r="F2749" s="205" t="s">
        <v>200</v>
      </c>
      <c r="G2749" s="205" t="s">
        <v>284</v>
      </c>
      <c r="H2749" s="207" t="s">
        <v>296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679</v>
      </c>
      <c r="C2750" s="209" t="s">
        <v>680</v>
      </c>
      <c r="D2750" s="72" t="str">
        <f t="shared" si="85"/>
        <v>abr/2018</v>
      </c>
      <c r="E2750" s="206">
        <v>43213</v>
      </c>
      <c r="F2750" s="205" t="s">
        <v>200</v>
      </c>
      <c r="G2750" s="205" t="s">
        <v>284</v>
      </c>
      <c r="H2750" s="207" t="s">
        <v>296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679</v>
      </c>
      <c r="C2751" s="209" t="s">
        <v>680</v>
      </c>
      <c r="D2751" s="72" t="str">
        <f t="shared" si="85"/>
        <v>abr/2018</v>
      </c>
      <c r="E2751" s="206">
        <v>43214</v>
      </c>
      <c r="F2751" s="205" t="s">
        <v>212</v>
      </c>
      <c r="G2751" s="205" t="s">
        <v>284</v>
      </c>
      <c r="H2751" s="207" t="s">
        <v>212</v>
      </c>
      <c r="I2751" s="207" t="s">
        <v>201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679</v>
      </c>
      <c r="C2752" s="209" t="s">
        <v>680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284</v>
      </c>
      <c r="H2752" s="207" t="s">
        <v>1233</v>
      </c>
      <c r="I2752" s="207" t="s">
        <v>239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679</v>
      </c>
      <c r="C2753" s="209" t="s">
        <v>680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284</v>
      </c>
      <c r="H2753" s="207" t="s">
        <v>563</v>
      </c>
      <c r="I2753" s="207" t="s">
        <v>238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679</v>
      </c>
      <c r="C2754" s="209" t="s">
        <v>680</v>
      </c>
      <c r="D2754" s="72" t="str">
        <f t="shared" si="85"/>
        <v>abr/2018</v>
      </c>
      <c r="E2754" s="206">
        <v>43214</v>
      </c>
      <c r="F2754" s="205" t="s">
        <v>200</v>
      </c>
      <c r="G2754" s="205" t="s">
        <v>284</v>
      </c>
      <c r="H2754" s="207" t="s">
        <v>291</v>
      </c>
      <c r="I2754" s="207" t="s">
        <v>226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679</v>
      </c>
      <c r="C2755" s="209" t="s">
        <v>680</v>
      </c>
      <c r="D2755" s="72" t="str">
        <f t="shared" si="85"/>
        <v>abr/2018</v>
      </c>
      <c r="E2755" s="206">
        <v>43214</v>
      </c>
      <c r="F2755" s="205" t="s">
        <v>200</v>
      </c>
      <c r="G2755" s="205" t="s">
        <v>284</v>
      </c>
      <c r="H2755" s="207" t="s">
        <v>291</v>
      </c>
      <c r="I2755" s="207" t="s">
        <v>226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679</v>
      </c>
      <c r="C2756" s="209" t="s">
        <v>680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290</v>
      </c>
      <c r="H2756" s="207" t="s">
        <v>288</v>
      </c>
      <c r="I2756" s="207" t="s">
        <v>237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679</v>
      </c>
      <c r="C2757" s="209" t="s">
        <v>680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290</v>
      </c>
      <c r="H2757" s="207" t="s">
        <v>288</v>
      </c>
      <c r="I2757" s="207" t="s">
        <v>237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681</v>
      </c>
      <c r="C2758" s="209" t="s">
        <v>680</v>
      </c>
      <c r="D2758" s="72" t="str">
        <f t="shared" si="87"/>
        <v>abr/2018</v>
      </c>
      <c r="E2758" s="206">
        <v>43214</v>
      </c>
      <c r="F2758" s="205" t="s">
        <v>202</v>
      </c>
      <c r="G2758" s="205" t="s">
        <v>284</v>
      </c>
      <c r="H2758" s="207" t="s">
        <v>203</v>
      </c>
      <c r="I2758" s="207" t="s">
        <v>289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679</v>
      </c>
      <c r="C2759" s="209" t="s">
        <v>680</v>
      </c>
      <c r="D2759" s="72" t="str">
        <f t="shared" si="87"/>
        <v>abr/2018</v>
      </c>
      <c r="E2759" s="206">
        <v>43214</v>
      </c>
      <c r="F2759" s="205" t="s">
        <v>311</v>
      </c>
      <c r="G2759" s="205" t="s">
        <v>284</v>
      </c>
      <c r="H2759" s="207" t="s">
        <v>434</v>
      </c>
      <c r="I2759" s="207" t="s">
        <v>265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679</v>
      </c>
      <c r="C2760" s="209" t="s">
        <v>680</v>
      </c>
      <c r="D2760" s="72" t="str">
        <f t="shared" si="87"/>
        <v>abr/2018</v>
      </c>
      <c r="E2760" s="206">
        <v>43214</v>
      </c>
      <c r="F2760" s="205" t="s">
        <v>311</v>
      </c>
      <c r="G2760" s="205" t="s">
        <v>284</v>
      </c>
      <c r="H2760" s="207" t="s">
        <v>434</v>
      </c>
      <c r="I2760" s="207" t="s">
        <v>265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679</v>
      </c>
      <c r="C2761" s="209" t="s">
        <v>680</v>
      </c>
      <c r="D2761" s="72" t="str">
        <f t="shared" si="87"/>
        <v>abr/2018</v>
      </c>
      <c r="E2761" s="206">
        <v>43214</v>
      </c>
      <c r="F2761" s="205" t="s">
        <v>311</v>
      </c>
      <c r="G2761" s="205" t="s">
        <v>284</v>
      </c>
      <c r="H2761" s="207" t="s">
        <v>378</v>
      </c>
      <c r="I2761" s="207" t="s">
        <v>265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679</v>
      </c>
      <c r="C2762" s="209" t="s">
        <v>680</v>
      </c>
      <c r="D2762" s="72" t="str">
        <f t="shared" si="87"/>
        <v>abr/2018</v>
      </c>
      <c r="E2762" s="206">
        <v>43214</v>
      </c>
      <c r="F2762" s="205" t="s">
        <v>209</v>
      </c>
      <c r="G2762" s="205" t="s">
        <v>284</v>
      </c>
      <c r="H2762" s="207" t="s">
        <v>295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679</v>
      </c>
      <c r="C2763" s="209" t="s">
        <v>680</v>
      </c>
      <c r="D2763" s="72" t="str">
        <f t="shared" si="87"/>
        <v>abr/2018</v>
      </c>
      <c r="E2763" s="206">
        <v>43214</v>
      </c>
      <c r="F2763" s="205" t="s">
        <v>209</v>
      </c>
      <c r="G2763" s="205" t="s">
        <v>284</v>
      </c>
      <c r="H2763" s="207" t="s">
        <v>295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679</v>
      </c>
      <c r="C2764" s="209" t="s">
        <v>680</v>
      </c>
      <c r="D2764" s="72" t="str">
        <f t="shared" si="87"/>
        <v>abr/2018</v>
      </c>
      <c r="E2764" s="206">
        <v>43214</v>
      </c>
      <c r="F2764" s="205" t="s">
        <v>209</v>
      </c>
      <c r="G2764" s="205" t="s">
        <v>284</v>
      </c>
      <c r="H2764" s="207" t="s">
        <v>295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679</v>
      </c>
      <c r="C2765" s="209" t="s">
        <v>680</v>
      </c>
      <c r="D2765" s="72" t="str">
        <f t="shared" si="87"/>
        <v>abr/2018</v>
      </c>
      <c r="E2765" s="206">
        <v>43214</v>
      </c>
      <c r="F2765" s="205" t="s">
        <v>209</v>
      </c>
      <c r="G2765" s="205" t="s">
        <v>284</v>
      </c>
      <c r="H2765" s="207" t="s">
        <v>1028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679</v>
      </c>
      <c r="C2766" s="209" t="s">
        <v>680</v>
      </c>
      <c r="D2766" s="72" t="str">
        <f t="shared" si="87"/>
        <v>abr/2018</v>
      </c>
      <c r="E2766" s="206">
        <v>43214</v>
      </c>
      <c r="F2766" s="205" t="s">
        <v>209</v>
      </c>
      <c r="G2766" s="205" t="s">
        <v>284</v>
      </c>
      <c r="H2766" s="207" t="s">
        <v>1028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679</v>
      </c>
      <c r="C2767" s="209" t="s">
        <v>680</v>
      </c>
      <c r="D2767" s="72" t="str">
        <f t="shared" si="87"/>
        <v>abr/2018</v>
      </c>
      <c r="E2767" s="206">
        <v>43214</v>
      </c>
      <c r="F2767" s="205" t="s">
        <v>209</v>
      </c>
      <c r="G2767" s="205" t="s">
        <v>284</v>
      </c>
      <c r="H2767" s="207" t="s">
        <v>1028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681</v>
      </c>
      <c r="C2768" s="209" t="s">
        <v>680</v>
      </c>
      <c r="D2768" s="72" t="str">
        <f t="shared" si="87"/>
        <v>abr/2018</v>
      </c>
      <c r="E2768" s="206">
        <v>43214</v>
      </c>
      <c r="F2768" s="205" t="s">
        <v>200</v>
      </c>
      <c r="G2768" s="205" t="s">
        <v>284</v>
      </c>
      <c r="H2768" s="207" t="s">
        <v>296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679</v>
      </c>
      <c r="C2769" s="209" t="s">
        <v>680</v>
      </c>
      <c r="D2769" s="72" t="str">
        <f t="shared" si="87"/>
        <v>abr/2018</v>
      </c>
      <c r="E2769" s="206">
        <v>43214</v>
      </c>
      <c r="F2769" s="205" t="s">
        <v>200</v>
      </c>
      <c r="G2769" s="205" t="s">
        <v>284</v>
      </c>
      <c r="H2769" s="207" t="s">
        <v>296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679</v>
      </c>
      <c r="C2770" s="209" t="s">
        <v>680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284</v>
      </c>
      <c r="H2770" s="207" t="s">
        <v>1009</v>
      </c>
      <c r="I2770" s="207" t="s">
        <v>242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681</v>
      </c>
      <c r="C2771" s="209" t="s">
        <v>680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284</v>
      </c>
      <c r="H2771" s="207" t="s">
        <v>140</v>
      </c>
      <c r="I2771" s="207" t="s">
        <v>224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679</v>
      </c>
      <c r="C2772" s="209" t="s">
        <v>680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284</v>
      </c>
      <c r="H2772" s="207" t="s">
        <v>178</v>
      </c>
      <c r="I2772" s="207" t="s">
        <v>238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679</v>
      </c>
      <c r="C2773" s="209" t="s">
        <v>680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284</v>
      </c>
      <c r="H2773" s="207" t="s">
        <v>178</v>
      </c>
      <c r="I2773" s="207" t="s">
        <v>238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679</v>
      </c>
      <c r="C2774" s="209" t="s">
        <v>680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284</v>
      </c>
      <c r="H2774" s="207" t="s">
        <v>178</v>
      </c>
      <c r="I2774" s="207" t="s">
        <v>238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679</v>
      </c>
      <c r="C2775" s="209" t="s">
        <v>680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284</v>
      </c>
      <c r="H2775" s="207" t="s">
        <v>385</v>
      </c>
      <c r="I2775" s="207" t="s">
        <v>238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679</v>
      </c>
      <c r="C2776" s="209" t="s">
        <v>680</v>
      </c>
      <c r="D2776" s="72" t="str">
        <f t="shared" si="87"/>
        <v>abr/2018</v>
      </c>
      <c r="E2776" s="206">
        <v>43215</v>
      </c>
      <c r="F2776" s="205" t="s">
        <v>200</v>
      </c>
      <c r="G2776" s="205" t="s">
        <v>284</v>
      </c>
      <c r="H2776" s="207" t="s">
        <v>291</v>
      </c>
      <c r="I2776" s="207" t="s">
        <v>226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679</v>
      </c>
      <c r="C2777" s="209" t="s">
        <v>680</v>
      </c>
      <c r="D2777" s="72" t="str">
        <f t="shared" si="87"/>
        <v>abr/2018</v>
      </c>
      <c r="E2777" s="206">
        <v>43215</v>
      </c>
      <c r="F2777" s="205" t="s">
        <v>200</v>
      </c>
      <c r="G2777" s="205" t="s">
        <v>284</v>
      </c>
      <c r="H2777" s="207" t="s">
        <v>291</v>
      </c>
      <c r="I2777" s="207" t="s">
        <v>226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679</v>
      </c>
      <c r="C2778" s="209" t="s">
        <v>680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284</v>
      </c>
      <c r="H2778" s="207" t="s">
        <v>1001</v>
      </c>
      <c r="I2778" s="207" t="s">
        <v>232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679</v>
      </c>
      <c r="C2779" s="209" t="s">
        <v>680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284</v>
      </c>
      <c r="H2779" s="207" t="s">
        <v>303</v>
      </c>
      <c r="I2779" s="207" t="s">
        <v>237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679</v>
      </c>
      <c r="C2780" s="209" t="s">
        <v>680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284</v>
      </c>
      <c r="H2780" s="207" t="s">
        <v>1002</v>
      </c>
      <c r="I2780" s="207" t="s">
        <v>241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679</v>
      </c>
      <c r="C2781" s="209" t="s">
        <v>680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284</v>
      </c>
      <c r="H2781" s="207" t="s">
        <v>1002</v>
      </c>
      <c r="I2781" s="207" t="s">
        <v>189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679</v>
      </c>
      <c r="C2782" s="209" t="s">
        <v>680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284</v>
      </c>
      <c r="H2782" s="207" t="s">
        <v>352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679</v>
      </c>
      <c r="C2783" s="209" t="s">
        <v>680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284</v>
      </c>
      <c r="H2783" s="207" t="s">
        <v>1056</v>
      </c>
      <c r="I2783" s="207" t="s">
        <v>232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679</v>
      </c>
      <c r="C2784" s="209" t="s">
        <v>680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284</v>
      </c>
      <c r="H2784" s="207" t="s">
        <v>1056</v>
      </c>
      <c r="I2784" s="207" t="s">
        <v>232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679</v>
      </c>
      <c r="C2785" s="209" t="s">
        <v>680</v>
      </c>
      <c r="D2785" s="72" t="str">
        <f t="shared" si="87"/>
        <v>abr/2018</v>
      </c>
      <c r="E2785" s="206">
        <v>43215</v>
      </c>
      <c r="F2785" s="205" t="s">
        <v>415</v>
      </c>
      <c r="G2785" s="205" t="s">
        <v>284</v>
      </c>
      <c r="H2785" s="207" t="s">
        <v>415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679</v>
      </c>
      <c r="C2786" s="209" t="s">
        <v>680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284</v>
      </c>
      <c r="H2786" s="207" t="s">
        <v>1034</v>
      </c>
      <c r="I2786" s="207" t="s">
        <v>239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679</v>
      </c>
      <c r="C2787" s="209" t="s">
        <v>680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284</v>
      </c>
      <c r="H2787" s="207" t="s">
        <v>659</v>
      </c>
      <c r="I2787" s="207" t="s">
        <v>239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679</v>
      </c>
      <c r="C2788" s="209" t="s">
        <v>680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284</v>
      </c>
      <c r="H2788" s="207" t="s">
        <v>985</v>
      </c>
      <c r="I2788" s="207" t="s">
        <v>245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679</v>
      </c>
      <c r="C2789" s="209" t="s">
        <v>680</v>
      </c>
      <c r="D2789" s="72" t="str">
        <f t="shared" si="87"/>
        <v>abr/2018</v>
      </c>
      <c r="E2789" s="206">
        <v>43215</v>
      </c>
      <c r="F2789" s="205" t="s">
        <v>202</v>
      </c>
      <c r="G2789" s="205" t="s">
        <v>284</v>
      </c>
      <c r="H2789" s="207" t="s">
        <v>203</v>
      </c>
      <c r="I2789" s="207" t="s">
        <v>289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679</v>
      </c>
      <c r="C2790" s="209" t="s">
        <v>680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284</v>
      </c>
      <c r="H2790" s="207" t="s">
        <v>1027</v>
      </c>
      <c r="I2790" s="207" t="s">
        <v>189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679</v>
      </c>
      <c r="C2791" s="209" t="s">
        <v>680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284</v>
      </c>
      <c r="H2791" s="207" t="s">
        <v>1027</v>
      </c>
      <c r="I2791" s="207" t="s">
        <v>242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679</v>
      </c>
      <c r="C2792" s="209" t="s">
        <v>680</v>
      </c>
      <c r="D2792" s="72" t="str">
        <f t="shared" si="87"/>
        <v>abr/2018</v>
      </c>
      <c r="E2792" s="206">
        <v>43215</v>
      </c>
      <c r="F2792" s="205" t="s">
        <v>209</v>
      </c>
      <c r="G2792" s="205" t="s">
        <v>284</v>
      </c>
      <c r="H2792" s="207" t="s">
        <v>295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679</v>
      </c>
      <c r="C2793" s="209" t="s">
        <v>680</v>
      </c>
      <c r="D2793" s="72" t="str">
        <f t="shared" si="87"/>
        <v>abr/2018</v>
      </c>
      <c r="E2793" s="206">
        <v>43215</v>
      </c>
      <c r="F2793" s="205" t="s">
        <v>209</v>
      </c>
      <c r="G2793" s="205" t="s">
        <v>284</v>
      </c>
      <c r="H2793" s="207" t="s">
        <v>295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679</v>
      </c>
      <c r="C2794" s="209" t="s">
        <v>680</v>
      </c>
      <c r="D2794" s="72" t="str">
        <f t="shared" si="87"/>
        <v>abr/2018</v>
      </c>
      <c r="E2794" s="206">
        <v>43215</v>
      </c>
      <c r="F2794" s="205" t="s">
        <v>209</v>
      </c>
      <c r="G2794" s="205" t="s">
        <v>284</v>
      </c>
      <c r="H2794" s="207" t="s">
        <v>295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679</v>
      </c>
      <c r="C2795" s="209" t="s">
        <v>680</v>
      </c>
      <c r="D2795" s="72" t="str">
        <f t="shared" si="87"/>
        <v>abr/2018</v>
      </c>
      <c r="E2795" s="206">
        <v>43215</v>
      </c>
      <c r="F2795" s="205" t="s">
        <v>209</v>
      </c>
      <c r="G2795" s="205" t="s">
        <v>284</v>
      </c>
      <c r="H2795" s="207" t="s">
        <v>295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679</v>
      </c>
      <c r="C2796" s="209" t="s">
        <v>680</v>
      </c>
      <c r="D2796" s="72" t="str">
        <f t="shared" si="87"/>
        <v>abr/2018</v>
      </c>
      <c r="E2796" s="206">
        <v>43215</v>
      </c>
      <c r="F2796" s="205" t="s">
        <v>209</v>
      </c>
      <c r="G2796" s="205" t="s">
        <v>284</v>
      </c>
      <c r="H2796" s="207" t="s">
        <v>1028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679</v>
      </c>
      <c r="C2797" s="209" t="s">
        <v>680</v>
      </c>
      <c r="D2797" s="72" t="str">
        <f t="shared" si="87"/>
        <v>abr/2018</v>
      </c>
      <c r="E2797" s="206">
        <v>43215</v>
      </c>
      <c r="F2797" s="205" t="s">
        <v>209</v>
      </c>
      <c r="G2797" s="205" t="s">
        <v>284</v>
      </c>
      <c r="H2797" s="207" t="s">
        <v>1028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679</v>
      </c>
      <c r="C2798" s="209" t="s">
        <v>680</v>
      </c>
      <c r="D2798" s="72" t="str">
        <f t="shared" si="87"/>
        <v>abr/2018</v>
      </c>
      <c r="E2798" s="206">
        <v>43215</v>
      </c>
      <c r="F2798" s="205" t="s">
        <v>209</v>
      </c>
      <c r="G2798" s="205" t="s">
        <v>284</v>
      </c>
      <c r="H2798" s="207" t="s">
        <v>1028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679</v>
      </c>
      <c r="C2799" s="209" t="s">
        <v>680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284</v>
      </c>
      <c r="H2799" s="207" t="s">
        <v>1067</v>
      </c>
      <c r="I2799" s="207" t="s">
        <v>238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679</v>
      </c>
      <c r="C2800" s="209" t="s">
        <v>680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284</v>
      </c>
      <c r="H2800" s="207" t="s">
        <v>1234</v>
      </c>
      <c r="I2800" s="207" t="s">
        <v>238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679</v>
      </c>
      <c r="C2801" s="209" t="s">
        <v>680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284</v>
      </c>
      <c r="H2801" s="207" t="s">
        <v>305</v>
      </c>
      <c r="I2801" s="207" t="s">
        <v>238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679</v>
      </c>
      <c r="C2802" s="209" t="s">
        <v>680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284</v>
      </c>
      <c r="H2802" s="207" t="s">
        <v>1114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679</v>
      </c>
      <c r="C2803" s="209" t="s">
        <v>680</v>
      </c>
      <c r="D2803" s="72" t="str">
        <f t="shared" si="87"/>
        <v>abr/2018</v>
      </c>
      <c r="E2803" s="206">
        <v>43216</v>
      </c>
      <c r="F2803" s="205" t="s">
        <v>200</v>
      </c>
      <c r="G2803" s="205" t="s">
        <v>284</v>
      </c>
      <c r="H2803" s="207" t="s">
        <v>291</v>
      </c>
      <c r="I2803" s="207" t="s">
        <v>226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679</v>
      </c>
      <c r="C2804" s="209" t="s">
        <v>680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284</v>
      </c>
      <c r="H2804" s="207" t="s">
        <v>343</v>
      </c>
      <c r="I2804" s="207" t="s">
        <v>238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679</v>
      </c>
      <c r="C2805" s="209" t="s">
        <v>680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284</v>
      </c>
      <c r="H2805" s="207" t="s">
        <v>889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679</v>
      </c>
      <c r="C2806" s="209" t="s">
        <v>680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284</v>
      </c>
      <c r="H2806" s="207" t="s">
        <v>889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679</v>
      </c>
      <c r="C2807" s="209" t="s">
        <v>680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284</v>
      </c>
      <c r="H2807" s="207" t="s">
        <v>1024</v>
      </c>
      <c r="I2807" s="207" t="s">
        <v>240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679</v>
      </c>
      <c r="C2808" s="209" t="s">
        <v>680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284</v>
      </c>
      <c r="H2808" s="207" t="s">
        <v>1195</v>
      </c>
      <c r="I2808" s="207" t="s">
        <v>239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679</v>
      </c>
      <c r="C2809" s="209" t="s">
        <v>680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284</v>
      </c>
      <c r="H2809" s="207" t="s">
        <v>984</v>
      </c>
      <c r="I2809" s="207" t="s">
        <v>245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679</v>
      </c>
      <c r="C2810" s="209" t="s">
        <v>680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284</v>
      </c>
      <c r="H2810" s="207" t="s">
        <v>1235</v>
      </c>
      <c r="I2810" s="207" t="s">
        <v>238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679</v>
      </c>
      <c r="C2811" s="209" t="s">
        <v>680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284</v>
      </c>
      <c r="H2811" s="207" t="s">
        <v>1161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679</v>
      </c>
      <c r="C2812" s="209" t="s">
        <v>680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314</v>
      </c>
      <c r="H2812" s="207" t="s">
        <v>288</v>
      </c>
      <c r="I2812" s="207" t="s">
        <v>238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679</v>
      </c>
      <c r="C2813" s="209" t="s">
        <v>680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284</v>
      </c>
      <c r="H2813" s="207" t="s">
        <v>306</v>
      </c>
      <c r="I2813" s="207" t="s">
        <v>245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679</v>
      </c>
      <c r="C2814" s="209" t="s">
        <v>680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284</v>
      </c>
      <c r="H2814" s="207" t="s">
        <v>1005</v>
      </c>
      <c r="I2814" s="207" t="s">
        <v>232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679</v>
      </c>
      <c r="C2815" s="209" t="s">
        <v>680</v>
      </c>
      <c r="D2815" s="72" t="str">
        <f t="shared" si="87"/>
        <v>abr/2018</v>
      </c>
      <c r="E2815" s="206">
        <v>43216</v>
      </c>
      <c r="F2815" s="205" t="s">
        <v>209</v>
      </c>
      <c r="G2815" s="205" t="s">
        <v>284</v>
      </c>
      <c r="H2815" s="207" t="s">
        <v>295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679</v>
      </c>
      <c r="C2816" s="209" t="s">
        <v>680</v>
      </c>
      <c r="D2816" s="72" t="str">
        <f t="shared" si="87"/>
        <v>abr/2018</v>
      </c>
      <c r="E2816" s="206">
        <v>43216</v>
      </c>
      <c r="F2816" s="205" t="s">
        <v>209</v>
      </c>
      <c r="G2816" s="205" t="s">
        <v>284</v>
      </c>
      <c r="H2816" s="207" t="s">
        <v>295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679</v>
      </c>
      <c r="C2817" s="209" t="s">
        <v>680</v>
      </c>
      <c r="D2817" s="72" t="str">
        <f t="shared" si="87"/>
        <v>abr/2018</v>
      </c>
      <c r="E2817" s="206">
        <v>43216</v>
      </c>
      <c r="F2817" s="205" t="s">
        <v>209</v>
      </c>
      <c r="G2817" s="205" t="s">
        <v>284</v>
      </c>
      <c r="H2817" s="207" t="s">
        <v>1028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679</v>
      </c>
      <c r="C2818" s="209" t="s">
        <v>680</v>
      </c>
      <c r="D2818" s="72" t="str">
        <f t="shared" si="87"/>
        <v>abr/2018</v>
      </c>
      <c r="E2818" s="206">
        <v>43216</v>
      </c>
      <c r="F2818" s="205" t="s">
        <v>209</v>
      </c>
      <c r="G2818" s="205" t="s">
        <v>284</v>
      </c>
      <c r="H2818" s="207" t="s">
        <v>1028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679</v>
      </c>
      <c r="C2819" s="209" t="s">
        <v>680</v>
      </c>
      <c r="D2819" s="72" t="str">
        <f t="shared" si="87"/>
        <v>abr/2018</v>
      </c>
      <c r="E2819" s="206">
        <v>43216</v>
      </c>
      <c r="F2819" s="205" t="s">
        <v>209</v>
      </c>
      <c r="G2819" s="205" t="s">
        <v>284</v>
      </c>
      <c r="H2819" s="207" t="s">
        <v>1028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681</v>
      </c>
      <c r="C2820" s="209" t="s">
        <v>680</v>
      </c>
      <c r="D2820" s="72" t="str">
        <f t="shared" ref="D2820:D2883" si="89">TEXT(E2820,"mmm/aaaa")</f>
        <v>abr/2018</v>
      </c>
      <c r="E2820" s="206">
        <v>43216</v>
      </c>
      <c r="F2820" s="205" t="s">
        <v>200</v>
      </c>
      <c r="G2820" s="205" t="s">
        <v>284</v>
      </c>
      <c r="H2820" s="207" t="s">
        <v>296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679</v>
      </c>
      <c r="C2821" s="209" t="s">
        <v>680</v>
      </c>
      <c r="D2821" s="72" t="str">
        <f t="shared" si="89"/>
        <v>abr/2018</v>
      </c>
      <c r="E2821" s="206">
        <v>43216</v>
      </c>
      <c r="F2821" s="205" t="s">
        <v>200</v>
      </c>
      <c r="G2821" s="205" t="s">
        <v>284</v>
      </c>
      <c r="H2821" s="207" t="s">
        <v>296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679</v>
      </c>
      <c r="C2822" s="209" t="s">
        <v>680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284</v>
      </c>
      <c r="H2822" s="207" t="s">
        <v>305</v>
      </c>
      <c r="I2822" s="207" t="s">
        <v>238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679</v>
      </c>
      <c r="C2823" s="209" t="s">
        <v>680</v>
      </c>
      <c r="D2823" s="72" t="str">
        <f t="shared" si="89"/>
        <v>abr/2018</v>
      </c>
      <c r="E2823" s="206">
        <v>43217</v>
      </c>
      <c r="F2823" s="205" t="s">
        <v>372</v>
      </c>
      <c r="G2823" s="205" t="s">
        <v>284</v>
      </c>
      <c r="H2823" s="207" t="s">
        <v>394</v>
      </c>
      <c r="I2823" s="207" t="s">
        <v>188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681</v>
      </c>
      <c r="C2824" s="209" t="s">
        <v>680</v>
      </c>
      <c r="D2824" s="72" t="str">
        <f t="shared" si="89"/>
        <v>abr/2018</v>
      </c>
      <c r="E2824" s="206">
        <v>43217</v>
      </c>
      <c r="F2824" s="205" t="s">
        <v>212</v>
      </c>
      <c r="G2824" s="205" t="s">
        <v>284</v>
      </c>
      <c r="H2824" s="207" t="s">
        <v>212</v>
      </c>
      <c r="I2824" s="207" t="s">
        <v>201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679</v>
      </c>
      <c r="C2825" s="209" t="s">
        <v>680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284</v>
      </c>
      <c r="H2825" s="207" t="s">
        <v>359</v>
      </c>
      <c r="I2825" s="207" t="s">
        <v>237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679</v>
      </c>
      <c r="C2826" s="209" t="s">
        <v>680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284</v>
      </c>
      <c r="H2826" s="207" t="s">
        <v>1114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679</v>
      </c>
      <c r="C2827" s="209" t="s">
        <v>680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284</v>
      </c>
      <c r="H2827" s="207" t="s">
        <v>178</v>
      </c>
      <c r="I2827" s="207" t="s">
        <v>238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679</v>
      </c>
      <c r="C2828" s="209" t="s">
        <v>680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284</v>
      </c>
      <c r="H2828" s="207" t="s">
        <v>178</v>
      </c>
      <c r="I2828" s="207" t="s">
        <v>237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679</v>
      </c>
      <c r="C2829" s="209" t="s">
        <v>680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284</v>
      </c>
      <c r="H2829" s="207" t="s">
        <v>385</v>
      </c>
      <c r="I2829" s="207" t="s">
        <v>238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679</v>
      </c>
      <c r="C2830" s="209" t="s">
        <v>680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284</v>
      </c>
      <c r="H2830" s="207" t="s">
        <v>1018</v>
      </c>
      <c r="I2830" s="207" t="s">
        <v>232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679</v>
      </c>
      <c r="C2831" s="209" t="s">
        <v>680</v>
      </c>
      <c r="D2831" s="72" t="str">
        <f t="shared" si="89"/>
        <v>abr/2018</v>
      </c>
      <c r="E2831" s="206">
        <v>43217</v>
      </c>
      <c r="F2831" s="205" t="s">
        <v>200</v>
      </c>
      <c r="G2831" s="205" t="s">
        <v>284</v>
      </c>
      <c r="H2831" s="207" t="s">
        <v>291</v>
      </c>
      <c r="I2831" s="207" t="s">
        <v>226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679</v>
      </c>
      <c r="C2832" s="209" t="s">
        <v>680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284</v>
      </c>
      <c r="H2832" s="207" t="s">
        <v>405</v>
      </c>
      <c r="I2832" s="207" t="s">
        <v>237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679</v>
      </c>
      <c r="C2833" s="209" t="s">
        <v>680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284</v>
      </c>
      <c r="H2833" s="207" t="s">
        <v>343</v>
      </c>
      <c r="I2833" s="207" t="s">
        <v>237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679</v>
      </c>
      <c r="C2834" s="209" t="s">
        <v>680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284</v>
      </c>
      <c r="H2834" s="207" t="s">
        <v>996</v>
      </c>
      <c r="I2834" s="207" t="s">
        <v>238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679</v>
      </c>
      <c r="C2835" s="209" t="s">
        <v>680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284</v>
      </c>
      <c r="H2835" s="207" t="s">
        <v>873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679</v>
      </c>
      <c r="C2836" s="209" t="s">
        <v>680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284</v>
      </c>
      <c r="H2836" s="207" t="s">
        <v>1174</v>
      </c>
      <c r="I2836" s="207" t="s">
        <v>246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679</v>
      </c>
      <c r="C2837" s="209" t="s">
        <v>680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284</v>
      </c>
      <c r="H2837" s="207" t="s">
        <v>303</v>
      </c>
      <c r="I2837" s="207" t="s">
        <v>237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679</v>
      </c>
      <c r="C2838" s="209" t="s">
        <v>680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284</v>
      </c>
      <c r="H2838" s="207" t="s">
        <v>303</v>
      </c>
      <c r="I2838" s="207" t="s">
        <v>237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679</v>
      </c>
      <c r="C2839" s="209" t="s">
        <v>680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284</v>
      </c>
      <c r="H2839" s="207" t="s">
        <v>287</v>
      </c>
      <c r="I2839" s="207" t="s">
        <v>238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679</v>
      </c>
      <c r="C2840" s="209" t="s">
        <v>680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284</v>
      </c>
      <c r="H2840" s="207" t="s">
        <v>942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679</v>
      </c>
      <c r="C2841" s="209" t="s">
        <v>680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314</v>
      </c>
      <c r="H2841" s="207" t="s">
        <v>352</v>
      </c>
      <c r="I2841" s="207" t="s">
        <v>237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679</v>
      </c>
      <c r="C2842" s="209" t="s">
        <v>680</v>
      </c>
      <c r="D2842" s="72" t="str">
        <f t="shared" si="89"/>
        <v>abr/2018</v>
      </c>
      <c r="E2842" s="206">
        <v>43217</v>
      </c>
      <c r="F2842" s="205" t="s">
        <v>1236</v>
      </c>
      <c r="G2842" s="205" t="s">
        <v>284</v>
      </c>
      <c r="H2842" s="207" t="s">
        <v>1056</v>
      </c>
      <c r="I2842" s="207" t="s">
        <v>189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679</v>
      </c>
      <c r="C2843" s="209" t="s">
        <v>680</v>
      </c>
      <c r="D2843" s="72" t="str">
        <f t="shared" si="89"/>
        <v>abr/2018</v>
      </c>
      <c r="E2843" s="206">
        <v>43217</v>
      </c>
      <c r="F2843" s="205" t="s">
        <v>1237</v>
      </c>
      <c r="G2843" s="205" t="s">
        <v>284</v>
      </c>
      <c r="H2843" s="207" t="s">
        <v>1056</v>
      </c>
      <c r="I2843" s="207" t="s">
        <v>189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679</v>
      </c>
      <c r="C2844" s="209" t="s">
        <v>680</v>
      </c>
      <c r="D2844" s="72" t="str">
        <f t="shared" si="89"/>
        <v>abr/2018</v>
      </c>
      <c r="E2844" s="206">
        <v>43217</v>
      </c>
      <c r="F2844" s="205" t="s">
        <v>1236</v>
      </c>
      <c r="G2844" s="205" t="s">
        <v>284</v>
      </c>
      <c r="H2844" s="207" t="s">
        <v>1056</v>
      </c>
      <c r="I2844" s="207" t="s">
        <v>232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679</v>
      </c>
      <c r="C2845" s="209" t="s">
        <v>680</v>
      </c>
      <c r="D2845" s="72" t="str">
        <f t="shared" si="89"/>
        <v>abr/2018</v>
      </c>
      <c r="E2845" s="206">
        <v>43217</v>
      </c>
      <c r="F2845" s="205" t="s">
        <v>1237</v>
      </c>
      <c r="G2845" s="205" t="s">
        <v>284</v>
      </c>
      <c r="H2845" s="207" t="s">
        <v>1056</v>
      </c>
      <c r="I2845" s="207" t="s">
        <v>232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679</v>
      </c>
      <c r="C2846" s="209" t="s">
        <v>680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284</v>
      </c>
      <c r="H2846" s="207" t="s">
        <v>400</v>
      </c>
      <c r="I2846" s="207" t="s">
        <v>249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679</v>
      </c>
      <c r="C2847" s="209" t="s">
        <v>680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284</v>
      </c>
      <c r="H2847" s="207" t="s">
        <v>143</v>
      </c>
      <c r="I2847" s="207" t="s">
        <v>244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679</v>
      </c>
      <c r="C2848" s="209" t="s">
        <v>680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284</v>
      </c>
      <c r="H2848" s="207" t="s">
        <v>288</v>
      </c>
      <c r="I2848" s="207" t="s">
        <v>237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679</v>
      </c>
      <c r="C2849" s="209" t="s">
        <v>680</v>
      </c>
      <c r="D2849" s="72" t="str">
        <f t="shared" si="89"/>
        <v>abr/2018</v>
      </c>
      <c r="E2849" s="206">
        <v>43217</v>
      </c>
      <c r="F2849" s="205" t="s">
        <v>202</v>
      </c>
      <c r="G2849" s="205" t="s">
        <v>284</v>
      </c>
      <c r="H2849" s="207" t="s">
        <v>203</v>
      </c>
      <c r="I2849" s="207" t="s">
        <v>289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679</v>
      </c>
      <c r="C2850" s="209" t="s">
        <v>680</v>
      </c>
      <c r="D2850" s="72" t="str">
        <f t="shared" si="89"/>
        <v>abr/2018</v>
      </c>
      <c r="E2850" s="206">
        <v>43217</v>
      </c>
      <c r="F2850" s="205" t="s">
        <v>311</v>
      </c>
      <c r="G2850" s="205" t="s">
        <v>284</v>
      </c>
      <c r="H2850" s="207" t="s">
        <v>668</v>
      </c>
      <c r="I2850" s="207" t="s">
        <v>265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679</v>
      </c>
      <c r="C2851" s="209" t="s">
        <v>680</v>
      </c>
      <c r="D2851" s="72" t="str">
        <f t="shared" si="89"/>
        <v>abr/2018</v>
      </c>
      <c r="E2851" s="206">
        <v>43217</v>
      </c>
      <c r="F2851" s="205" t="s">
        <v>311</v>
      </c>
      <c r="G2851" s="205" t="s">
        <v>284</v>
      </c>
      <c r="H2851" s="207" t="s">
        <v>668</v>
      </c>
      <c r="I2851" s="207" t="s">
        <v>265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679</v>
      </c>
      <c r="C2852" s="209" t="s">
        <v>680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284</v>
      </c>
      <c r="H2852" s="207" t="s">
        <v>1027</v>
      </c>
      <c r="I2852" s="207" t="s">
        <v>242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679</v>
      </c>
      <c r="C2853" s="209" t="s">
        <v>680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284</v>
      </c>
      <c r="H2853" s="207" t="s">
        <v>1027</v>
      </c>
      <c r="I2853" s="207" t="s">
        <v>242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679</v>
      </c>
      <c r="C2854" s="209" t="s">
        <v>680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284</v>
      </c>
      <c r="H2854" s="207" t="s">
        <v>1027</v>
      </c>
      <c r="I2854" s="207" t="s">
        <v>242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679</v>
      </c>
      <c r="C2855" s="209" t="s">
        <v>680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284</v>
      </c>
      <c r="H2855" s="207" t="s">
        <v>1027</v>
      </c>
      <c r="I2855" s="207" t="s">
        <v>242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679</v>
      </c>
      <c r="C2856" s="209" t="s">
        <v>680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284</v>
      </c>
      <c r="H2856" s="207" t="s">
        <v>1027</v>
      </c>
      <c r="I2856" s="207" t="s">
        <v>242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679</v>
      </c>
      <c r="C2857" s="209" t="s">
        <v>680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284</v>
      </c>
      <c r="H2857" s="207" t="s">
        <v>1027</v>
      </c>
      <c r="I2857" s="207" t="s">
        <v>242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679</v>
      </c>
      <c r="C2858" s="209" t="s">
        <v>680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284</v>
      </c>
      <c r="H2858" s="207" t="s">
        <v>1027</v>
      </c>
      <c r="I2858" s="207" t="s">
        <v>242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679</v>
      </c>
      <c r="C2859" s="209" t="s">
        <v>680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284</v>
      </c>
      <c r="H2859" s="207" t="s">
        <v>1027</v>
      </c>
      <c r="I2859" s="207" t="s">
        <v>242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679</v>
      </c>
      <c r="C2860" s="209" t="s">
        <v>680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284</v>
      </c>
      <c r="H2860" s="207" t="s">
        <v>1027</v>
      </c>
      <c r="I2860" s="207" t="s">
        <v>242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679</v>
      </c>
      <c r="C2861" s="209" t="s">
        <v>680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284</v>
      </c>
      <c r="H2861" s="207" t="s">
        <v>1027</v>
      </c>
      <c r="I2861" s="207" t="s">
        <v>242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679</v>
      </c>
      <c r="C2862" s="209" t="s">
        <v>680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284</v>
      </c>
      <c r="H2862" s="207" t="s">
        <v>1027</v>
      </c>
      <c r="I2862" s="207" t="s">
        <v>242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679</v>
      </c>
      <c r="C2863" s="209" t="s">
        <v>680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284</v>
      </c>
      <c r="H2863" s="207" t="s">
        <v>1027</v>
      </c>
      <c r="I2863" s="207" t="s">
        <v>242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679</v>
      </c>
      <c r="C2864" s="209" t="s">
        <v>680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284</v>
      </c>
      <c r="H2864" s="207" t="s">
        <v>1027</v>
      </c>
      <c r="I2864" s="207" t="s">
        <v>242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679</v>
      </c>
      <c r="C2865" s="209" t="s">
        <v>680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284</v>
      </c>
      <c r="H2865" s="207" t="s">
        <v>1027</v>
      </c>
      <c r="I2865" s="207" t="s">
        <v>242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679</v>
      </c>
      <c r="C2866" s="209" t="s">
        <v>680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284</v>
      </c>
      <c r="H2866" s="207" t="s">
        <v>1027</v>
      </c>
      <c r="I2866" s="207" t="s">
        <v>242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679</v>
      </c>
      <c r="C2867" s="209" t="s">
        <v>680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284</v>
      </c>
      <c r="H2867" s="207" t="s">
        <v>1027</v>
      </c>
      <c r="I2867" s="207" t="s">
        <v>242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679</v>
      </c>
      <c r="C2868" s="209" t="s">
        <v>680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284</v>
      </c>
      <c r="H2868" s="207" t="s">
        <v>1027</v>
      </c>
      <c r="I2868" s="207" t="s">
        <v>242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679</v>
      </c>
      <c r="C2869" s="209" t="s">
        <v>680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284</v>
      </c>
      <c r="H2869" s="207" t="s">
        <v>1027</v>
      </c>
      <c r="I2869" s="207" t="s">
        <v>242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679</v>
      </c>
      <c r="C2870" s="209" t="s">
        <v>680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284</v>
      </c>
      <c r="H2870" s="207" t="s">
        <v>1027</v>
      </c>
      <c r="I2870" s="207" t="s">
        <v>242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679</v>
      </c>
      <c r="C2871" s="209" t="s">
        <v>680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284</v>
      </c>
      <c r="H2871" s="207" t="s">
        <v>1027</v>
      </c>
      <c r="I2871" s="207" t="s">
        <v>242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679</v>
      </c>
      <c r="C2872" s="209" t="s">
        <v>680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284</v>
      </c>
      <c r="H2872" s="207" t="s">
        <v>1027</v>
      </c>
      <c r="I2872" s="207" t="s">
        <v>242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679</v>
      </c>
      <c r="C2873" s="209" t="s">
        <v>680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284</v>
      </c>
      <c r="H2873" s="207" t="s">
        <v>1027</v>
      </c>
      <c r="I2873" s="207" t="s">
        <v>242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679</v>
      </c>
      <c r="C2874" s="209" t="s">
        <v>680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284</v>
      </c>
      <c r="H2874" s="207" t="s">
        <v>1027</v>
      </c>
      <c r="I2874" s="207" t="s">
        <v>242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679</v>
      </c>
      <c r="C2875" s="209" t="s">
        <v>680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284</v>
      </c>
      <c r="H2875" s="207" t="s">
        <v>1027</v>
      </c>
      <c r="I2875" s="207" t="s">
        <v>242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679</v>
      </c>
      <c r="C2876" s="209" t="s">
        <v>680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284</v>
      </c>
      <c r="H2876" s="207" t="s">
        <v>1027</v>
      </c>
      <c r="I2876" s="207" t="s">
        <v>242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679</v>
      </c>
      <c r="C2877" s="209" t="s">
        <v>680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284</v>
      </c>
      <c r="H2877" s="207" t="s">
        <v>1027</v>
      </c>
      <c r="I2877" s="207" t="s">
        <v>242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679</v>
      </c>
      <c r="C2878" s="209" t="s">
        <v>680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284</v>
      </c>
      <c r="H2878" s="207" t="s">
        <v>1027</v>
      </c>
      <c r="I2878" s="207" t="s">
        <v>242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679</v>
      </c>
      <c r="C2879" s="209" t="s">
        <v>680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284</v>
      </c>
      <c r="H2879" s="207" t="s">
        <v>1027</v>
      </c>
      <c r="I2879" s="207" t="s">
        <v>242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679</v>
      </c>
      <c r="C2880" s="209" t="s">
        <v>680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284</v>
      </c>
      <c r="H2880" s="207" t="s">
        <v>1027</v>
      </c>
      <c r="I2880" s="207" t="s">
        <v>242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679</v>
      </c>
      <c r="C2881" s="209" t="s">
        <v>680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284</v>
      </c>
      <c r="H2881" s="207" t="s">
        <v>1027</v>
      </c>
      <c r="I2881" s="207" t="s">
        <v>242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679</v>
      </c>
      <c r="C2882" s="209" t="s">
        <v>680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284</v>
      </c>
      <c r="H2882" s="207" t="s">
        <v>1027</v>
      </c>
      <c r="I2882" s="207" t="s">
        <v>242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679</v>
      </c>
      <c r="C2883" s="209" t="s">
        <v>680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284</v>
      </c>
      <c r="H2883" s="207" t="s">
        <v>1027</v>
      </c>
      <c r="I2883" s="207" t="s">
        <v>242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679</v>
      </c>
      <c r="C2884" s="209" t="s">
        <v>680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284</v>
      </c>
      <c r="H2884" s="207" t="s">
        <v>1027</v>
      </c>
      <c r="I2884" s="207" t="s">
        <v>242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679</v>
      </c>
      <c r="C2885" s="209" t="s">
        <v>680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284</v>
      </c>
      <c r="H2885" s="207" t="s">
        <v>1027</v>
      </c>
      <c r="I2885" s="207" t="s">
        <v>242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679</v>
      </c>
      <c r="C2886" s="209" t="s">
        <v>680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284</v>
      </c>
      <c r="H2886" s="207" t="s">
        <v>1027</v>
      </c>
      <c r="I2886" s="207" t="s">
        <v>242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679</v>
      </c>
      <c r="C2887" s="209" t="s">
        <v>680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284</v>
      </c>
      <c r="H2887" s="207" t="s">
        <v>1027</v>
      </c>
      <c r="I2887" s="207" t="s">
        <v>242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679</v>
      </c>
      <c r="C2888" s="209" t="s">
        <v>680</v>
      </c>
      <c r="D2888" s="72" t="str">
        <f t="shared" si="91"/>
        <v>abr/2018</v>
      </c>
      <c r="E2888" s="206">
        <v>43217</v>
      </c>
      <c r="F2888" s="205" t="s">
        <v>311</v>
      </c>
      <c r="G2888" s="205" t="s">
        <v>284</v>
      </c>
      <c r="H2888" s="207" t="s">
        <v>427</v>
      </c>
      <c r="I2888" s="207" t="s">
        <v>265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679</v>
      </c>
      <c r="C2889" s="209" t="s">
        <v>680</v>
      </c>
      <c r="D2889" s="72" t="str">
        <f t="shared" si="91"/>
        <v>abr/2018</v>
      </c>
      <c r="E2889" s="206">
        <v>43217</v>
      </c>
      <c r="F2889" s="205" t="s">
        <v>209</v>
      </c>
      <c r="G2889" s="205" t="s">
        <v>284</v>
      </c>
      <c r="H2889" s="207" t="s">
        <v>295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679</v>
      </c>
      <c r="C2890" s="209" t="s">
        <v>680</v>
      </c>
      <c r="D2890" s="72" t="str">
        <f t="shared" si="91"/>
        <v>abr/2018</v>
      </c>
      <c r="E2890" s="206">
        <v>43217</v>
      </c>
      <c r="F2890" s="205" t="s">
        <v>209</v>
      </c>
      <c r="G2890" s="205" t="s">
        <v>284</v>
      </c>
      <c r="H2890" s="207" t="s">
        <v>295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679</v>
      </c>
      <c r="C2891" s="209" t="s">
        <v>680</v>
      </c>
      <c r="D2891" s="72" t="str">
        <f t="shared" si="91"/>
        <v>abr/2018</v>
      </c>
      <c r="E2891" s="206">
        <v>43217</v>
      </c>
      <c r="F2891" s="205" t="s">
        <v>209</v>
      </c>
      <c r="G2891" s="205" t="s">
        <v>284</v>
      </c>
      <c r="H2891" s="207" t="s">
        <v>1028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679</v>
      </c>
      <c r="C2892" s="209" t="s">
        <v>680</v>
      </c>
      <c r="D2892" s="72" t="str">
        <f t="shared" si="91"/>
        <v>abr/2018</v>
      </c>
      <c r="E2892" s="206">
        <v>43217</v>
      </c>
      <c r="F2892" s="205" t="s">
        <v>209</v>
      </c>
      <c r="G2892" s="205" t="s">
        <v>284</v>
      </c>
      <c r="H2892" s="207" t="s">
        <v>1028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679</v>
      </c>
      <c r="C2893" s="209" t="s">
        <v>680</v>
      </c>
      <c r="D2893" s="72" t="str">
        <f t="shared" si="91"/>
        <v>abr/2018</v>
      </c>
      <c r="E2893" s="206">
        <v>43217</v>
      </c>
      <c r="F2893" s="205" t="s">
        <v>209</v>
      </c>
      <c r="G2893" s="205" t="s">
        <v>284</v>
      </c>
      <c r="H2893" s="207" t="s">
        <v>1028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679</v>
      </c>
      <c r="C2894" s="209" t="s">
        <v>680</v>
      </c>
      <c r="D2894" s="72" t="str">
        <f t="shared" si="91"/>
        <v>abr/2018</v>
      </c>
      <c r="E2894" s="206">
        <v>43217</v>
      </c>
      <c r="F2894" s="205" t="s">
        <v>209</v>
      </c>
      <c r="G2894" s="205" t="s">
        <v>284</v>
      </c>
      <c r="H2894" s="207" t="s">
        <v>1028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679</v>
      </c>
      <c r="C2895" s="209" t="s">
        <v>680</v>
      </c>
      <c r="D2895" s="72" t="str">
        <f t="shared" si="91"/>
        <v>abr/2018</v>
      </c>
      <c r="E2895" s="206">
        <v>43217</v>
      </c>
      <c r="F2895" s="205" t="s">
        <v>209</v>
      </c>
      <c r="G2895" s="205" t="s">
        <v>284</v>
      </c>
      <c r="H2895" s="207" t="s">
        <v>1028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679</v>
      </c>
      <c r="C2896" s="209" t="s">
        <v>680</v>
      </c>
      <c r="D2896" s="72" t="str">
        <f t="shared" si="91"/>
        <v>abr/2018</v>
      </c>
      <c r="E2896" s="206">
        <v>43217</v>
      </c>
      <c r="F2896" s="205" t="s">
        <v>209</v>
      </c>
      <c r="G2896" s="205" t="s">
        <v>284</v>
      </c>
      <c r="H2896" s="207" t="s">
        <v>1028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679</v>
      </c>
      <c r="C2897" s="209" t="s">
        <v>680</v>
      </c>
      <c r="D2897" s="72" t="str">
        <f t="shared" si="91"/>
        <v>abr/2018</v>
      </c>
      <c r="E2897" s="206">
        <v>43217</v>
      </c>
      <c r="F2897" s="205" t="s">
        <v>209</v>
      </c>
      <c r="G2897" s="205" t="s">
        <v>284</v>
      </c>
      <c r="H2897" s="207" t="s">
        <v>1028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679</v>
      </c>
      <c r="C2898" s="209" t="s">
        <v>680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284</v>
      </c>
      <c r="H2898" s="207" t="s">
        <v>305</v>
      </c>
      <c r="I2898" s="207" t="s">
        <v>238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679</v>
      </c>
      <c r="C2899" s="209" t="s">
        <v>680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284</v>
      </c>
      <c r="H2899" s="207" t="s">
        <v>417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679</v>
      </c>
      <c r="C2900" s="209" t="s">
        <v>680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284</v>
      </c>
      <c r="H2900" s="207" t="s">
        <v>1100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679</v>
      </c>
      <c r="C2901" s="209" t="s">
        <v>680</v>
      </c>
      <c r="D2901" s="72" t="str">
        <f t="shared" si="91"/>
        <v>abr/2018</v>
      </c>
      <c r="E2901" s="206">
        <v>43220</v>
      </c>
      <c r="F2901" s="205" t="s">
        <v>200</v>
      </c>
      <c r="G2901" s="205" t="s">
        <v>284</v>
      </c>
      <c r="H2901" s="207" t="s">
        <v>291</v>
      </c>
      <c r="I2901" s="207" t="s">
        <v>226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679</v>
      </c>
      <c r="C2902" s="209" t="s">
        <v>680</v>
      </c>
      <c r="D2902" s="72" t="str">
        <f t="shared" si="91"/>
        <v>abr/2018</v>
      </c>
      <c r="E2902" s="206">
        <v>43220</v>
      </c>
      <c r="F2902" s="205" t="s">
        <v>311</v>
      </c>
      <c r="G2902" s="205" t="s">
        <v>284</v>
      </c>
      <c r="H2902" s="207" t="s">
        <v>344</v>
      </c>
      <c r="I2902" s="207" t="s">
        <v>265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679</v>
      </c>
      <c r="C2903" s="209" t="s">
        <v>680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284</v>
      </c>
      <c r="H2903" s="207" t="s">
        <v>342</v>
      </c>
      <c r="I2903" s="207" t="s">
        <v>272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681</v>
      </c>
      <c r="C2904" s="209" t="s">
        <v>680</v>
      </c>
      <c r="D2904" s="72" t="str">
        <f t="shared" si="91"/>
        <v>abr/2018</v>
      </c>
      <c r="E2904" s="206">
        <v>43220</v>
      </c>
      <c r="F2904" s="205" t="s">
        <v>170</v>
      </c>
      <c r="G2904" s="205" t="s">
        <v>284</v>
      </c>
      <c r="H2904" s="207" t="s">
        <v>416</v>
      </c>
      <c r="I2904" s="207" t="s">
        <v>227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679</v>
      </c>
      <c r="C2905" s="209" t="s">
        <v>680</v>
      </c>
      <c r="D2905" s="72" t="str">
        <f t="shared" si="91"/>
        <v>abr/2018</v>
      </c>
      <c r="E2905" s="206">
        <v>43220</v>
      </c>
      <c r="F2905" s="205" t="s">
        <v>170</v>
      </c>
      <c r="G2905" s="205" t="s">
        <v>284</v>
      </c>
      <c r="H2905" s="207" t="s">
        <v>416</v>
      </c>
      <c r="I2905" s="207" t="s">
        <v>227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681</v>
      </c>
      <c r="C2906" s="209" t="s">
        <v>680</v>
      </c>
      <c r="D2906" s="72" t="str">
        <f t="shared" si="91"/>
        <v>abr/2018</v>
      </c>
      <c r="E2906" s="206">
        <v>43220</v>
      </c>
      <c r="F2906" s="205" t="s">
        <v>202</v>
      </c>
      <c r="G2906" s="205" t="s">
        <v>284</v>
      </c>
      <c r="H2906" s="207" t="s">
        <v>203</v>
      </c>
      <c r="I2906" s="207" t="s">
        <v>289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679</v>
      </c>
      <c r="C2907" s="209" t="s">
        <v>680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284</v>
      </c>
      <c r="H2907" s="207" t="s">
        <v>1027</v>
      </c>
      <c r="I2907" s="207" t="s">
        <v>242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679</v>
      </c>
      <c r="C2908" s="209" t="s">
        <v>680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284</v>
      </c>
      <c r="H2908" s="207" t="s">
        <v>1027</v>
      </c>
      <c r="I2908" s="207" t="s">
        <v>242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679</v>
      </c>
      <c r="C2909" s="209" t="s">
        <v>680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284</v>
      </c>
      <c r="H2909" s="207" t="s">
        <v>1027</v>
      </c>
      <c r="I2909" s="207" t="s">
        <v>242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679</v>
      </c>
      <c r="C2910" s="209" t="s">
        <v>680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284</v>
      </c>
      <c r="H2910" s="207" t="s">
        <v>1027</v>
      </c>
      <c r="I2910" s="207" t="s">
        <v>242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679</v>
      </c>
      <c r="C2911" s="209" t="s">
        <v>680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284</v>
      </c>
      <c r="H2911" s="207" t="s">
        <v>1027</v>
      </c>
      <c r="I2911" s="207" t="s">
        <v>242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679</v>
      </c>
      <c r="C2912" s="209" t="s">
        <v>680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284</v>
      </c>
      <c r="H2912" s="207" t="s">
        <v>1027</v>
      </c>
      <c r="I2912" s="207" t="s">
        <v>242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679</v>
      </c>
      <c r="C2913" s="209" t="s">
        <v>680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284</v>
      </c>
      <c r="H2913" s="207" t="s">
        <v>1027</v>
      </c>
      <c r="I2913" s="207" t="s">
        <v>242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679</v>
      </c>
      <c r="C2914" s="209" t="s">
        <v>680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284</v>
      </c>
      <c r="H2914" s="207" t="s">
        <v>1027</v>
      </c>
      <c r="I2914" s="207" t="s">
        <v>242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679</v>
      </c>
      <c r="C2915" s="209" t="s">
        <v>680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284</v>
      </c>
      <c r="H2915" s="207" t="s">
        <v>1027</v>
      </c>
      <c r="I2915" s="207" t="s">
        <v>242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679</v>
      </c>
      <c r="C2916" s="209" t="s">
        <v>680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284</v>
      </c>
      <c r="H2916" s="207" t="s">
        <v>1027</v>
      </c>
      <c r="I2916" s="207" t="s">
        <v>242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679</v>
      </c>
      <c r="C2917" s="209" t="s">
        <v>680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284</v>
      </c>
      <c r="H2917" s="207" t="s">
        <v>1027</v>
      </c>
      <c r="I2917" s="207" t="s">
        <v>242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679</v>
      </c>
      <c r="C2918" s="209" t="s">
        <v>680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284</v>
      </c>
      <c r="H2918" s="207" t="s">
        <v>1027</v>
      </c>
      <c r="I2918" s="207" t="s">
        <v>242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679</v>
      </c>
      <c r="C2919" s="209" t="s">
        <v>680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284</v>
      </c>
      <c r="H2919" s="207" t="s">
        <v>1027</v>
      </c>
      <c r="I2919" s="207" t="s">
        <v>242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679</v>
      </c>
      <c r="C2920" s="209" t="s">
        <v>680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284</v>
      </c>
      <c r="H2920" s="207" t="s">
        <v>1027</v>
      </c>
      <c r="I2920" s="207" t="s">
        <v>242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679</v>
      </c>
      <c r="C2921" s="209" t="s">
        <v>680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284</v>
      </c>
      <c r="H2921" s="207" t="s">
        <v>1027</v>
      </c>
      <c r="I2921" s="207" t="s">
        <v>242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679</v>
      </c>
      <c r="C2922" s="209" t="s">
        <v>680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284</v>
      </c>
      <c r="H2922" s="207" t="s">
        <v>1027</v>
      </c>
      <c r="I2922" s="207" t="s">
        <v>242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679</v>
      </c>
      <c r="C2923" s="209" t="s">
        <v>680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284</v>
      </c>
      <c r="H2923" s="207" t="s">
        <v>1027</v>
      </c>
      <c r="I2923" s="207" t="s">
        <v>242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679</v>
      </c>
      <c r="C2924" s="209" t="s">
        <v>680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284</v>
      </c>
      <c r="H2924" s="207" t="s">
        <v>1027</v>
      </c>
      <c r="I2924" s="207" t="s">
        <v>242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679</v>
      </c>
      <c r="C2925" s="209" t="s">
        <v>680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284</v>
      </c>
      <c r="H2925" s="207" t="s">
        <v>1027</v>
      </c>
      <c r="I2925" s="207" t="s">
        <v>242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679</v>
      </c>
      <c r="C2926" s="209" t="s">
        <v>680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284</v>
      </c>
      <c r="H2926" s="207" t="s">
        <v>1027</v>
      </c>
      <c r="I2926" s="207" t="s">
        <v>242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679</v>
      </c>
      <c r="C2927" s="209" t="s">
        <v>680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284</v>
      </c>
      <c r="H2927" s="207" t="s">
        <v>1027</v>
      </c>
      <c r="I2927" s="207" t="s">
        <v>242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679</v>
      </c>
      <c r="C2928" s="209" t="s">
        <v>680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284</v>
      </c>
      <c r="H2928" s="207" t="s">
        <v>1027</v>
      </c>
      <c r="I2928" s="207" t="s">
        <v>242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679</v>
      </c>
      <c r="C2929" s="209" t="s">
        <v>680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284</v>
      </c>
      <c r="H2929" s="207" t="s">
        <v>1027</v>
      </c>
      <c r="I2929" s="207" t="s">
        <v>242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679</v>
      </c>
      <c r="C2930" s="209" t="s">
        <v>680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284</v>
      </c>
      <c r="H2930" s="207" t="s">
        <v>1027</v>
      </c>
      <c r="I2930" s="207" t="s">
        <v>242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679</v>
      </c>
      <c r="C2931" s="209" t="s">
        <v>680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284</v>
      </c>
      <c r="H2931" s="207" t="s">
        <v>1027</v>
      </c>
      <c r="I2931" s="207" t="s">
        <v>242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679</v>
      </c>
      <c r="C2932" s="209" t="s">
        <v>680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284</v>
      </c>
      <c r="H2932" s="207" t="s">
        <v>1027</v>
      </c>
      <c r="I2932" s="207" t="s">
        <v>242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679</v>
      </c>
      <c r="C2933" s="209" t="s">
        <v>680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284</v>
      </c>
      <c r="H2933" s="207" t="s">
        <v>1027</v>
      </c>
      <c r="I2933" s="207" t="s">
        <v>242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679</v>
      </c>
      <c r="C2934" s="209" t="s">
        <v>680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284</v>
      </c>
      <c r="H2934" s="207" t="s">
        <v>1027</v>
      </c>
      <c r="I2934" s="207" t="s">
        <v>242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679</v>
      </c>
      <c r="C2935" s="209" t="s">
        <v>680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284</v>
      </c>
      <c r="H2935" s="207" t="s">
        <v>1027</v>
      </c>
      <c r="I2935" s="207" t="s">
        <v>242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679</v>
      </c>
      <c r="C2936" s="209" t="s">
        <v>680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284</v>
      </c>
      <c r="H2936" s="207" t="s">
        <v>1027</v>
      </c>
      <c r="I2936" s="207" t="s">
        <v>242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679</v>
      </c>
      <c r="C2937" s="209" t="s">
        <v>680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284</v>
      </c>
      <c r="H2937" s="207" t="s">
        <v>1027</v>
      </c>
      <c r="I2937" s="207" t="s">
        <v>242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679</v>
      </c>
      <c r="C2938" s="209" t="s">
        <v>680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284</v>
      </c>
      <c r="H2938" s="207" t="s">
        <v>1027</v>
      </c>
      <c r="I2938" s="207" t="s">
        <v>242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679</v>
      </c>
      <c r="C2939" s="209" t="s">
        <v>680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284</v>
      </c>
      <c r="H2939" s="207" t="s">
        <v>1027</v>
      </c>
      <c r="I2939" s="207" t="s">
        <v>242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679</v>
      </c>
      <c r="C2940" s="209" t="s">
        <v>680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284</v>
      </c>
      <c r="H2940" s="207" t="s">
        <v>1027</v>
      </c>
      <c r="I2940" s="207" t="s">
        <v>242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679</v>
      </c>
      <c r="C2941" s="209" t="s">
        <v>680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284</v>
      </c>
      <c r="H2941" s="207" t="s">
        <v>1027</v>
      </c>
      <c r="I2941" s="207" t="s">
        <v>242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679</v>
      </c>
      <c r="C2942" s="209" t="s">
        <v>680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284</v>
      </c>
      <c r="H2942" s="207" t="s">
        <v>1027</v>
      </c>
      <c r="I2942" s="207" t="s">
        <v>242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679</v>
      </c>
      <c r="C2943" s="209" t="s">
        <v>680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284</v>
      </c>
      <c r="H2943" s="207" t="s">
        <v>1027</v>
      </c>
      <c r="I2943" s="207" t="s">
        <v>242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679</v>
      </c>
      <c r="C2944" s="209" t="s">
        <v>680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284</v>
      </c>
      <c r="H2944" s="207" t="s">
        <v>1027</v>
      </c>
      <c r="I2944" s="207" t="s">
        <v>242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679</v>
      </c>
      <c r="C2945" s="209" t="s">
        <v>680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284</v>
      </c>
      <c r="H2945" s="207" t="s">
        <v>1027</v>
      </c>
      <c r="I2945" s="207" t="s">
        <v>242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679</v>
      </c>
      <c r="C2946" s="209" t="s">
        <v>680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284</v>
      </c>
      <c r="H2946" s="207" t="s">
        <v>1027</v>
      </c>
      <c r="I2946" s="207" t="s">
        <v>242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679</v>
      </c>
      <c r="C2947" s="209" t="s">
        <v>680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284</v>
      </c>
      <c r="H2947" s="207" t="s">
        <v>1027</v>
      </c>
      <c r="I2947" s="207" t="s">
        <v>242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679</v>
      </c>
      <c r="C2948" s="209" t="s">
        <v>680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284</v>
      </c>
      <c r="H2948" s="207" t="s">
        <v>1027</v>
      </c>
      <c r="I2948" s="207" t="s">
        <v>242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679</v>
      </c>
      <c r="C2949" s="209" t="s">
        <v>680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284</v>
      </c>
      <c r="H2949" s="207" t="s">
        <v>1027</v>
      </c>
      <c r="I2949" s="207" t="s">
        <v>242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679</v>
      </c>
      <c r="C2950" s="209" t="s">
        <v>680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284</v>
      </c>
      <c r="H2950" s="207" t="s">
        <v>1027</v>
      </c>
      <c r="I2950" s="207" t="s">
        <v>242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679</v>
      </c>
      <c r="C2951" s="209" t="s">
        <v>680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284</v>
      </c>
      <c r="H2951" s="207" t="s">
        <v>1027</v>
      </c>
      <c r="I2951" s="207" t="s">
        <v>242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679</v>
      </c>
      <c r="C2952" s="209" t="s">
        <v>680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284</v>
      </c>
      <c r="H2952" s="207" t="s">
        <v>1027</v>
      </c>
      <c r="I2952" s="207" t="s">
        <v>242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679</v>
      </c>
      <c r="C2953" s="209" t="s">
        <v>680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284</v>
      </c>
      <c r="H2953" s="207" t="s">
        <v>1027</v>
      </c>
      <c r="I2953" s="207" t="s">
        <v>242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679</v>
      </c>
      <c r="C2954" s="209" t="s">
        <v>680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284</v>
      </c>
      <c r="H2954" s="207" t="s">
        <v>1027</v>
      </c>
      <c r="I2954" s="207" t="s">
        <v>242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679</v>
      </c>
      <c r="C2955" s="209" t="s">
        <v>680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284</v>
      </c>
      <c r="H2955" s="207" t="s">
        <v>1027</v>
      </c>
      <c r="I2955" s="207" t="s">
        <v>242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679</v>
      </c>
      <c r="C2956" s="209" t="s">
        <v>680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284</v>
      </c>
      <c r="H2956" s="207" t="s">
        <v>1027</v>
      </c>
      <c r="I2956" s="207" t="s">
        <v>242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679</v>
      </c>
      <c r="C2957" s="209" t="s">
        <v>680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284</v>
      </c>
      <c r="H2957" s="207" t="s">
        <v>1027</v>
      </c>
      <c r="I2957" s="207" t="s">
        <v>242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679</v>
      </c>
      <c r="C2958" s="209" t="s">
        <v>680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284</v>
      </c>
      <c r="H2958" s="207" t="s">
        <v>1027</v>
      </c>
      <c r="I2958" s="207" t="s">
        <v>242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679</v>
      </c>
      <c r="C2959" s="209" t="s">
        <v>680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284</v>
      </c>
      <c r="H2959" s="207" t="s">
        <v>1027</v>
      </c>
      <c r="I2959" s="207" t="s">
        <v>242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679</v>
      </c>
      <c r="C2960" s="209" t="s">
        <v>680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284</v>
      </c>
      <c r="H2960" s="207" t="s">
        <v>1027</v>
      </c>
      <c r="I2960" s="207" t="s">
        <v>242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679</v>
      </c>
      <c r="C2961" s="209" t="s">
        <v>680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284</v>
      </c>
      <c r="H2961" s="207" t="s">
        <v>1027</v>
      </c>
      <c r="I2961" s="207" t="s">
        <v>242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679</v>
      </c>
      <c r="C2962" s="209" t="s">
        <v>680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284</v>
      </c>
      <c r="H2962" s="207" t="s">
        <v>1027</v>
      </c>
      <c r="I2962" s="207" t="s">
        <v>242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679</v>
      </c>
      <c r="C2963" s="209" t="s">
        <v>680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284</v>
      </c>
      <c r="H2963" s="207" t="s">
        <v>1027</v>
      </c>
      <c r="I2963" s="207" t="s">
        <v>242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679</v>
      </c>
      <c r="C2964" s="209" t="s">
        <v>680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284</v>
      </c>
      <c r="H2964" s="207" t="s">
        <v>1027</v>
      </c>
      <c r="I2964" s="207" t="s">
        <v>242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679</v>
      </c>
      <c r="C2965" s="209" t="s">
        <v>680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284</v>
      </c>
      <c r="H2965" s="207" t="s">
        <v>1027</v>
      </c>
      <c r="I2965" s="207" t="s">
        <v>242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679</v>
      </c>
      <c r="C2966" s="209" t="s">
        <v>680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284</v>
      </c>
      <c r="H2966" s="207" t="s">
        <v>1027</v>
      </c>
      <c r="I2966" s="207" t="s">
        <v>242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679</v>
      </c>
      <c r="C2967" s="209" t="s">
        <v>680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284</v>
      </c>
      <c r="H2967" s="207" t="s">
        <v>1027</v>
      </c>
      <c r="I2967" s="207" t="s">
        <v>242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679</v>
      </c>
      <c r="C2968" s="209" t="s">
        <v>680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284</v>
      </c>
      <c r="H2968" s="207" t="s">
        <v>1027</v>
      </c>
      <c r="I2968" s="207" t="s">
        <v>242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679</v>
      </c>
      <c r="C2969" s="209" t="s">
        <v>680</v>
      </c>
      <c r="D2969" s="72" t="str">
        <f t="shared" si="93"/>
        <v>abr/2018</v>
      </c>
      <c r="E2969" s="206">
        <v>43220</v>
      </c>
      <c r="F2969" s="205" t="s">
        <v>209</v>
      </c>
      <c r="G2969" s="205" t="s">
        <v>284</v>
      </c>
      <c r="H2969" s="207" t="s">
        <v>295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679</v>
      </c>
      <c r="C2970" s="209" t="s">
        <v>680</v>
      </c>
      <c r="D2970" s="72" t="str">
        <f t="shared" si="93"/>
        <v>abr/2018</v>
      </c>
      <c r="E2970" s="206">
        <v>43220</v>
      </c>
      <c r="F2970" s="205" t="s">
        <v>209</v>
      </c>
      <c r="G2970" s="205" t="s">
        <v>284</v>
      </c>
      <c r="H2970" s="207" t="s">
        <v>295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679</v>
      </c>
      <c r="C2971" s="209" t="s">
        <v>680</v>
      </c>
      <c r="D2971" s="72" t="str">
        <f t="shared" si="93"/>
        <v>abr/2018</v>
      </c>
      <c r="E2971" s="206">
        <v>43220</v>
      </c>
      <c r="F2971" s="205" t="s">
        <v>209</v>
      </c>
      <c r="G2971" s="205" t="s">
        <v>284</v>
      </c>
      <c r="H2971" s="207" t="s">
        <v>295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679</v>
      </c>
      <c r="C2972" s="209" t="s">
        <v>680</v>
      </c>
      <c r="D2972" s="72" t="str">
        <f t="shared" si="93"/>
        <v>abr/2018</v>
      </c>
      <c r="E2972" s="206">
        <v>43220</v>
      </c>
      <c r="F2972" s="205" t="s">
        <v>209</v>
      </c>
      <c r="G2972" s="205" t="s">
        <v>284</v>
      </c>
      <c r="H2972" s="207" t="s">
        <v>1028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681</v>
      </c>
      <c r="C2973" s="209" t="s">
        <v>680</v>
      </c>
      <c r="D2973" s="72" t="str">
        <f t="shared" si="93"/>
        <v>abr/2018</v>
      </c>
      <c r="E2973" s="206">
        <v>43220</v>
      </c>
      <c r="F2973" s="205" t="s">
        <v>200</v>
      </c>
      <c r="G2973" s="205" t="s">
        <v>284</v>
      </c>
      <c r="H2973" s="207" t="s">
        <v>296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679</v>
      </c>
      <c r="C2974" s="209" t="s">
        <v>680</v>
      </c>
      <c r="D2974" s="72" t="str">
        <f t="shared" si="93"/>
        <v>abr/2018</v>
      </c>
      <c r="E2974" s="206">
        <v>43220</v>
      </c>
      <c r="F2974" s="205" t="s">
        <v>200</v>
      </c>
      <c r="G2974" s="205" t="s">
        <v>284</v>
      </c>
      <c r="H2974" s="207" t="s">
        <v>296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681</v>
      </c>
      <c r="C2975" s="209" t="s">
        <v>680</v>
      </c>
      <c r="D2975" s="72" t="str">
        <f t="shared" si="93"/>
        <v>mai/2018</v>
      </c>
      <c r="E2975" s="206">
        <v>43222</v>
      </c>
      <c r="F2975" s="205" t="s">
        <v>200</v>
      </c>
      <c r="G2975" s="205" t="s">
        <v>284</v>
      </c>
      <c r="H2975" s="207" t="s">
        <v>296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679</v>
      </c>
      <c r="C2976" s="209" t="s">
        <v>680</v>
      </c>
      <c r="D2976" s="72" t="str">
        <f t="shared" si="93"/>
        <v>mai/2018</v>
      </c>
      <c r="E2976" s="206">
        <v>43222</v>
      </c>
      <c r="F2976" s="205" t="s">
        <v>200</v>
      </c>
      <c r="G2976" s="205" t="s">
        <v>284</v>
      </c>
      <c r="H2976" s="207" t="s">
        <v>291</v>
      </c>
      <c r="I2976" s="207" t="s">
        <v>226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679</v>
      </c>
      <c r="C2977" s="209" t="s">
        <v>680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284</v>
      </c>
      <c r="H2977" s="207" t="s">
        <v>384</v>
      </c>
      <c r="I2977" s="207" t="s">
        <v>237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679</v>
      </c>
      <c r="C2978" s="209" t="s">
        <v>680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284</v>
      </c>
      <c r="H2978" s="207" t="s">
        <v>1011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679</v>
      </c>
      <c r="C2979" s="209" t="s">
        <v>680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284</v>
      </c>
      <c r="H2979" s="207" t="s">
        <v>184</v>
      </c>
      <c r="I2979" s="207" t="s">
        <v>238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679</v>
      </c>
      <c r="C2980" s="209" t="s">
        <v>680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284</v>
      </c>
      <c r="H2980" s="207" t="s">
        <v>400</v>
      </c>
      <c r="I2980" s="207" t="s">
        <v>249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679</v>
      </c>
      <c r="C2981" s="209" t="s">
        <v>680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284</v>
      </c>
      <c r="H2981" s="207" t="s">
        <v>984</v>
      </c>
      <c r="I2981" s="207" t="s">
        <v>245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679</v>
      </c>
      <c r="C2982" s="209" t="s">
        <v>680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284</v>
      </c>
      <c r="H2982" s="207" t="s">
        <v>1011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679</v>
      </c>
      <c r="C2983" s="209" t="s">
        <v>680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310</v>
      </c>
      <c r="H2983" s="207" t="s">
        <v>288</v>
      </c>
      <c r="I2983" s="207" t="s">
        <v>237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679</v>
      </c>
      <c r="C2984" s="209" t="s">
        <v>680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290</v>
      </c>
      <c r="H2984" s="207" t="s">
        <v>288</v>
      </c>
      <c r="I2984" s="207" t="s">
        <v>237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679</v>
      </c>
      <c r="C2985" s="209" t="s">
        <v>680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284</v>
      </c>
      <c r="H2985" s="207" t="s">
        <v>1238</v>
      </c>
      <c r="I2985" s="207" t="s">
        <v>167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679</v>
      </c>
      <c r="C2986" s="209" t="s">
        <v>680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310</v>
      </c>
      <c r="H2986" s="207" t="s">
        <v>288</v>
      </c>
      <c r="I2986" s="207" t="s">
        <v>237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679</v>
      </c>
      <c r="C2987" s="209" t="s">
        <v>680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284</v>
      </c>
      <c r="H2987" s="207" t="s">
        <v>1239</v>
      </c>
      <c r="I2987" s="207" t="s">
        <v>238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679</v>
      </c>
      <c r="C2988" s="209" t="s">
        <v>680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284</v>
      </c>
      <c r="H2988" s="207" t="s">
        <v>984</v>
      </c>
      <c r="I2988" s="207" t="s">
        <v>245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679</v>
      </c>
      <c r="C2989" s="209" t="s">
        <v>680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284</v>
      </c>
      <c r="H2989" s="207" t="s">
        <v>1240</v>
      </c>
      <c r="I2989" s="207" t="s">
        <v>237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679</v>
      </c>
      <c r="C2990" s="209" t="s">
        <v>680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284</v>
      </c>
      <c r="H2990" s="207" t="s">
        <v>889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681</v>
      </c>
      <c r="C2991" s="209" t="s">
        <v>680</v>
      </c>
      <c r="D2991" s="72" t="str">
        <f t="shared" si="93"/>
        <v>mai/2018</v>
      </c>
      <c r="E2991" s="206">
        <v>43222</v>
      </c>
      <c r="F2991" s="205" t="s">
        <v>202</v>
      </c>
      <c r="G2991" s="205" t="s">
        <v>284</v>
      </c>
      <c r="H2991" s="207" t="s">
        <v>203</v>
      </c>
      <c r="I2991" s="207" t="s">
        <v>289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679</v>
      </c>
      <c r="C2992" s="209" t="s">
        <v>680</v>
      </c>
      <c r="D2992" s="72" t="str">
        <f t="shared" si="93"/>
        <v>mai/2018</v>
      </c>
      <c r="E2992" s="206">
        <v>43222</v>
      </c>
      <c r="F2992" s="205" t="s">
        <v>200</v>
      </c>
      <c r="G2992" s="205" t="s">
        <v>284</v>
      </c>
      <c r="H2992" s="207" t="s">
        <v>296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679</v>
      </c>
      <c r="C2993" s="209" t="s">
        <v>680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284</v>
      </c>
      <c r="H2993" s="207" t="s">
        <v>994</v>
      </c>
      <c r="I2993" s="207" t="s">
        <v>249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681</v>
      </c>
      <c r="C2994" s="209" t="s">
        <v>680</v>
      </c>
      <c r="D2994" s="72" t="str">
        <f t="shared" si="93"/>
        <v>mai/2018</v>
      </c>
      <c r="E2994" s="206">
        <v>43223</v>
      </c>
      <c r="F2994" s="205" t="s">
        <v>200</v>
      </c>
      <c r="G2994" s="205" t="s">
        <v>284</v>
      </c>
      <c r="H2994" s="207" t="s">
        <v>296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679</v>
      </c>
      <c r="C2995" s="209" t="s">
        <v>680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284</v>
      </c>
      <c r="H2995" s="207" t="s">
        <v>430</v>
      </c>
      <c r="I2995" s="207" t="s">
        <v>237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679</v>
      </c>
      <c r="C2996" s="209" t="s">
        <v>680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284</v>
      </c>
      <c r="H2996" s="207" t="s">
        <v>320</v>
      </c>
      <c r="I2996" s="207" t="s">
        <v>238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679</v>
      </c>
      <c r="C2997" s="209" t="s">
        <v>680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284</v>
      </c>
      <c r="H2997" s="207" t="s">
        <v>1241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679</v>
      </c>
      <c r="C2998" s="209" t="s">
        <v>680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284</v>
      </c>
      <c r="H2998" s="207" t="s">
        <v>184</v>
      </c>
      <c r="I2998" s="207" t="s">
        <v>237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679</v>
      </c>
      <c r="C2999" s="209" t="s">
        <v>680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284</v>
      </c>
      <c r="H2999" s="207" t="s">
        <v>1239</v>
      </c>
      <c r="I2999" s="207" t="s">
        <v>238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679</v>
      </c>
      <c r="C3000" s="209" t="s">
        <v>680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284</v>
      </c>
      <c r="H3000" s="207" t="s">
        <v>889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679</v>
      </c>
      <c r="C3001" s="209" t="s">
        <v>680</v>
      </c>
      <c r="D3001" s="72" t="str">
        <f t="shared" si="93"/>
        <v>mai/2018</v>
      </c>
      <c r="E3001" s="206">
        <v>43223</v>
      </c>
      <c r="F3001" s="205" t="s">
        <v>418</v>
      </c>
      <c r="G3001" s="205" t="s">
        <v>284</v>
      </c>
      <c r="H3001" s="207" t="s">
        <v>1167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679</v>
      </c>
      <c r="C3002" s="209" t="s">
        <v>680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284</v>
      </c>
      <c r="H3002" s="207" t="s">
        <v>430</v>
      </c>
      <c r="I3002" s="207" t="s">
        <v>237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679</v>
      </c>
      <c r="C3003" s="209" t="s">
        <v>680</v>
      </c>
      <c r="D3003" s="72" t="str">
        <f t="shared" si="93"/>
        <v>mai/2018</v>
      </c>
      <c r="E3003" s="206">
        <v>43223</v>
      </c>
      <c r="F3003" s="205" t="s">
        <v>311</v>
      </c>
      <c r="G3003" s="205" t="s">
        <v>284</v>
      </c>
      <c r="H3003" s="207" t="s">
        <v>383</v>
      </c>
      <c r="I3003" s="207" t="s">
        <v>265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679</v>
      </c>
      <c r="C3004" s="209" t="s">
        <v>680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284</v>
      </c>
      <c r="H3004" s="207" t="s">
        <v>352</v>
      </c>
      <c r="I3004" s="207" t="s">
        <v>237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679</v>
      </c>
      <c r="C3005" s="209" t="s">
        <v>680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284</v>
      </c>
      <c r="H3005" s="207" t="s">
        <v>1114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679</v>
      </c>
      <c r="C3006" s="209" t="s">
        <v>680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284</v>
      </c>
      <c r="H3006" s="207" t="s">
        <v>198</v>
      </c>
      <c r="I3006" s="207" t="s">
        <v>238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679</v>
      </c>
      <c r="C3007" s="209" t="s">
        <v>680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284</v>
      </c>
      <c r="H3007" s="207" t="s">
        <v>352</v>
      </c>
      <c r="I3007" s="207" t="s">
        <v>249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679</v>
      </c>
      <c r="C3008" s="209" t="s">
        <v>680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284</v>
      </c>
      <c r="H3008" s="207" t="s">
        <v>1206</v>
      </c>
      <c r="I3008" s="207" t="s">
        <v>237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679</v>
      </c>
      <c r="C3009" s="209" t="s">
        <v>680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284</v>
      </c>
      <c r="H3009" s="207" t="s">
        <v>385</v>
      </c>
      <c r="I3009" s="207" t="s">
        <v>238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679</v>
      </c>
      <c r="C3010" s="209" t="s">
        <v>680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284</v>
      </c>
      <c r="H3010" s="207" t="s">
        <v>889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679</v>
      </c>
      <c r="C3011" s="209" t="s">
        <v>680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284</v>
      </c>
      <c r="H3011" s="207" t="s">
        <v>983</v>
      </c>
      <c r="I3011" s="207" t="s">
        <v>237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681</v>
      </c>
      <c r="C3012" s="209" t="s">
        <v>680</v>
      </c>
      <c r="D3012" s="72" t="str">
        <f t="shared" ref="D3012:D3075" si="95">TEXT(E3012,"mmm/aaaa")</f>
        <v>mai/2018</v>
      </c>
      <c r="E3012" s="206">
        <v>43223</v>
      </c>
      <c r="F3012" s="205" t="s">
        <v>202</v>
      </c>
      <c r="G3012" s="205" t="s">
        <v>284</v>
      </c>
      <c r="H3012" s="207" t="s">
        <v>203</v>
      </c>
      <c r="I3012" s="207" t="s">
        <v>289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679</v>
      </c>
      <c r="C3013" s="209" t="s">
        <v>680</v>
      </c>
      <c r="D3013" s="72" t="str">
        <f t="shared" si="95"/>
        <v>mai/2018</v>
      </c>
      <c r="E3013" s="206">
        <v>43223</v>
      </c>
      <c r="F3013" s="205" t="s">
        <v>200</v>
      </c>
      <c r="G3013" s="205" t="s">
        <v>284</v>
      </c>
      <c r="H3013" s="207" t="s">
        <v>296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679</v>
      </c>
      <c r="C3014" s="209" t="s">
        <v>680</v>
      </c>
      <c r="D3014" s="72" t="str">
        <f t="shared" si="95"/>
        <v>mai/2018</v>
      </c>
      <c r="E3014" s="206">
        <v>43224</v>
      </c>
      <c r="F3014" s="205" t="s">
        <v>212</v>
      </c>
      <c r="G3014" s="205" t="s">
        <v>284</v>
      </c>
      <c r="H3014" s="207" t="s">
        <v>212</v>
      </c>
      <c r="I3014" s="207" t="s">
        <v>201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679</v>
      </c>
      <c r="C3015" s="209" t="s">
        <v>680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284</v>
      </c>
      <c r="H3015" s="207" t="s">
        <v>303</v>
      </c>
      <c r="I3015" s="207" t="s">
        <v>237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679</v>
      </c>
      <c r="C3016" s="209" t="s">
        <v>680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284</v>
      </c>
      <c r="H3016" s="207" t="s">
        <v>1002</v>
      </c>
      <c r="I3016" s="207" t="s">
        <v>241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679</v>
      </c>
      <c r="C3017" s="209" t="s">
        <v>680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284</v>
      </c>
      <c r="H3017" s="207" t="s">
        <v>342</v>
      </c>
      <c r="I3017" s="207" t="s">
        <v>268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679</v>
      </c>
      <c r="C3018" s="209" t="s">
        <v>680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299</v>
      </c>
      <c r="H3018" s="207" t="s">
        <v>1242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679</v>
      </c>
      <c r="C3019" s="209" t="s">
        <v>680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299</v>
      </c>
      <c r="H3019" s="207" t="s">
        <v>1242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679</v>
      </c>
      <c r="C3020" s="209" t="s">
        <v>680</v>
      </c>
      <c r="D3020" s="72" t="str">
        <f t="shared" si="95"/>
        <v>mai/2018</v>
      </c>
      <c r="E3020" s="206">
        <v>43224</v>
      </c>
      <c r="F3020" s="205" t="s">
        <v>161</v>
      </c>
      <c r="G3020" s="205" t="s">
        <v>284</v>
      </c>
      <c r="H3020" s="207" t="s">
        <v>1243</v>
      </c>
      <c r="I3020" s="207" t="s">
        <v>265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679</v>
      </c>
      <c r="C3021" s="209" t="s">
        <v>680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284</v>
      </c>
      <c r="H3021" s="207" t="s">
        <v>991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679</v>
      </c>
      <c r="C3022" s="209" t="s">
        <v>680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284</v>
      </c>
      <c r="H3022" s="207" t="s">
        <v>184</v>
      </c>
      <c r="I3022" s="207" t="s">
        <v>237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679</v>
      </c>
      <c r="C3023" s="209" t="s">
        <v>680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284</v>
      </c>
      <c r="H3023" s="207" t="s">
        <v>184</v>
      </c>
      <c r="I3023" s="207" t="s">
        <v>237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679</v>
      </c>
      <c r="C3024" s="209" t="s">
        <v>680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284</v>
      </c>
      <c r="H3024" s="207" t="s">
        <v>420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679</v>
      </c>
      <c r="C3025" s="209" t="s">
        <v>680</v>
      </c>
      <c r="D3025" s="72" t="str">
        <f t="shared" si="95"/>
        <v>mai/2018</v>
      </c>
      <c r="E3025" s="206">
        <v>43224</v>
      </c>
      <c r="F3025" s="205" t="s">
        <v>161</v>
      </c>
      <c r="G3025" s="205" t="s">
        <v>284</v>
      </c>
      <c r="H3025" s="207" t="s">
        <v>694</v>
      </c>
      <c r="I3025" s="207" t="s">
        <v>265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679</v>
      </c>
      <c r="C3026" s="209" t="s">
        <v>680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286</v>
      </c>
      <c r="H3026" s="207" t="s">
        <v>288</v>
      </c>
      <c r="I3026" s="207" t="s">
        <v>237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679</v>
      </c>
      <c r="C3027" s="209" t="s">
        <v>680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284</v>
      </c>
      <c r="H3027" s="207" t="s">
        <v>178</v>
      </c>
      <c r="I3027" s="207" t="s">
        <v>238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679</v>
      </c>
      <c r="C3028" s="209" t="s">
        <v>680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299</v>
      </c>
      <c r="H3028" s="207" t="s">
        <v>1242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681</v>
      </c>
      <c r="C3029" s="209" t="s">
        <v>680</v>
      </c>
      <c r="D3029" s="72" t="str">
        <f t="shared" si="95"/>
        <v>mai/2018</v>
      </c>
      <c r="E3029" s="206">
        <v>43224</v>
      </c>
      <c r="F3029" s="205" t="s">
        <v>200</v>
      </c>
      <c r="G3029" s="205" t="s">
        <v>284</v>
      </c>
      <c r="H3029" s="207" t="s">
        <v>296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679</v>
      </c>
      <c r="C3030" s="209" t="s">
        <v>680</v>
      </c>
      <c r="D3030" s="72" t="str">
        <f t="shared" si="95"/>
        <v>mai/2018</v>
      </c>
      <c r="E3030" s="206">
        <v>43224</v>
      </c>
      <c r="F3030" s="205" t="s">
        <v>209</v>
      </c>
      <c r="G3030" s="205" t="s">
        <v>284</v>
      </c>
      <c r="H3030" s="207" t="s">
        <v>295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679</v>
      </c>
      <c r="C3031" s="209" t="s">
        <v>680</v>
      </c>
      <c r="D3031" s="72" t="str">
        <f t="shared" si="95"/>
        <v>mai/2018</v>
      </c>
      <c r="E3031" s="206">
        <v>43224</v>
      </c>
      <c r="F3031" s="205" t="s">
        <v>209</v>
      </c>
      <c r="G3031" s="205" t="s">
        <v>284</v>
      </c>
      <c r="H3031" s="207" t="s">
        <v>295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679</v>
      </c>
      <c r="C3032" s="209" t="s">
        <v>680</v>
      </c>
      <c r="D3032" s="72" t="str">
        <f t="shared" si="95"/>
        <v>mai/2018</v>
      </c>
      <c r="E3032" s="206">
        <v>43224</v>
      </c>
      <c r="F3032" s="205" t="s">
        <v>209</v>
      </c>
      <c r="G3032" s="205" t="s">
        <v>284</v>
      </c>
      <c r="H3032" s="207" t="s">
        <v>295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679</v>
      </c>
      <c r="C3033" s="209" t="s">
        <v>680</v>
      </c>
      <c r="D3033" s="72" t="str">
        <f t="shared" si="95"/>
        <v>mai/2018</v>
      </c>
      <c r="E3033" s="206">
        <v>43224</v>
      </c>
      <c r="F3033" s="205" t="s">
        <v>209</v>
      </c>
      <c r="G3033" s="205" t="s">
        <v>284</v>
      </c>
      <c r="H3033" s="207" t="s">
        <v>295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679</v>
      </c>
      <c r="C3034" s="209" t="s">
        <v>680</v>
      </c>
      <c r="D3034" s="72" t="str">
        <f t="shared" si="95"/>
        <v>mai/2018</v>
      </c>
      <c r="E3034" s="206">
        <v>43224</v>
      </c>
      <c r="F3034" s="205" t="s">
        <v>209</v>
      </c>
      <c r="G3034" s="205" t="s">
        <v>284</v>
      </c>
      <c r="H3034" s="207" t="s">
        <v>295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681</v>
      </c>
      <c r="C3035" s="209" t="s">
        <v>680</v>
      </c>
      <c r="D3035" s="72" t="str">
        <f t="shared" si="95"/>
        <v>mai/2018</v>
      </c>
      <c r="E3035" s="206">
        <v>43224</v>
      </c>
      <c r="F3035" s="205" t="s">
        <v>202</v>
      </c>
      <c r="G3035" s="205" t="s">
        <v>284</v>
      </c>
      <c r="H3035" s="207" t="s">
        <v>203</v>
      </c>
      <c r="I3035" s="207" t="s">
        <v>289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679</v>
      </c>
      <c r="C3036" s="209" t="s">
        <v>680</v>
      </c>
      <c r="D3036" s="72" t="str">
        <f t="shared" si="95"/>
        <v>mai/2018</v>
      </c>
      <c r="E3036" s="206">
        <v>43224</v>
      </c>
      <c r="F3036" s="205" t="s">
        <v>200</v>
      </c>
      <c r="G3036" s="205" t="s">
        <v>284</v>
      </c>
      <c r="H3036" s="207" t="s">
        <v>296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679</v>
      </c>
      <c r="C3037" s="209" t="s">
        <v>680</v>
      </c>
      <c r="D3037" s="72" t="str">
        <f t="shared" si="95"/>
        <v>mai/2018</v>
      </c>
      <c r="E3037" s="206">
        <v>43224</v>
      </c>
      <c r="F3037" s="205" t="s">
        <v>202</v>
      </c>
      <c r="G3037" s="205" t="s">
        <v>284</v>
      </c>
      <c r="H3037" s="207" t="s">
        <v>203</v>
      </c>
      <c r="I3037" s="207" t="s">
        <v>289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679</v>
      </c>
      <c r="C3038" s="209" t="s">
        <v>680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284</v>
      </c>
      <c r="H3038" s="209" t="s">
        <v>994</v>
      </c>
      <c r="I3038" s="207" t="s">
        <v>249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679</v>
      </c>
      <c r="C3039" s="209" t="s">
        <v>680</v>
      </c>
      <c r="D3039" s="72" t="str">
        <f t="shared" si="95"/>
        <v>mai/2018</v>
      </c>
      <c r="E3039" s="206">
        <v>43227</v>
      </c>
      <c r="F3039" s="205" t="s">
        <v>418</v>
      </c>
      <c r="G3039" s="205" t="s">
        <v>284</v>
      </c>
      <c r="H3039" s="207" t="s">
        <v>419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679</v>
      </c>
      <c r="C3040" s="209" t="s">
        <v>680</v>
      </c>
      <c r="D3040" s="72" t="str">
        <f t="shared" si="95"/>
        <v>mai/2018</v>
      </c>
      <c r="E3040" s="206">
        <v>43227</v>
      </c>
      <c r="F3040" s="205" t="s">
        <v>422</v>
      </c>
      <c r="G3040" s="205" t="s">
        <v>284</v>
      </c>
      <c r="H3040" s="207" t="s">
        <v>422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679</v>
      </c>
      <c r="C3041" s="209" t="s">
        <v>680</v>
      </c>
      <c r="D3041" s="72" t="str">
        <f t="shared" si="95"/>
        <v>mai/2018</v>
      </c>
      <c r="E3041" s="206">
        <v>43227</v>
      </c>
      <c r="F3041" s="205" t="s">
        <v>200</v>
      </c>
      <c r="G3041" s="205" t="s">
        <v>284</v>
      </c>
      <c r="H3041" s="207" t="s">
        <v>291</v>
      </c>
      <c r="I3041" s="207" t="s">
        <v>226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679</v>
      </c>
      <c r="C3042" s="209" t="s">
        <v>680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284</v>
      </c>
      <c r="H3042" s="207" t="s">
        <v>359</v>
      </c>
      <c r="I3042" s="207" t="s">
        <v>237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679</v>
      </c>
      <c r="C3043" s="209" t="s">
        <v>680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284</v>
      </c>
      <c r="H3043" s="207" t="s">
        <v>303</v>
      </c>
      <c r="I3043" s="207" t="s">
        <v>237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679</v>
      </c>
      <c r="C3044" s="209" t="s">
        <v>680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284</v>
      </c>
      <c r="H3044" s="207" t="s">
        <v>303</v>
      </c>
      <c r="I3044" s="207" t="s">
        <v>237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679</v>
      </c>
      <c r="C3045" s="209" t="s">
        <v>680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314</v>
      </c>
      <c r="H3045" s="207" t="s">
        <v>691</v>
      </c>
      <c r="I3045" s="221" t="s">
        <v>270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679</v>
      </c>
      <c r="C3046" s="209" t="s">
        <v>680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284</v>
      </c>
      <c r="H3046" s="207" t="s">
        <v>306</v>
      </c>
      <c r="I3046" s="207" t="s">
        <v>246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679</v>
      </c>
      <c r="C3047" s="209" t="s">
        <v>680</v>
      </c>
      <c r="D3047" s="72" t="str">
        <f t="shared" si="95"/>
        <v>mai/2018</v>
      </c>
      <c r="E3047" s="206">
        <v>43227</v>
      </c>
      <c r="F3047" s="205" t="s">
        <v>418</v>
      </c>
      <c r="G3047" s="205" t="s">
        <v>284</v>
      </c>
      <c r="H3047" s="207" t="s">
        <v>918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679</v>
      </c>
      <c r="C3048" s="209" t="s">
        <v>680</v>
      </c>
      <c r="D3048" s="72" t="str">
        <f t="shared" si="95"/>
        <v>mai/2018</v>
      </c>
      <c r="E3048" s="206">
        <v>43227</v>
      </c>
      <c r="F3048" s="205" t="s">
        <v>418</v>
      </c>
      <c r="G3048" s="205" t="s">
        <v>284</v>
      </c>
      <c r="H3048" s="207" t="s">
        <v>871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679</v>
      </c>
      <c r="C3049" s="209" t="s">
        <v>680</v>
      </c>
      <c r="D3049" s="72" t="str">
        <f t="shared" si="95"/>
        <v>mai/2018</v>
      </c>
      <c r="E3049" s="206">
        <v>43227</v>
      </c>
      <c r="F3049" s="205" t="s">
        <v>418</v>
      </c>
      <c r="G3049" s="205" t="s">
        <v>284</v>
      </c>
      <c r="H3049" s="207" t="s">
        <v>1048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679</v>
      </c>
      <c r="C3050" s="209" t="s">
        <v>680</v>
      </c>
      <c r="D3050" s="72" t="str">
        <f t="shared" si="95"/>
        <v>mai/2018</v>
      </c>
      <c r="E3050" s="206">
        <v>43227</v>
      </c>
      <c r="F3050" s="205" t="s">
        <v>418</v>
      </c>
      <c r="G3050" s="205" t="s">
        <v>284</v>
      </c>
      <c r="H3050" s="207" t="s">
        <v>704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679</v>
      </c>
      <c r="C3051" s="209" t="s">
        <v>680</v>
      </c>
      <c r="D3051" s="72" t="str">
        <f t="shared" si="95"/>
        <v>mai/2018</v>
      </c>
      <c r="E3051" s="206">
        <v>43227</v>
      </c>
      <c r="F3051" s="205" t="s">
        <v>418</v>
      </c>
      <c r="G3051" s="205" t="s">
        <v>284</v>
      </c>
      <c r="H3051" s="207" t="s">
        <v>1172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679</v>
      </c>
      <c r="C3052" s="209" t="s">
        <v>680</v>
      </c>
      <c r="D3052" s="72" t="str">
        <f t="shared" si="95"/>
        <v>mai/2018</v>
      </c>
      <c r="E3052" s="206">
        <v>43227</v>
      </c>
      <c r="F3052" s="205" t="s">
        <v>418</v>
      </c>
      <c r="G3052" s="205" t="s">
        <v>284</v>
      </c>
      <c r="H3052" s="207" t="s">
        <v>751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679</v>
      </c>
      <c r="C3053" s="209" t="s">
        <v>680</v>
      </c>
      <c r="D3053" s="72" t="str">
        <f t="shared" si="95"/>
        <v>mai/2018</v>
      </c>
      <c r="E3053" s="206">
        <v>43227</v>
      </c>
      <c r="F3053" s="205" t="s">
        <v>418</v>
      </c>
      <c r="G3053" s="205" t="s">
        <v>284</v>
      </c>
      <c r="H3053" s="207" t="s">
        <v>1042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679</v>
      </c>
      <c r="C3054" s="209" t="s">
        <v>680</v>
      </c>
      <c r="D3054" s="72" t="str">
        <f t="shared" si="95"/>
        <v>mai/2018</v>
      </c>
      <c r="E3054" s="206">
        <v>43227</v>
      </c>
      <c r="F3054" s="205" t="s">
        <v>418</v>
      </c>
      <c r="G3054" s="205" t="s">
        <v>284</v>
      </c>
      <c r="H3054" s="207" t="s">
        <v>1244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679</v>
      </c>
      <c r="C3055" s="209" t="s">
        <v>680</v>
      </c>
      <c r="D3055" s="72" t="str">
        <f t="shared" si="95"/>
        <v>mai/2018</v>
      </c>
      <c r="E3055" s="206">
        <v>43227</v>
      </c>
      <c r="F3055" s="205" t="s">
        <v>418</v>
      </c>
      <c r="G3055" s="205" t="s">
        <v>284</v>
      </c>
      <c r="H3055" s="207" t="s">
        <v>714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679</v>
      </c>
      <c r="C3056" s="209" t="s">
        <v>680</v>
      </c>
      <c r="D3056" s="72" t="str">
        <f t="shared" si="95"/>
        <v>mai/2018</v>
      </c>
      <c r="E3056" s="206">
        <v>43227</v>
      </c>
      <c r="F3056" s="205" t="s">
        <v>418</v>
      </c>
      <c r="G3056" s="205" t="s">
        <v>284</v>
      </c>
      <c r="H3056" s="207" t="s">
        <v>926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679</v>
      </c>
      <c r="C3057" s="209" t="s">
        <v>680</v>
      </c>
      <c r="D3057" s="72" t="str">
        <f t="shared" si="95"/>
        <v>mai/2018</v>
      </c>
      <c r="E3057" s="206">
        <v>43227</v>
      </c>
      <c r="F3057" s="205" t="s">
        <v>418</v>
      </c>
      <c r="G3057" s="205" t="s">
        <v>284</v>
      </c>
      <c r="H3057" s="207" t="s">
        <v>728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679</v>
      </c>
      <c r="C3058" s="209" t="s">
        <v>680</v>
      </c>
      <c r="D3058" s="72" t="str">
        <f t="shared" si="95"/>
        <v>mai/2018</v>
      </c>
      <c r="E3058" s="206">
        <v>43227</v>
      </c>
      <c r="F3058" s="205" t="s">
        <v>418</v>
      </c>
      <c r="G3058" s="205" t="s">
        <v>284</v>
      </c>
      <c r="H3058" s="207" t="s">
        <v>896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679</v>
      </c>
      <c r="C3059" s="209" t="s">
        <v>680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284</v>
      </c>
      <c r="H3059" s="207" t="s">
        <v>1193</v>
      </c>
      <c r="I3059" s="207" t="s">
        <v>238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679</v>
      </c>
      <c r="C3060" s="209" t="s">
        <v>680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284</v>
      </c>
      <c r="H3060" s="207" t="s">
        <v>1002</v>
      </c>
      <c r="I3060" s="207" t="s">
        <v>262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679</v>
      </c>
      <c r="C3061" s="209" t="s">
        <v>680</v>
      </c>
      <c r="D3061" s="72" t="str">
        <f t="shared" si="95"/>
        <v>mai/2018</v>
      </c>
      <c r="E3061" s="206">
        <v>43227</v>
      </c>
      <c r="F3061" s="205" t="s">
        <v>418</v>
      </c>
      <c r="G3061" s="205" t="s">
        <v>284</v>
      </c>
      <c r="H3061" s="207" t="s">
        <v>1043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679</v>
      </c>
      <c r="C3062" s="209" t="s">
        <v>680</v>
      </c>
      <c r="D3062" s="72" t="str">
        <f t="shared" si="95"/>
        <v>mai/2018</v>
      </c>
      <c r="E3062" s="206">
        <v>43227</v>
      </c>
      <c r="F3062" s="205" t="s">
        <v>418</v>
      </c>
      <c r="G3062" s="205" t="s">
        <v>284</v>
      </c>
      <c r="H3062" s="207" t="s">
        <v>743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679</v>
      </c>
      <c r="C3063" s="209" t="s">
        <v>680</v>
      </c>
      <c r="D3063" s="72" t="str">
        <f t="shared" si="95"/>
        <v>mai/2018</v>
      </c>
      <c r="E3063" s="206">
        <v>43227</v>
      </c>
      <c r="F3063" s="205" t="s">
        <v>418</v>
      </c>
      <c r="G3063" s="205" t="s">
        <v>284</v>
      </c>
      <c r="H3063" s="207" t="s">
        <v>913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679</v>
      </c>
      <c r="C3064" s="209" t="s">
        <v>680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284</v>
      </c>
      <c r="H3064" s="207" t="s">
        <v>178</v>
      </c>
      <c r="I3064" s="207" t="s">
        <v>237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679</v>
      </c>
      <c r="C3065" s="209" t="s">
        <v>680</v>
      </c>
      <c r="D3065" s="72" t="str">
        <f t="shared" si="95"/>
        <v>mai/2018</v>
      </c>
      <c r="E3065" s="206">
        <v>43227</v>
      </c>
      <c r="F3065" s="205" t="s">
        <v>423</v>
      </c>
      <c r="G3065" s="205" t="s">
        <v>284</v>
      </c>
      <c r="H3065" s="207" t="s">
        <v>1178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679</v>
      </c>
      <c r="C3066" s="209" t="s">
        <v>680</v>
      </c>
      <c r="D3066" s="72" t="str">
        <f t="shared" si="95"/>
        <v>mai/2018</v>
      </c>
      <c r="E3066" s="206">
        <v>43227</v>
      </c>
      <c r="F3066" s="205" t="s">
        <v>418</v>
      </c>
      <c r="G3066" s="205" t="s">
        <v>284</v>
      </c>
      <c r="H3066" s="207" t="s">
        <v>740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679</v>
      </c>
      <c r="C3067" s="209" t="s">
        <v>680</v>
      </c>
      <c r="D3067" s="72" t="str">
        <f t="shared" si="95"/>
        <v>mai/2018</v>
      </c>
      <c r="E3067" s="206">
        <v>43227</v>
      </c>
      <c r="F3067" s="205" t="s">
        <v>418</v>
      </c>
      <c r="G3067" s="205" t="s">
        <v>284</v>
      </c>
      <c r="H3067" s="207" t="s">
        <v>731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679</v>
      </c>
      <c r="C3068" s="209" t="s">
        <v>680</v>
      </c>
      <c r="D3068" s="72" t="str">
        <f t="shared" si="95"/>
        <v>mai/2018</v>
      </c>
      <c r="E3068" s="206">
        <v>43227</v>
      </c>
      <c r="F3068" s="205" t="s">
        <v>418</v>
      </c>
      <c r="G3068" s="205" t="s">
        <v>284</v>
      </c>
      <c r="H3068" s="207" t="s">
        <v>747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679</v>
      </c>
      <c r="C3069" s="209" t="s">
        <v>680</v>
      </c>
      <c r="D3069" s="72" t="str">
        <f t="shared" si="95"/>
        <v>mai/2018</v>
      </c>
      <c r="E3069" s="206">
        <v>43227</v>
      </c>
      <c r="F3069" s="205" t="s">
        <v>418</v>
      </c>
      <c r="G3069" s="205" t="s">
        <v>284</v>
      </c>
      <c r="H3069" s="207" t="s">
        <v>924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679</v>
      </c>
      <c r="C3070" s="209" t="s">
        <v>680</v>
      </c>
      <c r="D3070" s="72" t="str">
        <f t="shared" si="95"/>
        <v>mai/2018</v>
      </c>
      <c r="E3070" s="206">
        <v>43227</v>
      </c>
      <c r="F3070" s="205" t="s">
        <v>418</v>
      </c>
      <c r="G3070" s="205" t="s">
        <v>284</v>
      </c>
      <c r="H3070" s="207" t="s">
        <v>759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679</v>
      </c>
      <c r="C3071" s="209" t="s">
        <v>680</v>
      </c>
      <c r="D3071" s="72" t="str">
        <f t="shared" si="95"/>
        <v>mai/2018</v>
      </c>
      <c r="E3071" s="206">
        <v>43227</v>
      </c>
      <c r="F3071" s="205" t="s">
        <v>418</v>
      </c>
      <c r="G3071" s="205" t="s">
        <v>284</v>
      </c>
      <c r="H3071" s="207" t="s">
        <v>1189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679</v>
      </c>
      <c r="C3072" s="209" t="s">
        <v>680</v>
      </c>
      <c r="D3072" s="72" t="str">
        <f t="shared" si="95"/>
        <v>mai/2018</v>
      </c>
      <c r="E3072" s="206">
        <v>43227</v>
      </c>
      <c r="F3072" s="205" t="s">
        <v>418</v>
      </c>
      <c r="G3072" s="205" t="s">
        <v>284</v>
      </c>
      <c r="H3072" s="207" t="s">
        <v>917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679</v>
      </c>
      <c r="C3073" s="209" t="s">
        <v>680</v>
      </c>
      <c r="D3073" s="72" t="str">
        <f t="shared" si="95"/>
        <v>mai/2018</v>
      </c>
      <c r="E3073" s="206">
        <v>43227</v>
      </c>
      <c r="F3073" s="205" t="s">
        <v>418</v>
      </c>
      <c r="G3073" s="205" t="s">
        <v>284</v>
      </c>
      <c r="H3073" s="207" t="s">
        <v>800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679</v>
      </c>
      <c r="C3074" s="209" t="s">
        <v>680</v>
      </c>
      <c r="D3074" s="72" t="str">
        <f t="shared" si="95"/>
        <v>mai/2018</v>
      </c>
      <c r="E3074" s="206">
        <v>43227</v>
      </c>
      <c r="F3074" s="205" t="s">
        <v>418</v>
      </c>
      <c r="G3074" s="205" t="s">
        <v>284</v>
      </c>
      <c r="H3074" s="207" t="s">
        <v>1046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679</v>
      </c>
      <c r="C3075" s="209" t="s">
        <v>680</v>
      </c>
      <c r="D3075" s="72" t="str">
        <f t="shared" si="95"/>
        <v>mai/2018</v>
      </c>
      <c r="E3075" s="206">
        <v>43227</v>
      </c>
      <c r="F3075" s="205" t="s">
        <v>423</v>
      </c>
      <c r="G3075" s="205" t="s">
        <v>284</v>
      </c>
      <c r="H3075" s="207" t="s">
        <v>1245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679</v>
      </c>
      <c r="C3076" s="209" t="s">
        <v>680</v>
      </c>
      <c r="D3076" s="72" t="str">
        <f t="shared" ref="D3076:D3139" si="97">TEXT(E3076,"mmm/aaaa")</f>
        <v>mai/2018</v>
      </c>
      <c r="E3076" s="206">
        <v>43227</v>
      </c>
      <c r="F3076" s="205" t="s">
        <v>423</v>
      </c>
      <c r="G3076" s="205" t="s">
        <v>284</v>
      </c>
      <c r="H3076" s="207" t="s">
        <v>1177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679</v>
      </c>
      <c r="C3077" s="209" t="s">
        <v>680</v>
      </c>
      <c r="D3077" s="72" t="str">
        <f t="shared" si="97"/>
        <v>mai/2018</v>
      </c>
      <c r="E3077" s="206">
        <v>43227</v>
      </c>
      <c r="F3077" s="205" t="s">
        <v>418</v>
      </c>
      <c r="G3077" s="205" t="s">
        <v>284</v>
      </c>
      <c r="H3077" s="207" t="s">
        <v>898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679</v>
      </c>
      <c r="C3078" s="209" t="s">
        <v>680</v>
      </c>
      <c r="D3078" s="72" t="str">
        <f t="shared" si="97"/>
        <v>mai/2018</v>
      </c>
      <c r="E3078" s="206">
        <v>43227</v>
      </c>
      <c r="F3078" s="205" t="s">
        <v>418</v>
      </c>
      <c r="G3078" s="205" t="s">
        <v>284</v>
      </c>
      <c r="H3078" s="207" t="s">
        <v>787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679</v>
      </c>
      <c r="C3079" s="209" t="s">
        <v>680</v>
      </c>
      <c r="D3079" s="72" t="str">
        <f t="shared" si="97"/>
        <v>mai/2018</v>
      </c>
      <c r="E3079" s="206">
        <v>43227</v>
      </c>
      <c r="F3079" s="205" t="s">
        <v>423</v>
      </c>
      <c r="G3079" s="205" t="s">
        <v>284</v>
      </c>
      <c r="H3079" s="207" t="s">
        <v>1176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679</v>
      </c>
      <c r="C3080" s="209" t="s">
        <v>680</v>
      </c>
      <c r="D3080" s="72" t="str">
        <f t="shared" si="97"/>
        <v>mai/2018</v>
      </c>
      <c r="E3080" s="206">
        <v>43227</v>
      </c>
      <c r="F3080" s="205" t="s">
        <v>418</v>
      </c>
      <c r="G3080" s="205" t="s">
        <v>284</v>
      </c>
      <c r="H3080" s="207" t="s">
        <v>929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679</v>
      </c>
      <c r="C3081" s="209" t="s">
        <v>680</v>
      </c>
      <c r="D3081" s="72" t="str">
        <f t="shared" si="97"/>
        <v>mai/2018</v>
      </c>
      <c r="E3081" s="206">
        <v>43227</v>
      </c>
      <c r="F3081" s="205" t="s">
        <v>418</v>
      </c>
      <c r="G3081" s="205" t="s">
        <v>284</v>
      </c>
      <c r="H3081" s="207" t="s">
        <v>935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679</v>
      </c>
      <c r="C3082" s="209" t="s">
        <v>680</v>
      </c>
      <c r="D3082" s="72" t="str">
        <f t="shared" si="97"/>
        <v>mai/2018</v>
      </c>
      <c r="E3082" s="206">
        <v>43227</v>
      </c>
      <c r="F3082" s="205" t="s">
        <v>418</v>
      </c>
      <c r="G3082" s="205" t="s">
        <v>284</v>
      </c>
      <c r="H3082" s="207" t="s">
        <v>979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679</v>
      </c>
      <c r="C3083" s="209" t="s">
        <v>680</v>
      </c>
      <c r="D3083" s="72" t="str">
        <f t="shared" si="97"/>
        <v>mai/2018</v>
      </c>
      <c r="E3083" s="206">
        <v>43227</v>
      </c>
      <c r="F3083" s="205" t="s">
        <v>418</v>
      </c>
      <c r="G3083" s="205" t="s">
        <v>284</v>
      </c>
      <c r="H3083" s="207" t="s">
        <v>982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679</v>
      </c>
      <c r="C3084" s="209" t="s">
        <v>680</v>
      </c>
      <c r="D3084" s="72" t="str">
        <f t="shared" si="97"/>
        <v>mai/2018</v>
      </c>
      <c r="E3084" s="206">
        <v>43227</v>
      </c>
      <c r="F3084" s="205" t="s">
        <v>418</v>
      </c>
      <c r="G3084" s="205" t="s">
        <v>284</v>
      </c>
      <c r="H3084" s="207" t="s">
        <v>801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679</v>
      </c>
      <c r="C3085" s="209" t="s">
        <v>680</v>
      </c>
      <c r="D3085" s="72" t="str">
        <f t="shared" si="97"/>
        <v>mai/2018</v>
      </c>
      <c r="E3085" s="206">
        <v>43227</v>
      </c>
      <c r="F3085" s="205" t="s">
        <v>423</v>
      </c>
      <c r="G3085" s="205" t="s">
        <v>284</v>
      </c>
      <c r="H3085" s="207" t="s">
        <v>1187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679</v>
      </c>
      <c r="C3086" s="209" t="s">
        <v>680</v>
      </c>
      <c r="D3086" s="72" t="str">
        <f t="shared" si="97"/>
        <v>mai/2018</v>
      </c>
      <c r="E3086" s="206">
        <v>43227</v>
      </c>
      <c r="F3086" s="205" t="s">
        <v>423</v>
      </c>
      <c r="G3086" s="205" t="s">
        <v>284</v>
      </c>
      <c r="H3086" s="207" t="s">
        <v>1182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679</v>
      </c>
      <c r="C3087" s="209" t="s">
        <v>680</v>
      </c>
      <c r="D3087" s="72" t="str">
        <f t="shared" si="97"/>
        <v>mai/2018</v>
      </c>
      <c r="E3087" s="206">
        <v>43227</v>
      </c>
      <c r="F3087" s="205" t="s">
        <v>418</v>
      </c>
      <c r="G3087" s="205" t="s">
        <v>284</v>
      </c>
      <c r="H3087" s="207" t="s">
        <v>850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679</v>
      </c>
      <c r="C3088" s="209" t="s">
        <v>680</v>
      </c>
      <c r="D3088" s="72" t="str">
        <f t="shared" si="97"/>
        <v>mai/2018</v>
      </c>
      <c r="E3088" s="206">
        <v>43227</v>
      </c>
      <c r="F3088" s="205" t="s">
        <v>418</v>
      </c>
      <c r="G3088" s="205" t="s">
        <v>284</v>
      </c>
      <c r="H3088" s="207" t="s">
        <v>818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679</v>
      </c>
      <c r="C3089" s="209" t="s">
        <v>680</v>
      </c>
      <c r="D3089" s="72" t="str">
        <f t="shared" si="97"/>
        <v>mai/2018</v>
      </c>
      <c r="E3089" s="206">
        <v>43227</v>
      </c>
      <c r="F3089" s="205" t="s">
        <v>418</v>
      </c>
      <c r="G3089" s="205" t="s">
        <v>284</v>
      </c>
      <c r="H3089" s="207" t="s">
        <v>934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679</v>
      </c>
      <c r="C3090" s="209" t="s">
        <v>680</v>
      </c>
      <c r="D3090" s="72" t="str">
        <f t="shared" si="97"/>
        <v>mai/2018</v>
      </c>
      <c r="E3090" s="206">
        <v>43227</v>
      </c>
      <c r="F3090" s="205" t="s">
        <v>423</v>
      </c>
      <c r="G3090" s="205" t="s">
        <v>284</v>
      </c>
      <c r="H3090" s="207" t="s">
        <v>1175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679</v>
      </c>
      <c r="C3091" s="209" t="s">
        <v>680</v>
      </c>
      <c r="D3091" s="72" t="str">
        <f t="shared" si="97"/>
        <v>mai/2018</v>
      </c>
      <c r="E3091" s="206">
        <v>43227</v>
      </c>
      <c r="F3091" s="205" t="s">
        <v>423</v>
      </c>
      <c r="G3091" s="205" t="s">
        <v>284</v>
      </c>
      <c r="H3091" s="207" t="s">
        <v>1181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679</v>
      </c>
      <c r="C3092" s="209" t="s">
        <v>680</v>
      </c>
      <c r="D3092" s="72" t="str">
        <f t="shared" si="97"/>
        <v>mai/2018</v>
      </c>
      <c r="E3092" s="206">
        <v>43227</v>
      </c>
      <c r="F3092" s="205" t="s">
        <v>423</v>
      </c>
      <c r="G3092" s="205" t="s">
        <v>284</v>
      </c>
      <c r="H3092" s="207" t="s">
        <v>1183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679</v>
      </c>
      <c r="C3093" s="209" t="s">
        <v>680</v>
      </c>
      <c r="D3093" s="72" t="str">
        <f t="shared" si="97"/>
        <v>mai/2018</v>
      </c>
      <c r="E3093" s="206">
        <v>43227</v>
      </c>
      <c r="F3093" s="205" t="s">
        <v>423</v>
      </c>
      <c r="G3093" s="205" t="s">
        <v>284</v>
      </c>
      <c r="H3093" s="207" t="s">
        <v>1188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679</v>
      </c>
      <c r="C3094" s="209" t="s">
        <v>680</v>
      </c>
      <c r="D3094" s="72" t="str">
        <f t="shared" si="97"/>
        <v>mai/2018</v>
      </c>
      <c r="E3094" s="206">
        <v>43227</v>
      </c>
      <c r="F3094" s="205" t="s">
        <v>418</v>
      </c>
      <c r="G3094" s="205" t="s">
        <v>284</v>
      </c>
      <c r="H3094" s="207" t="s">
        <v>1246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679</v>
      </c>
      <c r="C3095" s="209" t="s">
        <v>680</v>
      </c>
      <c r="D3095" s="72" t="str">
        <f t="shared" si="97"/>
        <v>mai/2018</v>
      </c>
      <c r="E3095" s="206">
        <v>43227</v>
      </c>
      <c r="F3095" s="205" t="s">
        <v>418</v>
      </c>
      <c r="G3095" s="205" t="s">
        <v>284</v>
      </c>
      <c r="H3095" s="207" t="s">
        <v>974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679</v>
      </c>
      <c r="C3096" s="209" t="s">
        <v>680</v>
      </c>
      <c r="D3096" s="72" t="str">
        <f t="shared" si="97"/>
        <v>mai/2018</v>
      </c>
      <c r="E3096" s="206">
        <v>43227</v>
      </c>
      <c r="F3096" s="205" t="s">
        <v>423</v>
      </c>
      <c r="G3096" s="205" t="s">
        <v>284</v>
      </c>
      <c r="H3096" s="207" t="s">
        <v>1169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679</v>
      </c>
      <c r="C3097" s="209" t="s">
        <v>680</v>
      </c>
      <c r="D3097" s="72" t="str">
        <f t="shared" si="97"/>
        <v>mai/2018</v>
      </c>
      <c r="E3097" s="206">
        <v>43227</v>
      </c>
      <c r="F3097" s="205" t="s">
        <v>423</v>
      </c>
      <c r="G3097" s="205" t="s">
        <v>284</v>
      </c>
      <c r="H3097" s="207" t="s">
        <v>1179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679</v>
      </c>
      <c r="C3098" s="209" t="s">
        <v>680</v>
      </c>
      <c r="D3098" s="72" t="str">
        <f t="shared" si="97"/>
        <v>mai/2018</v>
      </c>
      <c r="E3098" s="206">
        <v>43227</v>
      </c>
      <c r="F3098" s="205" t="s">
        <v>423</v>
      </c>
      <c r="G3098" s="205" t="s">
        <v>284</v>
      </c>
      <c r="H3098" s="207" t="s">
        <v>1185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679</v>
      </c>
      <c r="C3099" s="209" t="s">
        <v>680</v>
      </c>
      <c r="D3099" s="72" t="str">
        <f t="shared" si="97"/>
        <v>mai/2018</v>
      </c>
      <c r="E3099" s="206">
        <v>43227</v>
      </c>
      <c r="F3099" s="205" t="s">
        <v>423</v>
      </c>
      <c r="G3099" s="205" t="s">
        <v>284</v>
      </c>
      <c r="H3099" s="207" t="s">
        <v>1180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679</v>
      </c>
      <c r="C3100" s="209" t="s">
        <v>680</v>
      </c>
      <c r="D3100" s="72" t="str">
        <f t="shared" si="97"/>
        <v>mai/2018</v>
      </c>
      <c r="E3100" s="206">
        <v>43227</v>
      </c>
      <c r="F3100" s="205" t="s">
        <v>418</v>
      </c>
      <c r="G3100" s="205" t="s">
        <v>284</v>
      </c>
      <c r="H3100" s="207" t="s">
        <v>893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679</v>
      </c>
      <c r="C3101" s="209" t="s">
        <v>680</v>
      </c>
      <c r="D3101" s="72" t="str">
        <f t="shared" si="97"/>
        <v>mai/2018</v>
      </c>
      <c r="E3101" s="206">
        <v>43227</v>
      </c>
      <c r="F3101" s="205" t="s">
        <v>418</v>
      </c>
      <c r="G3101" s="205" t="s">
        <v>284</v>
      </c>
      <c r="H3101" s="207" t="s">
        <v>1171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679</v>
      </c>
      <c r="C3102" s="209" t="s">
        <v>680</v>
      </c>
      <c r="D3102" s="72" t="str">
        <f t="shared" si="97"/>
        <v>mai/2018</v>
      </c>
      <c r="E3102" s="206">
        <v>43227</v>
      </c>
      <c r="F3102" s="205" t="s">
        <v>418</v>
      </c>
      <c r="G3102" s="205" t="s">
        <v>284</v>
      </c>
      <c r="H3102" s="207" t="s">
        <v>936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679</v>
      </c>
      <c r="C3103" s="209" t="s">
        <v>680</v>
      </c>
      <c r="D3103" s="72" t="str">
        <f t="shared" si="97"/>
        <v>mai/2018</v>
      </c>
      <c r="E3103" s="206">
        <v>43227</v>
      </c>
      <c r="F3103" s="205" t="s">
        <v>418</v>
      </c>
      <c r="G3103" s="205" t="s">
        <v>284</v>
      </c>
      <c r="H3103" s="207" t="s">
        <v>826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679</v>
      </c>
      <c r="C3104" s="209" t="s">
        <v>680</v>
      </c>
      <c r="D3104" s="72" t="str">
        <f t="shared" si="97"/>
        <v>mai/2018</v>
      </c>
      <c r="E3104" s="206">
        <v>43227</v>
      </c>
      <c r="F3104" s="205" t="s">
        <v>418</v>
      </c>
      <c r="G3104" s="205" t="s">
        <v>284</v>
      </c>
      <c r="H3104" s="207" t="s">
        <v>833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679</v>
      </c>
      <c r="C3105" s="209" t="s">
        <v>680</v>
      </c>
      <c r="D3105" s="72" t="str">
        <f t="shared" si="97"/>
        <v>mai/2018</v>
      </c>
      <c r="E3105" s="206">
        <v>43227</v>
      </c>
      <c r="F3105" s="205" t="s">
        <v>418</v>
      </c>
      <c r="G3105" s="205" t="s">
        <v>284</v>
      </c>
      <c r="H3105" s="207" t="s">
        <v>846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679</v>
      </c>
      <c r="C3106" s="209" t="s">
        <v>680</v>
      </c>
      <c r="D3106" s="72" t="str">
        <f t="shared" si="97"/>
        <v>mai/2018</v>
      </c>
      <c r="E3106" s="206">
        <v>43227</v>
      </c>
      <c r="F3106" s="205" t="s">
        <v>418</v>
      </c>
      <c r="G3106" s="205" t="s">
        <v>284</v>
      </c>
      <c r="H3106" s="207" t="s">
        <v>1247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679</v>
      </c>
      <c r="C3107" s="209" t="s">
        <v>680</v>
      </c>
      <c r="D3107" s="72" t="str">
        <f t="shared" si="97"/>
        <v>mai/2018</v>
      </c>
      <c r="E3107" s="206">
        <v>43227</v>
      </c>
      <c r="F3107" s="205" t="s">
        <v>418</v>
      </c>
      <c r="G3107" s="205" t="s">
        <v>284</v>
      </c>
      <c r="H3107" s="207" t="s">
        <v>1248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679</v>
      </c>
      <c r="C3108" s="209" t="s">
        <v>680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284</v>
      </c>
      <c r="H3108" s="207" t="s">
        <v>303</v>
      </c>
      <c r="I3108" s="207" t="s">
        <v>237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679</v>
      </c>
      <c r="C3109" s="209" t="s">
        <v>680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284</v>
      </c>
      <c r="H3109" s="207" t="s">
        <v>989</v>
      </c>
      <c r="I3109" s="207" t="s">
        <v>239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679</v>
      </c>
      <c r="C3110" s="209" t="s">
        <v>680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284</v>
      </c>
      <c r="H3110" s="207" t="s">
        <v>1114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679</v>
      </c>
      <c r="C3111" s="209" t="s">
        <v>680</v>
      </c>
      <c r="D3111" s="72" t="str">
        <f t="shared" si="97"/>
        <v>mai/2018</v>
      </c>
      <c r="E3111" s="206">
        <v>43227</v>
      </c>
      <c r="F3111" s="205" t="s">
        <v>418</v>
      </c>
      <c r="G3111" s="205" t="s">
        <v>284</v>
      </c>
      <c r="H3111" s="207" t="s">
        <v>1249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679</v>
      </c>
      <c r="C3112" s="209" t="s">
        <v>680</v>
      </c>
      <c r="D3112" s="72" t="str">
        <f t="shared" si="97"/>
        <v>mai/2018</v>
      </c>
      <c r="E3112" s="206">
        <v>43227</v>
      </c>
      <c r="F3112" s="205" t="s">
        <v>418</v>
      </c>
      <c r="G3112" s="205" t="s">
        <v>284</v>
      </c>
      <c r="H3112" s="207" t="s">
        <v>1250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679</v>
      </c>
      <c r="C3113" s="209" t="s">
        <v>680</v>
      </c>
      <c r="D3113" s="72" t="str">
        <f t="shared" si="97"/>
        <v>mai/2018</v>
      </c>
      <c r="E3113" s="206">
        <v>43227</v>
      </c>
      <c r="F3113" s="205" t="s">
        <v>418</v>
      </c>
      <c r="G3113" s="205" t="s">
        <v>284</v>
      </c>
      <c r="H3113" s="207" t="s">
        <v>1251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679</v>
      </c>
      <c r="C3114" s="209" t="s">
        <v>680</v>
      </c>
      <c r="D3114" s="72" t="str">
        <f t="shared" si="97"/>
        <v>mai/2018</v>
      </c>
      <c r="E3114" s="206">
        <v>43227</v>
      </c>
      <c r="F3114" s="205" t="s">
        <v>418</v>
      </c>
      <c r="G3114" s="205" t="s">
        <v>284</v>
      </c>
      <c r="H3114" s="207" t="s">
        <v>1252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679</v>
      </c>
      <c r="C3115" s="209" t="s">
        <v>680</v>
      </c>
      <c r="D3115" s="72" t="str">
        <f t="shared" si="97"/>
        <v>mai/2018</v>
      </c>
      <c r="E3115" s="206">
        <v>43227</v>
      </c>
      <c r="F3115" s="205" t="s">
        <v>418</v>
      </c>
      <c r="G3115" s="205" t="s">
        <v>284</v>
      </c>
      <c r="H3115" s="207" t="s">
        <v>1253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679</v>
      </c>
      <c r="C3116" s="209" t="s">
        <v>680</v>
      </c>
      <c r="D3116" s="72" t="str">
        <f t="shared" si="97"/>
        <v>mai/2018</v>
      </c>
      <c r="E3116" s="206">
        <v>43227</v>
      </c>
      <c r="F3116" s="205" t="s">
        <v>418</v>
      </c>
      <c r="G3116" s="205" t="s">
        <v>284</v>
      </c>
      <c r="H3116" s="207" t="s">
        <v>1254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679</v>
      </c>
      <c r="C3117" s="209" t="s">
        <v>680</v>
      </c>
      <c r="D3117" s="72" t="str">
        <f t="shared" si="97"/>
        <v>mai/2018</v>
      </c>
      <c r="E3117" s="206">
        <v>43227</v>
      </c>
      <c r="F3117" s="205" t="s">
        <v>418</v>
      </c>
      <c r="G3117" s="205" t="s">
        <v>284</v>
      </c>
      <c r="H3117" s="207" t="s">
        <v>1255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679</v>
      </c>
      <c r="C3118" s="209" t="s">
        <v>680</v>
      </c>
      <c r="D3118" s="72" t="str">
        <f t="shared" si="97"/>
        <v>mai/2018</v>
      </c>
      <c r="E3118" s="206">
        <v>43227</v>
      </c>
      <c r="F3118" s="205" t="s">
        <v>418</v>
      </c>
      <c r="G3118" s="205" t="s">
        <v>284</v>
      </c>
      <c r="H3118" s="207" t="s">
        <v>1256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679</v>
      </c>
      <c r="C3119" s="209" t="s">
        <v>680</v>
      </c>
      <c r="D3119" s="72" t="str">
        <f t="shared" si="97"/>
        <v>mai/2018</v>
      </c>
      <c r="E3119" s="206">
        <v>43227</v>
      </c>
      <c r="F3119" s="205" t="s">
        <v>418</v>
      </c>
      <c r="G3119" s="205" t="s">
        <v>284</v>
      </c>
      <c r="H3119" s="207" t="s">
        <v>1257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679</v>
      </c>
      <c r="C3120" s="209" t="s">
        <v>680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284</v>
      </c>
      <c r="H3120" s="207" t="s">
        <v>1002</v>
      </c>
      <c r="I3120" s="207" t="s">
        <v>262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679</v>
      </c>
      <c r="C3121" s="209" t="s">
        <v>680</v>
      </c>
      <c r="D3121" s="72" t="str">
        <f t="shared" si="97"/>
        <v>mai/2018</v>
      </c>
      <c r="E3121" s="206">
        <v>43227</v>
      </c>
      <c r="F3121" s="205" t="s">
        <v>418</v>
      </c>
      <c r="G3121" s="205" t="s">
        <v>284</v>
      </c>
      <c r="H3121" s="207" t="s">
        <v>1258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679</v>
      </c>
      <c r="C3122" s="209" t="s">
        <v>680</v>
      </c>
      <c r="D3122" s="72" t="str">
        <f t="shared" si="97"/>
        <v>mai/2018</v>
      </c>
      <c r="E3122" s="206">
        <v>43227</v>
      </c>
      <c r="F3122" s="205" t="s">
        <v>418</v>
      </c>
      <c r="G3122" s="205" t="s">
        <v>284</v>
      </c>
      <c r="H3122" s="207" t="s">
        <v>1259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679</v>
      </c>
      <c r="C3123" s="209" t="s">
        <v>680</v>
      </c>
      <c r="D3123" s="72" t="str">
        <f t="shared" si="97"/>
        <v>mai/2018</v>
      </c>
      <c r="E3123" s="206">
        <v>43227</v>
      </c>
      <c r="F3123" s="205" t="s">
        <v>418</v>
      </c>
      <c r="G3123" s="205" t="s">
        <v>284</v>
      </c>
      <c r="H3123" s="207" t="s">
        <v>1260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679</v>
      </c>
      <c r="C3124" s="209" t="s">
        <v>680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284</v>
      </c>
      <c r="H3124" s="207" t="s">
        <v>1002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679</v>
      </c>
      <c r="C3125" s="209" t="s">
        <v>680</v>
      </c>
      <c r="D3125" s="72" t="str">
        <f t="shared" si="97"/>
        <v>mai/2018</v>
      </c>
      <c r="E3125" s="206">
        <v>43227</v>
      </c>
      <c r="F3125" s="205" t="s">
        <v>418</v>
      </c>
      <c r="G3125" s="205" t="s">
        <v>284</v>
      </c>
      <c r="H3125" s="207" t="s">
        <v>1261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679</v>
      </c>
      <c r="C3126" s="209" t="s">
        <v>680</v>
      </c>
      <c r="D3126" s="72" t="str">
        <f t="shared" si="97"/>
        <v>mai/2018</v>
      </c>
      <c r="E3126" s="206">
        <v>43227</v>
      </c>
      <c r="F3126" s="205" t="s">
        <v>418</v>
      </c>
      <c r="G3126" s="205" t="s">
        <v>284</v>
      </c>
      <c r="H3126" s="207" t="s">
        <v>1262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679</v>
      </c>
      <c r="C3127" s="209" t="s">
        <v>680</v>
      </c>
      <c r="D3127" s="72" t="str">
        <f t="shared" si="97"/>
        <v>mai/2018</v>
      </c>
      <c r="E3127" s="206">
        <v>43227</v>
      </c>
      <c r="F3127" s="205" t="s">
        <v>418</v>
      </c>
      <c r="G3127" s="205" t="s">
        <v>284</v>
      </c>
      <c r="H3127" s="207" t="s">
        <v>1263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679</v>
      </c>
      <c r="C3128" s="209" t="s">
        <v>680</v>
      </c>
      <c r="D3128" s="72" t="str">
        <f t="shared" si="97"/>
        <v>mai/2018</v>
      </c>
      <c r="E3128" s="206">
        <v>43227</v>
      </c>
      <c r="F3128" s="205" t="s">
        <v>418</v>
      </c>
      <c r="G3128" s="205" t="s">
        <v>284</v>
      </c>
      <c r="H3128" s="207" t="s">
        <v>1264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679</v>
      </c>
      <c r="C3129" s="209" t="s">
        <v>680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284</v>
      </c>
      <c r="H3129" s="207" t="s">
        <v>352</v>
      </c>
      <c r="I3129" s="207" t="s">
        <v>249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679</v>
      </c>
      <c r="C3130" s="209" t="s">
        <v>680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284</v>
      </c>
      <c r="H3130" s="207" t="s">
        <v>1030</v>
      </c>
      <c r="I3130" s="207" t="s">
        <v>167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679</v>
      </c>
      <c r="C3131" s="209" t="s">
        <v>680</v>
      </c>
      <c r="D3131" s="72" t="str">
        <f t="shared" si="97"/>
        <v>mai/2018</v>
      </c>
      <c r="E3131" s="206">
        <v>43227</v>
      </c>
      <c r="F3131" s="205" t="s">
        <v>422</v>
      </c>
      <c r="G3131" s="205" t="s">
        <v>284</v>
      </c>
      <c r="H3131" s="207" t="s">
        <v>422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679</v>
      </c>
      <c r="C3132" s="209" t="s">
        <v>680</v>
      </c>
      <c r="D3132" s="72" t="str">
        <f t="shared" si="97"/>
        <v>mai/2018</v>
      </c>
      <c r="E3132" s="206">
        <v>43227</v>
      </c>
      <c r="F3132" s="205" t="s">
        <v>209</v>
      </c>
      <c r="G3132" s="205" t="s">
        <v>284</v>
      </c>
      <c r="H3132" s="207" t="s">
        <v>295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679</v>
      </c>
      <c r="C3133" s="209" t="s">
        <v>680</v>
      </c>
      <c r="D3133" s="72" t="str">
        <f t="shared" si="97"/>
        <v>mai/2018</v>
      </c>
      <c r="E3133" s="206">
        <v>43227</v>
      </c>
      <c r="F3133" s="205" t="s">
        <v>209</v>
      </c>
      <c r="G3133" s="205" t="s">
        <v>284</v>
      </c>
      <c r="H3133" s="207" t="s">
        <v>295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679</v>
      </c>
      <c r="C3134" s="209" t="s">
        <v>680</v>
      </c>
      <c r="D3134" s="72" t="str">
        <f t="shared" si="97"/>
        <v>mai/2018</v>
      </c>
      <c r="E3134" s="206">
        <v>43227</v>
      </c>
      <c r="F3134" s="205" t="s">
        <v>209</v>
      </c>
      <c r="G3134" s="205" t="s">
        <v>284</v>
      </c>
      <c r="H3134" s="207" t="s">
        <v>295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679</v>
      </c>
      <c r="C3135" s="209" t="s">
        <v>680</v>
      </c>
      <c r="D3135" s="72" t="str">
        <f t="shared" si="97"/>
        <v>mai/2018</v>
      </c>
      <c r="E3135" s="206">
        <v>43227</v>
      </c>
      <c r="F3135" s="205" t="s">
        <v>209</v>
      </c>
      <c r="G3135" s="205" t="s">
        <v>284</v>
      </c>
      <c r="H3135" s="207" t="s">
        <v>295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679</v>
      </c>
      <c r="C3136" s="209" t="s">
        <v>680</v>
      </c>
      <c r="D3136" s="72" t="str">
        <f t="shared" si="97"/>
        <v>mai/2018</v>
      </c>
      <c r="E3136" s="206">
        <v>43227</v>
      </c>
      <c r="F3136" s="205" t="s">
        <v>209</v>
      </c>
      <c r="G3136" s="205" t="s">
        <v>284</v>
      </c>
      <c r="H3136" s="207" t="s">
        <v>295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679</v>
      </c>
      <c r="C3137" s="209" t="s">
        <v>680</v>
      </c>
      <c r="D3137" s="72" t="str">
        <f t="shared" si="97"/>
        <v>mai/2018</v>
      </c>
      <c r="E3137" s="206">
        <v>43227</v>
      </c>
      <c r="F3137" s="205" t="s">
        <v>209</v>
      </c>
      <c r="G3137" s="205" t="s">
        <v>284</v>
      </c>
      <c r="H3137" s="207" t="s">
        <v>295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679</v>
      </c>
      <c r="C3138" s="209" t="s">
        <v>680</v>
      </c>
      <c r="D3138" s="72" t="str">
        <f t="shared" si="97"/>
        <v>mai/2018</v>
      </c>
      <c r="E3138" s="206">
        <v>43227</v>
      </c>
      <c r="F3138" s="205" t="s">
        <v>209</v>
      </c>
      <c r="G3138" s="205" t="s">
        <v>284</v>
      </c>
      <c r="H3138" s="207" t="s">
        <v>295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679</v>
      </c>
      <c r="C3139" s="209" t="s">
        <v>680</v>
      </c>
      <c r="D3139" s="72" t="str">
        <f t="shared" si="97"/>
        <v>mai/2018</v>
      </c>
      <c r="E3139" s="206">
        <v>43227</v>
      </c>
      <c r="F3139" s="205" t="s">
        <v>209</v>
      </c>
      <c r="G3139" s="205" t="s">
        <v>284</v>
      </c>
      <c r="H3139" s="207" t="s">
        <v>295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679</v>
      </c>
      <c r="C3140" s="209" t="s">
        <v>680</v>
      </c>
      <c r="D3140" s="72" t="str">
        <f t="shared" ref="D3140:D3203" si="99">TEXT(E3140,"mmm/aaaa")</f>
        <v>mai/2018</v>
      </c>
      <c r="E3140" s="206">
        <v>43227</v>
      </c>
      <c r="F3140" s="205" t="s">
        <v>209</v>
      </c>
      <c r="G3140" s="205" t="s">
        <v>284</v>
      </c>
      <c r="H3140" s="207" t="s">
        <v>295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679</v>
      </c>
      <c r="C3141" s="209" t="s">
        <v>680</v>
      </c>
      <c r="D3141" s="72" t="str">
        <f t="shared" si="99"/>
        <v>mai/2018</v>
      </c>
      <c r="E3141" s="206">
        <v>43227</v>
      </c>
      <c r="F3141" s="205" t="s">
        <v>209</v>
      </c>
      <c r="G3141" s="205" t="s">
        <v>284</v>
      </c>
      <c r="H3141" s="207" t="s">
        <v>295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679</v>
      </c>
      <c r="C3142" s="209" t="s">
        <v>680</v>
      </c>
      <c r="D3142" s="72" t="str">
        <f t="shared" si="99"/>
        <v>mai/2018</v>
      </c>
      <c r="E3142" s="206">
        <v>43227</v>
      </c>
      <c r="F3142" s="205" t="s">
        <v>209</v>
      </c>
      <c r="G3142" s="205" t="s">
        <v>284</v>
      </c>
      <c r="H3142" s="207" t="s">
        <v>295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679</v>
      </c>
      <c r="C3143" s="209" t="s">
        <v>680</v>
      </c>
      <c r="D3143" s="72" t="str">
        <f t="shared" si="99"/>
        <v>mai/2018</v>
      </c>
      <c r="E3143" s="206">
        <v>43227</v>
      </c>
      <c r="F3143" s="205" t="s">
        <v>209</v>
      </c>
      <c r="G3143" s="205" t="s">
        <v>284</v>
      </c>
      <c r="H3143" s="207" t="s">
        <v>295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679</v>
      </c>
      <c r="C3144" s="209" t="s">
        <v>680</v>
      </c>
      <c r="D3144" s="72" t="str">
        <f t="shared" si="99"/>
        <v>mai/2018</v>
      </c>
      <c r="E3144" s="206">
        <v>43227</v>
      </c>
      <c r="F3144" s="205" t="s">
        <v>209</v>
      </c>
      <c r="G3144" s="205" t="s">
        <v>284</v>
      </c>
      <c r="H3144" s="207" t="s">
        <v>295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679</v>
      </c>
      <c r="C3145" s="209" t="s">
        <v>680</v>
      </c>
      <c r="D3145" s="72" t="str">
        <f t="shared" si="99"/>
        <v>mai/2018</v>
      </c>
      <c r="E3145" s="206">
        <v>43227</v>
      </c>
      <c r="F3145" s="205" t="s">
        <v>209</v>
      </c>
      <c r="G3145" s="205" t="s">
        <v>284</v>
      </c>
      <c r="H3145" s="207" t="s">
        <v>295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679</v>
      </c>
      <c r="C3146" s="209" t="s">
        <v>680</v>
      </c>
      <c r="D3146" s="72" t="str">
        <f t="shared" si="99"/>
        <v>mai/2018</v>
      </c>
      <c r="E3146" s="206">
        <v>43227</v>
      </c>
      <c r="F3146" s="205" t="s">
        <v>209</v>
      </c>
      <c r="G3146" s="205" t="s">
        <v>284</v>
      </c>
      <c r="H3146" s="207" t="s">
        <v>295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679</v>
      </c>
      <c r="C3147" s="209" t="s">
        <v>680</v>
      </c>
      <c r="D3147" s="72" t="str">
        <f t="shared" si="99"/>
        <v>mai/2018</v>
      </c>
      <c r="E3147" s="206">
        <v>43227</v>
      </c>
      <c r="F3147" s="205" t="s">
        <v>209</v>
      </c>
      <c r="G3147" s="205" t="s">
        <v>284</v>
      </c>
      <c r="H3147" s="207" t="s">
        <v>295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679</v>
      </c>
      <c r="C3148" s="209" t="s">
        <v>680</v>
      </c>
      <c r="D3148" s="72" t="str">
        <f t="shared" si="99"/>
        <v>mai/2018</v>
      </c>
      <c r="E3148" s="206">
        <v>43227</v>
      </c>
      <c r="F3148" s="205" t="s">
        <v>209</v>
      </c>
      <c r="G3148" s="205" t="s">
        <v>284</v>
      </c>
      <c r="H3148" s="207" t="s">
        <v>295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679</v>
      </c>
      <c r="C3149" s="209" t="s">
        <v>680</v>
      </c>
      <c r="D3149" s="72" t="str">
        <f t="shared" si="99"/>
        <v>mai/2018</v>
      </c>
      <c r="E3149" s="206">
        <v>43227</v>
      </c>
      <c r="F3149" s="205" t="s">
        <v>209</v>
      </c>
      <c r="G3149" s="205" t="s">
        <v>284</v>
      </c>
      <c r="H3149" s="207" t="s">
        <v>295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679</v>
      </c>
      <c r="C3150" s="209" t="s">
        <v>680</v>
      </c>
      <c r="D3150" s="72" t="str">
        <f t="shared" si="99"/>
        <v>mai/2018</v>
      </c>
      <c r="E3150" s="206">
        <v>43227</v>
      </c>
      <c r="F3150" s="205" t="s">
        <v>209</v>
      </c>
      <c r="G3150" s="205" t="s">
        <v>284</v>
      </c>
      <c r="H3150" s="207" t="s">
        <v>295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679</v>
      </c>
      <c r="C3151" s="209" t="s">
        <v>680</v>
      </c>
      <c r="D3151" s="72" t="str">
        <f t="shared" si="99"/>
        <v>mai/2018</v>
      </c>
      <c r="E3151" s="206">
        <v>43227</v>
      </c>
      <c r="F3151" s="205" t="s">
        <v>209</v>
      </c>
      <c r="G3151" s="205" t="s">
        <v>284</v>
      </c>
      <c r="H3151" s="207" t="s">
        <v>295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679</v>
      </c>
      <c r="C3152" s="209" t="s">
        <v>680</v>
      </c>
      <c r="D3152" s="72" t="str">
        <f t="shared" si="99"/>
        <v>mai/2018</v>
      </c>
      <c r="E3152" s="206">
        <v>43227</v>
      </c>
      <c r="F3152" s="205" t="s">
        <v>209</v>
      </c>
      <c r="G3152" s="205" t="s">
        <v>284</v>
      </c>
      <c r="H3152" s="207" t="s">
        <v>295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679</v>
      </c>
      <c r="C3153" s="209" t="s">
        <v>680</v>
      </c>
      <c r="D3153" s="72" t="str">
        <f t="shared" si="99"/>
        <v>mai/2018</v>
      </c>
      <c r="E3153" s="206">
        <v>43227</v>
      </c>
      <c r="F3153" s="205" t="s">
        <v>209</v>
      </c>
      <c r="G3153" s="205" t="s">
        <v>284</v>
      </c>
      <c r="H3153" s="207" t="s">
        <v>295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679</v>
      </c>
      <c r="C3154" s="209" t="s">
        <v>680</v>
      </c>
      <c r="D3154" s="72" t="str">
        <f t="shared" si="99"/>
        <v>mai/2018</v>
      </c>
      <c r="E3154" s="206">
        <v>43227</v>
      </c>
      <c r="F3154" s="205" t="s">
        <v>209</v>
      </c>
      <c r="G3154" s="205" t="s">
        <v>284</v>
      </c>
      <c r="H3154" s="207" t="s">
        <v>295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679</v>
      </c>
      <c r="C3155" s="209" t="s">
        <v>680</v>
      </c>
      <c r="D3155" s="72" t="str">
        <f t="shared" si="99"/>
        <v>mai/2018</v>
      </c>
      <c r="E3155" s="206">
        <v>43227</v>
      </c>
      <c r="F3155" s="205" t="s">
        <v>209</v>
      </c>
      <c r="G3155" s="205" t="s">
        <v>284</v>
      </c>
      <c r="H3155" s="207" t="s">
        <v>295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679</v>
      </c>
      <c r="C3156" s="209" t="s">
        <v>680</v>
      </c>
      <c r="D3156" s="72" t="str">
        <f t="shared" si="99"/>
        <v>mai/2018</v>
      </c>
      <c r="E3156" s="206">
        <v>43227</v>
      </c>
      <c r="F3156" s="205" t="s">
        <v>209</v>
      </c>
      <c r="G3156" s="205" t="s">
        <v>284</v>
      </c>
      <c r="H3156" s="207" t="s">
        <v>295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679</v>
      </c>
      <c r="C3157" s="209" t="s">
        <v>680</v>
      </c>
      <c r="D3157" s="72" t="str">
        <f t="shared" si="99"/>
        <v>mai/2018</v>
      </c>
      <c r="E3157" s="206">
        <v>43227</v>
      </c>
      <c r="F3157" s="205" t="s">
        <v>209</v>
      </c>
      <c r="G3157" s="205" t="s">
        <v>284</v>
      </c>
      <c r="H3157" s="207" t="s">
        <v>1028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679</v>
      </c>
      <c r="C3158" s="209" t="s">
        <v>680</v>
      </c>
      <c r="D3158" s="72" t="str">
        <f t="shared" si="99"/>
        <v>mai/2018</v>
      </c>
      <c r="E3158" s="206">
        <v>43227</v>
      </c>
      <c r="F3158" s="205" t="s">
        <v>209</v>
      </c>
      <c r="G3158" s="205" t="s">
        <v>284</v>
      </c>
      <c r="H3158" s="207" t="s">
        <v>1028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679</v>
      </c>
      <c r="C3159" s="209" t="s">
        <v>680</v>
      </c>
      <c r="D3159" s="72" t="str">
        <f t="shared" si="99"/>
        <v>mai/2018</v>
      </c>
      <c r="E3159" s="206">
        <v>43227</v>
      </c>
      <c r="F3159" s="205" t="s">
        <v>209</v>
      </c>
      <c r="G3159" s="205" t="s">
        <v>284</v>
      </c>
      <c r="H3159" s="207" t="s">
        <v>1028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679</v>
      </c>
      <c r="C3160" s="209" t="s">
        <v>680</v>
      </c>
      <c r="D3160" s="72" t="str">
        <f t="shared" si="99"/>
        <v>mai/2018</v>
      </c>
      <c r="E3160" s="206">
        <v>43227</v>
      </c>
      <c r="F3160" s="205" t="s">
        <v>209</v>
      </c>
      <c r="G3160" s="205" t="s">
        <v>284</v>
      </c>
      <c r="H3160" s="207" t="s">
        <v>1028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679</v>
      </c>
      <c r="C3161" s="209" t="s">
        <v>680</v>
      </c>
      <c r="D3161" s="72" t="str">
        <f t="shared" si="99"/>
        <v>mai/2018</v>
      </c>
      <c r="E3161" s="206">
        <v>43227</v>
      </c>
      <c r="F3161" s="205" t="s">
        <v>209</v>
      </c>
      <c r="G3161" s="205" t="s">
        <v>284</v>
      </c>
      <c r="H3161" s="207" t="s">
        <v>1028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679</v>
      </c>
      <c r="C3162" s="209" t="s">
        <v>680</v>
      </c>
      <c r="D3162" s="72" t="str">
        <f t="shared" si="99"/>
        <v>mai/2018</v>
      </c>
      <c r="E3162" s="206">
        <v>43227</v>
      </c>
      <c r="F3162" s="205" t="s">
        <v>209</v>
      </c>
      <c r="G3162" s="205" t="s">
        <v>284</v>
      </c>
      <c r="H3162" s="207" t="s">
        <v>1028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679</v>
      </c>
      <c r="C3163" s="209" t="s">
        <v>680</v>
      </c>
      <c r="D3163" s="72" t="str">
        <f t="shared" si="99"/>
        <v>mai/2018</v>
      </c>
      <c r="E3163" s="206">
        <v>43227</v>
      </c>
      <c r="F3163" s="205" t="s">
        <v>209</v>
      </c>
      <c r="G3163" s="205" t="s">
        <v>284</v>
      </c>
      <c r="H3163" s="207" t="s">
        <v>1028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679</v>
      </c>
      <c r="C3164" s="209" t="s">
        <v>680</v>
      </c>
      <c r="D3164" s="72" t="str">
        <f t="shared" si="99"/>
        <v>mai/2018</v>
      </c>
      <c r="E3164" s="206">
        <v>43227</v>
      </c>
      <c r="F3164" s="205" t="s">
        <v>209</v>
      </c>
      <c r="G3164" s="205" t="s">
        <v>284</v>
      </c>
      <c r="H3164" s="207" t="s">
        <v>1028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679</v>
      </c>
      <c r="C3165" s="209" t="s">
        <v>680</v>
      </c>
      <c r="D3165" s="72" t="str">
        <f t="shared" si="99"/>
        <v>mai/2018</v>
      </c>
      <c r="E3165" s="206">
        <v>43227</v>
      </c>
      <c r="F3165" s="205" t="s">
        <v>209</v>
      </c>
      <c r="G3165" s="205" t="s">
        <v>284</v>
      </c>
      <c r="H3165" s="207" t="s">
        <v>1028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679</v>
      </c>
      <c r="C3166" s="209" t="s">
        <v>680</v>
      </c>
      <c r="D3166" s="72" t="str">
        <f t="shared" si="99"/>
        <v>mai/2018</v>
      </c>
      <c r="E3166" s="206">
        <v>43227</v>
      </c>
      <c r="F3166" s="205" t="s">
        <v>209</v>
      </c>
      <c r="G3166" s="205" t="s">
        <v>284</v>
      </c>
      <c r="H3166" s="207" t="s">
        <v>1028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679</v>
      </c>
      <c r="C3167" s="209" t="s">
        <v>680</v>
      </c>
      <c r="D3167" s="72" t="str">
        <f t="shared" si="99"/>
        <v>mai/2018</v>
      </c>
      <c r="E3167" s="206">
        <v>43227</v>
      </c>
      <c r="F3167" s="205" t="s">
        <v>209</v>
      </c>
      <c r="G3167" s="205" t="s">
        <v>284</v>
      </c>
      <c r="H3167" s="207" t="s">
        <v>1028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679</v>
      </c>
      <c r="C3168" s="209" t="s">
        <v>680</v>
      </c>
      <c r="D3168" s="72" t="str">
        <f t="shared" si="99"/>
        <v>mai/2018</v>
      </c>
      <c r="E3168" s="206">
        <v>43227</v>
      </c>
      <c r="F3168" s="205" t="s">
        <v>209</v>
      </c>
      <c r="G3168" s="205" t="s">
        <v>284</v>
      </c>
      <c r="H3168" s="207" t="s">
        <v>1028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679</v>
      </c>
      <c r="C3169" s="209" t="s">
        <v>680</v>
      </c>
      <c r="D3169" s="72" t="str">
        <f t="shared" si="99"/>
        <v>mai/2018</v>
      </c>
      <c r="E3169" s="206">
        <v>43227</v>
      </c>
      <c r="F3169" s="205" t="s">
        <v>209</v>
      </c>
      <c r="G3169" s="205" t="s">
        <v>284</v>
      </c>
      <c r="H3169" s="207" t="s">
        <v>1028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679</v>
      </c>
      <c r="C3170" s="209" t="s">
        <v>680</v>
      </c>
      <c r="D3170" s="72" t="str">
        <f t="shared" si="99"/>
        <v>mai/2018</v>
      </c>
      <c r="E3170" s="206">
        <v>43227</v>
      </c>
      <c r="F3170" s="205" t="s">
        <v>209</v>
      </c>
      <c r="G3170" s="205" t="s">
        <v>284</v>
      </c>
      <c r="H3170" s="207" t="s">
        <v>1028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679</v>
      </c>
      <c r="C3171" s="209" t="s">
        <v>680</v>
      </c>
      <c r="D3171" s="72" t="str">
        <f t="shared" si="99"/>
        <v>mai/2018</v>
      </c>
      <c r="E3171" s="206">
        <v>43227</v>
      </c>
      <c r="F3171" s="205" t="s">
        <v>209</v>
      </c>
      <c r="G3171" s="205" t="s">
        <v>284</v>
      </c>
      <c r="H3171" s="207" t="s">
        <v>1028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679</v>
      </c>
      <c r="C3172" s="209" t="s">
        <v>680</v>
      </c>
      <c r="D3172" s="72" t="str">
        <f t="shared" si="99"/>
        <v>mai/2018</v>
      </c>
      <c r="E3172" s="206">
        <v>43227</v>
      </c>
      <c r="F3172" s="205" t="s">
        <v>209</v>
      </c>
      <c r="G3172" s="205" t="s">
        <v>284</v>
      </c>
      <c r="H3172" s="207" t="s">
        <v>1028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679</v>
      </c>
      <c r="C3173" s="209" t="s">
        <v>680</v>
      </c>
      <c r="D3173" s="72" t="str">
        <f t="shared" si="99"/>
        <v>mai/2018</v>
      </c>
      <c r="E3173" s="206">
        <v>43227</v>
      </c>
      <c r="F3173" s="205" t="s">
        <v>209</v>
      </c>
      <c r="G3173" s="205" t="s">
        <v>284</v>
      </c>
      <c r="H3173" s="207" t="s">
        <v>1028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679</v>
      </c>
      <c r="C3174" s="209" t="s">
        <v>680</v>
      </c>
      <c r="D3174" s="72" t="str">
        <f t="shared" si="99"/>
        <v>mai/2018</v>
      </c>
      <c r="E3174" s="206">
        <v>43227</v>
      </c>
      <c r="F3174" s="205" t="s">
        <v>418</v>
      </c>
      <c r="G3174" s="205" t="s">
        <v>284</v>
      </c>
      <c r="H3174" s="207" t="s">
        <v>1246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681</v>
      </c>
      <c r="C3175" s="209" t="s">
        <v>680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284</v>
      </c>
      <c r="H3175" s="207" t="s">
        <v>140</v>
      </c>
      <c r="I3175" s="207" t="s">
        <v>224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679</v>
      </c>
      <c r="C3176" s="209" t="s">
        <v>680</v>
      </c>
      <c r="D3176" s="72" t="str">
        <f t="shared" si="99"/>
        <v>mai/2018</v>
      </c>
      <c r="E3176" s="206">
        <v>43227</v>
      </c>
      <c r="F3176" s="205" t="s">
        <v>202</v>
      </c>
      <c r="G3176" s="205" t="s">
        <v>284</v>
      </c>
      <c r="H3176" s="207" t="s">
        <v>203</v>
      </c>
      <c r="I3176" s="207" t="s">
        <v>289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679</v>
      </c>
      <c r="C3177" s="209" t="s">
        <v>680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284</v>
      </c>
      <c r="H3177" s="207" t="s">
        <v>1027</v>
      </c>
      <c r="I3177" s="207" t="s">
        <v>242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679</v>
      </c>
      <c r="C3178" s="209" t="s">
        <v>680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284</v>
      </c>
      <c r="H3178" s="207" t="s">
        <v>1027</v>
      </c>
      <c r="I3178" s="207" t="s">
        <v>242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679</v>
      </c>
      <c r="C3179" s="209" t="s">
        <v>680</v>
      </c>
      <c r="D3179" s="72" t="str">
        <f t="shared" si="99"/>
        <v>mai/2018</v>
      </c>
      <c r="E3179" s="206">
        <v>43228</v>
      </c>
      <c r="F3179" s="205" t="s">
        <v>418</v>
      </c>
      <c r="G3179" s="205" t="s">
        <v>284</v>
      </c>
      <c r="H3179" s="207" t="s">
        <v>1246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679</v>
      </c>
      <c r="C3180" s="209" t="s">
        <v>680</v>
      </c>
      <c r="D3180" s="72" t="str">
        <f t="shared" si="99"/>
        <v>mai/2018</v>
      </c>
      <c r="E3180" s="206">
        <v>43228</v>
      </c>
      <c r="F3180" s="205" t="s">
        <v>418</v>
      </c>
      <c r="G3180" s="205" t="s">
        <v>284</v>
      </c>
      <c r="H3180" s="207" t="s">
        <v>1246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679</v>
      </c>
      <c r="C3181" s="209" t="s">
        <v>680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284</v>
      </c>
      <c r="H3181" s="207" t="s">
        <v>1027</v>
      </c>
      <c r="I3181" s="207" t="s">
        <v>242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679</v>
      </c>
      <c r="C3182" s="209" t="s">
        <v>680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284</v>
      </c>
      <c r="H3182" s="207" t="s">
        <v>1027</v>
      </c>
      <c r="I3182" s="207" t="s">
        <v>242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679</v>
      </c>
      <c r="C3183" s="209" t="s">
        <v>680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284</v>
      </c>
      <c r="H3183" s="207" t="s">
        <v>1027</v>
      </c>
      <c r="I3183" s="207" t="s">
        <v>242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679</v>
      </c>
      <c r="C3184" s="209" t="s">
        <v>680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284</v>
      </c>
      <c r="H3184" s="207" t="s">
        <v>1027</v>
      </c>
      <c r="I3184" s="207" t="s">
        <v>242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679</v>
      </c>
      <c r="C3185" s="209" t="s">
        <v>680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284</v>
      </c>
      <c r="H3185" s="207" t="s">
        <v>1027</v>
      </c>
      <c r="I3185" s="207" t="s">
        <v>242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679</v>
      </c>
      <c r="C3186" s="209" t="s">
        <v>680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284</v>
      </c>
      <c r="H3186" s="207" t="s">
        <v>1027</v>
      </c>
      <c r="I3186" s="207" t="s">
        <v>242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679</v>
      </c>
      <c r="C3187" s="209" t="s">
        <v>680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284</v>
      </c>
      <c r="H3187" s="207" t="s">
        <v>1027</v>
      </c>
      <c r="I3187" s="207" t="s">
        <v>242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679</v>
      </c>
      <c r="C3188" s="209" t="s">
        <v>680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284</v>
      </c>
      <c r="H3188" s="207" t="s">
        <v>1027</v>
      </c>
      <c r="I3188" s="207" t="s">
        <v>242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679</v>
      </c>
      <c r="C3189" s="209" t="s">
        <v>680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284</v>
      </c>
      <c r="H3189" s="207" t="s">
        <v>1027</v>
      </c>
      <c r="I3189" s="207" t="s">
        <v>242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679</v>
      </c>
      <c r="C3190" s="209" t="s">
        <v>680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284</v>
      </c>
      <c r="H3190" s="207" t="s">
        <v>1027</v>
      </c>
      <c r="I3190" s="207" t="s">
        <v>242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679</v>
      </c>
      <c r="C3191" s="209" t="s">
        <v>680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284</v>
      </c>
      <c r="H3191" s="207" t="s">
        <v>1027</v>
      </c>
      <c r="I3191" s="207" t="s">
        <v>242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679</v>
      </c>
      <c r="C3192" s="209" t="s">
        <v>680</v>
      </c>
      <c r="D3192" s="72" t="str">
        <f t="shared" si="99"/>
        <v>mai/2018</v>
      </c>
      <c r="E3192" s="206">
        <v>43228</v>
      </c>
      <c r="F3192" s="205" t="s">
        <v>311</v>
      </c>
      <c r="G3192" s="205" t="s">
        <v>284</v>
      </c>
      <c r="H3192" s="207" t="s">
        <v>424</v>
      </c>
      <c r="I3192" s="207" t="s">
        <v>265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679</v>
      </c>
      <c r="C3193" s="209" t="s">
        <v>680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284</v>
      </c>
      <c r="H3193" s="207" t="s">
        <v>1027</v>
      </c>
      <c r="I3193" s="207" t="s">
        <v>242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679</v>
      </c>
      <c r="C3194" s="209" t="s">
        <v>680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284</v>
      </c>
      <c r="H3194" s="207" t="s">
        <v>1027</v>
      </c>
      <c r="I3194" s="207" t="s">
        <v>242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679</v>
      </c>
      <c r="C3195" s="209" t="s">
        <v>680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284</v>
      </c>
      <c r="H3195" s="207" t="s">
        <v>1027</v>
      </c>
      <c r="I3195" s="207" t="s">
        <v>242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679</v>
      </c>
      <c r="C3196" s="209" t="s">
        <v>680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284</v>
      </c>
      <c r="H3196" s="207" t="s">
        <v>1027</v>
      </c>
      <c r="I3196" s="207" t="s">
        <v>242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679</v>
      </c>
      <c r="C3197" s="209" t="s">
        <v>680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284</v>
      </c>
      <c r="H3197" s="207" t="s">
        <v>1027</v>
      </c>
      <c r="I3197" s="207" t="s">
        <v>242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679</v>
      </c>
      <c r="C3198" s="209" t="s">
        <v>680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284</v>
      </c>
      <c r="H3198" s="207" t="s">
        <v>1027</v>
      </c>
      <c r="I3198" s="207" t="s">
        <v>242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679</v>
      </c>
      <c r="C3199" s="209" t="s">
        <v>680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284</v>
      </c>
      <c r="H3199" s="207" t="s">
        <v>1027</v>
      </c>
      <c r="I3199" s="207" t="s">
        <v>242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679</v>
      </c>
      <c r="C3200" s="209" t="s">
        <v>680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284</v>
      </c>
      <c r="H3200" s="207" t="s">
        <v>1027</v>
      </c>
      <c r="I3200" s="207" t="s">
        <v>242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679</v>
      </c>
      <c r="C3201" s="209" t="s">
        <v>680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284</v>
      </c>
      <c r="H3201" s="207" t="s">
        <v>1027</v>
      </c>
      <c r="I3201" s="207" t="s">
        <v>242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679</v>
      </c>
      <c r="C3202" s="209" t="s">
        <v>680</v>
      </c>
      <c r="D3202" s="72" t="str">
        <f t="shared" si="99"/>
        <v>mai/2018</v>
      </c>
      <c r="E3202" s="206">
        <v>43228</v>
      </c>
      <c r="F3202" s="205" t="s">
        <v>418</v>
      </c>
      <c r="G3202" s="205" t="s">
        <v>284</v>
      </c>
      <c r="H3202" s="207" t="s">
        <v>1265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679</v>
      </c>
      <c r="C3203" s="209" t="s">
        <v>680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284</v>
      </c>
      <c r="H3203" s="207" t="s">
        <v>1027</v>
      </c>
      <c r="I3203" s="207" t="s">
        <v>242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679</v>
      </c>
      <c r="C3204" s="209" t="s">
        <v>680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284</v>
      </c>
      <c r="H3204" s="207" t="s">
        <v>1027</v>
      </c>
      <c r="I3204" s="207" t="s">
        <v>242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679</v>
      </c>
      <c r="C3205" s="209" t="s">
        <v>680</v>
      </c>
      <c r="D3205" s="72" t="str">
        <f t="shared" si="101"/>
        <v>mai/2018</v>
      </c>
      <c r="E3205" s="206">
        <v>43228</v>
      </c>
      <c r="F3205" s="205" t="s">
        <v>311</v>
      </c>
      <c r="G3205" s="205" t="s">
        <v>284</v>
      </c>
      <c r="H3205" s="207" t="s">
        <v>425</v>
      </c>
      <c r="I3205" s="207" t="s">
        <v>265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679</v>
      </c>
      <c r="C3206" s="209" t="s">
        <v>680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284</v>
      </c>
      <c r="H3206" s="207" t="s">
        <v>288</v>
      </c>
      <c r="I3206" s="207" t="s">
        <v>237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679</v>
      </c>
      <c r="C3207" s="209" t="s">
        <v>680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284</v>
      </c>
      <c r="H3207" s="207" t="s">
        <v>179</v>
      </c>
      <c r="I3207" s="207" t="s">
        <v>239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679</v>
      </c>
      <c r="C3208" s="209" t="s">
        <v>680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284</v>
      </c>
      <c r="H3208" s="207" t="s">
        <v>1027</v>
      </c>
      <c r="I3208" s="207" t="s">
        <v>242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679</v>
      </c>
      <c r="C3209" s="209" t="s">
        <v>680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284</v>
      </c>
      <c r="H3209" s="207" t="s">
        <v>1027</v>
      </c>
      <c r="I3209" s="207" t="s">
        <v>242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679</v>
      </c>
      <c r="C3210" s="209" t="s">
        <v>680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284</v>
      </c>
      <c r="H3210" s="207" t="s">
        <v>1027</v>
      </c>
      <c r="I3210" s="207" t="s">
        <v>242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679</v>
      </c>
      <c r="C3211" s="209" t="s">
        <v>680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284</v>
      </c>
      <c r="H3211" s="207" t="s">
        <v>1027</v>
      </c>
      <c r="I3211" s="207" t="s">
        <v>242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679</v>
      </c>
      <c r="C3212" s="209" t="s">
        <v>680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284</v>
      </c>
      <c r="H3212" s="207" t="s">
        <v>1027</v>
      </c>
      <c r="I3212" s="207" t="s">
        <v>242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679</v>
      </c>
      <c r="C3213" s="209" t="s">
        <v>680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284</v>
      </c>
      <c r="H3213" s="207" t="s">
        <v>1027</v>
      </c>
      <c r="I3213" s="207" t="s">
        <v>242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679</v>
      </c>
      <c r="C3214" s="209" t="s">
        <v>680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284</v>
      </c>
      <c r="H3214" s="207" t="s">
        <v>1027</v>
      </c>
      <c r="I3214" s="207" t="s">
        <v>242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679</v>
      </c>
      <c r="C3215" s="209" t="s">
        <v>680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284</v>
      </c>
      <c r="H3215" s="207" t="s">
        <v>1027</v>
      </c>
      <c r="I3215" s="207" t="s">
        <v>242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679</v>
      </c>
      <c r="C3216" s="209" t="s">
        <v>680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284</v>
      </c>
      <c r="H3216" s="207" t="s">
        <v>1027</v>
      </c>
      <c r="I3216" s="207" t="s">
        <v>242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679</v>
      </c>
      <c r="C3217" s="209" t="s">
        <v>680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284</v>
      </c>
      <c r="H3217" s="207" t="s">
        <v>1027</v>
      </c>
      <c r="I3217" s="207" t="s">
        <v>242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679</v>
      </c>
      <c r="C3218" s="209" t="s">
        <v>680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284</v>
      </c>
      <c r="H3218" s="207" t="s">
        <v>1027</v>
      </c>
      <c r="I3218" s="207" t="s">
        <v>242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679</v>
      </c>
      <c r="C3219" s="209" t="s">
        <v>680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284</v>
      </c>
      <c r="H3219" s="207" t="s">
        <v>988</v>
      </c>
      <c r="I3219" s="207" t="s">
        <v>244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679</v>
      </c>
      <c r="C3220" s="209" t="s">
        <v>680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284</v>
      </c>
      <c r="H3220" s="207" t="s">
        <v>1027</v>
      </c>
      <c r="I3220" s="207" t="s">
        <v>242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679</v>
      </c>
      <c r="C3221" s="209" t="s">
        <v>680</v>
      </c>
      <c r="D3221" s="72" t="str">
        <f t="shared" si="101"/>
        <v>mai/2018</v>
      </c>
      <c r="E3221" s="206">
        <v>43228</v>
      </c>
      <c r="F3221" s="205" t="s">
        <v>209</v>
      </c>
      <c r="G3221" s="205" t="s">
        <v>284</v>
      </c>
      <c r="H3221" s="207" t="s">
        <v>295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679</v>
      </c>
      <c r="C3222" s="209" t="s">
        <v>680</v>
      </c>
      <c r="D3222" s="72" t="str">
        <f t="shared" si="101"/>
        <v>mai/2018</v>
      </c>
      <c r="E3222" s="206">
        <v>43228</v>
      </c>
      <c r="F3222" s="205" t="s">
        <v>209</v>
      </c>
      <c r="G3222" s="205" t="s">
        <v>284</v>
      </c>
      <c r="H3222" s="207" t="s">
        <v>295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679</v>
      </c>
      <c r="C3223" s="209" t="s">
        <v>680</v>
      </c>
      <c r="D3223" s="72" t="str">
        <f t="shared" si="101"/>
        <v>mai/2018</v>
      </c>
      <c r="E3223" s="206">
        <v>43228</v>
      </c>
      <c r="F3223" s="205" t="s">
        <v>209</v>
      </c>
      <c r="G3223" s="205" t="s">
        <v>284</v>
      </c>
      <c r="H3223" s="207" t="s">
        <v>295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679</v>
      </c>
      <c r="C3224" s="209" t="s">
        <v>680</v>
      </c>
      <c r="D3224" s="72" t="str">
        <f t="shared" si="101"/>
        <v>mai/2018</v>
      </c>
      <c r="E3224" s="206">
        <v>43228</v>
      </c>
      <c r="F3224" s="205" t="s">
        <v>209</v>
      </c>
      <c r="G3224" s="205" t="s">
        <v>284</v>
      </c>
      <c r="H3224" s="207" t="s">
        <v>295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679</v>
      </c>
      <c r="C3225" s="209" t="s">
        <v>680</v>
      </c>
      <c r="D3225" s="72" t="str">
        <f t="shared" si="101"/>
        <v>mai/2018</v>
      </c>
      <c r="E3225" s="206">
        <v>43228</v>
      </c>
      <c r="F3225" s="205" t="s">
        <v>209</v>
      </c>
      <c r="G3225" s="205" t="s">
        <v>284</v>
      </c>
      <c r="H3225" s="207" t="s">
        <v>295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679</v>
      </c>
      <c r="C3226" s="209" t="s">
        <v>680</v>
      </c>
      <c r="D3226" s="72" t="str">
        <f t="shared" si="101"/>
        <v>mai/2018</v>
      </c>
      <c r="E3226" s="206">
        <v>43228</v>
      </c>
      <c r="F3226" s="205" t="s">
        <v>209</v>
      </c>
      <c r="G3226" s="205" t="s">
        <v>284</v>
      </c>
      <c r="H3226" s="207" t="s">
        <v>1028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679</v>
      </c>
      <c r="C3227" s="209" t="s">
        <v>680</v>
      </c>
      <c r="D3227" s="72" t="str">
        <f t="shared" si="101"/>
        <v>mai/2018</v>
      </c>
      <c r="E3227" s="206">
        <v>43228</v>
      </c>
      <c r="F3227" s="205" t="s">
        <v>418</v>
      </c>
      <c r="G3227" s="205" t="s">
        <v>284</v>
      </c>
      <c r="H3227" s="207" t="s">
        <v>1246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679</v>
      </c>
      <c r="C3228" s="209" t="s">
        <v>680</v>
      </c>
      <c r="D3228" s="72" t="str">
        <f t="shared" si="101"/>
        <v>mai/2018</v>
      </c>
      <c r="E3228" s="206">
        <v>43228</v>
      </c>
      <c r="F3228" s="205" t="s">
        <v>202</v>
      </c>
      <c r="G3228" s="205" t="s">
        <v>284</v>
      </c>
      <c r="H3228" s="207" t="s">
        <v>203</v>
      </c>
      <c r="I3228" s="207" t="s">
        <v>289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681</v>
      </c>
      <c r="C3229" s="209" t="s">
        <v>680</v>
      </c>
      <c r="D3229" s="72" t="str">
        <f t="shared" si="101"/>
        <v>mai/2018</v>
      </c>
      <c r="E3229" s="206">
        <v>43229</v>
      </c>
      <c r="F3229" s="205" t="s">
        <v>200</v>
      </c>
      <c r="G3229" s="205" t="s">
        <v>284</v>
      </c>
      <c r="H3229" s="207" t="s">
        <v>296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679</v>
      </c>
      <c r="C3230" s="209" t="s">
        <v>680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284</v>
      </c>
      <c r="H3230" s="207" t="s">
        <v>325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679</v>
      </c>
      <c r="C3231" s="209" t="s">
        <v>680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284</v>
      </c>
      <c r="H3231" s="207" t="s">
        <v>325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679</v>
      </c>
      <c r="C3232" s="209" t="s">
        <v>680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284</v>
      </c>
      <c r="H3232" s="207" t="s">
        <v>178</v>
      </c>
      <c r="I3232" s="207" t="s">
        <v>238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679</v>
      </c>
      <c r="C3233" s="209" t="s">
        <v>680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284</v>
      </c>
      <c r="H3233" s="207" t="s">
        <v>303</v>
      </c>
      <c r="I3233" s="207" t="s">
        <v>237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679</v>
      </c>
      <c r="C3234" s="209" t="s">
        <v>680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284</v>
      </c>
      <c r="H3234" s="207" t="s">
        <v>342</v>
      </c>
      <c r="I3234" s="207" t="s">
        <v>238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679</v>
      </c>
      <c r="C3235" s="209" t="s">
        <v>680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284</v>
      </c>
      <c r="H3235" s="207" t="s">
        <v>352</v>
      </c>
      <c r="I3235" s="207" t="s">
        <v>237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679</v>
      </c>
      <c r="C3236" s="209" t="s">
        <v>680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284</v>
      </c>
      <c r="H3236" s="207" t="s">
        <v>384</v>
      </c>
      <c r="I3236" s="207" t="s">
        <v>237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679</v>
      </c>
      <c r="C3237" s="209" t="s">
        <v>680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284</v>
      </c>
      <c r="H3237" s="207" t="s">
        <v>306</v>
      </c>
      <c r="I3237" s="207" t="s">
        <v>245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679</v>
      </c>
      <c r="C3238" s="209" t="s">
        <v>680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300</v>
      </c>
      <c r="H3238" s="207" t="s">
        <v>1041</v>
      </c>
      <c r="I3238" s="207" t="s">
        <v>248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679</v>
      </c>
      <c r="C3239" s="209" t="s">
        <v>680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284</v>
      </c>
      <c r="H3239" s="207" t="s">
        <v>303</v>
      </c>
      <c r="I3239" s="207" t="s">
        <v>238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679</v>
      </c>
      <c r="C3240" s="209" t="s">
        <v>680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284</v>
      </c>
      <c r="H3240" s="207" t="s">
        <v>178</v>
      </c>
      <c r="I3240" s="207" t="s">
        <v>237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679</v>
      </c>
      <c r="C3241" s="209" t="s">
        <v>680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284</v>
      </c>
      <c r="H3241" s="207" t="s">
        <v>1030</v>
      </c>
      <c r="I3241" s="207" t="s">
        <v>238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679</v>
      </c>
      <c r="C3242" s="209" t="s">
        <v>680</v>
      </c>
      <c r="D3242" s="72" t="str">
        <f t="shared" si="101"/>
        <v>mai/2018</v>
      </c>
      <c r="E3242" s="206">
        <v>43229</v>
      </c>
      <c r="F3242" s="205" t="s">
        <v>311</v>
      </c>
      <c r="G3242" s="205" t="s">
        <v>284</v>
      </c>
      <c r="H3242" s="207" t="s">
        <v>197</v>
      </c>
      <c r="I3242" s="207" t="s">
        <v>265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679</v>
      </c>
      <c r="C3243" s="209" t="s">
        <v>680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284</v>
      </c>
      <c r="H3243" s="207" t="s">
        <v>303</v>
      </c>
      <c r="I3243" s="207" t="s">
        <v>237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679</v>
      </c>
      <c r="C3244" s="209" t="s">
        <v>680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284</v>
      </c>
      <c r="H3244" s="207" t="s">
        <v>178</v>
      </c>
      <c r="I3244" s="207" t="s">
        <v>238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679</v>
      </c>
      <c r="C3245" s="209" t="s">
        <v>680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284</v>
      </c>
      <c r="H3245" s="207" t="s">
        <v>385</v>
      </c>
      <c r="I3245" s="207" t="s">
        <v>238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679</v>
      </c>
      <c r="C3246" s="209" t="s">
        <v>680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284</v>
      </c>
      <c r="H3246" s="207" t="s">
        <v>1266</v>
      </c>
      <c r="I3246" s="207" t="s">
        <v>238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679</v>
      </c>
      <c r="C3247" s="209" t="s">
        <v>680</v>
      </c>
      <c r="D3247" s="72" t="str">
        <f t="shared" si="101"/>
        <v>mai/2018</v>
      </c>
      <c r="E3247" s="206">
        <v>43229</v>
      </c>
      <c r="F3247" s="205" t="s">
        <v>209</v>
      </c>
      <c r="G3247" s="205" t="s">
        <v>284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679</v>
      </c>
      <c r="C3248" s="209" t="s">
        <v>680</v>
      </c>
      <c r="D3248" s="72" t="str">
        <f t="shared" si="101"/>
        <v>mai/2018</v>
      </c>
      <c r="E3248" s="206">
        <v>43229</v>
      </c>
      <c r="F3248" s="205" t="s">
        <v>311</v>
      </c>
      <c r="G3248" s="205" t="s">
        <v>284</v>
      </c>
      <c r="H3248" s="207" t="s">
        <v>375</v>
      </c>
      <c r="I3248" s="207" t="s">
        <v>265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679</v>
      </c>
      <c r="C3249" s="209" t="s">
        <v>680</v>
      </c>
      <c r="D3249" s="72" t="str">
        <f t="shared" si="101"/>
        <v>mai/2018</v>
      </c>
      <c r="E3249" s="206">
        <v>43229</v>
      </c>
      <c r="F3249" s="205" t="s">
        <v>311</v>
      </c>
      <c r="G3249" s="205" t="s">
        <v>284</v>
      </c>
      <c r="H3249" s="207" t="s">
        <v>1267</v>
      </c>
      <c r="I3249" s="207" t="s">
        <v>265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679</v>
      </c>
      <c r="C3250" s="209" t="s">
        <v>680</v>
      </c>
      <c r="D3250" s="72" t="str">
        <f t="shared" si="101"/>
        <v>mai/2018</v>
      </c>
      <c r="E3250" s="206">
        <v>43229</v>
      </c>
      <c r="F3250" s="205" t="s">
        <v>209</v>
      </c>
      <c r="G3250" s="205" t="s">
        <v>284</v>
      </c>
      <c r="H3250" s="207" t="s">
        <v>295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679</v>
      </c>
      <c r="C3251" s="209" t="s">
        <v>680</v>
      </c>
      <c r="D3251" s="72" t="str">
        <f t="shared" si="101"/>
        <v>mai/2018</v>
      </c>
      <c r="E3251" s="206">
        <v>43229</v>
      </c>
      <c r="F3251" s="205" t="s">
        <v>209</v>
      </c>
      <c r="G3251" s="205" t="s">
        <v>284</v>
      </c>
      <c r="H3251" s="207" t="s">
        <v>295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679</v>
      </c>
      <c r="C3252" s="209" t="s">
        <v>680</v>
      </c>
      <c r="D3252" s="72" t="str">
        <f t="shared" si="101"/>
        <v>mai/2018</v>
      </c>
      <c r="E3252" s="206">
        <v>43229</v>
      </c>
      <c r="F3252" s="205" t="s">
        <v>209</v>
      </c>
      <c r="G3252" s="205" t="s">
        <v>284</v>
      </c>
      <c r="H3252" s="207" t="s">
        <v>295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679</v>
      </c>
      <c r="C3253" s="209" t="s">
        <v>680</v>
      </c>
      <c r="D3253" s="72" t="str">
        <f t="shared" si="101"/>
        <v>mai/2018</v>
      </c>
      <c r="E3253" s="206">
        <v>43229</v>
      </c>
      <c r="F3253" s="205" t="s">
        <v>209</v>
      </c>
      <c r="G3253" s="205" t="s">
        <v>284</v>
      </c>
      <c r="H3253" s="207" t="s">
        <v>295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679</v>
      </c>
      <c r="C3254" s="209" t="s">
        <v>680</v>
      </c>
      <c r="D3254" s="72" t="str">
        <f t="shared" si="101"/>
        <v>mai/2018</v>
      </c>
      <c r="E3254" s="206">
        <v>43229</v>
      </c>
      <c r="F3254" s="205" t="s">
        <v>209</v>
      </c>
      <c r="G3254" s="205" t="s">
        <v>284</v>
      </c>
      <c r="H3254" s="207" t="s">
        <v>295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679</v>
      </c>
      <c r="C3255" s="209" t="s">
        <v>680</v>
      </c>
      <c r="D3255" s="72" t="str">
        <f t="shared" si="101"/>
        <v>mai/2018</v>
      </c>
      <c r="E3255" s="206">
        <v>43229</v>
      </c>
      <c r="F3255" s="205" t="s">
        <v>209</v>
      </c>
      <c r="G3255" s="205" t="s">
        <v>284</v>
      </c>
      <c r="H3255" s="207" t="s">
        <v>1028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679</v>
      </c>
      <c r="C3256" s="209" t="s">
        <v>680</v>
      </c>
      <c r="D3256" s="72" t="str">
        <f t="shared" si="101"/>
        <v>mai/2018</v>
      </c>
      <c r="E3256" s="206">
        <v>43229</v>
      </c>
      <c r="F3256" s="205" t="s">
        <v>209</v>
      </c>
      <c r="G3256" s="205" t="s">
        <v>284</v>
      </c>
      <c r="H3256" s="207" t="s">
        <v>1028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681</v>
      </c>
      <c r="C3257" s="209" t="s">
        <v>680</v>
      </c>
      <c r="D3257" s="72" t="str">
        <f t="shared" si="101"/>
        <v>mai/2018</v>
      </c>
      <c r="E3257" s="206">
        <v>43229</v>
      </c>
      <c r="F3257" s="205" t="s">
        <v>202</v>
      </c>
      <c r="G3257" s="205" t="s">
        <v>284</v>
      </c>
      <c r="H3257" s="207" t="s">
        <v>203</v>
      </c>
      <c r="I3257" s="207" t="s">
        <v>289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679</v>
      </c>
      <c r="C3258" s="209" t="s">
        <v>680</v>
      </c>
      <c r="D3258" s="72" t="str">
        <f t="shared" si="101"/>
        <v>mai/2018</v>
      </c>
      <c r="E3258" s="206">
        <v>43229</v>
      </c>
      <c r="F3258" s="205" t="s">
        <v>200</v>
      </c>
      <c r="G3258" s="205" t="s">
        <v>284</v>
      </c>
      <c r="H3258" s="207" t="s">
        <v>296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679</v>
      </c>
      <c r="C3259" s="209" t="s">
        <v>680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284</v>
      </c>
      <c r="H3259" s="207" t="s">
        <v>994</v>
      </c>
      <c r="I3259" s="207" t="s">
        <v>238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679</v>
      </c>
      <c r="C3260" s="209" t="s">
        <v>680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284</v>
      </c>
      <c r="H3260" s="207" t="s">
        <v>1020</v>
      </c>
      <c r="I3260" s="207" t="s">
        <v>232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679</v>
      </c>
      <c r="C3261" s="209" t="s">
        <v>680</v>
      </c>
      <c r="D3261" s="72" t="str">
        <f t="shared" si="101"/>
        <v>mai/2018</v>
      </c>
      <c r="E3261" s="206">
        <v>43230</v>
      </c>
      <c r="F3261" s="205" t="s">
        <v>1268</v>
      </c>
      <c r="G3261" s="205" t="s">
        <v>284</v>
      </c>
      <c r="H3261" s="207" t="s">
        <v>1056</v>
      </c>
      <c r="I3261" s="207" t="s">
        <v>232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679</v>
      </c>
      <c r="C3262" s="209" t="s">
        <v>680</v>
      </c>
      <c r="D3262" s="72" t="str">
        <f t="shared" si="101"/>
        <v>mai/2018</v>
      </c>
      <c r="E3262" s="206">
        <v>43230</v>
      </c>
      <c r="F3262" s="205" t="s">
        <v>646</v>
      </c>
      <c r="G3262" s="205" t="s">
        <v>284</v>
      </c>
      <c r="H3262" s="207" t="s">
        <v>1005</v>
      </c>
      <c r="I3262" s="207" t="s">
        <v>232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679</v>
      </c>
      <c r="C3263" s="209" t="s">
        <v>680</v>
      </c>
      <c r="D3263" s="72" t="str">
        <f t="shared" si="101"/>
        <v>mai/2018</v>
      </c>
      <c r="E3263" s="206">
        <v>43230</v>
      </c>
      <c r="F3263" s="205" t="s">
        <v>1062</v>
      </c>
      <c r="G3263" s="205" t="s">
        <v>284</v>
      </c>
      <c r="H3263" s="207" t="s">
        <v>1001</v>
      </c>
      <c r="I3263" s="207" t="s">
        <v>232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679</v>
      </c>
      <c r="C3264" s="209" t="s">
        <v>680</v>
      </c>
      <c r="D3264" s="72" t="str">
        <f t="shared" si="101"/>
        <v>mai/2018</v>
      </c>
      <c r="E3264" s="206">
        <v>43230</v>
      </c>
      <c r="F3264" s="205" t="s">
        <v>595</v>
      </c>
      <c r="G3264" s="205" t="s">
        <v>284</v>
      </c>
      <c r="H3264" s="207" t="s">
        <v>1018</v>
      </c>
      <c r="I3264" s="207" t="s">
        <v>232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679</v>
      </c>
      <c r="C3265" s="209" t="s">
        <v>680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284</v>
      </c>
      <c r="H3265" s="207" t="s">
        <v>1098</v>
      </c>
      <c r="I3265" s="207" t="s">
        <v>192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679</v>
      </c>
      <c r="C3266" s="209" t="s">
        <v>680</v>
      </c>
      <c r="D3266" s="72" t="str">
        <f t="shared" si="101"/>
        <v>mai/2018</v>
      </c>
      <c r="E3266" s="206">
        <v>43230</v>
      </c>
      <c r="F3266" s="205" t="s">
        <v>1269</v>
      </c>
      <c r="G3266" s="205" t="s">
        <v>284</v>
      </c>
      <c r="H3266" s="207" t="s">
        <v>325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679</v>
      </c>
      <c r="C3267" s="209" t="s">
        <v>680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284</v>
      </c>
      <c r="H3267" s="207" t="s">
        <v>995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679</v>
      </c>
      <c r="C3268" s="209" t="s">
        <v>680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284</v>
      </c>
      <c r="H3268" s="207" t="s">
        <v>1241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679</v>
      </c>
      <c r="C3269" s="209" t="s">
        <v>680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284</v>
      </c>
      <c r="H3269" s="207" t="s">
        <v>889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679</v>
      </c>
      <c r="C3270" s="209" t="s">
        <v>680</v>
      </c>
      <c r="D3270" s="72" t="str">
        <f t="shared" si="103"/>
        <v>mai/2018</v>
      </c>
      <c r="E3270" s="206">
        <v>43230</v>
      </c>
      <c r="F3270" s="205" t="s">
        <v>1270</v>
      </c>
      <c r="G3270" s="205" t="s">
        <v>284</v>
      </c>
      <c r="H3270" s="207" t="s">
        <v>1003</v>
      </c>
      <c r="I3270" s="207" t="s">
        <v>257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679</v>
      </c>
      <c r="C3271" s="209" t="s">
        <v>680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284</v>
      </c>
      <c r="H3271" s="207" t="s">
        <v>356</v>
      </c>
      <c r="I3271" s="207" t="s">
        <v>238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679</v>
      </c>
      <c r="C3272" s="209" t="s">
        <v>680</v>
      </c>
      <c r="D3272" s="72" t="str">
        <f t="shared" si="103"/>
        <v>mai/2018</v>
      </c>
      <c r="E3272" s="206">
        <v>43230</v>
      </c>
      <c r="F3272" s="205" t="s">
        <v>1271</v>
      </c>
      <c r="G3272" s="205" t="s">
        <v>284</v>
      </c>
      <c r="H3272" s="207" t="s">
        <v>325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679</v>
      </c>
      <c r="C3273" s="209" t="s">
        <v>680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284</v>
      </c>
      <c r="H3273" s="207" t="s">
        <v>1104</v>
      </c>
      <c r="I3273" s="207" t="s">
        <v>244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679</v>
      </c>
      <c r="C3274" s="209" t="s">
        <v>680</v>
      </c>
      <c r="D3274" s="72" t="str">
        <f t="shared" si="103"/>
        <v>mai/2018</v>
      </c>
      <c r="E3274" s="206">
        <v>43230</v>
      </c>
      <c r="F3274" s="205" t="s">
        <v>1272</v>
      </c>
      <c r="G3274" s="205" t="s">
        <v>284</v>
      </c>
      <c r="H3274" s="207" t="s">
        <v>325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679</v>
      </c>
      <c r="C3275" s="209" t="s">
        <v>680</v>
      </c>
      <c r="D3275" s="72" t="str">
        <f t="shared" si="103"/>
        <v>mai/2018</v>
      </c>
      <c r="E3275" s="206">
        <v>43230</v>
      </c>
      <c r="F3275" s="205" t="s">
        <v>1273</v>
      </c>
      <c r="G3275" s="205" t="s">
        <v>284</v>
      </c>
      <c r="H3275" s="207" t="s">
        <v>999</v>
      </c>
      <c r="I3275" s="207" t="s">
        <v>232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679</v>
      </c>
      <c r="C3276" s="209" t="s">
        <v>680</v>
      </c>
      <c r="D3276" s="72" t="str">
        <f t="shared" si="103"/>
        <v>mai/2018</v>
      </c>
      <c r="E3276" s="206">
        <v>43230</v>
      </c>
      <c r="F3276" s="205" t="s">
        <v>1274</v>
      </c>
      <c r="G3276" s="205" t="s">
        <v>284</v>
      </c>
      <c r="H3276" s="207" t="s">
        <v>1275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679</v>
      </c>
      <c r="C3277" s="209" t="s">
        <v>680</v>
      </c>
      <c r="D3277" s="72" t="str">
        <f t="shared" si="103"/>
        <v>mai/2018</v>
      </c>
      <c r="E3277" s="206">
        <v>43230</v>
      </c>
      <c r="F3277" s="205" t="s">
        <v>1276</v>
      </c>
      <c r="G3277" s="205" t="s">
        <v>284</v>
      </c>
      <c r="H3277" s="207" t="s">
        <v>325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679</v>
      </c>
      <c r="C3278" s="209" t="s">
        <v>680</v>
      </c>
      <c r="D3278" s="72" t="str">
        <f t="shared" si="103"/>
        <v>mai/2018</v>
      </c>
      <c r="E3278" s="206">
        <v>43230</v>
      </c>
      <c r="F3278" s="205" t="s">
        <v>1277</v>
      </c>
      <c r="G3278" s="205" t="s">
        <v>284</v>
      </c>
      <c r="H3278" s="207" t="s">
        <v>1017</v>
      </c>
      <c r="I3278" s="207" t="s">
        <v>232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679</v>
      </c>
      <c r="C3279" s="209" t="s">
        <v>680</v>
      </c>
      <c r="D3279" s="72" t="str">
        <f t="shared" si="103"/>
        <v>mai/2018</v>
      </c>
      <c r="E3279" s="206">
        <v>43230</v>
      </c>
      <c r="F3279" s="205" t="s">
        <v>1278</v>
      </c>
      <c r="G3279" s="205" t="s">
        <v>284</v>
      </c>
      <c r="H3279" s="207" t="s">
        <v>1017</v>
      </c>
      <c r="I3279" s="207" t="s">
        <v>232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679</v>
      </c>
      <c r="C3280" s="209" t="s">
        <v>680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284</v>
      </c>
      <c r="H3280" s="207" t="s">
        <v>184</v>
      </c>
      <c r="I3280" s="207" t="s">
        <v>238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679</v>
      </c>
      <c r="C3281" s="209" t="s">
        <v>680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284</v>
      </c>
      <c r="H3281" s="207" t="s">
        <v>1045</v>
      </c>
      <c r="I3281" s="207" t="s">
        <v>238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679</v>
      </c>
      <c r="C3282" s="209" t="s">
        <v>680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284</v>
      </c>
      <c r="H3282" s="207" t="s">
        <v>1114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679</v>
      </c>
      <c r="C3283" s="209" t="s">
        <v>680</v>
      </c>
      <c r="D3283" s="72" t="str">
        <f t="shared" si="103"/>
        <v>mai/2018</v>
      </c>
      <c r="E3283" s="206">
        <v>43230</v>
      </c>
      <c r="F3283" s="205" t="s">
        <v>1279</v>
      </c>
      <c r="G3283" s="205" t="s">
        <v>284</v>
      </c>
      <c r="H3283" s="207" t="s">
        <v>1000</v>
      </c>
      <c r="I3283" s="207" t="s">
        <v>232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679</v>
      </c>
      <c r="C3284" s="209" t="s">
        <v>680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310</v>
      </c>
      <c r="H3284" s="207" t="s">
        <v>288</v>
      </c>
      <c r="I3284" s="207" t="s">
        <v>238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679</v>
      </c>
      <c r="C3285" s="209" t="s">
        <v>680</v>
      </c>
      <c r="D3285" s="72" t="str">
        <f t="shared" si="103"/>
        <v>mai/2018</v>
      </c>
      <c r="E3285" s="206">
        <v>43230</v>
      </c>
      <c r="F3285" s="205" t="s">
        <v>1280</v>
      </c>
      <c r="G3285" s="205" t="s">
        <v>284</v>
      </c>
      <c r="H3285" s="207" t="s">
        <v>533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679</v>
      </c>
      <c r="C3286" s="209" t="s">
        <v>680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284</v>
      </c>
      <c r="H3286" s="207" t="s">
        <v>1103</v>
      </c>
      <c r="I3286" s="207" t="s">
        <v>183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679</v>
      </c>
      <c r="C3287" s="209" t="s">
        <v>680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284</v>
      </c>
      <c r="H3287" s="207" t="s">
        <v>1054</v>
      </c>
      <c r="I3287" s="207" t="s">
        <v>195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679</v>
      </c>
      <c r="C3288" s="209" t="s">
        <v>680</v>
      </c>
      <c r="D3288" s="72" t="str">
        <f t="shared" si="103"/>
        <v>mai/2018</v>
      </c>
      <c r="E3288" s="206">
        <v>43230</v>
      </c>
      <c r="F3288" s="205" t="s">
        <v>372</v>
      </c>
      <c r="G3288" s="205" t="s">
        <v>284</v>
      </c>
      <c r="H3288" s="207" t="s">
        <v>394</v>
      </c>
      <c r="I3288" s="207" t="s">
        <v>188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679</v>
      </c>
      <c r="C3289" s="209" t="s">
        <v>680</v>
      </c>
      <c r="D3289" s="72" t="str">
        <f t="shared" si="103"/>
        <v>mai/2018</v>
      </c>
      <c r="E3289" s="206">
        <v>43230</v>
      </c>
      <c r="F3289" s="205" t="s">
        <v>431</v>
      </c>
      <c r="G3289" s="205" t="s">
        <v>284</v>
      </c>
      <c r="H3289" s="207" t="s">
        <v>1178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679</v>
      </c>
      <c r="C3290" s="209" t="s">
        <v>680</v>
      </c>
      <c r="D3290" s="72" t="str">
        <f t="shared" si="103"/>
        <v>mai/2018</v>
      </c>
      <c r="E3290" s="206">
        <v>43230</v>
      </c>
      <c r="F3290" s="205" t="s">
        <v>431</v>
      </c>
      <c r="G3290" s="205" t="s">
        <v>284</v>
      </c>
      <c r="H3290" s="207" t="s">
        <v>1245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679</v>
      </c>
      <c r="C3291" s="209" t="s">
        <v>680</v>
      </c>
      <c r="D3291" s="72" t="str">
        <f t="shared" si="103"/>
        <v>mai/2018</v>
      </c>
      <c r="E3291" s="206">
        <v>43230</v>
      </c>
      <c r="F3291" s="205" t="s">
        <v>431</v>
      </c>
      <c r="G3291" s="205" t="s">
        <v>284</v>
      </c>
      <c r="H3291" s="207" t="s">
        <v>1176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679</v>
      </c>
      <c r="C3292" s="209" t="s">
        <v>680</v>
      </c>
      <c r="D3292" s="72" t="str">
        <f t="shared" si="103"/>
        <v>mai/2018</v>
      </c>
      <c r="E3292" s="206">
        <v>43230</v>
      </c>
      <c r="F3292" s="205" t="s">
        <v>431</v>
      </c>
      <c r="G3292" s="205" t="s">
        <v>284</v>
      </c>
      <c r="H3292" s="207" t="s">
        <v>1177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679</v>
      </c>
      <c r="C3293" s="209" t="s">
        <v>680</v>
      </c>
      <c r="D3293" s="72" t="str">
        <f t="shared" si="103"/>
        <v>mai/2018</v>
      </c>
      <c r="E3293" s="206">
        <v>43230</v>
      </c>
      <c r="F3293" s="205" t="s">
        <v>431</v>
      </c>
      <c r="G3293" s="205" t="s">
        <v>284</v>
      </c>
      <c r="H3293" s="207" t="s">
        <v>1182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679</v>
      </c>
      <c r="C3294" s="209" t="s">
        <v>680</v>
      </c>
      <c r="D3294" s="72" t="str">
        <f t="shared" si="103"/>
        <v>mai/2018</v>
      </c>
      <c r="E3294" s="206">
        <v>43230</v>
      </c>
      <c r="F3294" s="205" t="s">
        <v>431</v>
      </c>
      <c r="G3294" s="205" t="s">
        <v>284</v>
      </c>
      <c r="H3294" s="207" t="s">
        <v>1187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679</v>
      </c>
      <c r="C3295" s="209" t="s">
        <v>680</v>
      </c>
      <c r="D3295" s="72" t="str">
        <f t="shared" si="103"/>
        <v>mai/2018</v>
      </c>
      <c r="E3295" s="206">
        <v>43230</v>
      </c>
      <c r="F3295" s="205" t="s">
        <v>431</v>
      </c>
      <c r="G3295" s="205" t="s">
        <v>284</v>
      </c>
      <c r="H3295" s="207" t="s">
        <v>1175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679</v>
      </c>
      <c r="C3296" s="209" t="s">
        <v>680</v>
      </c>
      <c r="D3296" s="72" t="str">
        <f t="shared" si="103"/>
        <v>mai/2018</v>
      </c>
      <c r="E3296" s="206">
        <v>43230</v>
      </c>
      <c r="F3296" s="205" t="s">
        <v>431</v>
      </c>
      <c r="G3296" s="205" t="s">
        <v>284</v>
      </c>
      <c r="H3296" s="207" t="s">
        <v>1181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679</v>
      </c>
      <c r="C3297" s="209" t="s">
        <v>680</v>
      </c>
      <c r="D3297" s="72" t="str">
        <f t="shared" si="103"/>
        <v>mai/2018</v>
      </c>
      <c r="E3297" s="206">
        <v>43230</v>
      </c>
      <c r="F3297" s="205" t="s">
        <v>431</v>
      </c>
      <c r="G3297" s="205" t="s">
        <v>284</v>
      </c>
      <c r="H3297" s="207" t="s">
        <v>1183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679</v>
      </c>
      <c r="C3298" s="209" t="s">
        <v>680</v>
      </c>
      <c r="D3298" s="72" t="str">
        <f t="shared" si="103"/>
        <v>mai/2018</v>
      </c>
      <c r="E3298" s="206">
        <v>43230</v>
      </c>
      <c r="F3298" s="205" t="s">
        <v>431</v>
      </c>
      <c r="G3298" s="205" t="s">
        <v>284</v>
      </c>
      <c r="H3298" s="207" t="s">
        <v>1188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679</v>
      </c>
      <c r="C3299" s="209" t="s">
        <v>680</v>
      </c>
      <c r="D3299" s="72" t="str">
        <f t="shared" si="103"/>
        <v>mai/2018</v>
      </c>
      <c r="E3299" s="206">
        <v>43230</v>
      </c>
      <c r="F3299" s="205" t="s">
        <v>431</v>
      </c>
      <c r="G3299" s="205" t="s">
        <v>284</v>
      </c>
      <c r="H3299" s="207" t="s">
        <v>1169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679</v>
      </c>
      <c r="C3300" s="209" t="s">
        <v>680</v>
      </c>
      <c r="D3300" s="72" t="str">
        <f t="shared" si="103"/>
        <v>mai/2018</v>
      </c>
      <c r="E3300" s="206">
        <v>43230</v>
      </c>
      <c r="F3300" s="205" t="s">
        <v>431</v>
      </c>
      <c r="G3300" s="205" t="s">
        <v>284</v>
      </c>
      <c r="H3300" s="207" t="s">
        <v>1179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679</v>
      </c>
      <c r="C3301" s="209" t="s">
        <v>680</v>
      </c>
      <c r="D3301" s="72" t="str">
        <f t="shared" si="103"/>
        <v>mai/2018</v>
      </c>
      <c r="E3301" s="206">
        <v>43230</v>
      </c>
      <c r="F3301" s="205" t="s">
        <v>431</v>
      </c>
      <c r="G3301" s="205" t="s">
        <v>284</v>
      </c>
      <c r="H3301" s="207" t="s">
        <v>1180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679</v>
      </c>
      <c r="C3302" s="209" t="s">
        <v>680</v>
      </c>
      <c r="D3302" s="72" t="str">
        <f t="shared" si="103"/>
        <v>mai/2018</v>
      </c>
      <c r="E3302" s="206">
        <v>43230</v>
      </c>
      <c r="F3302" s="205" t="s">
        <v>431</v>
      </c>
      <c r="G3302" s="205" t="s">
        <v>284</v>
      </c>
      <c r="H3302" s="207" t="s">
        <v>1185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679</v>
      </c>
      <c r="C3303" s="209" t="s">
        <v>680</v>
      </c>
      <c r="D3303" s="72" t="str">
        <f t="shared" si="103"/>
        <v>mai/2018</v>
      </c>
      <c r="E3303" s="206">
        <v>43230</v>
      </c>
      <c r="F3303" s="205" t="s">
        <v>209</v>
      </c>
      <c r="G3303" s="205" t="s">
        <v>284</v>
      </c>
      <c r="H3303" s="207" t="s">
        <v>295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679</v>
      </c>
      <c r="C3304" s="209" t="s">
        <v>680</v>
      </c>
      <c r="D3304" s="72" t="str">
        <f t="shared" si="103"/>
        <v>mai/2018</v>
      </c>
      <c r="E3304" s="206">
        <v>43230</v>
      </c>
      <c r="F3304" s="205" t="s">
        <v>209</v>
      </c>
      <c r="G3304" s="205" t="s">
        <v>284</v>
      </c>
      <c r="H3304" s="207" t="s">
        <v>295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679</v>
      </c>
      <c r="C3305" s="209" t="s">
        <v>680</v>
      </c>
      <c r="D3305" s="72" t="str">
        <f t="shared" si="103"/>
        <v>mai/2018</v>
      </c>
      <c r="E3305" s="206">
        <v>43230</v>
      </c>
      <c r="F3305" s="205" t="s">
        <v>1053</v>
      </c>
      <c r="G3305" s="205" t="s">
        <v>284</v>
      </c>
      <c r="H3305" s="207" t="s">
        <v>1012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679</v>
      </c>
      <c r="C3306" s="209" t="s">
        <v>680</v>
      </c>
      <c r="D3306" s="72" t="str">
        <f t="shared" si="103"/>
        <v>mai/2018</v>
      </c>
      <c r="E3306" s="206">
        <v>43230</v>
      </c>
      <c r="F3306" s="205" t="s">
        <v>209</v>
      </c>
      <c r="G3306" s="205" t="s">
        <v>284</v>
      </c>
      <c r="H3306" s="207" t="s">
        <v>1028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679</v>
      </c>
      <c r="C3307" s="209" t="s">
        <v>680</v>
      </c>
      <c r="D3307" s="72" t="str">
        <f t="shared" si="103"/>
        <v>mai/2018</v>
      </c>
      <c r="E3307" s="206">
        <v>43230</v>
      </c>
      <c r="F3307" s="205" t="s">
        <v>202</v>
      </c>
      <c r="G3307" s="205" t="s">
        <v>284</v>
      </c>
      <c r="H3307" s="207" t="s">
        <v>203</v>
      </c>
      <c r="I3307" s="207" t="s">
        <v>289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679</v>
      </c>
      <c r="C3308" s="209" t="s">
        <v>680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284</v>
      </c>
      <c r="H3308" s="207" t="s">
        <v>987</v>
      </c>
      <c r="I3308" s="207" t="s">
        <v>245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679</v>
      </c>
      <c r="C3309" s="209" t="s">
        <v>680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284</v>
      </c>
      <c r="H3309" s="207" t="s">
        <v>313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679</v>
      </c>
      <c r="C3310" s="209" t="s">
        <v>680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284</v>
      </c>
      <c r="H3310" s="207" t="s">
        <v>319</v>
      </c>
      <c r="I3310" s="207" t="s">
        <v>244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679</v>
      </c>
      <c r="C3311" s="209" t="s">
        <v>680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284</v>
      </c>
      <c r="H3311" s="207" t="s">
        <v>1281</v>
      </c>
      <c r="I3311" s="207" t="s">
        <v>238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679</v>
      </c>
      <c r="C3312" s="209" t="s">
        <v>680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284</v>
      </c>
      <c r="H3312" s="207" t="s">
        <v>1196</v>
      </c>
      <c r="I3312" s="207" t="s">
        <v>272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679</v>
      </c>
      <c r="C3313" s="209" t="s">
        <v>680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284</v>
      </c>
      <c r="H3313" s="207" t="s">
        <v>1019</v>
      </c>
      <c r="I3313" s="207" t="s">
        <v>239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679</v>
      </c>
      <c r="C3314" s="209" t="s">
        <v>680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284</v>
      </c>
      <c r="H3314" s="207" t="s">
        <v>303</v>
      </c>
      <c r="I3314" s="207" t="s">
        <v>237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679</v>
      </c>
      <c r="C3315" s="209" t="s">
        <v>680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284</v>
      </c>
      <c r="H3315" s="207" t="s">
        <v>179</v>
      </c>
      <c r="I3315" s="207" t="s">
        <v>238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679</v>
      </c>
      <c r="C3316" s="209" t="s">
        <v>680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284</v>
      </c>
      <c r="H3316" s="207" t="s">
        <v>1019</v>
      </c>
      <c r="I3316" s="207" t="s">
        <v>239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679</v>
      </c>
      <c r="C3317" s="209" t="s">
        <v>680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284</v>
      </c>
      <c r="H3317" s="207" t="s">
        <v>835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679</v>
      </c>
      <c r="C3318" s="209" t="s">
        <v>680</v>
      </c>
      <c r="D3318" s="72" t="str">
        <f t="shared" si="103"/>
        <v>mai/2018</v>
      </c>
      <c r="E3318" s="206">
        <v>43231</v>
      </c>
      <c r="F3318" s="205" t="s">
        <v>209</v>
      </c>
      <c r="G3318" s="205" t="s">
        <v>284</v>
      </c>
      <c r="H3318" s="207" t="s">
        <v>295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679</v>
      </c>
      <c r="C3319" s="209" t="s">
        <v>680</v>
      </c>
      <c r="D3319" s="72" t="str">
        <f t="shared" si="103"/>
        <v>mai/2018</v>
      </c>
      <c r="E3319" s="206">
        <v>43231</v>
      </c>
      <c r="F3319" s="205" t="s">
        <v>209</v>
      </c>
      <c r="G3319" s="205" t="s">
        <v>284</v>
      </c>
      <c r="H3319" s="207" t="s">
        <v>295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679</v>
      </c>
      <c r="C3320" s="209" t="s">
        <v>680</v>
      </c>
      <c r="D3320" s="72" t="str">
        <f t="shared" si="103"/>
        <v>mai/2018</v>
      </c>
      <c r="E3320" s="206">
        <v>43231</v>
      </c>
      <c r="F3320" s="205" t="s">
        <v>209</v>
      </c>
      <c r="G3320" s="205" t="s">
        <v>284</v>
      </c>
      <c r="H3320" s="207" t="s">
        <v>1028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679</v>
      </c>
      <c r="C3321" s="209" t="s">
        <v>680</v>
      </c>
      <c r="D3321" s="72" t="str">
        <f t="shared" si="103"/>
        <v>mai/2018</v>
      </c>
      <c r="E3321" s="206">
        <v>43231</v>
      </c>
      <c r="F3321" s="205" t="s">
        <v>202</v>
      </c>
      <c r="G3321" s="205" t="s">
        <v>284</v>
      </c>
      <c r="H3321" s="207" t="s">
        <v>203</v>
      </c>
      <c r="I3321" s="207" t="s">
        <v>289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679</v>
      </c>
      <c r="C3322" s="209" t="s">
        <v>680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284</v>
      </c>
      <c r="H3322" s="207" t="s">
        <v>994</v>
      </c>
      <c r="I3322" s="207" t="s">
        <v>249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679</v>
      </c>
      <c r="C3323" s="209" t="s">
        <v>680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284</v>
      </c>
      <c r="H3323" s="207" t="s">
        <v>1106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679</v>
      </c>
      <c r="C3324" s="209" t="s">
        <v>680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314</v>
      </c>
      <c r="H3324" s="207" t="s">
        <v>352</v>
      </c>
      <c r="I3324" s="207" t="s">
        <v>237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679</v>
      </c>
      <c r="C3325" s="209" t="s">
        <v>680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284</v>
      </c>
      <c r="H3325" s="207" t="s">
        <v>343</v>
      </c>
      <c r="I3325" s="207" t="s">
        <v>238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679</v>
      </c>
      <c r="C3326" s="209" t="s">
        <v>680</v>
      </c>
      <c r="D3326" s="72" t="str">
        <f t="shared" si="103"/>
        <v>mai/2018</v>
      </c>
      <c r="E3326" s="206">
        <v>43234</v>
      </c>
      <c r="F3326" s="205" t="s">
        <v>311</v>
      </c>
      <c r="G3326" s="205" t="s">
        <v>284</v>
      </c>
      <c r="H3326" s="207" t="s">
        <v>433</v>
      </c>
      <c r="I3326" s="207" t="s">
        <v>265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679</v>
      </c>
      <c r="C3327" s="209" t="s">
        <v>680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284</v>
      </c>
      <c r="H3327" s="207" t="s">
        <v>1114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679</v>
      </c>
      <c r="C3328" s="209" t="s">
        <v>680</v>
      </c>
      <c r="D3328" s="72" t="str">
        <f t="shared" si="103"/>
        <v>mai/2018</v>
      </c>
      <c r="E3328" s="206">
        <v>43234</v>
      </c>
      <c r="F3328" s="205" t="s">
        <v>311</v>
      </c>
      <c r="G3328" s="205" t="s">
        <v>284</v>
      </c>
      <c r="H3328" s="207" t="s">
        <v>434</v>
      </c>
      <c r="I3328" s="207" t="s">
        <v>265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679</v>
      </c>
      <c r="C3329" s="209" t="s">
        <v>680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284</v>
      </c>
      <c r="H3329" s="207" t="s">
        <v>984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679</v>
      </c>
      <c r="C3330" s="209" t="s">
        <v>680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284</v>
      </c>
      <c r="H3330" s="207" t="s">
        <v>143</v>
      </c>
      <c r="I3330" s="207" t="s">
        <v>244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679</v>
      </c>
      <c r="C3331" s="209" t="s">
        <v>680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284</v>
      </c>
      <c r="H3331" s="207" t="s">
        <v>989</v>
      </c>
      <c r="I3331" s="207" t="s">
        <v>239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679</v>
      </c>
      <c r="C3332" s="209" t="s">
        <v>680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284</v>
      </c>
      <c r="H3332" s="207" t="s">
        <v>989</v>
      </c>
      <c r="I3332" s="207" t="s">
        <v>239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679</v>
      </c>
      <c r="C3333" s="209" t="s">
        <v>680</v>
      </c>
      <c r="D3333" s="72" t="str">
        <f t="shared" si="105"/>
        <v>mai/2018</v>
      </c>
      <c r="E3333" s="206">
        <v>43234</v>
      </c>
      <c r="F3333" s="205" t="s">
        <v>209</v>
      </c>
      <c r="G3333" s="205" t="s">
        <v>284</v>
      </c>
      <c r="H3333" s="207" t="s">
        <v>295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679</v>
      </c>
      <c r="C3334" s="209" t="s">
        <v>680</v>
      </c>
      <c r="D3334" s="72" t="str">
        <f t="shared" si="105"/>
        <v>mai/2018</v>
      </c>
      <c r="E3334" s="206">
        <v>43234</v>
      </c>
      <c r="F3334" s="205" t="s">
        <v>209</v>
      </c>
      <c r="G3334" s="205" t="s">
        <v>284</v>
      </c>
      <c r="H3334" s="207" t="s">
        <v>295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679</v>
      </c>
      <c r="C3335" s="209" t="s">
        <v>680</v>
      </c>
      <c r="D3335" s="72" t="str">
        <f t="shared" si="105"/>
        <v>mai/2018</v>
      </c>
      <c r="E3335" s="206">
        <v>43234</v>
      </c>
      <c r="F3335" s="205" t="s">
        <v>209</v>
      </c>
      <c r="G3335" s="205" t="s">
        <v>284</v>
      </c>
      <c r="H3335" s="207" t="s">
        <v>1028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679</v>
      </c>
      <c r="C3336" s="209" t="s">
        <v>680</v>
      </c>
      <c r="D3336" s="72" t="str">
        <f t="shared" si="105"/>
        <v>mai/2018</v>
      </c>
      <c r="E3336" s="206">
        <v>43234</v>
      </c>
      <c r="F3336" s="205" t="s">
        <v>209</v>
      </c>
      <c r="G3336" s="205" t="s">
        <v>284</v>
      </c>
      <c r="H3336" s="207" t="s">
        <v>1028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679</v>
      </c>
      <c r="C3337" s="209" t="s">
        <v>680</v>
      </c>
      <c r="D3337" s="72" t="str">
        <f t="shared" si="105"/>
        <v>mai/2018</v>
      </c>
      <c r="E3337" s="206">
        <v>43234</v>
      </c>
      <c r="F3337" s="205" t="s">
        <v>202</v>
      </c>
      <c r="G3337" s="205" t="s">
        <v>284</v>
      </c>
      <c r="H3337" s="207" t="s">
        <v>203</v>
      </c>
      <c r="I3337" s="207" t="s">
        <v>289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679</v>
      </c>
      <c r="C3338" s="209" t="s">
        <v>680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284</v>
      </c>
      <c r="H3338" s="207" t="s">
        <v>1003</v>
      </c>
      <c r="I3338" s="207" t="s">
        <v>257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679</v>
      </c>
      <c r="C3339" s="209" t="s">
        <v>680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290</v>
      </c>
      <c r="H3339" s="207" t="s">
        <v>288</v>
      </c>
      <c r="I3339" s="207" t="s">
        <v>237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679</v>
      </c>
      <c r="C3340" s="209" t="s">
        <v>680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284</v>
      </c>
      <c r="H3340" s="207" t="s">
        <v>1282</v>
      </c>
      <c r="I3340" s="207" t="s">
        <v>249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679</v>
      </c>
      <c r="C3341" s="209" t="s">
        <v>680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290</v>
      </c>
      <c r="H3341" s="207" t="s">
        <v>288</v>
      </c>
      <c r="I3341" s="207" t="s">
        <v>237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681</v>
      </c>
      <c r="C3342" s="209" t="s">
        <v>680</v>
      </c>
      <c r="D3342" s="72" t="str">
        <f t="shared" si="105"/>
        <v>mai/2018</v>
      </c>
      <c r="E3342" s="206">
        <v>43235</v>
      </c>
      <c r="F3342" s="205" t="s">
        <v>209</v>
      </c>
      <c r="G3342" s="205" t="s">
        <v>284</v>
      </c>
      <c r="H3342" s="207" t="s">
        <v>318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679</v>
      </c>
      <c r="C3343" s="209" t="s">
        <v>680</v>
      </c>
      <c r="D3343" s="72" t="str">
        <f t="shared" si="105"/>
        <v>mai/2018</v>
      </c>
      <c r="E3343" s="206">
        <v>43235</v>
      </c>
      <c r="F3343" s="205" t="s">
        <v>209</v>
      </c>
      <c r="G3343" s="205" t="s">
        <v>284</v>
      </c>
      <c r="H3343" s="207" t="s">
        <v>318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679</v>
      </c>
      <c r="C3344" s="209" t="s">
        <v>680</v>
      </c>
      <c r="D3344" s="72" t="str">
        <f t="shared" si="105"/>
        <v>mai/2018</v>
      </c>
      <c r="E3344" s="206">
        <v>43235</v>
      </c>
      <c r="F3344" s="205" t="s">
        <v>209</v>
      </c>
      <c r="G3344" s="205" t="s">
        <v>284</v>
      </c>
      <c r="H3344" s="207" t="s">
        <v>295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679</v>
      </c>
      <c r="C3345" s="209" t="s">
        <v>680</v>
      </c>
      <c r="D3345" s="72" t="str">
        <f t="shared" si="105"/>
        <v>mai/2018</v>
      </c>
      <c r="E3345" s="206">
        <v>43235</v>
      </c>
      <c r="F3345" s="205" t="s">
        <v>202</v>
      </c>
      <c r="G3345" s="205" t="s">
        <v>284</v>
      </c>
      <c r="H3345" s="207" t="s">
        <v>203</v>
      </c>
      <c r="I3345" s="207" t="s">
        <v>289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681</v>
      </c>
      <c r="C3346" s="209" t="s">
        <v>680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284</v>
      </c>
      <c r="H3346" s="207" t="s">
        <v>140</v>
      </c>
      <c r="I3346" s="207" t="s">
        <v>224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681</v>
      </c>
      <c r="C3347" s="209" t="s">
        <v>680</v>
      </c>
      <c r="D3347" s="72" t="str">
        <f t="shared" si="105"/>
        <v>mai/2018</v>
      </c>
      <c r="E3347" s="206">
        <v>43236</v>
      </c>
      <c r="F3347" s="205" t="s">
        <v>200</v>
      </c>
      <c r="G3347" s="205" t="s">
        <v>284</v>
      </c>
      <c r="H3347" s="207" t="s">
        <v>296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679</v>
      </c>
      <c r="C3348" s="209" t="s">
        <v>680</v>
      </c>
      <c r="D3348" s="72" t="str">
        <f t="shared" si="105"/>
        <v>mai/2018</v>
      </c>
      <c r="E3348" s="206">
        <v>43236</v>
      </c>
      <c r="F3348" s="205" t="s">
        <v>212</v>
      </c>
      <c r="G3348" s="205" t="s">
        <v>284</v>
      </c>
      <c r="H3348" s="207" t="s">
        <v>212</v>
      </c>
      <c r="I3348" s="207" t="s">
        <v>201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679</v>
      </c>
      <c r="C3349" s="209" t="s">
        <v>680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284</v>
      </c>
      <c r="H3349" s="207" t="s">
        <v>1047</v>
      </c>
      <c r="I3349" s="207" t="s">
        <v>258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679</v>
      </c>
      <c r="C3350" s="209" t="s">
        <v>680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284</v>
      </c>
      <c r="H3350" s="207" t="s">
        <v>305</v>
      </c>
      <c r="I3350" s="207" t="s">
        <v>237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679</v>
      </c>
      <c r="C3351" s="209" t="s">
        <v>680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284</v>
      </c>
      <c r="H3351" s="207" t="s">
        <v>1100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679</v>
      </c>
      <c r="C3352" s="209" t="s">
        <v>680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284</v>
      </c>
      <c r="H3352" s="207" t="s">
        <v>343</v>
      </c>
      <c r="I3352" s="207" t="s">
        <v>238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679</v>
      </c>
      <c r="C3353" s="209" t="s">
        <v>680</v>
      </c>
      <c r="D3353" s="72" t="str">
        <f t="shared" si="105"/>
        <v>mai/2018</v>
      </c>
      <c r="E3353" s="206">
        <v>43236</v>
      </c>
      <c r="F3353" s="205" t="s">
        <v>311</v>
      </c>
      <c r="G3353" s="205" t="s">
        <v>284</v>
      </c>
      <c r="H3353" s="207" t="s">
        <v>378</v>
      </c>
      <c r="I3353" s="207" t="s">
        <v>265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679</v>
      </c>
      <c r="C3354" s="209" t="s">
        <v>680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284</v>
      </c>
      <c r="H3354" s="207" t="s">
        <v>343</v>
      </c>
      <c r="I3354" s="207" t="s">
        <v>238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679</v>
      </c>
      <c r="C3355" s="209" t="s">
        <v>680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284</v>
      </c>
      <c r="H3355" s="207" t="s">
        <v>178</v>
      </c>
      <c r="I3355" s="207" t="s">
        <v>239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679</v>
      </c>
      <c r="C3356" s="209" t="s">
        <v>680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284</v>
      </c>
      <c r="H3356" s="207" t="s">
        <v>352</v>
      </c>
      <c r="I3356" s="207" t="s">
        <v>237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679</v>
      </c>
      <c r="C3357" s="209" t="s">
        <v>680</v>
      </c>
      <c r="D3357" s="72" t="str">
        <f t="shared" si="105"/>
        <v>mai/2018</v>
      </c>
      <c r="E3357" s="206">
        <v>43236</v>
      </c>
      <c r="F3357" s="205" t="s">
        <v>209</v>
      </c>
      <c r="G3357" s="205" t="s">
        <v>284</v>
      </c>
      <c r="H3357" s="207" t="s">
        <v>295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679</v>
      </c>
      <c r="C3358" s="209" t="s">
        <v>680</v>
      </c>
      <c r="D3358" s="72" t="str">
        <f t="shared" si="105"/>
        <v>mai/2018</v>
      </c>
      <c r="E3358" s="206">
        <v>43236</v>
      </c>
      <c r="F3358" s="205" t="s">
        <v>209</v>
      </c>
      <c r="G3358" s="205" t="s">
        <v>284</v>
      </c>
      <c r="H3358" s="207" t="s">
        <v>1028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679</v>
      </c>
      <c r="C3359" s="209" t="s">
        <v>680</v>
      </c>
      <c r="D3359" s="72" t="str">
        <f t="shared" si="105"/>
        <v>mai/2018</v>
      </c>
      <c r="E3359" s="206">
        <v>43236</v>
      </c>
      <c r="F3359" s="205" t="s">
        <v>209</v>
      </c>
      <c r="G3359" s="205" t="s">
        <v>284</v>
      </c>
      <c r="H3359" s="207" t="s">
        <v>1028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679</v>
      </c>
      <c r="C3360" s="209" t="s">
        <v>680</v>
      </c>
      <c r="D3360" s="72" t="str">
        <f t="shared" si="105"/>
        <v>mai/2018</v>
      </c>
      <c r="E3360" s="206">
        <v>43236</v>
      </c>
      <c r="F3360" s="205" t="s">
        <v>200</v>
      </c>
      <c r="G3360" s="205" t="s">
        <v>284</v>
      </c>
      <c r="H3360" s="207" t="s">
        <v>296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679</v>
      </c>
      <c r="C3361" s="209" t="s">
        <v>680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284</v>
      </c>
      <c r="H3361" s="207" t="s">
        <v>339</v>
      </c>
      <c r="I3361" s="207" t="s">
        <v>164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679</v>
      </c>
      <c r="C3362" s="209" t="s">
        <v>680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284</v>
      </c>
      <c r="H3362" s="207" t="s">
        <v>339</v>
      </c>
      <c r="I3362" s="207" t="s">
        <v>164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679</v>
      </c>
      <c r="C3363" s="209" t="s">
        <v>680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284</v>
      </c>
      <c r="H3363" s="207" t="s">
        <v>331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679</v>
      </c>
      <c r="C3364" s="209" t="s">
        <v>680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284</v>
      </c>
      <c r="H3364" s="207" t="s">
        <v>1002</v>
      </c>
      <c r="I3364" s="207" t="s">
        <v>241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679</v>
      </c>
      <c r="C3365" s="209" t="s">
        <v>680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284</v>
      </c>
      <c r="H3365" s="207" t="s">
        <v>1241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679</v>
      </c>
      <c r="C3366" s="209" t="s">
        <v>680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284</v>
      </c>
      <c r="H3366" s="207" t="s">
        <v>400</v>
      </c>
      <c r="I3366" s="207" t="s">
        <v>250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679</v>
      </c>
      <c r="C3367" s="209" t="s">
        <v>680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284</v>
      </c>
      <c r="H3367" s="207" t="s">
        <v>731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679</v>
      </c>
      <c r="C3368" s="209" t="s">
        <v>680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284</v>
      </c>
      <c r="H3368" s="207" t="s">
        <v>862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679</v>
      </c>
      <c r="C3369" s="209" t="s">
        <v>680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284</v>
      </c>
      <c r="H3369" s="207" t="s">
        <v>785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679</v>
      </c>
      <c r="C3370" s="209" t="s">
        <v>680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284</v>
      </c>
      <c r="H3370" s="207" t="s">
        <v>980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679</v>
      </c>
      <c r="C3371" s="209" t="s">
        <v>680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284</v>
      </c>
      <c r="H3371" s="207" t="s">
        <v>783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679</v>
      </c>
      <c r="C3372" s="209" t="s">
        <v>680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284</v>
      </c>
      <c r="H3372" s="207" t="s">
        <v>787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679</v>
      </c>
      <c r="C3373" s="209" t="s">
        <v>680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284</v>
      </c>
      <c r="H3373" s="207" t="s">
        <v>789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679</v>
      </c>
      <c r="C3374" s="209" t="s">
        <v>680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284</v>
      </c>
      <c r="H3374" s="207" t="s">
        <v>883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679</v>
      </c>
      <c r="C3375" s="209" t="s">
        <v>680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284</v>
      </c>
      <c r="H3375" s="207" t="s">
        <v>1041</v>
      </c>
      <c r="I3375" s="207" t="s">
        <v>248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679</v>
      </c>
      <c r="C3376" s="209" t="s">
        <v>680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284</v>
      </c>
      <c r="H3376" s="207" t="s">
        <v>824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679</v>
      </c>
      <c r="C3377" s="209" t="s">
        <v>680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284</v>
      </c>
      <c r="H3377" s="207" t="s">
        <v>933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679</v>
      </c>
      <c r="C3378" s="209" t="s">
        <v>680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284</v>
      </c>
      <c r="H3378" s="207" t="s">
        <v>889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679</v>
      </c>
      <c r="C3379" s="209" t="s">
        <v>680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284</v>
      </c>
      <c r="H3379" s="207" t="s">
        <v>1114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679</v>
      </c>
      <c r="C3380" s="209" t="s">
        <v>680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284</v>
      </c>
      <c r="H3380" s="207" t="s">
        <v>1002</v>
      </c>
      <c r="I3380" s="207" t="s">
        <v>241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679</v>
      </c>
      <c r="C3381" s="209" t="s">
        <v>680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284</v>
      </c>
      <c r="H3381" s="207" t="s">
        <v>989</v>
      </c>
      <c r="I3381" s="207" t="s">
        <v>239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679</v>
      </c>
      <c r="C3382" s="209" t="s">
        <v>680</v>
      </c>
      <c r="D3382" s="72" t="str">
        <f t="shared" si="105"/>
        <v>mai/2018</v>
      </c>
      <c r="E3382" s="206">
        <v>43237</v>
      </c>
      <c r="F3382" s="205" t="s">
        <v>1283</v>
      </c>
      <c r="G3382" s="205" t="s">
        <v>284</v>
      </c>
      <c r="H3382" s="207" t="s">
        <v>731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679</v>
      </c>
      <c r="C3383" s="209" t="s">
        <v>680</v>
      </c>
      <c r="D3383" s="72" t="str">
        <f t="shared" si="105"/>
        <v>mai/2018</v>
      </c>
      <c r="E3383" s="206">
        <v>43237</v>
      </c>
      <c r="F3383" s="205" t="s">
        <v>1283</v>
      </c>
      <c r="G3383" s="205" t="s">
        <v>284</v>
      </c>
      <c r="H3383" s="207" t="s">
        <v>785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679</v>
      </c>
      <c r="C3384" s="209" t="s">
        <v>680</v>
      </c>
      <c r="D3384" s="72" t="str">
        <f t="shared" si="105"/>
        <v>mai/2018</v>
      </c>
      <c r="E3384" s="206">
        <v>43237</v>
      </c>
      <c r="F3384" s="205" t="s">
        <v>1283</v>
      </c>
      <c r="G3384" s="205" t="s">
        <v>284</v>
      </c>
      <c r="H3384" s="207" t="s">
        <v>862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679</v>
      </c>
      <c r="C3385" s="209" t="s">
        <v>680</v>
      </c>
      <c r="D3385" s="72" t="str">
        <f t="shared" si="105"/>
        <v>mai/2018</v>
      </c>
      <c r="E3385" s="206">
        <v>43237</v>
      </c>
      <c r="F3385" s="205" t="s">
        <v>1283</v>
      </c>
      <c r="G3385" s="205" t="s">
        <v>284</v>
      </c>
      <c r="H3385" s="207" t="s">
        <v>917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679</v>
      </c>
      <c r="C3386" s="209" t="s">
        <v>680</v>
      </c>
      <c r="D3386" s="72" t="str">
        <f t="shared" si="105"/>
        <v>mai/2018</v>
      </c>
      <c r="E3386" s="206">
        <v>43237</v>
      </c>
      <c r="F3386" s="205" t="s">
        <v>1283</v>
      </c>
      <c r="G3386" s="205" t="s">
        <v>284</v>
      </c>
      <c r="H3386" s="207" t="s">
        <v>980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679</v>
      </c>
      <c r="C3387" s="209" t="s">
        <v>680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284</v>
      </c>
      <c r="H3387" s="207" t="s">
        <v>178</v>
      </c>
      <c r="I3387" s="207" t="s">
        <v>237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679</v>
      </c>
      <c r="C3388" s="209" t="s">
        <v>680</v>
      </c>
      <c r="D3388" s="72" t="str">
        <f t="shared" si="105"/>
        <v>mai/2018</v>
      </c>
      <c r="E3388" s="206">
        <v>43237</v>
      </c>
      <c r="F3388" s="205" t="s">
        <v>1283</v>
      </c>
      <c r="G3388" s="205" t="s">
        <v>284</v>
      </c>
      <c r="H3388" s="207" t="s">
        <v>783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679</v>
      </c>
      <c r="C3389" s="209" t="s">
        <v>680</v>
      </c>
      <c r="D3389" s="72" t="str">
        <f t="shared" si="105"/>
        <v>mai/2018</v>
      </c>
      <c r="E3389" s="206">
        <v>43237</v>
      </c>
      <c r="F3389" s="205" t="s">
        <v>1283</v>
      </c>
      <c r="G3389" s="205" t="s">
        <v>284</v>
      </c>
      <c r="H3389" s="207" t="s">
        <v>787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679</v>
      </c>
      <c r="C3390" s="209" t="s">
        <v>680</v>
      </c>
      <c r="D3390" s="72" t="str">
        <f t="shared" si="105"/>
        <v>mai/2018</v>
      </c>
      <c r="E3390" s="206">
        <v>43237</v>
      </c>
      <c r="F3390" s="205" t="s">
        <v>1283</v>
      </c>
      <c r="G3390" s="205" t="s">
        <v>284</v>
      </c>
      <c r="H3390" s="207" t="s">
        <v>789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679</v>
      </c>
      <c r="C3391" s="209" t="s">
        <v>680</v>
      </c>
      <c r="D3391" s="72" t="str">
        <f t="shared" si="105"/>
        <v>mai/2018</v>
      </c>
      <c r="E3391" s="206">
        <v>43237</v>
      </c>
      <c r="F3391" s="205" t="s">
        <v>1283</v>
      </c>
      <c r="G3391" s="205" t="s">
        <v>284</v>
      </c>
      <c r="H3391" s="207" t="s">
        <v>824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679</v>
      </c>
      <c r="C3392" s="209" t="s">
        <v>680</v>
      </c>
      <c r="D3392" s="72" t="str">
        <f t="shared" si="105"/>
        <v>mai/2018</v>
      </c>
      <c r="E3392" s="206">
        <v>43237</v>
      </c>
      <c r="F3392" s="205" t="s">
        <v>1283</v>
      </c>
      <c r="G3392" s="205" t="s">
        <v>284</v>
      </c>
      <c r="H3392" s="207" t="s">
        <v>883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679</v>
      </c>
      <c r="C3393" s="209" t="s">
        <v>680</v>
      </c>
      <c r="D3393" s="72" t="str">
        <f t="shared" si="105"/>
        <v>mai/2018</v>
      </c>
      <c r="E3393" s="206">
        <v>43237</v>
      </c>
      <c r="F3393" s="205" t="s">
        <v>360</v>
      </c>
      <c r="G3393" s="205" t="s">
        <v>284</v>
      </c>
      <c r="H3393" s="207" t="s">
        <v>933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679</v>
      </c>
      <c r="C3394" s="209" t="s">
        <v>680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284</v>
      </c>
      <c r="H3394" s="207" t="s">
        <v>287</v>
      </c>
      <c r="I3394" s="207" t="s">
        <v>238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679</v>
      </c>
      <c r="C3395" s="209" t="s">
        <v>680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284</v>
      </c>
      <c r="H3395" s="207" t="s">
        <v>1193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679</v>
      </c>
      <c r="C3396" s="209" t="s">
        <v>680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284</v>
      </c>
      <c r="H3396" s="207" t="s">
        <v>1233</v>
      </c>
      <c r="I3396" s="207" t="s">
        <v>239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679</v>
      </c>
      <c r="C3397" s="209" t="s">
        <v>680</v>
      </c>
      <c r="D3397" s="72" t="str">
        <f t="shared" si="107"/>
        <v>mai/2018</v>
      </c>
      <c r="E3397" s="206">
        <v>43237</v>
      </c>
      <c r="F3397" s="205" t="s">
        <v>209</v>
      </c>
      <c r="G3397" s="205" t="s">
        <v>284</v>
      </c>
      <c r="H3397" s="207" t="s">
        <v>295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679</v>
      </c>
      <c r="C3398" s="209" t="s">
        <v>680</v>
      </c>
      <c r="D3398" s="72" t="str">
        <f t="shared" si="107"/>
        <v>mai/2018</v>
      </c>
      <c r="E3398" s="206">
        <v>43237</v>
      </c>
      <c r="F3398" s="205" t="s">
        <v>209</v>
      </c>
      <c r="G3398" s="205" t="s">
        <v>284</v>
      </c>
      <c r="H3398" s="207" t="s">
        <v>295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679</v>
      </c>
      <c r="C3399" s="209" t="s">
        <v>680</v>
      </c>
      <c r="D3399" s="72" t="str">
        <f t="shared" si="107"/>
        <v>mai/2018</v>
      </c>
      <c r="E3399" s="206">
        <v>43237</v>
      </c>
      <c r="F3399" s="205" t="s">
        <v>209</v>
      </c>
      <c r="G3399" s="205" t="s">
        <v>284</v>
      </c>
      <c r="H3399" s="207" t="s">
        <v>295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679</v>
      </c>
      <c r="C3400" s="209" t="s">
        <v>680</v>
      </c>
      <c r="D3400" s="72" t="str">
        <f t="shared" si="107"/>
        <v>mai/2018</v>
      </c>
      <c r="E3400" s="206">
        <v>43237</v>
      </c>
      <c r="F3400" s="205" t="s">
        <v>209</v>
      </c>
      <c r="G3400" s="205" t="s">
        <v>284</v>
      </c>
      <c r="H3400" s="207" t="s">
        <v>295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679</v>
      </c>
      <c r="C3401" s="209" t="s">
        <v>680</v>
      </c>
      <c r="D3401" s="72" t="str">
        <f t="shared" si="107"/>
        <v>mai/2018</v>
      </c>
      <c r="E3401" s="206">
        <v>43237</v>
      </c>
      <c r="F3401" s="205" t="s">
        <v>209</v>
      </c>
      <c r="G3401" s="205" t="s">
        <v>284</v>
      </c>
      <c r="H3401" s="207" t="s">
        <v>295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679</v>
      </c>
      <c r="C3402" s="209" t="s">
        <v>680</v>
      </c>
      <c r="D3402" s="72" t="str">
        <f t="shared" si="107"/>
        <v>mai/2018</v>
      </c>
      <c r="E3402" s="206">
        <v>43237</v>
      </c>
      <c r="F3402" s="205" t="s">
        <v>209</v>
      </c>
      <c r="G3402" s="205" t="s">
        <v>284</v>
      </c>
      <c r="H3402" s="207" t="s">
        <v>295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679</v>
      </c>
      <c r="C3403" s="209" t="s">
        <v>680</v>
      </c>
      <c r="D3403" s="72" t="str">
        <f t="shared" si="107"/>
        <v>mai/2018</v>
      </c>
      <c r="E3403" s="206">
        <v>43237</v>
      </c>
      <c r="F3403" s="205" t="s">
        <v>209</v>
      </c>
      <c r="G3403" s="205" t="s">
        <v>284</v>
      </c>
      <c r="H3403" s="207" t="s">
        <v>295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679</v>
      </c>
      <c r="C3404" s="209" t="s">
        <v>680</v>
      </c>
      <c r="D3404" s="72" t="str">
        <f t="shared" si="107"/>
        <v>mai/2018</v>
      </c>
      <c r="E3404" s="206">
        <v>43237</v>
      </c>
      <c r="F3404" s="205" t="s">
        <v>209</v>
      </c>
      <c r="G3404" s="205" t="s">
        <v>284</v>
      </c>
      <c r="H3404" s="207" t="s">
        <v>295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679</v>
      </c>
      <c r="C3405" s="209" t="s">
        <v>680</v>
      </c>
      <c r="D3405" s="72" t="str">
        <f t="shared" si="107"/>
        <v>mai/2018</v>
      </c>
      <c r="E3405" s="206">
        <v>43237</v>
      </c>
      <c r="F3405" s="205" t="s">
        <v>209</v>
      </c>
      <c r="G3405" s="205" t="s">
        <v>284</v>
      </c>
      <c r="H3405" s="207" t="s">
        <v>1028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679</v>
      </c>
      <c r="C3406" s="209" t="s">
        <v>680</v>
      </c>
      <c r="D3406" s="72" t="str">
        <f t="shared" si="107"/>
        <v>mai/2018</v>
      </c>
      <c r="E3406" s="206">
        <v>43237</v>
      </c>
      <c r="F3406" s="205" t="s">
        <v>209</v>
      </c>
      <c r="G3406" s="205" t="s">
        <v>284</v>
      </c>
      <c r="H3406" s="207" t="s">
        <v>1028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679</v>
      </c>
      <c r="C3407" s="209" t="s">
        <v>680</v>
      </c>
      <c r="D3407" s="72" t="str">
        <f t="shared" si="107"/>
        <v>mai/2018</v>
      </c>
      <c r="E3407" s="206">
        <v>43237</v>
      </c>
      <c r="F3407" s="205" t="s">
        <v>209</v>
      </c>
      <c r="G3407" s="205" t="s">
        <v>284</v>
      </c>
      <c r="H3407" s="207" t="s">
        <v>1028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679</v>
      </c>
      <c r="C3408" s="209" t="s">
        <v>680</v>
      </c>
      <c r="D3408" s="72" t="str">
        <f t="shared" si="107"/>
        <v>mai/2018</v>
      </c>
      <c r="E3408" s="206">
        <v>43237</v>
      </c>
      <c r="F3408" s="205" t="s">
        <v>209</v>
      </c>
      <c r="G3408" s="205" t="s">
        <v>284</v>
      </c>
      <c r="H3408" s="207" t="s">
        <v>1028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679</v>
      </c>
      <c r="C3409" s="209" t="s">
        <v>680</v>
      </c>
      <c r="D3409" s="72" t="str">
        <f t="shared" si="107"/>
        <v>mai/2018</v>
      </c>
      <c r="E3409" s="206">
        <v>43237</v>
      </c>
      <c r="F3409" s="205" t="s">
        <v>209</v>
      </c>
      <c r="G3409" s="205" t="s">
        <v>284</v>
      </c>
      <c r="H3409" s="207" t="s">
        <v>1028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679</v>
      </c>
      <c r="C3410" s="209" t="s">
        <v>680</v>
      </c>
      <c r="D3410" s="72" t="str">
        <f t="shared" si="107"/>
        <v>mai/2018</v>
      </c>
      <c r="E3410" s="206">
        <v>43237</v>
      </c>
      <c r="F3410" s="205" t="s">
        <v>209</v>
      </c>
      <c r="G3410" s="205" t="s">
        <v>284</v>
      </c>
      <c r="H3410" s="207" t="s">
        <v>1028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679</v>
      </c>
      <c r="C3411" s="209" t="s">
        <v>680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284</v>
      </c>
      <c r="H3411" s="207" t="s">
        <v>339</v>
      </c>
      <c r="I3411" s="207" t="s">
        <v>164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679</v>
      </c>
      <c r="C3412" s="209" t="s">
        <v>680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284</v>
      </c>
      <c r="H3412" s="207" t="s">
        <v>339</v>
      </c>
      <c r="I3412" s="207" t="s">
        <v>164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679</v>
      </c>
      <c r="C3413" s="209" t="s">
        <v>680</v>
      </c>
      <c r="D3413" s="72" t="str">
        <f t="shared" si="107"/>
        <v>mai/2018</v>
      </c>
      <c r="E3413" s="206">
        <v>43237</v>
      </c>
      <c r="F3413" s="205" t="s">
        <v>202</v>
      </c>
      <c r="G3413" s="205" t="s">
        <v>284</v>
      </c>
      <c r="H3413" s="207" t="s">
        <v>203</v>
      </c>
      <c r="I3413" s="207" t="s">
        <v>289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681</v>
      </c>
      <c r="C3414" s="209" t="s">
        <v>680</v>
      </c>
      <c r="D3414" s="72" t="str">
        <f t="shared" si="107"/>
        <v>mai/2018</v>
      </c>
      <c r="E3414" s="206">
        <v>43238</v>
      </c>
      <c r="F3414" s="205" t="s">
        <v>212</v>
      </c>
      <c r="G3414" s="205" t="s">
        <v>284</v>
      </c>
      <c r="H3414" s="207" t="s">
        <v>212</v>
      </c>
      <c r="I3414" s="207" t="s">
        <v>201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679</v>
      </c>
      <c r="C3415" s="209" t="s">
        <v>680</v>
      </c>
      <c r="D3415" s="72" t="str">
        <f t="shared" si="107"/>
        <v>mai/2018</v>
      </c>
      <c r="E3415" s="206">
        <v>43238</v>
      </c>
      <c r="F3415" s="205" t="s">
        <v>439</v>
      </c>
      <c r="G3415" s="205" t="s">
        <v>284</v>
      </c>
      <c r="H3415" s="209" t="s">
        <v>440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679</v>
      </c>
      <c r="C3416" s="209" t="s">
        <v>680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284</v>
      </c>
      <c r="H3416" s="207" t="s">
        <v>316</v>
      </c>
      <c r="I3416" s="207" t="s">
        <v>157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679</v>
      </c>
      <c r="C3417" s="209" t="s">
        <v>680</v>
      </c>
      <c r="D3417" s="72" t="str">
        <f t="shared" si="107"/>
        <v>mai/2018</v>
      </c>
      <c r="E3417" s="206">
        <v>43238</v>
      </c>
      <c r="F3417" s="205" t="s">
        <v>1120</v>
      </c>
      <c r="G3417" s="205" t="s">
        <v>284</v>
      </c>
      <c r="H3417" s="207" t="s">
        <v>1056</v>
      </c>
      <c r="I3417" s="207" t="s">
        <v>232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679</v>
      </c>
      <c r="C3418" s="209" t="s">
        <v>680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284</v>
      </c>
      <c r="H3418" s="207" t="s">
        <v>339</v>
      </c>
      <c r="I3418" s="207" t="s">
        <v>164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679</v>
      </c>
      <c r="C3419" s="209" t="s">
        <v>680</v>
      </c>
      <c r="D3419" s="72" t="str">
        <f t="shared" si="107"/>
        <v>mai/2018</v>
      </c>
      <c r="E3419" s="206">
        <v>43238</v>
      </c>
      <c r="F3419" s="205" t="s">
        <v>200</v>
      </c>
      <c r="G3419" s="205" t="s">
        <v>284</v>
      </c>
      <c r="H3419" s="207" t="s">
        <v>291</v>
      </c>
      <c r="I3419" s="207" t="s">
        <v>226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679</v>
      </c>
      <c r="C3420" s="209" t="s">
        <v>680</v>
      </c>
      <c r="D3420" s="72" t="str">
        <f t="shared" si="107"/>
        <v>mai/2018</v>
      </c>
      <c r="E3420" s="206">
        <v>43238</v>
      </c>
      <c r="F3420" s="205" t="s">
        <v>1284</v>
      </c>
      <c r="G3420" s="205" t="s">
        <v>284</v>
      </c>
      <c r="H3420" s="207" t="s">
        <v>1284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679</v>
      </c>
      <c r="C3421" s="209" t="s">
        <v>680</v>
      </c>
      <c r="D3421" s="72" t="str">
        <f t="shared" si="107"/>
        <v>mai/2018</v>
      </c>
      <c r="E3421" s="206">
        <v>43238</v>
      </c>
      <c r="F3421" s="205" t="s">
        <v>1285</v>
      </c>
      <c r="G3421" s="205" t="s">
        <v>284</v>
      </c>
      <c r="H3421" s="207" t="s">
        <v>1005</v>
      </c>
      <c r="I3421" s="207" t="s">
        <v>232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679</v>
      </c>
      <c r="C3422" s="209" t="s">
        <v>680</v>
      </c>
      <c r="D3422" s="72" t="str">
        <f t="shared" si="107"/>
        <v>mai/2018</v>
      </c>
      <c r="E3422" s="206">
        <v>43238</v>
      </c>
      <c r="F3422" s="205" t="s">
        <v>483</v>
      </c>
      <c r="G3422" s="205" t="s">
        <v>284</v>
      </c>
      <c r="H3422" s="207" t="s">
        <v>1001</v>
      </c>
      <c r="I3422" s="207" t="s">
        <v>232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679</v>
      </c>
      <c r="C3423" s="209" t="s">
        <v>680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284</v>
      </c>
      <c r="H3423" s="207" t="s">
        <v>993</v>
      </c>
      <c r="I3423" s="207" t="s">
        <v>239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679</v>
      </c>
      <c r="C3424" s="209" t="s">
        <v>680</v>
      </c>
      <c r="D3424" s="72" t="str">
        <f t="shared" si="107"/>
        <v>mai/2018</v>
      </c>
      <c r="E3424" s="206">
        <v>43238</v>
      </c>
      <c r="F3424" s="205" t="s">
        <v>1286</v>
      </c>
      <c r="G3424" s="205" t="s">
        <v>284</v>
      </c>
      <c r="H3424" s="207" t="s">
        <v>1018</v>
      </c>
      <c r="I3424" s="207" t="s">
        <v>232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679</v>
      </c>
      <c r="C3425" s="209" t="s">
        <v>680</v>
      </c>
      <c r="D3425" s="72" t="str">
        <f t="shared" si="107"/>
        <v>mai/2018</v>
      </c>
      <c r="E3425" s="206">
        <v>43238</v>
      </c>
      <c r="F3425" s="205" t="s">
        <v>1287</v>
      </c>
      <c r="G3425" s="205" t="s">
        <v>284</v>
      </c>
      <c r="H3425" s="207" t="s">
        <v>325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679</v>
      </c>
      <c r="C3426" s="209" t="s">
        <v>680</v>
      </c>
      <c r="D3426" s="72" t="str">
        <f t="shared" si="107"/>
        <v>mai/2018</v>
      </c>
      <c r="E3426" s="206">
        <v>43238</v>
      </c>
      <c r="F3426" s="205" t="s">
        <v>1288</v>
      </c>
      <c r="G3426" s="205" t="s">
        <v>284</v>
      </c>
      <c r="H3426" s="207" t="s">
        <v>325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679</v>
      </c>
      <c r="C3427" s="209" t="s">
        <v>680</v>
      </c>
      <c r="D3427" s="72" t="str">
        <f t="shared" si="107"/>
        <v>mai/2018</v>
      </c>
      <c r="E3427" s="206">
        <v>43238</v>
      </c>
      <c r="F3427" s="205" t="s">
        <v>175</v>
      </c>
      <c r="G3427" s="205" t="s">
        <v>284</v>
      </c>
      <c r="H3427" s="207" t="s">
        <v>1056</v>
      </c>
      <c r="I3427" s="207" t="s">
        <v>232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679</v>
      </c>
      <c r="C3428" s="209" t="s">
        <v>680</v>
      </c>
      <c r="D3428" s="72" t="str">
        <f t="shared" si="107"/>
        <v>mai/2018</v>
      </c>
      <c r="E3428" s="206">
        <v>43238</v>
      </c>
      <c r="F3428" s="205" t="s">
        <v>334</v>
      </c>
      <c r="G3428" s="205" t="s">
        <v>284</v>
      </c>
      <c r="H3428" s="207" t="s">
        <v>1018</v>
      </c>
      <c r="I3428" s="207" t="s">
        <v>232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679</v>
      </c>
      <c r="C3429" s="209" t="s">
        <v>680</v>
      </c>
      <c r="D3429" s="72" t="str">
        <f t="shared" si="107"/>
        <v>mai/2018</v>
      </c>
      <c r="E3429" s="206">
        <v>43238</v>
      </c>
      <c r="F3429" s="205" t="s">
        <v>175</v>
      </c>
      <c r="G3429" s="205" t="s">
        <v>284</v>
      </c>
      <c r="H3429" s="207" t="s">
        <v>1005</v>
      </c>
      <c r="I3429" s="207" t="s">
        <v>232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679</v>
      </c>
      <c r="C3430" s="209" t="s">
        <v>680</v>
      </c>
      <c r="D3430" s="72" t="str">
        <f t="shared" si="107"/>
        <v>mai/2018</v>
      </c>
      <c r="E3430" s="206">
        <v>43238</v>
      </c>
      <c r="F3430" s="205" t="s">
        <v>175</v>
      </c>
      <c r="G3430" s="205" t="s">
        <v>284</v>
      </c>
      <c r="H3430" s="207" t="s">
        <v>1001</v>
      </c>
      <c r="I3430" s="207" t="s">
        <v>232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679</v>
      </c>
      <c r="C3431" s="209" t="s">
        <v>680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284</v>
      </c>
      <c r="H3431" s="207" t="s">
        <v>996</v>
      </c>
      <c r="I3431" s="207" t="s">
        <v>237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679</v>
      </c>
      <c r="C3432" s="209" t="s">
        <v>680</v>
      </c>
      <c r="D3432" s="72" t="str">
        <f t="shared" si="107"/>
        <v>mai/2018</v>
      </c>
      <c r="E3432" s="206">
        <v>43238</v>
      </c>
      <c r="F3432" s="205" t="s">
        <v>1289</v>
      </c>
      <c r="G3432" s="205" t="s">
        <v>284</v>
      </c>
      <c r="H3432" s="207" t="s">
        <v>1275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679</v>
      </c>
      <c r="C3433" s="209" t="s">
        <v>680</v>
      </c>
      <c r="D3433" s="72" t="str">
        <f t="shared" si="107"/>
        <v>mai/2018</v>
      </c>
      <c r="E3433" s="206">
        <v>43238</v>
      </c>
      <c r="F3433" s="205" t="s">
        <v>1290</v>
      </c>
      <c r="G3433" s="205" t="s">
        <v>284</v>
      </c>
      <c r="H3433" s="207" t="s">
        <v>1001</v>
      </c>
      <c r="I3433" s="207" t="s">
        <v>232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679</v>
      </c>
      <c r="C3434" s="209" t="s">
        <v>680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284</v>
      </c>
      <c r="H3434" s="207" t="s">
        <v>303</v>
      </c>
      <c r="I3434" s="207" t="s">
        <v>237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679</v>
      </c>
      <c r="C3435" s="209" t="s">
        <v>680</v>
      </c>
      <c r="D3435" s="72" t="str">
        <f t="shared" si="107"/>
        <v>mai/2018</v>
      </c>
      <c r="E3435" s="206">
        <v>43238</v>
      </c>
      <c r="F3435" s="205" t="s">
        <v>1291</v>
      </c>
      <c r="G3435" s="205" t="s">
        <v>284</v>
      </c>
      <c r="H3435" s="207" t="s">
        <v>1059</v>
      </c>
      <c r="I3435" s="234" t="s">
        <v>232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679</v>
      </c>
      <c r="C3436" s="209" t="s">
        <v>680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284</v>
      </c>
      <c r="H3436" s="207" t="s">
        <v>865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679</v>
      </c>
      <c r="C3437" s="209" t="s">
        <v>680</v>
      </c>
      <c r="D3437" s="72" t="str">
        <f t="shared" si="107"/>
        <v>mai/2018</v>
      </c>
      <c r="E3437" s="206">
        <v>43238</v>
      </c>
      <c r="F3437" s="205" t="s">
        <v>650</v>
      </c>
      <c r="G3437" s="205" t="s">
        <v>284</v>
      </c>
      <c r="H3437" s="207" t="s">
        <v>1005</v>
      </c>
      <c r="I3437" s="207" t="s">
        <v>232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679</v>
      </c>
      <c r="C3438" s="209" t="s">
        <v>680</v>
      </c>
      <c r="D3438" s="72" t="str">
        <f t="shared" si="107"/>
        <v>mai/2018</v>
      </c>
      <c r="E3438" s="206">
        <v>43238</v>
      </c>
      <c r="F3438" s="205" t="s">
        <v>1292</v>
      </c>
      <c r="G3438" s="205" t="s">
        <v>284</v>
      </c>
      <c r="H3438" s="207" t="s">
        <v>325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679</v>
      </c>
      <c r="C3439" s="209" t="s">
        <v>680</v>
      </c>
      <c r="D3439" s="72" t="str">
        <f t="shared" si="107"/>
        <v>mai/2018</v>
      </c>
      <c r="E3439" s="206">
        <v>43238</v>
      </c>
      <c r="F3439" s="205" t="s">
        <v>1293</v>
      </c>
      <c r="G3439" s="205" t="s">
        <v>284</v>
      </c>
      <c r="H3439" s="207" t="s">
        <v>1003</v>
      </c>
      <c r="I3439" s="207" t="s">
        <v>257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679</v>
      </c>
      <c r="C3440" s="209" t="s">
        <v>680</v>
      </c>
      <c r="D3440" s="72" t="str">
        <f t="shared" si="107"/>
        <v>mai/2018</v>
      </c>
      <c r="E3440" s="206">
        <v>43238</v>
      </c>
      <c r="F3440" s="205" t="s">
        <v>1294</v>
      </c>
      <c r="G3440" s="205" t="s">
        <v>284</v>
      </c>
      <c r="H3440" s="207" t="s">
        <v>325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679</v>
      </c>
      <c r="C3441" s="209" t="s">
        <v>680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284</v>
      </c>
      <c r="H3441" s="207" t="s">
        <v>917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679</v>
      </c>
      <c r="C3442" s="209" t="s">
        <v>680</v>
      </c>
      <c r="D3442" s="72" t="str">
        <f t="shared" si="107"/>
        <v>mai/2018</v>
      </c>
      <c r="E3442" s="206">
        <v>43238</v>
      </c>
      <c r="F3442" s="205" t="s">
        <v>1295</v>
      </c>
      <c r="G3442" s="205" t="s">
        <v>284</v>
      </c>
      <c r="H3442" s="207" t="s">
        <v>1047</v>
      </c>
      <c r="I3442" s="207" t="s">
        <v>232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679</v>
      </c>
      <c r="C3443" s="209" t="s">
        <v>680</v>
      </c>
      <c r="D3443" s="72" t="str">
        <f t="shared" si="107"/>
        <v>mai/2018</v>
      </c>
      <c r="E3443" s="206">
        <v>43238</v>
      </c>
      <c r="F3443" s="205" t="s">
        <v>1296</v>
      </c>
      <c r="G3443" s="205" t="s">
        <v>284</v>
      </c>
      <c r="H3443" s="207" t="s">
        <v>999</v>
      </c>
      <c r="I3443" s="207" t="s">
        <v>232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679</v>
      </c>
      <c r="C3444" s="209" t="s">
        <v>680</v>
      </c>
      <c r="D3444" s="72" t="str">
        <f t="shared" si="107"/>
        <v>mai/2018</v>
      </c>
      <c r="E3444" s="206">
        <v>43238</v>
      </c>
      <c r="F3444" s="205" t="s">
        <v>175</v>
      </c>
      <c r="G3444" s="205" t="s">
        <v>284</v>
      </c>
      <c r="H3444" s="207" t="s">
        <v>1018</v>
      </c>
      <c r="I3444" s="207" t="s">
        <v>232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679</v>
      </c>
      <c r="C3445" s="209" t="s">
        <v>680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284</v>
      </c>
      <c r="H3445" s="207" t="s">
        <v>1011</v>
      </c>
      <c r="I3445" s="207" t="s">
        <v>250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679</v>
      </c>
      <c r="C3446" s="209" t="s">
        <v>680</v>
      </c>
      <c r="D3446" s="72" t="str">
        <f t="shared" si="107"/>
        <v>mai/2018</v>
      </c>
      <c r="E3446" s="206">
        <v>43238</v>
      </c>
      <c r="F3446" s="205" t="s">
        <v>1297</v>
      </c>
      <c r="G3446" s="205" t="s">
        <v>284</v>
      </c>
      <c r="H3446" s="207" t="s">
        <v>1017</v>
      </c>
      <c r="I3446" s="207" t="s">
        <v>232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679</v>
      </c>
      <c r="C3447" s="209" t="s">
        <v>680</v>
      </c>
      <c r="D3447" s="72" t="str">
        <f t="shared" si="107"/>
        <v>mai/2018</v>
      </c>
      <c r="E3447" s="206">
        <v>43238</v>
      </c>
      <c r="F3447" s="205" t="s">
        <v>1298</v>
      </c>
      <c r="G3447" s="205" t="s">
        <v>284</v>
      </c>
      <c r="H3447" s="207" t="s">
        <v>1017</v>
      </c>
      <c r="I3447" s="207" t="s">
        <v>232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679</v>
      </c>
      <c r="C3448" s="209" t="s">
        <v>680</v>
      </c>
      <c r="D3448" s="72" t="str">
        <f t="shared" si="107"/>
        <v>mai/2018</v>
      </c>
      <c r="E3448" s="206">
        <v>43238</v>
      </c>
      <c r="F3448" s="205" t="s">
        <v>175</v>
      </c>
      <c r="G3448" s="205" t="s">
        <v>284</v>
      </c>
      <c r="H3448" s="207" t="s">
        <v>325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679</v>
      </c>
      <c r="C3449" s="209" t="s">
        <v>680</v>
      </c>
      <c r="D3449" s="72" t="str">
        <f t="shared" si="107"/>
        <v>mai/2018</v>
      </c>
      <c r="E3449" s="206">
        <v>43238</v>
      </c>
      <c r="F3449" s="205" t="s">
        <v>1299</v>
      </c>
      <c r="G3449" s="205" t="s">
        <v>284</v>
      </c>
      <c r="H3449" s="207" t="s">
        <v>533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679</v>
      </c>
      <c r="C3450" s="209" t="s">
        <v>680</v>
      </c>
      <c r="D3450" s="72" t="str">
        <f t="shared" si="107"/>
        <v>mai/2018</v>
      </c>
      <c r="E3450" s="206">
        <v>43238</v>
      </c>
      <c r="F3450" s="205" t="s">
        <v>175</v>
      </c>
      <c r="G3450" s="205" t="s">
        <v>284</v>
      </c>
      <c r="H3450" s="207" t="s">
        <v>1059</v>
      </c>
      <c r="I3450" s="207" t="s">
        <v>232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679</v>
      </c>
      <c r="C3451" s="209" t="s">
        <v>680</v>
      </c>
      <c r="D3451" s="72" t="str">
        <f t="shared" si="107"/>
        <v>mai/2018</v>
      </c>
      <c r="E3451" s="206">
        <v>43238</v>
      </c>
      <c r="F3451" s="205" t="s">
        <v>175</v>
      </c>
      <c r="G3451" s="205" t="s">
        <v>284</v>
      </c>
      <c r="H3451" s="207" t="s">
        <v>1003</v>
      </c>
      <c r="I3451" s="207" t="s">
        <v>257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679</v>
      </c>
      <c r="C3452" s="209" t="s">
        <v>680</v>
      </c>
      <c r="D3452" s="72" t="str">
        <f t="shared" si="107"/>
        <v>mai/2018</v>
      </c>
      <c r="E3452" s="206">
        <v>43238</v>
      </c>
      <c r="F3452" s="205" t="s">
        <v>1300</v>
      </c>
      <c r="G3452" s="205" t="s">
        <v>284</v>
      </c>
      <c r="H3452" s="207" t="s">
        <v>1017</v>
      </c>
      <c r="I3452" s="207" t="s">
        <v>232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679</v>
      </c>
      <c r="C3453" s="209" t="s">
        <v>680</v>
      </c>
      <c r="D3453" s="72" t="str">
        <f t="shared" si="107"/>
        <v>mai/2018</v>
      </c>
      <c r="E3453" s="206">
        <v>43238</v>
      </c>
      <c r="F3453" s="205" t="s">
        <v>175</v>
      </c>
      <c r="G3453" s="205" t="s">
        <v>284</v>
      </c>
      <c r="H3453" s="207" t="s">
        <v>1047</v>
      </c>
      <c r="I3453" s="207" t="s">
        <v>258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679</v>
      </c>
      <c r="C3454" s="209" t="s">
        <v>680</v>
      </c>
      <c r="D3454" s="72" t="str">
        <f t="shared" si="107"/>
        <v>mai/2018</v>
      </c>
      <c r="E3454" s="206">
        <v>43238</v>
      </c>
      <c r="F3454" s="205" t="s">
        <v>175</v>
      </c>
      <c r="G3454" s="205" t="s">
        <v>284</v>
      </c>
      <c r="H3454" s="207" t="s">
        <v>325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679</v>
      </c>
      <c r="C3455" s="209" t="s">
        <v>680</v>
      </c>
      <c r="D3455" s="72" t="str">
        <f t="shared" si="107"/>
        <v>mai/2018</v>
      </c>
      <c r="E3455" s="206">
        <v>43238</v>
      </c>
      <c r="F3455" s="205" t="s">
        <v>1301</v>
      </c>
      <c r="G3455" s="205" t="s">
        <v>284</v>
      </c>
      <c r="H3455" s="207" t="s">
        <v>1000</v>
      </c>
      <c r="I3455" s="207" t="s">
        <v>232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679</v>
      </c>
      <c r="C3456" s="209" t="s">
        <v>680</v>
      </c>
      <c r="D3456" s="72" t="str">
        <f t="shared" si="107"/>
        <v>mai/2018</v>
      </c>
      <c r="E3456" s="206">
        <v>43238</v>
      </c>
      <c r="F3456" s="205" t="s">
        <v>175</v>
      </c>
      <c r="G3456" s="205" t="s">
        <v>284</v>
      </c>
      <c r="H3456" s="207" t="s">
        <v>325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679</v>
      </c>
      <c r="C3457" s="209" t="s">
        <v>680</v>
      </c>
      <c r="D3457" s="72" t="str">
        <f t="shared" si="107"/>
        <v>mai/2018</v>
      </c>
      <c r="E3457" s="206">
        <v>43238</v>
      </c>
      <c r="F3457" s="205" t="s">
        <v>175</v>
      </c>
      <c r="G3457" s="205" t="s">
        <v>284</v>
      </c>
      <c r="H3457" s="207" t="s">
        <v>999</v>
      </c>
      <c r="I3457" s="207" t="s">
        <v>232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679</v>
      </c>
      <c r="C3458" s="209" t="s">
        <v>680</v>
      </c>
      <c r="D3458" s="72" t="str">
        <f t="shared" si="107"/>
        <v>mai/2018</v>
      </c>
      <c r="E3458" s="206">
        <v>43238</v>
      </c>
      <c r="F3458" s="205" t="s">
        <v>1302</v>
      </c>
      <c r="G3458" s="205" t="s">
        <v>284</v>
      </c>
      <c r="H3458" s="207" t="s">
        <v>331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679</v>
      </c>
      <c r="C3459" s="209" t="s">
        <v>680</v>
      </c>
      <c r="D3459" s="72" t="str">
        <f t="shared" si="107"/>
        <v>mai/2018</v>
      </c>
      <c r="E3459" s="206">
        <v>43238</v>
      </c>
      <c r="F3459" s="205" t="s">
        <v>1283</v>
      </c>
      <c r="G3459" s="205" t="s">
        <v>284</v>
      </c>
      <c r="H3459" s="207" t="s">
        <v>865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679</v>
      </c>
      <c r="C3460" s="209" t="s">
        <v>680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284</v>
      </c>
      <c r="H3460" s="207" t="s">
        <v>384</v>
      </c>
      <c r="I3460" s="207" t="s">
        <v>237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679</v>
      </c>
      <c r="C3461" s="209" t="s">
        <v>680</v>
      </c>
      <c r="D3461" s="72" t="str">
        <f t="shared" si="109"/>
        <v>mai/2018</v>
      </c>
      <c r="E3461" s="206">
        <v>43238</v>
      </c>
      <c r="F3461" s="205" t="s">
        <v>175</v>
      </c>
      <c r="G3461" s="205" t="s">
        <v>284</v>
      </c>
      <c r="H3461" s="207" t="s">
        <v>1275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679</v>
      </c>
      <c r="C3462" s="209" t="s">
        <v>680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284</v>
      </c>
      <c r="H3462" s="207" t="s">
        <v>306</v>
      </c>
      <c r="I3462" s="207" t="s">
        <v>250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679</v>
      </c>
      <c r="C3463" s="209" t="s">
        <v>680</v>
      </c>
      <c r="D3463" s="72" t="str">
        <f t="shared" si="109"/>
        <v>mai/2018</v>
      </c>
      <c r="E3463" s="206">
        <v>43238</v>
      </c>
      <c r="F3463" s="205" t="s">
        <v>175</v>
      </c>
      <c r="G3463" s="205" t="s">
        <v>284</v>
      </c>
      <c r="H3463" s="207" t="s">
        <v>325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679</v>
      </c>
      <c r="C3464" s="209" t="s">
        <v>680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284</v>
      </c>
      <c r="H3464" s="207" t="s">
        <v>1303</v>
      </c>
      <c r="I3464" s="207" t="s">
        <v>250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679</v>
      </c>
      <c r="C3465" s="209" t="s">
        <v>680</v>
      </c>
      <c r="D3465" s="72" t="str">
        <f t="shared" si="109"/>
        <v>mai/2018</v>
      </c>
      <c r="E3465" s="206">
        <v>43238</v>
      </c>
      <c r="F3465" s="205" t="s">
        <v>175</v>
      </c>
      <c r="G3465" s="205" t="s">
        <v>284</v>
      </c>
      <c r="H3465" s="207" t="s">
        <v>1017</v>
      </c>
      <c r="I3465" s="207" t="s">
        <v>232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679</v>
      </c>
      <c r="C3466" s="209" t="s">
        <v>680</v>
      </c>
      <c r="D3466" s="72" t="str">
        <f t="shared" si="109"/>
        <v>mai/2018</v>
      </c>
      <c r="E3466" s="206">
        <v>43238</v>
      </c>
      <c r="F3466" s="205" t="s">
        <v>175</v>
      </c>
      <c r="G3466" s="205" t="s">
        <v>284</v>
      </c>
      <c r="H3466" s="207" t="s">
        <v>1017</v>
      </c>
      <c r="I3466" s="207" t="s">
        <v>232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679</v>
      </c>
      <c r="C3467" s="209" t="s">
        <v>680</v>
      </c>
      <c r="D3467" s="72" t="str">
        <f t="shared" si="109"/>
        <v>mai/2018</v>
      </c>
      <c r="E3467" s="206">
        <v>43238</v>
      </c>
      <c r="F3467" s="205" t="s">
        <v>175</v>
      </c>
      <c r="G3467" s="205" t="s">
        <v>284</v>
      </c>
      <c r="H3467" s="207" t="s">
        <v>1000</v>
      </c>
      <c r="I3467" s="207" t="s">
        <v>232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679</v>
      </c>
      <c r="C3468" s="209" t="s">
        <v>680</v>
      </c>
      <c r="D3468" s="72" t="str">
        <f t="shared" si="109"/>
        <v>mai/2018</v>
      </c>
      <c r="E3468" s="206">
        <v>43238</v>
      </c>
      <c r="F3468" s="205" t="s">
        <v>175</v>
      </c>
      <c r="G3468" s="205" t="s">
        <v>284</v>
      </c>
      <c r="H3468" s="207" t="s">
        <v>331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679</v>
      </c>
      <c r="C3469" s="209" t="s">
        <v>680</v>
      </c>
      <c r="D3469" s="72" t="str">
        <f t="shared" si="109"/>
        <v>mai/2018</v>
      </c>
      <c r="E3469" s="206">
        <v>43238</v>
      </c>
      <c r="F3469" s="205" t="s">
        <v>175</v>
      </c>
      <c r="G3469" s="205" t="s">
        <v>284</v>
      </c>
      <c r="H3469" s="207" t="s">
        <v>533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679</v>
      </c>
      <c r="C3470" s="209" t="s">
        <v>680</v>
      </c>
      <c r="D3470" s="72" t="str">
        <f t="shared" si="109"/>
        <v>mai/2018</v>
      </c>
      <c r="E3470" s="206">
        <v>43238</v>
      </c>
      <c r="F3470" s="205" t="s">
        <v>1304</v>
      </c>
      <c r="G3470" s="205" t="s">
        <v>284</v>
      </c>
      <c r="H3470" s="207" t="s">
        <v>1015</v>
      </c>
      <c r="I3470" s="207" t="s">
        <v>232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679</v>
      </c>
      <c r="C3471" s="209" t="s">
        <v>680</v>
      </c>
      <c r="D3471" s="72" t="str">
        <f t="shared" si="109"/>
        <v>mai/2018</v>
      </c>
      <c r="E3471" s="206">
        <v>43238</v>
      </c>
      <c r="F3471" s="205" t="s">
        <v>175</v>
      </c>
      <c r="G3471" s="205" t="s">
        <v>284</v>
      </c>
      <c r="H3471" s="207" t="s">
        <v>325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679</v>
      </c>
      <c r="C3472" s="209" t="s">
        <v>680</v>
      </c>
      <c r="D3472" s="72" t="str">
        <f t="shared" si="109"/>
        <v>mai/2018</v>
      </c>
      <c r="E3472" s="206">
        <v>43238</v>
      </c>
      <c r="F3472" s="205" t="s">
        <v>1305</v>
      </c>
      <c r="G3472" s="205" t="s">
        <v>284</v>
      </c>
      <c r="H3472" s="207" t="s">
        <v>1168</v>
      </c>
      <c r="I3472" s="207" t="s">
        <v>232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679</v>
      </c>
      <c r="C3473" s="209" t="s">
        <v>680</v>
      </c>
      <c r="D3473" s="72" t="str">
        <f t="shared" si="109"/>
        <v>mai/2018</v>
      </c>
      <c r="E3473" s="206">
        <v>43238</v>
      </c>
      <c r="F3473" s="205" t="s">
        <v>1306</v>
      </c>
      <c r="G3473" s="205" t="s">
        <v>284</v>
      </c>
      <c r="H3473" s="207" t="s">
        <v>1002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679</v>
      </c>
      <c r="C3474" s="209" t="s">
        <v>680</v>
      </c>
      <c r="D3474" s="72" t="str">
        <f t="shared" si="109"/>
        <v>mai/2018</v>
      </c>
      <c r="E3474" s="206">
        <v>43238</v>
      </c>
      <c r="F3474" s="205" t="s">
        <v>175</v>
      </c>
      <c r="G3474" s="205" t="s">
        <v>284</v>
      </c>
      <c r="H3474" s="207" t="s">
        <v>1307</v>
      </c>
      <c r="I3474" s="207" t="s">
        <v>266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679</v>
      </c>
      <c r="C3475" s="209" t="s">
        <v>680</v>
      </c>
      <c r="D3475" s="72" t="str">
        <f t="shared" si="109"/>
        <v>mai/2018</v>
      </c>
      <c r="E3475" s="206">
        <v>43238</v>
      </c>
      <c r="F3475" s="205" t="s">
        <v>209</v>
      </c>
      <c r="G3475" s="205" t="s">
        <v>284</v>
      </c>
      <c r="H3475" s="207" t="s">
        <v>295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679</v>
      </c>
      <c r="C3476" s="209" t="s">
        <v>680</v>
      </c>
      <c r="D3476" s="72" t="str">
        <f t="shared" si="109"/>
        <v>mai/2018</v>
      </c>
      <c r="E3476" s="206">
        <v>43238</v>
      </c>
      <c r="F3476" s="205" t="s">
        <v>209</v>
      </c>
      <c r="G3476" s="205" t="s">
        <v>284</v>
      </c>
      <c r="H3476" s="207" t="s">
        <v>295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679</v>
      </c>
      <c r="C3477" s="209" t="s">
        <v>680</v>
      </c>
      <c r="D3477" s="72" t="str">
        <f t="shared" si="109"/>
        <v>mai/2018</v>
      </c>
      <c r="E3477" s="206">
        <v>43238</v>
      </c>
      <c r="F3477" s="205" t="s">
        <v>209</v>
      </c>
      <c r="G3477" s="205" t="s">
        <v>284</v>
      </c>
      <c r="H3477" s="207" t="s">
        <v>295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679</v>
      </c>
      <c r="C3478" s="209" t="s">
        <v>680</v>
      </c>
      <c r="D3478" s="72" t="str">
        <f t="shared" si="109"/>
        <v>mai/2018</v>
      </c>
      <c r="E3478" s="206">
        <v>43238</v>
      </c>
      <c r="F3478" s="205" t="s">
        <v>209</v>
      </c>
      <c r="G3478" s="205" t="s">
        <v>284</v>
      </c>
      <c r="H3478" s="207" t="s">
        <v>295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679</v>
      </c>
      <c r="C3479" s="209" t="s">
        <v>680</v>
      </c>
      <c r="D3479" s="72" t="str">
        <f t="shared" si="109"/>
        <v>mai/2018</v>
      </c>
      <c r="E3479" s="206">
        <v>43238</v>
      </c>
      <c r="F3479" s="205" t="s">
        <v>209</v>
      </c>
      <c r="G3479" s="205" t="s">
        <v>284</v>
      </c>
      <c r="H3479" s="207" t="s">
        <v>295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679</v>
      </c>
      <c r="C3480" s="209" t="s">
        <v>680</v>
      </c>
      <c r="D3480" s="72" t="str">
        <f t="shared" si="109"/>
        <v>mai/2018</v>
      </c>
      <c r="E3480" s="206">
        <v>43238</v>
      </c>
      <c r="F3480" s="205" t="s">
        <v>209</v>
      </c>
      <c r="G3480" s="205" t="s">
        <v>284</v>
      </c>
      <c r="H3480" s="207" t="s">
        <v>1028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679</v>
      </c>
      <c r="C3481" s="209" t="s">
        <v>680</v>
      </c>
      <c r="D3481" s="72" t="str">
        <f t="shared" si="109"/>
        <v>mai/2018</v>
      </c>
      <c r="E3481" s="206">
        <v>43238</v>
      </c>
      <c r="F3481" s="205" t="s">
        <v>209</v>
      </c>
      <c r="G3481" s="205" t="s">
        <v>284</v>
      </c>
      <c r="H3481" s="207" t="s">
        <v>1028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679</v>
      </c>
      <c r="C3482" s="209" t="s">
        <v>680</v>
      </c>
      <c r="D3482" s="72" t="str">
        <f t="shared" si="109"/>
        <v>mai/2018</v>
      </c>
      <c r="E3482" s="206">
        <v>43238</v>
      </c>
      <c r="F3482" s="205" t="s">
        <v>202</v>
      </c>
      <c r="G3482" s="205" t="s">
        <v>284</v>
      </c>
      <c r="H3482" s="207" t="s">
        <v>203</v>
      </c>
      <c r="I3482" s="207" t="s">
        <v>289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681</v>
      </c>
      <c r="C3483" s="209" t="s">
        <v>680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284</v>
      </c>
      <c r="H3483" s="207" t="s">
        <v>140</v>
      </c>
      <c r="I3483" s="207" t="s">
        <v>224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681</v>
      </c>
      <c r="C3484" s="209" t="s">
        <v>680</v>
      </c>
      <c r="D3484" s="72" t="str">
        <f t="shared" si="109"/>
        <v>mai/2018</v>
      </c>
      <c r="E3484" s="206">
        <v>43241</v>
      </c>
      <c r="F3484" s="205" t="s">
        <v>212</v>
      </c>
      <c r="G3484" s="205" t="s">
        <v>284</v>
      </c>
      <c r="H3484" s="207" t="s">
        <v>212</v>
      </c>
      <c r="I3484" s="207" t="s">
        <v>201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681</v>
      </c>
      <c r="C3485" s="209" t="s">
        <v>680</v>
      </c>
      <c r="D3485" s="72" t="str">
        <f t="shared" si="109"/>
        <v>mai/2018</v>
      </c>
      <c r="E3485" s="206">
        <v>43241</v>
      </c>
      <c r="F3485" s="205" t="s">
        <v>200</v>
      </c>
      <c r="G3485" s="205" t="s">
        <v>284</v>
      </c>
      <c r="H3485" s="207" t="s">
        <v>296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679</v>
      </c>
      <c r="C3486" s="209" t="s">
        <v>680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284</v>
      </c>
      <c r="H3486" s="207" t="s">
        <v>1005</v>
      </c>
      <c r="I3486" s="207" t="s">
        <v>232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679</v>
      </c>
      <c r="C3487" s="209" t="s">
        <v>680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284</v>
      </c>
      <c r="H3487" s="207" t="s">
        <v>1018</v>
      </c>
      <c r="I3487" s="207" t="s">
        <v>232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679</v>
      </c>
      <c r="C3488" s="209" t="s">
        <v>680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284</v>
      </c>
      <c r="H3488" s="207" t="s">
        <v>1059</v>
      </c>
      <c r="I3488" s="207" t="s">
        <v>232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679</v>
      </c>
      <c r="C3489" s="209" t="s">
        <v>680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284</v>
      </c>
      <c r="H3489" s="207" t="s">
        <v>999</v>
      </c>
      <c r="I3489" s="207" t="s">
        <v>232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679</v>
      </c>
      <c r="C3490" s="209" t="s">
        <v>680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284</v>
      </c>
      <c r="H3490" s="207" t="s">
        <v>207</v>
      </c>
      <c r="I3490" s="207" t="s">
        <v>186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679</v>
      </c>
      <c r="C3491" s="209" t="s">
        <v>680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284</v>
      </c>
      <c r="H3491" s="207" t="s">
        <v>1308</v>
      </c>
      <c r="I3491" s="234" t="s">
        <v>232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679</v>
      </c>
      <c r="C3492" s="209" t="s">
        <v>680</v>
      </c>
      <c r="D3492" s="72" t="str">
        <f t="shared" si="109"/>
        <v>mai/2018</v>
      </c>
      <c r="E3492" s="206">
        <v>43241</v>
      </c>
      <c r="F3492" s="205" t="s">
        <v>1309</v>
      </c>
      <c r="G3492" s="205" t="s">
        <v>284</v>
      </c>
      <c r="H3492" s="207" t="s">
        <v>1310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679</v>
      </c>
      <c r="C3493" s="209" t="s">
        <v>680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284</v>
      </c>
      <c r="H3493" s="207" t="s">
        <v>1311</v>
      </c>
      <c r="I3493" s="207" t="s">
        <v>247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679</v>
      </c>
      <c r="C3494" s="209" t="s">
        <v>680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284</v>
      </c>
      <c r="H3494" s="207" t="s">
        <v>216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679</v>
      </c>
      <c r="C3495" s="209" t="s">
        <v>680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284</v>
      </c>
      <c r="H3495" s="207" t="s">
        <v>303</v>
      </c>
      <c r="I3495" s="207" t="s">
        <v>238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679</v>
      </c>
      <c r="C3496" s="209" t="s">
        <v>680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284</v>
      </c>
      <c r="H3496" s="207" t="s">
        <v>430</v>
      </c>
      <c r="I3496" s="207" t="s">
        <v>238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679</v>
      </c>
      <c r="C3497" s="209" t="s">
        <v>680</v>
      </c>
      <c r="D3497" s="72" t="str">
        <f t="shared" si="109"/>
        <v>mai/2018</v>
      </c>
      <c r="E3497" s="206">
        <v>43241</v>
      </c>
      <c r="F3497" s="205" t="s">
        <v>311</v>
      </c>
      <c r="G3497" s="205" t="s">
        <v>284</v>
      </c>
      <c r="H3497" s="207" t="s">
        <v>1244</v>
      </c>
      <c r="I3497" s="207" t="s">
        <v>265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679</v>
      </c>
      <c r="C3498" s="209" t="s">
        <v>680</v>
      </c>
      <c r="D3498" s="72" t="str">
        <f t="shared" si="109"/>
        <v>mai/2018</v>
      </c>
      <c r="E3498" s="206">
        <v>43241</v>
      </c>
      <c r="F3498" s="205" t="s">
        <v>311</v>
      </c>
      <c r="G3498" s="205" t="s">
        <v>284</v>
      </c>
      <c r="H3498" s="207" t="s">
        <v>1312</v>
      </c>
      <c r="I3498" s="207" t="s">
        <v>265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679</v>
      </c>
      <c r="C3499" s="209" t="s">
        <v>680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284</v>
      </c>
      <c r="H3499" s="207" t="s">
        <v>359</v>
      </c>
      <c r="I3499" s="207" t="s">
        <v>237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679</v>
      </c>
      <c r="C3500" s="209" t="s">
        <v>680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284</v>
      </c>
      <c r="H3500" s="207" t="s">
        <v>1114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679</v>
      </c>
      <c r="C3501" s="209" t="s">
        <v>680</v>
      </c>
      <c r="D3501" s="72" t="str">
        <f t="shared" si="109"/>
        <v>mai/2018</v>
      </c>
      <c r="E3501" s="206">
        <v>43241</v>
      </c>
      <c r="F3501" s="205" t="s">
        <v>311</v>
      </c>
      <c r="G3501" s="205" t="s">
        <v>284</v>
      </c>
      <c r="H3501" s="207" t="s">
        <v>981</v>
      </c>
      <c r="I3501" s="207" t="s">
        <v>265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679</v>
      </c>
      <c r="C3502" s="209" t="s">
        <v>680</v>
      </c>
      <c r="D3502" s="72" t="str">
        <f t="shared" si="109"/>
        <v>mai/2018</v>
      </c>
      <c r="E3502" s="206">
        <v>43241</v>
      </c>
      <c r="F3502" s="205" t="s">
        <v>311</v>
      </c>
      <c r="G3502" s="205" t="s">
        <v>284</v>
      </c>
      <c r="H3502" s="207" t="s">
        <v>981</v>
      </c>
      <c r="I3502" s="207" t="s">
        <v>265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679</v>
      </c>
      <c r="C3503" s="209" t="s">
        <v>680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284</v>
      </c>
      <c r="H3503" s="207" t="s">
        <v>1313</v>
      </c>
      <c r="I3503" s="207" t="s">
        <v>250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679</v>
      </c>
      <c r="C3504" s="209" t="s">
        <v>680</v>
      </c>
      <c r="D3504" s="72" t="str">
        <f t="shared" si="109"/>
        <v>mai/2018</v>
      </c>
      <c r="E3504" s="206">
        <v>43241</v>
      </c>
      <c r="F3504" s="205" t="s">
        <v>311</v>
      </c>
      <c r="G3504" s="205" t="s">
        <v>284</v>
      </c>
      <c r="H3504" s="207" t="s">
        <v>981</v>
      </c>
      <c r="I3504" s="234" t="s">
        <v>265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679</v>
      </c>
      <c r="C3505" s="209" t="s">
        <v>680</v>
      </c>
      <c r="D3505" s="72" t="str">
        <f t="shared" si="109"/>
        <v>mai/2018</v>
      </c>
      <c r="E3505" s="206">
        <v>43241</v>
      </c>
      <c r="F3505" s="205" t="s">
        <v>311</v>
      </c>
      <c r="G3505" s="205" t="s">
        <v>284</v>
      </c>
      <c r="H3505" s="207" t="s">
        <v>1244</v>
      </c>
      <c r="I3505" s="207" t="s">
        <v>265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679</v>
      </c>
      <c r="C3506" s="209" t="s">
        <v>680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284</v>
      </c>
      <c r="H3506" s="207" t="s">
        <v>659</v>
      </c>
      <c r="I3506" s="207" t="s">
        <v>239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679</v>
      </c>
      <c r="C3507" s="209" t="s">
        <v>680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284</v>
      </c>
      <c r="H3507" s="207" t="s">
        <v>1314</v>
      </c>
      <c r="I3507" s="207" t="s">
        <v>238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679</v>
      </c>
      <c r="C3508" s="209" t="s">
        <v>680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284</v>
      </c>
      <c r="H3508" s="207" t="s">
        <v>988</v>
      </c>
      <c r="I3508" s="207" t="s">
        <v>244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679</v>
      </c>
      <c r="C3509" s="209" t="s">
        <v>680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284</v>
      </c>
      <c r="H3509" s="207" t="s">
        <v>659</v>
      </c>
      <c r="I3509" s="207" t="s">
        <v>239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679</v>
      </c>
      <c r="C3510" s="209" t="s">
        <v>680</v>
      </c>
      <c r="D3510" s="72" t="str">
        <f t="shared" si="109"/>
        <v>mai/2018</v>
      </c>
      <c r="E3510" s="206">
        <v>43241</v>
      </c>
      <c r="F3510" s="205" t="s">
        <v>209</v>
      </c>
      <c r="G3510" s="205" t="s">
        <v>284</v>
      </c>
      <c r="H3510" s="207" t="s">
        <v>295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679</v>
      </c>
      <c r="C3511" s="209" t="s">
        <v>680</v>
      </c>
      <c r="D3511" s="72" t="str">
        <f t="shared" si="109"/>
        <v>mai/2018</v>
      </c>
      <c r="E3511" s="206">
        <v>43241</v>
      </c>
      <c r="F3511" s="205" t="s">
        <v>209</v>
      </c>
      <c r="G3511" s="205" t="s">
        <v>284</v>
      </c>
      <c r="H3511" s="207" t="s">
        <v>295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679</v>
      </c>
      <c r="C3512" s="209" t="s">
        <v>680</v>
      </c>
      <c r="D3512" s="72" t="str">
        <f t="shared" si="109"/>
        <v>mai/2018</v>
      </c>
      <c r="E3512" s="206">
        <v>43241</v>
      </c>
      <c r="F3512" s="205" t="s">
        <v>209</v>
      </c>
      <c r="G3512" s="205" t="s">
        <v>284</v>
      </c>
      <c r="H3512" s="207" t="s">
        <v>295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679</v>
      </c>
      <c r="C3513" s="209" t="s">
        <v>680</v>
      </c>
      <c r="D3513" s="72" t="str">
        <f t="shared" si="109"/>
        <v>mai/2018</v>
      </c>
      <c r="E3513" s="206">
        <v>43241</v>
      </c>
      <c r="F3513" s="205" t="s">
        <v>209</v>
      </c>
      <c r="G3513" s="205" t="s">
        <v>284</v>
      </c>
      <c r="H3513" s="207" t="s">
        <v>295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679</v>
      </c>
      <c r="C3514" s="209" t="s">
        <v>680</v>
      </c>
      <c r="D3514" s="72" t="str">
        <f t="shared" si="109"/>
        <v>mai/2018</v>
      </c>
      <c r="E3514" s="206">
        <v>43241</v>
      </c>
      <c r="F3514" s="205" t="s">
        <v>209</v>
      </c>
      <c r="G3514" s="205" t="s">
        <v>284</v>
      </c>
      <c r="H3514" s="207" t="s">
        <v>295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679</v>
      </c>
      <c r="C3515" s="209" t="s">
        <v>680</v>
      </c>
      <c r="D3515" s="72" t="str">
        <f t="shared" si="109"/>
        <v>mai/2018</v>
      </c>
      <c r="E3515" s="206">
        <v>43241</v>
      </c>
      <c r="F3515" s="205" t="s">
        <v>209</v>
      </c>
      <c r="G3515" s="205" t="s">
        <v>284</v>
      </c>
      <c r="H3515" s="207" t="s">
        <v>295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679</v>
      </c>
      <c r="C3516" s="209" t="s">
        <v>680</v>
      </c>
      <c r="D3516" s="72" t="str">
        <f t="shared" si="109"/>
        <v>mai/2018</v>
      </c>
      <c r="E3516" s="206">
        <v>43241</v>
      </c>
      <c r="F3516" s="205" t="s">
        <v>209</v>
      </c>
      <c r="G3516" s="205" t="s">
        <v>284</v>
      </c>
      <c r="H3516" s="207" t="s">
        <v>295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679</v>
      </c>
      <c r="C3517" s="209" t="s">
        <v>680</v>
      </c>
      <c r="D3517" s="72" t="str">
        <f t="shared" si="109"/>
        <v>mai/2018</v>
      </c>
      <c r="E3517" s="206">
        <v>43241</v>
      </c>
      <c r="F3517" s="205" t="s">
        <v>209</v>
      </c>
      <c r="G3517" s="205" t="s">
        <v>284</v>
      </c>
      <c r="H3517" s="207" t="s">
        <v>295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679</v>
      </c>
      <c r="C3518" s="209" t="s">
        <v>680</v>
      </c>
      <c r="D3518" s="72" t="str">
        <f t="shared" si="109"/>
        <v>mai/2018</v>
      </c>
      <c r="E3518" s="206">
        <v>43241</v>
      </c>
      <c r="F3518" s="205" t="s">
        <v>209</v>
      </c>
      <c r="G3518" s="205" t="s">
        <v>284</v>
      </c>
      <c r="H3518" s="207" t="s">
        <v>295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679</v>
      </c>
      <c r="C3519" s="209" t="s">
        <v>680</v>
      </c>
      <c r="D3519" s="72" t="str">
        <f t="shared" si="109"/>
        <v>mai/2018</v>
      </c>
      <c r="E3519" s="206">
        <v>43241</v>
      </c>
      <c r="F3519" s="205" t="s">
        <v>209</v>
      </c>
      <c r="G3519" s="205" t="s">
        <v>284</v>
      </c>
      <c r="H3519" s="207" t="s">
        <v>295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679</v>
      </c>
      <c r="C3520" s="209" t="s">
        <v>680</v>
      </c>
      <c r="D3520" s="72" t="str">
        <f t="shared" si="109"/>
        <v>mai/2018</v>
      </c>
      <c r="E3520" s="206">
        <v>43241</v>
      </c>
      <c r="F3520" s="205" t="s">
        <v>209</v>
      </c>
      <c r="G3520" s="205" t="s">
        <v>284</v>
      </c>
      <c r="H3520" s="207" t="s">
        <v>295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679</v>
      </c>
      <c r="C3521" s="209" t="s">
        <v>680</v>
      </c>
      <c r="D3521" s="72" t="str">
        <f t="shared" si="109"/>
        <v>mai/2018</v>
      </c>
      <c r="E3521" s="206">
        <v>43241</v>
      </c>
      <c r="F3521" s="205" t="s">
        <v>209</v>
      </c>
      <c r="G3521" s="205" t="s">
        <v>284</v>
      </c>
      <c r="H3521" s="207" t="s">
        <v>295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679</v>
      </c>
      <c r="C3522" s="209" t="s">
        <v>680</v>
      </c>
      <c r="D3522" s="72" t="str">
        <f t="shared" si="109"/>
        <v>mai/2018</v>
      </c>
      <c r="E3522" s="206">
        <v>43241</v>
      </c>
      <c r="F3522" s="205" t="s">
        <v>209</v>
      </c>
      <c r="G3522" s="205" t="s">
        <v>284</v>
      </c>
      <c r="H3522" s="207" t="s">
        <v>295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679</v>
      </c>
      <c r="C3523" s="209" t="s">
        <v>680</v>
      </c>
      <c r="D3523" s="72" t="str">
        <f t="shared" si="109"/>
        <v>mai/2018</v>
      </c>
      <c r="E3523" s="206">
        <v>43241</v>
      </c>
      <c r="F3523" s="205" t="s">
        <v>209</v>
      </c>
      <c r="G3523" s="205" t="s">
        <v>284</v>
      </c>
      <c r="H3523" s="207" t="s">
        <v>1028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679</v>
      </c>
      <c r="C3524" s="209" t="s">
        <v>680</v>
      </c>
      <c r="D3524" s="72" t="str">
        <f t="shared" ref="D3524:D3587" si="111">TEXT(E3524,"mmm/aaaa")</f>
        <v>mai/2018</v>
      </c>
      <c r="E3524" s="206">
        <v>43241</v>
      </c>
      <c r="F3524" s="205" t="s">
        <v>202</v>
      </c>
      <c r="G3524" s="205" t="s">
        <v>284</v>
      </c>
      <c r="H3524" s="207" t="s">
        <v>203</v>
      </c>
      <c r="I3524" s="207" t="s">
        <v>289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679</v>
      </c>
      <c r="C3525" s="209" t="s">
        <v>680</v>
      </c>
      <c r="D3525" s="72" t="str">
        <f t="shared" si="111"/>
        <v>mai/2018</v>
      </c>
      <c r="E3525" s="206">
        <v>43241</v>
      </c>
      <c r="F3525" s="205" t="s">
        <v>200</v>
      </c>
      <c r="G3525" s="205" t="s">
        <v>284</v>
      </c>
      <c r="H3525" s="207" t="s">
        <v>296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681</v>
      </c>
      <c r="C3526" s="209" t="s">
        <v>680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284</v>
      </c>
      <c r="H3526" s="207" t="s">
        <v>140</v>
      </c>
      <c r="I3526" s="207" t="s">
        <v>224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681</v>
      </c>
      <c r="C3527" s="209" t="s">
        <v>680</v>
      </c>
      <c r="D3527" s="72" t="str">
        <f t="shared" si="111"/>
        <v>mai/2018</v>
      </c>
      <c r="E3527" s="206">
        <v>43242</v>
      </c>
      <c r="F3527" s="205" t="s">
        <v>200</v>
      </c>
      <c r="G3527" s="205" t="s">
        <v>284</v>
      </c>
      <c r="H3527" s="207" t="s">
        <v>296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679</v>
      </c>
      <c r="C3528" s="209" t="s">
        <v>680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284</v>
      </c>
      <c r="H3528" s="207" t="s">
        <v>1001</v>
      </c>
      <c r="I3528" s="207" t="s">
        <v>232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679</v>
      </c>
      <c r="C3529" s="209" t="s">
        <v>680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284</v>
      </c>
      <c r="H3529" s="207" t="s">
        <v>1034</v>
      </c>
      <c r="I3529" s="207" t="s">
        <v>239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679</v>
      </c>
      <c r="C3530" s="209" t="s">
        <v>680</v>
      </c>
      <c r="D3530" s="72" t="str">
        <f t="shared" si="111"/>
        <v>mai/2018</v>
      </c>
      <c r="E3530" s="206">
        <v>43242</v>
      </c>
      <c r="F3530" s="205" t="s">
        <v>311</v>
      </c>
      <c r="G3530" s="205" t="s">
        <v>284</v>
      </c>
      <c r="H3530" s="207" t="s">
        <v>1315</v>
      </c>
      <c r="I3530" s="207" t="s">
        <v>265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679</v>
      </c>
      <c r="C3531" s="209" t="s">
        <v>680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284</v>
      </c>
      <c r="H3531" s="207" t="s">
        <v>178</v>
      </c>
      <c r="I3531" s="207" t="s">
        <v>238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679</v>
      </c>
      <c r="C3532" s="209" t="s">
        <v>680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284</v>
      </c>
      <c r="H3532" s="207" t="s">
        <v>889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679</v>
      </c>
      <c r="C3533" s="209" t="s">
        <v>680</v>
      </c>
      <c r="D3533" s="72" t="str">
        <f t="shared" si="111"/>
        <v>mai/2018</v>
      </c>
      <c r="E3533" s="206">
        <v>43242</v>
      </c>
      <c r="F3533" s="205" t="s">
        <v>311</v>
      </c>
      <c r="G3533" s="205" t="s">
        <v>284</v>
      </c>
      <c r="H3533" s="207" t="s">
        <v>1316</v>
      </c>
      <c r="I3533" s="207" t="s">
        <v>265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679</v>
      </c>
      <c r="C3534" s="209" t="s">
        <v>680</v>
      </c>
      <c r="D3534" s="72" t="str">
        <f t="shared" si="111"/>
        <v>mai/2018</v>
      </c>
      <c r="E3534" s="206">
        <v>43242</v>
      </c>
      <c r="F3534" s="205" t="s">
        <v>311</v>
      </c>
      <c r="G3534" s="205" t="s">
        <v>284</v>
      </c>
      <c r="H3534" s="207" t="s">
        <v>1109</v>
      </c>
      <c r="I3534" s="207" t="s">
        <v>265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679</v>
      </c>
      <c r="C3535" s="209" t="s">
        <v>680</v>
      </c>
      <c r="D3535" s="72" t="str">
        <f t="shared" si="111"/>
        <v>mai/2018</v>
      </c>
      <c r="E3535" s="206">
        <v>43242</v>
      </c>
      <c r="F3535" s="205" t="s">
        <v>311</v>
      </c>
      <c r="G3535" s="205" t="s">
        <v>284</v>
      </c>
      <c r="H3535" s="207" t="s">
        <v>444</v>
      </c>
      <c r="I3535" s="207" t="s">
        <v>265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679</v>
      </c>
      <c r="C3536" s="209" t="s">
        <v>680</v>
      </c>
      <c r="D3536" s="72" t="str">
        <f t="shared" si="111"/>
        <v>mai/2018</v>
      </c>
      <c r="E3536" s="206">
        <v>43242</v>
      </c>
      <c r="F3536" s="205" t="s">
        <v>209</v>
      </c>
      <c r="G3536" s="205" t="s">
        <v>284</v>
      </c>
      <c r="H3536" s="207" t="s">
        <v>295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679</v>
      </c>
      <c r="C3537" s="209" t="s">
        <v>680</v>
      </c>
      <c r="D3537" s="72" t="str">
        <f t="shared" si="111"/>
        <v>mai/2018</v>
      </c>
      <c r="E3537" s="206">
        <v>43242</v>
      </c>
      <c r="F3537" s="205" t="s">
        <v>209</v>
      </c>
      <c r="G3537" s="205" t="s">
        <v>284</v>
      </c>
      <c r="H3537" s="207" t="s">
        <v>295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679</v>
      </c>
      <c r="C3538" s="209" t="s">
        <v>680</v>
      </c>
      <c r="D3538" s="72" t="str">
        <f t="shared" si="111"/>
        <v>mai/2018</v>
      </c>
      <c r="E3538" s="206">
        <v>43242</v>
      </c>
      <c r="F3538" s="205" t="s">
        <v>209</v>
      </c>
      <c r="G3538" s="205" t="s">
        <v>284</v>
      </c>
      <c r="H3538" s="207" t="s">
        <v>295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679</v>
      </c>
      <c r="C3539" s="209" t="s">
        <v>680</v>
      </c>
      <c r="D3539" s="72" t="str">
        <f t="shared" si="111"/>
        <v>mai/2018</v>
      </c>
      <c r="E3539" s="206">
        <v>43242</v>
      </c>
      <c r="F3539" s="205" t="s">
        <v>209</v>
      </c>
      <c r="G3539" s="205" t="s">
        <v>284</v>
      </c>
      <c r="H3539" s="207" t="s">
        <v>295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679</v>
      </c>
      <c r="C3540" s="209" t="s">
        <v>680</v>
      </c>
      <c r="D3540" s="72" t="str">
        <f t="shared" si="111"/>
        <v>mai/2018</v>
      </c>
      <c r="E3540" s="206">
        <v>43242</v>
      </c>
      <c r="F3540" s="205" t="s">
        <v>311</v>
      </c>
      <c r="G3540" s="205" t="s">
        <v>284</v>
      </c>
      <c r="H3540" s="207" t="s">
        <v>433</v>
      </c>
      <c r="I3540" s="207" t="s">
        <v>265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679</v>
      </c>
      <c r="C3541" s="209" t="s">
        <v>680</v>
      </c>
      <c r="D3541" s="72" t="str">
        <f t="shared" si="111"/>
        <v>mai/2018</v>
      </c>
      <c r="E3541" s="206">
        <v>43242</v>
      </c>
      <c r="F3541" s="205" t="s">
        <v>209</v>
      </c>
      <c r="G3541" s="205" t="s">
        <v>284</v>
      </c>
      <c r="H3541" s="207" t="s">
        <v>1028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679</v>
      </c>
      <c r="C3542" s="209" t="s">
        <v>680</v>
      </c>
      <c r="D3542" s="72" t="str">
        <f t="shared" si="111"/>
        <v>mai/2018</v>
      </c>
      <c r="E3542" s="206">
        <v>43242</v>
      </c>
      <c r="F3542" s="205" t="s">
        <v>209</v>
      </c>
      <c r="G3542" s="205" t="s">
        <v>284</v>
      </c>
      <c r="H3542" s="207" t="s">
        <v>1028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679</v>
      </c>
      <c r="C3543" s="209" t="s">
        <v>680</v>
      </c>
      <c r="D3543" s="72" t="str">
        <f t="shared" si="111"/>
        <v>mai/2018</v>
      </c>
      <c r="E3543" s="206">
        <v>43242</v>
      </c>
      <c r="F3543" s="205" t="s">
        <v>209</v>
      </c>
      <c r="G3543" s="205" t="s">
        <v>284</v>
      </c>
      <c r="H3543" s="207" t="s">
        <v>1028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681</v>
      </c>
      <c r="C3544" s="209" t="s">
        <v>680</v>
      </c>
      <c r="D3544" s="72" t="str">
        <f t="shared" si="111"/>
        <v>mai/2018</v>
      </c>
      <c r="E3544" s="206">
        <v>43242</v>
      </c>
      <c r="F3544" s="205" t="s">
        <v>202</v>
      </c>
      <c r="G3544" s="205" t="s">
        <v>284</v>
      </c>
      <c r="H3544" s="207" t="s">
        <v>203</v>
      </c>
      <c r="I3544" s="207" t="s">
        <v>289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679</v>
      </c>
      <c r="C3545" s="209" t="s">
        <v>680</v>
      </c>
      <c r="D3545" s="72" t="str">
        <f t="shared" si="111"/>
        <v>mai/2018</v>
      </c>
      <c r="E3545" s="206">
        <v>43242</v>
      </c>
      <c r="F3545" s="205" t="s">
        <v>200</v>
      </c>
      <c r="G3545" s="205" t="s">
        <v>284</v>
      </c>
      <c r="H3545" s="207" t="s">
        <v>296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681</v>
      </c>
      <c r="C3546" s="209" t="s">
        <v>680</v>
      </c>
      <c r="D3546" s="72" t="str">
        <f t="shared" si="111"/>
        <v>mai/2018</v>
      </c>
      <c r="E3546" s="206">
        <v>43243</v>
      </c>
      <c r="F3546" s="205" t="s">
        <v>200</v>
      </c>
      <c r="G3546" s="205" t="s">
        <v>284</v>
      </c>
      <c r="H3546" s="207" t="s">
        <v>296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679</v>
      </c>
      <c r="C3547" s="209" t="s">
        <v>680</v>
      </c>
      <c r="D3547" s="72" t="str">
        <f t="shared" si="111"/>
        <v>mai/2018</v>
      </c>
      <c r="E3547" s="206">
        <v>43243</v>
      </c>
      <c r="F3547" s="205" t="s">
        <v>311</v>
      </c>
      <c r="G3547" s="205" t="s">
        <v>284</v>
      </c>
      <c r="H3547" s="207" t="s">
        <v>424</v>
      </c>
      <c r="I3547" s="207" t="s">
        <v>265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679</v>
      </c>
      <c r="C3548" s="209" t="s">
        <v>680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284</v>
      </c>
      <c r="H3548" s="207" t="s">
        <v>533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679</v>
      </c>
      <c r="C3549" s="209" t="s">
        <v>680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284</v>
      </c>
      <c r="H3549" s="207" t="s">
        <v>889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679</v>
      </c>
      <c r="C3550" s="209" t="s">
        <v>680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284</v>
      </c>
      <c r="H3550" s="207" t="s">
        <v>352</v>
      </c>
      <c r="I3550" s="207" t="s">
        <v>237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679</v>
      </c>
      <c r="C3551" s="209" t="s">
        <v>680</v>
      </c>
      <c r="D3551" s="72" t="str">
        <f t="shared" si="111"/>
        <v>mai/2018</v>
      </c>
      <c r="E3551" s="206">
        <v>43243</v>
      </c>
      <c r="F3551" s="205" t="s">
        <v>311</v>
      </c>
      <c r="G3551" s="205" t="s">
        <v>284</v>
      </c>
      <c r="H3551" s="207" t="s">
        <v>425</v>
      </c>
      <c r="I3551" s="207" t="s">
        <v>265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679</v>
      </c>
      <c r="C3552" s="209" t="s">
        <v>680</v>
      </c>
      <c r="D3552" s="72" t="str">
        <f t="shared" si="111"/>
        <v>mai/2018</v>
      </c>
      <c r="E3552" s="206">
        <v>43243</v>
      </c>
      <c r="F3552" s="205" t="s">
        <v>311</v>
      </c>
      <c r="G3552" s="205" t="s">
        <v>284</v>
      </c>
      <c r="H3552" s="207" t="s">
        <v>213</v>
      </c>
      <c r="I3552" s="207" t="s">
        <v>265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679</v>
      </c>
      <c r="C3553" s="209" t="s">
        <v>680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284</v>
      </c>
      <c r="H3553" s="207" t="s">
        <v>400</v>
      </c>
      <c r="I3553" s="207" t="s">
        <v>250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679</v>
      </c>
      <c r="C3554" s="209" t="s">
        <v>680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284</v>
      </c>
      <c r="H3554" s="207" t="s">
        <v>1105</v>
      </c>
      <c r="I3554" s="207" t="s">
        <v>273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679</v>
      </c>
      <c r="C3555" s="209" t="s">
        <v>680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284</v>
      </c>
      <c r="H3555" s="207" t="s">
        <v>178</v>
      </c>
      <c r="I3555" s="207" t="s">
        <v>237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679</v>
      </c>
      <c r="C3556" s="209" t="s">
        <v>680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284</v>
      </c>
      <c r="H3556" s="207" t="s">
        <v>303</v>
      </c>
      <c r="I3556" s="207" t="s">
        <v>237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679</v>
      </c>
      <c r="C3557" s="209" t="s">
        <v>680</v>
      </c>
      <c r="D3557" s="72" t="str">
        <f t="shared" si="111"/>
        <v>mai/2018</v>
      </c>
      <c r="E3557" s="206">
        <v>43243</v>
      </c>
      <c r="F3557" s="205" t="s">
        <v>311</v>
      </c>
      <c r="G3557" s="205" t="s">
        <v>284</v>
      </c>
      <c r="H3557" s="207" t="s">
        <v>692</v>
      </c>
      <c r="I3557" s="207" t="s">
        <v>265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679</v>
      </c>
      <c r="C3558" s="209" t="s">
        <v>680</v>
      </c>
      <c r="D3558" s="72" t="str">
        <f t="shared" si="111"/>
        <v>mai/2018</v>
      </c>
      <c r="E3558" s="206">
        <v>43243</v>
      </c>
      <c r="F3558" s="205" t="s">
        <v>209</v>
      </c>
      <c r="G3558" s="205" t="s">
        <v>284</v>
      </c>
      <c r="H3558" s="207" t="s">
        <v>295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679</v>
      </c>
      <c r="C3559" s="209" t="s">
        <v>680</v>
      </c>
      <c r="D3559" s="72" t="str">
        <f t="shared" si="111"/>
        <v>mai/2018</v>
      </c>
      <c r="E3559" s="206">
        <v>43243</v>
      </c>
      <c r="F3559" s="205" t="s">
        <v>209</v>
      </c>
      <c r="G3559" s="205" t="s">
        <v>284</v>
      </c>
      <c r="H3559" s="207" t="s">
        <v>295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679</v>
      </c>
      <c r="C3560" s="209" t="s">
        <v>680</v>
      </c>
      <c r="D3560" s="72" t="str">
        <f t="shared" si="111"/>
        <v>mai/2018</v>
      </c>
      <c r="E3560" s="206">
        <v>43243</v>
      </c>
      <c r="F3560" s="205" t="s">
        <v>209</v>
      </c>
      <c r="G3560" s="205" t="s">
        <v>284</v>
      </c>
      <c r="H3560" s="207" t="s">
        <v>295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679</v>
      </c>
      <c r="C3561" s="209" t="s">
        <v>680</v>
      </c>
      <c r="D3561" s="72" t="str">
        <f t="shared" si="111"/>
        <v>mai/2018</v>
      </c>
      <c r="E3561" s="206">
        <v>43243</v>
      </c>
      <c r="F3561" s="205" t="s">
        <v>209</v>
      </c>
      <c r="G3561" s="205" t="s">
        <v>284</v>
      </c>
      <c r="H3561" s="207" t="s">
        <v>295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679</v>
      </c>
      <c r="C3562" s="209" t="s">
        <v>680</v>
      </c>
      <c r="D3562" s="72" t="str">
        <f t="shared" si="111"/>
        <v>mai/2018</v>
      </c>
      <c r="E3562" s="206">
        <v>43243</v>
      </c>
      <c r="F3562" s="205" t="s">
        <v>311</v>
      </c>
      <c r="G3562" s="205" t="s">
        <v>284</v>
      </c>
      <c r="H3562" s="207" t="s">
        <v>378</v>
      </c>
      <c r="I3562" s="207" t="s">
        <v>265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679</v>
      </c>
      <c r="C3563" s="209" t="s">
        <v>680</v>
      </c>
      <c r="D3563" s="72" t="str">
        <f t="shared" si="111"/>
        <v>mai/2018</v>
      </c>
      <c r="E3563" s="206">
        <v>43243</v>
      </c>
      <c r="F3563" s="205" t="s">
        <v>209</v>
      </c>
      <c r="G3563" s="205" t="s">
        <v>284</v>
      </c>
      <c r="H3563" s="207" t="s">
        <v>1028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679</v>
      </c>
      <c r="C3564" s="209" t="s">
        <v>680</v>
      </c>
      <c r="D3564" s="72" t="str">
        <f t="shared" si="111"/>
        <v>mai/2018</v>
      </c>
      <c r="E3564" s="206">
        <v>43243</v>
      </c>
      <c r="F3564" s="205" t="s">
        <v>209</v>
      </c>
      <c r="G3564" s="205" t="s">
        <v>284</v>
      </c>
      <c r="H3564" s="207" t="s">
        <v>1028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679</v>
      </c>
      <c r="C3565" s="209" t="s">
        <v>680</v>
      </c>
      <c r="D3565" s="72" t="str">
        <f t="shared" si="111"/>
        <v>mai/2018</v>
      </c>
      <c r="E3565" s="206">
        <v>43243</v>
      </c>
      <c r="F3565" s="205" t="s">
        <v>209</v>
      </c>
      <c r="G3565" s="205" t="s">
        <v>284</v>
      </c>
      <c r="H3565" s="207" t="s">
        <v>1028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681</v>
      </c>
      <c r="C3566" s="209" t="s">
        <v>680</v>
      </c>
      <c r="D3566" s="72" t="str">
        <f t="shared" si="111"/>
        <v>mai/2018</v>
      </c>
      <c r="E3566" s="206">
        <v>43243</v>
      </c>
      <c r="F3566" s="205" t="s">
        <v>202</v>
      </c>
      <c r="G3566" s="205" t="s">
        <v>284</v>
      </c>
      <c r="H3566" s="207" t="s">
        <v>203</v>
      </c>
      <c r="I3566" s="207" t="s">
        <v>289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679</v>
      </c>
      <c r="C3567" s="209" t="s">
        <v>680</v>
      </c>
      <c r="D3567" s="72" t="str">
        <f t="shared" si="111"/>
        <v>mai/2018</v>
      </c>
      <c r="E3567" s="206">
        <v>43243</v>
      </c>
      <c r="F3567" s="205" t="s">
        <v>200</v>
      </c>
      <c r="G3567" s="205" t="s">
        <v>284</v>
      </c>
      <c r="H3567" s="207" t="s">
        <v>296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681</v>
      </c>
      <c r="C3568" s="209" t="s">
        <v>680</v>
      </c>
      <c r="D3568" s="72" t="str">
        <f t="shared" si="111"/>
        <v>mai/2018</v>
      </c>
      <c r="E3568" s="206">
        <v>43244</v>
      </c>
      <c r="F3568" s="205" t="s">
        <v>200</v>
      </c>
      <c r="G3568" s="205" t="s">
        <v>284</v>
      </c>
      <c r="H3568" s="207" t="s">
        <v>296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679</v>
      </c>
      <c r="C3569" s="209" t="s">
        <v>680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284</v>
      </c>
      <c r="H3569" s="207" t="s">
        <v>889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679</v>
      </c>
      <c r="C3570" s="209" t="s">
        <v>680</v>
      </c>
      <c r="D3570" s="72" t="str">
        <f t="shared" si="111"/>
        <v>mai/2018</v>
      </c>
      <c r="E3570" s="206">
        <v>43244</v>
      </c>
      <c r="F3570" s="205" t="s">
        <v>311</v>
      </c>
      <c r="G3570" s="205" t="s">
        <v>284</v>
      </c>
      <c r="H3570" s="207" t="s">
        <v>383</v>
      </c>
      <c r="I3570" s="207" t="s">
        <v>265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679</v>
      </c>
      <c r="C3571" s="209" t="s">
        <v>680</v>
      </c>
      <c r="D3571" s="72" t="str">
        <f t="shared" si="111"/>
        <v>mai/2018</v>
      </c>
      <c r="E3571" s="206">
        <v>43244</v>
      </c>
      <c r="F3571" s="205" t="s">
        <v>311</v>
      </c>
      <c r="G3571" s="205" t="s">
        <v>284</v>
      </c>
      <c r="H3571" s="207" t="s">
        <v>1256</v>
      </c>
      <c r="I3571" s="207" t="s">
        <v>265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679</v>
      </c>
      <c r="C3572" s="209" t="s">
        <v>680</v>
      </c>
      <c r="D3572" s="72" t="str">
        <f t="shared" si="111"/>
        <v>mai/2018</v>
      </c>
      <c r="E3572" s="206">
        <v>43244</v>
      </c>
      <c r="F3572" s="205" t="s">
        <v>209</v>
      </c>
      <c r="G3572" s="205" t="s">
        <v>284</v>
      </c>
      <c r="H3572" s="207" t="s">
        <v>295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679</v>
      </c>
      <c r="C3573" s="209" t="s">
        <v>680</v>
      </c>
      <c r="D3573" s="72" t="str">
        <f t="shared" si="111"/>
        <v>mai/2018</v>
      </c>
      <c r="E3573" s="206">
        <v>43244</v>
      </c>
      <c r="F3573" s="205" t="s">
        <v>209</v>
      </c>
      <c r="G3573" s="205" t="s">
        <v>284</v>
      </c>
      <c r="H3573" s="207" t="s">
        <v>295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679</v>
      </c>
      <c r="C3574" s="209" t="s">
        <v>680</v>
      </c>
      <c r="D3574" s="72" t="str">
        <f t="shared" si="111"/>
        <v>mai/2018</v>
      </c>
      <c r="E3574" s="206">
        <v>43244</v>
      </c>
      <c r="F3574" s="205" t="s">
        <v>209</v>
      </c>
      <c r="G3574" s="205" t="s">
        <v>284</v>
      </c>
      <c r="H3574" s="207" t="s">
        <v>1028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681</v>
      </c>
      <c r="C3575" s="209" t="s">
        <v>680</v>
      </c>
      <c r="D3575" s="72" t="str">
        <f t="shared" si="111"/>
        <v>mai/2018</v>
      </c>
      <c r="E3575" s="206">
        <v>43244</v>
      </c>
      <c r="F3575" s="205" t="s">
        <v>202</v>
      </c>
      <c r="G3575" s="205" t="s">
        <v>284</v>
      </c>
      <c r="H3575" s="207" t="s">
        <v>203</v>
      </c>
      <c r="I3575" s="207" t="s">
        <v>289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679</v>
      </c>
      <c r="C3576" s="209" t="s">
        <v>680</v>
      </c>
      <c r="D3576" s="72" t="str">
        <f t="shared" si="111"/>
        <v>mai/2018</v>
      </c>
      <c r="E3576" s="206">
        <v>43244</v>
      </c>
      <c r="F3576" s="205" t="s">
        <v>200</v>
      </c>
      <c r="G3576" s="205" t="s">
        <v>284</v>
      </c>
      <c r="H3576" s="207" t="s">
        <v>296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679</v>
      </c>
      <c r="C3577" s="209" t="s">
        <v>680</v>
      </c>
      <c r="D3577" s="72" t="str">
        <f t="shared" si="111"/>
        <v>mai/2018</v>
      </c>
      <c r="E3577" s="206">
        <v>43245</v>
      </c>
      <c r="F3577" s="205" t="s">
        <v>212</v>
      </c>
      <c r="G3577" s="205" t="s">
        <v>284</v>
      </c>
      <c r="H3577" s="207" t="s">
        <v>212</v>
      </c>
      <c r="I3577" s="207" t="s">
        <v>201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679</v>
      </c>
      <c r="C3578" s="209" t="s">
        <v>680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284</v>
      </c>
      <c r="H3578" s="207" t="s">
        <v>1056</v>
      </c>
      <c r="I3578" s="207" t="s">
        <v>232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679</v>
      </c>
      <c r="C3579" s="209" t="s">
        <v>680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284</v>
      </c>
      <c r="H3579" s="207" t="s">
        <v>1000</v>
      </c>
      <c r="I3579" s="207" t="s">
        <v>232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679</v>
      </c>
      <c r="C3580" s="209" t="s">
        <v>680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284</v>
      </c>
      <c r="H3580" s="207" t="s">
        <v>342</v>
      </c>
      <c r="I3580" s="207" t="s">
        <v>238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679</v>
      </c>
      <c r="C3581" s="209" t="s">
        <v>680</v>
      </c>
      <c r="D3581" s="72" t="str">
        <f t="shared" si="111"/>
        <v>mai/2018</v>
      </c>
      <c r="E3581" s="206">
        <v>43245</v>
      </c>
      <c r="F3581" s="205" t="s">
        <v>200</v>
      </c>
      <c r="G3581" s="205" t="s">
        <v>284</v>
      </c>
      <c r="H3581" s="207" t="s">
        <v>291</v>
      </c>
      <c r="I3581" s="207" t="s">
        <v>226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679</v>
      </c>
      <c r="C3582" s="209" t="s">
        <v>680</v>
      </c>
      <c r="D3582" s="72" t="str">
        <f t="shared" si="111"/>
        <v>mai/2018</v>
      </c>
      <c r="E3582" s="206">
        <v>43245</v>
      </c>
      <c r="F3582" s="205" t="s">
        <v>447</v>
      </c>
      <c r="G3582" s="205" t="s">
        <v>284</v>
      </c>
      <c r="H3582" s="207" t="s">
        <v>415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679</v>
      </c>
      <c r="C3583" s="209" t="s">
        <v>680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314</v>
      </c>
      <c r="H3583" s="207" t="s">
        <v>1311</v>
      </c>
      <c r="I3583" s="207" t="s">
        <v>247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679</v>
      </c>
      <c r="C3584" s="209" t="s">
        <v>680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284</v>
      </c>
      <c r="H3584" s="207" t="s">
        <v>1105</v>
      </c>
      <c r="I3584" s="207" t="s">
        <v>273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679</v>
      </c>
      <c r="C3585" s="209" t="s">
        <v>680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284</v>
      </c>
      <c r="H3585" s="207" t="s">
        <v>889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679</v>
      </c>
      <c r="C3586" s="209" t="s">
        <v>680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284</v>
      </c>
      <c r="H3586" s="207" t="s">
        <v>1114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679</v>
      </c>
      <c r="C3587" s="209" t="s">
        <v>680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284</v>
      </c>
      <c r="H3587" s="207" t="s">
        <v>1002</v>
      </c>
      <c r="I3587" s="207" t="s">
        <v>241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679</v>
      </c>
      <c r="C3588" s="209" t="s">
        <v>680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284</v>
      </c>
      <c r="H3588" s="207" t="s">
        <v>303</v>
      </c>
      <c r="I3588" s="207" t="s">
        <v>237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679</v>
      </c>
      <c r="C3589" s="209" t="s">
        <v>680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290</v>
      </c>
      <c r="H3589" s="207" t="s">
        <v>288</v>
      </c>
      <c r="I3589" s="207" t="s">
        <v>238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679</v>
      </c>
      <c r="C3590" s="209" t="s">
        <v>680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284</v>
      </c>
      <c r="H3590" s="207" t="s">
        <v>288</v>
      </c>
      <c r="I3590" s="207" t="s">
        <v>237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679</v>
      </c>
      <c r="C3591" s="209" t="s">
        <v>680</v>
      </c>
      <c r="D3591" s="72" t="str">
        <f t="shared" si="113"/>
        <v>mai/2018</v>
      </c>
      <c r="E3591" s="206">
        <v>43245</v>
      </c>
      <c r="F3591" s="205" t="s">
        <v>209</v>
      </c>
      <c r="G3591" s="205" t="s">
        <v>284</v>
      </c>
      <c r="H3591" s="207" t="s">
        <v>295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679</v>
      </c>
      <c r="C3592" s="209" t="s">
        <v>680</v>
      </c>
      <c r="D3592" s="72" t="str">
        <f t="shared" si="113"/>
        <v>mai/2018</v>
      </c>
      <c r="E3592" s="206">
        <v>43245</v>
      </c>
      <c r="F3592" s="205" t="s">
        <v>209</v>
      </c>
      <c r="G3592" s="205" t="s">
        <v>284</v>
      </c>
      <c r="H3592" s="207" t="s">
        <v>295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679</v>
      </c>
      <c r="C3593" s="209" t="s">
        <v>680</v>
      </c>
      <c r="D3593" s="72" t="str">
        <f t="shared" si="113"/>
        <v>mai/2018</v>
      </c>
      <c r="E3593" s="206">
        <v>43245</v>
      </c>
      <c r="F3593" s="205" t="s">
        <v>209</v>
      </c>
      <c r="G3593" s="205" t="s">
        <v>284</v>
      </c>
      <c r="H3593" s="207" t="s">
        <v>1028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679</v>
      </c>
      <c r="C3594" s="209" t="s">
        <v>680</v>
      </c>
      <c r="D3594" s="72" t="str">
        <f t="shared" si="113"/>
        <v>mai/2018</v>
      </c>
      <c r="E3594" s="206">
        <v>43245</v>
      </c>
      <c r="F3594" s="205" t="s">
        <v>209</v>
      </c>
      <c r="G3594" s="205" t="s">
        <v>284</v>
      </c>
      <c r="H3594" s="207" t="s">
        <v>1028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679</v>
      </c>
      <c r="C3595" s="209" t="s">
        <v>680</v>
      </c>
      <c r="D3595" s="72" t="str">
        <f t="shared" si="113"/>
        <v>mai/2018</v>
      </c>
      <c r="E3595" s="206">
        <v>43245</v>
      </c>
      <c r="F3595" s="205" t="s">
        <v>202</v>
      </c>
      <c r="G3595" s="205" t="s">
        <v>284</v>
      </c>
      <c r="H3595" s="207" t="s">
        <v>203</v>
      </c>
      <c r="I3595" s="207" t="s">
        <v>289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679</v>
      </c>
      <c r="C3596" s="209" t="s">
        <v>680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284</v>
      </c>
      <c r="H3596" s="207" t="s">
        <v>1275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679</v>
      </c>
      <c r="C3597" s="209" t="s">
        <v>680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284</v>
      </c>
      <c r="H3597" s="207" t="s">
        <v>1002</v>
      </c>
      <c r="I3597" s="207" t="s">
        <v>241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679</v>
      </c>
      <c r="C3598" s="209" t="s">
        <v>680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284</v>
      </c>
      <c r="H3598" s="207" t="s">
        <v>1027</v>
      </c>
      <c r="I3598" s="207" t="s">
        <v>242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679</v>
      </c>
      <c r="C3599" s="209" t="s">
        <v>680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284</v>
      </c>
      <c r="H3599" s="207" t="s">
        <v>305</v>
      </c>
      <c r="I3599" s="207" t="s">
        <v>238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679</v>
      </c>
      <c r="C3600" s="209" t="s">
        <v>680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284</v>
      </c>
      <c r="H3600" s="207" t="s">
        <v>352</v>
      </c>
      <c r="I3600" s="207" t="s">
        <v>237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679</v>
      </c>
      <c r="C3601" s="209" t="s">
        <v>680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284</v>
      </c>
      <c r="H3601" s="207" t="s">
        <v>384</v>
      </c>
      <c r="I3601" s="207" t="s">
        <v>237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679</v>
      </c>
      <c r="C3602" s="209" t="s">
        <v>680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284</v>
      </c>
      <c r="H3602" s="207" t="s">
        <v>996</v>
      </c>
      <c r="I3602" s="207" t="s">
        <v>238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679</v>
      </c>
      <c r="C3603" s="209" t="s">
        <v>680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314</v>
      </c>
      <c r="H3603" s="207" t="s">
        <v>288</v>
      </c>
      <c r="I3603" s="207" t="s">
        <v>237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679</v>
      </c>
      <c r="C3604" s="209" t="s">
        <v>680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284</v>
      </c>
      <c r="H3604" s="207" t="s">
        <v>303</v>
      </c>
      <c r="I3604" s="207" t="s">
        <v>237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679</v>
      </c>
      <c r="C3605" s="209" t="s">
        <v>680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284</v>
      </c>
      <c r="H3605" s="207" t="s">
        <v>1282</v>
      </c>
      <c r="I3605" s="207" t="s">
        <v>238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679</v>
      </c>
      <c r="C3606" s="209" t="s">
        <v>680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284</v>
      </c>
      <c r="H3606" s="207" t="s">
        <v>1027</v>
      </c>
      <c r="I3606" s="207" t="s">
        <v>242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679</v>
      </c>
      <c r="C3607" s="209" t="s">
        <v>680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284</v>
      </c>
      <c r="H3607" s="207" t="s">
        <v>1027</v>
      </c>
      <c r="I3607" s="207" t="s">
        <v>242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679</v>
      </c>
      <c r="C3608" s="209" t="s">
        <v>680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284</v>
      </c>
      <c r="H3608" s="207" t="s">
        <v>1027</v>
      </c>
      <c r="I3608" s="207" t="s">
        <v>242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679</v>
      </c>
      <c r="C3609" s="209" t="s">
        <v>680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284</v>
      </c>
      <c r="H3609" s="207" t="s">
        <v>1027</v>
      </c>
      <c r="I3609" s="207" t="s">
        <v>242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679</v>
      </c>
      <c r="C3610" s="209" t="s">
        <v>680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284</v>
      </c>
      <c r="H3610" s="207" t="s">
        <v>1027</v>
      </c>
      <c r="I3610" s="207" t="s">
        <v>242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679</v>
      </c>
      <c r="C3611" s="209" t="s">
        <v>680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284</v>
      </c>
      <c r="H3611" s="207" t="s">
        <v>1027</v>
      </c>
      <c r="I3611" s="207" t="s">
        <v>242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679</v>
      </c>
      <c r="C3612" s="209" t="s">
        <v>680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284</v>
      </c>
      <c r="H3612" s="207" t="s">
        <v>178</v>
      </c>
      <c r="I3612" s="207" t="s">
        <v>238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679</v>
      </c>
      <c r="C3613" s="209" t="s">
        <v>680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284</v>
      </c>
      <c r="H3613" s="207" t="s">
        <v>1114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679</v>
      </c>
      <c r="C3614" s="209" t="s">
        <v>680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284</v>
      </c>
      <c r="H3614" s="207" t="s">
        <v>1027</v>
      </c>
      <c r="I3614" s="207" t="s">
        <v>242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679</v>
      </c>
      <c r="C3615" s="209" t="s">
        <v>680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284</v>
      </c>
      <c r="H3615" s="207" t="s">
        <v>1027</v>
      </c>
      <c r="I3615" s="207" t="s">
        <v>242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679</v>
      </c>
      <c r="C3616" s="209" t="s">
        <v>680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284</v>
      </c>
      <c r="H3616" s="207" t="s">
        <v>1027</v>
      </c>
      <c r="I3616" s="207" t="s">
        <v>242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679</v>
      </c>
      <c r="C3617" s="209" t="s">
        <v>680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284</v>
      </c>
      <c r="H3617" s="207" t="s">
        <v>1027</v>
      </c>
      <c r="I3617" s="207" t="s">
        <v>242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679</v>
      </c>
      <c r="C3618" s="209" t="s">
        <v>680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284</v>
      </c>
      <c r="H3618" s="207" t="s">
        <v>1027</v>
      </c>
      <c r="I3618" s="207" t="s">
        <v>242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679</v>
      </c>
      <c r="C3619" s="209" t="s">
        <v>680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284</v>
      </c>
      <c r="H3619" s="207" t="s">
        <v>1027</v>
      </c>
      <c r="I3619" s="207" t="s">
        <v>242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679</v>
      </c>
      <c r="C3620" s="209" t="s">
        <v>680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284</v>
      </c>
      <c r="H3620" s="207" t="s">
        <v>1027</v>
      </c>
      <c r="I3620" s="207" t="s">
        <v>242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679</v>
      </c>
      <c r="C3621" s="209" t="s">
        <v>680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284</v>
      </c>
      <c r="H3621" s="207" t="s">
        <v>178</v>
      </c>
      <c r="I3621" s="207" t="s">
        <v>237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679</v>
      </c>
      <c r="C3622" s="209" t="s">
        <v>680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284</v>
      </c>
      <c r="H3622" s="207" t="s">
        <v>996</v>
      </c>
      <c r="I3622" s="207" t="s">
        <v>238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679</v>
      </c>
      <c r="C3623" s="209" t="s">
        <v>680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284</v>
      </c>
      <c r="H3623" s="207" t="s">
        <v>1027</v>
      </c>
      <c r="I3623" s="207" t="s">
        <v>242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679</v>
      </c>
      <c r="C3624" s="209" t="s">
        <v>680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284</v>
      </c>
      <c r="H3624" s="207" t="s">
        <v>1027</v>
      </c>
      <c r="I3624" s="207" t="s">
        <v>242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679</v>
      </c>
      <c r="C3625" s="209" t="s">
        <v>680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284</v>
      </c>
      <c r="H3625" s="207" t="s">
        <v>306</v>
      </c>
      <c r="I3625" s="207" t="s">
        <v>245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679</v>
      </c>
      <c r="C3626" s="209" t="s">
        <v>680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284</v>
      </c>
      <c r="H3626" s="207" t="s">
        <v>1019</v>
      </c>
      <c r="I3626" s="207" t="s">
        <v>239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679</v>
      </c>
      <c r="C3627" s="209" t="s">
        <v>680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284</v>
      </c>
      <c r="H3627" s="207" t="s">
        <v>1027</v>
      </c>
      <c r="I3627" s="207" t="s">
        <v>242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679</v>
      </c>
      <c r="C3628" s="209" t="s">
        <v>680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284</v>
      </c>
      <c r="H3628" s="207" t="s">
        <v>1027</v>
      </c>
      <c r="I3628" s="207" t="s">
        <v>242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679</v>
      </c>
      <c r="C3629" s="209" t="s">
        <v>680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284</v>
      </c>
      <c r="H3629" s="207" t="s">
        <v>1027</v>
      </c>
      <c r="I3629" s="207" t="s">
        <v>242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679</v>
      </c>
      <c r="C3630" s="209" t="s">
        <v>680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284</v>
      </c>
      <c r="H3630" s="207" t="s">
        <v>1027</v>
      </c>
      <c r="I3630" s="207" t="s">
        <v>242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679</v>
      </c>
      <c r="C3631" s="209" t="s">
        <v>680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284</v>
      </c>
      <c r="H3631" s="207" t="s">
        <v>1027</v>
      </c>
      <c r="I3631" s="207" t="s">
        <v>242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679</v>
      </c>
      <c r="C3632" s="209" t="s">
        <v>680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284</v>
      </c>
      <c r="H3632" s="207" t="s">
        <v>1027</v>
      </c>
      <c r="I3632" s="207" t="s">
        <v>242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679</v>
      </c>
      <c r="C3633" s="209" t="s">
        <v>680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284</v>
      </c>
      <c r="H3633" s="207" t="s">
        <v>1317</v>
      </c>
      <c r="I3633" s="207" t="s">
        <v>250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679</v>
      </c>
      <c r="C3634" s="209" t="s">
        <v>680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284</v>
      </c>
      <c r="H3634" s="207" t="s">
        <v>1027</v>
      </c>
      <c r="I3634" s="207" t="s">
        <v>242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679</v>
      </c>
      <c r="C3635" s="209" t="s">
        <v>680</v>
      </c>
      <c r="D3635" s="72" t="str">
        <f t="shared" si="113"/>
        <v>mai/2018</v>
      </c>
      <c r="E3635" s="206">
        <v>43248</v>
      </c>
      <c r="F3635" s="205" t="s">
        <v>209</v>
      </c>
      <c r="G3635" s="205" t="s">
        <v>284</v>
      </c>
      <c r="H3635" s="207" t="s">
        <v>295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679</v>
      </c>
      <c r="C3636" s="209" t="s">
        <v>680</v>
      </c>
      <c r="D3636" s="72" t="str">
        <f t="shared" si="113"/>
        <v>mai/2018</v>
      </c>
      <c r="E3636" s="206">
        <v>43248</v>
      </c>
      <c r="F3636" s="205" t="s">
        <v>209</v>
      </c>
      <c r="G3636" s="205" t="s">
        <v>284</v>
      </c>
      <c r="H3636" s="207" t="s">
        <v>1028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679</v>
      </c>
      <c r="C3637" s="209" t="s">
        <v>680</v>
      </c>
      <c r="D3637" s="72" t="str">
        <f t="shared" si="113"/>
        <v>mai/2018</v>
      </c>
      <c r="E3637" s="206">
        <v>43248</v>
      </c>
      <c r="F3637" s="205" t="s">
        <v>209</v>
      </c>
      <c r="G3637" s="205" t="s">
        <v>284</v>
      </c>
      <c r="H3637" s="207" t="s">
        <v>1028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679</v>
      </c>
      <c r="C3638" s="209" t="s">
        <v>680</v>
      </c>
      <c r="D3638" s="72" t="str">
        <f t="shared" si="113"/>
        <v>mai/2018</v>
      </c>
      <c r="E3638" s="206">
        <v>43248</v>
      </c>
      <c r="F3638" s="205" t="s">
        <v>202</v>
      </c>
      <c r="G3638" s="205" t="s">
        <v>284</v>
      </c>
      <c r="H3638" s="207" t="s">
        <v>203</v>
      </c>
      <c r="I3638" s="207" t="s">
        <v>289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679</v>
      </c>
      <c r="C3639" s="209" t="s">
        <v>680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284</v>
      </c>
      <c r="H3639" s="207" t="s">
        <v>889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679</v>
      </c>
      <c r="C3640" s="209" t="s">
        <v>680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284</v>
      </c>
      <c r="H3640" s="207" t="s">
        <v>1103</v>
      </c>
      <c r="I3640" s="207" t="s">
        <v>183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679</v>
      </c>
      <c r="C3641" s="209" t="s">
        <v>680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284</v>
      </c>
      <c r="H3641" s="207" t="s">
        <v>1163</v>
      </c>
      <c r="I3641" s="207" t="s">
        <v>238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679</v>
      </c>
      <c r="C3642" s="209" t="s">
        <v>680</v>
      </c>
      <c r="D3642" s="72" t="str">
        <f t="shared" si="113"/>
        <v>mai/2018</v>
      </c>
      <c r="E3642" s="206">
        <v>43249</v>
      </c>
      <c r="F3642" s="205" t="s">
        <v>209</v>
      </c>
      <c r="G3642" s="205" t="s">
        <v>284</v>
      </c>
      <c r="H3642" s="207" t="s">
        <v>295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679</v>
      </c>
      <c r="C3643" s="209" t="s">
        <v>680</v>
      </c>
      <c r="D3643" s="72" t="str">
        <f t="shared" si="113"/>
        <v>mai/2018</v>
      </c>
      <c r="E3643" s="206">
        <v>43249</v>
      </c>
      <c r="F3643" s="205" t="s">
        <v>209</v>
      </c>
      <c r="G3643" s="205" t="s">
        <v>284</v>
      </c>
      <c r="H3643" s="207" t="s">
        <v>295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679</v>
      </c>
      <c r="C3644" s="209" t="s">
        <v>680</v>
      </c>
      <c r="D3644" s="72" t="str">
        <f t="shared" si="113"/>
        <v>mai/2018</v>
      </c>
      <c r="E3644" s="206">
        <v>43249</v>
      </c>
      <c r="F3644" s="205" t="s">
        <v>209</v>
      </c>
      <c r="G3644" s="205" t="s">
        <v>284</v>
      </c>
      <c r="H3644" s="207" t="s">
        <v>1028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679</v>
      </c>
      <c r="C3645" s="209" t="s">
        <v>680</v>
      </c>
      <c r="D3645" s="72" t="str">
        <f t="shared" si="113"/>
        <v>mai/2018</v>
      </c>
      <c r="E3645" s="206">
        <v>43249</v>
      </c>
      <c r="F3645" s="205" t="s">
        <v>202</v>
      </c>
      <c r="G3645" s="205" t="s">
        <v>284</v>
      </c>
      <c r="H3645" s="207" t="s">
        <v>203</v>
      </c>
      <c r="I3645" s="207" t="s">
        <v>289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679</v>
      </c>
      <c r="C3646" s="209" t="s">
        <v>680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284</v>
      </c>
      <c r="H3646" s="207" t="s">
        <v>339</v>
      </c>
      <c r="I3646" s="207" t="s">
        <v>164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679</v>
      </c>
      <c r="C3647" s="209" t="s">
        <v>680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284</v>
      </c>
      <c r="H3647" s="207" t="s">
        <v>993</v>
      </c>
      <c r="I3647" s="207" t="s">
        <v>239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679</v>
      </c>
      <c r="C3648" s="209" t="s">
        <v>680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284</v>
      </c>
      <c r="H3648" s="207" t="s">
        <v>343</v>
      </c>
      <c r="I3648" s="207" t="s">
        <v>237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679</v>
      </c>
      <c r="C3649" s="209" t="s">
        <v>680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284</v>
      </c>
      <c r="H3649" s="207" t="s">
        <v>352</v>
      </c>
      <c r="I3649" s="207" t="s">
        <v>237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679</v>
      </c>
      <c r="C3650" s="209" t="s">
        <v>680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284</v>
      </c>
      <c r="H3650" s="207" t="s">
        <v>178</v>
      </c>
      <c r="I3650" s="207" t="s">
        <v>238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679</v>
      </c>
      <c r="C3651" s="209" t="s">
        <v>680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284</v>
      </c>
      <c r="H3651" s="207" t="s">
        <v>1011</v>
      </c>
      <c r="I3651" s="207" t="s">
        <v>250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679</v>
      </c>
      <c r="C3652" s="209" t="s">
        <v>680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284</v>
      </c>
      <c r="H3652" s="207" t="s">
        <v>184</v>
      </c>
      <c r="I3652" s="207" t="s">
        <v>238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679</v>
      </c>
      <c r="C3653" s="209" t="s">
        <v>680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284</v>
      </c>
      <c r="H3653" s="207" t="s">
        <v>305</v>
      </c>
      <c r="I3653" s="207" t="s">
        <v>237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679</v>
      </c>
      <c r="C3654" s="209" t="s">
        <v>680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284</v>
      </c>
      <c r="H3654" s="207" t="s">
        <v>178</v>
      </c>
      <c r="I3654" s="207" t="s">
        <v>237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679</v>
      </c>
      <c r="C3655" s="209" t="s">
        <v>680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284</v>
      </c>
      <c r="H3655" s="207" t="s">
        <v>889</v>
      </c>
      <c r="I3655" s="207" t="s">
        <v>238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679</v>
      </c>
      <c r="C3656" s="209" t="s">
        <v>680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284</v>
      </c>
      <c r="H3656" s="207" t="s">
        <v>184</v>
      </c>
      <c r="I3656" s="207" t="s">
        <v>245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679</v>
      </c>
      <c r="C3657" s="209" t="s">
        <v>680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284</v>
      </c>
      <c r="H3657" s="207" t="s">
        <v>889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679</v>
      </c>
      <c r="C3658" s="209" t="s">
        <v>680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284</v>
      </c>
      <c r="H3658" s="207" t="s">
        <v>352</v>
      </c>
      <c r="I3658" s="207" t="s">
        <v>237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679</v>
      </c>
      <c r="C3659" s="209" t="s">
        <v>680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284</v>
      </c>
      <c r="H3659" s="207" t="s">
        <v>889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679</v>
      </c>
      <c r="C3660" s="209" t="s">
        <v>680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284</v>
      </c>
      <c r="H3660" s="207" t="s">
        <v>989</v>
      </c>
      <c r="I3660" s="207" t="s">
        <v>237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679</v>
      </c>
      <c r="C3661" s="209" t="s">
        <v>680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284</v>
      </c>
      <c r="H3661" s="207" t="s">
        <v>288</v>
      </c>
      <c r="I3661" s="207" t="s">
        <v>238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679</v>
      </c>
      <c r="C3662" s="209" t="s">
        <v>680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284</v>
      </c>
      <c r="H3662" s="207" t="s">
        <v>178</v>
      </c>
      <c r="I3662" s="207" t="s">
        <v>237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679</v>
      </c>
      <c r="C3663" s="209" t="s">
        <v>680</v>
      </c>
      <c r="D3663" s="72" t="str">
        <f t="shared" si="115"/>
        <v>mai/2018</v>
      </c>
      <c r="E3663" s="206">
        <v>43250</v>
      </c>
      <c r="F3663" s="205" t="s">
        <v>209</v>
      </c>
      <c r="G3663" s="205" t="s">
        <v>284</v>
      </c>
      <c r="H3663" s="207" t="s">
        <v>295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679</v>
      </c>
      <c r="C3664" s="209" t="s">
        <v>680</v>
      </c>
      <c r="D3664" s="72" t="str">
        <f t="shared" si="115"/>
        <v>mai/2018</v>
      </c>
      <c r="E3664" s="206">
        <v>43250</v>
      </c>
      <c r="F3664" s="205" t="s">
        <v>209</v>
      </c>
      <c r="G3664" s="205" t="s">
        <v>284</v>
      </c>
      <c r="H3664" s="207" t="s">
        <v>295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679</v>
      </c>
      <c r="C3665" s="209" t="s">
        <v>680</v>
      </c>
      <c r="D3665" s="72" t="str">
        <f t="shared" si="115"/>
        <v>mai/2018</v>
      </c>
      <c r="E3665" s="206">
        <v>43250</v>
      </c>
      <c r="F3665" s="205" t="s">
        <v>161</v>
      </c>
      <c r="G3665" s="205" t="s">
        <v>284</v>
      </c>
      <c r="H3665" s="207" t="s">
        <v>977</v>
      </c>
      <c r="I3665" s="207" t="s">
        <v>265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679</v>
      </c>
      <c r="C3666" s="209" t="s">
        <v>680</v>
      </c>
      <c r="D3666" s="72" t="str">
        <f t="shared" si="115"/>
        <v>mai/2018</v>
      </c>
      <c r="E3666" s="206">
        <v>43250</v>
      </c>
      <c r="F3666" s="205" t="s">
        <v>209</v>
      </c>
      <c r="G3666" s="205" t="s">
        <v>284</v>
      </c>
      <c r="H3666" s="207" t="s">
        <v>1028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679</v>
      </c>
      <c r="C3667" s="209" t="s">
        <v>680</v>
      </c>
      <c r="D3667" s="72" t="str">
        <f t="shared" si="115"/>
        <v>mai/2018</v>
      </c>
      <c r="E3667" s="206">
        <v>43250</v>
      </c>
      <c r="F3667" s="205" t="s">
        <v>209</v>
      </c>
      <c r="G3667" s="205" t="s">
        <v>284</v>
      </c>
      <c r="H3667" s="207" t="s">
        <v>1028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679</v>
      </c>
      <c r="C3668" s="209" t="s">
        <v>680</v>
      </c>
      <c r="D3668" s="72" t="str">
        <f t="shared" si="115"/>
        <v>mai/2018</v>
      </c>
      <c r="E3668" s="206">
        <v>43250</v>
      </c>
      <c r="F3668" s="205" t="s">
        <v>209</v>
      </c>
      <c r="G3668" s="205" t="s">
        <v>284</v>
      </c>
      <c r="H3668" s="207" t="s">
        <v>1028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679</v>
      </c>
      <c r="C3669" s="209" t="s">
        <v>680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284</v>
      </c>
      <c r="H3669" s="207" t="s">
        <v>449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679</v>
      </c>
      <c r="C3670" s="209" t="s">
        <v>680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284</v>
      </c>
      <c r="H3670" s="207" t="s">
        <v>352</v>
      </c>
      <c r="I3670" s="207" t="s">
        <v>237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679</v>
      </c>
      <c r="C3671" s="209" t="s">
        <v>680</v>
      </c>
      <c r="D3671" s="72" t="str">
        <f t="shared" si="115"/>
        <v>mai/2018</v>
      </c>
      <c r="E3671" s="206">
        <v>43250</v>
      </c>
      <c r="F3671" s="205" t="s">
        <v>202</v>
      </c>
      <c r="G3671" s="205" t="s">
        <v>284</v>
      </c>
      <c r="H3671" s="207" t="s">
        <v>203</v>
      </c>
      <c r="I3671" s="207" t="s">
        <v>289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681</v>
      </c>
      <c r="C3672" s="209" t="s">
        <v>680</v>
      </c>
      <c r="D3672" s="72" t="str">
        <f t="shared" si="115"/>
        <v>mai/2018</v>
      </c>
      <c r="E3672" s="206">
        <v>43251</v>
      </c>
      <c r="F3672" s="205" t="s">
        <v>170</v>
      </c>
      <c r="G3672" s="205" t="s">
        <v>284</v>
      </c>
      <c r="H3672" s="207" t="s">
        <v>450</v>
      </c>
      <c r="I3672" s="207" t="s">
        <v>227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679</v>
      </c>
      <c r="C3673" s="209" t="s">
        <v>680</v>
      </c>
      <c r="D3673" s="72" t="str">
        <f t="shared" si="115"/>
        <v>mai/2018</v>
      </c>
      <c r="E3673" s="206">
        <v>43251</v>
      </c>
      <c r="F3673" s="205" t="s">
        <v>170</v>
      </c>
      <c r="G3673" s="205" t="s">
        <v>284</v>
      </c>
      <c r="H3673" s="207" t="s">
        <v>450</v>
      </c>
      <c r="I3673" s="207" t="s">
        <v>227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679</v>
      </c>
      <c r="C3674" s="209" t="s">
        <v>680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644</v>
      </c>
      <c r="H3674" s="207" t="s">
        <v>1242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679</v>
      </c>
      <c r="C3675" s="209" t="s">
        <v>680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284</v>
      </c>
      <c r="H3675" s="207" t="s">
        <v>1318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679</v>
      </c>
      <c r="C3676" s="209" t="s">
        <v>680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284</v>
      </c>
      <c r="H3676" s="207" t="s">
        <v>1114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679</v>
      </c>
      <c r="C3677" s="209" t="s">
        <v>680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284</v>
      </c>
      <c r="H3677" s="207" t="s">
        <v>1016</v>
      </c>
      <c r="I3677" s="207" t="s">
        <v>238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679</v>
      </c>
      <c r="C3678" s="209" t="s">
        <v>680</v>
      </c>
      <c r="D3678" s="72" t="str">
        <f t="shared" si="115"/>
        <v>jun/2018</v>
      </c>
      <c r="E3678" s="206">
        <v>43255</v>
      </c>
      <c r="F3678" s="205" t="s">
        <v>200</v>
      </c>
      <c r="G3678" s="205" t="s">
        <v>284</v>
      </c>
      <c r="H3678" s="207" t="s">
        <v>291</v>
      </c>
      <c r="I3678" s="207" t="s">
        <v>226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679</v>
      </c>
      <c r="C3679" s="209" t="s">
        <v>680</v>
      </c>
      <c r="D3679" s="72" t="str">
        <f t="shared" si="115"/>
        <v>jun/2018</v>
      </c>
      <c r="E3679" s="206">
        <v>43255</v>
      </c>
      <c r="F3679" s="205" t="s">
        <v>200</v>
      </c>
      <c r="G3679" s="205" t="s">
        <v>284</v>
      </c>
      <c r="H3679" s="207" t="s">
        <v>291</v>
      </c>
      <c r="I3679" s="207" t="s">
        <v>226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679</v>
      </c>
      <c r="C3680" s="209" t="s">
        <v>680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284</v>
      </c>
      <c r="H3680" s="207" t="s">
        <v>384</v>
      </c>
      <c r="I3680" s="207" t="s">
        <v>237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679</v>
      </c>
      <c r="C3681" s="209" t="s">
        <v>680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284</v>
      </c>
      <c r="H3681" s="207" t="s">
        <v>384</v>
      </c>
      <c r="I3681" s="207" t="s">
        <v>237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679</v>
      </c>
      <c r="C3682" s="209" t="s">
        <v>680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284</v>
      </c>
      <c r="H3682" s="207" t="s">
        <v>1019</v>
      </c>
      <c r="I3682" s="207" t="s">
        <v>242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679</v>
      </c>
      <c r="C3683" s="209" t="s">
        <v>680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284</v>
      </c>
      <c r="H3683" s="207" t="s">
        <v>889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679</v>
      </c>
      <c r="C3684" s="209" t="s">
        <v>680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284</v>
      </c>
      <c r="H3684" s="207" t="s">
        <v>889</v>
      </c>
      <c r="I3684" s="207" t="s">
        <v>250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679</v>
      </c>
      <c r="C3685" s="209" t="s">
        <v>680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284</v>
      </c>
      <c r="H3685" s="207" t="s">
        <v>303</v>
      </c>
      <c r="I3685" s="207" t="s">
        <v>238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679</v>
      </c>
      <c r="C3686" s="209" t="s">
        <v>680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284</v>
      </c>
      <c r="H3686" s="207" t="s">
        <v>320</v>
      </c>
      <c r="I3686" s="207" t="s">
        <v>238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679</v>
      </c>
      <c r="C3687" s="209" t="s">
        <v>680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284</v>
      </c>
      <c r="H3687" s="207" t="s">
        <v>1054</v>
      </c>
      <c r="I3687" s="207" t="s">
        <v>195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679</v>
      </c>
      <c r="C3688" s="209" t="s">
        <v>680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300</v>
      </c>
      <c r="H3688" s="229" t="s">
        <v>1319</v>
      </c>
      <c r="I3688" s="207" t="s">
        <v>238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679</v>
      </c>
      <c r="C3689" s="209" t="s">
        <v>680</v>
      </c>
      <c r="D3689" s="72" t="str">
        <f t="shared" si="115"/>
        <v>jun/2018</v>
      </c>
      <c r="E3689" s="206">
        <v>43255</v>
      </c>
      <c r="F3689" s="205" t="s">
        <v>451</v>
      </c>
      <c r="G3689" s="205" t="s">
        <v>284</v>
      </c>
      <c r="H3689" s="207" t="s">
        <v>1167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679</v>
      </c>
      <c r="C3690" s="209" t="s">
        <v>680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284</v>
      </c>
      <c r="H3690" s="207" t="s">
        <v>352</v>
      </c>
      <c r="I3690" s="207" t="s">
        <v>237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679</v>
      </c>
      <c r="C3691" s="209" t="s">
        <v>680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284</v>
      </c>
      <c r="H3691" s="207" t="s">
        <v>352</v>
      </c>
      <c r="I3691" s="207" t="s">
        <v>237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679</v>
      </c>
      <c r="C3692" s="209" t="s">
        <v>680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284</v>
      </c>
      <c r="H3692" s="207" t="s">
        <v>352</v>
      </c>
      <c r="I3692" s="207" t="s">
        <v>238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679</v>
      </c>
      <c r="C3693" s="209" t="s">
        <v>680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284</v>
      </c>
      <c r="H3693" s="207" t="s">
        <v>1193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679</v>
      </c>
      <c r="C3694" s="209" t="s">
        <v>680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284</v>
      </c>
      <c r="H3694" s="207" t="s">
        <v>400</v>
      </c>
      <c r="I3694" s="207" t="s">
        <v>249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679</v>
      </c>
      <c r="C3695" s="209" t="s">
        <v>680</v>
      </c>
      <c r="D3695" s="72" t="str">
        <f t="shared" si="115"/>
        <v>jun/2018</v>
      </c>
      <c r="E3695" s="206">
        <v>43255</v>
      </c>
      <c r="F3695" s="205" t="s">
        <v>202</v>
      </c>
      <c r="G3695" s="205" t="s">
        <v>284</v>
      </c>
      <c r="H3695" s="207" t="s">
        <v>203</v>
      </c>
      <c r="I3695" s="207" t="s">
        <v>289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679</v>
      </c>
      <c r="C3696" s="209" t="s">
        <v>680</v>
      </c>
      <c r="D3696" s="72" t="str">
        <f t="shared" si="115"/>
        <v>jun/2018</v>
      </c>
      <c r="E3696" s="206">
        <v>43256</v>
      </c>
      <c r="F3696" s="205" t="s">
        <v>451</v>
      </c>
      <c r="G3696" s="205" t="s">
        <v>284</v>
      </c>
      <c r="H3696" s="207" t="s">
        <v>743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679</v>
      </c>
      <c r="C3697" s="209" t="s">
        <v>680</v>
      </c>
      <c r="D3697" s="72" t="str">
        <f t="shared" si="115"/>
        <v>jun/2018</v>
      </c>
      <c r="E3697" s="206">
        <v>43256</v>
      </c>
      <c r="F3697" s="205" t="s">
        <v>451</v>
      </c>
      <c r="G3697" s="205" t="s">
        <v>284</v>
      </c>
      <c r="H3697" s="207" t="s">
        <v>1255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679</v>
      </c>
      <c r="C3698" s="209" t="s">
        <v>680</v>
      </c>
      <c r="D3698" s="72" t="str">
        <f t="shared" si="115"/>
        <v>jun/2018</v>
      </c>
      <c r="E3698" s="206">
        <v>43256</v>
      </c>
      <c r="F3698" s="205" t="s">
        <v>451</v>
      </c>
      <c r="G3698" s="205" t="s">
        <v>284</v>
      </c>
      <c r="H3698" s="207" t="s">
        <v>728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679</v>
      </c>
      <c r="C3699" s="209" t="s">
        <v>680</v>
      </c>
      <c r="D3699" s="72" t="str">
        <f t="shared" si="115"/>
        <v>jun/2018</v>
      </c>
      <c r="E3699" s="206">
        <v>43256</v>
      </c>
      <c r="F3699" s="205" t="s">
        <v>451</v>
      </c>
      <c r="G3699" s="205" t="s">
        <v>284</v>
      </c>
      <c r="H3699" s="207" t="s">
        <v>1254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679</v>
      </c>
      <c r="C3700" s="209" t="s">
        <v>680</v>
      </c>
      <c r="D3700" s="72" t="str">
        <f t="shared" si="115"/>
        <v>jun/2018</v>
      </c>
      <c r="E3700" s="206">
        <v>43256</v>
      </c>
      <c r="F3700" s="205" t="s">
        <v>451</v>
      </c>
      <c r="G3700" s="205" t="s">
        <v>284</v>
      </c>
      <c r="H3700" s="207" t="s">
        <v>714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679</v>
      </c>
      <c r="C3701" s="209" t="s">
        <v>680</v>
      </c>
      <c r="D3701" s="72" t="str">
        <f t="shared" si="115"/>
        <v>jun/2018</v>
      </c>
      <c r="E3701" s="206">
        <v>43256</v>
      </c>
      <c r="F3701" s="205" t="s">
        <v>451</v>
      </c>
      <c r="G3701" s="205" t="s">
        <v>284</v>
      </c>
      <c r="H3701" s="207" t="s">
        <v>1320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679</v>
      </c>
      <c r="C3702" s="209" t="s">
        <v>680</v>
      </c>
      <c r="D3702" s="72" t="str">
        <f t="shared" si="115"/>
        <v>jun/2018</v>
      </c>
      <c r="E3702" s="206">
        <v>43256</v>
      </c>
      <c r="F3702" s="205" t="s">
        <v>451</v>
      </c>
      <c r="G3702" s="205" t="s">
        <v>284</v>
      </c>
      <c r="H3702" s="207" t="s">
        <v>704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679</v>
      </c>
      <c r="C3703" s="209" t="s">
        <v>680</v>
      </c>
      <c r="D3703" s="72" t="str">
        <f t="shared" si="115"/>
        <v>jun/2018</v>
      </c>
      <c r="E3703" s="206">
        <v>43256</v>
      </c>
      <c r="F3703" s="205" t="s">
        <v>451</v>
      </c>
      <c r="G3703" s="205" t="s">
        <v>284</v>
      </c>
      <c r="H3703" s="207" t="s">
        <v>826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679</v>
      </c>
      <c r="C3704" s="209" t="s">
        <v>680</v>
      </c>
      <c r="D3704" s="72" t="str">
        <f t="shared" si="115"/>
        <v>jun/2018</v>
      </c>
      <c r="E3704" s="206">
        <v>43256</v>
      </c>
      <c r="F3704" s="205" t="s">
        <v>451</v>
      </c>
      <c r="G3704" s="205" t="s">
        <v>284</v>
      </c>
      <c r="H3704" s="207" t="s">
        <v>893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679</v>
      </c>
      <c r="C3705" s="209" t="s">
        <v>680</v>
      </c>
      <c r="D3705" s="72" t="str">
        <f t="shared" si="115"/>
        <v>jun/2018</v>
      </c>
      <c r="E3705" s="206">
        <v>43256</v>
      </c>
      <c r="F3705" s="205" t="s">
        <v>451</v>
      </c>
      <c r="G3705" s="205" t="s">
        <v>284</v>
      </c>
      <c r="H3705" s="207" t="s">
        <v>1171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679</v>
      </c>
      <c r="C3706" s="209" t="s">
        <v>680</v>
      </c>
      <c r="D3706" s="72" t="str">
        <f t="shared" si="115"/>
        <v>jun/2018</v>
      </c>
      <c r="E3706" s="206">
        <v>43256</v>
      </c>
      <c r="F3706" s="205" t="s">
        <v>451</v>
      </c>
      <c r="G3706" s="205" t="s">
        <v>284</v>
      </c>
      <c r="H3706" s="207" t="s">
        <v>896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679</v>
      </c>
      <c r="C3707" s="209" t="s">
        <v>680</v>
      </c>
      <c r="D3707" s="72" t="str">
        <f t="shared" si="115"/>
        <v>jun/2018</v>
      </c>
      <c r="E3707" s="206">
        <v>43256</v>
      </c>
      <c r="F3707" s="205" t="s">
        <v>451</v>
      </c>
      <c r="G3707" s="205" t="s">
        <v>284</v>
      </c>
      <c r="H3707" s="207" t="s">
        <v>898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679</v>
      </c>
      <c r="C3708" s="209" t="s">
        <v>680</v>
      </c>
      <c r="D3708" s="72" t="str">
        <f t="shared" si="115"/>
        <v>jun/2018</v>
      </c>
      <c r="E3708" s="206">
        <v>43256</v>
      </c>
      <c r="F3708" s="205" t="s">
        <v>451</v>
      </c>
      <c r="G3708" s="205" t="s">
        <v>284</v>
      </c>
      <c r="H3708" s="207" t="s">
        <v>1042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679</v>
      </c>
      <c r="C3709" s="209" t="s">
        <v>680</v>
      </c>
      <c r="D3709" s="72" t="str">
        <f t="shared" si="115"/>
        <v>jun/2018</v>
      </c>
      <c r="E3709" s="206">
        <v>43256</v>
      </c>
      <c r="F3709" s="205" t="s">
        <v>451</v>
      </c>
      <c r="G3709" s="205" t="s">
        <v>284</v>
      </c>
      <c r="H3709" s="207" t="s">
        <v>747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679</v>
      </c>
      <c r="C3710" s="209" t="s">
        <v>680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284</v>
      </c>
      <c r="H3710" s="207" t="s">
        <v>178</v>
      </c>
      <c r="I3710" s="207" t="s">
        <v>238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679</v>
      </c>
      <c r="C3711" s="209" t="s">
        <v>680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284</v>
      </c>
      <c r="H3711" s="207" t="s">
        <v>385</v>
      </c>
      <c r="I3711" s="207" t="s">
        <v>242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679</v>
      </c>
      <c r="C3712" s="209" t="s">
        <v>680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284</v>
      </c>
      <c r="H3712" s="207" t="s">
        <v>385</v>
      </c>
      <c r="I3712" s="207" t="s">
        <v>242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679</v>
      </c>
      <c r="C3713" s="209" t="s">
        <v>680</v>
      </c>
      <c r="D3713" s="72" t="str">
        <f t="shared" si="115"/>
        <v>jun/2018</v>
      </c>
      <c r="E3713" s="206">
        <v>43256</v>
      </c>
      <c r="F3713" s="205" t="s">
        <v>451</v>
      </c>
      <c r="G3713" s="205" t="s">
        <v>284</v>
      </c>
      <c r="H3713" s="207" t="s">
        <v>1172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679</v>
      </c>
      <c r="C3714" s="209" t="s">
        <v>680</v>
      </c>
      <c r="D3714" s="72" t="str">
        <f t="shared" si="115"/>
        <v>jun/2018</v>
      </c>
      <c r="E3714" s="206">
        <v>43256</v>
      </c>
      <c r="F3714" s="205" t="s">
        <v>451</v>
      </c>
      <c r="G3714" s="205" t="s">
        <v>284</v>
      </c>
      <c r="H3714" s="207" t="s">
        <v>751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679</v>
      </c>
      <c r="C3715" s="209" t="s">
        <v>680</v>
      </c>
      <c r="D3715" s="72" t="str">
        <f t="shared" si="115"/>
        <v>jun/2018</v>
      </c>
      <c r="E3715" s="206">
        <v>43256</v>
      </c>
      <c r="F3715" s="205" t="s">
        <v>451</v>
      </c>
      <c r="G3715" s="205" t="s">
        <v>284</v>
      </c>
      <c r="H3715" s="207" t="s">
        <v>1265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679</v>
      </c>
      <c r="C3716" s="209" t="s">
        <v>680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284</v>
      </c>
      <c r="H3716" s="207" t="s">
        <v>1313</v>
      </c>
      <c r="I3716" s="207" t="s">
        <v>238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679</v>
      </c>
      <c r="C3717" s="209" t="s">
        <v>680</v>
      </c>
      <c r="D3717" s="72" t="str">
        <f t="shared" si="117"/>
        <v>jun/2018</v>
      </c>
      <c r="E3717" s="206">
        <v>43256</v>
      </c>
      <c r="F3717" s="205" t="s">
        <v>451</v>
      </c>
      <c r="G3717" s="205" t="s">
        <v>284</v>
      </c>
      <c r="H3717" s="207" t="s">
        <v>1043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679</v>
      </c>
      <c r="C3718" s="209" t="s">
        <v>680</v>
      </c>
      <c r="D3718" s="72" t="str">
        <f t="shared" si="117"/>
        <v>jun/2018</v>
      </c>
      <c r="E3718" s="218">
        <v>43256</v>
      </c>
      <c r="F3718" s="205" t="s">
        <v>451</v>
      </c>
      <c r="G3718" s="213" t="s">
        <v>284</v>
      </c>
      <c r="H3718" s="221" t="s">
        <v>818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679</v>
      </c>
      <c r="C3719" s="209" t="s">
        <v>680</v>
      </c>
      <c r="D3719" s="72" t="str">
        <f t="shared" si="117"/>
        <v>jun/2018</v>
      </c>
      <c r="E3719" s="206">
        <v>43256</v>
      </c>
      <c r="F3719" s="205" t="s">
        <v>451</v>
      </c>
      <c r="G3719" s="205" t="s">
        <v>284</v>
      </c>
      <c r="H3719" s="207" t="s">
        <v>833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679</v>
      </c>
      <c r="C3720" s="209" t="s">
        <v>680</v>
      </c>
      <c r="D3720" s="72" t="str">
        <f t="shared" si="117"/>
        <v>jun/2018</v>
      </c>
      <c r="E3720" s="206">
        <v>43256</v>
      </c>
      <c r="F3720" s="205" t="s">
        <v>451</v>
      </c>
      <c r="G3720" s="205" t="s">
        <v>284</v>
      </c>
      <c r="H3720" s="207" t="s">
        <v>913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679</v>
      </c>
      <c r="C3721" s="209" t="s">
        <v>680</v>
      </c>
      <c r="D3721" s="72" t="str">
        <f t="shared" si="117"/>
        <v>jun/2018</v>
      </c>
      <c r="E3721" s="206">
        <v>43256</v>
      </c>
      <c r="F3721" s="205" t="s">
        <v>451</v>
      </c>
      <c r="G3721" s="205" t="s">
        <v>284</v>
      </c>
      <c r="H3721" s="207" t="s">
        <v>800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679</v>
      </c>
      <c r="C3722" s="209" t="s">
        <v>680</v>
      </c>
      <c r="D3722" s="72" t="str">
        <f t="shared" si="117"/>
        <v>jun/2018</v>
      </c>
      <c r="E3722" s="206">
        <v>43256</v>
      </c>
      <c r="F3722" s="205" t="s">
        <v>451</v>
      </c>
      <c r="G3722" s="205" t="s">
        <v>284</v>
      </c>
      <c r="H3722" s="207" t="s">
        <v>871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679</v>
      </c>
      <c r="C3723" s="209" t="s">
        <v>680</v>
      </c>
      <c r="D3723" s="72" t="str">
        <f t="shared" si="117"/>
        <v>jun/2018</v>
      </c>
      <c r="E3723" s="206">
        <v>43256</v>
      </c>
      <c r="F3723" s="205" t="s">
        <v>451</v>
      </c>
      <c r="G3723" s="205" t="s">
        <v>284</v>
      </c>
      <c r="H3723" s="207" t="s">
        <v>1259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679</v>
      </c>
      <c r="C3724" s="209" t="s">
        <v>680</v>
      </c>
      <c r="D3724" s="72" t="str">
        <f t="shared" si="117"/>
        <v>jun/2018</v>
      </c>
      <c r="E3724" s="206">
        <v>43256</v>
      </c>
      <c r="F3724" s="205" t="s">
        <v>451</v>
      </c>
      <c r="G3724" s="205" t="s">
        <v>284</v>
      </c>
      <c r="H3724" s="207" t="s">
        <v>1249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679</v>
      </c>
      <c r="C3725" s="209" t="s">
        <v>680</v>
      </c>
      <c r="D3725" s="72" t="str">
        <f t="shared" si="117"/>
        <v>jun/2018</v>
      </c>
      <c r="E3725" s="206">
        <v>43256</v>
      </c>
      <c r="F3725" s="205" t="s">
        <v>451</v>
      </c>
      <c r="G3725" s="205" t="s">
        <v>284</v>
      </c>
      <c r="H3725" s="207" t="s">
        <v>918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679</v>
      </c>
      <c r="C3726" s="209" t="s">
        <v>680</v>
      </c>
      <c r="D3726" s="72" t="str">
        <f t="shared" si="117"/>
        <v>jun/2018</v>
      </c>
      <c r="E3726" s="206">
        <v>43256</v>
      </c>
      <c r="F3726" s="205" t="s">
        <v>451</v>
      </c>
      <c r="G3726" s="205" t="s">
        <v>284</v>
      </c>
      <c r="H3726" s="207" t="s">
        <v>452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679</v>
      </c>
      <c r="C3727" s="209" t="s">
        <v>680</v>
      </c>
      <c r="D3727" s="72" t="str">
        <f t="shared" si="117"/>
        <v>jun/2018</v>
      </c>
      <c r="E3727" s="206">
        <v>43256</v>
      </c>
      <c r="F3727" s="205" t="s">
        <v>451</v>
      </c>
      <c r="G3727" s="205" t="s">
        <v>284</v>
      </c>
      <c r="H3727" s="207" t="s">
        <v>1258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679</v>
      </c>
      <c r="C3728" s="209" t="s">
        <v>680</v>
      </c>
      <c r="D3728" s="72" t="str">
        <f t="shared" si="117"/>
        <v>jun/2018</v>
      </c>
      <c r="E3728" s="206">
        <v>43256</v>
      </c>
      <c r="F3728" s="205" t="s">
        <v>451</v>
      </c>
      <c r="G3728" s="205" t="s">
        <v>284</v>
      </c>
      <c r="H3728" s="207" t="s">
        <v>740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679</v>
      </c>
      <c r="C3729" s="209" t="s">
        <v>680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284</v>
      </c>
      <c r="H3729" s="207" t="s">
        <v>453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679</v>
      </c>
      <c r="C3730" s="209" t="s">
        <v>680</v>
      </c>
      <c r="D3730" s="72" t="str">
        <f t="shared" si="117"/>
        <v>jun/2018</v>
      </c>
      <c r="E3730" s="206">
        <v>43256</v>
      </c>
      <c r="F3730" s="205" t="s">
        <v>451</v>
      </c>
      <c r="G3730" s="205" t="s">
        <v>284</v>
      </c>
      <c r="H3730" s="207" t="s">
        <v>1256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679</v>
      </c>
      <c r="C3731" s="209" t="s">
        <v>680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284</v>
      </c>
      <c r="H3731" s="207" t="s">
        <v>303</v>
      </c>
      <c r="I3731" s="207" t="s">
        <v>238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679</v>
      </c>
      <c r="C3732" s="209" t="s">
        <v>680</v>
      </c>
      <c r="D3732" s="72" t="str">
        <f t="shared" si="117"/>
        <v>jun/2018</v>
      </c>
      <c r="E3732" s="206">
        <v>43256</v>
      </c>
      <c r="F3732" s="205" t="s">
        <v>451</v>
      </c>
      <c r="G3732" s="205" t="s">
        <v>284</v>
      </c>
      <c r="H3732" s="207" t="s">
        <v>924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679</v>
      </c>
      <c r="C3733" s="209" t="s">
        <v>680</v>
      </c>
      <c r="D3733" s="72" t="str">
        <f t="shared" si="117"/>
        <v>jun/2018</v>
      </c>
      <c r="E3733" s="206">
        <v>43256</v>
      </c>
      <c r="F3733" s="205" t="s">
        <v>451</v>
      </c>
      <c r="G3733" s="205" t="s">
        <v>284</v>
      </c>
      <c r="H3733" s="207" t="s">
        <v>926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679</v>
      </c>
      <c r="C3734" s="209" t="s">
        <v>680</v>
      </c>
      <c r="D3734" s="72" t="str">
        <f t="shared" si="117"/>
        <v>jun/2018</v>
      </c>
      <c r="E3734" s="206">
        <v>43256</v>
      </c>
      <c r="F3734" s="205" t="s">
        <v>451</v>
      </c>
      <c r="G3734" s="205" t="s">
        <v>284</v>
      </c>
      <c r="H3734" s="207" t="s">
        <v>1246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679</v>
      </c>
      <c r="C3735" s="209" t="s">
        <v>680</v>
      </c>
      <c r="D3735" s="72" t="str">
        <f t="shared" si="117"/>
        <v>jun/2018</v>
      </c>
      <c r="E3735" s="206">
        <v>43256</v>
      </c>
      <c r="F3735" s="205" t="s">
        <v>451</v>
      </c>
      <c r="G3735" s="205" t="s">
        <v>284</v>
      </c>
      <c r="H3735" s="207" t="s">
        <v>1246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679</v>
      </c>
      <c r="C3736" s="209" t="s">
        <v>680</v>
      </c>
      <c r="D3736" s="72" t="str">
        <f t="shared" si="117"/>
        <v>jun/2018</v>
      </c>
      <c r="E3736" s="206">
        <v>43256</v>
      </c>
      <c r="F3736" s="205" t="s">
        <v>451</v>
      </c>
      <c r="G3736" s="205" t="s">
        <v>284</v>
      </c>
      <c r="H3736" s="207" t="s">
        <v>929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679</v>
      </c>
      <c r="C3737" s="209" t="s">
        <v>680</v>
      </c>
      <c r="D3737" s="72" t="str">
        <f t="shared" si="117"/>
        <v>jun/2018</v>
      </c>
      <c r="E3737" s="206">
        <v>43256</v>
      </c>
      <c r="F3737" s="205" t="s">
        <v>451</v>
      </c>
      <c r="G3737" s="205" t="s">
        <v>284</v>
      </c>
      <c r="H3737" s="207" t="s">
        <v>934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679</v>
      </c>
      <c r="C3738" s="209" t="s">
        <v>680</v>
      </c>
      <c r="D3738" s="72" t="str">
        <f t="shared" si="117"/>
        <v>jun/2018</v>
      </c>
      <c r="E3738" s="206">
        <v>43256</v>
      </c>
      <c r="F3738" s="205" t="s">
        <v>451</v>
      </c>
      <c r="G3738" s="205" t="s">
        <v>284</v>
      </c>
      <c r="H3738" s="207" t="s">
        <v>1260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679</v>
      </c>
      <c r="C3739" s="209" t="s">
        <v>680</v>
      </c>
      <c r="D3739" s="72" t="str">
        <f t="shared" si="117"/>
        <v>jun/2018</v>
      </c>
      <c r="E3739" s="206">
        <v>43256</v>
      </c>
      <c r="F3739" s="205" t="s">
        <v>451</v>
      </c>
      <c r="G3739" s="205" t="s">
        <v>284</v>
      </c>
      <c r="H3739" s="207" t="s">
        <v>982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679</v>
      </c>
      <c r="C3740" s="209" t="s">
        <v>680</v>
      </c>
      <c r="D3740" s="72" t="str">
        <f t="shared" si="117"/>
        <v>jun/2018</v>
      </c>
      <c r="E3740" s="206">
        <v>43256</v>
      </c>
      <c r="F3740" s="205" t="s">
        <v>451</v>
      </c>
      <c r="G3740" s="205" t="s">
        <v>284</v>
      </c>
      <c r="H3740" s="207" t="s">
        <v>935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679</v>
      </c>
      <c r="C3741" s="209" t="s">
        <v>680</v>
      </c>
      <c r="D3741" s="72" t="str">
        <f t="shared" si="117"/>
        <v>jun/2018</v>
      </c>
      <c r="E3741" s="206">
        <v>43256</v>
      </c>
      <c r="F3741" s="205" t="s">
        <v>451</v>
      </c>
      <c r="G3741" s="205" t="s">
        <v>284</v>
      </c>
      <c r="H3741" s="207" t="s">
        <v>936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679</v>
      </c>
      <c r="C3742" s="209" t="s">
        <v>680</v>
      </c>
      <c r="D3742" s="72" t="str">
        <f t="shared" si="117"/>
        <v>jun/2018</v>
      </c>
      <c r="E3742" s="206">
        <v>43256</v>
      </c>
      <c r="F3742" s="205" t="s">
        <v>451</v>
      </c>
      <c r="G3742" s="205" t="s">
        <v>284</v>
      </c>
      <c r="H3742" s="207" t="s">
        <v>759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679</v>
      </c>
      <c r="C3743" s="209" t="s">
        <v>680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284</v>
      </c>
      <c r="H3743" s="207" t="s">
        <v>645</v>
      </c>
      <c r="I3743" s="207" t="s">
        <v>238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679</v>
      </c>
      <c r="C3744" s="209" t="s">
        <v>680</v>
      </c>
      <c r="D3744" s="72" t="str">
        <f t="shared" si="117"/>
        <v>jun/2018</v>
      </c>
      <c r="E3744" s="206">
        <v>43256</v>
      </c>
      <c r="F3744" s="205" t="s">
        <v>451</v>
      </c>
      <c r="G3744" s="205" t="s">
        <v>284</v>
      </c>
      <c r="H3744" s="207" t="s">
        <v>801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679</v>
      </c>
      <c r="C3745" s="209" t="s">
        <v>680</v>
      </c>
      <c r="D3745" s="72" t="str">
        <f t="shared" si="117"/>
        <v>jun/2018</v>
      </c>
      <c r="E3745" s="206">
        <v>43256</v>
      </c>
      <c r="F3745" s="205" t="s">
        <v>451</v>
      </c>
      <c r="G3745" s="205" t="s">
        <v>284</v>
      </c>
      <c r="H3745" s="207" t="s">
        <v>1248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679</v>
      </c>
      <c r="C3746" s="209" t="s">
        <v>680</v>
      </c>
      <c r="D3746" s="72" t="str">
        <f t="shared" si="117"/>
        <v>jun/2018</v>
      </c>
      <c r="E3746" s="206">
        <v>43256</v>
      </c>
      <c r="F3746" s="205" t="s">
        <v>451</v>
      </c>
      <c r="G3746" s="205" t="s">
        <v>284</v>
      </c>
      <c r="H3746" s="207" t="s">
        <v>1252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679</v>
      </c>
      <c r="C3747" s="209" t="s">
        <v>680</v>
      </c>
      <c r="D3747" s="72" t="str">
        <f t="shared" si="117"/>
        <v>jun/2018</v>
      </c>
      <c r="E3747" s="206">
        <v>43256</v>
      </c>
      <c r="F3747" s="205" t="s">
        <v>451</v>
      </c>
      <c r="G3747" s="205" t="s">
        <v>284</v>
      </c>
      <c r="H3747" s="207" t="s">
        <v>1250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679</v>
      </c>
      <c r="C3748" s="209" t="s">
        <v>680</v>
      </c>
      <c r="D3748" s="72" t="str">
        <f t="shared" si="117"/>
        <v>jun/2018</v>
      </c>
      <c r="E3748" s="206">
        <v>43256</v>
      </c>
      <c r="F3748" s="205" t="s">
        <v>451</v>
      </c>
      <c r="G3748" s="205" t="s">
        <v>284</v>
      </c>
      <c r="H3748" s="207" t="s">
        <v>1261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679</v>
      </c>
      <c r="C3749" s="209" t="s">
        <v>680</v>
      </c>
      <c r="D3749" s="72" t="str">
        <f t="shared" si="117"/>
        <v>jun/2018</v>
      </c>
      <c r="E3749" s="206">
        <v>43256</v>
      </c>
      <c r="F3749" s="205" t="s">
        <v>451</v>
      </c>
      <c r="G3749" s="205" t="s">
        <v>284</v>
      </c>
      <c r="H3749" s="207" t="s">
        <v>947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679</v>
      </c>
      <c r="C3750" s="209" t="s">
        <v>680</v>
      </c>
      <c r="D3750" s="72" t="str">
        <f t="shared" si="117"/>
        <v>jun/2018</v>
      </c>
      <c r="E3750" s="206">
        <v>43256</v>
      </c>
      <c r="F3750" s="205" t="s">
        <v>451</v>
      </c>
      <c r="G3750" s="205" t="s">
        <v>284</v>
      </c>
      <c r="H3750" s="207" t="s">
        <v>1262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679</v>
      </c>
      <c r="C3751" s="209" t="s">
        <v>680</v>
      </c>
      <c r="D3751" s="72" t="str">
        <f t="shared" si="117"/>
        <v>jun/2018</v>
      </c>
      <c r="E3751" s="206">
        <v>43256</v>
      </c>
      <c r="F3751" s="205" t="s">
        <v>451</v>
      </c>
      <c r="G3751" s="205" t="s">
        <v>284</v>
      </c>
      <c r="H3751" s="207" t="s">
        <v>1253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679</v>
      </c>
      <c r="C3752" s="209" t="s">
        <v>680</v>
      </c>
      <c r="D3752" s="72" t="str">
        <f t="shared" si="117"/>
        <v>jun/2018</v>
      </c>
      <c r="E3752" s="206">
        <v>43256</v>
      </c>
      <c r="F3752" s="205" t="s">
        <v>451</v>
      </c>
      <c r="G3752" s="205" t="s">
        <v>284</v>
      </c>
      <c r="H3752" s="207" t="s">
        <v>951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679</v>
      </c>
      <c r="C3753" s="209" t="s">
        <v>680</v>
      </c>
      <c r="D3753" s="72" t="str">
        <f t="shared" si="117"/>
        <v>jun/2018</v>
      </c>
      <c r="E3753" s="206">
        <v>43256</v>
      </c>
      <c r="F3753" s="205" t="s">
        <v>451</v>
      </c>
      <c r="G3753" s="205" t="s">
        <v>284</v>
      </c>
      <c r="H3753" s="207" t="s">
        <v>846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679</v>
      </c>
      <c r="C3754" s="209" t="s">
        <v>680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284</v>
      </c>
      <c r="H3754" s="207" t="s">
        <v>352</v>
      </c>
      <c r="I3754" s="207" t="s">
        <v>237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679</v>
      </c>
      <c r="C3755" s="209" t="s">
        <v>680</v>
      </c>
      <c r="D3755" s="72" t="str">
        <f t="shared" si="117"/>
        <v>jun/2018</v>
      </c>
      <c r="E3755" s="206">
        <v>43256</v>
      </c>
      <c r="F3755" s="205" t="s">
        <v>451</v>
      </c>
      <c r="G3755" s="205" t="s">
        <v>284</v>
      </c>
      <c r="H3755" s="207" t="s">
        <v>1257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679</v>
      </c>
      <c r="C3756" s="209" t="s">
        <v>680</v>
      </c>
      <c r="D3756" s="72" t="str">
        <f t="shared" si="117"/>
        <v>jun/2018</v>
      </c>
      <c r="E3756" s="206">
        <v>43256</v>
      </c>
      <c r="F3756" s="205" t="s">
        <v>451</v>
      </c>
      <c r="G3756" s="205" t="s">
        <v>284</v>
      </c>
      <c r="H3756" s="207" t="s">
        <v>1046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679</v>
      </c>
      <c r="C3757" s="209" t="s">
        <v>680</v>
      </c>
      <c r="D3757" s="72" t="str">
        <f t="shared" si="117"/>
        <v>jun/2018</v>
      </c>
      <c r="E3757" s="206">
        <v>43256</v>
      </c>
      <c r="F3757" s="205" t="s">
        <v>451</v>
      </c>
      <c r="G3757" s="205" t="s">
        <v>284</v>
      </c>
      <c r="H3757" s="207" t="s">
        <v>847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679</v>
      </c>
      <c r="C3758" s="209" t="s">
        <v>680</v>
      </c>
      <c r="D3758" s="72" t="str">
        <f t="shared" si="117"/>
        <v>jun/2018</v>
      </c>
      <c r="E3758" s="206">
        <v>43256</v>
      </c>
      <c r="F3758" s="205" t="s">
        <v>451</v>
      </c>
      <c r="G3758" s="205" t="s">
        <v>284</v>
      </c>
      <c r="H3758" s="207" t="s">
        <v>1048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679</v>
      </c>
      <c r="C3759" s="209" t="s">
        <v>680</v>
      </c>
      <c r="D3759" s="72" t="str">
        <f t="shared" si="117"/>
        <v>jun/2018</v>
      </c>
      <c r="E3759" s="206">
        <v>43256</v>
      </c>
      <c r="F3759" s="205" t="s">
        <v>451</v>
      </c>
      <c r="G3759" s="205" t="s">
        <v>284</v>
      </c>
      <c r="H3759" s="207" t="s">
        <v>1247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679</v>
      </c>
      <c r="C3760" s="209" t="s">
        <v>680</v>
      </c>
      <c r="D3760" s="72" t="str">
        <f t="shared" si="117"/>
        <v>jun/2018</v>
      </c>
      <c r="E3760" s="206">
        <v>43256</v>
      </c>
      <c r="F3760" s="205" t="s">
        <v>202</v>
      </c>
      <c r="G3760" s="205" t="s">
        <v>284</v>
      </c>
      <c r="H3760" s="207" t="s">
        <v>203</v>
      </c>
      <c r="I3760" s="207" t="s">
        <v>289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679</v>
      </c>
      <c r="C3761" s="209" t="s">
        <v>680</v>
      </c>
      <c r="D3761" s="72" t="str">
        <f t="shared" si="117"/>
        <v>jun/2018</v>
      </c>
      <c r="E3761" s="206">
        <v>43256</v>
      </c>
      <c r="F3761" s="205" t="s">
        <v>451</v>
      </c>
      <c r="G3761" s="205" t="s">
        <v>284</v>
      </c>
      <c r="H3761" s="207" t="s">
        <v>1263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679</v>
      </c>
      <c r="C3762" s="209" t="s">
        <v>680</v>
      </c>
      <c r="D3762" s="72" t="str">
        <f t="shared" si="117"/>
        <v>jun/2018</v>
      </c>
      <c r="E3762" s="206">
        <v>43256</v>
      </c>
      <c r="F3762" s="205" t="s">
        <v>451</v>
      </c>
      <c r="G3762" s="205" t="s">
        <v>284</v>
      </c>
      <c r="H3762" s="207" t="s">
        <v>979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679</v>
      </c>
      <c r="C3763" s="209" t="s">
        <v>680</v>
      </c>
      <c r="D3763" s="72" t="str">
        <f t="shared" si="117"/>
        <v>jun/2018</v>
      </c>
      <c r="E3763" s="206">
        <v>43256</v>
      </c>
      <c r="F3763" s="205" t="s">
        <v>451</v>
      </c>
      <c r="G3763" s="205" t="s">
        <v>284</v>
      </c>
      <c r="H3763" s="207" t="s">
        <v>970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679</v>
      </c>
      <c r="C3764" s="209" t="s">
        <v>680</v>
      </c>
      <c r="D3764" s="72" t="str">
        <f t="shared" si="117"/>
        <v>jun/2018</v>
      </c>
      <c r="E3764" s="206">
        <v>43256</v>
      </c>
      <c r="F3764" s="205" t="s">
        <v>451</v>
      </c>
      <c r="G3764" s="205" t="s">
        <v>284</v>
      </c>
      <c r="H3764" s="207" t="s">
        <v>1264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679</v>
      </c>
      <c r="C3765" s="209" t="s">
        <v>680</v>
      </c>
      <c r="D3765" s="72" t="str">
        <f t="shared" si="117"/>
        <v>jun/2018</v>
      </c>
      <c r="E3765" s="206">
        <v>43256</v>
      </c>
      <c r="F3765" s="205" t="s">
        <v>451</v>
      </c>
      <c r="G3765" s="205" t="s">
        <v>284</v>
      </c>
      <c r="H3765" s="207" t="s">
        <v>850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679</v>
      </c>
      <c r="C3766" s="209" t="s">
        <v>680</v>
      </c>
      <c r="D3766" s="72" t="str">
        <f t="shared" si="117"/>
        <v>jun/2018</v>
      </c>
      <c r="E3766" s="206">
        <v>43256</v>
      </c>
      <c r="F3766" s="205" t="s">
        <v>209</v>
      </c>
      <c r="G3766" s="205" t="s">
        <v>284</v>
      </c>
      <c r="H3766" s="207" t="s">
        <v>295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679</v>
      </c>
      <c r="C3767" s="209" t="s">
        <v>680</v>
      </c>
      <c r="D3767" s="72" t="str">
        <f t="shared" si="117"/>
        <v>jun/2018</v>
      </c>
      <c r="E3767" s="206">
        <v>43256</v>
      </c>
      <c r="F3767" s="205" t="s">
        <v>209</v>
      </c>
      <c r="G3767" s="205" t="s">
        <v>284</v>
      </c>
      <c r="H3767" s="207" t="s">
        <v>295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679</v>
      </c>
      <c r="C3768" s="209" t="s">
        <v>680</v>
      </c>
      <c r="D3768" s="72" t="str">
        <f t="shared" si="117"/>
        <v>jun/2018</v>
      </c>
      <c r="E3768" s="206">
        <v>43256</v>
      </c>
      <c r="F3768" s="205" t="s">
        <v>451</v>
      </c>
      <c r="G3768" s="205" t="s">
        <v>284</v>
      </c>
      <c r="H3768" s="207" t="s">
        <v>1244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679</v>
      </c>
      <c r="C3769" s="209" t="s">
        <v>680</v>
      </c>
      <c r="D3769" s="72" t="str">
        <f t="shared" si="117"/>
        <v>jun/2018</v>
      </c>
      <c r="E3769" s="206">
        <v>43256</v>
      </c>
      <c r="F3769" s="205" t="s">
        <v>209</v>
      </c>
      <c r="G3769" s="205" t="s">
        <v>284</v>
      </c>
      <c r="H3769" s="207" t="s">
        <v>1028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679</v>
      </c>
      <c r="C3770" s="209" t="s">
        <v>680</v>
      </c>
      <c r="D3770" s="72" t="str">
        <f t="shared" si="117"/>
        <v>jun/2018</v>
      </c>
      <c r="E3770" s="206">
        <v>43256</v>
      </c>
      <c r="F3770" s="205" t="s">
        <v>209</v>
      </c>
      <c r="G3770" s="205" t="s">
        <v>284</v>
      </c>
      <c r="H3770" s="207" t="s">
        <v>1028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679</v>
      </c>
      <c r="C3771" s="209" t="s">
        <v>680</v>
      </c>
      <c r="D3771" s="72" t="str">
        <f t="shared" si="117"/>
        <v>jun/2018</v>
      </c>
      <c r="E3771" s="206">
        <v>43256</v>
      </c>
      <c r="F3771" s="205" t="s">
        <v>209</v>
      </c>
      <c r="G3771" s="205" t="s">
        <v>284</v>
      </c>
      <c r="H3771" s="207" t="s">
        <v>1028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679</v>
      </c>
      <c r="C3772" s="209" t="s">
        <v>680</v>
      </c>
      <c r="D3772" s="72" t="str">
        <f t="shared" si="117"/>
        <v>jun/2018</v>
      </c>
      <c r="E3772" s="206">
        <v>43256</v>
      </c>
      <c r="F3772" s="205" t="s">
        <v>209</v>
      </c>
      <c r="G3772" s="205" t="s">
        <v>284</v>
      </c>
      <c r="H3772" s="207" t="s">
        <v>1028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679</v>
      </c>
      <c r="C3773" s="209" t="s">
        <v>680</v>
      </c>
      <c r="D3773" s="72" t="str">
        <f t="shared" si="117"/>
        <v>jun/2018</v>
      </c>
      <c r="E3773" s="206">
        <v>43256</v>
      </c>
      <c r="F3773" s="205" t="s">
        <v>209</v>
      </c>
      <c r="G3773" s="205" t="s">
        <v>284</v>
      </c>
      <c r="H3773" s="207" t="s">
        <v>1028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679</v>
      </c>
      <c r="C3774" s="209" t="s">
        <v>680</v>
      </c>
      <c r="D3774" s="72" t="str">
        <f t="shared" si="117"/>
        <v>jun/2018</v>
      </c>
      <c r="E3774" s="206">
        <v>43256</v>
      </c>
      <c r="F3774" s="205" t="s">
        <v>209</v>
      </c>
      <c r="G3774" s="205" t="s">
        <v>284</v>
      </c>
      <c r="H3774" s="207" t="s">
        <v>1028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679</v>
      </c>
      <c r="C3775" s="209" t="s">
        <v>680</v>
      </c>
      <c r="D3775" s="72" t="str">
        <f t="shared" si="117"/>
        <v>jun/2018</v>
      </c>
      <c r="E3775" s="206">
        <v>43256</v>
      </c>
      <c r="F3775" s="205" t="s">
        <v>209</v>
      </c>
      <c r="G3775" s="205" t="s">
        <v>284</v>
      </c>
      <c r="H3775" s="207" t="s">
        <v>1028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679</v>
      </c>
      <c r="C3776" s="209" t="s">
        <v>680</v>
      </c>
      <c r="D3776" s="72" t="str">
        <f t="shared" si="117"/>
        <v>jun/2018</v>
      </c>
      <c r="E3776" s="206">
        <v>43256</v>
      </c>
      <c r="F3776" s="205" t="s">
        <v>451</v>
      </c>
      <c r="G3776" s="205" t="s">
        <v>284</v>
      </c>
      <c r="H3776" s="207" t="s">
        <v>1321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679</v>
      </c>
      <c r="C3777" s="209" t="s">
        <v>680</v>
      </c>
      <c r="D3777" s="72" t="str">
        <f t="shared" si="117"/>
        <v>jun/2018</v>
      </c>
      <c r="E3777" s="206">
        <v>43256</v>
      </c>
      <c r="F3777" s="205" t="s">
        <v>451</v>
      </c>
      <c r="G3777" s="205" t="s">
        <v>284</v>
      </c>
      <c r="H3777" s="207" t="s">
        <v>974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679</v>
      </c>
      <c r="C3778" s="209" t="s">
        <v>680</v>
      </c>
      <c r="D3778" s="72" t="str">
        <f t="shared" si="117"/>
        <v>jun/2018</v>
      </c>
      <c r="E3778" s="206">
        <v>43256</v>
      </c>
      <c r="F3778" s="205" t="s">
        <v>451</v>
      </c>
      <c r="G3778" s="205" t="s">
        <v>284</v>
      </c>
      <c r="H3778" s="207" t="s">
        <v>1189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679</v>
      </c>
      <c r="C3779" s="209" t="s">
        <v>680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284</v>
      </c>
      <c r="H3779" s="207" t="s">
        <v>305</v>
      </c>
      <c r="I3779" s="207" t="s">
        <v>239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681</v>
      </c>
      <c r="C3780" s="209" t="s">
        <v>680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284</v>
      </c>
      <c r="H3780" s="207" t="s">
        <v>140</v>
      </c>
      <c r="I3780" s="207" t="s">
        <v>224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679</v>
      </c>
      <c r="C3781" s="209" t="s">
        <v>680</v>
      </c>
      <c r="D3781" s="72" t="str">
        <f t="shared" si="119"/>
        <v>jun/2018</v>
      </c>
      <c r="E3781" s="206">
        <v>43257</v>
      </c>
      <c r="F3781" s="205" t="s">
        <v>311</v>
      </c>
      <c r="G3781" s="205" t="s">
        <v>284</v>
      </c>
      <c r="H3781" s="207" t="s">
        <v>1119</v>
      </c>
      <c r="I3781" s="207" t="s">
        <v>265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679</v>
      </c>
      <c r="C3782" s="209" t="s">
        <v>680</v>
      </c>
      <c r="D3782" s="72" t="str">
        <f t="shared" si="119"/>
        <v>jun/2018</v>
      </c>
      <c r="E3782" s="206">
        <v>43257</v>
      </c>
      <c r="F3782" s="205" t="s">
        <v>454</v>
      </c>
      <c r="G3782" s="205" t="s">
        <v>284</v>
      </c>
      <c r="H3782" s="207" t="s">
        <v>1322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679</v>
      </c>
      <c r="C3783" s="209" t="s">
        <v>680</v>
      </c>
      <c r="D3783" s="72" t="str">
        <f t="shared" si="119"/>
        <v>jun/2018</v>
      </c>
      <c r="E3783" s="206">
        <v>43257</v>
      </c>
      <c r="F3783" s="205" t="s">
        <v>454</v>
      </c>
      <c r="G3783" s="205" t="s">
        <v>284</v>
      </c>
      <c r="H3783" s="207" t="s">
        <v>1323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679</v>
      </c>
      <c r="C3784" s="209" t="s">
        <v>680</v>
      </c>
      <c r="D3784" s="72" t="str">
        <f t="shared" si="119"/>
        <v>jun/2018</v>
      </c>
      <c r="E3784" s="206">
        <v>43257</v>
      </c>
      <c r="F3784" s="205" t="s">
        <v>454</v>
      </c>
      <c r="G3784" s="205" t="s">
        <v>284</v>
      </c>
      <c r="H3784" s="207" t="s">
        <v>1176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679</v>
      </c>
      <c r="C3785" s="209" t="s">
        <v>680</v>
      </c>
      <c r="D3785" s="72" t="str">
        <f t="shared" si="119"/>
        <v>jun/2018</v>
      </c>
      <c r="E3785" s="206">
        <v>43257</v>
      </c>
      <c r="F3785" s="205" t="s">
        <v>451</v>
      </c>
      <c r="G3785" s="205" t="s">
        <v>284</v>
      </c>
      <c r="H3785" s="207" t="s">
        <v>1246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679</v>
      </c>
      <c r="C3786" s="209" t="s">
        <v>680</v>
      </c>
      <c r="D3786" s="72" t="str">
        <f t="shared" si="119"/>
        <v>jun/2018</v>
      </c>
      <c r="E3786" s="206">
        <v>43257</v>
      </c>
      <c r="F3786" s="205" t="s">
        <v>454</v>
      </c>
      <c r="G3786" s="205" t="s">
        <v>284</v>
      </c>
      <c r="H3786" s="207" t="s">
        <v>1324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679</v>
      </c>
      <c r="C3787" s="209" t="s">
        <v>680</v>
      </c>
      <c r="D3787" s="72" t="str">
        <f t="shared" si="119"/>
        <v>jun/2018</v>
      </c>
      <c r="E3787" s="206">
        <v>43257</v>
      </c>
      <c r="F3787" s="205" t="s">
        <v>454</v>
      </c>
      <c r="G3787" s="205" t="s">
        <v>284</v>
      </c>
      <c r="H3787" s="207" t="s">
        <v>1177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679</v>
      </c>
      <c r="C3788" s="209" t="s">
        <v>680</v>
      </c>
      <c r="D3788" s="72" t="str">
        <f t="shared" si="119"/>
        <v>jun/2018</v>
      </c>
      <c r="E3788" s="206">
        <v>43257</v>
      </c>
      <c r="F3788" s="205" t="s">
        <v>454</v>
      </c>
      <c r="G3788" s="205" t="s">
        <v>284</v>
      </c>
      <c r="H3788" s="207" t="s">
        <v>1178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679</v>
      </c>
      <c r="C3789" s="209" t="s">
        <v>680</v>
      </c>
      <c r="D3789" s="72" t="str">
        <f t="shared" si="119"/>
        <v>jun/2018</v>
      </c>
      <c r="E3789" s="206">
        <v>43257</v>
      </c>
      <c r="F3789" s="205" t="s">
        <v>454</v>
      </c>
      <c r="G3789" s="205" t="s">
        <v>284</v>
      </c>
      <c r="H3789" s="207" t="s">
        <v>1325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679</v>
      </c>
      <c r="C3790" s="209" t="s">
        <v>680</v>
      </c>
      <c r="D3790" s="72" t="str">
        <f t="shared" si="119"/>
        <v>jun/2018</v>
      </c>
      <c r="E3790" s="206">
        <v>43257</v>
      </c>
      <c r="F3790" s="205" t="s">
        <v>454</v>
      </c>
      <c r="G3790" s="205" t="s">
        <v>284</v>
      </c>
      <c r="H3790" s="207" t="s">
        <v>1326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679</v>
      </c>
      <c r="C3791" s="209" t="s">
        <v>680</v>
      </c>
      <c r="D3791" s="72" t="str">
        <f t="shared" si="119"/>
        <v>jun/2018</v>
      </c>
      <c r="E3791" s="206">
        <v>43257</v>
      </c>
      <c r="F3791" s="205" t="s">
        <v>454</v>
      </c>
      <c r="G3791" s="205" t="s">
        <v>284</v>
      </c>
      <c r="H3791" s="207" t="s">
        <v>1245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679</v>
      </c>
      <c r="C3792" s="209" t="s">
        <v>680</v>
      </c>
      <c r="D3792" s="72" t="str">
        <f t="shared" si="119"/>
        <v>jun/2018</v>
      </c>
      <c r="E3792" s="206">
        <v>43257</v>
      </c>
      <c r="F3792" s="205" t="s">
        <v>454</v>
      </c>
      <c r="G3792" s="205" t="s">
        <v>284</v>
      </c>
      <c r="H3792" s="207" t="s">
        <v>1327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679</v>
      </c>
      <c r="C3793" s="209" t="s">
        <v>680</v>
      </c>
      <c r="D3793" s="72" t="str">
        <f t="shared" si="119"/>
        <v>jun/2018</v>
      </c>
      <c r="E3793" s="206">
        <v>43257</v>
      </c>
      <c r="F3793" s="205" t="s">
        <v>454</v>
      </c>
      <c r="G3793" s="205" t="s">
        <v>284</v>
      </c>
      <c r="H3793" s="207" t="s">
        <v>1182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679</v>
      </c>
      <c r="C3794" s="209" t="s">
        <v>680</v>
      </c>
      <c r="D3794" s="72" t="str">
        <f t="shared" si="119"/>
        <v>jun/2018</v>
      </c>
      <c r="E3794" s="206">
        <v>43257</v>
      </c>
      <c r="F3794" s="205" t="s">
        <v>202</v>
      </c>
      <c r="G3794" s="205" t="s">
        <v>284</v>
      </c>
      <c r="H3794" s="207" t="s">
        <v>203</v>
      </c>
      <c r="I3794" s="207" t="s">
        <v>289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679</v>
      </c>
      <c r="C3795" s="209" t="s">
        <v>680</v>
      </c>
      <c r="D3795" s="72" t="str">
        <f t="shared" si="119"/>
        <v>jun/2018</v>
      </c>
      <c r="E3795" s="206">
        <v>43257</v>
      </c>
      <c r="F3795" s="205" t="s">
        <v>451</v>
      </c>
      <c r="G3795" s="205" t="s">
        <v>284</v>
      </c>
      <c r="H3795" s="207" t="s">
        <v>1328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679</v>
      </c>
      <c r="C3796" s="209" t="s">
        <v>680</v>
      </c>
      <c r="D3796" s="72" t="str">
        <f t="shared" si="119"/>
        <v>jun/2018</v>
      </c>
      <c r="E3796" s="206">
        <v>43257</v>
      </c>
      <c r="F3796" s="205" t="s">
        <v>454</v>
      </c>
      <c r="G3796" s="205" t="s">
        <v>284</v>
      </c>
      <c r="H3796" s="207" t="s">
        <v>1329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679</v>
      </c>
      <c r="C3797" s="209" t="s">
        <v>680</v>
      </c>
      <c r="D3797" s="72" t="str">
        <f t="shared" si="119"/>
        <v>jun/2018</v>
      </c>
      <c r="E3797" s="206">
        <v>43257</v>
      </c>
      <c r="F3797" s="205" t="s">
        <v>209</v>
      </c>
      <c r="G3797" s="205" t="s">
        <v>284</v>
      </c>
      <c r="H3797" s="207" t="s">
        <v>295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679</v>
      </c>
      <c r="C3798" s="209" t="s">
        <v>680</v>
      </c>
      <c r="D3798" s="72" t="str">
        <f t="shared" si="119"/>
        <v>jun/2018</v>
      </c>
      <c r="E3798" s="206">
        <v>43257</v>
      </c>
      <c r="F3798" s="205" t="s">
        <v>209</v>
      </c>
      <c r="G3798" s="205" t="s">
        <v>284</v>
      </c>
      <c r="H3798" s="207" t="s">
        <v>295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679</v>
      </c>
      <c r="C3799" s="209" t="s">
        <v>680</v>
      </c>
      <c r="D3799" s="72" t="str">
        <f t="shared" si="119"/>
        <v>jun/2018</v>
      </c>
      <c r="E3799" s="206">
        <v>43257</v>
      </c>
      <c r="F3799" s="205" t="s">
        <v>209</v>
      </c>
      <c r="G3799" s="205" t="s">
        <v>284</v>
      </c>
      <c r="H3799" s="207" t="s">
        <v>295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679</v>
      </c>
      <c r="C3800" s="209" t="s">
        <v>680</v>
      </c>
      <c r="D3800" s="72" t="str">
        <f t="shared" si="119"/>
        <v>jun/2018</v>
      </c>
      <c r="E3800" s="206">
        <v>43257</v>
      </c>
      <c r="F3800" s="205" t="s">
        <v>209</v>
      </c>
      <c r="G3800" s="205" t="s">
        <v>284</v>
      </c>
      <c r="H3800" s="207" t="s">
        <v>295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679</v>
      </c>
      <c r="C3801" s="209" t="s">
        <v>680</v>
      </c>
      <c r="D3801" s="72" t="str">
        <f t="shared" si="119"/>
        <v>jun/2018</v>
      </c>
      <c r="E3801" s="206">
        <v>43257</v>
      </c>
      <c r="F3801" s="205" t="s">
        <v>209</v>
      </c>
      <c r="G3801" s="205" t="s">
        <v>284</v>
      </c>
      <c r="H3801" s="207" t="s">
        <v>295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679</v>
      </c>
      <c r="C3802" s="209" t="s">
        <v>680</v>
      </c>
      <c r="D3802" s="72" t="str">
        <f t="shared" si="119"/>
        <v>jun/2018</v>
      </c>
      <c r="E3802" s="206">
        <v>43257</v>
      </c>
      <c r="F3802" s="205" t="s">
        <v>209</v>
      </c>
      <c r="G3802" s="205" t="s">
        <v>284</v>
      </c>
      <c r="H3802" s="207" t="s">
        <v>295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679</v>
      </c>
      <c r="C3803" s="209" t="s">
        <v>680</v>
      </c>
      <c r="D3803" s="72" t="str">
        <f t="shared" si="119"/>
        <v>jun/2018</v>
      </c>
      <c r="E3803" s="206">
        <v>43257</v>
      </c>
      <c r="F3803" s="205" t="s">
        <v>209</v>
      </c>
      <c r="G3803" s="205" t="s">
        <v>284</v>
      </c>
      <c r="H3803" s="207" t="s">
        <v>295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679</v>
      </c>
      <c r="C3804" s="209" t="s">
        <v>680</v>
      </c>
      <c r="D3804" s="72" t="str">
        <f t="shared" si="119"/>
        <v>jun/2018</v>
      </c>
      <c r="E3804" s="206">
        <v>43257</v>
      </c>
      <c r="F3804" s="205" t="s">
        <v>209</v>
      </c>
      <c r="G3804" s="205" t="s">
        <v>284</v>
      </c>
      <c r="H3804" s="207" t="s">
        <v>295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679</v>
      </c>
      <c r="C3805" s="209" t="s">
        <v>680</v>
      </c>
      <c r="D3805" s="72" t="str">
        <f t="shared" si="119"/>
        <v>jun/2018</v>
      </c>
      <c r="E3805" s="206">
        <v>43257</v>
      </c>
      <c r="F3805" s="205" t="s">
        <v>209</v>
      </c>
      <c r="G3805" s="205" t="s">
        <v>284</v>
      </c>
      <c r="H3805" s="207" t="s">
        <v>295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679</v>
      </c>
      <c r="C3806" s="209" t="s">
        <v>680</v>
      </c>
      <c r="D3806" s="72" t="str">
        <f t="shared" si="119"/>
        <v>jun/2018</v>
      </c>
      <c r="E3806" s="206">
        <v>43257</v>
      </c>
      <c r="F3806" s="205" t="s">
        <v>454</v>
      </c>
      <c r="G3806" s="205" t="s">
        <v>284</v>
      </c>
      <c r="H3806" s="207" t="s">
        <v>1187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679</v>
      </c>
      <c r="C3807" s="209" t="s">
        <v>680</v>
      </c>
      <c r="D3807" s="72" t="str">
        <f t="shared" si="119"/>
        <v>jun/2018</v>
      </c>
      <c r="E3807" s="206">
        <v>43257</v>
      </c>
      <c r="F3807" s="205" t="s">
        <v>209</v>
      </c>
      <c r="G3807" s="205" t="s">
        <v>284</v>
      </c>
      <c r="H3807" s="207" t="s">
        <v>1028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679</v>
      </c>
      <c r="C3808" s="209" t="s">
        <v>680</v>
      </c>
      <c r="D3808" s="72" t="str">
        <f t="shared" si="119"/>
        <v>jun/2018</v>
      </c>
      <c r="E3808" s="206">
        <v>43257</v>
      </c>
      <c r="F3808" s="205" t="s">
        <v>209</v>
      </c>
      <c r="G3808" s="205" t="s">
        <v>284</v>
      </c>
      <c r="H3808" s="207" t="s">
        <v>1028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679</v>
      </c>
      <c r="C3809" s="209" t="s">
        <v>680</v>
      </c>
      <c r="D3809" s="72" t="str">
        <f t="shared" si="119"/>
        <v>jun/2018</v>
      </c>
      <c r="E3809" s="206">
        <v>43257</v>
      </c>
      <c r="F3809" s="205" t="s">
        <v>209</v>
      </c>
      <c r="G3809" s="205" t="s">
        <v>284</v>
      </c>
      <c r="H3809" s="207" t="s">
        <v>1028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679</v>
      </c>
      <c r="C3810" s="209" t="s">
        <v>680</v>
      </c>
      <c r="D3810" s="72" t="str">
        <f t="shared" si="119"/>
        <v>jun/2018</v>
      </c>
      <c r="E3810" s="206">
        <v>43257</v>
      </c>
      <c r="F3810" s="205" t="s">
        <v>209</v>
      </c>
      <c r="G3810" s="205" t="s">
        <v>284</v>
      </c>
      <c r="H3810" s="207" t="s">
        <v>1028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679</v>
      </c>
      <c r="C3811" s="209" t="s">
        <v>680</v>
      </c>
      <c r="D3811" s="72" t="str">
        <f t="shared" si="119"/>
        <v>jun/2018</v>
      </c>
      <c r="E3811" s="206">
        <v>43257</v>
      </c>
      <c r="F3811" s="205" t="s">
        <v>209</v>
      </c>
      <c r="G3811" s="205" t="s">
        <v>284</v>
      </c>
      <c r="H3811" s="207" t="s">
        <v>1028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679</v>
      </c>
      <c r="C3812" s="209" t="s">
        <v>680</v>
      </c>
      <c r="D3812" s="72" t="str">
        <f t="shared" si="119"/>
        <v>jun/2018</v>
      </c>
      <c r="E3812" s="206">
        <v>43257</v>
      </c>
      <c r="F3812" s="205" t="s">
        <v>209</v>
      </c>
      <c r="G3812" s="205" t="s">
        <v>284</v>
      </c>
      <c r="H3812" s="207" t="s">
        <v>1028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681</v>
      </c>
      <c r="C3813" s="209" t="s">
        <v>680</v>
      </c>
      <c r="D3813" s="72" t="str">
        <f t="shared" si="119"/>
        <v>jun/2018</v>
      </c>
      <c r="E3813" s="206">
        <v>43258</v>
      </c>
      <c r="F3813" s="205" t="s">
        <v>212</v>
      </c>
      <c r="G3813" s="205" t="s">
        <v>284</v>
      </c>
      <c r="H3813" s="207" t="s">
        <v>212</v>
      </c>
      <c r="I3813" s="207" t="s">
        <v>201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679</v>
      </c>
      <c r="C3814" s="209" t="s">
        <v>680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284</v>
      </c>
      <c r="H3814" s="207" t="s">
        <v>991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679</v>
      </c>
      <c r="C3815" s="209" t="s">
        <v>680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284</v>
      </c>
      <c r="H3815" s="207" t="s">
        <v>178</v>
      </c>
      <c r="I3815" s="207" t="s">
        <v>239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679</v>
      </c>
      <c r="C3816" s="209" t="s">
        <v>680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284</v>
      </c>
      <c r="H3816" s="207" t="s">
        <v>178</v>
      </c>
      <c r="I3816" s="207" t="s">
        <v>237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679</v>
      </c>
      <c r="C3817" s="209" t="s">
        <v>680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284</v>
      </c>
      <c r="H3817" s="207" t="s">
        <v>385</v>
      </c>
      <c r="I3817" s="207" t="s">
        <v>238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679</v>
      </c>
      <c r="C3818" s="209" t="s">
        <v>680</v>
      </c>
      <c r="D3818" s="72" t="str">
        <f t="shared" si="119"/>
        <v>jun/2018</v>
      </c>
      <c r="E3818" s="206">
        <v>43258</v>
      </c>
      <c r="F3818" s="205" t="s">
        <v>209</v>
      </c>
      <c r="G3818" s="205" t="s">
        <v>284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679</v>
      </c>
      <c r="C3819" s="209" t="s">
        <v>680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284</v>
      </c>
      <c r="H3819" s="207" t="s">
        <v>343</v>
      </c>
      <c r="I3819" s="207" t="s">
        <v>238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679</v>
      </c>
      <c r="C3820" s="209" t="s">
        <v>680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284</v>
      </c>
      <c r="H3820" s="207" t="s">
        <v>343</v>
      </c>
      <c r="I3820" s="207" t="s">
        <v>238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679</v>
      </c>
      <c r="C3821" s="209" t="s">
        <v>680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284</v>
      </c>
      <c r="H3821" s="207" t="s">
        <v>343</v>
      </c>
      <c r="I3821" s="207" t="s">
        <v>237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679</v>
      </c>
      <c r="C3822" s="209" t="s">
        <v>680</v>
      </c>
      <c r="D3822" s="72" t="str">
        <f t="shared" si="119"/>
        <v>jun/2018</v>
      </c>
      <c r="E3822" s="206">
        <v>43258</v>
      </c>
      <c r="F3822" s="205" t="s">
        <v>456</v>
      </c>
      <c r="G3822" s="205" t="s">
        <v>284</v>
      </c>
      <c r="H3822" s="207" t="s">
        <v>456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679</v>
      </c>
      <c r="C3823" s="209" t="s">
        <v>680</v>
      </c>
      <c r="D3823" s="72" t="str">
        <f t="shared" si="119"/>
        <v>jun/2018</v>
      </c>
      <c r="E3823" s="206">
        <v>43258</v>
      </c>
      <c r="F3823" s="205" t="s">
        <v>456</v>
      </c>
      <c r="G3823" s="205" t="s">
        <v>284</v>
      </c>
      <c r="H3823" s="207" t="s">
        <v>456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679</v>
      </c>
      <c r="C3824" s="209" t="s">
        <v>680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284</v>
      </c>
      <c r="H3824" s="207" t="s">
        <v>325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679</v>
      </c>
      <c r="C3825" s="209" t="s">
        <v>680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284</v>
      </c>
      <c r="H3825" s="207" t="s">
        <v>325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679</v>
      </c>
      <c r="C3826" s="209" t="s">
        <v>680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284</v>
      </c>
      <c r="H3826" s="207" t="s">
        <v>325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679</v>
      </c>
      <c r="C3827" s="209" t="s">
        <v>680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284</v>
      </c>
      <c r="H3827" s="207" t="s">
        <v>996</v>
      </c>
      <c r="I3827" s="207" t="s">
        <v>237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679</v>
      </c>
      <c r="C3828" s="209" t="s">
        <v>680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284</v>
      </c>
      <c r="H3828" s="207" t="s">
        <v>889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679</v>
      </c>
      <c r="C3829" s="209" t="s">
        <v>680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284</v>
      </c>
      <c r="H3829" s="207" t="s">
        <v>1002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679</v>
      </c>
      <c r="C3830" s="209" t="s">
        <v>680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284</v>
      </c>
      <c r="H3830" s="207" t="s">
        <v>1002</v>
      </c>
      <c r="I3830" s="207" t="s">
        <v>262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679</v>
      </c>
      <c r="C3831" s="209" t="s">
        <v>680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284</v>
      </c>
      <c r="H3831" s="207" t="s">
        <v>1002</v>
      </c>
      <c r="I3831" s="207" t="s">
        <v>262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679</v>
      </c>
      <c r="C3832" s="209" t="s">
        <v>680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284</v>
      </c>
      <c r="H3832" s="207" t="s">
        <v>1002</v>
      </c>
      <c r="I3832" s="207" t="s">
        <v>241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679</v>
      </c>
      <c r="C3833" s="209" t="s">
        <v>680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284</v>
      </c>
      <c r="H3833" s="207" t="s">
        <v>1330</v>
      </c>
      <c r="I3833" s="207" t="s">
        <v>239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679</v>
      </c>
      <c r="C3834" s="209" t="s">
        <v>680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284</v>
      </c>
      <c r="H3834" s="207" t="s">
        <v>352</v>
      </c>
      <c r="I3834" s="207" t="s">
        <v>237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679</v>
      </c>
      <c r="C3835" s="209" t="s">
        <v>680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284</v>
      </c>
      <c r="H3835" s="207" t="s">
        <v>1331</v>
      </c>
      <c r="I3835" s="207" t="s">
        <v>238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679</v>
      </c>
      <c r="C3836" s="209" t="s">
        <v>680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284</v>
      </c>
      <c r="H3836" s="207" t="s">
        <v>1332</v>
      </c>
      <c r="I3836" s="207" t="s">
        <v>240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679</v>
      </c>
      <c r="C3837" s="209" t="s">
        <v>680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284</v>
      </c>
      <c r="H3837" s="207" t="s">
        <v>988</v>
      </c>
      <c r="I3837" s="207" t="s">
        <v>244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679</v>
      </c>
      <c r="C3838" s="209" t="s">
        <v>680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284</v>
      </c>
      <c r="H3838" s="207" t="s">
        <v>288</v>
      </c>
      <c r="I3838" s="207" t="s">
        <v>238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679</v>
      </c>
      <c r="C3839" s="209" t="s">
        <v>680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314</v>
      </c>
      <c r="H3839" s="207" t="s">
        <v>288</v>
      </c>
      <c r="I3839" s="207" t="s">
        <v>237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679</v>
      </c>
      <c r="C3840" s="209" t="s">
        <v>680</v>
      </c>
      <c r="D3840" s="72" t="str">
        <f t="shared" si="119"/>
        <v>jun/2018</v>
      </c>
      <c r="E3840" s="206">
        <v>43258</v>
      </c>
      <c r="F3840" s="205" t="s">
        <v>202</v>
      </c>
      <c r="G3840" s="205" t="s">
        <v>284</v>
      </c>
      <c r="H3840" s="207" t="s">
        <v>203</v>
      </c>
      <c r="I3840" s="207" t="s">
        <v>289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679</v>
      </c>
      <c r="C3841" s="209" t="s">
        <v>680</v>
      </c>
      <c r="D3841" s="72" t="str">
        <f t="shared" si="119"/>
        <v>jun/2018</v>
      </c>
      <c r="E3841" s="206">
        <v>43258</v>
      </c>
      <c r="F3841" s="205" t="s">
        <v>209</v>
      </c>
      <c r="G3841" s="205" t="s">
        <v>284</v>
      </c>
      <c r="H3841" s="207" t="s">
        <v>295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679</v>
      </c>
      <c r="C3842" s="209" t="s">
        <v>680</v>
      </c>
      <c r="D3842" s="72" t="str">
        <f t="shared" si="119"/>
        <v>jun/2018</v>
      </c>
      <c r="E3842" s="206">
        <v>43258</v>
      </c>
      <c r="F3842" s="205" t="s">
        <v>209</v>
      </c>
      <c r="G3842" s="205" t="s">
        <v>284</v>
      </c>
      <c r="H3842" s="207" t="s">
        <v>295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679</v>
      </c>
      <c r="C3843" s="209" t="s">
        <v>680</v>
      </c>
      <c r="D3843" s="72" t="str">
        <f t="shared" si="119"/>
        <v>jun/2018</v>
      </c>
      <c r="E3843" s="206">
        <v>43258</v>
      </c>
      <c r="F3843" s="205" t="s">
        <v>209</v>
      </c>
      <c r="G3843" s="205" t="s">
        <v>284</v>
      </c>
      <c r="H3843" s="207" t="s">
        <v>295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679</v>
      </c>
      <c r="C3844" s="209" t="s">
        <v>680</v>
      </c>
      <c r="D3844" s="72" t="str">
        <f t="shared" ref="D3844:D3907" si="121">TEXT(E3844,"mmm/aaaa")</f>
        <v>jun/2018</v>
      </c>
      <c r="E3844" s="206">
        <v>43258</v>
      </c>
      <c r="F3844" s="205" t="s">
        <v>209</v>
      </c>
      <c r="G3844" s="205" t="s">
        <v>284</v>
      </c>
      <c r="H3844" s="207" t="s">
        <v>295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679</v>
      </c>
      <c r="C3845" s="209" t="s">
        <v>680</v>
      </c>
      <c r="D3845" s="72" t="str">
        <f t="shared" si="121"/>
        <v>jun/2018</v>
      </c>
      <c r="E3845" s="206">
        <v>43258</v>
      </c>
      <c r="F3845" s="205" t="s">
        <v>209</v>
      </c>
      <c r="G3845" s="205" t="s">
        <v>284</v>
      </c>
      <c r="H3845" s="207" t="s">
        <v>295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679</v>
      </c>
      <c r="C3846" s="209" t="s">
        <v>680</v>
      </c>
      <c r="D3846" s="72" t="str">
        <f t="shared" si="121"/>
        <v>jun/2018</v>
      </c>
      <c r="E3846" s="206">
        <v>43258</v>
      </c>
      <c r="F3846" s="205" t="s">
        <v>209</v>
      </c>
      <c r="G3846" s="205" t="s">
        <v>284</v>
      </c>
      <c r="H3846" s="207" t="s">
        <v>295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679</v>
      </c>
      <c r="C3847" s="209" t="s">
        <v>680</v>
      </c>
      <c r="D3847" s="72" t="str">
        <f t="shared" si="121"/>
        <v>jun/2018</v>
      </c>
      <c r="E3847" s="206">
        <v>43258</v>
      </c>
      <c r="F3847" s="205" t="s">
        <v>209</v>
      </c>
      <c r="G3847" s="205" t="s">
        <v>284</v>
      </c>
      <c r="H3847" s="207" t="s">
        <v>1028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679</v>
      </c>
      <c r="C3848" s="209" t="s">
        <v>680</v>
      </c>
      <c r="D3848" s="72" t="str">
        <f t="shared" si="121"/>
        <v>jun/2018</v>
      </c>
      <c r="E3848" s="206">
        <v>43258</v>
      </c>
      <c r="F3848" s="205" t="s">
        <v>209</v>
      </c>
      <c r="G3848" s="205" t="s">
        <v>284</v>
      </c>
      <c r="H3848" s="207" t="s">
        <v>1028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679</v>
      </c>
      <c r="C3849" s="209" t="s">
        <v>680</v>
      </c>
      <c r="D3849" s="72" t="str">
        <f t="shared" si="121"/>
        <v>jun/2018</v>
      </c>
      <c r="E3849" s="206">
        <v>43258</v>
      </c>
      <c r="F3849" s="205" t="s">
        <v>209</v>
      </c>
      <c r="G3849" s="205" t="s">
        <v>284</v>
      </c>
      <c r="H3849" s="207" t="s">
        <v>1028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679</v>
      </c>
      <c r="C3850" s="209" t="s">
        <v>680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284</v>
      </c>
      <c r="H3850" s="207" t="s">
        <v>1041</v>
      </c>
      <c r="I3850" s="207" t="s">
        <v>248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679</v>
      </c>
      <c r="C3851" s="209" t="s">
        <v>680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284</v>
      </c>
      <c r="H3851" s="207" t="s">
        <v>1333</v>
      </c>
      <c r="I3851" s="207" t="s">
        <v>249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679</v>
      </c>
      <c r="C3852" s="209" t="s">
        <v>680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284</v>
      </c>
      <c r="H3852" s="207" t="s">
        <v>178</v>
      </c>
      <c r="I3852" s="207" t="s">
        <v>238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679</v>
      </c>
      <c r="C3853" s="209" t="s">
        <v>680</v>
      </c>
      <c r="D3853" s="72" t="str">
        <f t="shared" si="121"/>
        <v>jun/2018</v>
      </c>
      <c r="E3853" s="206">
        <v>43259</v>
      </c>
      <c r="F3853" s="205" t="s">
        <v>311</v>
      </c>
      <c r="G3853" s="205" t="s">
        <v>284</v>
      </c>
      <c r="H3853" s="207" t="s">
        <v>1334</v>
      </c>
      <c r="I3853" s="207" t="s">
        <v>265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679</v>
      </c>
      <c r="C3854" s="209" t="s">
        <v>680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284</v>
      </c>
      <c r="H3854" s="207" t="s">
        <v>889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679</v>
      </c>
      <c r="C3855" s="209" t="s">
        <v>680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284</v>
      </c>
      <c r="H3855" s="207" t="s">
        <v>303</v>
      </c>
      <c r="I3855" s="207" t="s">
        <v>237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679</v>
      </c>
      <c r="C3856" s="209" t="s">
        <v>680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284</v>
      </c>
      <c r="H3856" s="207" t="s">
        <v>1002</v>
      </c>
      <c r="I3856" s="207" t="s">
        <v>241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679</v>
      </c>
      <c r="C3857" s="209" t="s">
        <v>680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284</v>
      </c>
      <c r="H3857" s="207" t="s">
        <v>987</v>
      </c>
      <c r="I3857" s="207" t="s">
        <v>250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679</v>
      </c>
      <c r="C3858" s="209" t="s">
        <v>680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284</v>
      </c>
      <c r="H3858" s="207" t="s">
        <v>168</v>
      </c>
      <c r="I3858" s="207" t="s">
        <v>249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679</v>
      </c>
      <c r="C3859" s="209" t="s">
        <v>680</v>
      </c>
      <c r="D3859" s="72" t="str">
        <f t="shared" si="121"/>
        <v>jun/2018</v>
      </c>
      <c r="E3859" s="206">
        <v>43259</v>
      </c>
      <c r="F3859" s="205" t="s">
        <v>311</v>
      </c>
      <c r="G3859" s="205" t="s">
        <v>284</v>
      </c>
      <c r="H3859" s="207" t="s">
        <v>1109</v>
      </c>
      <c r="I3859" s="207" t="s">
        <v>265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679</v>
      </c>
      <c r="C3860" s="209" t="s">
        <v>680</v>
      </c>
      <c r="D3860" s="72" t="str">
        <f t="shared" si="121"/>
        <v>jun/2018</v>
      </c>
      <c r="E3860" s="206">
        <v>43259</v>
      </c>
      <c r="F3860" s="205" t="s">
        <v>311</v>
      </c>
      <c r="G3860" s="205" t="s">
        <v>284</v>
      </c>
      <c r="H3860" s="207" t="s">
        <v>444</v>
      </c>
      <c r="I3860" s="207" t="s">
        <v>265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679</v>
      </c>
      <c r="C3861" s="209" t="s">
        <v>680</v>
      </c>
      <c r="D3861" s="72" t="str">
        <f t="shared" si="121"/>
        <v>jun/2018</v>
      </c>
      <c r="E3861" s="206">
        <v>43259</v>
      </c>
      <c r="F3861" s="205" t="s">
        <v>311</v>
      </c>
      <c r="G3861" s="205" t="s">
        <v>284</v>
      </c>
      <c r="H3861" s="207" t="s">
        <v>378</v>
      </c>
      <c r="I3861" s="207" t="s">
        <v>265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679</v>
      </c>
      <c r="C3862" s="209" t="s">
        <v>680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284</v>
      </c>
      <c r="H3862" s="207" t="s">
        <v>288</v>
      </c>
      <c r="I3862" s="207" t="s">
        <v>238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679</v>
      </c>
      <c r="C3863" s="209" t="s">
        <v>680</v>
      </c>
      <c r="D3863" s="72" t="str">
        <f t="shared" si="121"/>
        <v>jun/2018</v>
      </c>
      <c r="E3863" s="206">
        <v>43259</v>
      </c>
      <c r="F3863" s="205" t="s">
        <v>202</v>
      </c>
      <c r="G3863" s="205" t="s">
        <v>284</v>
      </c>
      <c r="H3863" s="207" t="s">
        <v>203</v>
      </c>
      <c r="I3863" s="207" t="s">
        <v>289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679</v>
      </c>
      <c r="C3864" s="209" t="s">
        <v>680</v>
      </c>
      <c r="D3864" s="72" t="str">
        <f t="shared" si="121"/>
        <v>jun/2018</v>
      </c>
      <c r="E3864" s="206">
        <v>43259</v>
      </c>
      <c r="F3864" s="205" t="s">
        <v>209</v>
      </c>
      <c r="G3864" s="205" t="s">
        <v>284</v>
      </c>
      <c r="H3864" s="207" t="s">
        <v>295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679</v>
      </c>
      <c r="C3865" s="209" t="s">
        <v>680</v>
      </c>
      <c r="D3865" s="72" t="str">
        <f t="shared" si="121"/>
        <v>jun/2018</v>
      </c>
      <c r="E3865" s="206">
        <v>43259</v>
      </c>
      <c r="F3865" s="205" t="s">
        <v>209</v>
      </c>
      <c r="G3865" s="205" t="s">
        <v>284</v>
      </c>
      <c r="H3865" s="207" t="s">
        <v>295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679</v>
      </c>
      <c r="C3866" s="209" t="s">
        <v>680</v>
      </c>
      <c r="D3866" s="72" t="str">
        <f t="shared" si="121"/>
        <v>jun/2018</v>
      </c>
      <c r="E3866" s="206">
        <v>43259</v>
      </c>
      <c r="F3866" s="205" t="s">
        <v>209</v>
      </c>
      <c r="G3866" s="205" t="s">
        <v>284</v>
      </c>
      <c r="H3866" s="207" t="s">
        <v>295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679</v>
      </c>
      <c r="C3867" s="209" t="s">
        <v>680</v>
      </c>
      <c r="D3867" s="72" t="str">
        <f t="shared" si="121"/>
        <v>jun/2018</v>
      </c>
      <c r="E3867" s="206">
        <v>43259</v>
      </c>
      <c r="F3867" s="205" t="s">
        <v>209</v>
      </c>
      <c r="G3867" s="205" t="s">
        <v>284</v>
      </c>
      <c r="H3867" s="207" t="s">
        <v>1028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679</v>
      </c>
      <c r="C3868" s="209" t="s">
        <v>680</v>
      </c>
      <c r="D3868" s="72" t="str">
        <f t="shared" si="121"/>
        <v>jun/2018</v>
      </c>
      <c r="E3868" s="206">
        <v>43259</v>
      </c>
      <c r="F3868" s="205" t="s">
        <v>209</v>
      </c>
      <c r="G3868" s="205" t="s">
        <v>284</v>
      </c>
      <c r="H3868" s="207" t="s">
        <v>1028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679</v>
      </c>
      <c r="C3869" s="209" t="s">
        <v>680</v>
      </c>
      <c r="D3869" s="72" t="str">
        <f t="shared" si="121"/>
        <v>jun/2018</v>
      </c>
      <c r="E3869" s="206">
        <v>43259</v>
      </c>
      <c r="F3869" s="205" t="s">
        <v>209</v>
      </c>
      <c r="G3869" s="205" t="s">
        <v>284</v>
      </c>
      <c r="H3869" s="207" t="s">
        <v>1028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679</v>
      </c>
      <c r="C3870" s="209" t="s">
        <v>680</v>
      </c>
      <c r="D3870" s="72" t="str">
        <f t="shared" si="121"/>
        <v>jun/2018</v>
      </c>
      <c r="E3870" s="206">
        <v>43259</v>
      </c>
      <c r="F3870" s="205" t="s">
        <v>209</v>
      </c>
      <c r="G3870" s="205" t="s">
        <v>284</v>
      </c>
      <c r="H3870" s="207" t="s">
        <v>1028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679</v>
      </c>
      <c r="C3871" s="209" t="s">
        <v>680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284</v>
      </c>
      <c r="H3871" s="207" t="s">
        <v>994</v>
      </c>
      <c r="I3871" s="207" t="s">
        <v>238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679</v>
      </c>
      <c r="C3872" s="209" t="s">
        <v>680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284</v>
      </c>
      <c r="H3872" s="207" t="s">
        <v>994</v>
      </c>
      <c r="I3872" s="207" t="s">
        <v>249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679</v>
      </c>
      <c r="C3873" s="209" t="s">
        <v>680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284</v>
      </c>
      <c r="H3873" s="207" t="s">
        <v>313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679</v>
      </c>
      <c r="C3874" s="209" t="s">
        <v>680</v>
      </c>
      <c r="D3874" s="72" t="str">
        <f t="shared" si="121"/>
        <v>jun/2018</v>
      </c>
      <c r="E3874" s="206">
        <v>43262</v>
      </c>
      <c r="F3874" s="205" t="s">
        <v>1335</v>
      </c>
      <c r="G3874" s="205" t="s">
        <v>284</v>
      </c>
      <c r="H3874" s="207" t="s">
        <v>1275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679</v>
      </c>
      <c r="C3875" s="209" t="s">
        <v>680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284</v>
      </c>
      <c r="H3875" s="207" t="s">
        <v>178</v>
      </c>
      <c r="I3875" s="207" t="s">
        <v>238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679</v>
      </c>
      <c r="C3876" s="209" t="s">
        <v>680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284</v>
      </c>
      <c r="H3876" s="207" t="s">
        <v>178</v>
      </c>
      <c r="I3876" s="207" t="s">
        <v>238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679</v>
      </c>
      <c r="C3877" s="209" t="s">
        <v>680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284</v>
      </c>
      <c r="H3877" s="207" t="s">
        <v>563</v>
      </c>
      <c r="I3877" s="207" t="s">
        <v>238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679</v>
      </c>
      <c r="C3878" s="209" t="s">
        <v>680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284</v>
      </c>
      <c r="H3878" s="207" t="s">
        <v>385</v>
      </c>
      <c r="I3878" s="207" t="s">
        <v>238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679</v>
      </c>
      <c r="C3879" s="209" t="s">
        <v>680</v>
      </c>
      <c r="D3879" s="72" t="str">
        <f t="shared" si="121"/>
        <v>jun/2018</v>
      </c>
      <c r="E3879" s="206">
        <v>43262</v>
      </c>
      <c r="F3879" s="205" t="s">
        <v>1336</v>
      </c>
      <c r="G3879" s="205" t="s">
        <v>284</v>
      </c>
      <c r="H3879" s="207" t="s">
        <v>1018</v>
      </c>
      <c r="I3879" s="207" t="s">
        <v>232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679</v>
      </c>
      <c r="C3880" s="209" t="s">
        <v>680</v>
      </c>
      <c r="D3880" s="72" t="str">
        <f t="shared" si="121"/>
        <v>jun/2018</v>
      </c>
      <c r="E3880" s="206">
        <v>43262</v>
      </c>
      <c r="F3880" s="205" t="s">
        <v>1337</v>
      </c>
      <c r="G3880" s="205" t="s">
        <v>284</v>
      </c>
      <c r="H3880" s="207" t="s">
        <v>999</v>
      </c>
      <c r="I3880" s="207" t="s">
        <v>232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681</v>
      </c>
      <c r="C3881" s="209" t="s">
        <v>680</v>
      </c>
      <c r="D3881" s="72" t="str">
        <f t="shared" si="121"/>
        <v>jun/2018</v>
      </c>
      <c r="E3881" s="206">
        <v>43262</v>
      </c>
      <c r="F3881" s="205" t="s">
        <v>209</v>
      </c>
      <c r="G3881" s="205" t="s">
        <v>284</v>
      </c>
      <c r="H3881" s="207" t="s">
        <v>318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679</v>
      </c>
      <c r="C3882" s="209" t="s">
        <v>680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284</v>
      </c>
      <c r="H3882" s="207" t="s">
        <v>1098</v>
      </c>
      <c r="I3882" s="207" t="s">
        <v>268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679</v>
      </c>
      <c r="C3883" s="209" t="s">
        <v>680</v>
      </c>
      <c r="D3883" s="72" t="str">
        <f t="shared" si="121"/>
        <v>jun/2018</v>
      </c>
      <c r="E3883" s="206">
        <v>43262</v>
      </c>
      <c r="F3883" s="205" t="s">
        <v>209</v>
      </c>
      <c r="G3883" s="205" t="s">
        <v>284</v>
      </c>
      <c r="H3883" s="207" t="s">
        <v>196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679</v>
      </c>
      <c r="C3884" s="209" t="s">
        <v>680</v>
      </c>
      <c r="D3884" s="72" t="str">
        <f t="shared" si="121"/>
        <v>jun/2018</v>
      </c>
      <c r="E3884" s="206">
        <v>43262</v>
      </c>
      <c r="F3884" s="205" t="s">
        <v>1338</v>
      </c>
      <c r="G3884" s="205" t="s">
        <v>284</v>
      </c>
      <c r="H3884" s="207" t="s">
        <v>1000</v>
      </c>
      <c r="I3884" s="207" t="s">
        <v>232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679</v>
      </c>
      <c r="C3885" s="209" t="s">
        <v>680</v>
      </c>
      <c r="D3885" s="72" t="str">
        <f t="shared" si="121"/>
        <v>jun/2018</v>
      </c>
      <c r="E3885" s="206">
        <v>43262</v>
      </c>
      <c r="F3885" s="205" t="s">
        <v>1339</v>
      </c>
      <c r="G3885" s="205" t="s">
        <v>284</v>
      </c>
      <c r="H3885" s="207" t="s">
        <v>325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679</v>
      </c>
      <c r="C3886" s="209" t="s">
        <v>680</v>
      </c>
      <c r="D3886" s="72" t="str">
        <f t="shared" si="121"/>
        <v>jun/2018</v>
      </c>
      <c r="E3886" s="206">
        <v>43262</v>
      </c>
      <c r="F3886" s="205" t="s">
        <v>1340</v>
      </c>
      <c r="G3886" s="205" t="s">
        <v>284</v>
      </c>
      <c r="H3886" s="207" t="s">
        <v>325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679</v>
      </c>
      <c r="C3887" s="209" t="s">
        <v>680</v>
      </c>
      <c r="D3887" s="72" t="str">
        <f t="shared" si="121"/>
        <v>jun/2018</v>
      </c>
      <c r="E3887" s="206">
        <v>43262</v>
      </c>
      <c r="F3887" s="205" t="s">
        <v>1341</v>
      </c>
      <c r="G3887" s="205" t="s">
        <v>284</v>
      </c>
      <c r="H3887" s="207" t="s">
        <v>1342</v>
      </c>
      <c r="I3887" s="207" t="s">
        <v>232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679</v>
      </c>
      <c r="C3888" s="209" t="s">
        <v>680</v>
      </c>
      <c r="D3888" s="72" t="str">
        <f t="shared" si="121"/>
        <v>jun/2018</v>
      </c>
      <c r="E3888" s="206">
        <v>43262</v>
      </c>
      <c r="F3888" s="205" t="s">
        <v>1343</v>
      </c>
      <c r="G3888" s="205" t="s">
        <v>284</v>
      </c>
      <c r="H3888" s="207" t="s">
        <v>1001</v>
      </c>
      <c r="I3888" s="207" t="s">
        <v>232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679</v>
      </c>
      <c r="C3889" s="209" t="s">
        <v>680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284</v>
      </c>
      <c r="H3889" s="207" t="s">
        <v>303</v>
      </c>
      <c r="I3889" s="207" t="s">
        <v>237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679</v>
      </c>
      <c r="C3890" s="209" t="s">
        <v>680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284</v>
      </c>
      <c r="H3890" s="207" t="s">
        <v>303</v>
      </c>
      <c r="I3890" s="207" t="s">
        <v>237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679</v>
      </c>
      <c r="C3891" s="209" t="s">
        <v>680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284</v>
      </c>
      <c r="H3891" s="207" t="s">
        <v>352</v>
      </c>
      <c r="I3891" s="207" t="s">
        <v>237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679</v>
      </c>
      <c r="C3892" s="209" t="s">
        <v>680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284</v>
      </c>
      <c r="H3892" s="207" t="s">
        <v>352</v>
      </c>
      <c r="I3892" s="207" t="s">
        <v>249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679</v>
      </c>
      <c r="C3893" s="209" t="s">
        <v>680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284</v>
      </c>
      <c r="H3893" s="207" t="s">
        <v>400</v>
      </c>
      <c r="I3893" s="207" t="s">
        <v>249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679</v>
      </c>
      <c r="C3894" s="209" t="s">
        <v>680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284</v>
      </c>
      <c r="H3894" s="207" t="s">
        <v>1239</v>
      </c>
      <c r="I3894" s="207" t="s">
        <v>238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679</v>
      </c>
      <c r="C3895" s="209" t="s">
        <v>680</v>
      </c>
      <c r="D3895" s="72" t="str">
        <f t="shared" si="121"/>
        <v>jun/2018</v>
      </c>
      <c r="E3895" s="206">
        <v>43262</v>
      </c>
      <c r="F3895" s="205" t="s">
        <v>1344</v>
      </c>
      <c r="G3895" s="205" t="s">
        <v>284</v>
      </c>
      <c r="H3895" s="207" t="s">
        <v>1003</v>
      </c>
      <c r="I3895" s="207" t="s">
        <v>257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679</v>
      </c>
      <c r="C3896" s="209" t="s">
        <v>680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310</v>
      </c>
      <c r="H3896" s="207" t="s">
        <v>288</v>
      </c>
      <c r="I3896" s="207" t="s">
        <v>237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681</v>
      </c>
      <c r="C3897" s="209" t="s">
        <v>680</v>
      </c>
      <c r="D3897" s="72" t="str">
        <f t="shared" si="121"/>
        <v>jun/2018</v>
      </c>
      <c r="E3897" s="206">
        <v>43262</v>
      </c>
      <c r="F3897" s="205" t="s">
        <v>202</v>
      </c>
      <c r="G3897" s="205" t="s">
        <v>284</v>
      </c>
      <c r="H3897" s="207" t="s">
        <v>203</v>
      </c>
      <c r="I3897" s="207" t="s">
        <v>289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679</v>
      </c>
      <c r="C3898" s="209" t="s">
        <v>680</v>
      </c>
      <c r="D3898" s="72" t="str">
        <f t="shared" si="121"/>
        <v>jun/2018</v>
      </c>
      <c r="E3898" s="206">
        <v>43262</v>
      </c>
      <c r="F3898" s="205" t="s">
        <v>202</v>
      </c>
      <c r="G3898" s="205" t="s">
        <v>284</v>
      </c>
      <c r="H3898" s="207" t="s">
        <v>203</v>
      </c>
      <c r="I3898" s="207" t="s">
        <v>289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679</v>
      </c>
      <c r="C3899" s="209" t="s">
        <v>680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284</v>
      </c>
      <c r="H3899" s="207" t="s">
        <v>306</v>
      </c>
      <c r="I3899" s="207" t="s">
        <v>242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679</v>
      </c>
      <c r="C3900" s="209" t="s">
        <v>680</v>
      </c>
      <c r="D3900" s="72" t="str">
        <f t="shared" si="121"/>
        <v>jun/2018</v>
      </c>
      <c r="E3900" s="206">
        <v>43262</v>
      </c>
      <c r="F3900" s="205" t="s">
        <v>1345</v>
      </c>
      <c r="G3900" s="205" t="s">
        <v>284</v>
      </c>
      <c r="H3900" s="207" t="s">
        <v>533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679</v>
      </c>
      <c r="C3901" s="209" t="s">
        <v>680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284</v>
      </c>
      <c r="H3901" s="207" t="s">
        <v>995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679</v>
      </c>
      <c r="C3902" s="209" t="s">
        <v>680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284</v>
      </c>
      <c r="H3902" s="207" t="s">
        <v>1346</v>
      </c>
      <c r="I3902" s="207" t="s">
        <v>163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679</v>
      </c>
      <c r="C3903" s="209" t="s">
        <v>680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284</v>
      </c>
      <c r="H3903" s="207" t="s">
        <v>207</v>
      </c>
      <c r="I3903" s="207" t="s">
        <v>186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679</v>
      </c>
      <c r="C3904" s="209" t="s">
        <v>680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284</v>
      </c>
      <c r="H3904" s="207" t="s">
        <v>1275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679</v>
      </c>
      <c r="C3905" s="209" t="s">
        <v>680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284</v>
      </c>
      <c r="H3905" s="207" t="s">
        <v>996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679</v>
      </c>
      <c r="C3906" s="209" t="s">
        <v>680</v>
      </c>
      <c r="D3906" s="72" t="str">
        <f t="shared" si="121"/>
        <v>jun/2018</v>
      </c>
      <c r="E3906" s="206">
        <v>43263</v>
      </c>
      <c r="F3906" s="205" t="s">
        <v>161</v>
      </c>
      <c r="G3906" s="205" t="s">
        <v>284</v>
      </c>
      <c r="H3906" s="207" t="s">
        <v>981</v>
      </c>
      <c r="I3906" s="207" t="s">
        <v>248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679</v>
      </c>
      <c r="C3907" s="209" t="s">
        <v>680</v>
      </c>
      <c r="D3907" s="72" t="str">
        <f t="shared" si="121"/>
        <v>jun/2018</v>
      </c>
      <c r="E3907" s="206">
        <v>43263</v>
      </c>
      <c r="F3907" s="205" t="s">
        <v>311</v>
      </c>
      <c r="G3907" s="205" t="s">
        <v>284</v>
      </c>
      <c r="H3907" s="207" t="s">
        <v>1248</v>
      </c>
      <c r="I3907" s="207" t="s">
        <v>265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679</v>
      </c>
      <c r="C3908" s="209" t="s">
        <v>680</v>
      </c>
      <c r="D3908" s="72" t="str">
        <f t="shared" ref="D3908:D3971" si="123">TEXT(E3908,"mmm/aaaa")</f>
        <v>jun/2018</v>
      </c>
      <c r="E3908" s="206">
        <v>43263</v>
      </c>
      <c r="F3908" s="205" t="s">
        <v>311</v>
      </c>
      <c r="G3908" s="205" t="s">
        <v>284</v>
      </c>
      <c r="H3908" s="207" t="s">
        <v>433</v>
      </c>
      <c r="I3908" s="207" t="s">
        <v>265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679</v>
      </c>
      <c r="C3909" s="209" t="s">
        <v>680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290</v>
      </c>
      <c r="H3909" s="207" t="s">
        <v>352</v>
      </c>
      <c r="I3909" s="207" t="s">
        <v>237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679</v>
      </c>
      <c r="C3910" s="209" t="s">
        <v>680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284</v>
      </c>
      <c r="H3910" s="207" t="s">
        <v>1047</v>
      </c>
      <c r="I3910" s="207" t="s">
        <v>258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679</v>
      </c>
      <c r="C3911" s="209" t="s">
        <v>680</v>
      </c>
      <c r="D3911" s="72" t="str">
        <f t="shared" si="123"/>
        <v>jun/2018</v>
      </c>
      <c r="E3911" s="206">
        <v>43263</v>
      </c>
      <c r="F3911" s="205" t="s">
        <v>311</v>
      </c>
      <c r="G3911" s="205" t="s">
        <v>284</v>
      </c>
      <c r="H3911" s="207" t="s">
        <v>1347</v>
      </c>
      <c r="I3911" s="207" t="s">
        <v>265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679</v>
      </c>
      <c r="C3912" s="209" t="s">
        <v>680</v>
      </c>
      <c r="D3912" s="72" t="str">
        <f t="shared" si="123"/>
        <v>jun/2018</v>
      </c>
      <c r="E3912" s="206">
        <v>43263</v>
      </c>
      <c r="F3912" s="205" t="s">
        <v>311</v>
      </c>
      <c r="G3912" s="205" t="s">
        <v>284</v>
      </c>
      <c r="H3912" s="207" t="s">
        <v>692</v>
      </c>
      <c r="I3912" s="207" t="s">
        <v>265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679</v>
      </c>
      <c r="C3913" s="209" t="s">
        <v>680</v>
      </c>
      <c r="D3913" s="72" t="str">
        <f t="shared" si="123"/>
        <v>jun/2018</v>
      </c>
      <c r="E3913" s="206">
        <v>43263</v>
      </c>
      <c r="F3913" s="205" t="s">
        <v>202</v>
      </c>
      <c r="G3913" s="205" t="s">
        <v>284</v>
      </c>
      <c r="H3913" s="207" t="s">
        <v>203</v>
      </c>
      <c r="I3913" s="207" t="s">
        <v>289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679</v>
      </c>
      <c r="C3914" s="209" t="s">
        <v>680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284</v>
      </c>
      <c r="H3914" s="207" t="s">
        <v>1027</v>
      </c>
      <c r="I3914" s="207" t="s">
        <v>242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679</v>
      </c>
      <c r="C3915" s="209" t="s">
        <v>680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284</v>
      </c>
      <c r="H3915" s="207" t="s">
        <v>1027</v>
      </c>
      <c r="I3915" s="207" t="s">
        <v>242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679</v>
      </c>
      <c r="C3916" s="209" t="s">
        <v>680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284</v>
      </c>
      <c r="H3916" s="207" t="s">
        <v>1027</v>
      </c>
      <c r="I3916" s="207" t="s">
        <v>242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679</v>
      </c>
      <c r="C3917" s="209" t="s">
        <v>680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284</v>
      </c>
      <c r="H3917" s="207" t="s">
        <v>1027</v>
      </c>
      <c r="I3917" s="207" t="s">
        <v>242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679</v>
      </c>
      <c r="C3918" s="209" t="s">
        <v>680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284</v>
      </c>
      <c r="H3918" s="207" t="s">
        <v>1027</v>
      </c>
      <c r="I3918" s="207" t="s">
        <v>242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679</v>
      </c>
      <c r="C3919" s="209" t="s">
        <v>680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284</v>
      </c>
      <c r="H3919" s="207" t="s">
        <v>1027</v>
      </c>
      <c r="I3919" s="207" t="s">
        <v>242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679</v>
      </c>
      <c r="C3920" s="209" t="s">
        <v>680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284</v>
      </c>
      <c r="H3920" s="207" t="s">
        <v>1027</v>
      </c>
      <c r="I3920" s="207" t="s">
        <v>242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679</v>
      </c>
      <c r="C3921" s="209" t="s">
        <v>680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284</v>
      </c>
      <c r="H3921" s="207" t="s">
        <v>1027</v>
      </c>
      <c r="I3921" s="207" t="s">
        <v>242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679</v>
      </c>
      <c r="C3922" s="209" t="s">
        <v>680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284</v>
      </c>
      <c r="H3922" s="207" t="s">
        <v>1027</v>
      </c>
      <c r="I3922" s="207" t="s">
        <v>242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679</v>
      </c>
      <c r="C3923" s="209" t="s">
        <v>680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284</v>
      </c>
      <c r="H3923" s="207" t="s">
        <v>1027</v>
      </c>
      <c r="I3923" s="207" t="s">
        <v>242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679</v>
      </c>
      <c r="C3924" s="209" t="s">
        <v>680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284</v>
      </c>
      <c r="H3924" s="207" t="s">
        <v>1027</v>
      </c>
      <c r="I3924" s="207" t="s">
        <v>242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679</v>
      </c>
      <c r="C3925" s="209" t="s">
        <v>680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284</v>
      </c>
      <c r="H3925" s="207" t="s">
        <v>1027</v>
      </c>
      <c r="I3925" s="207" t="s">
        <v>242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679</v>
      </c>
      <c r="C3926" s="209" t="s">
        <v>680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284</v>
      </c>
      <c r="H3926" s="207" t="s">
        <v>1027</v>
      </c>
      <c r="I3926" s="207" t="s">
        <v>242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679</v>
      </c>
      <c r="C3927" s="209" t="s">
        <v>680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284</v>
      </c>
      <c r="H3927" s="207" t="s">
        <v>1027</v>
      </c>
      <c r="I3927" s="207" t="s">
        <v>242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679</v>
      </c>
      <c r="C3928" s="209" t="s">
        <v>680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284</v>
      </c>
      <c r="H3928" s="207" t="s">
        <v>1027</v>
      </c>
      <c r="I3928" s="207" t="s">
        <v>242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679</v>
      </c>
      <c r="C3929" s="209" t="s">
        <v>680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284</v>
      </c>
      <c r="H3929" s="207" t="s">
        <v>1027</v>
      </c>
      <c r="I3929" s="207" t="s">
        <v>242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679</v>
      </c>
      <c r="C3930" s="209" t="s">
        <v>680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284</v>
      </c>
      <c r="H3930" s="207" t="s">
        <v>1027</v>
      </c>
      <c r="I3930" s="207" t="s">
        <v>242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679</v>
      </c>
      <c r="C3931" s="209" t="s">
        <v>680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284</v>
      </c>
      <c r="H3931" s="207" t="s">
        <v>1027</v>
      </c>
      <c r="I3931" s="207" t="s">
        <v>242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679</v>
      </c>
      <c r="C3932" s="209" t="s">
        <v>680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284</v>
      </c>
      <c r="H3932" s="207" t="s">
        <v>1027</v>
      </c>
      <c r="I3932" s="207" t="s">
        <v>242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679</v>
      </c>
      <c r="C3933" s="209" t="s">
        <v>680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284</v>
      </c>
      <c r="H3933" s="207" t="s">
        <v>1027</v>
      </c>
      <c r="I3933" s="207" t="s">
        <v>242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679</v>
      </c>
      <c r="C3934" s="209" t="s">
        <v>680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284</v>
      </c>
      <c r="H3934" s="207" t="s">
        <v>339</v>
      </c>
      <c r="I3934" s="207" t="s">
        <v>164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679</v>
      </c>
      <c r="C3935" s="209" t="s">
        <v>680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284</v>
      </c>
      <c r="H3935" s="207" t="s">
        <v>339</v>
      </c>
      <c r="I3935" s="207" t="s">
        <v>164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679</v>
      </c>
      <c r="C3936" s="209" t="s">
        <v>680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284</v>
      </c>
      <c r="H3936" s="207" t="s">
        <v>339</v>
      </c>
      <c r="I3936" s="207" t="s">
        <v>164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679</v>
      </c>
      <c r="C3937" s="209" t="s">
        <v>680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284</v>
      </c>
      <c r="H3937" s="207" t="s">
        <v>339</v>
      </c>
      <c r="I3937" s="207" t="s">
        <v>164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679</v>
      </c>
      <c r="C3938" s="209" t="s">
        <v>680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284</v>
      </c>
      <c r="H3938" s="207" t="s">
        <v>339</v>
      </c>
      <c r="I3938" s="207" t="s">
        <v>164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679</v>
      </c>
      <c r="C3939" s="209" t="s">
        <v>680</v>
      </c>
      <c r="D3939" s="72" t="str">
        <f t="shared" si="123"/>
        <v>jun/2018</v>
      </c>
      <c r="E3939" s="206">
        <v>43263</v>
      </c>
      <c r="F3939" s="205" t="s">
        <v>209</v>
      </c>
      <c r="G3939" s="205" t="s">
        <v>284</v>
      </c>
      <c r="H3939" s="207" t="s">
        <v>295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679</v>
      </c>
      <c r="C3940" s="209" t="s">
        <v>680</v>
      </c>
      <c r="D3940" s="72" t="str">
        <f t="shared" si="123"/>
        <v>jun/2018</v>
      </c>
      <c r="E3940" s="206">
        <v>43263</v>
      </c>
      <c r="F3940" s="205" t="s">
        <v>209</v>
      </c>
      <c r="G3940" s="205" t="s">
        <v>284</v>
      </c>
      <c r="H3940" s="207" t="s">
        <v>295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679</v>
      </c>
      <c r="C3941" s="209" t="s">
        <v>680</v>
      </c>
      <c r="D3941" s="72" t="str">
        <f t="shared" si="123"/>
        <v>jun/2018</v>
      </c>
      <c r="E3941" s="206">
        <v>43263</v>
      </c>
      <c r="F3941" s="205" t="s">
        <v>209</v>
      </c>
      <c r="G3941" s="205" t="s">
        <v>284</v>
      </c>
      <c r="H3941" s="207" t="s">
        <v>295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679</v>
      </c>
      <c r="C3942" s="209" t="s">
        <v>680</v>
      </c>
      <c r="D3942" s="72" t="str">
        <f t="shared" si="123"/>
        <v>jun/2018</v>
      </c>
      <c r="E3942" s="206">
        <v>43263</v>
      </c>
      <c r="F3942" s="205" t="s">
        <v>209</v>
      </c>
      <c r="G3942" s="205" t="s">
        <v>284</v>
      </c>
      <c r="H3942" s="207" t="s">
        <v>295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679</v>
      </c>
      <c r="C3943" s="209" t="s">
        <v>680</v>
      </c>
      <c r="D3943" s="72" t="str">
        <f t="shared" si="123"/>
        <v>jun/2018</v>
      </c>
      <c r="E3943" s="206">
        <v>43263</v>
      </c>
      <c r="F3943" s="205" t="s">
        <v>209</v>
      </c>
      <c r="G3943" s="205" t="s">
        <v>284</v>
      </c>
      <c r="H3943" s="207" t="s">
        <v>295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679</v>
      </c>
      <c r="C3944" s="209" t="s">
        <v>680</v>
      </c>
      <c r="D3944" s="72" t="str">
        <f t="shared" si="123"/>
        <v>jun/2018</v>
      </c>
      <c r="E3944" s="206">
        <v>43263</v>
      </c>
      <c r="F3944" s="205" t="s">
        <v>209</v>
      </c>
      <c r="G3944" s="205" t="s">
        <v>284</v>
      </c>
      <c r="H3944" s="207" t="s">
        <v>295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679</v>
      </c>
      <c r="C3945" s="209" t="s">
        <v>680</v>
      </c>
      <c r="D3945" s="72" t="str">
        <f t="shared" si="123"/>
        <v>jun/2018</v>
      </c>
      <c r="E3945" s="206">
        <v>43263</v>
      </c>
      <c r="F3945" s="205" t="s">
        <v>209</v>
      </c>
      <c r="G3945" s="205" t="s">
        <v>284</v>
      </c>
      <c r="H3945" s="207" t="s">
        <v>295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679</v>
      </c>
      <c r="C3946" s="209" t="s">
        <v>680</v>
      </c>
      <c r="D3946" s="72" t="str">
        <f t="shared" si="123"/>
        <v>jun/2018</v>
      </c>
      <c r="E3946" s="206">
        <v>43263</v>
      </c>
      <c r="F3946" s="205" t="s">
        <v>209</v>
      </c>
      <c r="G3946" s="205" t="s">
        <v>284</v>
      </c>
      <c r="H3946" s="207" t="s">
        <v>295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679</v>
      </c>
      <c r="C3947" s="209" t="s">
        <v>680</v>
      </c>
      <c r="D3947" s="72" t="str">
        <f t="shared" si="123"/>
        <v>jun/2018</v>
      </c>
      <c r="E3947" s="206">
        <v>43263</v>
      </c>
      <c r="F3947" s="205" t="s">
        <v>209</v>
      </c>
      <c r="G3947" s="205" t="s">
        <v>284</v>
      </c>
      <c r="H3947" s="207" t="s">
        <v>295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679</v>
      </c>
      <c r="C3948" s="209" t="s">
        <v>680</v>
      </c>
      <c r="D3948" s="72" t="str">
        <f t="shared" si="123"/>
        <v>jun/2018</v>
      </c>
      <c r="E3948" s="206">
        <v>43263</v>
      </c>
      <c r="F3948" s="205" t="s">
        <v>209</v>
      </c>
      <c r="G3948" s="205" t="s">
        <v>284</v>
      </c>
      <c r="H3948" s="207" t="s">
        <v>295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679</v>
      </c>
      <c r="C3949" s="209" t="s">
        <v>680</v>
      </c>
      <c r="D3949" s="72" t="str">
        <f t="shared" si="123"/>
        <v>jun/2018</v>
      </c>
      <c r="E3949" s="206">
        <v>43263</v>
      </c>
      <c r="F3949" s="205" t="s">
        <v>209</v>
      </c>
      <c r="G3949" s="205" t="s">
        <v>284</v>
      </c>
      <c r="H3949" s="207" t="s">
        <v>295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679</v>
      </c>
      <c r="C3950" s="209" t="s">
        <v>680</v>
      </c>
      <c r="D3950" s="72" t="str">
        <f t="shared" si="123"/>
        <v>jun/2018</v>
      </c>
      <c r="E3950" s="206">
        <v>43263</v>
      </c>
      <c r="F3950" s="205" t="s">
        <v>209</v>
      </c>
      <c r="G3950" s="205" t="s">
        <v>284</v>
      </c>
      <c r="H3950" s="207" t="s">
        <v>295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679</v>
      </c>
      <c r="C3951" s="209" t="s">
        <v>680</v>
      </c>
      <c r="D3951" s="72" t="str">
        <f t="shared" si="123"/>
        <v>jun/2018</v>
      </c>
      <c r="E3951" s="206">
        <v>43263</v>
      </c>
      <c r="F3951" s="205" t="s">
        <v>209</v>
      </c>
      <c r="G3951" s="205" t="s">
        <v>284</v>
      </c>
      <c r="H3951" s="207" t="s">
        <v>1028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679</v>
      </c>
      <c r="C3952" s="209" t="s">
        <v>680</v>
      </c>
      <c r="D3952" s="72" t="str">
        <f t="shared" si="123"/>
        <v>jun/2018</v>
      </c>
      <c r="E3952" s="206">
        <v>43263</v>
      </c>
      <c r="F3952" s="205" t="s">
        <v>209</v>
      </c>
      <c r="G3952" s="205" t="s">
        <v>284</v>
      </c>
      <c r="H3952" s="207" t="s">
        <v>1028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679</v>
      </c>
      <c r="C3953" s="209" t="s">
        <v>680</v>
      </c>
      <c r="D3953" s="72" t="str">
        <f t="shared" si="123"/>
        <v>jun/2018</v>
      </c>
      <c r="E3953" s="206">
        <v>43263</v>
      </c>
      <c r="F3953" s="205" t="s">
        <v>209</v>
      </c>
      <c r="G3953" s="205" t="s">
        <v>284</v>
      </c>
      <c r="H3953" s="207" t="s">
        <v>1028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681</v>
      </c>
      <c r="C3954" s="209" t="s">
        <v>680</v>
      </c>
      <c r="D3954" s="72" t="str">
        <f t="shared" si="123"/>
        <v>jun/2018</v>
      </c>
      <c r="E3954" s="206">
        <v>43264</v>
      </c>
      <c r="F3954" s="205" t="s">
        <v>212</v>
      </c>
      <c r="G3954" s="205" t="s">
        <v>284</v>
      </c>
      <c r="H3954" s="207" t="s">
        <v>212</v>
      </c>
      <c r="I3954" s="207" t="s">
        <v>201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681</v>
      </c>
      <c r="C3955" s="209" t="s">
        <v>680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284</v>
      </c>
      <c r="H3955" s="207" t="s">
        <v>140</v>
      </c>
      <c r="I3955" s="207" t="s">
        <v>224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681</v>
      </c>
      <c r="C3956" s="209" t="s">
        <v>680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284</v>
      </c>
      <c r="H3956" s="207" t="s">
        <v>140</v>
      </c>
      <c r="I3956" s="207" t="s">
        <v>224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679</v>
      </c>
      <c r="C3957" s="209" t="s">
        <v>680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284</v>
      </c>
      <c r="H3957" s="207" t="s">
        <v>1281</v>
      </c>
      <c r="I3957" s="207" t="s">
        <v>238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679</v>
      </c>
      <c r="C3958" s="209" t="s">
        <v>680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284</v>
      </c>
      <c r="H3958" s="207" t="s">
        <v>178</v>
      </c>
      <c r="I3958" s="207" t="s">
        <v>238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679</v>
      </c>
      <c r="C3959" s="209" t="s">
        <v>680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284</v>
      </c>
      <c r="H3959" s="207" t="s">
        <v>178</v>
      </c>
      <c r="I3959" s="207" t="s">
        <v>237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679</v>
      </c>
      <c r="C3960" s="209" t="s">
        <v>680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284</v>
      </c>
      <c r="H3960" s="207" t="s">
        <v>178</v>
      </c>
      <c r="I3960" s="207" t="s">
        <v>238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679</v>
      </c>
      <c r="C3961" s="209" t="s">
        <v>680</v>
      </c>
      <c r="D3961" s="72" t="str">
        <f t="shared" si="123"/>
        <v>jun/2018</v>
      </c>
      <c r="E3961" s="218">
        <v>43264</v>
      </c>
      <c r="F3961" s="205" t="s">
        <v>451</v>
      </c>
      <c r="G3961" s="213" t="s">
        <v>284</v>
      </c>
      <c r="H3961" s="207" t="s">
        <v>1251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679</v>
      </c>
      <c r="C3962" s="209" t="s">
        <v>680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284</v>
      </c>
      <c r="H3962" s="207" t="s">
        <v>343</v>
      </c>
      <c r="I3962" s="207" t="s">
        <v>238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679</v>
      </c>
      <c r="C3963" s="209" t="s">
        <v>680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284</v>
      </c>
      <c r="H3963" s="207" t="s">
        <v>343</v>
      </c>
      <c r="I3963" s="207" t="s">
        <v>238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679</v>
      </c>
      <c r="C3964" s="209" t="s">
        <v>680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284</v>
      </c>
      <c r="H3964" s="207" t="s">
        <v>983</v>
      </c>
      <c r="I3964" s="207" t="s">
        <v>250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679</v>
      </c>
      <c r="C3965" s="209" t="s">
        <v>680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284</v>
      </c>
      <c r="H3965" s="207" t="s">
        <v>342</v>
      </c>
      <c r="I3965" s="207" t="s">
        <v>238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679</v>
      </c>
      <c r="C3966" s="209" t="s">
        <v>680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284</v>
      </c>
      <c r="H3966" s="207" t="s">
        <v>303</v>
      </c>
      <c r="I3966" s="207" t="s">
        <v>237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679</v>
      </c>
      <c r="C3967" s="209" t="s">
        <v>680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284</v>
      </c>
      <c r="H3967" s="207" t="s">
        <v>303</v>
      </c>
      <c r="I3967" s="207" t="s">
        <v>237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679</v>
      </c>
      <c r="C3968" s="209" t="s">
        <v>680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284</v>
      </c>
      <c r="H3968" s="207" t="s">
        <v>303</v>
      </c>
      <c r="I3968" s="207" t="s">
        <v>238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679</v>
      </c>
      <c r="C3969" s="209" t="s">
        <v>680</v>
      </c>
      <c r="D3969" s="72" t="str">
        <f t="shared" si="123"/>
        <v>jun/2018</v>
      </c>
      <c r="E3969" s="206">
        <v>43264</v>
      </c>
      <c r="F3969" s="205" t="s">
        <v>311</v>
      </c>
      <c r="G3969" s="205" t="s">
        <v>284</v>
      </c>
      <c r="H3969" s="207" t="s">
        <v>1348</v>
      </c>
      <c r="I3969" s="207" t="s">
        <v>265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679</v>
      </c>
      <c r="C3970" s="209" t="s">
        <v>680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284</v>
      </c>
      <c r="H3970" s="207" t="s">
        <v>1349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679</v>
      </c>
      <c r="C3971" s="209" t="s">
        <v>680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284</v>
      </c>
      <c r="H3971" s="207" t="s">
        <v>1349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679</v>
      </c>
      <c r="C3972" s="209" t="s">
        <v>680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284</v>
      </c>
      <c r="H3972" s="207" t="s">
        <v>1349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679</v>
      </c>
      <c r="C3973" s="209" t="s">
        <v>680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284</v>
      </c>
      <c r="H3973" s="207" t="s">
        <v>1349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679</v>
      </c>
      <c r="C3974" s="209" t="s">
        <v>680</v>
      </c>
      <c r="D3974" s="72" t="str">
        <f t="shared" si="125"/>
        <v>jun/2018</v>
      </c>
      <c r="E3974" s="206">
        <v>43264</v>
      </c>
      <c r="F3974" s="205" t="s">
        <v>311</v>
      </c>
      <c r="G3974" s="205" t="s">
        <v>284</v>
      </c>
      <c r="H3974" s="207" t="s">
        <v>1350</v>
      </c>
      <c r="I3974" s="207" t="s">
        <v>265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679</v>
      </c>
      <c r="C3975" s="209" t="s">
        <v>680</v>
      </c>
      <c r="D3975" s="72" t="str">
        <f t="shared" si="125"/>
        <v>jun/2018</v>
      </c>
      <c r="E3975" s="206">
        <v>43264</v>
      </c>
      <c r="F3975" s="205" t="s">
        <v>202</v>
      </c>
      <c r="G3975" s="205" t="s">
        <v>284</v>
      </c>
      <c r="H3975" s="207" t="s">
        <v>203</v>
      </c>
      <c r="I3975" s="207" t="s">
        <v>289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679</v>
      </c>
      <c r="C3976" s="209" t="s">
        <v>680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284</v>
      </c>
      <c r="H3976" s="207" t="s">
        <v>1106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679</v>
      </c>
      <c r="C3977" s="209" t="s">
        <v>680</v>
      </c>
      <c r="D3977" s="72" t="str">
        <f t="shared" si="125"/>
        <v>jun/2018</v>
      </c>
      <c r="E3977" s="206">
        <v>43264</v>
      </c>
      <c r="F3977" s="205" t="s">
        <v>209</v>
      </c>
      <c r="G3977" s="205" t="s">
        <v>284</v>
      </c>
      <c r="H3977" s="207" t="s">
        <v>295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679</v>
      </c>
      <c r="C3978" s="209" t="s">
        <v>680</v>
      </c>
      <c r="D3978" s="72" t="str">
        <f t="shared" si="125"/>
        <v>jun/2018</v>
      </c>
      <c r="E3978" s="206">
        <v>43264</v>
      </c>
      <c r="F3978" s="205" t="s">
        <v>209</v>
      </c>
      <c r="G3978" s="205" t="s">
        <v>284</v>
      </c>
      <c r="H3978" s="207" t="s">
        <v>295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679</v>
      </c>
      <c r="C3979" s="209" t="s">
        <v>680</v>
      </c>
      <c r="D3979" s="72" t="str">
        <f t="shared" si="125"/>
        <v>jun/2018</v>
      </c>
      <c r="E3979" s="206">
        <v>43264</v>
      </c>
      <c r="F3979" s="205" t="s">
        <v>209</v>
      </c>
      <c r="G3979" s="205" t="s">
        <v>284</v>
      </c>
      <c r="H3979" s="207" t="s">
        <v>295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679</v>
      </c>
      <c r="C3980" s="209" t="s">
        <v>680</v>
      </c>
      <c r="D3980" s="72" t="str">
        <f t="shared" si="125"/>
        <v>jun/2018</v>
      </c>
      <c r="E3980" s="206">
        <v>43264</v>
      </c>
      <c r="F3980" s="205" t="s">
        <v>209</v>
      </c>
      <c r="G3980" s="205" t="s">
        <v>284</v>
      </c>
      <c r="H3980" s="207" t="s">
        <v>295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679</v>
      </c>
      <c r="C3981" s="209" t="s">
        <v>680</v>
      </c>
      <c r="D3981" s="72" t="str">
        <f t="shared" si="125"/>
        <v>jun/2018</v>
      </c>
      <c r="E3981" s="206">
        <v>43264</v>
      </c>
      <c r="F3981" s="205" t="s">
        <v>209</v>
      </c>
      <c r="G3981" s="205" t="s">
        <v>284</v>
      </c>
      <c r="H3981" s="207" t="s">
        <v>295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679</v>
      </c>
      <c r="C3982" s="209" t="s">
        <v>680</v>
      </c>
      <c r="D3982" s="72" t="str">
        <f t="shared" si="125"/>
        <v>jun/2018</v>
      </c>
      <c r="E3982" s="206">
        <v>43264</v>
      </c>
      <c r="F3982" s="205" t="s">
        <v>209</v>
      </c>
      <c r="G3982" s="205" t="s">
        <v>284</v>
      </c>
      <c r="H3982" s="207" t="s">
        <v>295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679</v>
      </c>
      <c r="C3983" s="209" t="s">
        <v>680</v>
      </c>
      <c r="D3983" s="72" t="str">
        <f t="shared" si="125"/>
        <v>jun/2018</v>
      </c>
      <c r="E3983" s="206">
        <v>43264</v>
      </c>
      <c r="F3983" s="205" t="s">
        <v>209</v>
      </c>
      <c r="G3983" s="205" t="s">
        <v>284</v>
      </c>
      <c r="H3983" s="207" t="s">
        <v>295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679</v>
      </c>
      <c r="C3984" s="209" t="s">
        <v>680</v>
      </c>
      <c r="D3984" s="72" t="str">
        <f t="shared" si="125"/>
        <v>jun/2018</v>
      </c>
      <c r="E3984" s="206">
        <v>43264</v>
      </c>
      <c r="F3984" s="205" t="s">
        <v>209</v>
      </c>
      <c r="G3984" s="205" t="s">
        <v>284</v>
      </c>
      <c r="H3984" s="207" t="s">
        <v>1028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679</v>
      </c>
      <c r="C3985" s="209" t="s">
        <v>680</v>
      </c>
      <c r="D3985" s="72" t="str">
        <f t="shared" si="125"/>
        <v>jun/2018</v>
      </c>
      <c r="E3985" s="206">
        <v>43264</v>
      </c>
      <c r="F3985" s="205" t="s">
        <v>209</v>
      </c>
      <c r="G3985" s="205" t="s">
        <v>284</v>
      </c>
      <c r="H3985" s="207" t="s">
        <v>1028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679</v>
      </c>
      <c r="C3986" s="209" t="s">
        <v>680</v>
      </c>
      <c r="D3986" s="72" t="str">
        <f t="shared" si="125"/>
        <v>jun/2018</v>
      </c>
      <c r="E3986" s="206">
        <v>43264</v>
      </c>
      <c r="F3986" s="205" t="s">
        <v>209</v>
      </c>
      <c r="G3986" s="205" t="s">
        <v>284</v>
      </c>
      <c r="H3986" s="207" t="s">
        <v>1028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679</v>
      </c>
      <c r="C3987" s="209" t="s">
        <v>680</v>
      </c>
      <c r="D3987" s="72" t="str">
        <f t="shared" si="125"/>
        <v>jun/2018</v>
      </c>
      <c r="E3987" s="206">
        <v>43265</v>
      </c>
      <c r="F3987" s="205" t="s">
        <v>212</v>
      </c>
      <c r="G3987" s="205" t="s">
        <v>284</v>
      </c>
      <c r="H3987" s="207" t="s">
        <v>212</v>
      </c>
      <c r="I3987" s="207" t="s">
        <v>201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679</v>
      </c>
      <c r="C3988" s="209" t="s">
        <v>680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284</v>
      </c>
      <c r="H3988" s="207" t="s">
        <v>1190</v>
      </c>
      <c r="I3988" s="207" t="s">
        <v>238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679</v>
      </c>
      <c r="C3989" s="209" t="s">
        <v>680</v>
      </c>
      <c r="D3989" s="72" t="str">
        <f t="shared" si="125"/>
        <v>jun/2018</v>
      </c>
      <c r="E3989" s="206">
        <v>43265</v>
      </c>
      <c r="F3989" s="205" t="s">
        <v>1111</v>
      </c>
      <c r="G3989" s="205" t="s">
        <v>284</v>
      </c>
      <c r="H3989" s="207" t="s">
        <v>1351</v>
      </c>
      <c r="I3989" s="207" t="s">
        <v>188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679</v>
      </c>
      <c r="C3990" s="209" t="s">
        <v>680</v>
      </c>
      <c r="D3990" s="72" t="str">
        <f t="shared" si="125"/>
        <v>jun/2018</v>
      </c>
      <c r="E3990" s="206">
        <v>43265</v>
      </c>
      <c r="F3990" s="205" t="s">
        <v>1111</v>
      </c>
      <c r="G3990" s="205" t="s">
        <v>284</v>
      </c>
      <c r="H3990" s="207" t="s">
        <v>1351</v>
      </c>
      <c r="I3990" s="207" t="s">
        <v>188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679</v>
      </c>
      <c r="C3991" s="209" t="s">
        <v>680</v>
      </c>
      <c r="D3991" s="72" t="str">
        <f t="shared" si="125"/>
        <v>jun/2018</v>
      </c>
      <c r="E3991" s="206">
        <v>43265</v>
      </c>
      <c r="F3991" s="205" t="s">
        <v>1111</v>
      </c>
      <c r="G3991" s="205" t="s">
        <v>284</v>
      </c>
      <c r="H3991" s="207" t="s">
        <v>1351</v>
      </c>
      <c r="I3991" s="207" t="s">
        <v>188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679</v>
      </c>
      <c r="C3992" s="209" t="s">
        <v>680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284</v>
      </c>
      <c r="H3992" s="207" t="s">
        <v>1352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679</v>
      </c>
      <c r="C3993" s="209" t="s">
        <v>680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310</v>
      </c>
      <c r="H3993" s="207" t="s">
        <v>691</v>
      </c>
      <c r="I3993" s="221" t="s">
        <v>270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679</v>
      </c>
      <c r="C3994" s="209" t="s">
        <v>680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284</v>
      </c>
      <c r="H3994" s="207" t="s">
        <v>384</v>
      </c>
      <c r="I3994" s="207" t="s">
        <v>237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679</v>
      </c>
      <c r="C3995" s="209" t="s">
        <v>680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284</v>
      </c>
      <c r="H3995" s="207" t="s">
        <v>384</v>
      </c>
      <c r="I3995" s="207" t="s">
        <v>237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679</v>
      </c>
      <c r="C3996" s="209" t="s">
        <v>680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284</v>
      </c>
      <c r="H3996" s="207" t="s">
        <v>889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679</v>
      </c>
      <c r="C3997" s="209" t="s">
        <v>680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284</v>
      </c>
      <c r="H3997" s="207" t="s">
        <v>889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679</v>
      </c>
      <c r="C3998" s="209" t="s">
        <v>680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284</v>
      </c>
      <c r="H3998" s="207" t="s">
        <v>1353</v>
      </c>
      <c r="I3998" s="207" t="s">
        <v>238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679</v>
      </c>
      <c r="C3999" s="209" t="s">
        <v>680</v>
      </c>
      <c r="D3999" s="72" t="str">
        <f t="shared" si="125"/>
        <v>jun/2018</v>
      </c>
      <c r="E3999" s="206">
        <v>43265</v>
      </c>
      <c r="F3999" s="205" t="s">
        <v>311</v>
      </c>
      <c r="G3999" s="205" t="s">
        <v>284</v>
      </c>
      <c r="H3999" s="207" t="s">
        <v>129</v>
      </c>
      <c r="I3999" s="207" t="s">
        <v>265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679</v>
      </c>
      <c r="C4000" s="209" t="s">
        <v>680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284</v>
      </c>
      <c r="H4000" s="207" t="s">
        <v>984</v>
      </c>
      <c r="I4000" s="207" t="s">
        <v>242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679</v>
      </c>
      <c r="C4001" s="209" t="s">
        <v>680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284</v>
      </c>
      <c r="H4001" s="207" t="s">
        <v>1161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679</v>
      </c>
      <c r="C4002" s="209" t="s">
        <v>680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284</v>
      </c>
      <c r="H4002" s="207" t="s">
        <v>1003</v>
      </c>
      <c r="I4002" s="207" t="s">
        <v>257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679</v>
      </c>
      <c r="C4003" s="209" t="s">
        <v>680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284</v>
      </c>
      <c r="H4003" s="207" t="s">
        <v>1113</v>
      </c>
      <c r="I4003" s="207" t="s">
        <v>250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681</v>
      </c>
      <c r="C4004" s="209" t="s">
        <v>680</v>
      </c>
      <c r="D4004" s="72" t="str">
        <f t="shared" si="125"/>
        <v>jun/2018</v>
      </c>
      <c r="E4004" s="206">
        <v>43265</v>
      </c>
      <c r="F4004" s="205" t="s">
        <v>202</v>
      </c>
      <c r="G4004" s="205" t="s">
        <v>284</v>
      </c>
      <c r="H4004" s="207" t="s">
        <v>203</v>
      </c>
      <c r="I4004" s="207" t="s">
        <v>289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679</v>
      </c>
      <c r="C4005" s="209" t="s">
        <v>680</v>
      </c>
      <c r="D4005" s="72" t="str">
        <f t="shared" si="125"/>
        <v>jun/2018</v>
      </c>
      <c r="E4005" s="206">
        <v>43265</v>
      </c>
      <c r="F4005" s="205" t="s">
        <v>202</v>
      </c>
      <c r="G4005" s="205" t="s">
        <v>284</v>
      </c>
      <c r="H4005" s="207" t="s">
        <v>203</v>
      </c>
      <c r="I4005" s="207" t="s">
        <v>289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679</v>
      </c>
      <c r="C4006" s="209" t="s">
        <v>680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284</v>
      </c>
      <c r="H4006" s="207" t="s">
        <v>306</v>
      </c>
      <c r="I4006" s="207" t="s">
        <v>242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679</v>
      </c>
      <c r="C4007" s="209" t="s">
        <v>680</v>
      </c>
      <c r="D4007" s="72" t="str">
        <f t="shared" si="125"/>
        <v>jun/2018</v>
      </c>
      <c r="E4007" s="206">
        <v>43265</v>
      </c>
      <c r="F4007" s="205" t="s">
        <v>209</v>
      </c>
      <c r="G4007" s="205" t="s">
        <v>284</v>
      </c>
      <c r="H4007" s="207" t="s">
        <v>295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679</v>
      </c>
      <c r="C4008" s="209" t="s">
        <v>680</v>
      </c>
      <c r="D4008" s="72" t="str">
        <f t="shared" si="125"/>
        <v>jun/2018</v>
      </c>
      <c r="E4008" s="206">
        <v>43265</v>
      </c>
      <c r="F4008" s="205" t="s">
        <v>209</v>
      </c>
      <c r="G4008" s="205" t="s">
        <v>284</v>
      </c>
      <c r="H4008" s="207" t="s">
        <v>295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679</v>
      </c>
      <c r="C4009" s="209" t="s">
        <v>680</v>
      </c>
      <c r="D4009" s="72" t="str">
        <f t="shared" si="125"/>
        <v>jun/2018</v>
      </c>
      <c r="E4009" s="206">
        <v>43265</v>
      </c>
      <c r="F4009" s="205" t="s">
        <v>209</v>
      </c>
      <c r="G4009" s="205" t="s">
        <v>284</v>
      </c>
      <c r="H4009" s="207" t="s">
        <v>295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679</v>
      </c>
      <c r="C4010" s="209" t="s">
        <v>680</v>
      </c>
      <c r="D4010" s="72" t="str">
        <f t="shared" si="125"/>
        <v>jun/2018</v>
      </c>
      <c r="E4010" s="206">
        <v>43265</v>
      </c>
      <c r="F4010" s="205" t="s">
        <v>209</v>
      </c>
      <c r="G4010" s="205" t="s">
        <v>284</v>
      </c>
      <c r="H4010" s="207" t="s">
        <v>295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679</v>
      </c>
      <c r="C4011" s="209" t="s">
        <v>680</v>
      </c>
      <c r="D4011" s="72" t="str">
        <f t="shared" si="125"/>
        <v>jun/2018</v>
      </c>
      <c r="E4011" s="206">
        <v>43265</v>
      </c>
      <c r="F4011" s="205" t="s">
        <v>209</v>
      </c>
      <c r="G4011" s="205" t="s">
        <v>284</v>
      </c>
      <c r="H4011" s="207" t="s">
        <v>295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679</v>
      </c>
      <c r="C4012" s="209" t="s">
        <v>680</v>
      </c>
      <c r="D4012" s="72" t="str">
        <f t="shared" si="125"/>
        <v>jun/2018</v>
      </c>
      <c r="E4012" s="206">
        <v>43265</v>
      </c>
      <c r="F4012" s="205" t="s">
        <v>209</v>
      </c>
      <c r="G4012" s="205" t="s">
        <v>284</v>
      </c>
      <c r="H4012" s="207" t="s">
        <v>295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679</v>
      </c>
      <c r="C4013" s="209" t="s">
        <v>680</v>
      </c>
      <c r="D4013" s="72" t="str">
        <f t="shared" si="125"/>
        <v>jun/2018</v>
      </c>
      <c r="E4013" s="206">
        <v>43265</v>
      </c>
      <c r="F4013" s="205" t="s">
        <v>209</v>
      </c>
      <c r="G4013" s="205" t="s">
        <v>284</v>
      </c>
      <c r="H4013" s="207" t="s">
        <v>295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679</v>
      </c>
      <c r="C4014" s="209" t="s">
        <v>680</v>
      </c>
      <c r="D4014" s="72" t="str">
        <f t="shared" si="125"/>
        <v>jun/2018</v>
      </c>
      <c r="E4014" s="206">
        <v>43265</v>
      </c>
      <c r="F4014" s="205" t="s">
        <v>209</v>
      </c>
      <c r="G4014" s="205" t="s">
        <v>284</v>
      </c>
      <c r="H4014" s="207" t="s">
        <v>1028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679</v>
      </c>
      <c r="C4015" s="209" t="s">
        <v>680</v>
      </c>
      <c r="D4015" s="72" t="str">
        <f t="shared" si="125"/>
        <v>jun/2018</v>
      </c>
      <c r="E4015" s="206">
        <v>43265</v>
      </c>
      <c r="F4015" s="205" t="s">
        <v>209</v>
      </c>
      <c r="G4015" s="205" t="s">
        <v>284</v>
      </c>
      <c r="H4015" s="207" t="s">
        <v>1028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681</v>
      </c>
      <c r="C4016" s="209" t="s">
        <v>680</v>
      </c>
      <c r="D4016" s="72" t="str">
        <f t="shared" si="125"/>
        <v>jun/2018</v>
      </c>
      <c r="E4016" s="206">
        <v>43265</v>
      </c>
      <c r="F4016" s="205" t="s">
        <v>200</v>
      </c>
      <c r="G4016" s="205" t="s">
        <v>284</v>
      </c>
      <c r="H4016" s="207" t="s">
        <v>296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679</v>
      </c>
      <c r="C4017" s="209" t="s">
        <v>680</v>
      </c>
      <c r="D4017" s="72" t="str">
        <f t="shared" si="125"/>
        <v>jun/2018</v>
      </c>
      <c r="E4017" s="206">
        <v>43265</v>
      </c>
      <c r="F4017" s="205" t="s">
        <v>200</v>
      </c>
      <c r="G4017" s="205" t="s">
        <v>284</v>
      </c>
      <c r="H4017" s="207" t="s">
        <v>296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679</v>
      </c>
      <c r="C4018" s="209" t="s">
        <v>680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284</v>
      </c>
      <c r="H4018" s="207" t="s">
        <v>305</v>
      </c>
      <c r="I4018" s="207" t="s">
        <v>238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679</v>
      </c>
      <c r="C4019" s="209" t="s">
        <v>680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284</v>
      </c>
      <c r="H4019" s="207" t="s">
        <v>305</v>
      </c>
      <c r="I4019" s="207" t="s">
        <v>237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679</v>
      </c>
      <c r="C4020" s="209" t="s">
        <v>680</v>
      </c>
      <c r="D4020" s="72" t="str">
        <f t="shared" si="125"/>
        <v>jun/2018</v>
      </c>
      <c r="E4020" s="206">
        <v>43266</v>
      </c>
      <c r="F4020" s="205" t="s">
        <v>311</v>
      </c>
      <c r="G4020" s="205" t="s">
        <v>284</v>
      </c>
      <c r="H4020" s="207" t="s">
        <v>378</v>
      </c>
      <c r="I4020" s="207" t="s">
        <v>265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679</v>
      </c>
      <c r="C4021" s="209" t="s">
        <v>680</v>
      </c>
      <c r="D4021" s="72" t="str">
        <f t="shared" si="125"/>
        <v>jun/2018</v>
      </c>
      <c r="E4021" s="206">
        <v>43266</v>
      </c>
      <c r="F4021" s="205" t="s">
        <v>209</v>
      </c>
      <c r="G4021" s="205" t="s">
        <v>284</v>
      </c>
      <c r="H4021" s="207" t="s">
        <v>318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679</v>
      </c>
      <c r="C4022" s="209" t="s">
        <v>680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284</v>
      </c>
      <c r="H4022" s="207" t="s">
        <v>180</v>
      </c>
      <c r="I4022" s="207" t="s">
        <v>239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679</v>
      </c>
      <c r="C4023" s="209" t="s">
        <v>680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284</v>
      </c>
      <c r="H4023" s="207" t="s">
        <v>384</v>
      </c>
      <c r="I4023" s="207" t="s">
        <v>238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679</v>
      </c>
      <c r="C4024" s="209" t="s">
        <v>680</v>
      </c>
      <c r="D4024" s="72" t="str">
        <f t="shared" si="125"/>
        <v>jun/2018</v>
      </c>
      <c r="E4024" s="218">
        <v>43266</v>
      </c>
      <c r="F4024" s="205" t="s">
        <v>209</v>
      </c>
      <c r="G4024" s="213" t="s">
        <v>284</v>
      </c>
      <c r="H4024" s="207" t="s">
        <v>196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679</v>
      </c>
      <c r="C4025" s="209" t="s">
        <v>680</v>
      </c>
      <c r="D4025" s="72" t="str">
        <f t="shared" si="125"/>
        <v>jun/2018</v>
      </c>
      <c r="E4025" s="206">
        <v>43266</v>
      </c>
      <c r="F4025" s="205" t="s">
        <v>1283</v>
      </c>
      <c r="G4025" s="205" t="s">
        <v>284</v>
      </c>
      <c r="H4025" s="207" t="s">
        <v>834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679</v>
      </c>
      <c r="C4026" s="209" t="s">
        <v>680</v>
      </c>
      <c r="D4026" s="72" t="str">
        <f t="shared" si="125"/>
        <v>jun/2018</v>
      </c>
      <c r="E4026" s="206">
        <v>43266</v>
      </c>
      <c r="F4026" s="205" t="s">
        <v>172</v>
      </c>
      <c r="G4026" s="205" t="s">
        <v>284</v>
      </c>
      <c r="H4026" s="207" t="s">
        <v>834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679</v>
      </c>
      <c r="C4027" s="209" t="s">
        <v>680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284</v>
      </c>
      <c r="H4027" s="207" t="s">
        <v>1342</v>
      </c>
      <c r="I4027" s="207" t="s">
        <v>232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679</v>
      </c>
      <c r="C4028" s="209" t="s">
        <v>680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284</v>
      </c>
      <c r="H4028" s="207" t="s">
        <v>1010</v>
      </c>
      <c r="I4028" s="207" t="s">
        <v>167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679</v>
      </c>
      <c r="C4029" s="209" t="s">
        <v>680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284</v>
      </c>
      <c r="H4029" s="207" t="s">
        <v>1354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679</v>
      </c>
      <c r="C4030" s="209" t="s">
        <v>680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284</v>
      </c>
      <c r="H4030" s="207" t="s">
        <v>320</v>
      </c>
      <c r="I4030" s="207" t="s">
        <v>238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679</v>
      </c>
      <c r="C4031" s="209" t="s">
        <v>680</v>
      </c>
      <c r="D4031" s="72" t="str">
        <f t="shared" si="125"/>
        <v>jun/2018</v>
      </c>
      <c r="E4031" s="206">
        <v>43266</v>
      </c>
      <c r="F4031" s="205" t="s">
        <v>172</v>
      </c>
      <c r="G4031" s="205" t="s">
        <v>284</v>
      </c>
      <c r="H4031" s="207" t="s">
        <v>701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679</v>
      </c>
      <c r="C4032" s="209" t="s">
        <v>680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284</v>
      </c>
      <c r="H4032" s="207" t="s">
        <v>352</v>
      </c>
      <c r="I4032" s="207" t="s">
        <v>249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679</v>
      </c>
      <c r="C4033" s="209" t="s">
        <v>680</v>
      </c>
      <c r="D4033" s="72" t="str">
        <f t="shared" si="125"/>
        <v>jun/2018</v>
      </c>
      <c r="E4033" s="206">
        <v>43266</v>
      </c>
      <c r="F4033" s="205" t="s">
        <v>1283</v>
      </c>
      <c r="G4033" s="205" t="s">
        <v>284</v>
      </c>
      <c r="H4033" s="207" t="s">
        <v>822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679</v>
      </c>
      <c r="C4034" s="209" t="s">
        <v>680</v>
      </c>
      <c r="D4034" s="72" t="str">
        <f t="shared" si="125"/>
        <v>jun/2018</v>
      </c>
      <c r="E4034" s="206">
        <v>43266</v>
      </c>
      <c r="F4034" s="205" t="s">
        <v>172</v>
      </c>
      <c r="G4034" s="205" t="s">
        <v>284</v>
      </c>
      <c r="H4034" s="207" t="s">
        <v>822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679</v>
      </c>
      <c r="C4035" s="209" t="s">
        <v>680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284</v>
      </c>
      <c r="H4035" s="207" t="s">
        <v>400</v>
      </c>
      <c r="I4035" s="207" t="s">
        <v>249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679</v>
      </c>
      <c r="C4036" s="209" t="s">
        <v>680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284</v>
      </c>
      <c r="H4036" s="207" t="s">
        <v>1161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679</v>
      </c>
      <c r="C4037" s="209" t="s">
        <v>680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284</v>
      </c>
      <c r="H4037" s="207" t="s">
        <v>1196</v>
      </c>
      <c r="I4037" s="207" t="s">
        <v>238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679</v>
      </c>
      <c r="C4038" s="209" t="s">
        <v>680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284</v>
      </c>
      <c r="H4038" s="207" t="s">
        <v>331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679</v>
      </c>
      <c r="C4039" s="209" t="s">
        <v>680</v>
      </c>
      <c r="D4039" s="72" t="str">
        <f t="shared" si="127"/>
        <v>jun/2018</v>
      </c>
      <c r="E4039" s="206">
        <v>43266</v>
      </c>
      <c r="F4039" s="205" t="s">
        <v>202</v>
      </c>
      <c r="G4039" s="205" t="s">
        <v>284</v>
      </c>
      <c r="H4039" s="207" t="s">
        <v>203</v>
      </c>
      <c r="I4039" s="207" t="s">
        <v>289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679</v>
      </c>
      <c r="C4040" s="209" t="s">
        <v>680</v>
      </c>
      <c r="D4040" s="72" t="str">
        <f t="shared" si="127"/>
        <v>jun/2018</v>
      </c>
      <c r="E4040" s="206">
        <v>43266</v>
      </c>
      <c r="F4040" s="205" t="s">
        <v>209</v>
      </c>
      <c r="G4040" s="205" t="s">
        <v>284</v>
      </c>
      <c r="H4040" s="207" t="s">
        <v>295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679</v>
      </c>
      <c r="C4041" s="209" t="s">
        <v>680</v>
      </c>
      <c r="D4041" s="72" t="str">
        <f t="shared" si="127"/>
        <v>jun/2018</v>
      </c>
      <c r="E4041" s="206">
        <v>43266</v>
      </c>
      <c r="F4041" s="205" t="s">
        <v>209</v>
      </c>
      <c r="G4041" s="205" t="s">
        <v>284</v>
      </c>
      <c r="H4041" s="207" t="s">
        <v>295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679</v>
      </c>
      <c r="C4042" s="209" t="s">
        <v>680</v>
      </c>
      <c r="D4042" s="72" t="str">
        <f t="shared" si="127"/>
        <v>jun/2018</v>
      </c>
      <c r="E4042" s="206">
        <v>43266</v>
      </c>
      <c r="F4042" s="205" t="s">
        <v>209</v>
      </c>
      <c r="G4042" s="205" t="s">
        <v>284</v>
      </c>
      <c r="H4042" s="207" t="s">
        <v>295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679</v>
      </c>
      <c r="C4043" s="209" t="s">
        <v>680</v>
      </c>
      <c r="D4043" s="72" t="str">
        <f t="shared" si="127"/>
        <v>jun/2018</v>
      </c>
      <c r="E4043" s="206">
        <v>43266</v>
      </c>
      <c r="F4043" s="205" t="s">
        <v>209</v>
      </c>
      <c r="G4043" s="205" t="s">
        <v>284</v>
      </c>
      <c r="H4043" s="207" t="s">
        <v>295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679</v>
      </c>
      <c r="C4044" s="209" t="s">
        <v>680</v>
      </c>
      <c r="D4044" s="72" t="str">
        <f t="shared" si="127"/>
        <v>jun/2018</v>
      </c>
      <c r="E4044" s="206">
        <v>43266</v>
      </c>
      <c r="F4044" s="205" t="s">
        <v>311</v>
      </c>
      <c r="G4044" s="205" t="s">
        <v>284</v>
      </c>
      <c r="H4044" s="207" t="s">
        <v>1119</v>
      </c>
      <c r="I4044" s="207" t="s">
        <v>265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679</v>
      </c>
      <c r="C4045" s="209" t="s">
        <v>680</v>
      </c>
      <c r="D4045" s="72" t="str">
        <f t="shared" si="127"/>
        <v>jun/2018</v>
      </c>
      <c r="E4045" s="206">
        <v>43266</v>
      </c>
      <c r="F4045" s="205" t="s">
        <v>209</v>
      </c>
      <c r="G4045" s="205" t="s">
        <v>284</v>
      </c>
      <c r="H4045" s="207" t="s">
        <v>1028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679</v>
      </c>
      <c r="C4046" s="209" t="s">
        <v>680</v>
      </c>
      <c r="D4046" s="72" t="str">
        <f t="shared" si="127"/>
        <v>jun/2018</v>
      </c>
      <c r="E4046" s="206">
        <v>43266</v>
      </c>
      <c r="F4046" s="205" t="s">
        <v>209</v>
      </c>
      <c r="G4046" s="205" t="s">
        <v>284</v>
      </c>
      <c r="H4046" s="207" t="s">
        <v>1028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679</v>
      </c>
      <c r="C4047" s="209" t="s">
        <v>680</v>
      </c>
      <c r="D4047" s="72" t="str">
        <f t="shared" si="127"/>
        <v>jun/2018</v>
      </c>
      <c r="E4047" s="206">
        <v>43266</v>
      </c>
      <c r="F4047" s="205" t="s">
        <v>209</v>
      </c>
      <c r="G4047" s="205" t="s">
        <v>284</v>
      </c>
      <c r="H4047" s="207" t="s">
        <v>1028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681</v>
      </c>
      <c r="C4048" s="209" t="s">
        <v>680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284</v>
      </c>
      <c r="H4048" s="207" t="s">
        <v>140</v>
      </c>
      <c r="I4048" s="207" t="s">
        <v>224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681</v>
      </c>
      <c r="C4049" s="209" t="s">
        <v>680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284</v>
      </c>
      <c r="H4049" s="207" t="s">
        <v>140</v>
      </c>
      <c r="I4049" s="207" t="s">
        <v>224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679</v>
      </c>
      <c r="C4050" s="209" t="s">
        <v>680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284</v>
      </c>
      <c r="H4050" s="207" t="s">
        <v>178</v>
      </c>
      <c r="I4050" s="207" t="s">
        <v>238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679</v>
      </c>
      <c r="C4051" s="209" t="s">
        <v>680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284</v>
      </c>
      <c r="H4051" s="207" t="s">
        <v>1282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679</v>
      </c>
      <c r="C4052" s="209" t="s">
        <v>680</v>
      </c>
      <c r="D4052" s="72" t="str">
        <f t="shared" si="127"/>
        <v>jun/2018</v>
      </c>
      <c r="E4052" s="206">
        <v>43269</v>
      </c>
      <c r="F4052" s="205" t="s">
        <v>311</v>
      </c>
      <c r="G4052" s="205" t="s">
        <v>284</v>
      </c>
      <c r="H4052" s="207" t="s">
        <v>444</v>
      </c>
      <c r="I4052" s="207" t="s">
        <v>265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679</v>
      </c>
      <c r="C4053" s="209" t="s">
        <v>680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284</v>
      </c>
      <c r="H4053" s="207" t="s">
        <v>343</v>
      </c>
      <c r="I4053" s="207" t="s">
        <v>238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679</v>
      </c>
      <c r="C4054" s="209" t="s">
        <v>680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284</v>
      </c>
      <c r="H4054" s="207" t="s">
        <v>983</v>
      </c>
      <c r="I4054" s="207" t="s">
        <v>249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679</v>
      </c>
      <c r="C4055" s="209" t="s">
        <v>680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284</v>
      </c>
      <c r="H4055" s="207" t="s">
        <v>889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679</v>
      </c>
      <c r="C4056" s="209" t="s">
        <v>680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284</v>
      </c>
      <c r="H4056" s="207" t="s">
        <v>320</v>
      </c>
      <c r="I4056" s="207" t="s">
        <v>238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679</v>
      </c>
      <c r="C4057" s="209" t="s">
        <v>680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284</v>
      </c>
      <c r="H4057" s="207" t="s">
        <v>352</v>
      </c>
      <c r="I4057" s="207" t="s">
        <v>237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679</v>
      </c>
      <c r="C4058" s="209" t="s">
        <v>680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284</v>
      </c>
      <c r="H4058" s="207" t="s">
        <v>1355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679</v>
      </c>
      <c r="C4059" s="209" t="s">
        <v>680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284</v>
      </c>
      <c r="H4059" s="207" t="s">
        <v>1355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679</v>
      </c>
      <c r="C4060" s="209" t="s">
        <v>680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284</v>
      </c>
      <c r="H4060" s="207" t="s">
        <v>400</v>
      </c>
      <c r="I4060" s="207" t="s">
        <v>249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679</v>
      </c>
      <c r="C4061" s="209" t="s">
        <v>680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284</v>
      </c>
      <c r="H4061" s="207" t="s">
        <v>143</v>
      </c>
      <c r="I4061" s="207" t="s">
        <v>244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679</v>
      </c>
      <c r="C4062" s="209" t="s">
        <v>680</v>
      </c>
      <c r="D4062" s="72" t="str">
        <f t="shared" si="127"/>
        <v>jun/2018</v>
      </c>
      <c r="E4062" s="206">
        <v>43269</v>
      </c>
      <c r="F4062" s="205" t="s">
        <v>202</v>
      </c>
      <c r="G4062" s="205" t="s">
        <v>284</v>
      </c>
      <c r="H4062" s="207" t="s">
        <v>203</v>
      </c>
      <c r="I4062" s="207" t="s">
        <v>289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679</v>
      </c>
      <c r="C4063" s="209" t="s">
        <v>680</v>
      </c>
      <c r="D4063" s="72" t="str">
        <f t="shared" si="127"/>
        <v>jun/2018</v>
      </c>
      <c r="E4063" s="206">
        <v>43269</v>
      </c>
      <c r="F4063" s="205" t="s">
        <v>209</v>
      </c>
      <c r="G4063" s="205" t="s">
        <v>284</v>
      </c>
      <c r="H4063" s="207" t="s">
        <v>295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679</v>
      </c>
      <c r="C4064" s="209" t="s">
        <v>680</v>
      </c>
      <c r="D4064" s="72" t="str">
        <f t="shared" si="127"/>
        <v>jun/2018</v>
      </c>
      <c r="E4064" s="206">
        <v>43269</v>
      </c>
      <c r="F4064" s="205" t="s">
        <v>209</v>
      </c>
      <c r="G4064" s="205" t="s">
        <v>284</v>
      </c>
      <c r="H4064" s="207" t="s">
        <v>295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679</v>
      </c>
      <c r="C4065" s="209" t="s">
        <v>680</v>
      </c>
      <c r="D4065" s="72" t="str">
        <f t="shared" si="127"/>
        <v>jun/2018</v>
      </c>
      <c r="E4065" s="206">
        <v>43269</v>
      </c>
      <c r="F4065" s="205" t="s">
        <v>209</v>
      </c>
      <c r="G4065" s="205" t="s">
        <v>284</v>
      </c>
      <c r="H4065" s="207" t="s">
        <v>295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679</v>
      </c>
      <c r="C4066" s="209" t="s">
        <v>680</v>
      </c>
      <c r="D4066" s="72" t="str">
        <f t="shared" si="127"/>
        <v>jun/2018</v>
      </c>
      <c r="E4066" s="206">
        <v>43269</v>
      </c>
      <c r="F4066" s="205" t="s">
        <v>209</v>
      </c>
      <c r="G4066" s="205" t="s">
        <v>284</v>
      </c>
      <c r="H4066" s="207" t="s">
        <v>295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679</v>
      </c>
      <c r="C4067" s="209" t="s">
        <v>680</v>
      </c>
      <c r="D4067" s="72" t="str">
        <f t="shared" si="127"/>
        <v>jun/2018</v>
      </c>
      <c r="E4067" s="206">
        <v>43269</v>
      </c>
      <c r="F4067" s="205" t="s">
        <v>209</v>
      </c>
      <c r="G4067" s="205" t="s">
        <v>284</v>
      </c>
      <c r="H4067" s="207" t="s">
        <v>295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679</v>
      </c>
      <c r="C4068" s="209" t="s">
        <v>680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284</v>
      </c>
      <c r="H4068" s="207" t="s">
        <v>1311</v>
      </c>
      <c r="I4068" s="207" t="s">
        <v>247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681</v>
      </c>
      <c r="C4069" s="209" t="s">
        <v>680</v>
      </c>
      <c r="D4069" s="72" t="str">
        <f t="shared" si="127"/>
        <v>jun/2018</v>
      </c>
      <c r="E4069" s="206">
        <v>43270</v>
      </c>
      <c r="F4069" s="205" t="s">
        <v>212</v>
      </c>
      <c r="G4069" s="205" t="s">
        <v>284</v>
      </c>
      <c r="H4069" s="207" t="s">
        <v>212</v>
      </c>
      <c r="I4069" s="207" t="s">
        <v>201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679</v>
      </c>
      <c r="C4070" s="209" t="s">
        <v>680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284</v>
      </c>
      <c r="H4070" s="207" t="s">
        <v>1281</v>
      </c>
      <c r="I4070" s="207" t="s">
        <v>238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679</v>
      </c>
      <c r="C4071" s="209" t="s">
        <v>680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284</v>
      </c>
      <c r="H4071" s="207" t="s">
        <v>178</v>
      </c>
      <c r="I4071" s="207" t="s">
        <v>237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679</v>
      </c>
      <c r="C4072" s="209" t="s">
        <v>680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284</v>
      </c>
      <c r="H4072" s="207" t="s">
        <v>384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679</v>
      </c>
      <c r="C4073" s="209" t="s">
        <v>680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284</v>
      </c>
      <c r="H4073" s="207" t="s">
        <v>889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679</v>
      </c>
      <c r="C4074" s="209" t="s">
        <v>680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284</v>
      </c>
      <c r="H4074" s="207" t="s">
        <v>889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679</v>
      </c>
      <c r="C4075" s="209" t="s">
        <v>680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284</v>
      </c>
      <c r="H4075" s="207" t="s">
        <v>288</v>
      </c>
      <c r="I4075" s="207" t="s">
        <v>237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679</v>
      </c>
      <c r="C4076" s="209" t="s">
        <v>680</v>
      </c>
      <c r="D4076" s="72" t="str">
        <f t="shared" si="127"/>
        <v>jun/2018</v>
      </c>
      <c r="E4076" s="206">
        <v>43270</v>
      </c>
      <c r="F4076" s="205" t="s">
        <v>202</v>
      </c>
      <c r="G4076" s="205" t="s">
        <v>284</v>
      </c>
      <c r="H4076" s="207" t="s">
        <v>203</v>
      </c>
      <c r="I4076" s="207" t="s">
        <v>289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679</v>
      </c>
      <c r="C4077" s="209" t="s">
        <v>680</v>
      </c>
      <c r="D4077" s="72" t="str">
        <f t="shared" si="127"/>
        <v>jun/2018</v>
      </c>
      <c r="E4077" s="206">
        <v>43270</v>
      </c>
      <c r="F4077" s="205"/>
      <c r="G4077" s="205" t="s">
        <v>284</v>
      </c>
      <c r="H4077" s="207" t="s">
        <v>1119</v>
      </c>
      <c r="I4077" s="207" t="s">
        <v>265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679</v>
      </c>
      <c r="C4078" s="209" t="s">
        <v>680</v>
      </c>
      <c r="D4078" s="72" t="str">
        <f t="shared" si="127"/>
        <v>jun/2018</v>
      </c>
      <c r="E4078" s="206">
        <v>43270</v>
      </c>
      <c r="F4078" s="205" t="s">
        <v>1309</v>
      </c>
      <c r="G4078" s="205" t="s">
        <v>284</v>
      </c>
      <c r="H4078" s="207" t="s">
        <v>598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679</v>
      </c>
      <c r="C4079" s="209" t="s">
        <v>680</v>
      </c>
      <c r="D4079" s="72" t="str">
        <f t="shared" si="127"/>
        <v>jun/2018</v>
      </c>
      <c r="E4079" s="206">
        <v>43270</v>
      </c>
      <c r="F4079" s="205" t="s">
        <v>209</v>
      </c>
      <c r="G4079" s="205" t="s">
        <v>284</v>
      </c>
      <c r="H4079" s="207" t="s">
        <v>295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679</v>
      </c>
      <c r="C4080" s="209" t="s">
        <v>680</v>
      </c>
      <c r="D4080" s="72" t="str">
        <f t="shared" si="127"/>
        <v>jun/2018</v>
      </c>
      <c r="E4080" s="206">
        <v>43270</v>
      </c>
      <c r="F4080" s="205" t="s">
        <v>209</v>
      </c>
      <c r="G4080" s="205" t="s">
        <v>284</v>
      </c>
      <c r="H4080" s="207" t="s">
        <v>1028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679</v>
      </c>
      <c r="C4081" s="209" t="s">
        <v>680</v>
      </c>
      <c r="D4081" s="72" t="str">
        <f t="shared" si="127"/>
        <v>jun/2018</v>
      </c>
      <c r="E4081" s="206">
        <v>43270</v>
      </c>
      <c r="F4081" s="205" t="s">
        <v>209</v>
      </c>
      <c r="G4081" s="205" t="s">
        <v>284</v>
      </c>
      <c r="H4081" s="207" t="s">
        <v>1028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679</v>
      </c>
      <c r="C4082" s="209" t="s">
        <v>680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284</v>
      </c>
      <c r="H4082" s="207" t="s">
        <v>316</v>
      </c>
      <c r="I4082" s="207" t="s">
        <v>157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681</v>
      </c>
      <c r="C4083" s="209" t="s">
        <v>680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284</v>
      </c>
      <c r="H4083" s="207" t="s">
        <v>140</v>
      </c>
      <c r="I4083" s="207" t="s">
        <v>224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679</v>
      </c>
      <c r="C4084" s="209" t="s">
        <v>680</v>
      </c>
      <c r="D4084" s="72" t="str">
        <f t="shared" si="127"/>
        <v>jun/2018</v>
      </c>
      <c r="E4084" s="206">
        <v>43271</v>
      </c>
      <c r="F4084" s="205" t="s">
        <v>1356</v>
      </c>
      <c r="G4084" s="205" t="s">
        <v>284</v>
      </c>
      <c r="H4084" s="207" t="s">
        <v>1275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679</v>
      </c>
      <c r="C4085" s="209" t="s">
        <v>680</v>
      </c>
      <c r="D4085" s="72" t="str">
        <f t="shared" si="127"/>
        <v>jun/2018</v>
      </c>
      <c r="E4085" s="206">
        <v>43271</v>
      </c>
      <c r="F4085" s="205" t="s">
        <v>1357</v>
      </c>
      <c r="G4085" s="205" t="s">
        <v>284</v>
      </c>
      <c r="H4085" s="207" t="s">
        <v>1275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679</v>
      </c>
      <c r="C4086" s="209" t="s">
        <v>680</v>
      </c>
      <c r="D4086" s="72" t="str">
        <f t="shared" si="127"/>
        <v>jun/2018</v>
      </c>
      <c r="E4086" s="206">
        <v>43271</v>
      </c>
      <c r="F4086" s="205" t="s">
        <v>1358</v>
      </c>
      <c r="G4086" s="205" t="s">
        <v>284</v>
      </c>
      <c r="H4086" s="207" t="s">
        <v>1275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679</v>
      </c>
      <c r="C4087" s="209" t="s">
        <v>680</v>
      </c>
      <c r="D4087" s="72" t="str">
        <f t="shared" si="127"/>
        <v>jun/2018</v>
      </c>
      <c r="E4087" s="206">
        <v>43271</v>
      </c>
      <c r="F4087" s="205" t="s">
        <v>1359</v>
      </c>
      <c r="G4087" s="205" t="s">
        <v>284</v>
      </c>
      <c r="H4087" s="207" t="s">
        <v>1017</v>
      </c>
      <c r="I4087" s="207" t="s">
        <v>232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679</v>
      </c>
      <c r="C4088" s="209" t="s">
        <v>680</v>
      </c>
      <c r="D4088" s="72" t="str">
        <f t="shared" si="127"/>
        <v>jun/2018</v>
      </c>
      <c r="E4088" s="206">
        <v>43271</v>
      </c>
      <c r="F4088" s="205" t="s">
        <v>636</v>
      </c>
      <c r="G4088" s="205" t="s">
        <v>284</v>
      </c>
      <c r="H4088" s="207" t="s">
        <v>1018</v>
      </c>
      <c r="I4088" s="207" t="s">
        <v>232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679</v>
      </c>
      <c r="C4089" s="209" t="s">
        <v>680</v>
      </c>
      <c r="D4089" s="72" t="str">
        <f t="shared" si="127"/>
        <v>jun/2018</v>
      </c>
      <c r="E4089" s="206">
        <v>43271</v>
      </c>
      <c r="F4089" s="205" t="s">
        <v>1152</v>
      </c>
      <c r="G4089" s="205" t="s">
        <v>284</v>
      </c>
      <c r="H4089" s="207" t="s">
        <v>1018</v>
      </c>
      <c r="I4089" s="207" t="s">
        <v>232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679</v>
      </c>
      <c r="C4090" s="209" t="s">
        <v>680</v>
      </c>
      <c r="D4090" s="72" t="str">
        <f t="shared" si="127"/>
        <v>jun/2018</v>
      </c>
      <c r="E4090" s="206">
        <v>43271</v>
      </c>
      <c r="F4090" s="205" t="s">
        <v>635</v>
      </c>
      <c r="G4090" s="205" t="s">
        <v>284</v>
      </c>
      <c r="H4090" s="207" t="s">
        <v>1018</v>
      </c>
      <c r="I4090" s="207" t="s">
        <v>232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679</v>
      </c>
      <c r="C4091" s="209" t="s">
        <v>680</v>
      </c>
      <c r="D4091" s="72" t="str">
        <f t="shared" si="127"/>
        <v>jun/2018</v>
      </c>
      <c r="E4091" s="206">
        <v>43271</v>
      </c>
      <c r="F4091" s="205" t="s">
        <v>1360</v>
      </c>
      <c r="G4091" s="205" t="s">
        <v>284</v>
      </c>
      <c r="H4091" s="207" t="s">
        <v>999</v>
      </c>
      <c r="I4091" s="207" t="s">
        <v>232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679</v>
      </c>
      <c r="C4092" s="209" t="s">
        <v>680</v>
      </c>
      <c r="D4092" s="72" t="str">
        <f t="shared" si="127"/>
        <v>jun/2018</v>
      </c>
      <c r="E4092" s="206">
        <v>43271</v>
      </c>
      <c r="F4092" s="205" t="s">
        <v>1361</v>
      </c>
      <c r="G4092" s="205" t="s">
        <v>284</v>
      </c>
      <c r="H4092" s="207" t="s">
        <v>999</v>
      </c>
      <c r="I4092" s="207" t="s">
        <v>232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679</v>
      </c>
      <c r="C4093" s="209" t="s">
        <v>680</v>
      </c>
      <c r="D4093" s="72" t="str">
        <f t="shared" si="127"/>
        <v>jun/2018</v>
      </c>
      <c r="E4093" s="206">
        <v>43271</v>
      </c>
      <c r="F4093" s="205" t="s">
        <v>1362</v>
      </c>
      <c r="G4093" s="205" t="s">
        <v>284</v>
      </c>
      <c r="H4093" s="207" t="s">
        <v>1000</v>
      </c>
      <c r="I4093" s="207" t="s">
        <v>232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679</v>
      </c>
      <c r="C4094" s="209" t="s">
        <v>680</v>
      </c>
      <c r="D4094" s="72" t="str">
        <f t="shared" si="127"/>
        <v>jun/2018</v>
      </c>
      <c r="E4094" s="206">
        <v>43271</v>
      </c>
      <c r="F4094" s="205" t="s">
        <v>1363</v>
      </c>
      <c r="G4094" s="205" t="s">
        <v>284</v>
      </c>
      <c r="H4094" s="207" t="s">
        <v>1000</v>
      </c>
      <c r="I4094" s="207" t="s">
        <v>232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679</v>
      </c>
      <c r="C4095" s="209" t="s">
        <v>680</v>
      </c>
      <c r="D4095" s="72" t="str">
        <f t="shared" si="127"/>
        <v>jun/2018</v>
      </c>
      <c r="E4095" s="206">
        <v>43271</v>
      </c>
      <c r="F4095" s="205" t="s">
        <v>599</v>
      </c>
      <c r="G4095" s="205" t="s">
        <v>284</v>
      </c>
      <c r="H4095" s="207" t="s">
        <v>325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679</v>
      </c>
      <c r="C4096" s="209" t="s">
        <v>680</v>
      </c>
      <c r="D4096" s="72" t="str">
        <f t="shared" si="127"/>
        <v>jun/2018</v>
      </c>
      <c r="E4096" s="206">
        <v>43271</v>
      </c>
      <c r="F4096" s="205" t="s">
        <v>1364</v>
      </c>
      <c r="G4096" s="205" t="s">
        <v>284</v>
      </c>
      <c r="H4096" s="207" t="s">
        <v>325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679</v>
      </c>
      <c r="C4097" s="209" t="s">
        <v>680</v>
      </c>
      <c r="D4097" s="72" t="str">
        <f t="shared" si="127"/>
        <v>jun/2018</v>
      </c>
      <c r="E4097" s="206">
        <v>43271</v>
      </c>
      <c r="F4097" s="205" t="s">
        <v>436</v>
      </c>
      <c r="G4097" s="205" t="s">
        <v>284</v>
      </c>
      <c r="H4097" s="207" t="s">
        <v>325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679</v>
      </c>
      <c r="C4098" s="209" t="s">
        <v>680</v>
      </c>
      <c r="D4098" s="72" t="str">
        <f t="shared" si="127"/>
        <v>jun/2018</v>
      </c>
      <c r="E4098" s="206">
        <v>43271</v>
      </c>
      <c r="F4098" s="205" t="s">
        <v>1365</v>
      </c>
      <c r="G4098" s="205" t="s">
        <v>284</v>
      </c>
      <c r="H4098" s="207" t="s">
        <v>325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679</v>
      </c>
      <c r="C4099" s="209" t="s">
        <v>680</v>
      </c>
      <c r="D4099" s="72" t="str">
        <f t="shared" si="127"/>
        <v>jun/2018</v>
      </c>
      <c r="E4099" s="206">
        <v>43271</v>
      </c>
      <c r="F4099" s="205" t="s">
        <v>654</v>
      </c>
      <c r="G4099" s="205" t="s">
        <v>284</v>
      </c>
      <c r="H4099" s="207" t="s">
        <v>325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679</v>
      </c>
      <c r="C4100" s="209" t="s">
        <v>680</v>
      </c>
      <c r="D4100" s="72" t="str">
        <f t="shared" ref="D4100:D4163" si="129">TEXT(E4100,"mmm/aaaa")</f>
        <v>jun/2018</v>
      </c>
      <c r="E4100" s="206">
        <v>43271</v>
      </c>
      <c r="F4100" s="205" t="s">
        <v>600</v>
      </c>
      <c r="G4100" s="205" t="s">
        <v>284</v>
      </c>
      <c r="H4100" s="207" t="s">
        <v>325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679</v>
      </c>
      <c r="C4101" s="209" t="s">
        <v>680</v>
      </c>
      <c r="D4101" s="72" t="str">
        <f t="shared" si="129"/>
        <v>jun/2018</v>
      </c>
      <c r="E4101" s="206">
        <v>43271</v>
      </c>
      <c r="F4101" s="205" t="s">
        <v>1366</v>
      </c>
      <c r="G4101" s="205" t="s">
        <v>284</v>
      </c>
      <c r="H4101" s="207" t="s">
        <v>325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679</v>
      </c>
      <c r="C4102" s="209" t="s">
        <v>680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284</v>
      </c>
      <c r="H4102" s="207" t="s">
        <v>325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679</v>
      </c>
      <c r="C4103" s="209" t="s">
        <v>680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284</v>
      </c>
      <c r="H4103" s="207" t="s">
        <v>325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679</v>
      </c>
      <c r="C4104" s="209" t="s">
        <v>680</v>
      </c>
      <c r="D4104" s="72" t="str">
        <f t="shared" si="129"/>
        <v>jun/2018</v>
      </c>
      <c r="E4104" s="206">
        <v>43271</v>
      </c>
      <c r="F4104" s="205" t="s">
        <v>1367</v>
      </c>
      <c r="G4104" s="205" t="s">
        <v>284</v>
      </c>
      <c r="H4104" s="207" t="s">
        <v>1342</v>
      </c>
      <c r="I4104" s="207" t="s">
        <v>232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679</v>
      </c>
      <c r="C4105" s="209" t="s">
        <v>680</v>
      </c>
      <c r="D4105" s="72" t="str">
        <f t="shared" si="129"/>
        <v>jun/2018</v>
      </c>
      <c r="E4105" s="206">
        <v>43271</v>
      </c>
      <c r="F4105" s="205" t="s">
        <v>467</v>
      </c>
      <c r="G4105" s="205" t="s">
        <v>284</v>
      </c>
      <c r="H4105" s="207" t="s">
        <v>468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679</v>
      </c>
      <c r="C4106" s="209" t="s">
        <v>680</v>
      </c>
      <c r="D4106" s="72" t="str">
        <f t="shared" si="129"/>
        <v>jun/2018</v>
      </c>
      <c r="E4106" s="206">
        <v>43271</v>
      </c>
      <c r="F4106" s="205" t="s">
        <v>588</v>
      </c>
      <c r="G4106" s="205" t="s">
        <v>284</v>
      </c>
      <c r="H4106" s="207" t="s">
        <v>1001</v>
      </c>
      <c r="I4106" s="207" t="s">
        <v>232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679</v>
      </c>
      <c r="C4107" s="209" t="s">
        <v>680</v>
      </c>
      <c r="D4107" s="72" t="str">
        <f t="shared" si="129"/>
        <v>jun/2018</v>
      </c>
      <c r="E4107" s="206">
        <v>43271</v>
      </c>
      <c r="F4107" s="205" t="s">
        <v>662</v>
      </c>
      <c r="G4107" s="205" t="s">
        <v>284</v>
      </c>
      <c r="H4107" s="207" t="s">
        <v>1001</v>
      </c>
      <c r="I4107" s="207" t="s">
        <v>232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679</v>
      </c>
      <c r="C4108" s="209" t="s">
        <v>680</v>
      </c>
      <c r="D4108" s="72" t="str">
        <f t="shared" si="129"/>
        <v>jun/2018</v>
      </c>
      <c r="E4108" s="206">
        <v>43271</v>
      </c>
      <c r="F4108" s="205" t="s">
        <v>589</v>
      </c>
      <c r="G4108" s="205" t="s">
        <v>284</v>
      </c>
      <c r="H4108" s="207" t="s">
        <v>1001</v>
      </c>
      <c r="I4108" s="207" t="s">
        <v>232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679</v>
      </c>
      <c r="C4109" s="209" t="s">
        <v>680</v>
      </c>
      <c r="D4109" s="72" t="str">
        <f t="shared" si="129"/>
        <v>jun/2018</v>
      </c>
      <c r="E4109" s="206">
        <v>43271</v>
      </c>
      <c r="F4109" s="205" t="s">
        <v>1368</v>
      </c>
      <c r="G4109" s="205" t="s">
        <v>284</v>
      </c>
      <c r="H4109" s="207" t="s">
        <v>1002</v>
      </c>
      <c r="I4109" s="207" t="s">
        <v>262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679</v>
      </c>
      <c r="C4110" s="209" t="s">
        <v>680</v>
      </c>
      <c r="D4110" s="72" t="str">
        <f t="shared" si="129"/>
        <v>jun/2018</v>
      </c>
      <c r="E4110" s="206">
        <v>43271</v>
      </c>
      <c r="F4110" s="205" t="s">
        <v>459</v>
      </c>
      <c r="G4110" s="205" t="s">
        <v>284</v>
      </c>
      <c r="H4110" s="207" t="s">
        <v>459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679</v>
      </c>
      <c r="C4111" s="209" t="s">
        <v>680</v>
      </c>
      <c r="D4111" s="72" t="str">
        <f t="shared" si="129"/>
        <v>jun/2018</v>
      </c>
      <c r="E4111" s="206">
        <v>43271</v>
      </c>
      <c r="F4111" s="205" t="s">
        <v>465</v>
      </c>
      <c r="G4111" s="205" t="s">
        <v>284</v>
      </c>
      <c r="H4111" s="207" t="s">
        <v>465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679</v>
      </c>
      <c r="C4112" s="209" t="s">
        <v>680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284</v>
      </c>
      <c r="H4112" s="207" t="s">
        <v>1330</v>
      </c>
      <c r="I4112" s="207" t="s">
        <v>239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679</v>
      </c>
      <c r="C4113" s="209" t="s">
        <v>680</v>
      </c>
      <c r="D4113" s="72" t="str">
        <f t="shared" si="129"/>
        <v>jun/2018</v>
      </c>
      <c r="E4113" s="206">
        <v>43271</v>
      </c>
      <c r="F4113" s="205" t="s">
        <v>653</v>
      </c>
      <c r="G4113" s="205" t="s">
        <v>284</v>
      </c>
      <c r="H4113" s="207" t="s">
        <v>1056</v>
      </c>
      <c r="I4113" s="207" t="s">
        <v>232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679</v>
      </c>
      <c r="C4114" s="209" t="s">
        <v>680</v>
      </c>
      <c r="D4114" s="72" t="str">
        <f t="shared" si="129"/>
        <v>jun/2018</v>
      </c>
      <c r="E4114" s="206">
        <v>43271</v>
      </c>
      <c r="F4114" s="205" t="s">
        <v>1211</v>
      </c>
      <c r="G4114" s="205" t="s">
        <v>284</v>
      </c>
      <c r="H4114" s="207" t="s">
        <v>1056</v>
      </c>
      <c r="I4114" s="207" t="s">
        <v>232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679</v>
      </c>
      <c r="C4115" s="209" t="s">
        <v>680</v>
      </c>
      <c r="D4115" s="72" t="str">
        <f t="shared" si="129"/>
        <v>jun/2018</v>
      </c>
      <c r="E4115" s="206">
        <v>43271</v>
      </c>
      <c r="F4115" s="205" t="s">
        <v>1369</v>
      </c>
      <c r="G4115" s="205" t="s">
        <v>284</v>
      </c>
      <c r="H4115" s="207" t="s">
        <v>1059</v>
      </c>
      <c r="I4115" s="207" t="s">
        <v>232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679</v>
      </c>
      <c r="C4116" s="209" t="s">
        <v>680</v>
      </c>
      <c r="D4116" s="72" t="str">
        <f t="shared" si="129"/>
        <v>jun/2018</v>
      </c>
      <c r="E4116" s="206">
        <v>43271</v>
      </c>
      <c r="F4116" s="205" t="s">
        <v>1370</v>
      </c>
      <c r="G4116" s="205" t="s">
        <v>284</v>
      </c>
      <c r="H4116" s="207" t="s">
        <v>1059</v>
      </c>
      <c r="I4116" s="207" t="s">
        <v>232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679</v>
      </c>
      <c r="C4117" s="209" t="s">
        <v>680</v>
      </c>
      <c r="D4117" s="72" t="str">
        <f t="shared" si="129"/>
        <v>jun/2018</v>
      </c>
      <c r="E4117" s="206">
        <v>43271</v>
      </c>
      <c r="F4117" s="205" t="s">
        <v>1371</v>
      </c>
      <c r="G4117" s="205" t="s">
        <v>284</v>
      </c>
      <c r="H4117" s="207" t="s">
        <v>1059</v>
      </c>
      <c r="I4117" s="207" t="s">
        <v>232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679</v>
      </c>
      <c r="C4118" s="209" t="s">
        <v>680</v>
      </c>
      <c r="D4118" s="72" t="str">
        <f t="shared" si="129"/>
        <v>jun/2018</v>
      </c>
      <c r="E4118" s="206">
        <v>43271</v>
      </c>
      <c r="F4118" s="205" t="s">
        <v>1372</v>
      </c>
      <c r="G4118" s="205" t="s">
        <v>284</v>
      </c>
      <c r="H4118" s="207" t="s">
        <v>1047</v>
      </c>
      <c r="I4118" s="207" t="s">
        <v>258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679</v>
      </c>
      <c r="C4119" s="209" t="s">
        <v>680</v>
      </c>
      <c r="D4119" s="72" t="str">
        <f t="shared" si="129"/>
        <v>jun/2018</v>
      </c>
      <c r="E4119" s="206">
        <v>43271</v>
      </c>
      <c r="F4119" s="205" t="s">
        <v>1373</v>
      </c>
      <c r="G4119" s="205" t="s">
        <v>284</v>
      </c>
      <c r="H4119" s="207" t="s">
        <v>1047</v>
      </c>
      <c r="I4119" s="207" t="s">
        <v>258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679</v>
      </c>
      <c r="C4120" s="209" t="s">
        <v>680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284</v>
      </c>
      <c r="H4120" s="207" t="s">
        <v>168</v>
      </c>
      <c r="I4120" s="207" t="s">
        <v>249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679</v>
      </c>
      <c r="C4121" s="209" t="s">
        <v>680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284</v>
      </c>
      <c r="H4121" s="207" t="s">
        <v>185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679</v>
      </c>
      <c r="C4122" s="209" t="s">
        <v>680</v>
      </c>
      <c r="D4122" s="72" t="str">
        <f t="shared" si="129"/>
        <v>jun/2018</v>
      </c>
      <c r="E4122" s="206">
        <v>43271</v>
      </c>
      <c r="F4122" s="205" t="s">
        <v>669</v>
      </c>
      <c r="G4122" s="205" t="s">
        <v>284</v>
      </c>
      <c r="H4122" s="207" t="s">
        <v>1020</v>
      </c>
      <c r="I4122" s="207" t="s">
        <v>232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679</v>
      </c>
      <c r="C4123" s="209" t="s">
        <v>680</v>
      </c>
      <c r="D4123" s="72" t="str">
        <f t="shared" si="129"/>
        <v>jun/2018</v>
      </c>
      <c r="E4123" s="206">
        <v>43271</v>
      </c>
      <c r="F4123" s="205" t="s">
        <v>1374</v>
      </c>
      <c r="G4123" s="205" t="s">
        <v>284</v>
      </c>
      <c r="H4123" s="207" t="s">
        <v>331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679</v>
      </c>
      <c r="C4124" s="209" t="s">
        <v>680</v>
      </c>
      <c r="D4124" s="72" t="str">
        <f t="shared" si="129"/>
        <v>jun/2018</v>
      </c>
      <c r="E4124" s="206">
        <v>43271</v>
      </c>
      <c r="F4124" s="205" t="s">
        <v>1375</v>
      </c>
      <c r="G4124" s="205" t="s">
        <v>284</v>
      </c>
      <c r="H4124" s="207" t="s">
        <v>331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679</v>
      </c>
      <c r="C4125" s="209" t="s">
        <v>680</v>
      </c>
      <c r="D4125" s="72" t="str">
        <f t="shared" si="129"/>
        <v>jun/2018</v>
      </c>
      <c r="E4125" s="206">
        <v>43271</v>
      </c>
      <c r="F4125" s="205" t="s">
        <v>1376</v>
      </c>
      <c r="G4125" s="205" t="s">
        <v>284</v>
      </c>
      <c r="H4125" s="207" t="s">
        <v>1349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679</v>
      </c>
      <c r="C4126" s="209" t="s">
        <v>680</v>
      </c>
      <c r="D4126" s="72" t="str">
        <f t="shared" si="129"/>
        <v>jun/2018</v>
      </c>
      <c r="E4126" s="206">
        <v>43271</v>
      </c>
      <c r="F4126" s="205" t="s">
        <v>1377</v>
      </c>
      <c r="G4126" s="205" t="s">
        <v>284</v>
      </c>
      <c r="H4126" s="207" t="s">
        <v>1349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679</v>
      </c>
      <c r="C4127" s="209" t="s">
        <v>680</v>
      </c>
      <c r="D4127" s="72" t="str">
        <f t="shared" si="129"/>
        <v>jun/2018</v>
      </c>
      <c r="E4127" s="206">
        <v>43271</v>
      </c>
      <c r="F4127" s="205" t="s">
        <v>657</v>
      </c>
      <c r="G4127" s="205" t="s">
        <v>284</v>
      </c>
      <c r="H4127" s="207" t="s">
        <v>1003</v>
      </c>
      <c r="I4127" s="207" t="s">
        <v>257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679</v>
      </c>
      <c r="C4128" s="209" t="s">
        <v>680</v>
      </c>
      <c r="D4128" s="72" t="str">
        <f t="shared" si="129"/>
        <v>jun/2018</v>
      </c>
      <c r="E4128" s="206">
        <v>43271</v>
      </c>
      <c r="F4128" s="205" t="s">
        <v>463</v>
      </c>
      <c r="G4128" s="205" t="s">
        <v>284</v>
      </c>
      <c r="H4128" s="207" t="s">
        <v>1003</v>
      </c>
      <c r="I4128" s="207" t="s">
        <v>257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679</v>
      </c>
      <c r="C4129" s="209" t="s">
        <v>680</v>
      </c>
      <c r="D4129" s="72" t="str">
        <f t="shared" si="129"/>
        <v>jun/2018</v>
      </c>
      <c r="E4129" s="206">
        <v>43271</v>
      </c>
      <c r="F4129" s="205" t="s">
        <v>202</v>
      </c>
      <c r="G4129" s="205" t="s">
        <v>284</v>
      </c>
      <c r="H4129" s="207" t="s">
        <v>203</v>
      </c>
      <c r="I4129" s="207" t="s">
        <v>289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679</v>
      </c>
      <c r="C4130" s="209" t="s">
        <v>680</v>
      </c>
      <c r="D4130" s="72" t="str">
        <f t="shared" si="129"/>
        <v>jun/2018</v>
      </c>
      <c r="E4130" s="206">
        <v>43271</v>
      </c>
      <c r="F4130" s="205" t="s">
        <v>585</v>
      </c>
      <c r="G4130" s="205" t="s">
        <v>284</v>
      </c>
      <c r="H4130" s="207" t="s">
        <v>1005</v>
      </c>
      <c r="I4130" s="207" t="s">
        <v>232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679</v>
      </c>
      <c r="C4131" s="209" t="s">
        <v>680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284</v>
      </c>
      <c r="H4131" s="207" t="s">
        <v>1027</v>
      </c>
      <c r="I4131" s="207" t="s">
        <v>242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679</v>
      </c>
      <c r="C4132" s="209" t="s">
        <v>680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284</v>
      </c>
      <c r="H4132" s="207" t="s">
        <v>1027</v>
      </c>
      <c r="I4132" s="207" t="s">
        <v>242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679</v>
      </c>
      <c r="C4133" s="209" t="s">
        <v>680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284</v>
      </c>
      <c r="H4133" s="207" t="s">
        <v>1027</v>
      </c>
      <c r="I4133" s="207" t="s">
        <v>242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679</v>
      </c>
      <c r="C4134" s="209" t="s">
        <v>680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284</v>
      </c>
      <c r="H4134" s="207" t="s">
        <v>1027</v>
      </c>
      <c r="I4134" s="207" t="s">
        <v>242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679</v>
      </c>
      <c r="C4135" s="209" t="s">
        <v>680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284</v>
      </c>
      <c r="H4135" s="207" t="s">
        <v>1027</v>
      </c>
      <c r="I4135" s="207" t="s">
        <v>242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679</v>
      </c>
      <c r="C4136" s="209" t="s">
        <v>680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284</v>
      </c>
      <c r="H4136" s="207" t="s">
        <v>1027</v>
      </c>
      <c r="I4136" s="207" t="s">
        <v>242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679</v>
      </c>
      <c r="C4137" s="209" t="s">
        <v>680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284</v>
      </c>
      <c r="H4137" s="207" t="s">
        <v>1027</v>
      </c>
      <c r="I4137" s="207" t="s">
        <v>242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679</v>
      </c>
      <c r="C4138" s="209" t="s">
        <v>680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284</v>
      </c>
      <c r="H4138" s="207" t="s">
        <v>1027</v>
      </c>
      <c r="I4138" s="207" t="s">
        <v>242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679</v>
      </c>
      <c r="C4139" s="209" t="s">
        <v>680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284</v>
      </c>
      <c r="H4139" s="207" t="s">
        <v>1027</v>
      </c>
      <c r="I4139" s="207" t="s">
        <v>242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679</v>
      </c>
      <c r="C4140" s="209" t="s">
        <v>680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284</v>
      </c>
      <c r="H4140" s="207" t="s">
        <v>1027</v>
      </c>
      <c r="I4140" s="207" t="s">
        <v>242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679</v>
      </c>
      <c r="C4141" s="209" t="s">
        <v>680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284</v>
      </c>
      <c r="H4141" s="207" t="s">
        <v>1027</v>
      </c>
      <c r="I4141" s="207" t="s">
        <v>242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679</v>
      </c>
      <c r="C4142" s="209" t="s">
        <v>680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284</v>
      </c>
      <c r="H4142" s="207" t="s">
        <v>1027</v>
      </c>
      <c r="I4142" s="207" t="s">
        <v>242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679</v>
      </c>
      <c r="C4143" s="209" t="s">
        <v>680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284</v>
      </c>
      <c r="H4143" s="207" t="s">
        <v>1027</v>
      </c>
      <c r="I4143" s="207" t="s">
        <v>242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679</v>
      </c>
      <c r="C4144" s="209" t="s">
        <v>680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284</v>
      </c>
      <c r="H4144" s="207" t="s">
        <v>1027</v>
      </c>
      <c r="I4144" s="207" t="s">
        <v>242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679</v>
      </c>
      <c r="C4145" s="209" t="s">
        <v>680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284</v>
      </c>
      <c r="H4145" s="207" t="s">
        <v>1027</v>
      </c>
      <c r="I4145" s="207" t="s">
        <v>242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679</v>
      </c>
      <c r="C4146" s="209" t="s">
        <v>680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284</v>
      </c>
      <c r="H4146" s="207" t="s">
        <v>1027</v>
      </c>
      <c r="I4146" s="207" t="s">
        <v>242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679</v>
      </c>
      <c r="C4147" s="209" t="s">
        <v>680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284</v>
      </c>
      <c r="H4147" s="207" t="s">
        <v>1027</v>
      </c>
      <c r="I4147" s="207" t="s">
        <v>242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679</v>
      </c>
      <c r="C4148" s="209" t="s">
        <v>680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284</v>
      </c>
      <c r="H4148" s="207" t="s">
        <v>1027</v>
      </c>
      <c r="I4148" s="207" t="s">
        <v>242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679</v>
      </c>
      <c r="C4149" s="209" t="s">
        <v>680</v>
      </c>
      <c r="D4149" s="72" t="str">
        <f t="shared" si="129"/>
        <v>jun/2018</v>
      </c>
      <c r="E4149" s="206">
        <v>43271</v>
      </c>
      <c r="F4149" s="205" t="s">
        <v>209</v>
      </c>
      <c r="G4149" s="205" t="s">
        <v>284</v>
      </c>
      <c r="H4149" s="207" t="s">
        <v>295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679</v>
      </c>
      <c r="C4150" s="209" t="s">
        <v>680</v>
      </c>
      <c r="D4150" s="72" t="str">
        <f t="shared" si="129"/>
        <v>jun/2018</v>
      </c>
      <c r="E4150" s="206">
        <v>43271</v>
      </c>
      <c r="F4150" s="205" t="s">
        <v>209</v>
      </c>
      <c r="G4150" s="205" t="s">
        <v>284</v>
      </c>
      <c r="H4150" s="207" t="s">
        <v>295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679</v>
      </c>
      <c r="C4151" s="209" t="s">
        <v>680</v>
      </c>
      <c r="D4151" s="72" t="str">
        <f t="shared" si="129"/>
        <v>jun/2018</v>
      </c>
      <c r="E4151" s="206">
        <v>43271</v>
      </c>
      <c r="F4151" s="205" t="s">
        <v>209</v>
      </c>
      <c r="G4151" s="205" t="s">
        <v>284</v>
      </c>
      <c r="H4151" s="207" t="s">
        <v>295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679</v>
      </c>
      <c r="C4152" s="209" t="s">
        <v>680</v>
      </c>
      <c r="D4152" s="72" t="str">
        <f t="shared" si="129"/>
        <v>jun/2018</v>
      </c>
      <c r="E4152" s="206">
        <v>43271</v>
      </c>
      <c r="F4152" s="205" t="s">
        <v>209</v>
      </c>
      <c r="G4152" s="205" t="s">
        <v>284</v>
      </c>
      <c r="H4152" s="207" t="s">
        <v>295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679</v>
      </c>
      <c r="C4153" s="209" t="s">
        <v>680</v>
      </c>
      <c r="D4153" s="72" t="str">
        <f t="shared" si="129"/>
        <v>jun/2018</v>
      </c>
      <c r="E4153" s="206">
        <v>43271</v>
      </c>
      <c r="F4153" s="205" t="s">
        <v>209</v>
      </c>
      <c r="G4153" s="205" t="s">
        <v>284</v>
      </c>
      <c r="H4153" s="207" t="s">
        <v>295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679</v>
      </c>
      <c r="C4154" s="209" t="s">
        <v>680</v>
      </c>
      <c r="D4154" s="72" t="str">
        <f t="shared" si="129"/>
        <v>jun/2018</v>
      </c>
      <c r="E4154" s="206">
        <v>43271</v>
      </c>
      <c r="F4154" s="205" t="s">
        <v>209</v>
      </c>
      <c r="G4154" s="205" t="s">
        <v>284</v>
      </c>
      <c r="H4154" s="207" t="s">
        <v>295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679</v>
      </c>
      <c r="C4155" s="209" t="s">
        <v>680</v>
      </c>
      <c r="D4155" s="72" t="str">
        <f t="shared" si="129"/>
        <v>jun/2018</v>
      </c>
      <c r="E4155" s="206">
        <v>43271</v>
      </c>
      <c r="F4155" s="205" t="s">
        <v>1378</v>
      </c>
      <c r="G4155" s="205" t="s">
        <v>284</v>
      </c>
      <c r="H4155" s="207" t="s">
        <v>1307</v>
      </c>
      <c r="I4155" s="207" t="s">
        <v>266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679</v>
      </c>
      <c r="C4156" s="209" t="s">
        <v>680</v>
      </c>
      <c r="D4156" s="72" t="str">
        <f t="shared" si="129"/>
        <v>jun/2018</v>
      </c>
      <c r="E4156" s="206">
        <v>43271</v>
      </c>
      <c r="F4156" s="205" t="s">
        <v>1379</v>
      </c>
      <c r="G4156" s="205" t="s">
        <v>284</v>
      </c>
      <c r="H4156" s="207" t="s">
        <v>533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679</v>
      </c>
      <c r="C4157" s="209" t="s">
        <v>680</v>
      </c>
      <c r="D4157" s="72" t="str">
        <f t="shared" si="129"/>
        <v>jun/2018</v>
      </c>
      <c r="E4157" s="206">
        <v>43271</v>
      </c>
      <c r="F4157" s="205" t="s">
        <v>1380</v>
      </c>
      <c r="G4157" s="205" t="s">
        <v>284</v>
      </c>
      <c r="H4157" s="207" t="s">
        <v>533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679</v>
      </c>
      <c r="C4158" s="209" t="s">
        <v>680</v>
      </c>
      <c r="D4158" s="72" t="str">
        <f t="shared" si="129"/>
        <v>jun/2018</v>
      </c>
      <c r="E4158" s="206">
        <v>43271</v>
      </c>
      <c r="F4158" s="205" t="s">
        <v>1381</v>
      </c>
      <c r="G4158" s="205" t="s">
        <v>284</v>
      </c>
      <c r="H4158" s="207" t="s">
        <v>533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679</v>
      </c>
      <c r="C4159" s="209" t="s">
        <v>680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284</v>
      </c>
      <c r="H4159" s="207" t="s">
        <v>533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681</v>
      </c>
      <c r="C4160" s="209" t="s">
        <v>680</v>
      </c>
      <c r="D4160" s="72" t="str">
        <f t="shared" si="129"/>
        <v>jun/2018</v>
      </c>
      <c r="E4160" s="206">
        <v>43271</v>
      </c>
      <c r="F4160" s="205" t="s">
        <v>200</v>
      </c>
      <c r="G4160" s="205" t="s">
        <v>284</v>
      </c>
      <c r="H4160" s="207" t="s">
        <v>296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679</v>
      </c>
      <c r="C4161" s="209" t="s">
        <v>680</v>
      </c>
      <c r="D4161" s="72" t="str">
        <f t="shared" si="129"/>
        <v>jun/2018</v>
      </c>
      <c r="E4161" s="206">
        <v>43271</v>
      </c>
      <c r="F4161" s="205" t="s">
        <v>200</v>
      </c>
      <c r="G4161" s="205" t="s">
        <v>284</v>
      </c>
      <c r="H4161" s="207" t="s">
        <v>296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679</v>
      </c>
      <c r="C4162" s="209" t="s">
        <v>680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284</v>
      </c>
      <c r="H4162" s="207" t="s">
        <v>994</v>
      </c>
      <c r="I4162" s="207" t="s">
        <v>249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679</v>
      </c>
      <c r="C4163" s="209" t="s">
        <v>680</v>
      </c>
      <c r="D4163" s="72" t="str">
        <f t="shared" si="129"/>
        <v>jun/2018</v>
      </c>
      <c r="E4163" s="206">
        <v>43272</v>
      </c>
      <c r="F4163" s="205" t="s">
        <v>372</v>
      </c>
      <c r="G4163" s="205" t="s">
        <v>284</v>
      </c>
      <c r="H4163" s="207" t="s">
        <v>394</v>
      </c>
      <c r="I4163" s="207" t="s">
        <v>188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679</v>
      </c>
      <c r="C4164" s="209" t="s">
        <v>680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284</v>
      </c>
      <c r="H4164" s="207" t="s">
        <v>178</v>
      </c>
      <c r="I4164" s="207" t="s">
        <v>238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679</v>
      </c>
      <c r="C4165" s="209" t="s">
        <v>680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284</v>
      </c>
      <c r="H4165" s="207" t="s">
        <v>1018</v>
      </c>
      <c r="I4165" s="207" t="s">
        <v>232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679</v>
      </c>
      <c r="C4166" s="209" t="s">
        <v>680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284</v>
      </c>
      <c r="H4166" s="207" t="s">
        <v>999</v>
      </c>
      <c r="I4166" s="207" t="s">
        <v>232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679</v>
      </c>
      <c r="C4167" s="209" t="s">
        <v>680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284</v>
      </c>
      <c r="H4167" s="207" t="s">
        <v>1204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679</v>
      </c>
      <c r="C4168" s="209" t="s">
        <v>680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284</v>
      </c>
      <c r="H4168" s="207" t="s">
        <v>405</v>
      </c>
      <c r="I4168" s="207" t="s">
        <v>237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679</v>
      </c>
      <c r="C4169" s="209" t="s">
        <v>680</v>
      </c>
      <c r="D4169" s="72" t="str">
        <f t="shared" si="131"/>
        <v>jun/2018</v>
      </c>
      <c r="E4169" s="206">
        <v>43272</v>
      </c>
      <c r="F4169" s="205" t="s">
        <v>372</v>
      </c>
      <c r="G4169" s="205" t="s">
        <v>284</v>
      </c>
      <c r="H4169" s="207" t="s">
        <v>560</v>
      </c>
      <c r="I4169" s="207" t="s">
        <v>188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679</v>
      </c>
      <c r="C4170" s="209" t="s">
        <v>680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284</v>
      </c>
      <c r="H4170" s="207" t="s">
        <v>1000</v>
      </c>
      <c r="I4170" s="207" t="s">
        <v>232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679</v>
      </c>
      <c r="C4171" s="209" t="s">
        <v>680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284</v>
      </c>
      <c r="H4171" s="207" t="s">
        <v>325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679</v>
      </c>
      <c r="C4172" s="209" t="s">
        <v>680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284</v>
      </c>
      <c r="H4172" s="207" t="s">
        <v>996</v>
      </c>
      <c r="I4172" s="207" t="s">
        <v>232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679</v>
      </c>
      <c r="C4173" s="209" t="s">
        <v>680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284</v>
      </c>
      <c r="H4173" s="207" t="s">
        <v>889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679</v>
      </c>
      <c r="C4174" s="209" t="s">
        <v>680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284</v>
      </c>
      <c r="H4174" s="207" t="s">
        <v>889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679</v>
      </c>
      <c r="C4175" s="209" t="s">
        <v>680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284</v>
      </c>
      <c r="H4175" s="207" t="s">
        <v>889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679</v>
      </c>
      <c r="C4176" s="209" t="s">
        <v>680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284</v>
      </c>
      <c r="H4176" s="207" t="s">
        <v>889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679</v>
      </c>
      <c r="C4177" s="209" t="s">
        <v>680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284</v>
      </c>
      <c r="H4177" s="207" t="s">
        <v>1001</v>
      </c>
      <c r="I4177" s="207" t="s">
        <v>232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679</v>
      </c>
      <c r="C4178" s="209" t="s">
        <v>680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284</v>
      </c>
      <c r="H4178" s="207" t="s">
        <v>303</v>
      </c>
      <c r="I4178" s="207" t="s">
        <v>237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679</v>
      </c>
      <c r="C4179" s="209" t="s">
        <v>680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284</v>
      </c>
      <c r="H4179" s="207" t="s">
        <v>1002</v>
      </c>
      <c r="I4179" s="207" t="s">
        <v>241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679</v>
      </c>
      <c r="C4180" s="209" t="s">
        <v>680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284</v>
      </c>
      <c r="H4180" s="207" t="s">
        <v>1002</v>
      </c>
      <c r="I4180" s="207" t="s">
        <v>241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679</v>
      </c>
      <c r="C4181" s="209" t="s">
        <v>680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284</v>
      </c>
      <c r="H4181" s="207" t="s">
        <v>1011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679</v>
      </c>
      <c r="C4182" s="209" t="s">
        <v>680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284</v>
      </c>
      <c r="H4182" s="207" t="s">
        <v>1382</v>
      </c>
      <c r="I4182" s="207" t="s">
        <v>239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679</v>
      </c>
      <c r="C4183" s="209" t="s">
        <v>680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284</v>
      </c>
      <c r="H4183" s="207" t="s">
        <v>352</v>
      </c>
      <c r="I4183" s="207" t="s">
        <v>238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679</v>
      </c>
      <c r="C4184" s="209" t="s">
        <v>680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284</v>
      </c>
      <c r="H4184" s="207" t="s">
        <v>1059</v>
      </c>
      <c r="I4184" s="207" t="s">
        <v>232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679</v>
      </c>
      <c r="C4185" s="209" t="s">
        <v>680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284</v>
      </c>
      <c r="H4185" s="207" t="s">
        <v>400</v>
      </c>
      <c r="I4185" s="207" t="s">
        <v>249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679</v>
      </c>
      <c r="C4186" s="209" t="s">
        <v>680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284</v>
      </c>
      <c r="H4186" s="207" t="s">
        <v>1196</v>
      </c>
      <c r="I4186" s="207" t="s">
        <v>238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679</v>
      </c>
      <c r="C4187" s="209" t="s">
        <v>680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284</v>
      </c>
      <c r="H4187" s="207" t="s">
        <v>1196</v>
      </c>
      <c r="I4187" s="207" t="s">
        <v>238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679</v>
      </c>
      <c r="C4188" s="209" t="s">
        <v>680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284</v>
      </c>
      <c r="H4188" s="207" t="s">
        <v>1383</v>
      </c>
      <c r="I4188" s="207" t="s">
        <v>238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679</v>
      </c>
      <c r="C4189" s="209" t="s">
        <v>680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310</v>
      </c>
      <c r="H4189" s="207" t="s">
        <v>288</v>
      </c>
      <c r="I4189" s="207" t="s">
        <v>237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681</v>
      </c>
      <c r="C4190" s="209" t="s">
        <v>680</v>
      </c>
      <c r="D4190" s="72" t="str">
        <f t="shared" si="131"/>
        <v>jun/2018</v>
      </c>
      <c r="E4190" s="206">
        <v>43272</v>
      </c>
      <c r="F4190" s="205" t="s">
        <v>202</v>
      </c>
      <c r="G4190" s="205" t="s">
        <v>284</v>
      </c>
      <c r="H4190" s="207" t="s">
        <v>203</v>
      </c>
      <c r="I4190" s="207" t="s">
        <v>289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679</v>
      </c>
      <c r="C4191" s="209" t="s">
        <v>680</v>
      </c>
      <c r="D4191" s="72" t="str">
        <f t="shared" si="131"/>
        <v>jun/2018</v>
      </c>
      <c r="E4191" s="206">
        <v>43272</v>
      </c>
      <c r="F4191" s="205" t="s">
        <v>202</v>
      </c>
      <c r="G4191" s="205" t="s">
        <v>284</v>
      </c>
      <c r="H4191" s="207" t="s">
        <v>203</v>
      </c>
      <c r="I4191" s="207" t="s">
        <v>289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679</v>
      </c>
      <c r="C4192" s="209" t="s">
        <v>680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284</v>
      </c>
      <c r="H4192" s="207" t="s">
        <v>1005</v>
      </c>
      <c r="I4192" s="207" t="s">
        <v>232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679</v>
      </c>
      <c r="C4193" s="209" t="s">
        <v>680</v>
      </c>
      <c r="D4193" s="72" t="str">
        <f t="shared" si="131"/>
        <v>jun/2018</v>
      </c>
      <c r="E4193" s="206">
        <v>43272</v>
      </c>
      <c r="F4193" s="205" t="s">
        <v>209</v>
      </c>
      <c r="G4193" s="205" t="s">
        <v>284</v>
      </c>
      <c r="H4193" s="207" t="s">
        <v>295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679</v>
      </c>
      <c r="C4194" s="209" t="s">
        <v>680</v>
      </c>
      <c r="D4194" s="72" t="str">
        <f t="shared" si="131"/>
        <v>jun/2018</v>
      </c>
      <c r="E4194" s="206">
        <v>43272</v>
      </c>
      <c r="F4194" s="205" t="s">
        <v>209</v>
      </c>
      <c r="G4194" s="205" t="s">
        <v>284</v>
      </c>
      <c r="H4194" s="207" t="s">
        <v>295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679</v>
      </c>
      <c r="C4195" s="209" t="s">
        <v>680</v>
      </c>
      <c r="D4195" s="72" t="str">
        <f t="shared" si="131"/>
        <v>jun/2018</v>
      </c>
      <c r="E4195" s="206">
        <v>43272</v>
      </c>
      <c r="F4195" s="205" t="s">
        <v>209</v>
      </c>
      <c r="G4195" s="205" t="s">
        <v>284</v>
      </c>
      <c r="H4195" s="207" t="s">
        <v>295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679</v>
      </c>
      <c r="C4196" s="209" t="s">
        <v>680</v>
      </c>
      <c r="D4196" s="72" t="str">
        <f t="shared" si="131"/>
        <v>jun/2018</v>
      </c>
      <c r="E4196" s="206">
        <v>43272</v>
      </c>
      <c r="F4196" s="205" t="s">
        <v>209</v>
      </c>
      <c r="G4196" s="205" t="s">
        <v>284</v>
      </c>
      <c r="H4196" s="207" t="s">
        <v>295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679</v>
      </c>
      <c r="C4197" s="209" t="s">
        <v>680</v>
      </c>
      <c r="D4197" s="72" t="str">
        <f t="shared" si="131"/>
        <v>jun/2018</v>
      </c>
      <c r="E4197" s="206">
        <v>43272</v>
      </c>
      <c r="F4197" s="205" t="s">
        <v>209</v>
      </c>
      <c r="G4197" s="205" t="s">
        <v>284</v>
      </c>
      <c r="H4197" s="207" t="s">
        <v>295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679</v>
      </c>
      <c r="C4198" s="209" t="s">
        <v>680</v>
      </c>
      <c r="D4198" s="72" t="str">
        <f t="shared" si="131"/>
        <v>jun/2018</v>
      </c>
      <c r="E4198" s="206">
        <v>43272</v>
      </c>
      <c r="F4198" s="205" t="s">
        <v>209</v>
      </c>
      <c r="G4198" s="205" t="s">
        <v>284</v>
      </c>
      <c r="H4198" s="207" t="s">
        <v>295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679</v>
      </c>
      <c r="C4199" s="209" t="s">
        <v>680</v>
      </c>
      <c r="D4199" s="72" t="str">
        <f t="shared" si="131"/>
        <v>jun/2018</v>
      </c>
      <c r="E4199" s="206">
        <v>43272</v>
      </c>
      <c r="F4199" s="205" t="s">
        <v>209</v>
      </c>
      <c r="G4199" s="205" t="s">
        <v>284</v>
      </c>
      <c r="H4199" s="207" t="s">
        <v>295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679</v>
      </c>
      <c r="C4200" s="209" t="s">
        <v>680</v>
      </c>
      <c r="D4200" s="72" t="str">
        <f t="shared" si="131"/>
        <v>jun/2018</v>
      </c>
      <c r="E4200" s="206">
        <v>43272</v>
      </c>
      <c r="F4200" s="205" t="s">
        <v>209</v>
      </c>
      <c r="G4200" s="205" t="s">
        <v>284</v>
      </c>
      <c r="H4200" s="207" t="s">
        <v>1028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679</v>
      </c>
      <c r="C4201" s="209" t="s">
        <v>680</v>
      </c>
      <c r="D4201" s="72" t="str">
        <f t="shared" si="131"/>
        <v>jun/2018</v>
      </c>
      <c r="E4201" s="206">
        <v>43272</v>
      </c>
      <c r="F4201" s="205" t="s">
        <v>209</v>
      </c>
      <c r="G4201" s="205" t="s">
        <v>284</v>
      </c>
      <c r="H4201" s="207" t="s">
        <v>1028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679</v>
      </c>
      <c r="C4202" s="209" t="s">
        <v>680</v>
      </c>
      <c r="D4202" s="72" t="str">
        <f t="shared" si="131"/>
        <v>jun/2018</v>
      </c>
      <c r="E4202" s="206">
        <v>43272</v>
      </c>
      <c r="F4202" s="205" t="s">
        <v>209</v>
      </c>
      <c r="G4202" s="205" t="s">
        <v>284</v>
      </c>
      <c r="H4202" s="207" t="s">
        <v>1028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679</v>
      </c>
      <c r="C4203" s="209" t="s">
        <v>680</v>
      </c>
      <c r="D4203" s="72" t="str">
        <f t="shared" si="131"/>
        <v>jun/2018</v>
      </c>
      <c r="E4203" s="206">
        <v>43272</v>
      </c>
      <c r="F4203" s="205" t="s">
        <v>209</v>
      </c>
      <c r="G4203" s="205" t="s">
        <v>284</v>
      </c>
      <c r="H4203" s="207" t="s">
        <v>1028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679</v>
      </c>
      <c r="C4204" s="209" t="s">
        <v>680</v>
      </c>
      <c r="D4204" s="72" t="str">
        <f t="shared" si="131"/>
        <v>jun/2018</v>
      </c>
      <c r="E4204" s="206">
        <v>43272</v>
      </c>
      <c r="F4204" s="205" t="s">
        <v>209</v>
      </c>
      <c r="G4204" s="205" t="s">
        <v>284</v>
      </c>
      <c r="H4204" s="207" t="s">
        <v>1028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679</v>
      </c>
      <c r="C4205" s="209" t="s">
        <v>680</v>
      </c>
      <c r="D4205" s="72" t="str">
        <f t="shared" si="131"/>
        <v>jun/2018</v>
      </c>
      <c r="E4205" s="206">
        <v>43272</v>
      </c>
      <c r="F4205" s="205" t="s">
        <v>209</v>
      </c>
      <c r="G4205" s="205" t="s">
        <v>284</v>
      </c>
      <c r="H4205" s="207" t="s">
        <v>1028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679</v>
      </c>
      <c r="C4206" s="209" t="s">
        <v>680</v>
      </c>
      <c r="D4206" s="72" t="str">
        <f t="shared" si="131"/>
        <v>jun/2018</v>
      </c>
      <c r="E4206" s="206">
        <v>43272</v>
      </c>
      <c r="F4206" s="205" t="s">
        <v>209</v>
      </c>
      <c r="G4206" s="205" t="s">
        <v>284</v>
      </c>
      <c r="H4206" s="207" t="s">
        <v>1028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679</v>
      </c>
      <c r="C4207" s="209" t="s">
        <v>680</v>
      </c>
      <c r="D4207" s="72" t="str">
        <f t="shared" si="131"/>
        <v>jun/2018</v>
      </c>
      <c r="E4207" s="206">
        <v>43272</v>
      </c>
      <c r="F4207" s="205" t="s">
        <v>209</v>
      </c>
      <c r="G4207" s="205" t="s">
        <v>284</v>
      </c>
      <c r="H4207" s="207" t="s">
        <v>1028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681</v>
      </c>
      <c r="C4208" s="209" t="s">
        <v>680</v>
      </c>
      <c r="D4208" s="72" t="str">
        <f t="shared" si="131"/>
        <v>jun/2018</v>
      </c>
      <c r="E4208" s="206">
        <v>43272</v>
      </c>
      <c r="F4208" s="205" t="s">
        <v>200</v>
      </c>
      <c r="G4208" s="205" t="s">
        <v>284</v>
      </c>
      <c r="H4208" s="207" t="s">
        <v>296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679</v>
      </c>
      <c r="C4209" s="209" t="s">
        <v>680</v>
      </c>
      <c r="D4209" s="72" t="str">
        <f t="shared" si="131"/>
        <v>jun/2018</v>
      </c>
      <c r="E4209" s="206">
        <v>43272</v>
      </c>
      <c r="F4209" s="205" t="s">
        <v>200</v>
      </c>
      <c r="G4209" s="205" t="s">
        <v>284</v>
      </c>
      <c r="H4209" s="207" t="s">
        <v>296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679</v>
      </c>
      <c r="C4210" s="209" t="s">
        <v>680</v>
      </c>
      <c r="D4210" s="72" t="str">
        <f t="shared" si="131"/>
        <v>jun/2018</v>
      </c>
      <c r="E4210" s="206">
        <v>43273</v>
      </c>
      <c r="F4210" s="205" t="s">
        <v>454</v>
      </c>
      <c r="G4210" s="205" t="s">
        <v>284</v>
      </c>
      <c r="H4210" s="207" t="s">
        <v>1384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679</v>
      </c>
      <c r="C4211" s="209" t="s">
        <v>680</v>
      </c>
      <c r="D4211" s="72" t="str">
        <f t="shared" si="131"/>
        <v>jun/2018</v>
      </c>
      <c r="E4211" s="206">
        <v>43273</v>
      </c>
      <c r="F4211" s="205" t="s">
        <v>212</v>
      </c>
      <c r="G4211" s="205" t="s">
        <v>284</v>
      </c>
      <c r="H4211" s="207" t="s">
        <v>212</v>
      </c>
      <c r="I4211" s="207" t="s">
        <v>201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679</v>
      </c>
      <c r="C4212" s="209" t="s">
        <v>680</v>
      </c>
      <c r="D4212" s="72" t="str">
        <f t="shared" si="131"/>
        <v>jun/2018</v>
      </c>
      <c r="E4212" s="206">
        <v>43273</v>
      </c>
      <c r="F4212" s="205" t="s">
        <v>454</v>
      </c>
      <c r="G4212" s="205" t="s">
        <v>284</v>
      </c>
      <c r="H4212" s="207" t="s">
        <v>1385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679</v>
      </c>
      <c r="C4213" s="209" t="s">
        <v>680</v>
      </c>
      <c r="D4213" s="72" t="str">
        <f t="shared" si="131"/>
        <v>jun/2018</v>
      </c>
      <c r="E4213" s="206">
        <v>43273</v>
      </c>
      <c r="F4213" s="205" t="s">
        <v>454</v>
      </c>
      <c r="G4213" s="205" t="s">
        <v>284</v>
      </c>
      <c r="H4213" s="207" t="s">
        <v>1322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679</v>
      </c>
      <c r="C4214" s="209" t="s">
        <v>680</v>
      </c>
      <c r="D4214" s="72" t="str">
        <f t="shared" si="131"/>
        <v>jun/2018</v>
      </c>
      <c r="E4214" s="206">
        <v>43273</v>
      </c>
      <c r="F4214" s="205" t="s">
        <v>454</v>
      </c>
      <c r="G4214" s="205" t="s">
        <v>284</v>
      </c>
      <c r="H4214" s="207" t="s">
        <v>1386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679</v>
      </c>
      <c r="C4215" s="209" t="s">
        <v>680</v>
      </c>
      <c r="D4215" s="72" t="str">
        <f t="shared" si="131"/>
        <v>jun/2018</v>
      </c>
      <c r="E4215" s="206">
        <v>43273</v>
      </c>
      <c r="F4215" s="205" t="s">
        <v>454</v>
      </c>
      <c r="G4215" s="205" t="s">
        <v>284</v>
      </c>
      <c r="H4215" s="207" t="s">
        <v>1387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679</v>
      </c>
      <c r="C4216" s="209" t="s">
        <v>680</v>
      </c>
      <c r="D4216" s="72" t="str">
        <f t="shared" si="131"/>
        <v>jun/2018</v>
      </c>
      <c r="E4216" s="206">
        <v>43273</v>
      </c>
      <c r="F4216" s="205" t="s">
        <v>454</v>
      </c>
      <c r="G4216" s="205" t="s">
        <v>284</v>
      </c>
      <c r="H4216" s="207" t="s">
        <v>1388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679</v>
      </c>
      <c r="C4217" s="209" t="s">
        <v>680</v>
      </c>
      <c r="D4217" s="72" t="str">
        <f t="shared" si="131"/>
        <v>jun/2018</v>
      </c>
      <c r="E4217" s="206">
        <v>43273</v>
      </c>
      <c r="F4217" s="205" t="s">
        <v>454</v>
      </c>
      <c r="G4217" s="205" t="s">
        <v>284</v>
      </c>
      <c r="H4217" s="207" t="s">
        <v>1324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679</v>
      </c>
      <c r="C4218" s="209" t="s">
        <v>680</v>
      </c>
      <c r="D4218" s="72" t="str">
        <f t="shared" si="131"/>
        <v>jun/2018</v>
      </c>
      <c r="E4218" s="206">
        <v>43273</v>
      </c>
      <c r="F4218" s="205" t="s">
        <v>454</v>
      </c>
      <c r="G4218" s="205" t="s">
        <v>284</v>
      </c>
      <c r="H4218" s="207" t="s">
        <v>1326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679</v>
      </c>
      <c r="C4219" s="209" t="s">
        <v>680</v>
      </c>
      <c r="D4219" s="72" t="str">
        <f t="shared" si="131"/>
        <v>jun/2018</v>
      </c>
      <c r="E4219" s="206">
        <v>43273</v>
      </c>
      <c r="F4219" s="205" t="s">
        <v>454</v>
      </c>
      <c r="G4219" s="205" t="s">
        <v>284</v>
      </c>
      <c r="H4219" s="207" t="s">
        <v>1327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681</v>
      </c>
      <c r="C4220" s="209" t="s">
        <v>680</v>
      </c>
      <c r="D4220" s="72" t="str">
        <f t="shared" si="131"/>
        <v>jun/2018</v>
      </c>
      <c r="E4220" s="206">
        <v>43273</v>
      </c>
      <c r="F4220" s="205" t="s">
        <v>202</v>
      </c>
      <c r="G4220" s="205" t="s">
        <v>284</v>
      </c>
      <c r="H4220" s="207" t="s">
        <v>203</v>
      </c>
      <c r="I4220" s="207" t="s">
        <v>289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679</v>
      </c>
      <c r="C4221" s="209" t="s">
        <v>680</v>
      </c>
      <c r="D4221" s="72" t="str">
        <f t="shared" si="131"/>
        <v>jun/2018</v>
      </c>
      <c r="E4221" s="206">
        <v>43273</v>
      </c>
      <c r="F4221" s="205" t="s">
        <v>209</v>
      </c>
      <c r="G4221" s="205" t="s">
        <v>284</v>
      </c>
      <c r="H4221" s="207" t="s">
        <v>295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679</v>
      </c>
      <c r="C4222" s="209" t="s">
        <v>680</v>
      </c>
      <c r="D4222" s="72" t="str">
        <f t="shared" si="131"/>
        <v>jun/2018</v>
      </c>
      <c r="E4222" s="206">
        <v>43273</v>
      </c>
      <c r="F4222" s="205" t="s">
        <v>209</v>
      </c>
      <c r="G4222" s="205" t="s">
        <v>284</v>
      </c>
      <c r="H4222" s="207" t="s">
        <v>295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679</v>
      </c>
      <c r="C4223" s="209" t="s">
        <v>680</v>
      </c>
      <c r="D4223" s="72" t="str">
        <f t="shared" si="131"/>
        <v>jun/2018</v>
      </c>
      <c r="E4223" s="206">
        <v>43273</v>
      </c>
      <c r="F4223" s="205" t="s">
        <v>209</v>
      </c>
      <c r="G4223" s="205" t="s">
        <v>284</v>
      </c>
      <c r="H4223" s="207" t="s">
        <v>295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679</v>
      </c>
      <c r="C4224" s="209" t="s">
        <v>680</v>
      </c>
      <c r="D4224" s="72" t="str">
        <f t="shared" si="131"/>
        <v>jun/2018</v>
      </c>
      <c r="E4224" s="206">
        <v>43273</v>
      </c>
      <c r="F4224" s="205" t="s">
        <v>209</v>
      </c>
      <c r="G4224" s="205" t="s">
        <v>284</v>
      </c>
      <c r="H4224" s="207" t="s">
        <v>295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679</v>
      </c>
      <c r="C4225" s="209" t="s">
        <v>680</v>
      </c>
      <c r="D4225" s="72" t="str">
        <f t="shared" si="131"/>
        <v>jun/2018</v>
      </c>
      <c r="E4225" s="206">
        <v>43273</v>
      </c>
      <c r="F4225" s="205" t="s">
        <v>209</v>
      </c>
      <c r="G4225" s="205" t="s">
        <v>284</v>
      </c>
      <c r="H4225" s="207" t="s">
        <v>295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679</v>
      </c>
      <c r="C4226" s="209" t="s">
        <v>680</v>
      </c>
      <c r="D4226" s="72" t="str">
        <f t="shared" si="131"/>
        <v>jun/2018</v>
      </c>
      <c r="E4226" s="206">
        <v>43273</v>
      </c>
      <c r="F4226" s="205" t="s">
        <v>209</v>
      </c>
      <c r="G4226" s="205" t="s">
        <v>284</v>
      </c>
      <c r="H4226" s="207" t="s">
        <v>295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679</v>
      </c>
      <c r="C4227" s="209" t="s">
        <v>680</v>
      </c>
      <c r="D4227" s="72" t="str">
        <f t="shared" si="131"/>
        <v>jun/2018</v>
      </c>
      <c r="E4227" s="206">
        <v>43273</v>
      </c>
      <c r="F4227" s="205" t="s">
        <v>209</v>
      </c>
      <c r="G4227" s="205" t="s">
        <v>284</v>
      </c>
      <c r="H4227" s="207" t="s">
        <v>295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679</v>
      </c>
      <c r="C4228" s="209" t="s">
        <v>680</v>
      </c>
      <c r="D4228" s="72" t="str">
        <f t="shared" ref="D4228:D4291" si="133">TEXT(E4228,"mmm/aaaa")</f>
        <v>jun/2018</v>
      </c>
      <c r="E4228" s="206">
        <v>43273</v>
      </c>
      <c r="F4228" s="205" t="s">
        <v>209</v>
      </c>
      <c r="G4228" s="205" t="s">
        <v>284</v>
      </c>
      <c r="H4228" s="207" t="s">
        <v>295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679</v>
      </c>
      <c r="C4229" s="209" t="s">
        <v>680</v>
      </c>
      <c r="D4229" s="72" t="str">
        <f t="shared" si="133"/>
        <v>jun/2018</v>
      </c>
      <c r="E4229" s="206">
        <v>43273</v>
      </c>
      <c r="F4229" s="205" t="s">
        <v>209</v>
      </c>
      <c r="G4229" s="205" t="s">
        <v>284</v>
      </c>
      <c r="H4229" s="207" t="s">
        <v>1028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681</v>
      </c>
      <c r="C4230" s="209" t="s">
        <v>680</v>
      </c>
      <c r="D4230" s="72" t="str">
        <f t="shared" si="133"/>
        <v>jun/2018</v>
      </c>
      <c r="E4230" s="206">
        <v>43273</v>
      </c>
      <c r="F4230" s="205" t="s">
        <v>200</v>
      </c>
      <c r="G4230" s="205" t="s">
        <v>284</v>
      </c>
      <c r="H4230" s="207" t="s">
        <v>296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679</v>
      </c>
      <c r="C4231" s="209" t="s">
        <v>680</v>
      </c>
      <c r="D4231" s="72" t="str">
        <f t="shared" si="133"/>
        <v>jun/2018</v>
      </c>
      <c r="E4231" s="206">
        <v>43273</v>
      </c>
      <c r="F4231" s="205" t="s">
        <v>200</v>
      </c>
      <c r="G4231" s="205" t="s">
        <v>284</v>
      </c>
      <c r="H4231" s="207" t="s">
        <v>296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679</v>
      </c>
      <c r="C4232" s="209" t="s">
        <v>680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284</v>
      </c>
      <c r="H4232" s="207" t="s">
        <v>1313</v>
      </c>
      <c r="I4232" s="207" t="s">
        <v>250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679</v>
      </c>
      <c r="C4233" s="209" t="s">
        <v>680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284</v>
      </c>
      <c r="H4233" s="207" t="s">
        <v>343</v>
      </c>
      <c r="I4233" s="207" t="s">
        <v>237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679</v>
      </c>
      <c r="C4234" s="209" t="s">
        <v>680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284</v>
      </c>
      <c r="H4234" s="207" t="s">
        <v>1389</v>
      </c>
      <c r="I4234" s="207" t="s">
        <v>169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679</v>
      </c>
      <c r="C4235" s="209" t="s">
        <v>680</v>
      </c>
      <c r="D4235" s="72" t="str">
        <f t="shared" si="133"/>
        <v>jun/2018</v>
      </c>
      <c r="E4235" s="206">
        <v>43276</v>
      </c>
      <c r="F4235" s="205" t="s">
        <v>469</v>
      </c>
      <c r="G4235" s="205" t="s">
        <v>284</v>
      </c>
      <c r="H4235" s="207" t="s">
        <v>469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679</v>
      </c>
      <c r="C4236" s="209" t="s">
        <v>680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290</v>
      </c>
      <c r="H4236" s="207" t="s">
        <v>288</v>
      </c>
      <c r="I4236" s="207" t="s">
        <v>237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681</v>
      </c>
      <c r="C4237" s="209" t="s">
        <v>680</v>
      </c>
      <c r="D4237" s="72" t="str">
        <f t="shared" si="133"/>
        <v>jun/2018</v>
      </c>
      <c r="E4237" s="206">
        <v>43276</v>
      </c>
      <c r="F4237" s="205" t="s">
        <v>202</v>
      </c>
      <c r="G4237" s="205" t="s">
        <v>284</v>
      </c>
      <c r="H4237" s="207" t="s">
        <v>203</v>
      </c>
      <c r="I4237" s="207" t="s">
        <v>289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679</v>
      </c>
      <c r="C4238" s="209" t="s">
        <v>680</v>
      </c>
      <c r="D4238" s="72" t="str">
        <f t="shared" si="133"/>
        <v>jun/2018</v>
      </c>
      <c r="E4238" s="206">
        <v>43276</v>
      </c>
      <c r="F4238" s="205" t="s">
        <v>202</v>
      </c>
      <c r="G4238" s="205" t="s">
        <v>284</v>
      </c>
      <c r="H4238" s="207" t="s">
        <v>203</v>
      </c>
      <c r="I4238" s="207" t="s">
        <v>289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679</v>
      </c>
      <c r="C4239" s="209" t="s">
        <v>680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284</v>
      </c>
      <c r="H4239" s="207" t="s">
        <v>1390</v>
      </c>
      <c r="I4239" s="207" t="s">
        <v>169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679</v>
      </c>
      <c r="C4240" s="209" t="s">
        <v>680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284</v>
      </c>
      <c r="H4240" s="207" t="s">
        <v>1390</v>
      </c>
      <c r="I4240" s="207" t="s">
        <v>169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679</v>
      </c>
      <c r="C4241" s="209" t="s">
        <v>680</v>
      </c>
      <c r="D4241" s="72" t="str">
        <f t="shared" si="133"/>
        <v>jun/2018</v>
      </c>
      <c r="E4241" s="206">
        <v>43276</v>
      </c>
      <c r="F4241" s="205" t="s">
        <v>209</v>
      </c>
      <c r="G4241" s="205" t="s">
        <v>284</v>
      </c>
      <c r="H4241" s="207" t="s">
        <v>295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679</v>
      </c>
      <c r="C4242" s="209" t="s">
        <v>680</v>
      </c>
      <c r="D4242" s="72" t="str">
        <f t="shared" si="133"/>
        <v>jun/2018</v>
      </c>
      <c r="E4242" s="206">
        <v>43276</v>
      </c>
      <c r="F4242" s="205" t="s">
        <v>209</v>
      </c>
      <c r="G4242" s="205" t="s">
        <v>284</v>
      </c>
      <c r="H4242" s="207" t="s">
        <v>295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679</v>
      </c>
      <c r="C4243" s="209" t="s">
        <v>680</v>
      </c>
      <c r="D4243" s="72" t="str">
        <f t="shared" si="133"/>
        <v>jun/2018</v>
      </c>
      <c r="E4243" s="206">
        <v>43276</v>
      </c>
      <c r="F4243" s="205" t="s">
        <v>209</v>
      </c>
      <c r="G4243" s="205" t="s">
        <v>284</v>
      </c>
      <c r="H4243" s="207" t="s">
        <v>295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679</v>
      </c>
      <c r="C4244" s="209" t="s">
        <v>680</v>
      </c>
      <c r="D4244" s="72" t="str">
        <f t="shared" si="133"/>
        <v>jun/2018</v>
      </c>
      <c r="E4244" s="206">
        <v>43276</v>
      </c>
      <c r="F4244" s="205" t="s">
        <v>209</v>
      </c>
      <c r="G4244" s="205" t="s">
        <v>284</v>
      </c>
      <c r="H4244" s="207" t="s">
        <v>295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679</v>
      </c>
      <c r="C4245" s="209" t="s">
        <v>680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310</v>
      </c>
      <c r="H4245" s="207" t="s">
        <v>1311</v>
      </c>
      <c r="I4245" s="207" t="s">
        <v>247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681</v>
      </c>
      <c r="C4246" s="209" t="s">
        <v>680</v>
      </c>
      <c r="D4246" s="72" t="str">
        <f t="shared" si="133"/>
        <v>jun/2018</v>
      </c>
      <c r="E4246" s="206">
        <v>43276</v>
      </c>
      <c r="F4246" s="205" t="s">
        <v>200</v>
      </c>
      <c r="G4246" s="205" t="s">
        <v>284</v>
      </c>
      <c r="H4246" s="207" t="s">
        <v>296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679</v>
      </c>
      <c r="C4247" s="209" t="s">
        <v>680</v>
      </c>
      <c r="D4247" s="72" t="str">
        <f t="shared" si="133"/>
        <v>jun/2018</v>
      </c>
      <c r="E4247" s="206">
        <v>43276</v>
      </c>
      <c r="F4247" s="205" t="s">
        <v>200</v>
      </c>
      <c r="G4247" s="205" t="s">
        <v>284</v>
      </c>
      <c r="H4247" s="207" t="s">
        <v>296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679</v>
      </c>
      <c r="C4248" s="209" t="s">
        <v>680</v>
      </c>
      <c r="D4248" s="72" t="str">
        <f t="shared" si="133"/>
        <v>jun/2018</v>
      </c>
      <c r="E4248" s="206">
        <v>43277</v>
      </c>
      <c r="F4248" s="205" t="s">
        <v>182</v>
      </c>
      <c r="G4248" s="205" t="s">
        <v>284</v>
      </c>
      <c r="H4248" s="207" t="s">
        <v>1103</v>
      </c>
      <c r="I4248" s="207" t="s">
        <v>183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679</v>
      </c>
      <c r="C4249" s="209" t="s">
        <v>680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284</v>
      </c>
      <c r="H4249" s="207" t="s">
        <v>1391</v>
      </c>
      <c r="I4249" s="207" t="s">
        <v>237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679</v>
      </c>
      <c r="C4250" s="209" t="s">
        <v>680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284</v>
      </c>
      <c r="H4250" s="207" t="s">
        <v>1392</v>
      </c>
      <c r="I4250" s="207" t="s">
        <v>238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679</v>
      </c>
      <c r="C4251" s="209" t="s">
        <v>680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284</v>
      </c>
      <c r="H4251" s="207" t="s">
        <v>1353</v>
      </c>
      <c r="I4251" s="207" t="s">
        <v>238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679</v>
      </c>
      <c r="C4252" s="209" t="s">
        <v>680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284</v>
      </c>
      <c r="H4252" s="207" t="s">
        <v>1011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679</v>
      </c>
      <c r="C4253" s="209" t="s">
        <v>680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284</v>
      </c>
      <c r="H4253" s="207" t="s">
        <v>1192</v>
      </c>
      <c r="I4253" s="207" t="s">
        <v>238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679</v>
      </c>
      <c r="C4254" s="209" t="s">
        <v>680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284</v>
      </c>
      <c r="H4254" s="207" t="s">
        <v>352</v>
      </c>
      <c r="I4254" s="207" t="s">
        <v>237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679</v>
      </c>
      <c r="C4255" s="209" t="s">
        <v>680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284</v>
      </c>
      <c r="H4255" s="207" t="s">
        <v>1034</v>
      </c>
      <c r="I4255" s="207" t="s">
        <v>239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679</v>
      </c>
      <c r="C4256" s="209" t="s">
        <v>680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284</v>
      </c>
      <c r="H4256" s="207" t="s">
        <v>288</v>
      </c>
      <c r="I4256" s="207" t="s">
        <v>238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679</v>
      </c>
      <c r="C4257" s="209" t="s">
        <v>680</v>
      </c>
      <c r="D4257" s="72" t="str">
        <f t="shared" si="133"/>
        <v>jun/2018</v>
      </c>
      <c r="E4257" s="206">
        <v>43277</v>
      </c>
      <c r="F4257" s="205" t="s">
        <v>202</v>
      </c>
      <c r="G4257" s="205" t="s">
        <v>284</v>
      </c>
      <c r="H4257" s="207" t="s">
        <v>203</v>
      </c>
      <c r="I4257" s="207" t="s">
        <v>289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679</v>
      </c>
      <c r="C4258" s="209" t="s">
        <v>680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284</v>
      </c>
      <c r="H4258" s="207" t="s">
        <v>1393</v>
      </c>
      <c r="I4258" s="207" t="s">
        <v>238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679</v>
      </c>
      <c r="C4259" s="209" t="s">
        <v>680</v>
      </c>
      <c r="D4259" s="72" t="str">
        <f t="shared" si="133"/>
        <v>jun/2018</v>
      </c>
      <c r="E4259" s="206">
        <v>43277</v>
      </c>
      <c r="F4259" s="205" t="s">
        <v>454</v>
      </c>
      <c r="G4259" s="205" t="s">
        <v>284</v>
      </c>
      <c r="H4259" s="207" t="s">
        <v>1329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679</v>
      </c>
      <c r="C4260" s="209" t="s">
        <v>680</v>
      </c>
      <c r="D4260" s="72" t="str">
        <f t="shared" si="133"/>
        <v>jun/2018</v>
      </c>
      <c r="E4260" s="206">
        <v>43277</v>
      </c>
      <c r="F4260" s="205" t="s">
        <v>209</v>
      </c>
      <c r="G4260" s="205" t="s">
        <v>284</v>
      </c>
      <c r="H4260" s="207" t="s">
        <v>295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679</v>
      </c>
      <c r="C4261" s="209" t="s">
        <v>680</v>
      </c>
      <c r="D4261" s="72" t="str">
        <f t="shared" si="133"/>
        <v>jun/2018</v>
      </c>
      <c r="E4261" s="206">
        <v>43277</v>
      </c>
      <c r="F4261" s="205" t="s">
        <v>209</v>
      </c>
      <c r="G4261" s="205" t="s">
        <v>284</v>
      </c>
      <c r="H4261" s="207" t="s">
        <v>295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679</v>
      </c>
      <c r="C4262" s="209" t="s">
        <v>680</v>
      </c>
      <c r="D4262" s="72" t="str">
        <f t="shared" si="133"/>
        <v>jun/2018</v>
      </c>
      <c r="E4262" s="206">
        <v>43277</v>
      </c>
      <c r="F4262" s="205" t="s">
        <v>209</v>
      </c>
      <c r="G4262" s="205" t="s">
        <v>284</v>
      </c>
      <c r="H4262" s="207" t="s">
        <v>295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679</v>
      </c>
      <c r="C4263" s="209" t="s">
        <v>680</v>
      </c>
      <c r="D4263" s="72" t="str">
        <f t="shared" si="133"/>
        <v>jun/2018</v>
      </c>
      <c r="E4263" s="206">
        <v>43277</v>
      </c>
      <c r="F4263" s="205" t="s">
        <v>209</v>
      </c>
      <c r="G4263" s="205" t="s">
        <v>284</v>
      </c>
      <c r="H4263" s="207" t="s">
        <v>295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679</v>
      </c>
      <c r="C4264" s="209" t="s">
        <v>680</v>
      </c>
      <c r="D4264" s="72" t="str">
        <f t="shared" si="133"/>
        <v>jun/2018</v>
      </c>
      <c r="E4264" s="206">
        <v>43277</v>
      </c>
      <c r="F4264" s="205" t="s">
        <v>209</v>
      </c>
      <c r="G4264" s="205" t="s">
        <v>284</v>
      </c>
      <c r="H4264" s="207" t="s">
        <v>295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679</v>
      </c>
      <c r="C4265" s="209" t="s">
        <v>680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284</v>
      </c>
      <c r="H4265" s="207" t="s">
        <v>889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679</v>
      </c>
      <c r="C4266" s="209" t="s">
        <v>680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284</v>
      </c>
      <c r="H4266" s="207" t="s">
        <v>889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679</v>
      </c>
      <c r="C4267" s="209" t="s">
        <v>680</v>
      </c>
      <c r="D4267" s="72" t="str">
        <f t="shared" si="133"/>
        <v>jun/2018</v>
      </c>
      <c r="E4267" s="206">
        <v>43278</v>
      </c>
      <c r="F4267" s="205" t="s">
        <v>202</v>
      </c>
      <c r="G4267" s="205" t="s">
        <v>284</v>
      </c>
      <c r="H4267" s="207" t="s">
        <v>203</v>
      </c>
      <c r="I4267" s="207" t="s">
        <v>289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679</v>
      </c>
      <c r="C4268" s="209" t="s">
        <v>680</v>
      </c>
      <c r="D4268" s="72" t="str">
        <f t="shared" si="133"/>
        <v>jun/2018</v>
      </c>
      <c r="E4268" s="206">
        <v>43278</v>
      </c>
      <c r="F4268" s="205" t="s">
        <v>209</v>
      </c>
      <c r="G4268" s="205" t="s">
        <v>284</v>
      </c>
      <c r="H4268" s="207" t="s">
        <v>1028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679</v>
      </c>
      <c r="C4269" s="209" t="s">
        <v>680</v>
      </c>
      <c r="D4269" s="72" t="str">
        <f t="shared" si="133"/>
        <v>jun/2018</v>
      </c>
      <c r="E4269" s="206">
        <v>43278</v>
      </c>
      <c r="F4269" s="205" t="s">
        <v>209</v>
      </c>
      <c r="G4269" s="205" t="s">
        <v>284</v>
      </c>
      <c r="H4269" s="207" t="s">
        <v>1028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679</v>
      </c>
      <c r="C4270" s="209" t="s">
        <v>680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284</v>
      </c>
      <c r="H4270" s="207" t="s">
        <v>359</v>
      </c>
      <c r="I4270" s="207" t="s">
        <v>237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679</v>
      </c>
      <c r="C4271" s="209" t="s">
        <v>680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284</v>
      </c>
      <c r="H4271" s="207" t="s">
        <v>178</v>
      </c>
      <c r="I4271" s="207" t="s">
        <v>237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679</v>
      </c>
      <c r="C4272" s="209" t="s">
        <v>680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284</v>
      </c>
      <c r="H4272" s="207" t="s">
        <v>342</v>
      </c>
      <c r="I4272" s="207" t="s">
        <v>268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679</v>
      </c>
      <c r="C4273" s="209" t="s">
        <v>680</v>
      </c>
      <c r="D4273" s="72" t="str">
        <f t="shared" si="133"/>
        <v>jun/2018</v>
      </c>
      <c r="E4273" s="206">
        <v>43279</v>
      </c>
      <c r="F4273" s="205" t="s">
        <v>202</v>
      </c>
      <c r="G4273" s="205" t="s">
        <v>284</v>
      </c>
      <c r="H4273" s="207" t="s">
        <v>203</v>
      </c>
      <c r="I4273" s="207" t="s">
        <v>289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679</v>
      </c>
      <c r="C4274" s="209" t="s">
        <v>680</v>
      </c>
      <c r="D4274" s="72" t="str">
        <f t="shared" si="133"/>
        <v>jun/2018</v>
      </c>
      <c r="E4274" s="206">
        <v>43279</v>
      </c>
      <c r="F4274" s="205" t="s">
        <v>311</v>
      </c>
      <c r="G4274" s="205" t="s">
        <v>284</v>
      </c>
      <c r="H4274" s="207" t="s">
        <v>1321</v>
      </c>
      <c r="I4274" s="207" t="s">
        <v>265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679</v>
      </c>
      <c r="C4275" s="209" t="s">
        <v>680</v>
      </c>
      <c r="D4275" s="72" t="str">
        <f t="shared" si="133"/>
        <v>jun/2018</v>
      </c>
      <c r="E4275" s="206">
        <v>43279</v>
      </c>
      <c r="F4275" s="205" t="s">
        <v>209</v>
      </c>
      <c r="G4275" s="205" t="s">
        <v>284</v>
      </c>
      <c r="H4275" s="207" t="s">
        <v>295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679</v>
      </c>
      <c r="C4276" s="209" t="s">
        <v>680</v>
      </c>
      <c r="D4276" s="72" t="str">
        <f t="shared" si="133"/>
        <v>jun/2018</v>
      </c>
      <c r="E4276" s="206">
        <v>43279</v>
      </c>
      <c r="F4276" s="205" t="s">
        <v>209</v>
      </c>
      <c r="G4276" s="205" t="s">
        <v>284</v>
      </c>
      <c r="H4276" s="207" t="s">
        <v>295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679</v>
      </c>
      <c r="C4277" s="209" t="s">
        <v>680</v>
      </c>
      <c r="D4277" s="72" t="str">
        <f t="shared" si="133"/>
        <v>jun/2018</v>
      </c>
      <c r="E4277" s="206">
        <v>43279</v>
      </c>
      <c r="F4277" s="205" t="s">
        <v>209</v>
      </c>
      <c r="G4277" s="205" t="s">
        <v>284</v>
      </c>
      <c r="H4277" s="207" t="s">
        <v>295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679</v>
      </c>
      <c r="C4278" s="209" t="s">
        <v>680</v>
      </c>
      <c r="D4278" s="72" t="str">
        <f t="shared" si="133"/>
        <v>jun/2018</v>
      </c>
      <c r="E4278" s="206">
        <v>43279</v>
      </c>
      <c r="F4278" s="205" t="s">
        <v>209</v>
      </c>
      <c r="G4278" s="205" t="s">
        <v>284</v>
      </c>
      <c r="H4278" s="207" t="s">
        <v>295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679</v>
      </c>
      <c r="C4279" s="209" t="s">
        <v>680</v>
      </c>
      <c r="D4279" s="72" t="str">
        <f t="shared" si="133"/>
        <v>jun/2018</v>
      </c>
      <c r="E4279" s="206">
        <v>43279</v>
      </c>
      <c r="F4279" s="205" t="s">
        <v>209</v>
      </c>
      <c r="G4279" s="205" t="s">
        <v>284</v>
      </c>
      <c r="H4279" s="207" t="s">
        <v>295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679</v>
      </c>
      <c r="C4280" s="209" t="s">
        <v>680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284</v>
      </c>
      <c r="H4280" s="207" t="s">
        <v>1067</v>
      </c>
      <c r="I4280" s="207" t="s">
        <v>242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679</v>
      </c>
      <c r="C4281" s="209" t="s">
        <v>680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284</v>
      </c>
      <c r="H4281" s="207" t="s">
        <v>1067</v>
      </c>
      <c r="I4281" s="207" t="s">
        <v>242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679</v>
      </c>
      <c r="C4282" s="209" t="s">
        <v>680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284</v>
      </c>
      <c r="H4282" s="207" t="s">
        <v>1067</v>
      </c>
      <c r="I4282" s="207" t="s">
        <v>242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679</v>
      </c>
      <c r="C4283" s="209" t="s">
        <v>680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284</v>
      </c>
      <c r="H4283" s="207" t="s">
        <v>471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679</v>
      </c>
      <c r="C4284" s="209" t="s">
        <v>680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284</v>
      </c>
      <c r="H4284" s="207" t="s">
        <v>1394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679</v>
      </c>
      <c r="C4285" s="209" t="s">
        <v>680</v>
      </c>
      <c r="D4285" s="72" t="str">
        <f t="shared" si="133"/>
        <v>jun/2018</v>
      </c>
      <c r="E4285" s="206">
        <v>43280</v>
      </c>
      <c r="F4285" s="205" t="s">
        <v>200</v>
      </c>
      <c r="G4285" s="205" t="s">
        <v>284</v>
      </c>
      <c r="H4285" s="207" t="s">
        <v>291</v>
      </c>
      <c r="I4285" s="207" t="s">
        <v>226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679</v>
      </c>
      <c r="C4286" s="209" t="s">
        <v>680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284</v>
      </c>
      <c r="H4286" s="207" t="s">
        <v>303</v>
      </c>
      <c r="I4286" s="207" t="s">
        <v>238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679</v>
      </c>
      <c r="C4287" s="209" t="s">
        <v>680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284</v>
      </c>
      <c r="H4287" s="207" t="s">
        <v>987</v>
      </c>
      <c r="I4287" s="207" t="s">
        <v>245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679</v>
      </c>
      <c r="C4288" s="209" t="s">
        <v>680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284</v>
      </c>
      <c r="H4288" s="207" t="s">
        <v>659</v>
      </c>
      <c r="I4288" s="207" t="s">
        <v>237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679</v>
      </c>
      <c r="C4289" s="209" t="s">
        <v>680</v>
      </c>
      <c r="D4289" s="72" t="str">
        <f t="shared" si="133"/>
        <v>jun/2018</v>
      </c>
      <c r="E4289" s="206">
        <v>43280</v>
      </c>
      <c r="F4289" s="205" t="s">
        <v>202</v>
      </c>
      <c r="G4289" s="205" t="s">
        <v>284</v>
      </c>
      <c r="H4289" s="207" t="s">
        <v>203</v>
      </c>
      <c r="I4289" s="207" t="s">
        <v>289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679</v>
      </c>
      <c r="C4290" s="209" t="s">
        <v>680</v>
      </c>
      <c r="D4290" s="72" t="str">
        <f t="shared" si="133"/>
        <v>jun/2018</v>
      </c>
      <c r="E4290" s="206">
        <v>43280</v>
      </c>
      <c r="F4290" s="205" t="s">
        <v>209</v>
      </c>
      <c r="G4290" s="205" t="s">
        <v>284</v>
      </c>
      <c r="H4290" s="207" t="s">
        <v>295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679</v>
      </c>
      <c r="C4291" s="209" t="s">
        <v>680</v>
      </c>
      <c r="D4291" s="72" t="str">
        <f t="shared" si="133"/>
        <v>jun/2018</v>
      </c>
      <c r="E4291" s="206">
        <v>43280</v>
      </c>
      <c r="F4291" s="205" t="s">
        <v>209</v>
      </c>
      <c r="G4291" s="205" t="s">
        <v>284</v>
      </c>
      <c r="H4291" s="207" t="s">
        <v>295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679</v>
      </c>
      <c r="C4292" s="209" t="s">
        <v>680</v>
      </c>
      <c r="D4292" s="72" t="str">
        <f t="shared" ref="D4292:D4355" si="135">TEXT(E4292,"mmm/aaaa")</f>
        <v>jun/2018</v>
      </c>
      <c r="E4292" s="206">
        <v>43280</v>
      </c>
      <c r="F4292" s="205" t="s">
        <v>209</v>
      </c>
      <c r="G4292" s="205" t="s">
        <v>284</v>
      </c>
      <c r="H4292" s="207" t="s">
        <v>1028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679</v>
      </c>
      <c r="C4293" s="209" t="s">
        <v>680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284</v>
      </c>
      <c r="H4293" s="207" t="s">
        <v>1395</v>
      </c>
      <c r="I4293" s="207" t="s">
        <v>273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679</v>
      </c>
      <c r="C4294" s="209" t="s">
        <v>680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284</v>
      </c>
      <c r="H4294" s="207" t="s">
        <v>1395</v>
      </c>
      <c r="I4294" s="207" t="s">
        <v>273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681</v>
      </c>
      <c r="C4295" s="209" t="s">
        <v>680</v>
      </c>
      <c r="D4295" s="72" t="str">
        <f t="shared" si="135"/>
        <v>jun/2018</v>
      </c>
      <c r="E4295" s="206">
        <v>43281</v>
      </c>
      <c r="F4295" s="205" t="s">
        <v>170</v>
      </c>
      <c r="G4295" s="205" t="s">
        <v>284</v>
      </c>
      <c r="H4295" s="207" t="s">
        <v>470</v>
      </c>
      <c r="I4295" s="207" t="s">
        <v>227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679</v>
      </c>
      <c r="C4296" s="209" t="s">
        <v>680</v>
      </c>
      <c r="D4296" s="72" t="str">
        <f t="shared" si="135"/>
        <v>jun/2018</v>
      </c>
      <c r="E4296" s="206">
        <v>43281</v>
      </c>
      <c r="F4296" s="205" t="s">
        <v>170</v>
      </c>
      <c r="G4296" s="205" t="s">
        <v>284</v>
      </c>
      <c r="H4296" s="207" t="s">
        <v>470</v>
      </c>
      <c r="I4296" s="207" t="s">
        <v>227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679</v>
      </c>
      <c r="C4297" s="209" t="s">
        <v>680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284</v>
      </c>
      <c r="H4297" s="207" t="s">
        <v>1041</v>
      </c>
      <c r="I4297" s="207" t="s">
        <v>248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679</v>
      </c>
      <c r="C4298" s="209" t="s">
        <v>680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284</v>
      </c>
      <c r="H4298" s="207" t="s">
        <v>1019</v>
      </c>
      <c r="I4298" s="207" t="s">
        <v>239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679</v>
      </c>
      <c r="C4299" s="209" t="s">
        <v>680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284</v>
      </c>
      <c r="H4299" s="207" t="s">
        <v>1019</v>
      </c>
      <c r="I4299" s="207" t="s">
        <v>239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679</v>
      </c>
      <c r="C4300" s="209" t="s">
        <v>680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284</v>
      </c>
      <c r="H4300" s="207" t="s">
        <v>1019</v>
      </c>
      <c r="I4300" s="207" t="s">
        <v>238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679</v>
      </c>
      <c r="C4301" s="209" t="s">
        <v>680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284</v>
      </c>
      <c r="H4301" s="207" t="s">
        <v>889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679</v>
      </c>
      <c r="C4302" s="209" t="s">
        <v>680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284</v>
      </c>
      <c r="H4302" s="207" t="s">
        <v>889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679</v>
      </c>
      <c r="C4303" s="209" t="s">
        <v>680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284</v>
      </c>
      <c r="H4303" s="207" t="s">
        <v>889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679</v>
      </c>
      <c r="C4304" s="209" t="s">
        <v>680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284</v>
      </c>
      <c r="H4304" s="207" t="s">
        <v>889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679</v>
      </c>
      <c r="C4305" s="209" t="s">
        <v>680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284</v>
      </c>
      <c r="H4305" s="207" t="s">
        <v>1002</v>
      </c>
      <c r="I4305" s="207" t="s">
        <v>241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679</v>
      </c>
      <c r="C4306" s="209" t="s">
        <v>680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284</v>
      </c>
      <c r="H4306" s="207" t="s">
        <v>1002</v>
      </c>
      <c r="I4306" s="207" t="s">
        <v>241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679</v>
      </c>
      <c r="C4307" s="209" t="s">
        <v>680</v>
      </c>
      <c r="D4307" s="72" t="str">
        <f t="shared" si="135"/>
        <v>jul/2018</v>
      </c>
      <c r="E4307" s="206">
        <v>43283</v>
      </c>
      <c r="F4307" s="205" t="s">
        <v>202</v>
      </c>
      <c r="G4307" s="205" t="s">
        <v>284</v>
      </c>
      <c r="H4307" s="207" t="s">
        <v>203</v>
      </c>
      <c r="I4307" s="207" t="s">
        <v>289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679</v>
      </c>
      <c r="C4308" s="209" t="s">
        <v>680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284</v>
      </c>
      <c r="H4308" s="207" t="s">
        <v>1396</v>
      </c>
      <c r="I4308" s="207" t="s">
        <v>250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679</v>
      </c>
      <c r="C4309" s="209" t="s">
        <v>680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284</v>
      </c>
      <c r="H4309" s="207" t="s">
        <v>178</v>
      </c>
      <c r="I4309" s="207" t="s">
        <v>238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679</v>
      </c>
      <c r="C4310" s="209" t="s">
        <v>680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284</v>
      </c>
      <c r="H4310" s="207" t="s">
        <v>178</v>
      </c>
      <c r="I4310" s="207" t="s">
        <v>238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679</v>
      </c>
      <c r="C4311" s="209" t="s">
        <v>680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284</v>
      </c>
      <c r="H4311" s="207" t="s">
        <v>472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679</v>
      </c>
      <c r="C4312" s="209" t="s">
        <v>680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286</v>
      </c>
      <c r="H4312" s="207" t="s">
        <v>1319</v>
      </c>
      <c r="I4312" s="207" t="s">
        <v>238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679</v>
      </c>
      <c r="C4313" s="209" t="s">
        <v>680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284</v>
      </c>
      <c r="H4313" s="207" t="s">
        <v>1193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679</v>
      </c>
      <c r="C4314" s="209" t="s">
        <v>680</v>
      </c>
      <c r="D4314" s="72" t="str">
        <f t="shared" si="135"/>
        <v>jul/2018</v>
      </c>
      <c r="E4314" s="206">
        <v>43284</v>
      </c>
      <c r="F4314" s="205" t="s">
        <v>202</v>
      </c>
      <c r="G4314" s="205" t="s">
        <v>284</v>
      </c>
      <c r="H4314" s="207" t="s">
        <v>203</v>
      </c>
      <c r="I4314" s="207" t="s">
        <v>289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679</v>
      </c>
      <c r="C4315" s="209" t="s">
        <v>680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421</v>
      </c>
      <c r="H4315" s="207" t="s">
        <v>1242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679</v>
      </c>
      <c r="C4316" s="209" t="s">
        <v>680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284</v>
      </c>
      <c r="H4316" s="207" t="s">
        <v>384</v>
      </c>
      <c r="I4316" s="207" t="s">
        <v>238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679</v>
      </c>
      <c r="C4317" s="209" t="s">
        <v>680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310</v>
      </c>
      <c r="H4317" s="207" t="s">
        <v>1391</v>
      </c>
      <c r="I4317" s="207" t="s">
        <v>237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679</v>
      </c>
      <c r="C4318" s="209" t="s">
        <v>680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284</v>
      </c>
      <c r="H4318" s="207" t="s">
        <v>889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679</v>
      </c>
      <c r="C4319" s="209" t="s">
        <v>680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284</v>
      </c>
      <c r="H4319" s="207" t="s">
        <v>889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679</v>
      </c>
      <c r="C4320" s="209" t="s">
        <v>680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284</v>
      </c>
      <c r="H4320" s="207" t="s">
        <v>1002</v>
      </c>
      <c r="I4320" s="207" t="s">
        <v>241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679</v>
      </c>
      <c r="C4321" s="209" t="s">
        <v>680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284</v>
      </c>
      <c r="H4321" s="207" t="s">
        <v>320</v>
      </c>
      <c r="I4321" s="207" t="s">
        <v>238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679</v>
      </c>
      <c r="C4322" s="209" t="s">
        <v>680</v>
      </c>
      <c r="D4322" s="72" t="str">
        <f t="shared" si="135"/>
        <v>jul/2018</v>
      </c>
      <c r="E4322" s="206">
        <v>43285</v>
      </c>
      <c r="F4322" s="205" t="s">
        <v>473</v>
      </c>
      <c r="G4322" s="205" t="s">
        <v>284</v>
      </c>
      <c r="H4322" s="207" t="s">
        <v>1167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679</v>
      </c>
      <c r="C4323" s="209" t="s">
        <v>680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284</v>
      </c>
      <c r="H4323" s="207" t="s">
        <v>352</v>
      </c>
      <c r="I4323" s="207" t="s">
        <v>237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679</v>
      </c>
      <c r="C4324" s="209" t="s">
        <v>680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284</v>
      </c>
      <c r="H4324" s="207" t="s">
        <v>352</v>
      </c>
      <c r="I4324" s="207" t="s">
        <v>237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679</v>
      </c>
      <c r="C4325" s="209" t="s">
        <v>680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284</v>
      </c>
      <c r="H4325" s="207" t="s">
        <v>168</v>
      </c>
      <c r="I4325" s="207" t="s">
        <v>249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679</v>
      </c>
      <c r="C4326" s="209" t="s">
        <v>680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284</v>
      </c>
      <c r="H4326" s="207" t="s">
        <v>400</v>
      </c>
      <c r="I4326" s="207" t="s">
        <v>249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679</v>
      </c>
      <c r="C4327" s="209" t="s">
        <v>680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284</v>
      </c>
      <c r="H4327" s="207" t="s">
        <v>1397</v>
      </c>
      <c r="I4327" s="207" t="s">
        <v>238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679</v>
      </c>
      <c r="C4328" s="209" t="s">
        <v>680</v>
      </c>
      <c r="D4328" s="72" t="str">
        <f t="shared" si="135"/>
        <v>jul/2018</v>
      </c>
      <c r="E4328" s="206">
        <v>43285</v>
      </c>
      <c r="F4328" s="205" t="s">
        <v>202</v>
      </c>
      <c r="G4328" s="205" t="s">
        <v>284</v>
      </c>
      <c r="H4328" s="207" t="s">
        <v>203</v>
      </c>
      <c r="I4328" s="207" t="s">
        <v>289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679</v>
      </c>
      <c r="C4329" s="209" t="s">
        <v>680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284</v>
      </c>
      <c r="H4329" s="207" t="s">
        <v>1346</v>
      </c>
      <c r="I4329" s="207" t="s">
        <v>163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679</v>
      </c>
      <c r="C4330" s="209" t="s">
        <v>680</v>
      </c>
      <c r="D4330" s="72" t="str">
        <f t="shared" si="135"/>
        <v>jul/2018</v>
      </c>
      <c r="E4330" s="206">
        <v>43286</v>
      </c>
      <c r="F4330" s="205" t="s">
        <v>311</v>
      </c>
      <c r="G4330" s="205" t="s">
        <v>284</v>
      </c>
      <c r="H4330" s="207" t="s">
        <v>1334</v>
      </c>
      <c r="I4330" s="207" t="s">
        <v>265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681</v>
      </c>
      <c r="C4331" s="209" t="s">
        <v>680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284</v>
      </c>
      <c r="H4331" s="207" t="s">
        <v>140</v>
      </c>
      <c r="I4331" s="207" t="s">
        <v>224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679</v>
      </c>
      <c r="C4332" s="209" t="s">
        <v>680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300</v>
      </c>
      <c r="H4332" s="207" t="s">
        <v>457</v>
      </c>
      <c r="I4332" s="207" t="s">
        <v>247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679</v>
      </c>
      <c r="C4333" s="209" t="s">
        <v>680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284</v>
      </c>
      <c r="H4333" s="207" t="s">
        <v>1398</v>
      </c>
      <c r="I4333" s="207" t="s">
        <v>167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679</v>
      </c>
      <c r="C4334" s="209" t="s">
        <v>680</v>
      </c>
      <c r="D4334" s="72" t="str">
        <f t="shared" si="135"/>
        <v>jul/2018</v>
      </c>
      <c r="E4334" s="206">
        <v>43286</v>
      </c>
      <c r="F4334" s="205" t="s">
        <v>311</v>
      </c>
      <c r="G4334" s="205" t="s">
        <v>284</v>
      </c>
      <c r="H4334" s="207" t="s">
        <v>981</v>
      </c>
      <c r="I4334" s="207" t="s">
        <v>265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679</v>
      </c>
      <c r="C4335" s="209" t="s">
        <v>680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284</v>
      </c>
      <c r="H4335" s="207" t="s">
        <v>352</v>
      </c>
      <c r="I4335" s="207" t="s">
        <v>237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679</v>
      </c>
      <c r="C4336" s="209" t="s">
        <v>680</v>
      </c>
      <c r="D4336" s="72" t="str">
        <f t="shared" si="135"/>
        <v>jul/2018</v>
      </c>
      <c r="E4336" s="206">
        <v>43286</v>
      </c>
      <c r="F4336" s="205" t="s">
        <v>311</v>
      </c>
      <c r="G4336" s="205" t="s">
        <v>284</v>
      </c>
      <c r="H4336" s="207" t="s">
        <v>455</v>
      </c>
      <c r="I4336" s="207" t="s">
        <v>265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679</v>
      </c>
      <c r="C4337" s="209" t="s">
        <v>680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290</v>
      </c>
      <c r="H4337" s="207" t="s">
        <v>288</v>
      </c>
      <c r="I4337" s="207" t="s">
        <v>237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679</v>
      </c>
      <c r="C4338" s="209" t="s">
        <v>680</v>
      </c>
      <c r="D4338" s="72" t="str">
        <f t="shared" si="135"/>
        <v>jul/2018</v>
      </c>
      <c r="E4338" s="206">
        <v>43286</v>
      </c>
      <c r="F4338" s="205" t="s">
        <v>202</v>
      </c>
      <c r="G4338" s="205" t="s">
        <v>284</v>
      </c>
      <c r="H4338" s="207" t="s">
        <v>203</v>
      </c>
      <c r="I4338" s="207" t="s">
        <v>289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679</v>
      </c>
      <c r="C4339" s="209" t="s">
        <v>680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284</v>
      </c>
      <c r="H4339" s="207" t="s">
        <v>1399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679</v>
      </c>
      <c r="C4340" s="209" t="s">
        <v>680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284</v>
      </c>
      <c r="H4340" s="207" t="s">
        <v>178</v>
      </c>
      <c r="I4340" s="207" t="s">
        <v>237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679</v>
      </c>
      <c r="C4341" s="209" t="s">
        <v>680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284</v>
      </c>
      <c r="H4341" s="207" t="s">
        <v>178</v>
      </c>
      <c r="I4341" s="207" t="s">
        <v>238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679</v>
      </c>
      <c r="C4342" s="209" t="s">
        <v>680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284</v>
      </c>
      <c r="H4342" s="207" t="s">
        <v>178</v>
      </c>
      <c r="I4342" s="207" t="s">
        <v>238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679</v>
      </c>
      <c r="C4343" s="209" t="s">
        <v>680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284</v>
      </c>
      <c r="H4343" s="207" t="s">
        <v>1394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679</v>
      </c>
      <c r="C4344" s="209" t="s">
        <v>680</v>
      </c>
      <c r="D4344" s="72" t="str">
        <f t="shared" si="135"/>
        <v>jul/2018</v>
      </c>
      <c r="E4344" s="206">
        <v>43287</v>
      </c>
      <c r="F4344" s="205" t="s">
        <v>200</v>
      </c>
      <c r="G4344" s="205" t="s">
        <v>284</v>
      </c>
      <c r="H4344" s="207" t="s">
        <v>291</v>
      </c>
      <c r="I4344" s="207" t="s">
        <v>226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679</v>
      </c>
      <c r="C4345" s="209" t="s">
        <v>680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284</v>
      </c>
      <c r="H4345" s="207" t="s">
        <v>384</v>
      </c>
      <c r="I4345" s="207" t="s">
        <v>237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679</v>
      </c>
      <c r="C4346" s="209" t="s">
        <v>680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284</v>
      </c>
      <c r="H4346" s="207" t="s">
        <v>384</v>
      </c>
      <c r="I4346" s="207" t="s">
        <v>238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679</v>
      </c>
      <c r="C4347" s="209" t="s">
        <v>680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284</v>
      </c>
      <c r="H4347" s="207" t="s">
        <v>343</v>
      </c>
      <c r="I4347" s="207" t="s">
        <v>237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679</v>
      </c>
      <c r="C4348" s="209" t="s">
        <v>680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284</v>
      </c>
      <c r="H4348" s="207" t="s">
        <v>343</v>
      </c>
      <c r="I4348" s="207" t="s">
        <v>238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679</v>
      </c>
      <c r="C4349" s="209" t="s">
        <v>680</v>
      </c>
      <c r="D4349" s="72" t="str">
        <f t="shared" si="135"/>
        <v>jul/2018</v>
      </c>
      <c r="E4349" s="206">
        <v>43287</v>
      </c>
      <c r="F4349" s="205" t="s">
        <v>476</v>
      </c>
      <c r="G4349" s="205" t="s">
        <v>284</v>
      </c>
      <c r="H4349" s="207" t="s">
        <v>476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679</v>
      </c>
      <c r="C4350" s="209" t="s">
        <v>680</v>
      </c>
      <c r="D4350" s="72" t="str">
        <f t="shared" si="135"/>
        <v>jul/2018</v>
      </c>
      <c r="E4350" s="206">
        <v>43287</v>
      </c>
      <c r="F4350" s="205" t="s">
        <v>476</v>
      </c>
      <c r="G4350" s="205" t="s">
        <v>284</v>
      </c>
      <c r="H4350" s="207" t="s">
        <v>476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679</v>
      </c>
      <c r="C4351" s="209" t="s">
        <v>680</v>
      </c>
      <c r="D4351" s="72" t="str">
        <f t="shared" si="135"/>
        <v>jul/2018</v>
      </c>
      <c r="E4351" s="206">
        <v>43287</v>
      </c>
      <c r="F4351" s="205" t="s">
        <v>473</v>
      </c>
      <c r="G4351" s="205" t="s">
        <v>284</v>
      </c>
      <c r="H4351" s="207" t="s">
        <v>474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679</v>
      </c>
      <c r="C4352" s="209" t="s">
        <v>680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284</v>
      </c>
      <c r="H4352" s="207" t="s">
        <v>1391</v>
      </c>
      <c r="I4352" s="207" t="s">
        <v>238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679</v>
      </c>
      <c r="C4353" s="209" t="s">
        <v>680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284</v>
      </c>
      <c r="H4353" s="207" t="s">
        <v>303</v>
      </c>
      <c r="I4353" s="207" t="s">
        <v>238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679</v>
      </c>
      <c r="C4354" s="209" t="s">
        <v>680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284</v>
      </c>
      <c r="H4354" s="207" t="s">
        <v>1054</v>
      </c>
      <c r="I4354" s="207" t="s">
        <v>195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679</v>
      </c>
      <c r="C4355" s="209" t="s">
        <v>680</v>
      </c>
      <c r="D4355" s="72" t="str">
        <f t="shared" si="135"/>
        <v>jul/2018</v>
      </c>
      <c r="E4355" s="206">
        <v>43287</v>
      </c>
      <c r="F4355" s="205" t="s">
        <v>311</v>
      </c>
      <c r="G4355" s="205" t="s">
        <v>284</v>
      </c>
      <c r="H4355" s="207" t="s">
        <v>692</v>
      </c>
      <c r="I4355" s="207" t="s">
        <v>265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679</v>
      </c>
      <c r="C4356" s="209" t="s">
        <v>680</v>
      </c>
      <c r="D4356" s="72" t="str">
        <f t="shared" ref="D4356:D4419" si="137">TEXT(E4356,"mmm/aaaa")</f>
        <v>jul/2018</v>
      </c>
      <c r="E4356" s="206">
        <v>43287</v>
      </c>
      <c r="F4356" s="205" t="s">
        <v>311</v>
      </c>
      <c r="G4356" s="205" t="s">
        <v>284</v>
      </c>
      <c r="H4356" s="207" t="s">
        <v>217</v>
      </c>
      <c r="I4356" s="207" t="s">
        <v>265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679</v>
      </c>
      <c r="C4357" s="209" t="s">
        <v>680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314</v>
      </c>
      <c r="H4357" s="207" t="s">
        <v>288</v>
      </c>
      <c r="I4357" s="207" t="s">
        <v>237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679</v>
      </c>
      <c r="C4358" s="209" t="s">
        <v>680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284</v>
      </c>
      <c r="H4358" s="207" t="s">
        <v>288</v>
      </c>
      <c r="I4358" s="207" t="s">
        <v>238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681</v>
      </c>
      <c r="C4359" s="209" t="s">
        <v>680</v>
      </c>
      <c r="D4359" s="72" t="str">
        <f t="shared" si="137"/>
        <v>jul/2018</v>
      </c>
      <c r="E4359" s="206">
        <v>43287</v>
      </c>
      <c r="F4359" s="205" t="s">
        <v>202</v>
      </c>
      <c r="G4359" s="205" t="s">
        <v>284</v>
      </c>
      <c r="H4359" s="207" t="s">
        <v>203</v>
      </c>
      <c r="I4359" s="207" t="s">
        <v>289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679</v>
      </c>
      <c r="C4360" s="209" t="s">
        <v>680</v>
      </c>
      <c r="D4360" s="72" t="str">
        <f t="shared" si="137"/>
        <v>jul/2018</v>
      </c>
      <c r="E4360" s="206">
        <v>43287</v>
      </c>
      <c r="F4360" s="205" t="s">
        <v>202</v>
      </c>
      <c r="G4360" s="205" t="s">
        <v>284</v>
      </c>
      <c r="H4360" s="207" t="s">
        <v>203</v>
      </c>
      <c r="I4360" s="207" t="s">
        <v>289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679</v>
      </c>
      <c r="C4361" s="209" t="s">
        <v>680</v>
      </c>
      <c r="D4361" s="72" t="str">
        <f t="shared" si="137"/>
        <v>jul/2018</v>
      </c>
      <c r="E4361" s="206">
        <v>43287</v>
      </c>
      <c r="F4361" s="205" t="s">
        <v>209</v>
      </c>
      <c r="G4361" s="205" t="s">
        <v>284</v>
      </c>
      <c r="H4361" s="207" t="s">
        <v>295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679</v>
      </c>
      <c r="C4362" s="209" t="s">
        <v>680</v>
      </c>
      <c r="D4362" s="72" t="str">
        <f t="shared" si="137"/>
        <v>jul/2018</v>
      </c>
      <c r="E4362" s="206">
        <v>43287</v>
      </c>
      <c r="F4362" s="205" t="s">
        <v>209</v>
      </c>
      <c r="G4362" s="205" t="s">
        <v>284</v>
      </c>
      <c r="H4362" s="207" t="s">
        <v>295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681</v>
      </c>
      <c r="C4363" s="209" t="s">
        <v>680</v>
      </c>
      <c r="D4363" s="72" t="str">
        <f t="shared" si="137"/>
        <v>jul/2018</v>
      </c>
      <c r="E4363" s="206">
        <v>43287</v>
      </c>
      <c r="F4363" s="205" t="s">
        <v>200</v>
      </c>
      <c r="G4363" s="205" t="s">
        <v>284</v>
      </c>
      <c r="H4363" s="207" t="s">
        <v>296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679</v>
      </c>
      <c r="C4364" s="209" t="s">
        <v>680</v>
      </c>
      <c r="D4364" s="72" t="str">
        <f t="shared" si="137"/>
        <v>jul/2018</v>
      </c>
      <c r="E4364" s="206">
        <v>43287</v>
      </c>
      <c r="F4364" s="205" t="s">
        <v>200</v>
      </c>
      <c r="G4364" s="205" t="s">
        <v>284</v>
      </c>
      <c r="H4364" s="207" t="s">
        <v>296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679</v>
      </c>
      <c r="C4365" s="209" t="s">
        <v>680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284</v>
      </c>
      <c r="H4365" s="207" t="s">
        <v>1282</v>
      </c>
      <c r="I4365" s="207" t="s">
        <v>237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679</v>
      </c>
      <c r="C4366" s="209" t="s">
        <v>680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284</v>
      </c>
      <c r="H4366" s="207" t="s">
        <v>1352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679</v>
      </c>
      <c r="C4367" s="209" t="s">
        <v>680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290</v>
      </c>
      <c r="H4367" s="207" t="s">
        <v>691</v>
      </c>
      <c r="I4367" s="221" t="s">
        <v>270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679</v>
      </c>
      <c r="C4368" s="209" t="s">
        <v>680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284</v>
      </c>
      <c r="H4368" s="207" t="s">
        <v>1391</v>
      </c>
      <c r="I4368" s="207" t="s">
        <v>237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679</v>
      </c>
      <c r="C4369" s="209" t="s">
        <v>680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284</v>
      </c>
      <c r="H4369" s="207" t="s">
        <v>996</v>
      </c>
      <c r="I4369" s="207" t="s">
        <v>238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679</v>
      </c>
      <c r="C4370" s="209" t="s">
        <v>680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284</v>
      </c>
      <c r="H4370" s="207" t="s">
        <v>889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679</v>
      </c>
      <c r="C4371" s="209" t="s">
        <v>680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284</v>
      </c>
      <c r="H4371" s="207" t="s">
        <v>889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679</v>
      </c>
      <c r="C4372" s="209" t="s">
        <v>680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284</v>
      </c>
      <c r="H4372" s="207" t="s">
        <v>1174</v>
      </c>
      <c r="I4372" s="207" t="s">
        <v>246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679</v>
      </c>
      <c r="C4373" s="209" t="s">
        <v>680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284</v>
      </c>
      <c r="H4373" s="207" t="s">
        <v>303</v>
      </c>
      <c r="I4373" s="207" t="s">
        <v>237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679</v>
      </c>
      <c r="C4374" s="209" t="s">
        <v>680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284</v>
      </c>
      <c r="H4374" s="207" t="s">
        <v>303</v>
      </c>
      <c r="I4374" s="207" t="s">
        <v>238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679</v>
      </c>
      <c r="C4375" s="209" t="s">
        <v>680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284</v>
      </c>
      <c r="H4375" s="207" t="s">
        <v>352</v>
      </c>
      <c r="I4375" s="207" t="s">
        <v>238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679</v>
      </c>
      <c r="C4376" s="209" t="s">
        <v>680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284</v>
      </c>
      <c r="H4376" s="207" t="s">
        <v>352</v>
      </c>
      <c r="I4376" s="207" t="s">
        <v>237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679</v>
      </c>
      <c r="C4377" s="209" t="s">
        <v>680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284</v>
      </c>
      <c r="H4377" s="207" t="s">
        <v>1332</v>
      </c>
      <c r="I4377" s="207" t="s">
        <v>240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679</v>
      </c>
      <c r="C4378" s="209" t="s">
        <v>680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284</v>
      </c>
      <c r="H4378" s="207" t="s">
        <v>988</v>
      </c>
      <c r="I4378" s="207" t="s">
        <v>244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679</v>
      </c>
      <c r="C4379" s="209" t="s">
        <v>680</v>
      </c>
      <c r="D4379" s="72" t="str">
        <f t="shared" si="137"/>
        <v>jul/2018</v>
      </c>
      <c r="E4379" s="206">
        <v>43290</v>
      </c>
      <c r="F4379" s="205" t="s">
        <v>202</v>
      </c>
      <c r="G4379" s="205" t="s">
        <v>284</v>
      </c>
      <c r="H4379" s="207" t="s">
        <v>203</v>
      </c>
      <c r="I4379" s="207" t="s">
        <v>289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679</v>
      </c>
      <c r="C4380" s="209" t="s">
        <v>680</v>
      </c>
      <c r="D4380" s="72" t="str">
        <f t="shared" si="137"/>
        <v>jul/2018</v>
      </c>
      <c r="E4380" s="206">
        <v>43290</v>
      </c>
      <c r="F4380" s="205" t="s">
        <v>209</v>
      </c>
      <c r="G4380" s="205" t="s">
        <v>284</v>
      </c>
      <c r="H4380" s="207" t="s">
        <v>295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679</v>
      </c>
      <c r="C4381" s="209" t="s">
        <v>680</v>
      </c>
      <c r="D4381" s="72" t="str">
        <f t="shared" si="137"/>
        <v>jul/2018</v>
      </c>
      <c r="E4381" s="206">
        <v>43290</v>
      </c>
      <c r="F4381" s="205" t="s">
        <v>209</v>
      </c>
      <c r="G4381" s="205" t="s">
        <v>284</v>
      </c>
      <c r="H4381" s="207" t="s">
        <v>295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679</v>
      </c>
      <c r="C4382" s="209" t="s">
        <v>680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284</v>
      </c>
      <c r="H4382" s="207" t="s">
        <v>178</v>
      </c>
      <c r="I4382" s="207" t="s">
        <v>237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679</v>
      </c>
      <c r="C4383" s="209" t="s">
        <v>680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284</v>
      </c>
      <c r="H4383" s="207" t="s">
        <v>1400</v>
      </c>
      <c r="I4383" s="207" t="s">
        <v>167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679</v>
      </c>
      <c r="C4384" s="209" t="s">
        <v>680</v>
      </c>
      <c r="D4384" s="72" t="str">
        <f t="shared" si="137"/>
        <v>jul/2018</v>
      </c>
      <c r="E4384" s="206">
        <v>43291</v>
      </c>
      <c r="F4384" s="205" t="s">
        <v>209</v>
      </c>
      <c r="G4384" s="205" t="s">
        <v>284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679</v>
      </c>
      <c r="C4385" s="209" t="s">
        <v>680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284</v>
      </c>
      <c r="H4385" s="207" t="s">
        <v>384</v>
      </c>
      <c r="I4385" s="207" t="s">
        <v>238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679</v>
      </c>
      <c r="C4386" s="209" t="s">
        <v>680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284</v>
      </c>
      <c r="H4386" s="207" t="s">
        <v>1019</v>
      </c>
      <c r="I4386" s="207" t="s">
        <v>239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679</v>
      </c>
      <c r="C4387" s="209" t="s">
        <v>680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290</v>
      </c>
      <c r="H4387" s="207" t="s">
        <v>1391</v>
      </c>
      <c r="I4387" s="207" t="s">
        <v>237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679</v>
      </c>
      <c r="C4388" s="209" t="s">
        <v>680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284</v>
      </c>
      <c r="H4388" s="207" t="s">
        <v>889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679</v>
      </c>
      <c r="C4389" s="209" t="s">
        <v>680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284</v>
      </c>
      <c r="H4389" s="207" t="s">
        <v>889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679</v>
      </c>
      <c r="C4390" s="209" t="s">
        <v>680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284</v>
      </c>
      <c r="H4390" s="207" t="s">
        <v>1002</v>
      </c>
      <c r="I4390" s="207" t="s">
        <v>241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679</v>
      </c>
      <c r="C4391" s="209" t="s">
        <v>680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284</v>
      </c>
      <c r="H4391" s="207" t="s">
        <v>1002</v>
      </c>
      <c r="I4391" s="207" t="s">
        <v>262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679</v>
      </c>
      <c r="C4392" s="209" t="s">
        <v>680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284</v>
      </c>
      <c r="H4392" s="207" t="s">
        <v>1002</v>
      </c>
      <c r="I4392" s="207" t="s">
        <v>262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679</v>
      </c>
      <c r="C4393" s="209" t="s">
        <v>680</v>
      </c>
      <c r="D4393" s="72" t="str">
        <f t="shared" si="137"/>
        <v>jul/2018</v>
      </c>
      <c r="E4393" s="206">
        <v>43291</v>
      </c>
      <c r="F4393" s="205" t="s">
        <v>1401</v>
      </c>
      <c r="G4393" s="205" t="s">
        <v>284</v>
      </c>
      <c r="H4393" s="223" t="s">
        <v>1056</v>
      </c>
      <c r="I4393" s="207" t="s">
        <v>232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679</v>
      </c>
      <c r="C4394" s="209" t="s">
        <v>680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284</v>
      </c>
      <c r="H4394" s="207" t="s">
        <v>353</v>
      </c>
      <c r="I4394" s="207" t="s">
        <v>238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679</v>
      </c>
      <c r="C4395" s="209" t="s">
        <v>680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314</v>
      </c>
      <c r="H4395" s="207" t="s">
        <v>288</v>
      </c>
      <c r="I4395" s="207" t="s">
        <v>238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679</v>
      </c>
      <c r="C4396" s="209" t="s">
        <v>680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310</v>
      </c>
      <c r="H4396" s="207" t="s">
        <v>288</v>
      </c>
      <c r="I4396" s="207" t="s">
        <v>238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679</v>
      </c>
      <c r="C4397" s="209" t="s">
        <v>680</v>
      </c>
      <c r="D4397" s="72" t="str">
        <f t="shared" si="137"/>
        <v>jul/2018</v>
      </c>
      <c r="E4397" s="206">
        <v>43291</v>
      </c>
      <c r="F4397" s="205" t="s">
        <v>202</v>
      </c>
      <c r="G4397" s="205" t="s">
        <v>284</v>
      </c>
      <c r="H4397" s="207" t="s">
        <v>203</v>
      </c>
      <c r="I4397" s="207" t="s">
        <v>289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679</v>
      </c>
      <c r="C4398" s="209" t="s">
        <v>680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284</v>
      </c>
      <c r="H4398" s="207" t="s">
        <v>306</v>
      </c>
      <c r="I4398" s="207" t="s">
        <v>245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679</v>
      </c>
      <c r="C4399" s="209" t="s">
        <v>680</v>
      </c>
      <c r="D4399" s="72" t="str">
        <f t="shared" si="137"/>
        <v>jul/2018</v>
      </c>
      <c r="E4399" s="206">
        <v>43291</v>
      </c>
      <c r="F4399" s="205" t="s">
        <v>382</v>
      </c>
      <c r="G4399" s="205" t="s">
        <v>284</v>
      </c>
      <c r="H4399" s="223" t="s">
        <v>1005</v>
      </c>
      <c r="I4399" s="207" t="s">
        <v>232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681</v>
      </c>
      <c r="C4400" s="209" t="s">
        <v>680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284</v>
      </c>
      <c r="H4400" s="207" t="s">
        <v>140</v>
      </c>
      <c r="I4400" s="207" t="s">
        <v>224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679</v>
      </c>
      <c r="C4401" s="209" t="s">
        <v>680</v>
      </c>
      <c r="D4401" s="72" t="str">
        <f t="shared" si="137"/>
        <v>jul/2018</v>
      </c>
      <c r="E4401" s="206">
        <v>43292</v>
      </c>
      <c r="F4401" s="205" t="s">
        <v>473</v>
      </c>
      <c r="G4401" s="205" t="s">
        <v>284</v>
      </c>
      <c r="H4401" s="207" t="s">
        <v>474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681</v>
      </c>
      <c r="C4402" s="209" t="s">
        <v>680</v>
      </c>
      <c r="D4402" s="72" t="str">
        <f t="shared" si="137"/>
        <v>jul/2018</v>
      </c>
      <c r="E4402" s="206">
        <v>43292</v>
      </c>
      <c r="F4402" s="205" t="s">
        <v>209</v>
      </c>
      <c r="G4402" s="205" t="s">
        <v>284</v>
      </c>
      <c r="H4402" s="207" t="s">
        <v>295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681</v>
      </c>
      <c r="C4403" s="209" t="s">
        <v>680</v>
      </c>
      <c r="D4403" s="72" t="str">
        <f t="shared" si="137"/>
        <v>jul/2018</v>
      </c>
      <c r="E4403" s="206">
        <v>43292</v>
      </c>
      <c r="F4403" s="205" t="s">
        <v>200</v>
      </c>
      <c r="G4403" s="205" t="s">
        <v>284</v>
      </c>
      <c r="H4403" s="207" t="s">
        <v>296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679</v>
      </c>
      <c r="C4404" s="209" t="s">
        <v>680</v>
      </c>
      <c r="D4404" s="72" t="str">
        <f t="shared" si="137"/>
        <v>jul/2018</v>
      </c>
      <c r="E4404" s="206">
        <v>43292</v>
      </c>
      <c r="F4404" s="205" t="s">
        <v>200</v>
      </c>
      <c r="G4404" s="205" t="s">
        <v>284</v>
      </c>
      <c r="H4404" s="207" t="s">
        <v>296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679</v>
      </c>
      <c r="C4405" s="209" t="s">
        <v>680</v>
      </c>
      <c r="D4405" s="72" t="str">
        <f t="shared" si="137"/>
        <v>jul/2018</v>
      </c>
      <c r="E4405" s="206">
        <v>43293</v>
      </c>
      <c r="F4405" s="205" t="s">
        <v>473</v>
      </c>
      <c r="G4405" s="205" t="s">
        <v>284</v>
      </c>
      <c r="H4405" s="207" t="s">
        <v>1402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679</v>
      </c>
      <c r="C4406" s="209" t="s">
        <v>680</v>
      </c>
      <c r="D4406" s="72" t="str">
        <f t="shared" si="137"/>
        <v>jul/2018</v>
      </c>
      <c r="E4406" s="206">
        <v>43293</v>
      </c>
      <c r="F4406" s="205" t="s">
        <v>473</v>
      </c>
      <c r="G4406" s="205" t="s">
        <v>284</v>
      </c>
      <c r="H4406" s="207" t="s">
        <v>1402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679</v>
      </c>
      <c r="C4407" s="209" t="s">
        <v>680</v>
      </c>
      <c r="D4407" s="72" t="str">
        <f t="shared" si="137"/>
        <v>jul/2018</v>
      </c>
      <c r="E4407" s="206">
        <v>43293</v>
      </c>
      <c r="F4407" s="205" t="s">
        <v>473</v>
      </c>
      <c r="G4407" s="205" t="s">
        <v>284</v>
      </c>
      <c r="H4407" s="207" t="s">
        <v>894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679</v>
      </c>
      <c r="C4408" s="209" t="s">
        <v>680</v>
      </c>
      <c r="D4408" s="72" t="str">
        <f t="shared" si="137"/>
        <v>jul/2018</v>
      </c>
      <c r="E4408" s="206">
        <v>43293</v>
      </c>
      <c r="F4408" s="205" t="s">
        <v>212</v>
      </c>
      <c r="G4408" s="205" t="s">
        <v>284</v>
      </c>
      <c r="H4408" s="207" t="s">
        <v>212</v>
      </c>
      <c r="I4408" s="207" t="s">
        <v>201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681</v>
      </c>
      <c r="C4409" s="209" t="s">
        <v>680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284</v>
      </c>
      <c r="H4409" s="207" t="s">
        <v>140</v>
      </c>
      <c r="I4409" s="207" t="s">
        <v>224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679</v>
      </c>
      <c r="C4410" s="209" t="s">
        <v>680</v>
      </c>
      <c r="D4410" s="72" t="str">
        <f t="shared" si="137"/>
        <v>jul/2018</v>
      </c>
      <c r="E4410" s="206">
        <v>43293</v>
      </c>
      <c r="F4410" s="205" t="s">
        <v>473</v>
      </c>
      <c r="G4410" s="205" t="s">
        <v>284</v>
      </c>
      <c r="H4410" s="207" t="s">
        <v>898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679</v>
      </c>
      <c r="C4411" s="209" t="s">
        <v>680</v>
      </c>
      <c r="D4411" s="72" t="str">
        <f t="shared" si="137"/>
        <v>jul/2018</v>
      </c>
      <c r="E4411" s="206">
        <v>43293</v>
      </c>
      <c r="F4411" s="205" t="s">
        <v>473</v>
      </c>
      <c r="G4411" s="205" t="s">
        <v>284</v>
      </c>
      <c r="H4411" s="207" t="s">
        <v>1265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679</v>
      </c>
      <c r="C4412" s="209" t="s">
        <v>680</v>
      </c>
      <c r="D4412" s="72" t="str">
        <f t="shared" si="137"/>
        <v>jul/2018</v>
      </c>
      <c r="E4412" s="206">
        <v>43293</v>
      </c>
      <c r="F4412" s="205" t="s">
        <v>473</v>
      </c>
      <c r="G4412" s="205" t="s">
        <v>284</v>
      </c>
      <c r="H4412" s="207" t="s">
        <v>1403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679</v>
      </c>
      <c r="C4413" s="209" t="s">
        <v>680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284</v>
      </c>
      <c r="H4413" s="207" t="s">
        <v>180</v>
      </c>
      <c r="I4413" s="207" t="s">
        <v>239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679</v>
      </c>
      <c r="C4414" s="209" t="s">
        <v>680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284</v>
      </c>
      <c r="H4414" s="207" t="s">
        <v>384</v>
      </c>
      <c r="I4414" s="207" t="s">
        <v>237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679</v>
      </c>
      <c r="C4415" s="209" t="s">
        <v>680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284</v>
      </c>
      <c r="H4415" s="207" t="s">
        <v>1404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679</v>
      </c>
      <c r="C4416" s="209" t="s">
        <v>680</v>
      </c>
      <c r="D4416" s="72" t="str">
        <f t="shared" si="137"/>
        <v>jul/2018</v>
      </c>
      <c r="E4416" s="206">
        <v>43293</v>
      </c>
      <c r="F4416" s="205" t="s">
        <v>473</v>
      </c>
      <c r="G4416" s="205" t="s">
        <v>284</v>
      </c>
      <c r="H4416" s="207" t="s">
        <v>1405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679</v>
      </c>
      <c r="C4417" s="209" t="s">
        <v>680</v>
      </c>
      <c r="D4417" s="72" t="str">
        <f t="shared" si="137"/>
        <v>jul/2018</v>
      </c>
      <c r="E4417" s="206">
        <v>43293</v>
      </c>
      <c r="F4417" s="205" t="s">
        <v>209</v>
      </c>
      <c r="G4417" s="205" t="s">
        <v>284</v>
      </c>
      <c r="H4417" s="207" t="s">
        <v>196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679</v>
      </c>
      <c r="C4418" s="209" t="s">
        <v>680</v>
      </c>
      <c r="D4418" s="72" t="str">
        <f t="shared" si="137"/>
        <v>jul/2018</v>
      </c>
      <c r="E4418" s="206">
        <v>43293</v>
      </c>
      <c r="F4418" s="205" t="s">
        <v>473</v>
      </c>
      <c r="G4418" s="205" t="s">
        <v>284</v>
      </c>
      <c r="H4418" s="207" t="s">
        <v>818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679</v>
      </c>
      <c r="C4419" s="209" t="s">
        <v>680</v>
      </c>
      <c r="D4419" s="72" t="str">
        <f t="shared" si="137"/>
        <v>jul/2018</v>
      </c>
      <c r="E4419" s="206">
        <v>43293</v>
      </c>
      <c r="F4419" s="205" t="s">
        <v>473</v>
      </c>
      <c r="G4419" s="205" t="s">
        <v>284</v>
      </c>
      <c r="H4419" s="207" t="s">
        <v>871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679</v>
      </c>
      <c r="C4420" s="209" t="s">
        <v>680</v>
      </c>
      <c r="D4420" s="72" t="str">
        <f t="shared" ref="D4420:D4483" si="139">TEXT(E4420,"mmm/aaaa")</f>
        <v>jul/2018</v>
      </c>
      <c r="E4420" s="206">
        <v>43293</v>
      </c>
      <c r="F4420" s="205" t="s">
        <v>473</v>
      </c>
      <c r="G4420" s="205" t="s">
        <v>284</v>
      </c>
      <c r="H4420" s="207" t="s">
        <v>740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679</v>
      </c>
      <c r="C4421" s="209" t="s">
        <v>680</v>
      </c>
      <c r="D4421" s="72" t="str">
        <f t="shared" si="139"/>
        <v>jul/2018</v>
      </c>
      <c r="E4421" s="206">
        <v>43293</v>
      </c>
      <c r="F4421" s="205" t="s">
        <v>473</v>
      </c>
      <c r="G4421" s="205" t="s">
        <v>284</v>
      </c>
      <c r="H4421" s="207" t="s">
        <v>1406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679</v>
      </c>
      <c r="C4422" s="209" t="s">
        <v>680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284</v>
      </c>
      <c r="H4422" s="207" t="s">
        <v>889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679</v>
      </c>
      <c r="C4423" s="209" t="s">
        <v>680</v>
      </c>
      <c r="D4423" s="72" t="str">
        <f t="shared" si="139"/>
        <v>jul/2018</v>
      </c>
      <c r="E4423" s="206">
        <v>43293</v>
      </c>
      <c r="F4423" s="205" t="s">
        <v>1407</v>
      </c>
      <c r="G4423" s="205" t="s">
        <v>284</v>
      </c>
      <c r="H4423" s="207" t="s">
        <v>1176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679</v>
      </c>
      <c r="C4424" s="209" t="s">
        <v>680</v>
      </c>
      <c r="D4424" s="72" t="str">
        <f t="shared" si="139"/>
        <v>jul/2018</v>
      </c>
      <c r="E4424" s="206">
        <v>43293</v>
      </c>
      <c r="F4424" s="205" t="s">
        <v>473</v>
      </c>
      <c r="G4424" s="205" t="s">
        <v>284</v>
      </c>
      <c r="H4424" s="207" t="s">
        <v>926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679</v>
      </c>
      <c r="C4425" s="209" t="s">
        <v>680</v>
      </c>
      <c r="D4425" s="72" t="str">
        <f t="shared" si="139"/>
        <v>jul/2018</v>
      </c>
      <c r="E4425" s="206">
        <v>43293</v>
      </c>
      <c r="F4425" s="205" t="s">
        <v>473</v>
      </c>
      <c r="G4425" s="205" t="s">
        <v>284</v>
      </c>
      <c r="H4425" s="207" t="s">
        <v>934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679</v>
      </c>
      <c r="C4426" s="209" t="s">
        <v>680</v>
      </c>
      <c r="D4426" s="72" t="str">
        <f t="shared" si="139"/>
        <v>jul/2018</v>
      </c>
      <c r="E4426" s="206">
        <v>43293</v>
      </c>
      <c r="F4426" s="205" t="s">
        <v>1407</v>
      </c>
      <c r="G4426" s="205" t="s">
        <v>284</v>
      </c>
      <c r="H4426" s="207" t="s">
        <v>1177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679</v>
      </c>
      <c r="C4427" s="209" t="s">
        <v>680</v>
      </c>
      <c r="D4427" s="72" t="str">
        <f t="shared" si="139"/>
        <v>jul/2018</v>
      </c>
      <c r="E4427" s="206">
        <v>43293</v>
      </c>
      <c r="F4427" s="205" t="s">
        <v>473</v>
      </c>
      <c r="G4427" s="205" t="s">
        <v>284</v>
      </c>
      <c r="H4427" s="207" t="s">
        <v>935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679</v>
      </c>
      <c r="C4428" s="209" t="s">
        <v>680</v>
      </c>
      <c r="D4428" s="72" t="str">
        <f t="shared" si="139"/>
        <v>jul/2018</v>
      </c>
      <c r="E4428" s="206">
        <v>43293</v>
      </c>
      <c r="F4428" s="205" t="s">
        <v>473</v>
      </c>
      <c r="G4428" s="205" t="s">
        <v>284</v>
      </c>
      <c r="H4428" s="207" t="s">
        <v>936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679</v>
      </c>
      <c r="C4429" s="209" t="s">
        <v>680</v>
      </c>
      <c r="D4429" s="72" t="str">
        <f t="shared" si="139"/>
        <v>jul/2018</v>
      </c>
      <c r="E4429" s="206">
        <v>43293</v>
      </c>
      <c r="F4429" s="205" t="s">
        <v>1407</v>
      </c>
      <c r="G4429" s="205" t="s">
        <v>284</v>
      </c>
      <c r="H4429" s="207" t="s">
        <v>1178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679</v>
      </c>
      <c r="C4430" s="209" t="s">
        <v>680</v>
      </c>
      <c r="D4430" s="72" t="str">
        <f t="shared" si="139"/>
        <v>jul/2018</v>
      </c>
      <c r="E4430" s="206">
        <v>43293</v>
      </c>
      <c r="F4430" s="205" t="s">
        <v>473</v>
      </c>
      <c r="G4430" s="205" t="s">
        <v>284</v>
      </c>
      <c r="H4430" s="207" t="s">
        <v>1408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679</v>
      </c>
      <c r="C4431" s="209" t="s">
        <v>680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284</v>
      </c>
      <c r="H4431" s="207" t="s">
        <v>1011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679</v>
      </c>
      <c r="C4432" s="209" t="s">
        <v>680</v>
      </c>
      <c r="D4432" s="72" t="str">
        <f t="shared" si="139"/>
        <v>jul/2018</v>
      </c>
      <c r="E4432" s="206">
        <v>43293</v>
      </c>
      <c r="F4432" s="205" t="s">
        <v>473</v>
      </c>
      <c r="G4432" s="205" t="s">
        <v>284</v>
      </c>
      <c r="H4432" s="207" t="s">
        <v>1261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679</v>
      </c>
      <c r="C4433" s="209" t="s">
        <v>680</v>
      </c>
      <c r="D4433" s="72" t="str">
        <f t="shared" si="139"/>
        <v>jul/2018</v>
      </c>
      <c r="E4433" s="206">
        <v>43293</v>
      </c>
      <c r="F4433" s="205" t="s">
        <v>473</v>
      </c>
      <c r="G4433" s="205" t="s">
        <v>284</v>
      </c>
      <c r="H4433" s="207" t="s">
        <v>1409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679</v>
      </c>
      <c r="C4434" s="209" t="s">
        <v>680</v>
      </c>
      <c r="D4434" s="72" t="str">
        <f t="shared" si="139"/>
        <v>jul/2018</v>
      </c>
      <c r="E4434" s="206">
        <v>43293</v>
      </c>
      <c r="F4434" s="205" t="s">
        <v>473</v>
      </c>
      <c r="G4434" s="205" t="s">
        <v>284</v>
      </c>
      <c r="H4434" s="207" t="s">
        <v>1410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679</v>
      </c>
      <c r="C4435" s="209" t="s">
        <v>680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284</v>
      </c>
      <c r="H4435" s="207" t="s">
        <v>352</v>
      </c>
      <c r="I4435" s="207" t="s">
        <v>237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679</v>
      </c>
      <c r="C4436" s="209" t="s">
        <v>680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284</v>
      </c>
      <c r="H4436" s="207" t="s">
        <v>352</v>
      </c>
      <c r="I4436" s="207" t="s">
        <v>237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679</v>
      </c>
      <c r="C4437" s="209" t="s">
        <v>680</v>
      </c>
      <c r="D4437" s="72" t="str">
        <f t="shared" si="139"/>
        <v>jul/2018</v>
      </c>
      <c r="E4437" s="206">
        <v>43293</v>
      </c>
      <c r="F4437" s="205" t="s">
        <v>1407</v>
      </c>
      <c r="G4437" s="205" t="s">
        <v>284</v>
      </c>
      <c r="H4437" s="207" t="s">
        <v>1245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679</v>
      </c>
      <c r="C4438" s="209" t="s">
        <v>680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284</v>
      </c>
      <c r="H4438" s="207" t="s">
        <v>1411</v>
      </c>
      <c r="I4438" s="207" t="s">
        <v>167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679</v>
      </c>
      <c r="C4439" s="209" t="s">
        <v>680</v>
      </c>
      <c r="D4439" s="72" t="str">
        <f t="shared" si="139"/>
        <v>jul/2018</v>
      </c>
      <c r="E4439" s="206">
        <v>43293</v>
      </c>
      <c r="F4439" s="205" t="s">
        <v>1407</v>
      </c>
      <c r="G4439" s="205" t="s">
        <v>284</v>
      </c>
      <c r="H4439" s="207" t="s">
        <v>1182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679</v>
      </c>
      <c r="C4440" s="209" t="s">
        <v>680</v>
      </c>
      <c r="D4440" s="72" t="str">
        <f t="shared" si="139"/>
        <v>jul/2018</v>
      </c>
      <c r="E4440" s="206">
        <v>43293</v>
      </c>
      <c r="F4440" s="205" t="s">
        <v>473</v>
      </c>
      <c r="G4440" s="205" t="s">
        <v>284</v>
      </c>
      <c r="H4440" s="207" t="s">
        <v>1412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679</v>
      </c>
      <c r="C4441" s="209" t="s">
        <v>680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284</v>
      </c>
      <c r="H4441" s="207" t="s">
        <v>1413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679</v>
      </c>
      <c r="C4442" s="209" t="s">
        <v>680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284</v>
      </c>
      <c r="H4442" s="207" t="s">
        <v>1314</v>
      </c>
      <c r="I4442" s="207" t="s">
        <v>238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679</v>
      </c>
      <c r="C4443" s="209" t="s">
        <v>680</v>
      </c>
      <c r="D4443" s="72" t="str">
        <f t="shared" si="139"/>
        <v>jul/2018</v>
      </c>
      <c r="E4443" s="206">
        <v>43293</v>
      </c>
      <c r="F4443" s="205" t="s">
        <v>473</v>
      </c>
      <c r="G4443" s="205" t="s">
        <v>284</v>
      </c>
      <c r="H4443" s="207" t="s">
        <v>850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679</v>
      </c>
      <c r="C4444" s="209" t="s">
        <v>680</v>
      </c>
      <c r="D4444" s="72" t="str">
        <f t="shared" si="139"/>
        <v>jul/2018</v>
      </c>
      <c r="E4444" s="206">
        <v>43293</v>
      </c>
      <c r="F4444" s="205" t="s">
        <v>209</v>
      </c>
      <c r="G4444" s="205" t="s">
        <v>284</v>
      </c>
      <c r="H4444" s="207" t="s">
        <v>295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679</v>
      </c>
      <c r="C4445" s="209" t="s">
        <v>680</v>
      </c>
      <c r="D4445" s="72" t="str">
        <f t="shared" si="139"/>
        <v>jul/2018</v>
      </c>
      <c r="E4445" s="206">
        <v>43293</v>
      </c>
      <c r="F4445" s="205" t="s">
        <v>209</v>
      </c>
      <c r="G4445" s="205" t="s">
        <v>284</v>
      </c>
      <c r="H4445" s="207" t="s">
        <v>295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679</v>
      </c>
      <c r="C4446" s="209" t="s">
        <v>680</v>
      </c>
      <c r="D4446" s="72" t="str">
        <f t="shared" si="139"/>
        <v>jul/2018</v>
      </c>
      <c r="E4446" s="206">
        <v>43293</v>
      </c>
      <c r="F4446" s="205" t="s">
        <v>209</v>
      </c>
      <c r="G4446" s="205" t="s">
        <v>284</v>
      </c>
      <c r="H4446" s="207" t="s">
        <v>295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679</v>
      </c>
      <c r="C4447" s="209" t="s">
        <v>680</v>
      </c>
      <c r="D4447" s="72" t="str">
        <f t="shared" si="139"/>
        <v>jul/2018</v>
      </c>
      <c r="E4447" s="206">
        <v>43293</v>
      </c>
      <c r="F4447" s="205" t="s">
        <v>209</v>
      </c>
      <c r="G4447" s="205" t="s">
        <v>284</v>
      </c>
      <c r="H4447" s="207" t="s">
        <v>295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679</v>
      </c>
      <c r="C4448" s="209" t="s">
        <v>680</v>
      </c>
      <c r="D4448" s="72" t="str">
        <f t="shared" si="139"/>
        <v>jul/2018</v>
      </c>
      <c r="E4448" s="206">
        <v>43293</v>
      </c>
      <c r="F4448" s="205" t="s">
        <v>473</v>
      </c>
      <c r="G4448" s="205" t="s">
        <v>284</v>
      </c>
      <c r="H4448" s="207" t="s">
        <v>1244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679</v>
      </c>
      <c r="C4449" s="209" t="s">
        <v>680</v>
      </c>
      <c r="D4449" s="72" t="str">
        <f t="shared" si="139"/>
        <v>jul/2018</v>
      </c>
      <c r="E4449" s="206">
        <v>43293</v>
      </c>
      <c r="F4449" s="205" t="s">
        <v>1407</v>
      </c>
      <c r="G4449" s="205" t="s">
        <v>284</v>
      </c>
      <c r="H4449" s="207" t="s">
        <v>1187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681</v>
      </c>
      <c r="C4450" s="209" t="s">
        <v>680</v>
      </c>
      <c r="D4450" s="72" t="str">
        <f t="shared" si="139"/>
        <v>jul/2018</v>
      </c>
      <c r="E4450" s="206">
        <v>43293</v>
      </c>
      <c r="F4450" s="205" t="s">
        <v>200</v>
      </c>
      <c r="G4450" s="205" t="s">
        <v>284</v>
      </c>
      <c r="H4450" s="207" t="s">
        <v>296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679</v>
      </c>
      <c r="C4451" s="209" t="s">
        <v>680</v>
      </c>
      <c r="D4451" s="72" t="str">
        <f t="shared" si="139"/>
        <v>jul/2018</v>
      </c>
      <c r="E4451" s="206">
        <v>43293</v>
      </c>
      <c r="F4451" s="205" t="s">
        <v>200</v>
      </c>
      <c r="G4451" s="205" t="s">
        <v>284</v>
      </c>
      <c r="H4451" s="207" t="s">
        <v>296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679</v>
      </c>
      <c r="C4452" s="209" t="s">
        <v>680</v>
      </c>
      <c r="D4452" s="72" t="str">
        <f t="shared" si="139"/>
        <v>jul/2018</v>
      </c>
      <c r="E4452" s="206">
        <v>43293</v>
      </c>
      <c r="F4452" s="205" t="s">
        <v>473</v>
      </c>
      <c r="G4452" s="205" t="s">
        <v>284</v>
      </c>
      <c r="H4452" s="207" t="s">
        <v>1321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679</v>
      </c>
      <c r="C4453" s="209" t="s">
        <v>680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284</v>
      </c>
      <c r="H4453" s="207" t="s">
        <v>305</v>
      </c>
      <c r="I4453" s="207" t="s">
        <v>237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679</v>
      </c>
      <c r="C4454" s="209" t="s">
        <v>680</v>
      </c>
      <c r="D4454" s="72" t="str">
        <f t="shared" si="139"/>
        <v>jul/2018</v>
      </c>
      <c r="E4454" s="206">
        <v>43294</v>
      </c>
      <c r="F4454" s="205" t="s">
        <v>473</v>
      </c>
      <c r="G4454" s="205" t="s">
        <v>284</v>
      </c>
      <c r="H4454" s="207" t="s">
        <v>1402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681</v>
      </c>
      <c r="C4455" s="209" t="s">
        <v>680</v>
      </c>
      <c r="D4455" s="72" t="str">
        <f t="shared" si="139"/>
        <v>jul/2018</v>
      </c>
      <c r="E4455" s="206">
        <v>43294</v>
      </c>
      <c r="F4455" s="205" t="s">
        <v>212</v>
      </c>
      <c r="G4455" s="205" t="s">
        <v>284</v>
      </c>
      <c r="H4455" s="207" t="s">
        <v>212</v>
      </c>
      <c r="I4455" s="207" t="s">
        <v>201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679</v>
      </c>
      <c r="C4456" s="209" t="s">
        <v>680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284</v>
      </c>
      <c r="H4456" s="207" t="s">
        <v>313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679</v>
      </c>
      <c r="C4457" s="209" t="s">
        <v>680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284</v>
      </c>
      <c r="H4457" s="207" t="s">
        <v>178</v>
      </c>
      <c r="I4457" s="207" t="s">
        <v>238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679</v>
      </c>
      <c r="C4458" s="209" t="s">
        <v>680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284</v>
      </c>
      <c r="H4458" s="207" t="s">
        <v>178</v>
      </c>
      <c r="I4458" s="207" t="s">
        <v>237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679</v>
      </c>
      <c r="C4459" s="209" t="s">
        <v>680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284</v>
      </c>
      <c r="H4459" s="207" t="s">
        <v>178</v>
      </c>
      <c r="I4459" s="207" t="s">
        <v>249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679</v>
      </c>
      <c r="C4460" s="209" t="s">
        <v>680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284</v>
      </c>
      <c r="H4460" s="207" t="s">
        <v>178</v>
      </c>
      <c r="I4460" s="207" t="s">
        <v>238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679</v>
      </c>
      <c r="C4461" s="209" t="s">
        <v>680</v>
      </c>
      <c r="D4461" s="72" t="str">
        <f t="shared" si="139"/>
        <v>jul/2018</v>
      </c>
      <c r="E4461" s="206">
        <v>43294</v>
      </c>
      <c r="F4461" s="205" t="s">
        <v>361</v>
      </c>
      <c r="G4461" s="205" t="s">
        <v>284</v>
      </c>
      <c r="H4461" s="223" t="s">
        <v>1018</v>
      </c>
      <c r="I4461" s="207" t="s">
        <v>232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679</v>
      </c>
      <c r="C4462" s="209" t="s">
        <v>680</v>
      </c>
      <c r="D4462" s="72" t="str">
        <f t="shared" si="139"/>
        <v>jul/2018</v>
      </c>
      <c r="E4462" s="206">
        <v>43294</v>
      </c>
      <c r="F4462" s="205" t="s">
        <v>361</v>
      </c>
      <c r="G4462" s="205" t="s">
        <v>284</v>
      </c>
      <c r="H4462" s="207" t="s">
        <v>1018</v>
      </c>
      <c r="I4462" s="207" t="s">
        <v>189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679</v>
      </c>
      <c r="C4463" s="209" t="s">
        <v>680</v>
      </c>
      <c r="D4463" s="72" t="str">
        <f t="shared" si="139"/>
        <v>jul/2018</v>
      </c>
      <c r="E4463" s="206">
        <v>43294</v>
      </c>
      <c r="F4463" s="205" t="s">
        <v>1414</v>
      </c>
      <c r="G4463" s="205" t="s">
        <v>284</v>
      </c>
      <c r="H4463" s="223" t="s">
        <v>999</v>
      </c>
      <c r="I4463" s="207" t="s">
        <v>232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679</v>
      </c>
      <c r="C4464" s="209" t="s">
        <v>680</v>
      </c>
      <c r="D4464" s="72" t="str">
        <f t="shared" si="139"/>
        <v>jul/2018</v>
      </c>
      <c r="E4464" s="206">
        <v>43294</v>
      </c>
      <c r="F4464" s="205" t="s">
        <v>1414</v>
      </c>
      <c r="G4464" s="205" t="s">
        <v>284</v>
      </c>
      <c r="H4464" s="207" t="s">
        <v>999</v>
      </c>
      <c r="I4464" s="207" t="s">
        <v>189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679</v>
      </c>
      <c r="C4465" s="209" t="s">
        <v>680</v>
      </c>
      <c r="D4465" s="72" t="str">
        <f t="shared" si="139"/>
        <v>jul/2018</v>
      </c>
      <c r="E4465" s="206">
        <v>43294</v>
      </c>
      <c r="F4465" s="205" t="s">
        <v>209</v>
      </c>
      <c r="G4465" s="205" t="s">
        <v>284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679</v>
      </c>
      <c r="C4466" s="209" t="s">
        <v>680</v>
      </c>
      <c r="D4466" s="72" t="str">
        <f t="shared" si="139"/>
        <v>jul/2018</v>
      </c>
      <c r="E4466" s="206">
        <v>43294</v>
      </c>
      <c r="F4466" s="205" t="s">
        <v>200</v>
      </c>
      <c r="G4466" s="205" t="s">
        <v>284</v>
      </c>
      <c r="H4466" s="207" t="s">
        <v>291</v>
      </c>
      <c r="I4466" s="207" t="s">
        <v>226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679</v>
      </c>
      <c r="C4467" s="209" t="s">
        <v>680</v>
      </c>
      <c r="D4467" s="72" t="str">
        <f t="shared" si="139"/>
        <v>jul/2018</v>
      </c>
      <c r="E4467" s="206">
        <v>43294</v>
      </c>
      <c r="F4467" s="205" t="s">
        <v>520</v>
      </c>
      <c r="G4467" s="205" t="s">
        <v>284</v>
      </c>
      <c r="H4467" s="223" t="s">
        <v>1000</v>
      </c>
      <c r="I4467" s="207" t="s">
        <v>232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679</v>
      </c>
      <c r="C4468" s="209" t="s">
        <v>680</v>
      </c>
      <c r="D4468" s="72" t="str">
        <f t="shared" si="139"/>
        <v>jul/2018</v>
      </c>
      <c r="E4468" s="206">
        <v>43294</v>
      </c>
      <c r="F4468" s="205" t="s">
        <v>520</v>
      </c>
      <c r="G4468" s="205" t="s">
        <v>284</v>
      </c>
      <c r="H4468" s="207" t="s">
        <v>1000</v>
      </c>
      <c r="I4468" s="207" t="s">
        <v>189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679</v>
      </c>
      <c r="C4469" s="209" t="s">
        <v>680</v>
      </c>
      <c r="D4469" s="72" t="str">
        <f t="shared" si="139"/>
        <v>jul/2018</v>
      </c>
      <c r="E4469" s="206">
        <v>43294</v>
      </c>
      <c r="F4469" s="205" t="s">
        <v>1415</v>
      </c>
      <c r="G4469" s="205" t="s">
        <v>284</v>
      </c>
      <c r="H4469" s="207" t="s">
        <v>325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679</v>
      </c>
      <c r="C4470" s="209" t="s">
        <v>680</v>
      </c>
      <c r="D4470" s="72" t="str">
        <f t="shared" si="139"/>
        <v>jul/2018</v>
      </c>
      <c r="E4470" s="206">
        <v>43294</v>
      </c>
      <c r="F4470" s="205" t="s">
        <v>1415</v>
      </c>
      <c r="G4470" s="205" t="s">
        <v>284</v>
      </c>
      <c r="H4470" s="207" t="s">
        <v>325</v>
      </c>
      <c r="I4470" s="207" t="s">
        <v>189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679</v>
      </c>
      <c r="C4471" s="209" t="s">
        <v>680</v>
      </c>
      <c r="D4471" s="72" t="str">
        <f t="shared" si="139"/>
        <v>jul/2018</v>
      </c>
      <c r="E4471" s="206">
        <v>43294</v>
      </c>
      <c r="F4471" s="205" t="s">
        <v>1416</v>
      </c>
      <c r="G4471" s="205" t="s">
        <v>284</v>
      </c>
      <c r="H4471" s="207" t="s">
        <v>325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679</v>
      </c>
      <c r="C4472" s="209" t="s">
        <v>680</v>
      </c>
      <c r="D4472" s="72" t="str">
        <f t="shared" si="139"/>
        <v>jul/2018</v>
      </c>
      <c r="E4472" s="206">
        <v>43294</v>
      </c>
      <c r="F4472" s="205" t="s">
        <v>1416</v>
      </c>
      <c r="G4472" s="205" t="s">
        <v>284</v>
      </c>
      <c r="H4472" s="207" t="s">
        <v>325</v>
      </c>
      <c r="I4472" s="207" t="s">
        <v>189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679</v>
      </c>
      <c r="C4473" s="209" t="s">
        <v>680</v>
      </c>
      <c r="D4473" s="72" t="str">
        <f t="shared" si="139"/>
        <v>jul/2018</v>
      </c>
      <c r="E4473" s="206">
        <v>43294</v>
      </c>
      <c r="F4473" s="205" t="s">
        <v>311</v>
      </c>
      <c r="G4473" s="205" t="s">
        <v>284</v>
      </c>
      <c r="H4473" s="207" t="s">
        <v>129</v>
      </c>
      <c r="I4473" s="207" t="s">
        <v>265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679</v>
      </c>
      <c r="C4474" s="209" t="s">
        <v>680</v>
      </c>
      <c r="D4474" s="72" t="str">
        <f t="shared" si="139"/>
        <v>jul/2018</v>
      </c>
      <c r="E4474" s="206">
        <v>43294</v>
      </c>
      <c r="F4474" s="205" t="s">
        <v>1069</v>
      </c>
      <c r="G4474" s="205" t="s">
        <v>284</v>
      </c>
      <c r="H4474" s="207" t="s">
        <v>1342</v>
      </c>
      <c r="I4474" s="207" t="s">
        <v>232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679</v>
      </c>
      <c r="C4475" s="209" t="s">
        <v>680</v>
      </c>
      <c r="D4475" s="72" t="str">
        <f t="shared" si="139"/>
        <v>jul/2018</v>
      </c>
      <c r="E4475" s="206">
        <v>43294</v>
      </c>
      <c r="F4475" s="205" t="s">
        <v>1069</v>
      </c>
      <c r="G4475" s="205" t="s">
        <v>284</v>
      </c>
      <c r="H4475" s="207" t="s">
        <v>1342</v>
      </c>
      <c r="I4475" s="207" t="s">
        <v>189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679</v>
      </c>
      <c r="C4476" s="209" t="s">
        <v>680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284</v>
      </c>
      <c r="H4476" s="207" t="s">
        <v>1391</v>
      </c>
      <c r="I4476" s="207" t="s">
        <v>237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679</v>
      </c>
      <c r="C4477" s="209" t="s">
        <v>680</v>
      </c>
      <c r="D4477" s="72" t="str">
        <f t="shared" si="139"/>
        <v>jul/2018</v>
      </c>
      <c r="E4477" s="206">
        <v>43294</v>
      </c>
      <c r="F4477" s="205" t="s">
        <v>1063</v>
      </c>
      <c r="G4477" s="205" t="s">
        <v>284</v>
      </c>
      <c r="H4477" s="223" t="s">
        <v>1001</v>
      </c>
      <c r="I4477" s="207" t="s">
        <v>232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679</v>
      </c>
      <c r="C4478" s="209" t="s">
        <v>680</v>
      </c>
      <c r="D4478" s="72" t="str">
        <f t="shared" si="139"/>
        <v>jul/2018</v>
      </c>
      <c r="E4478" s="206">
        <v>43294</v>
      </c>
      <c r="F4478" s="205" t="s">
        <v>1063</v>
      </c>
      <c r="G4478" s="205" t="s">
        <v>284</v>
      </c>
      <c r="H4478" s="207" t="s">
        <v>1001</v>
      </c>
      <c r="I4478" s="207" t="s">
        <v>189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679</v>
      </c>
      <c r="C4479" s="209" t="s">
        <v>680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284</v>
      </c>
      <c r="H4479" s="207" t="s">
        <v>301</v>
      </c>
      <c r="I4479" s="207" t="s">
        <v>273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679</v>
      </c>
      <c r="C4480" s="209" t="s">
        <v>680</v>
      </c>
      <c r="D4480" s="72" t="str">
        <f t="shared" si="139"/>
        <v>jul/2018</v>
      </c>
      <c r="E4480" s="206">
        <v>43294</v>
      </c>
      <c r="F4480" s="205" t="s">
        <v>311</v>
      </c>
      <c r="G4480" s="205" t="s">
        <v>284</v>
      </c>
      <c r="H4480" s="207" t="s">
        <v>1244</v>
      </c>
      <c r="I4480" s="207" t="s">
        <v>265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679</v>
      </c>
      <c r="C4481" s="209" t="s">
        <v>680</v>
      </c>
      <c r="D4481" s="72" t="str">
        <f t="shared" si="139"/>
        <v>jul/2018</v>
      </c>
      <c r="E4481" s="206">
        <v>43294</v>
      </c>
      <c r="F4481" s="205" t="s">
        <v>311</v>
      </c>
      <c r="G4481" s="205" t="s">
        <v>284</v>
      </c>
      <c r="H4481" s="207" t="s">
        <v>383</v>
      </c>
      <c r="I4481" s="207" t="s">
        <v>265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679</v>
      </c>
      <c r="C4482" s="209" t="s">
        <v>680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284</v>
      </c>
      <c r="H4482" s="207" t="s">
        <v>352</v>
      </c>
      <c r="I4482" s="207" t="s">
        <v>237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679</v>
      </c>
      <c r="C4483" s="209" t="s">
        <v>680</v>
      </c>
      <c r="D4483" s="72" t="str">
        <f t="shared" si="139"/>
        <v>jul/2018</v>
      </c>
      <c r="E4483" s="206">
        <v>43294</v>
      </c>
      <c r="F4483" s="205" t="s">
        <v>1417</v>
      </c>
      <c r="G4483" s="205" t="s">
        <v>284</v>
      </c>
      <c r="H4483" s="223" t="s">
        <v>1056</v>
      </c>
      <c r="I4483" s="207" t="s">
        <v>232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679</v>
      </c>
      <c r="C4484" s="209" t="s">
        <v>680</v>
      </c>
      <c r="D4484" s="72" t="str">
        <f t="shared" ref="D4484:D4547" si="141">TEXT(E4484,"mmm/aaaa")</f>
        <v>jul/2018</v>
      </c>
      <c r="E4484" s="206">
        <v>43294</v>
      </c>
      <c r="F4484" s="205" t="s">
        <v>1417</v>
      </c>
      <c r="G4484" s="205" t="s">
        <v>284</v>
      </c>
      <c r="H4484" s="207" t="s">
        <v>1056</v>
      </c>
      <c r="I4484" s="207" t="s">
        <v>189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679</v>
      </c>
      <c r="C4485" s="209" t="s">
        <v>680</v>
      </c>
      <c r="D4485" s="72" t="str">
        <f t="shared" si="141"/>
        <v>jul/2018</v>
      </c>
      <c r="E4485" s="206">
        <v>43294</v>
      </c>
      <c r="F4485" s="205" t="s">
        <v>1418</v>
      </c>
      <c r="G4485" s="205" t="s">
        <v>284</v>
      </c>
      <c r="H4485" s="223" t="s">
        <v>1056</v>
      </c>
      <c r="I4485" s="207" t="s">
        <v>232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679</v>
      </c>
      <c r="C4486" s="209" t="s">
        <v>680</v>
      </c>
      <c r="D4486" s="72" t="str">
        <f t="shared" si="141"/>
        <v>jul/2018</v>
      </c>
      <c r="E4486" s="206">
        <v>43294</v>
      </c>
      <c r="F4486" s="205" t="s">
        <v>1419</v>
      </c>
      <c r="G4486" s="205" t="s">
        <v>284</v>
      </c>
      <c r="H4486" s="223" t="s">
        <v>1056</v>
      </c>
      <c r="I4486" s="207" t="s">
        <v>232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679</v>
      </c>
      <c r="C4487" s="209" t="s">
        <v>680</v>
      </c>
      <c r="D4487" s="72" t="str">
        <f t="shared" si="141"/>
        <v>jul/2018</v>
      </c>
      <c r="E4487" s="206">
        <v>43294</v>
      </c>
      <c r="F4487" s="205" t="s">
        <v>311</v>
      </c>
      <c r="G4487" s="205" t="s">
        <v>284</v>
      </c>
      <c r="H4487" s="207" t="s">
        <v>378</v>
      </c>
      <c r="I4487" s="207" t="s">
        <v>265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679</v>
      </c>
      <c r="C4488" s="209" t="s">
        <v>680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284</v>
      </c>
      <c r="H4488" s="207" t="s">
        <v>1349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679</v>
      </c>
      <c r="C4489" s="209" t="s">
        <v>680</v>
      </c>
      <c r="D4489" s="72" t="str">
        <f t="shared" si="141"/>
        <v>jul/2018</v>
      </c>
      <c r="E4489" s="206">
        <v>43294</v>
      </c>
      <c r="F4489" s="205" t="s">
        <v>311</v>
      </c>
      <c r="G4489" s="205" t="s">
        <v>284</v>
      </c>
      <c r="H4489" s="207" t="s">
        <v>455</v>
      </c>
      <c r="I4489" s="207" t="s">
        <v>265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679</v>
      </c>
      <c r="C4490" s="209" t="s">
        <v>680</v>
      </c>
      <c r="D4490" s="72" t="str">
        <f t="shared" si="141"/>
        <v>jul/2018</v>
      </c>
      <c r="E4490" s="206">
        <v>43294</v>
      </c>
      <c r="F4490" s="205" t="s">
        <v>1420</v>
      </c>
      <c r="G4490" s="205" t="s">
        <v>284</v>
      </c>
      <c r="H4490" s="207" t="s">
        <v>1003</v>
      </c>
      <c r="I4490" s="207" t="s">
        <v>257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679</v>
      </c>
      <c r="C4491" s="209" t="s">
        <v>680</v>
      </c>
      <c r="D4491" s="72" t="str">
        <f t="shared" si="141"/>
        <v>jul/2018</v>
      </c>
      <c r="E4491" s="206">
        <v>43294</v>
      </c>
      <c r="F4491" s="205" t="s">
        <v>1420</v>
      </c>
      <c r="G4491" s="205" t="s">
        <v>284</v>
      </c>
      <c r="H4491" s="207" t="s">
        <v>1003</v>
      </c>
      <c r="I4491" s="207" t="s">
        <v>189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679</v>
      </c>
      <c r="C4492" s="209" t="s">
        <v>680</v>
      </c>
      <c r="D4492" s="72" t="str">
        <f t="shared" si="141"/>
        <v>jul/2018</v>
      </c>
      <c r="E4492" s="206">
        <v>43294</v>
      </c>
      <c r="F4492" s="205" t="s">
        <v>202</v>
      </c>
      <c r="G4492" s="205" t="s">
        <v>284</v>
      </c>
      <c r="H4492" s="207" t="s">
        <v>203</v>
      </c>
      <c r="I4492" s="207" t="s">
        <v>289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679</v>
      </c>
      <c r="C4493" s="209" t="s">
        <v>680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284</v>
      </c>
      <c r="H4493" s="207" t="s">
        <v>306</v>
      </c>
      <c r="I4493" s="207" t="s">
        <v>246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679</v>
      </c>
      <c r="C4494" s="209" t="s">
        <v>680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284</v>
      </c>
      <c r="H4494" s="207" t="s">
        <v>306</v>
      </c>
      <c r="I4494" s="207" t="s">
        <v>246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679</v>
      </c>
      <c r="C4495" s="209" t="s">
        <v>680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284</v>
      </c>
      <c r="H4495" s="207" t="s">
        <v>993</v>
      </c>
      <c r="I4495" s="207" t="s">
        <v>239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679</v>
      </c>
      <c r="C4496" s="209" t="s">
        <v>680</v>
      </c>
      <c r="D4496" s="72" t="str">
        <f t="shared" si="141"/>
        <v>jul/2018</v>
      </c>
      <c r="E4496" s="206">
        <v>43294</v>
      </c>
      <c r="F4496" s="205" t="s">
        <v>1421</v>
      </c>
      <c r="G4496" s="205" t="s">
        <v>284</v>
      </c>
      <c r="H4496" s="223" t="s">
        <v>1005</v>
      </c>
      <c r="I4496" s="207" t="s">
        <v>232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679</v>
      </c>
      <c r="C4497" s="209" t="s">
        <v>680</v>
      </c>
      <c r="D4497" s="72" t="str">
        <f t="shared" si="141"/>
        <v>jul/2018</v>
      </c>
      <c r="E4497" s="206">
        <v>43294</v>
      </c>
      <c r="F4497" s="205" t="s">
        <v>1421</v>
      </c>
      <c r="G4497" s="205" t="s">
        <v>284</v>
      </c>
      <c r="H4497" s="207" t="s">
        <v>1005</v>
      </c>
      <c r="I4497" s="207" t="s">
        <v>189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679</v>
      </c>
      <c r="C4498" s="209" t="s">
        <v>680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284</v>
      </c>
      <c r="H4498" s="207" t="s">
        <v>1314</v>
      </c>
      <c r="I4498" s="207" t="s">
        <v>238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679</v>
      </c>
      <c r="C4499" s="209" t="s">
        <v>680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284</v>
      </c>
      <c r="H4499" s="207" t="s">
        <v>1106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679</v>
      </c>
      <c r="C4500" s="209" t="s">
        <v>680</v>
      </c>
      <c r="D4500" s="72" t="str">
        <f t="shared" si="141"/>
        <v>jul/2018</v>
      </c>
      <c r="E4500" s="206">
        <v>43294</v>
      </c>
      <c r="F4500" s="205" t="s">
        <v>209</v>
      </c>
      <c r="G4500" s="205" t="s">
        <v>284</v>
      </c>
      <c r="H4500" s="207" t="s">
        <v>295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679</v>
      </c>
      <c r="C4501" s="209" t="s">
        <v>680</v>
      </c>
      <c r="D4501" s="72" t="str">
        <f t="shared" si="141"/>
        <v>jul/2018</v>
      </c>
      <c r="E4501" s="206">
        <v>43294</v>
      </c>
      <c r="F4501" s="205" t="s">
        <v>209</v>
      </c>
      <c r="G4501" s="205" t="s">
        <v>284</v>
      </c>
      <c r="H4501" s="207" t="s">
        <v>295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679</v>
      </c>
      <c r="C4502" s="209" t="s">
        <v>680</v>
      </c>
      <c r="D4502" s="72" t="str">
        <f t="shared" si="141"/>
        <v>jul/2018</v>
      </c>
      <c r="E4502" s="206">
        <v>43294</v>
      </c>
      <c r="F4502" s="205" t="s">
        <v>209</v>
      </c>
      <c r="G4502" s="205" t="s">
        <v>284</v>
      </c>
      <c r="H4502" s="207" t="s">
        <v>295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679</v>
      </c>
      <c r="C4503" s="209" t="s">
        <v>680</v>
      </c>
      <c r="D4503" s="72" t="str">
        <f t="shared" si="141"/>
        <v>jul/2018</v>
      </c>
      <c r="E4503" s="206">
        <v>43294</v>
      </c>
      <c r="F4503" s="205" t="s">
        <v>209</v>
      </c>
      <c r="G4503" s="205" t="s">
        <v>284</v>
      </c>
      <c r="H4503" s="207" t="s">
        <v>295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679</v>
      </c>
      <c r="C4504" s="209" t="s">
        <v>680</v>
      </c>
      <c r="D4504" s="72" t="str">
        <f t="shared" si="141"/>
        <v>jul/2018</v>
      </c>
      <c r="E4504" s="206">
        <v>43294</v>
      </c>
      <c r="F4504" s="205" t="s">
        <v>209</v>
      </c>
      <c r="G4504" s="205" t="s">
        <v>284</v>
      </c>
      <c r="H4504" s="207" t="s">
        <v>295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679</v>
      </c>
      <c r="C4505" s="209" t="s">
        <v>680</v>
      </c>
      <c r="D4505" s="72" t="str">
        <f t="shared" si="141"/>
        <v>jul/2018</v>
      </c>
      <c r="E4505" s="206">
        <v>43294</v>
      </c>
      <c r="F4505" s="205" t="s">
        <v>209</v>
      </c>
      <c r="G4505" s="205" t="s">
        <v>284</v>
      </c>
      <c r="H4505" s="207" t="s">
        <v>295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679</v>
      </c>
      <c r="C4506" s="209" t="s">
        <v>680</v>
      </c>
      <c r="D4506" s="72" t="str">
        <f t="shared" si="141"/>
        <v>jul/2018</v>
      </c>
      <c r="E4506" s="206">
        <v>43294</v>
      </c>
      <c r="F4506" s="205" t="s">
        <v>1422</v>
      </c>
      <c r="G4506" s="205" t="s">
        <v>284</v>
      </c>
      <c r="H4506" s="207" t="s">
        <v>533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679</v>
      </c>
      <c r="C4507" s="209" t="s">
        <v>680</v>
      </c>
      <c r="D4507" s="72" t="str">
        <f t="shared" si="141"/>
        <v>jul/2018</v>
      </c>
      <c r="E4507" s="206">
        <v>43294</v>
      </c>
      <c r="F4507" s="205" t="s">
        <v>1422</v>
      </c>
      <c r="G4507" s="205" t="s">
        <v>284</v>
      </c>
      <c r="H4507" s="207" t="s">
        <v>533</v>
      </c>
      <c r="I4507" s="207" t="s">
        <v>189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679</v>
      </c>
      <c r="C4508" s="209" t="s">
        <v>680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284</v>
      </c>
      <c r="H4508" s="207" t="s">
        <v>305</v>
      </c>
      <c r="I4508" s="207" t="s">
        <v>238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679</v>
      </c>
      <c r="C4509" s="209" t="s">
        <v>680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284</v>
      </c>
      <c r="H4509" s="207" t="s">
        <v>1346</v>
      </c>
      <c r="I4509" s="207" t="s">
        <v>163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679</v>
      </c>
      <c r="C4510" s="209" t="s">
        <v>680</v>
      </c>
      <c r="D4510" s="72" t="str">
        <f t="shared" si="141"/>
        <v>jul/2018</v>
      </c>
      <c r="E4510" s="206">
        <v>43297</v>
      </c>
      <c r="F4510" s="205" t="s">
        <v>212</v>
      </c>
      <c r="G4510" s="205" t="s">
        <v>284</v>
      </c>
      <c r="H4510" s="207" t="s">
        <v>212</v>
      </c>
      <c r="I4510" s="207" t="s">
        <v>201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679</v>
      </c>
      <c r="C4511" s="209" t="s">
        <v>680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284</v>
      </c>
      <c r="H4511" s="207" t="s">
        <v>359</v>
      </c>
      <c r="I4511" s="207" t="s">
        <v>238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679</v>
      </c>
      <c r="C4512" s="209" t="s">
        <v>680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284</v>
      </c>
      <c r="H4512" s="207" t="s">
        <v>1281</v>
      </c>
      <c r="I4512" s="207" t="s">
        <v>238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679</v>
      </c>
      <c r="C4513" s="209" t="s">
        <v>680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284</v>
      </c>
      <c r="H4513" s="207" t="s">
        <v>178</v>
      </c>
      <c r="I4513" s="207" t="s">
        <v>238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679</v>
      </c>
      <c r="C4514" s="209" t="s">
        <v>680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284</v>
      </c>
      <c r="H4514" s="207" t="s">
        <v>178</v>
      </c>
      <c r="I4514" s="207" t="s">
        <v>238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679</v>
      </c>
      <c r="C4515" s="209" t="s">
        <v>680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284</v>
      </c>
      <c r="H4515" s="207" t="s">
        <v>178</v>
      </c>
      <c r="I4515" s="207" t="s">
        <v>237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679</v>
      </c>
      <c r="C4516" s="209" t="s">
        <v>680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284</v>
      </c>
      <c r="H4516" s="207" t="s">
        <v>178</v>
      </c>
      <c r="I4516" s="207" t="s">
        <v>238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679</v>
      </c>
      <c r="C4517" s="209" t="s">
        <v>680</v>
      </c>
      <c r="D4517" s="72" t="str">
        <f t="shared" si="141"/>
        <v>jul/2018</v>
      </c>
      <c r="E4517" s="206">
        <v>43297</v>
      </c>
      <c r="F4517" s="205" t="s">
        <v>209</v>
      </c>
      <c r="G4517" s="205" t="s">
        <v>284</v>
      </c>
      <c r="H4517" s="207" t="s">
        <v>318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679</v>
      </c>
      <c r="C4518" s="209" t="s">
        <v>680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284</v>
      </c>
      <c r="H4518" s="207" t="s">
        <v>1098</v>
      </c>
      <c r="I4518" s="207" t="s">
        <v>192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679</v>
      </c>
      <c r="C4519" s="209" t="s">
        <v>680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284</v>
      </c>
      <c r="H4519" s="207" t="s">
        <v>1423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679</v>
      </c>
      <c r="C4520" s="209" t="s">
        <v>680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284</v>
      </c>
      <c r="H4520" s="207" t="s">
        <v>384</v>
      </c>
      <c r="I4520" s="207" t="s">
        <v>238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679</v>
      </c>
      <c r="C4521" s="209" t="s">
        <v>680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284</v>
      </c>
      <c r="H4521" s="207" t="s">
        <v>384</v>
      </c>
      <c r="I4521" s="207" t="s">
        <v>237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679</v>
      </c>
      <c r="C4522" s="209" t="s">
        <v>680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284</v>
      </c>
      <c r="H4522" s="207" t="s">
        <v>1404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679</v>
      </c>
      <c r="C4523" s="209" t="s">
        <v>680</v>
      </c>
      <c r="D4523" s="72" t="str">
        <f t="shared" si="141"/>
        <v>jul/2018</v>
      </c>
      <c r="E4523" s="206">
        <v>43297</v>
      </c>
      <c r="F4523" s="205" t="s">
        <v>209</v>
      </c>
      <c r="G4523" s="205" t="s">
        <v>284</v>
      </c>
      <c r="H4523" s="207" t="s">
        <v>196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679</v>
      </c>
      <c r="C4524" s="209" t="s">
        <v>680</v>
      </c>
      <c r="D4524" s="72" t="str">
        <f t="shared" si="141"/>
        <v>jul/2018</v>
      </c>
      <c r="E4524" s="206">
        <v>43297</v>
      </c>
      <c r="F4524" s="205" t="s">
        <v>209</v>
      </c>
      <c r="G4524" s="205" t="s">
        <v>284</v>
      </c>
      <c r="H4524" s="207" t="s">
        <v>196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679</v>
      </c>
      <c r="C4525" s="209" t="s">
        <v>680</v>
      </c>
      <c r="D4525" s="72" t="str">
        <f t="shared" si="141"/>
        <v>jul/2018</v>
      </c>
      <c r="E4525" s="206">
        <v>43297</v>
      </c>
      <c r="F4525" s="205" t="s">
        <v>209</v>
      </c>
      <c r="G4525" s="205" t="s">
        <v>284</v>
      </c>
      <c r="H4525" s="207" t="s">
        <v>196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679</v>
      </c>
      <c r="C4526" s="209" t="s">
        <v>680</v>
      </c>
      <c r="D4526" s="72" t="str">
        <f t="shared" si="141"/>
        <v>jul/2018</v>
      </c>
      <c r="E4526" s="206">
        <v>43297</v>
      </c>
      <c r="F4526" s="205" t="s">
        <v>209</v>
      </c>
      <c r="G4526" s="205" t="s">
        <v>284</v>
      </c>
      <c r="H4526" s="207" t="s">
        <v>196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679</v>
      </c>
      <c r="C4527" s="209" t="s">
        <v>680</v>
      </c>
      <c r="D4527" s="72" t="str">
        <f t="shared" si="141"/>
        <v>jul/2018</v>
      </c>
      <c r="E4527" s="206">
        <v>43297</v>
      </c>
      <c r="F4527" s="205" t="s">
        <v>209</v>
      </c>
      <c r="G4527" s="205" t="s">
        <v>284</v>
      </c>
      <c r="H4527" s="207" t="s">
        <v>196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679</v>
      </c>
      <c r="C4528" s="209" t="s">
        <v>680</v>
      </c>
      <c r="D4528" s="72" t="str">
        <f t="shared" si="141"/>
        <v>jul/2018</v>
      </c>
      <c r="E4528" s="206">
        <v>43297</v>
      </c>
      <c r="F4528" s="205" t="s">
        <v>209</v>
      </c>
      <c r="G4528" s="205" t="s">
        <v>284</v>
      </c>
      <c r="H4528" s="207" t="s">
        <v>196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679</v>
      </c>
      <c r="C4529" s="209" t="s">
        <v>680</v>
      </c>
      <c r="D4529" s="72" t="str">
        <f t="shared" si="141"/>
        <v>jul/2018</v>
      </c>
      <c r="E4529" s="206">
        <v>43297</v>
      </c>
      <c r="F4529" s="205" t="s">
        <v>209</v>
      </c>
      <c r="G4529" s="205" t="s">
        <v>284</v>
      </c>
      <c r="H4529" s="207" t="s">
        <v>196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679</v>
      </c>
      <c r="C4530" s="209" t="s">
        <v>680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284</v>
      </c>
      <c r="H4530" s="207" t="s">
        <v>343</v>
      </c>
      <c r="I4530" s="207" t="s">
        <v>238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679</v>
      </c>
      <c r="C4531" s="209" t="s">
        <v>680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284</v>
      </c>
      <c r="H4531" s="207" t="s">
        <v>343</v>
      </c>
      <c r="I4531" s="207" t="s">
        <v>237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679</v>
      </c>
      <c r="C4532" s="209" t="s">
        <v>680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284</v>
      </c>
      <c r="H4532" s="207" t="s">
        <v>343</v>
      </c>
      <c r="I4532" s="207" t="s">
        <v>237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679</v>
      </c>
      <c r="C4533" s="209" t="s">
        <v>680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284</v>
      </c>
      <c r="H4533" s="207" t="s">
        <v>343</v>
      </c>
      <c r="I4533" s="207" t="s">
        <v>237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679</v>
      </c>
      <c r="C4534" s="209" t="s">
        <v>680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284</v>
      </c>
      <c r="H4534" s="207" t="s">
        <v>343</v>
      </c>
      <c r="I4534" s="207" t="s">
        <v>238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679</v>
      </c>
      <c r="C4535" s="209" t="s">
        <v>680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284</v>
      </c>
      <c r="H4535" s="207" t="s">
        <v>1424</v>
      </c>
      <c r="I4535" s="207" t="s">
        <v>250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679</v>
      </c>
      <c r="C4536" s="209" t="s">
        <v>680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284</v>
      </c>
      <c r="H4536" s="207" t="s">
        <v>1391</v>
      </c>
      <c r="I4536" s="207" t="s">
        <v>237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679</v>
      </c>
      <c r="C4537" s="209" t="s">
        <v>680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284</v>
      </c>
      <c r="H4537" s="207" t="s">
        <v>996</v>
      </c>
      <c r="I4537" s="207" t="s">
        <v>237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679</v>
      </c>
      <c r="C4538" s="209" t="s">
        <v>680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284</v>
      </c>
      <c r="H4538" s="207" t="s">
        <v>996</v>
      </c>
      <c r="I4538" s="207" t="s">
        <v>237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679</v>
      </c>
      <c r="C4539" s="209" t="s">
        <v>680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284</v>
      </c>
      <c r="H4539" s="207" t="s">
        <v>889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679</v>
      </c>
      <c r="C4540" s="209" t="s">
        <v>680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284</v>
      </c>
      <c r="H4540" s="207" t="s">
        <v>889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679</v>
      </c>
      <c r="C4541" s="209" t="s">
        <v>680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284</v>
      </c>
      <c r="H4541" s="207" t="s">
        <v>303</v>
      </c>
      <c r="I4541" s="207" t="s">
        <v>246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679</v>
      </c>
      <c r="C4542" s="209" t="s">
        <v>680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284</v>
      </c>
      <c r="H4542" s="207" t="s">
        <v>303</v>
      </c>
      <c r="I4542" s="207" t="s">
        <v>238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679</v>
      </c>
      <c r="C4543" s="209" t="s">
        <v>680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284</v>
      </c>
      <c r="H4543" s="207" t="s">
        <v>1330</v>
      </c>
      <c r="I4543" s="207" t="s">
        <v>239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679</v>
      </c>
      <c r="C4544" s="209" t="s">
        <v>680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284</v>
      </c>
      <c r="H4544" s="207" t="s">
        <v>352</v>
      </c>
      <c r="I4544" s="207" t="s">
        <v>237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679</v>
      </c>
      <c r="C4545" s="209" t="s">
        <v>680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284</v>
      </c>
      <c r="H4545" s="207" t="s">
        <v>984</v>
      </c>
      <c r="I4545" s="207" t="s">
        <v>354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679</v>
      </c>
      <c r="C4546" s="209" t="s">
        <v>680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284</v>
      </c>
      <c r="H4546" s="207" t="s">
        <v>1196</v>
      </c>
      <c r="I4546" s="207" t="s">
        <v>238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681</v>
      </c>
      <c r="C4547" s="209" t="s">
        <v>680</v>
      </c>
      <c r="D4547" s="72" t="str">
        <f t="shared" si="141"/>
        <v>jul/2018</v>
      </c>
      <c r="E4547" s="206">
        <v>43297</v>
      </c>
      <c r="F4547" s="205" t="s">
        <v>202</v>
      </c>
      <c r="G4547" s="205" t="s">
        <v>284</v>
      </c>
      <c r="H4547" s="207" t="s">
        <v>203</v>
      </c>
      <c r="I4547" s="207" t="s">
        <v>289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679</v>
      </c>
      <c r="C4548" s="209" t="s">
        <v>680</v>
      </c>
      <c r="D4548" s="72" t="str">
        <f t="shared" ref="D4548:D4611" si="143">TEXT(E4548,"mmm/aaaa")</f>
        <v>jul/2018</v>
      </c>
      <c r="E4548" s="206">
        <v>43297</v>
      </c>
      <c r="F4548" s="205" t="s">
        <v>209</v>
      </c>
      <c r="G4548" s="205" t="s">
        <v>284</v>
      </c>
      <c r="H4548" s="207" t="s">
        <v>1425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679</v>
      </c>
      <c r="C4549" s="209" t="s">
        <v>680</v>
      </c>
      <c r="D4549" s="72" t="str">
        <f t="shared" si="143"/>
        <v>jul/2018</v>
      </c>
      <c r="E4549" s="206">
        <v>43297</v>
      </c>
      <c r="F4549" s="205" t="s">
        <v>209</v>
      </c>
      <c r="G4549" s="205" t="s">
        <v>284</v>
      </c>
      <c r="H4549" s="207" t="s">
        <v>1425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681</v>
      </c>
      <c r="C4550" s="209" t="s">
        <v>680</v>
      </c>
      <c r="D4550" s="72" t="str">
        <f t="shared" si="143"/>
        <v>jul/2018</v>
      </c>
      <c r="E4550" s="206">
        <v>43297</v>
      </c>
      <c r="F4550" s="205" t="s">
        <v>200</v>
      </c>
      <c r="G4550" s="205" t="s">
        <v>284</v>
      </c>
      <c r="H4550" s="207" t="s">
        <v>296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679</v>
      </c>
      <c r="C4551" s="209" t="s">
        <v>680</v>
      </c>
      <c r="D4551" s="72" t="str">
        <f t="shared" si="143"/>
        <v>jul/2018</v>
      </c>
      <c r="E4551" s="206">
        <v>43297</v>
      </c>
      <c r="F4551" s="205" t="s">
        <v>200</v>
      </c>
      <c r="G4551" s="205" t="s">
        <v>284</v>
      </c>
      <c r="H4551" s="207" t="s">
        <v>296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679</v>
      </c>
      <c r="C4552" s="209" t="s">
        <v>680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284</v>
      </c>
      <c r="H4552" s="207" t="s">
        <v>305</v>
      </c>
      <c r="I4552" s="207" t="s">
        <v>238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679</v>
      </c>
      <c r="C4553" s="209" t="s">
        <v>680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284</v>
      </c>
      <c r="H4553" s="207" t="s">
        <v>305</v>
      </c>
      <c r="I4553" s="207" t="s">
        <v>238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679</v>
      </c>
      <c r="C4554" s="209" t="s">
        <v>680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284</v>
      </c>
      <c r="H4554" s="207" t="s">
        <v>995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679</v>
      </c>
      <c r="C4555" s="209" t="s">
        <v>680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284</v>
      </c>
      <c r="H4555" s="207" t="s">
        <v>385</v>
      </c>
      <c r="I4555" s="207" t="s">
        <v>238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679</v>
      </c>
      <c r="C4556" s="209" t="s">
        <v>680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284</v>
      </c>
      <c r="H4556" s="207" t="s">
        <v>385</v>
      </c>
      <c r="I4556" s="207" t="s">
        <v>238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679</v>
      </c>
      <c r="C4557" s="209" t="s">
        <v>680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284</v>
      </c>
      <c r="H4557" s="207" t="s">
        <v>385</v>
      </c>
      <c r="I4557" s="207" t="s">
        <v>238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679</v>
      </c>
      <c r="C4558" s="209" t="s">
        <v>680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284</v>
      </c>
      <c r="H4558" s="207" t="s">
        <v>385</v>
      </c>
      <c r="I4558" s="207" t="s">
        <v>273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679</v>
      </c>
      <c r="C4559" s="209" t="s">
        <v>680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284</v>
      </c>
      <c r="H4559" s="207" t="s">
        <v>1282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679</v>
      </c>
      <c r="C4560" s="209" t="s">
        <v>680</v>
      </c>
      <c r="D4560" s="72" t="str">
        <f t="shared" si="143"/>
        <v>jul/2018</v>
      </c>
      <c r="E4560" s="206">
        <v>43298</v>
      </c>
      <c r="F4560" s="205" t="s">
        <v>209</v>
      </c>
      <c r="G4560" s="205" t="s">
        <v>284</v>
      </c>
      <c r="H4560" s="207" t="s">
        <v>196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679</v>
      </c>
      <c r="C4561" s="209" t="s">
        <v>680</v>
      </c>
      <c r="D4561" s="72" t="str">
        <f t="shared" si="143"/>
        <v>jul/2018</v>
      </c>
      <c r="E4561" s="206">
        <v>43298</v>
      </c>
      <c r="F4561" s="205" t="s">
        <v>209</v>
      </c>
      <c r="G4561" s="205" t="s">
        <v>284</v>
      </c>
      <c r="H4561" s="207" t="s">
        <v>196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679</v>
      </c>
      <c r="C4562" s="209" t="s">
        <v>680</v>
      </c>
      <c r="D4562" s="72" t="str">
        <f t="shared" si="143"/>
        <v>jul/2018</v>
      </c>
      <c r="E4562" s="206">
        <v>43298</v>
      </c>
      <c r="F4562" s="205" t="s">
        <v>209</v>
      </c>
      <c r="G4562" s="205" t="s">
        <v>284</v>
      </c>
      <c r="H4562" s="207" t="s">
        <v>196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679</v>
      </c>
      <c r="C4563" s="209" t="s">
        <v>680</v>
      </c>
      <c r="D4563" s="72" t="str">
        <f t="shared" si="143"/>
        <v>jul/2018</v>
      </c>
      <c r="E4563" s="206">
        <v>43298</v>
      </c>
      <c r="F4563" s="205" t="s">
        <v>209</v>
      </c>
      <c r="G4563" s="205" t="s">
        <v>284</v>
      </c>
      <c r="H4563" s="207" t="s">
        <v>196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679</v>
      </c>
      <c r="C4564" s="209" t="s">
        <v>680</v>
      </c>
      <c r="D4564" s="72" t="str">
        <f t="shared" si="143"/>
        <v>jul/2018</v>
      </c>
      <c r="E4564" s="206">
        <v>43298</v>
      </c>
      <c r="F4564" s="205" t="s">
        <v>311</v>
      </c>
      <c r="G4564" s="205" t="s">
        <v>284</v>
      </c>
      <c r="H4564" s="207" t="s">
        <v>1334</v>
      </c>
      <c r="I4564" s="207" t="s">
        <v>265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679</v>
      </c>
      <c r="C4565" s="209" t="s">
        <v>680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284</v>
      </c>
      <c r="H4565" s="207" t="s">
        <v>889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679</v>
      </c>
      <c r="C4566" s="209" t="s">
        <v>680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284</v>
      </c>
      <c r="H4566" s="207" t="s">
        <v>889</v>
      </c>
      <c r="I4566" s="207" t="s">
        <v>250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679</v>
      </c>
      <c r="C4567" s="209" t="s">
        <v>680</v>
      </c>
      <c r="D4567" s="72" t="str">
        <f t="shared" si="143"/>
        <v>jul/2018</v>
      </c>
      <c r="E4567" s="206">
        <v>43298</v>
      </c>
      <c r="F4567" s="205" t="s">
        <v>202</v>
      </c>
      <c r="G4567" s="205" t="s">
        <v>284</v>
      </c>
      <c r="H4567" s="207" t="s">
        <v>203</v>
      </c>
      <c r="I4567" s="207" t="s">
        <v>289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679</v>
      </c>
      <c r="C4568" s="209" t="s">
        <v>680</v>
      </c>
      <c r="D4568" s="72" t="str">
        <f t="shared" si="143"/>
        <v>jul/2018</v>
      </c>
      <c r="E4568" s="206">
        <v>43298</v>
      </c>
      <c r="F4568" s="205" t="s">
        <v>209</v>
      </c>
      <c r="G4568" s="205" t="s">
        <v>284</v>
      </c>
      <c r="H4568" s="207" t="s">
        <v>1425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679</v>
      </c>
      <c r="C4569" s="209" t="s">
        <v>680</v>
      </c>
      <c r="D4569" s="72" t="str">
        <f t="shared" si="143"/>
        <v>jul/2018</v>
      </c>
      <c r="E4569" s="206">
        <v>43298</v>
      </c>
      <c r="F4569" s="205" t="s">
        <v>209</v>
      </c>
      <c r="G4569" s="205" t="s">
        <v>284</v>
      </c>
      <c r="H4569" s="207" t="s">
        <v>1028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679</v>
      </c>
      <c r="C4570" s="209" t="s">
        <v>680</v>
      </c>
      <c r="D4570" s="72" t="str">
        <f t="shared" si="143"/>
        <v>jul/2018</v>
      </c>
      <c r="E4570" s="206">
        <v>43298</v>
      </c>
      <c r="F4570" s="205" t="s">
        <v>209</v>
      </c>
      <c r="G4570" s="205" t="s">
        <v>284</v>
      </c>
      <c r="H4570" s="207" t="s">
        <v>1028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679</v>
      </c>
      <c r="C4571" s="209" t="s">
        <v>680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284</v>
      </c>
      <c r="H4571" s="207" t="s">
        <v>178</v>
      </c>
      <c r="I4571" s="207" t="s">
        <v>237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679</v>
      </c>
      <c r="C4572" s="209" t="s">
        <v>680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284</v>
      </c>
      <c r="H4572" s="207" t="s">
        <v>178</v>
      </c>
      <c r="I4572" s="207" t="s">
        <v>238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679</v>
      </c>
      <c r="C4573" s="209" t="s">
        <v>680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284</v>
      </c>
      <c r="H4573" s="207" t="s">
        <v>1002</v>
      </c>
      <c r="I4573" s="207" t="s">
        <v>241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679</v>
      </c>
      <c r="C4574" s="209" t="s">
        <v>680</v>
      </c>
      <c r="D4574" s="72" t="str">
        <f t="shared" si="143"/>
        <v>jul/2018</v>
      </c>
      <c r="E4574" s="206">
        <v>43299</v>
      </c>
      <c r="F4574" s="205" t="s">
        <v>202</v>
      </c>
      <c r="G4574" s="205" t="s">
        <v>284</v>
      </c>
      <c r="H4574" s="207" t="s">
        <v>203</v>
      </c>
      <c r="I4574" s="207" t="s">
        <v>289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679</v>
      </c>
      <c r="C4575" s="209" t="s">
        <v>680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290</v>
      </c>
      <c r="H4575" s="207" t="s">
        <v>1311</v>
      </c>
      <c r="I4575" s="207" t="s">
        <v>247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679</v>
      </c>
      <c r="C4576" s="209" t="s">
        <v>680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284</v>
      </c>
      <c r="H4576" s="207" t="s">
        <v>178</v>
      </c>
      <c r="I4576" s="207" t="s">
        <v>237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679</v>
      </c>
      <c r="C4577" s="209" t="s">
        <v>680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284</v>
      </c>
      <c r="H4577" s="207" t="s">
        <v>1394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679</v>
      </c>
      <c r="C4578" s="209" t="s">
        <v>680</v>
      </c>
      <c r="D4578" s="72" t="str">
        <f t="shared" si="143"/>
        <v>jul/2018</v>
      </c>
      <c r="E4578" s="206">
        <v>43300</v>
      </c>
      <c r="F4578" s="205" t="s">
        <v>1111</v>
      </c>
      <c r="G4578" s="205" t="s">
        <v>284</v>
      </c>
      <c r="H4578" s="207" t="s">
        <v>1426</v>
      </c>
      <c r="I4578" s="207" t="s">
        <v>188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679</v>
      </c>
      <c r="C4579" s="209" t="s">
        <v>680</v>
      </c>
      <c r="D4579" s="72" t="str">
        <f t="shared" si="143"/>
        <v>jul/2018</v>
      </c>
      <c r="E4579" s="206">
        <v>43300</v>
      </c>
      <c r="F4579" s="205" t="s">
        <v>209</v>
      </c>
      <c r="G4579" s="205" t="s">
        <v>284</v>
      </c>
      <c r="H4579" s="207" t="s">
        <v>196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679</v>
      </c>
      <c r="C4580" s="209" t="s">
        <v>680</v>
      </c>
      <c r="D4580" s="72" t="str">
        <f t="shared" si="143"/>
        <v>jul/2018</v>
      </c>
      <c r="E4580" s="206">
        <v>43300</v>
      </c>
      <c r="F4580" s="205" t="s">
        <v>209</v>
      </c>
      <c r="G4580" s="205" t="s">
        <v>284</v>
      </c>
      <c r="H4580" s="207" t="s">
        <v>196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679</v>
      </c>
      <c r="C4581" s="209" t="s">
        <v>680</v>
      </c>
      <c r="D4581" s="72" t="str">
        <f t="shared" si="143"/>
        <v>jul/2018</v>
      </c>
      <c r="E4581" s="206">
        <v>43300</v>
      </c>
      <c r="F4581" s="205" t="s">
        <v>209</v>
      </c>
      <c r="G4581" s="205" t="s">
        <v>284</v>
      </c>
      <c r="H4581" s="207" t="s">
        <v>196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679</v>
      </c>
      <c r="C4582" s="209" t="s">
        <v>680</v>
      </c>
      <c r="D4582" s="72" t="str">
        <f t="shared" si="143"/>
        <v>jul/2018</v>
      </c>
      <c r="E4582" s="206">
        <v>43300</v>
      </c>
      <c r="F4582" s="205" t="s">
        <v>311</v>
      </c>
      <c r="G4582" s="205" t="s">
        <v>284</v>
      </c>
      <c r="H4582" s="207" t="s">
        <v>444</v>
      </c>
      <c r="I4582" s="207" t="s">
        <v>265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679</v>
      </c>
      <c r="C4583" s="209" t="s">
        <v>680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284</v>
      </c>
      <c r="H4583" s="207" t="s">
        <v>1002</v>
      </c>
      <c r="I4583" s="207" t="s">
        <v>241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679</v>
      </c>
      <c r="C4584" s="209" t="s">
        <v>680</v>
      </c>
      <c r="D4584" s="72" t="str">
        <f t="shared" si="143"/>
        <v>jul/2018</v>
      </c>
      <c r="E4584" s="206">
        <v>43300</v>
      </c>
      <c r="F4584" s="205" t="s">
        <v>311</v>
      </c>
      <c r="G4584" s="205" t="s">
        <v>284</v>
      </c>
      <c r="H4584" s="236" t="s">
        <v>1244</v>
      </c>
      <c r="I4584" s="207" t="s">
        <v>265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679</v>
      </c>
      <c r="C4585" s="209" t="s">
        <v>680</v>
      </c>
      <c r="D4585" s="72" t="str">
        <f t="shared" si="143"/>
        <v>jul/2018</v>
      </c>
      <c r="E4585" s="206">
        <v>43300</v>
      </c>
      <c r="F4585" s="205" t="s">
        <v>311</v>
      </c>
      <c r="G4585" s="205" t="s">
        <v>284</v>
      </c>
      <c r="H4585" s="207" t="s">
        <v>217</v>
      </c>
      <c r="I4585" s="207" t="s">
        <v>265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679</v>
      </c>
      <c r="C4586" s="209" t="s">
        <v>680</v>
      </c>
      <c r="D4586" s="72" t="str">
        <f t="shared" si="143"/>
        <v>jul/2018</v>
      </c>
      <c r="E4586" s="206">
        <v>43300</v>
      </c>
      <c r="F4586" s="205" t="s">
        <v>311</v>
      </c>
      <c r="G4586" s="205" t="s">
        <v>284</v>
      </c>
      <c r="H4586" s="207" t="s">
        <v>1109</v>
      </c>
      <c r="I4586" s="207" t="s">
        <v>265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679</v>
      </c>
      <c r="C4587" s="209" t="s">
        <v>680</v>
      </c>
      <c r="D4587" s="72" t="str">
        <f t="shared" si="143"/>
        <v>jul/2018</v>
      </c>
      <c r="E4587" s="206">
        <v>43300</v>
      </c>
      <c r="F4587" s="205" t="s">
        <v>202</v>
      </c>
      <c r="G4587" s="205" t="s">
        <v>284</v>
      </c>
      <c r="H4587" s="207" t="s">
        <v>203</v>
      </c>
      <c r="I4587" s="207" t="s">
        <v>289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679</v>
      </c>
      <c r="C4588" s="209" t="s">
        <v>680</v>
      </c>
      <c r="D4588" s="72" t="str">
        <f t="shared" si="143"/>
        <v>jul/2018</v>
      </c>
      <c r="E4588" s="206">
        <v>43300</v>
      </c>
      <c r="F4588" s="205" t="s">
        <v>1427</v>
      </c>
      <c r="G4588" s="205" t="s">
        <v>284</v>
      </c>
      <c r="H4588" s="207" t="s">
        <v>598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679</v>
      </c>
      <c r="C4589" s="209" t="s">
        <v>680</v>
      </c>
      <c r="D4589" s="72" t="str">
        <f t="shared" si="143"/>
        <v>jul/2018</v>
      </c>
      <c r="E4589" s="206">
        <v>43300</v>
      </c>
      <c r="F4589" s="205" t="s">
        <v>209</v>
      </c>
      <c r="G4589" s="205" t="s">
        <v>284</v>
      </c>
      <c r="H4589" s="207" t="s">
        <v>1028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679</v>
      </c>
      <c r="C4590" s="209" t="s">
        <v>680</v>
      </c>
      <c r="D4590" s="72" t="str">
        <f t="shared" si="143"/>
        <v>jul/2018</v>
      </c>
      <c r="E4590" s="206">
        <v>43301</v>
      </c>
      <c r="F4590" s="205" t="s">
        <v>478</v>
      </c>
      <c r="G4590" s="205" t="s">
        <v>284</v>
      </c>
      <c r="H4590" s="207" t="s">
        <v>1384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679</v>
      </c>
      <c r="C4591" s="209" t="s">
        <v>680</v>
      </c>
      <c r="D4591" s="72" t="str">
        <f t="shared" si="143"/>
        <v>jul/2018</v>
      </c>
      <c r="E4591" s="206">
        <v>43301</v>
      </c>
      <c r="F4591" s="205" t="s">
        <v>478</v>
      </c>
      <c r="G4591" s="205" t="s">
        <v>284</v>
      </c>
      <c r="H4591" s="207" t="s">
        <v>1384</v>
      </c>
      <c r="I4591" s="207" t="s">
        <v>189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681</v>
      </c>
      <c r="C4592" s="209" t="s">
        <v>680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284</v>
      </c>
      <c r="H4592" s="207" t="s">
        <v>140</v>
      </c>
      <c r="I4592" s="207" t="s">
        <v>224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681</v>
      </c>
      <c r="C4593" s="209" t="s">
        <v>680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284</v>
      </c>
      <c r="H4593" s="207" t="s">
        <v>140</v>
      </c>
      <c r="I4593" s="207" t="s">
        <v>224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679</v>
      </c>
      <c r="C4594" s="209" t="s">
        <v>680</v>
      </c>
      <c r="D4594" s="72" t="str">
        <f t="shared" si="143"/>
        <v>jul/2018</v>
      </c>
      <c r="E4594" s="206">
        <v>43301</v>
      </c>
      <c r="F4594" s="205" t="s">
        <v>478</v>
      </c>
      <c r="G4594" s="205" t="s">
        <v>284</v>
      </c>
      <c r="H4594" s="207" t="s">
        <v>1385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679</v>
      </c>
      <c r="C4595" s="209" t="s">
        <v>680</v>
      </c>
      <c r="D4595" s="72" t="str">
        <f t="shared" si="143"/>
        <v>jul/2018</v>
      </c>
      <c r="E4595" s="206">
        <v>43301</v>
      </c>
      <c r="F4595" s="205" t="s">
        <v>478</v>
      </c>
      <c r="G4595" s="205" t="s">
        <v>284</v>
      </c>
      <c r="H4595" s="207" t="s">
        <v>1385</v>
      </c>
      <c r="I4595" s="207" t="s">
        <v>189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679</v>
      </c>
      <c r="C4596" s="209" t="s">
        <v>680</v>
      </c>
      <c r="D4596" s="72" t="str">
        <f t="shared" si="143"/>
        <v>jul/2018</v>
      </c>
      <c r="E4596" s="206">
        <v>43301</v>
      </c>
      <c r="F4596" s="205" t="s">
        <v>311</v>
      </c>
      <c r="G4596" s="205" t="s">
        <v>284</v>
      </c>
      <c r="H4596" s="207" t="s">
        <v>344</v>
      </c>
      <c r="I4596" s="207" t="s">
        <v>265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679</v>
      </c>
      <c r="C4597" s="209" t="s">
        <v>680</v>
      </c>
      <c r="D4597" s="72" t="str">
        <f t="shared" si="143"/>
        <v>jul/2018</v>
      </c>
      <c r="E4597" s="206">
        <v>43301</v>
      </c>
      <c r="F4597" s="205" t="s">
        <v>1428</v>
      </c>
      <c r="G4597" s="205" t="s">
        <v>284</v>
      </c>
      <c r="H4597" s="207" t="s">
        <v>1275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679</v>
      </c>
      <c r="C4598" s="209" t="s">
        <v>680</v>
      </c>
      <c r="D4598" s="72" t="str">
        <f t="shared" si="143"/>
        <v>jul/2018</v>
      </c>
      <c r="E4598" s="206">
        <v>43301</v>
      </c>
      <c r="F4598" s="205" t="s">
        <v>1429</v>
      </c>
      <c r="G4598" s="205" t="s">
        <v>284</v>
      </c>
      <c r="H4598" s="207" t="s">
        <v>1275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679</v>
      </c>
      <c r="C4599" s="209" t="s">
        <v>680</v>
      </c>
      <c r="D4599" s="72" t="str">
        <f t="shared" si="143"/>
        <v>jul/2018</v>
      </c>
      <c r="E4599" s="206">
        <v>43301</v>
      </c>
      <c r="F4599" s="205" t="s">
        <v>1430</v>
      </c>
      <c r="G4599" s="205" t="s">
        <v>284</v>
      </c>
      <c r="H4599" s="207" t="s">
        <v>1275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679</v>
      </c>
      <c r="C4600" s="209" t="s">
        <v>680</v>
      </c>
      <c r="D4600" s="72" t="str">
        <f t="shared" si="143"/>
        <v>jul/2018</v>
      </c>
      <c r="E4600" s="206">
        <v>43301</v>
      </c>
      <c r="F4600" s="205" t="s">
        <v>370</v>
      </c>
      <c r="G4600" s="205" t="s">
        <v>284</v>
      </c>
      <c r="H4600" s="207" t="s">
        <v>1018</v>
      </c>
      <c r="I4600" s="207" t="s">
        <v>232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679</v>
      </c>
      <c r="C4601" s="209" t="s">
        <v>680</v>
      </c>
      <c r="D4601" s="72" t="str">
        <f t="shared" si="143"/>
        <v>jul/2018</v>
      </c>
      <c r="E4601" s="206">
        <v>43301</v>
      </c>
      <c r="F4601" s="205" t="s">
        <v>368</v>
      </c>
      <c r="G4601" s="205" t="s">
        <v>284</v>
      </c>
      <c r="H4601" s="207" t="s">
        <v>1018</v>
      </c>
      <c r="I4601" s="207" t="s">
        <v>232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679</v>
      </c>
      <c r="C4602" s="209" t="s">
        <v>680</v>
      </c>
      <c r="D4602" s="72" t="str">
        <f t="shared" si="143"/>
        <v>jul/2018</v>
      </c>
      <c r="E4602" s="206">
        <v>43301</v>
      </c>
      <c r="F4602" s="205" t="s">
        <v>364</v>
      </c>
      <c r="G4602" s="205" t="s">
        <v>284</v>
      </c>
      <c r="H4602" s="223" t="s">
        <v>1018</v>
      </c>
      <c r="I4602" s="207" t="s">
        <v>232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679</v>
      </c>
      <c r="C4603" s="209" t="s">
        <v>680</v>
      </c>
      <c r="D4603" s="72" t="str">
        <f t="shared" si="143"/>
        <v>jul/2018</v>
      </c>
      <c r="E4603" s="206">
        <v>43301</v>
      </c>
      <c r="F4603" s="205" t="s">
        <v>1428</v>
      </c>
      <c r="G4603" s="205" t="s">
        <v>284</v>
      </c>
      <c r="H4603" s="207" t="s">
        <v>999</v>
      </c>
      <c r="I4603" s="207" t="s">
        <v>232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679</v>
      </c>
      <c r="C4604" s="209" t="s">
        <v>680</v>
      </c>
      <c r="D4604" s="72" t="str">
        <f t="shared" si="143"/>
        <v>jul/2018</v>
      </c>
      <c r="E4604" s="206">
        <v>43301</v>
      </c>
      <c r="F4604" s="205" t="s">
        <v>1431</v>
      </c>
      <c r="G4604" s="205" t="s">
        <v>284</v>
      </c>
      <c r="H4604" s="207" t="s">
        <v>999</v>
      </c>
      <c r="I4604" s="207" t="s">
        <v>232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679</v>
      </c>
      <c r="C4605" s="209" t="s">
        <v>680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284</v>
      </c>
      <c r="H4605" s="207" t="s">
        <v>1404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679</v>
      </c>
      <c r="C4606" s="209" t="s">
        <v>680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284</v>
      </c>
      <c r="H4606" s="207" t="s">
        <v>343</v>
      </c>
      <c r="I4606" s="207" t="s">
        <v>237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679</v>
      </c>
      <c r="C4607" s="209" t="s">
        <v>680</v>
      </c>
      <c r="D4607" s="72" t="str">
        <f t="shared" si="143"/>
        <v>jul/2018</v>
      </c>
      <c r="E4607" s="206">
        <v>43301</v>
      </c>
      <c r="F4607" s="205" t="s">
        <v>478</v>
      </c>
      <c r="G4607" s="205" t="s">
        <v>284</v>
      </c>
      <c r="H4607" s="207" t="s">
        <v>1322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679</v>
      </c>
      <c r="C4608" s="209" t="s">
        <v>680</v>
      </c>
      <c r="D4608" s="72" t="str">
        <f t="shared" si="143"/>
        <v>jul/2018</v>
      </c>
      <c r="E4608" s="206">
        <v>43301</v>
      </c>
      <c r="F4608" s="205" t="s">
        <v>478</v>
      </c>
      <c r="G4608" s="205" t="s">
        <v>284</v>
      </c>
      <c r="H4608" s="207" t="s">
        <v>1322</v>
      </c>
      <c r="I4608" s="207" t="s">
        <v>189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679</v>
      </c>
      <c r="C4609" s="209" t="s">
        <v>680</v>
      </c>
      <c r="D4609" s="72" t="str">
        <f t="shared" si="143"/>
        <v>jul/2018</v>
      </c>
      <c r="E4609" s="206">
        <v>43301</v>
      </c>
      <c r="F4609" s="205" t="s">
        <v>478</v>
      </c>
      <c r="G4609" s="205" t="s">
        <v>284</v>
      </c>
      <c r="H4609" s="207" t="s">
        <v>1432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679</v>
      </c>
      <c r="C4610" s="209" t="s">
        <v>680</v>
      </c>
      <c r="D4610" s="72" t="str">
        <f t="shared" si="143"/>
        <v>jul/2018</v>
      </c>
      <c r="E4610" s="206">
        <v>43301</v>
      </c>
      <c r="F4610" s="205" t="s">
        <v>478</v>
      </c>
      <c r="G4610" s="205" t="s">
        <v>284</v>
      </c>
      <c r="H4610" s="207" t="s">
        <v>1322</v>
      </c>
      <c r="I4610" s="207" t="s">
        <v>189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679</v>
      </c>
      <c r="C4611" s="209" t="s">
        <v>680</v>
      </c>
      <c r="D4611" s="72" t="str">
        <f t="shared" si="143"/>
        <v>jul/2018</v>
      </c>
      <c r="E4611" s="206">
        <v>43301</v>
      </c>
      <c r="F4611" s="205" t="s">
        <v>1433</v>
      </c>
      <c r="G4611" s="205" t="s">
        <v>284</v>
      </c>
      <c r="H4611" s="207" t="s">
        <v>1000</v>
      </c>
      <c r="I4611" s="207" t="s">
        <v>232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679</v>
      </c>
      <c r="C4612" s="209" t="s">
        <v>680</v>
      </c>
      <c r="D4612" s="72" t="str">
        <f t="shared" ref="D4612:D4675" si="145">TEXT(E4612,"mmm/aaaa")</f>
        <v>jul/2018</v>
      </c>
      <c r="E4612" s="206">
        <v>43301</v>
      </c>
      <c r="F4612" s="205" t="s">
        <v>527</v>
      </c>
      <c r="G4612" s="205" t="s">
        <v>284</v>
      </c>
      <c r="H4612" s="207" t="s">
        <v>1000</v>
      </c>
      <c r="I4612" s="207" t="s">
        <v>232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679</v>
      </c>
      <c r="C4613" s="209" t="s">
        <v>680</v>
      </c>
      <c r="D4613" s="72" t="str">
        <f t="shared" si="145"/>
        <v>jul/2018</v>
      </c>
      <c r="E4613" s="206">
        <v>43301</v>
      </c>
      <c r="F4613" s="205" t="s">
        <v>1434</v>
      </c>
      <c r="G4613" s="205" t="s">
        <v>284</v>
      </c>
      <c r="H4613" s="207" t="s">
        <v>325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679</v>
      </c>
      <c r="C4614" s="209" t="s">
        <v>680</v>
      </c>
      <c r="D4614" s="72" t="str">
        <f t="shared" si="145"/>
        <v>jul/2018</v>
      </c>
      <c r="E4614" s="206">
        <v>43301</v>
      </c>
      <c r="F4614" s="205" t="s">
        <v>1435</v>
      </c>
      <c r="G4614" s="205" t="s">
        <v>284</v>
      </c>
      <c r="H4614" s="207" t="s">
        <v>325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679</v>
      </c>
      <c r="C4615" s="209" t="s">
        <v>680</v>
      </c>
      <c r="D4615" s="72" t="str">
        <f t="shared" si="145"/>
        <v>jul/2018</v>
      </c>
      <c r="E4615" s="206">
        <v>43301</v>
      </c>
      <c r="F4615" s="205" t="s">
        <v>409</v>
      </c>
      <c r="G4615" s="205" t="s">
        <v>284</v>
      </c>
      <c r="H4615" s="207" t="s">
        <v>325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679</v>
      </c>
      <c r="C4616" s="209" t="s">
        <v>680</v>
      </c>
      <c r="D4616" s="72" t="str">
        <f t="shared" si="145"/>
        <v>jul/2018</v>
      </c>
      <c r="E4616" s="206">
        <v>43301</v>
      </c>
      <c r="F4616" s="205" t="s">
        <v>1436</v>
      </c>
      <c r="G4616" s="205" t="s">
        <v>284</v>
      </c>
      <c r="H4616" s="207" t="s">
        <v>325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679</v>
      </c>
      <c r="C4617" s="209" t="s">
        <v>680</v>
      </c>
      <c r="D4617" s="72" t="str">
        <f t="shared" si="145"/>
        <v>jul/2018</v>
      </c>
      <c r="E4617" s="206">
        <v>43301</v>
      </c>
      <c r="F4617" s="205" t="s">
        <v>462</v>
      </c>
      <c r="G4617" s="205" t="s">
        <v>284</v>
      </c>
      <c r="H4617" s="207" t="s">
        <v>325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679</v>
      </c>
      <c r="C4618" s="209" t="s">
        <v>680</v>
      </c>
      <c r="D4618" s="72" t="str">
        <f t="shared" si="145"/>
        <v>jul/2018</v>
      </c>
      <c r="E4618" s="206">
        <v>43301</v>
      </c>
      <c r="F4618" s="205" t="s">
        <v>1437</v>
      </c>
      <c r="G4618" s="205" t="s">
        <v>284</v>
      </c>
      <c r="H4618" s="207" t="s">
        <v>325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679</v>
      </c>
      <c r="C4619" s="209" t="s">
        <v>680</v>
      </c>
      <c r="D4619" s="72" t="str">
        <f t="shared" si="145"/>
        <v>jul/2018</v>
      </c>
      <c r="E4619" s="206">
        <v>43301</v>
      </c>
      <c r="F4619" s="205" t="s">
        <v>1438</v>
      </c>
      <c r="G4619" s="205" t="s">
        <v>284</v>
      </c>
      <c r="H4619" s="207" t="s">
        <v>325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679</v>
      </c>
      <c r="C4620" s="209" t="s">
        <v>680</v>
      </c>
      <c r="D4620" s="72" t="str">
        <f t="shared" si="145"/>
        <v>jul/2018</v>
      </c>
      <c r="E4620" s="206">
        <v>43301</v>
      </c>
      <c r="F4620" s="205" t="s">
        <v>631</v>
      </c>
      <c r="G4620" s="205" t="s">
        <v>284</v>
      </c>
      <c r="H4620" s="207" t="s">
        <v>325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679</v>
      </c>
      <c r="C4621" s="209" t="s">
        <v>680</v>
      </c>
      <c r="D4621" s="72" t="str">
        <f t="shared" si="145"/>
        <v>jul/2018</v>
      </c>
      <c r="E4621" s="206">
        <v>43301</v>
      </c>
      <c r="F4621" s="205" t="s">
        <v>482</v>
      </c>
      <c r="G4621" s="205" t="s">
        <v>284</v>
      </c>
      <c r="H4621" s="207" t="s">
        <v>325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679</v>
      </c>
      <c r="C4622" s="209" t="s">
        <v>680</v>
      </c>
      <c r="D4622" s="72" t="str">
        <f t="shared" si="145"/>
        <v>jul/2018</v>
      </c>
      <c r="E4622" s="206">
        <v>43301</v>
      </c>
      <c r="F4622" s="205" t="s">
        <v>1439</v>
      </c>
      <c r="G4622" s="205" t="s">
        <v>284</v>
      </c>
      <c r="H4622" s="207" t="s">
        <v>325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679</v>
      </c>
      <c r="C4623" s="209" t="s">
        <v>680</v>
      </c>
      <c r="D4623" s="72" t="str">
        <f t="shared" si="145"/>
        <v>jul/2018</v>
      </c>
      <c r="E4623" s="206">
        <v>43301</v>
      </c>
      <c r="F4623" s="205" t="s">
        <v>1440</v>
      </c>
      <c r="G4623" s="205" t="s">
        <v>284</v>
      </c>
      <c r="H4623" s="207" t="s">
        <v>325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679</v>
      </c>
      <c r="C4624" s="209" t="s">
        <v>680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284</v>
      </c>
      <c r="H4624" s="207" t="s">
        <v>1163</v>
      </c>
      <c r="I4624" s="207" t="s">
        <v>250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679</v>
      </c>
      <c r="C4625" s="209" t="s">
        <v>680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284</v>
      </c>
      <c r="H4625" s="207" t="s">
        <v>1163</v>
      </c>
      <c r="I4625" s="207" t="s">
        <v>250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679</v>
      </c>
      <c r="C4626" s="209" t="s">
        <v>680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284</v>
      </c>
      <c r="H4626" s="207" t="s">
        <v>1163</v>
      </c>
      <c r="I4626" s="207" t="s">
        <v>250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679</v>
      </c>
      <c r="C4627" s="209" t="s">
        <v>680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284</v>
      </c>
      <c r="H4627" s="207" t="s">
        <v>1163</v>
      </c>
      <c r="I4627" s="207" t="s">
        <v>250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679</v>
      </c>
      <c r="C4628" s="209" t="s">
        <v>680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284</v>
      </c>
      <c r="H4628" s="207" t="s">
        <v>1163</v>
      </c>
      <c r="I4628" s="207" t="s">
        <v>250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679</v>
      </c>
      <c r="C4629" s="209" t="s">
        <v>680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284</v>
      </c>
      <c r="H4629" s="207" t="s">
        <v>1163</v>
      </c>
      <c r="I4629" s="207" t="s">
        <v>250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679</v>
      </c>
      <c r="C4630" s="209" t="s">
        <v>680</v>
      </c>
      <c r="D4630" s="72" t="str">
        <f t="shared" si="145"/>
        <v>jul/2018</v>
      </c>
      <c r="E4630" s="206">
        <v>43301</v>
      </c>
      <c r="F4630" s="205" t="s">
        <v>478</v>
      </c>
      <c r="G4630" s="205" t="s">
        <v>284</v>
      </c>
      <c r="H4630" s="207" t="s">
        <v>1386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679</v>
      </c>
      <c r="C4631" s="209" t="s">
        <v>680</v>
      </c>
      <c r="D4631" s="72" t="str">
        <f t="shared" si="145"/>
        <v>jul/2018</v>
      </c>
      <c r="E4631" s="206">
        <v>43301</v>
      </c>
      <c r="F4631" s="205" t="s">
        <v>478</v>
      </c>
      <c r="G4631" s="205" t="s">
        <v>284</v>
      </c>
      <c r="H4631" s="207" t="s">
        <v>1386</v>
      </c>
      <c r="I4631" s="207" t="s">
        <v>189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679</v>
      </c>
      <c r="C4632" s="209" t="s">
        <v>680</v>
      </c>
      <c r="D4632" s="72" t="str">
        <f t="shared" si="145"/>
        <v>jul/2018</v>
      </c>
      <c r="E4632" s="206">
        <v>43301</v>
      </c>
      <c r="F4632" s="205" t="s">
        <v>311</v>
      </c>
      <c r="G4632" s="205" t="s">
        <v>284</v>
      </c>
      <c r="H4632" s="207" t="s">
        <v>383</v>
      </c>
      <c r="I4632" s="207" t="s">
        <v>265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679</v>
      </c>
      <c r="C4633" s="209" t="s">
        <v>680</v>
      </c>
      <c r="D4633" s="72" t="str">
        <f t="shared" si="145"/>
        <v>jul/2018</v>
      </c>
      <c r="E4633" s="206">
        <v>43301</v>
      </c>
      <c r="F4633" s="205" t="s">
        <v>1441</v>
      </c>
      <c r="G4633" s="205" t="s">
        <v>284</v>
      </c>
      <c r="H4633" s="207" t="s">
        <v>1342</v>
      </c>
      <c r="I4633" s="207" t="s">
        <v>232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679</v>
      </c>
      <c r="C4634" s="209" t="s">
        <v>680</v>
      </c>
      <c r="D4634" s="72" t="str">
        <f t="shared" si="145"/>
        <v>jul/2018</v>
      </c>
      <c r="E4634" s="206">
        <v>43301</v>
      </c>
      <c r="F4634" s="205" t="s">
        <v>505</v>
      </c>
      <c r="G4634" s="205" t="s">
        <v>284</v>
      </c>
      <c r="H4634" s="207" t="s">
        <v>1342</v>
      </c>
      <c r="I4634" s="207" t="s">
        <v>232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679</v>
      </c>
      <c r="C4635" s="209" t="s">
        <v>680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284</v>
      </c>
      <c r="H4635" s="207" t="s">
        <v>1391</v>
      </c>
      <c r="I4635" s="207" t="s">
        <v>237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679</v>
      </c>
      <c r="C4636" s="209" t="s">
        <v>680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284</v>
      </c>
      <c r="H4636" s="207" t="s">
        <v>1391</v>
      </c>
      <c r="I4636" s="207" t="s">
        <v>237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679</v>
      </c>
      <c r="C4637" s="209" t="s">
        <v>680</v>
      </c>
      <c r="D4637" s="72" t="str">
        <f t="shared" si="145"/>
        <v>jul/2018</v>
      </c>
      <c r="E4637" s="206">
        <v>43301</v>
      </c>
      <c r="F4637" s="205" t="s">
        <v>489</v>
      </c>
      <c r="G4637" s="205" t="s">
        <v>284</v>
      </c>
      <c r="H4637" s="207" t="s">
        <v>490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679</v>
      </c>
      <c r="C4638" s="209" t="s">
        <v>680</v>
      </c>
      <c r="D4638" s="72" t="str">
        <f t="shared" si="145"/>
        <v>jul/2018</v>
      </c>
      <c r="E4638" s="206">
        <v>43301</v>
      </c>
      <c r="F4638" s="205" t="s">
        <v>591</v>
      </c>
      <c r="G4638" s="205" t="s">
        <v>284</v>
      </c>
      <c r="H4638" s="207" t="s">
        <v>1001</v>
      </c>
      <c r="I4638" s="207" t="s">
        <v>232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679</v>
      </c>
      <c r="C4639" s="209" t="s">
        <v>680</v>
      </c>
      <c r="D4639" s="72" t="str">
        <f t="shared" si="145"/>
        <v>jul/2018</v>
      </c>
      <c r="E4639" s="206">
        <v>43301</v>
      </c>
      <c r="F4639" s="205" t="s">
        <v>675</v>
      </c>
      <c r="G4639" s="205" t="s">
        <v>284</v>
      </c>
      <c r="H4639" s="207" t="s">
        <v>1001</v>
      </c>
      <c r="I4639" s="207" t="s">
        <v>232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679</v>
      </c>
      <c r="C4640" s="209" t="s">
        <v>680</v>
      </c>
      <c r="D4640" s="72" t="str">
        <f t="shared" si="145"/>
        <v>jul/2018</v>
      </c>
      <c r="E4640" s="206">
        <v>43301</v>
      </c>
      <c r="F4640" s="205" t="s">
        <v>478</v>
      </c>
      <c r="G4640" s="205" t="s">
        <v>284</v>
      </c>
      <c r="H4640" s="207" t="s">
        <v>1323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679</v>
      </c>
      <c r="C4641" s="209" t="s">
        <v>680</v>
      </c>
      <c r="D4641" s="72" t="str">
        <f t="shared" si="145"/>
        <v>jul/2018</v>
      </c>
      <c r="E4641" s="206">
        <v>43301</v>
      </c>
      <c r="F4641" s="205" t="s">
        <v>478</v>
      </c>
      <c r="G4641" s="205" t="s">
        <v>284</v>
      </c>
      <c r="H4641" s="207" t="s">
        <v>1323</v>
      </c>
      <c r="I4641" s="207" t="s">
        <v>189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679</v>
      </c>
      <c r="C4642" s="209" t="s">
        <v>680</v>
      </c>
      <c r="D4642" s="72" t="str">
        <f t="shared" si="145"/>
        <v>jul/2018</v>
      </c>
      <c r="E4642" s="206">
        <v>43301</v>
      </c>
      <c r="F4642" s="205" t="s">
        <v>1442</v>
      </c>
      <c r="G4642" s="205" t="s">
        <v>284</v>
      </c>
      <c r="H4642" s="207" t="s">
        <v>1002</v>
      </c>
      <c r="I4642" s="207" t="s">
        <v>232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679</v>
      </c>
      <c r="C4643" s="209" t="s">
        <v>680</v>
      </c>
      <c r="D4643" s="72" t="str">
        <f t="shared" si="145"/>
        <v>jul/2018</v>
      </c>
      <c r="E4643" s="206">
        <v>43301</v>
      </c>
      <c r="F4643" s="205" t="s">
        <v>311</v>
      </c>
      <c r="G4643" s="205" t="s">
        <v>284</v>
      </c>
      <c r="H4643" s="207" t="s">
        <v>213</v>
      </c>
      <c r="I4643" s="207" t="s">
        <v>265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679</v>
      </c>
      <c r="C4644" s="209" t="s">
        <v>680</v>
      </c>
      <c r="D4644" s="72" t="str">
        <f t="shared" si="145"/>
        <v>jul/2018</v>
      </c>
      <c r="E4644" s="206">
        <v>43301</v>
      </c>
      <c r="F4644" s="205" t="s">
        <v>478</v>
      </c>
      <c r="G4644" s="205" t="s">
        <v>284</v>
      </c>
      <c r="H4644" s="207" t="s">
        <v>1176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679</v>
      </c>
      <c r="C4645" s="209" t="s">
        <v>680</v>
      </c>
      <c r="D4645" s="72" t="str">
        <f t="shared" si="145"/>
        <v>jul/2018</v>
      </c>
      <c r="E4645" s="206">
        <v>43301</v>
      </c>
      <c r="F4645" s="205" t="s">
        <v>478</v>
      </c>
      <c r="G4645" s="205" t="s">
        <v>284</v>
      </c>
      <c r="H4645" s="207" t="s">
        <v>1176</v>
      </c>
      <c r="I4645" s="207" t="s">
        <v>189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679</v>
      </c>
      <c r="C4646" s="209" t="s">
        <v>680</v>
      </c>
      <c r="D4646" s="72" t="str">
        <f t="shared" si="145"/>
        <v>jul/2018</v>
      </c>
      <c r="E4646" s="206">
        <v>43301</v>
      </c>
      <c r="F4646" s="205" t="s">
        <v>478</v>
      </c>
      <c r="G4646" s="205" t="s">
        <v>284</v>
      </c>
      <c r="H4646" s="207" t="s">
        <v>1176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679</v>
      </c>
      <c r="C4647" s="209" t="s">
        <v>680</v>
      </c>
      <c r="D4647" s="72" t="str">
        <f t="shared" si="145"/>
        <v>jul/2018</v>
      </c>
      <c r="E4647" s="206">
        <v>43301</v>
      </c>
      <c r="F4647" s="205" t="s">
        <v>478</v>
      </c>
      <c r="G4647" s="205" t="s">
        <v>284</v>
      </c>
      <c r="H4647" s="207" t="s">
        <v>1176</v>
      </c>
      <c r="I4647" s="207" t="s">
        <v>189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679</v>
      </c>
      <c r="C4648" s="209" t="s">
        <v>680</v>
      </c>
      <c r="D4648" s="72" t="str">
        <f t="shared" si="145"/>
        <v>jul/2018</v>
      </c>
      <c r="E4648" s="206">
        <v>43301</v>
      </c>
      <c r="F4648" s="205" t="s">
        <v>487</v>
      </c>
      <c r="G4648" s="205" t="s">
        <v>284</v>
      </c>
      <c r="H4648" s="207" t="s">
        <v>487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679</v>
      </c>
      <c r="C4649" s="209" t="s">
        <v>680</v>
      </c>
      <c r="D4649" s="72" t="str">
        <f t="shared" si="145"/>
        <v>jul/2018</v>
      </c>
      <c r="E4649" s="206">
        <v>43301</v>
      </c>
      <c r="F4649" s="205" t="s">
        <v>488</v>
      </c>
      <c r="G4649" s="205" t="s">
        <v>284</v>
      </c>
      <c r="H4649" s="207" t="s">
        <v>488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679</v>
      </c>
      <c r="C4650" s="209" t="s">
        <v>680</v>
      </c>
      <c r="D4650" s="72" t="str">
        <f t="shared" si="145"/>
        <v>jul/2018</v>
      </c>
      <c r="E4650" s="206">
        <v>43301</v>
      </c>
      <c r="F4650" s="205" t="s">
        <v>478</v>
      </c>
      <c r="G4650" s="205" t="s">
        <v>284</v>
      </c>
      <c r="H4650" s="207" t="s">
        <v>1387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679</v>
      </c>
      <c r="C4651" s="209" t="s">
        <v>680</v>
      </c>
      <c r="D4651" s="72" t="str">
        <f t="shared" si="145"/>
        <v>jul/2018</v>
      </c>
      <c r="E4651" s="206">
        <v>43301</v>
      </c>
      <c r="F4651" s="205" t="s">
        <v>478</v>
      </c>
      <c r="G4651" s="205" t="s">
        <v>284</v>
      </c>
      <c r="H4651" s="207" t="s">
        <v>1387</v>
      </c>
      <c r="I4651" s="207" t="s">
        <v>189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679</v>
      </c>
      <c r="C4652" s="209" t="s">
        <v>680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284</v>
      </c>
      <c r="H4652" s="207" t="s">
        <v>987</v>
      </c>
      <c r="I4652" s="207" t="s">
        <v>245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679</v>
      </c>
      <c r="C4653" s="209" t="s">
        <v>680</v>
      </c>
      <c r="D4653" s="72" t="str">
        <f t="shared" si="145"/>
        <v>jul/2018</v>
      </c>
      <c r="E4653" s="206">
        <v>43301</v>
      </c>
      <c r="F4653" s="205" t="s">
        <v>478</v>
      </c>
      <c r="G4653" s="205" t="s">
        <v>284</v>
      </c>
      <c r="H4653" s="207" t="s">
        <v>1388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679</v>
      </c>
      <c r="C4654" s="209" t="s">
        <v>680</v>
      </c>
      <c r="D4654" s="72" t="str">
        <f t="shared" si="145"/>
        <v>jul/2018</v>
      </c>
      <c r="E4654" s="206">
        <v>43301</v>
      </c>
      <c r="F4654" s="205" t="s">
        <v>478</v>
      </c>
      <c r="G4654" s="205" t="s">
        <v>284</v>
      </c>
      <c r="H4654" s="207" t="s">
        <v>1388</v>
      </c>
      <c r="I4654" s="207" t="s">
        <v>189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679</v>
      </c>
      <c r="C4655" s="209" t="s">
        <v>680</v>
      </c>
      <c r="D4655" s="72" t="str">
        <f t="shared" si="145"/>
        <v>jul/2018</v>
      </c>
      <c r="E4655" s="206">
        <v>43301</v>
      </c>
      <c r="F4655" s="205" t="s">
        <v>478</v>
      </c>
      <c r="G4655" s="205" t="s">
        <v>284</v>
      </c>
      <c r="H4655" s="207" t="s">
        <v>1324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679</v>
      </c>
      <c r="C4656" s="209" t="s">
        <v>680</v>
      </c>
      <c r="D4656" s="72" t="str">
        <f t="shared" si="145"/>
        <v>jul/2018</v>
      </c>
      <c r="E4656" s="206">
        <v>43301</v>
      </c>
      <c r="F4656" s="205" t="s">
        <v>478</v>
      </c>
      <c r="G4656" s="205" t="s">
        <v>284</v>
      </c>
      <c r="H4656" s="207" t="s">
        <v>1324</v>
      </c>
      <c r="I4656" s="207" t="s">
        <v>189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679</v>
      </c>
      <c r="C4657" s="209" t="s">
        <v>680</v>
      </c>
      <c r="D4657" s="72" t="str">
        <f t="shared" si="145"/>
        <v>jul/2018</v>
      </c>
      <c r="E4657" s="206">
        <v>43301</v>
      </c>
      <c r="F4657" s="205" t="s">
        <v>478</v>
      </c>
      <c r="G4657" s="205" t="s">
        <v>284</v>
      </c>
      <c r="H4657" s="207" t="s">
        <v>1324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679</v>
      </c>
      <c r="C4658" s="209" t="s">
        <v>680</v>
      </c>
      <c r="D4658" s="72" t="str">
        <f t="shared" si="145"/>
        <v>jul/2018</v>
      </c>
      <c r="E4658" s="206">
        <v>43301</v>
      </c>
      <c r="F4658" s="205" t="s">
        <v>478</v>
      </c>
      <c r="G4658" s="205" t="s">
        <v>284</v>
      </c>
      <c r="H4658" s="207" t="s">
        <v>1324</v>
      </c>
      <c r="I4658" s="207" t="s">
        <v>189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679</v>
      </c>
      <c r="C4659" s="209" t="s">
        <v>680</v>
      </c>
      <c r="D4659" s="72" t="str">
        <f t="shared" si="145"/>
        <v>jul/2018</v>
      </c>
      <c r="E4659" s="206">
        <v>43301</v>
      </c>
      <c r="F4659" s="205" t="s">
        <v>478</v>
      </c>
      <c r="G4659" s="205" t="s">
        <v>284</v>
      </c>
      <c r="H4659" s="207" t="s">
        <v>1177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679</v>
      </c>
      <c r="C4660" s="209" t="s">
        <v>680</v>
      </c>
      <c r="D4660" s="72" t="str">
        <f t="shared" si="145"/>
        <v>jul/2018</v>
      </c>
      <c r="E4660" s="206">
        <v>43301</v>
      </c>
      <c r="F4660" s="205" t="s">
        <v>478</v>
      </c>
      <c r="G4660" s="205" t="s">
        <v>284</v>
      </c>
      <c r="H4660" s="207" t="s">
        <v>1177</v>
      </c>
      <c r="I4660" s="207" t="s">
        <v>189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679</v>
      </c>
      <c r="C4661" s="209" t="s">
        <v>680</v>
      </c>
      <c r="D4661" s="72" t="str">
        <f t="shared" si="145"/>
        <v>jul/2018</v>
      </c>
      <c r="E4661" s="206">
        <v>43301</v>
      </c>
      <c r="F4661" s="205" t="s">
        <v>478</v>
      </c>
      <c r="G4661" s="205" t="s">
        <v>284</v>
      </c>
      <c r="H4661" s="207" t="s">
        <v>1177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679</v>
      </c>
      <c r="C4662" s="209" t="s">
        <v>680</v>
      </c>
      <c r="D4662" s="72" t="str">
        <f t="shared" si="145"/>
        <v>jul/2018</v>
      </c>
      <c r="E4662" s="206">
        <v>43301</v>
      </c>
      <c r="F4662" s="205" t="s">
        <v>478</v>
      </c>
      <c r="G4662" s="205" t="s">
        <v>284</v>
      </c>
      <c r="H4662" s="207" t="s">
        <v>1177</v>
      </c>
      <c r="I4662" s="207" t="s">
        <v>189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679</v>
      </c>
      <c r="C4663" s="209" t="s">
        <v>680</v>
      </c>
      <c r="D4663" s="72" t="str">
        <f t="shared" si="145"/>
        <v>jul/2018</v>
      </c>
      <c r="E4663" s="206">
        <v>43301</v>
      </c>
      <c r="F4663" s="205" t="s">
        <v>478</v>
      </c>
      <c r="G4663" s="205" t="s">
        <v>284</v>
      </c>
      <c r="H4663" s="207" t="s">
        <v>1178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679</v>
      </c>
      <c r="C4664" s="209" t="s">
        <v>680</v>
      </c>
      <c r="D4664" s="72" t="str">
        <f t="shared" si="145"/>
        <v>jul/2018</v>
      </c>
      <c r="E4664" s="206">
        <v>43301</v>
      </c>
      <c r="F4664" s="205" t="s">
        <v>478</v>
      </c>
      <c r="G4664" s="205" t="s">
        <v>284</v>
      </c>
      <c r="H4664" s="207" t="s">
        <v>1178</v>
      </c>
      <c r="I4664" s="207" t="s">
        <v>189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679</v>
      </c>
      <c r="C4665" s="209" t="s">
        <v>680</v>
      </c>
      <c r="D4665" s="72" t="str">
        <f t="shared" si="145"/>
        <v>jul/2018</v>
      </c>
      <c r="E4665" s="206">
        <v>43301</v>
      </c>
      <c r="F4665" s="205" t="s">
        <v>478</v>
      </c>
      <c r="G4665" s="205" t="s">
        <v>284</v>
      </c>
      <c r="H4665" s="207" t="s">
        <v>1178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679</v>
      </c>
      <c r="C4666" s="209" t="s">
        <v>680</v>
      </c>
      <c r="D4666" s="72" t="str">
        <f t="shared" si="145"/>
        <v>jul/2018</v>
      </c>
      <c r="E4666" s="206">
        <v>43301</v>
      </c>
      <c r="F4666" s="205" t="s">
        <v>478</v>
      </c>
      <c r="G4666" s="205" t="s">
        <v>284</v>
      </c>
      <c r="H4666" s="207" t="s">
        <v>1178</v>
      </c>
      <c r="I4666" s="207" t="s">
        <v>189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679</v>
      </c>
      <c r="C4667" s="209" t="s">
        <v>680</v>
      </c>
      <c r="D4667" s="72" t="str">
        <f t="shared" si="145"/>
        <v>jul/2018</v>
      </c>
      <c r="E4667" s="206">
        <v>43301</v>
      </c>
      <c r="F4667" s="205" t="s">
        <v>478</v>
      </c>
      <c r="G4667" s="205" t="s">
        <v>284</v>
      </c>
      <c r="H4667" s="207" t="s">
        <v>1325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679</v>
      </c>
      <c r="C4668" s="209" t="s">
        <v>680</v>
      </c>
      <c r="D4668" s="72" t="str">
        <f t="shared" si="145"/>
        <v>jul/2018</v>
      </c>
      <c r="E4668" s="206">
        <v>43301</v>
      </c>
      <c r="F4668" s="205" t="s">
        <v>478</v>
      </c>
      <c r="G4668" s="205" t="s">
        <v>284</v>
      </c>
      <c r="H4668" s="207" t="s">
        <v>1325</v>
      </c>
      <c r="I4668" s="207" t="s">
        <v>189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679</v>
      </c>
      <c r="C4669" s="209" t="s">
        <v>680</v>
      </c>
      <c r="D4669" s="72" t="str">
        <f t="shared" si="145"/>
        <v>jul/2018</v>
      </c>
      <c r="E4669" s="206">
        <v>43301</v>
      </c>
      <c r="F4669" s="205" t="s">
        <v>478</v>
      </c>
      <c r="G4669" s="205" t="s">
        <v>284</v>
      </c>
      <c r="H4669" s="207" t="s">
        <v>1326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679</v>
      </c>
      <c r="C4670" s="209" t="s">
        <v>680</v>
      </c>
      <c r="D4670" s="72" t="str">
        <f t="shared" si="145"/>
        <v>jul/2018</v>
      </c>
      <c r="E4670" s="206">
        <v>43301</v>
      </c>
      <c r="F4670" s="205" t="s">
        <v>478</v>
      </c>
      <c r="G4670" s="205" t="s">
        <v>284</v>
      </c>
      <c r="H4670" s="207" t="s">
        <v>1326</v>
      </c>
      <c r="I4670" s="207" t="s">
        <v>189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679</v>
      </c>
      <c r="C4671" s="209" t="s">
        <v>680</v>
      </c>
      <c r="D4671" s="72" t="str">
        <f t="shared" si="145"/>
        <v>jul/2018</v>
      </c>
      <c r="E4671" s="206">
        <v>43301</v>
      </c>
      <c r="F4671" s="205" t="s">
        <v>478</v>
      </c>
      <c r="G4671" s="205" t="s">
        <v>284</v>
      </c>
      <c r="H4671" s="207" t="s">
        <v>1326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679</v>
      </c>
      <c r="C4672" s="209" t="s">
        <v>680</v>
      </c>
      <c r="D4672" s="72" t="str">
        <f t="shared" si="145"/>
        <v>jul/2018</v>
      </c>
      <c r="E4672" s="206">
        <v>43301</v>
      </c>
      <c r="F4672" s="205" t="s">
        <v>478</v>
      </c>
      <c r="G4672" s="205" t="s">
        <v>284</v>
      </c>
      <c r="H4672" s="207" t="s">
        <v>1326</v>
      </c>
      <c r="I4672" s="207" t="s">
        <v>189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679</v>
      </c>
      <c r="C4673" s="209" t="s">
        <v>680</v>
      </c>
      <c r="D4673" s="72" t="str">
        <f t="shared" si="145"/>
        <v>jul/2018</v>
      </c>
      <c r="E4673" s="206">
        <v>43301</v>
      </c>
      <c r="F4673" s="205" t="s">
        <v>1443</v>
      </c>
      <c r="G4673" s="205" t="s">
        <v>284</v>
      </c>
      <c r="H4673" s="207" t="s">
        <v>1056</v>
      </c>
      <c r="I4673" s="207" t="s">
        <v>232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679</v>
      </c>
      <c r="C4674" s="209" t="s">
        <v>680</v>
      </c>
      <c r="D4674" s="72" t="str">
        <f t="shared" si="145"/>
        <v>jul/2018</v>
      </c>
      <c r="E4674" s="206">
        <v>43301</v>
      </c>
      <c r="F4674" s="205" t="s">
        <v>1444</v>
      </c>
      <c r="G4674" s="205" t="s">
        <v>284</v>
      </c>
      <c r="H4674" s="223" t="s">
        <v>1056</v>
      </c>
      <c r="I4674" s="207" t="s">
        <v>232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679</v>
      </c>
      <c r="C4675" s="209" t="s">
        <v>680</v>
      </c>
      <c r="D4675" s="72" t="str">
        <f t="shared" si="145"/>
        <v>jul/2018</v>
      </c>
      <c r="E4675" s="206">
        <v>43301</v>
      </c>
      <c r="F4675" s="205" t="s">
        <v>1445</v>
      </c>
      <c r="G4675" s="205" t="s">
        <v>284</v>
      </c>
      <c r="H4675" s="207" t="s">
        <v>1059</v>
      </c>
      <c r="I4675" s="207" t="s">
        <v>232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679</v>
      </c>
      <c r="C4676" s="209" t="s">
        <v>680</v>
      </c>
      <c r="D4676" s="72" t="str">
        <f t="shared" ref="D4676:D4739" si="147">TEXT(E4676,"mmm/aaaa")</f>
        <v>jul/2018</v>
      </c>
      <c r="E4676" s="206">
        <v>43301</v>
      </c>
      <c r="F4676" s="205" t="s">
        <v>1446</v>
      </c>
      <c r="G4676" s="205" t="s">
        <v>284</v>
      </c>
      <c r="H4676" s="207" t="s">
        <v>1059</v>
      </c>
      <c r="I4676" s="207" t="s">
        <v>232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679</v>
      </c>
      <c r="C4677" s="209" t="s">
        <v>680</v>
      </c>
      <c r="D4677" s="72" t="str">
        <f t="shared" si="147"/>
        <v>jul/2018</v>
      </c>
      <c r="E4677" s="206">
        <v>43301</v>
      </c>
      <c r="F4677" s="205" t="s">
        <v>478</v>
      </c>
      <c r="G4677" s="205" t="s">
        <v>284</v>
      </c>
      <c r="H4677" s="207" t="s">
        <v>1245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679</v>
      </c>
      <c r="C4678" s="209" t="s">
        <v>680</v>
      </c>
      <c r="D4678" s="72" t="str">
        <f t="shared" si="147"/>
        <v>jul/2018</v>
      </c>
      <c r="E4678" s="206">
        <v>43301</v>
      </c>
      <c r="F4678" s="205" t="s">
        <v>478</v>
      </c>
      <c r="G4678" s="205" t="s">
        <v>284</v>
      </c>
      <c r="H4678" s="207" t="s">
        <v>1245</v>
      </c>
      <c r="I4678" s="207" t="s">
        <v>189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679</v>
      </c>
      <c r="C4679" s="209" t="s">
        <v>680</v>
      </c>
      <c r="D4679" s="72" t="str">
        <f t="shared" si="147"/>
        <v>jul/2018</v>
      </c>
      <c r="E4679" s="206">
        <v>43301</v>
      </c>
      <c r="F4679" s="205" t="s">
        <v>478</v>
      </c>
      <c r="G4679" s="205" t="s">
        <v>284</v>
      </c>
      <c r="H4679" s="207" t="s">
        <v>1245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679</v>
      </c>
      <c r="C4680" s="209" t="s">
        <v>680</v>
      </c>
      <c r="D4680" s="72" t="str">
        <f t="shared" si="147"/>
        <v>jul/2018</v>
      </c>
      <c r="E4680" s="206">
        <v>43301</v>
      </c>
      <c r="F4680" s="205" t="s">
        <v>478</v>
      </c>
      <c r="G4680" s="205" t="s">
        <v>284</v>
      </c>
      <c r="H4680" s="207" t="s">
        <v>1245</v>
      </c>
      <c r="I4680" s="207" t="s">
        <v>189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679</v>
      </c>
      <c r="C4681" s="209" t="s">
        <v>680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284</v>
      </c>
      <c r="H4681" s="207" t="s">
        <v>984</v>
      </c>
      <c r="I4681" s="207" t="s">
        <v>245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679</v>
      </c>
      <c r="C4682" s="209" t="s">
        <v>680</v>
      </c>
      <c r="D4682" s="72" t="str">
        <f t="shared" si="147"/>
        <v>jul/2018</v>
      </c>
      <c r="E4682" s="206">
        <v>43301</v>
      </c>
      <c r="F4682" s="205" t="s">
        <v>478</v>
      </c>
      <c r="G4682" s="205" t="s">
        <v>284</v>
      </c>
      <c r="H4682" s="207" t="s">
        <v>1327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679</v>
      </c>
      <c r="C4683" s="209" t="s">
        <v>680</v>
      </c>
      <c r="D4683" s="72" t="str">
        <f t="shared" si="147"/>
        <v>jul/2018</v>
      </c>
      <c r="E4683" s="206">
        <v>43301</v>
      </c>
      <c r="F4683" s="205" t="s">
        <v>478</v>
      </c>
      <c r="G4683" s="205" t="s">
        <v>284</v>
      </c>
      <c r="H4683" s="207" t="s">
        <v>1327</v>
      </c>
      <c r="I4683" s="207" t="s">
        <v>189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679</v>
      </c>
      <c r="C4684" s="209" t="s">
        <v>680</v>
      </c>
      <c r="D4684" s="72" t="str">
        <f t="shared" si="147"/>
        <v>jul/2018</v>
      </c>
      <c r="E4684" s="206">
        <v>43301</v>
      </c>
      <c r="F4684" s="205" t="s">
        <v>478</v>
      </c>
      <c r="G4684" s="205" t="s">
        <v>284</v>
      </c>
      <c r="H4684" s="207" t="s">
        <v>1327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679</v>
      </c>
      <c r="C4685" s="209" t="s">
        <v>680</v>
      </c>
      <c r="D4685" s="72" t="str">
        <f t="shared" si="147"/>
        <v>jul/2018</v>
      </c>
      <c r="E4685" s="206">
        <v>43301</v>
      </c>
      <c r="F4685" s="205" t="s">
        <v>478</v>
      </c>
      <c r="G4685" s="205" t="s">
        <v>284</v>
      </c>
      <c r="H4685" s="207" t="s">
        <v>1327</v>
      </c>
      <c r="I4685" s="207" t="s">
        <v>189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679</v>
      </c>
      <c r="C4686" s="209" t="s">
        <v>680</v>
      </c>
      <c r="D4686" s="72" t="str">
        <f t="shared" si="147"/>
        <v>jul/2018</v>
      </c>
      <c r="E4686" s="206">
        <v>43301</v>
      </c>
      <c r="F4686" s="205" t="s">
        <v>1447</v>
      </c>
      <c r="G4686" s="205" t="s">
        <v>284</v>
      </c>
      <c r="H4686" s="207" t="s">
        <v>1047</v>
      </c>
      <c r="I4686" s="207" t="s">
        <v>258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679</v>
      </c>
      <c r="C4687" s="209" t="s">
        <v>680</v>
      </c>
      <c r="D4687" s="72" t="str">
        <f t="shared" si="147"/>
        <v>jul/2018</v>
      </c>
      <c r="E4687" s="206">
        <v>43301</v>
      </c>
      <c r="F4687" s="205" t="s">
        <v>1448</v>
      </c>
      <c r="G4687" s="205" t="s">
        <v>284</v>
      </c>
      <c r="H4687" s="207" t="s">
        <v>1047</v>
      </c>
      <c r="I4687" s="207" t="s">
        <v>258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679</v>
      </c>
      <c r="C4688" s="209" t="s">
        <v>680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284</v>
      </c>
      <c r="H4688" s="207" t="s">
        <v>185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679</v>
      </c>
      <c r="C4689" s="209" t="s">
        <v>680</v>
      </c>
      <c r="D4689" s="72" t="str">
        <f t="shared" si="147"/>
        <v>jul/2018</v>
      </c>
      <c r="E4689" s="206">
        <v>43301</v>
      </c>
      <c r="F4689" s="205" t="s">
        <v>478</v>
      </c>
      <c r="G4689" s="205" t="s">
        <v>284</v>
      </c>
      <c r="H4689" s="207" t="s">
        <v>1182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679</v>
      </c>
      <c r="C4690" s="209" t="s">
        <v>680</v>
      </c>
      <c r="D4690" s="72" t="str">
        <f t="shared" si="147"/>
        <v>jul/2018</v>
      </c>
      <c r="E4690" s="206">
        <v>43301</v>
      </c>
      <c r="F4690" s="205" t="s">
        <v>478</v>
      </c>
      <c r="G4690" s="205" t="s">
        <v>284</v>
      </c>
      <c r="H4690" s="207" t="s">
        <v>1182</v>
      </c>
      <c r="I4690" s="207" t="s">
        <v>189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679</v>
      </c>
      <c r="C4691" s="209" t="s">
        <v>680</v>
      </c>
      <c r="D4691" s="72" t="str">
        <f t="shared" si="147"/>
        <v>jul/2018</v>
      </c>
      <c r="E4691" s="206">
        <v>43301</v>
      </c>
      <c r="F4691" s="205" t="s">
        <v>478</v>
      </c>
      <c r="G4691" s="205" t="s">
        <v>284</v>
      </c>
      <c r="H4691" s="207" t="s">
        <v>1182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679</v>
      </c>
      <c r="C4692" s="209" t="s">
        <v>680</v>
      </c>
      <c r="D4692" s="72" t="str">
        <f t="shared" si="147"/>
        <v>jul/2018</v>
      </c>
      <c r="E4692" s="206">
        <v>43301</v>
      </c>
      <c r="F4692" s="205" t="s">
        <v>478</v>
      </c>
      <c r="G4692" s="205" t="s">
        <v>284</v>
      </c>
      <c r="H4692" s="207" t="s">
        <v>1182</v>
      </c>
      <c r="I4692" s="207" t="s">
        <v>189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679</v>
      </c>
      <c r="C4693" s="209" t="s">
        <v>680</v>
      </c>
      <c r="D4693" s="72" t="str">
        <f t="shared" si="147"/>
        <v>jul/2018</v>
      </c>
      <c r="E4693" s="206">
        <v>43301</v>
      </c>
      <c r="F4693" s="205" t="s">
        <v>1449</v>
      </c>
      <c r="G4693" s="205" t="s">
        <v>284</v>
      </c>
      <c r="H4693" s="207" t="s">
        <v>1450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679</v>
      </c>
      <c r="C4694" s="209" t="s">
        <v>680</v>
      </c>
      <c r="D4694" s="72" t="str">
        <f t="shared" si="147"/>
        <v>jul/2018</v>
      </c>
      <c r="E4694" s="206">
        <v>43301</v>
      </c>
      <c r="F4694" s="205" t="s">
        <v>1449</v>
      </c>
      <c r="G4694" s="205" t="s">
        <v>284</v>
      </c>
      <c r="H4694" s="207" t="s">
        <v>1450</v>
      </c>
      <c r="I4694" s="207" t="s">
        <v>189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679</v>
      </c>
      <c r="C4695" s="209" t="s">
        <v>680</v>
      </c>
      <c r="D4695" s="72" t="str">
        <f t="shared" si="147"/>
        <v>jul/2018</v>
      </c>
      <c r="E4695" s="206">
        <v>43301</v>
      </c>
      <c r="F4695" s="205" t="s">
        <v>1451</v>
      </c>
      <c r="G4695" s="205" t="s">
        <v>284</v>
      </c>
      <c r="H4695" s="207" t="s">
        <v>1450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679</v>
      </c>
      <c r="C4696" s="209" t="s">
        <v>680</v>
      </c>
      <c r="D4696" s="72" t="str">
        <f t="shared" si="147"/>
        <v>jul/2018</v>
      </c>
      <c r="E4696" s="206">
        <v>43301</v>
      </c>
      <c r="F4696" s="205" t="s">
        <v>1451</v>
      </c>
      <c r="G4696" s="205" t="s">
        <v>284</v>
      </c>
      <c r="H4696" s="207" t="s">
        <v>1450</v>
      </c>
      <c r="I4696" s="207" t="s">
        <v>189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679</v>
      </c>
      <c r="C4697" s="209" t="s">
        <v>680</v>
      </c>
      <c r="D4697" s="72" t="str">
        <f t="shared" si="147"/>
        <v>jul/2018</v>
      </c>
      <c r="E4697" s="206">
        <v>43301</v>
      </c>
      <c r="F4697" s="205" t="s">
        <v>1452</v>
      </c>
      <c r="G4697" s="205" t="s">
        <v>284</v>
      </c>
      <c r="H4697" s="207" t="s">
        <v>1450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679</v>
      </c>
      <c r="C4698" s="209" t="s">
        <v>680</v>
      </c>
      <c r="D4698" s="72" t="str">
        <f t="shared" si="147"/>
        <v>jul/2018</v>
      </c>
      <c r="E4698" s="206">
        <v>43301</v>
      </c>
      <c r="F4698" s="205" t="s">
        <v>1453</v>
      </c>
      <c r="G4698" s="205" t="s">
        <v>284</v>
      </c>
      <c r="H4698" s="207" t="s">
        <v>331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679</v>
      </c>
      <c r="C4699" s="209" t="s">
        <v>680</v>
      </c>
      <c r="D4699" s="72" t="str">
        <f t="shared" si="147"/>
        <v>jul/2018</v>
      </c>
      <c r="E4699" s="206">
        <v>43301</v>
      </c>
      <c r="F4699" s="205" t="s">
        <v>1454</v>
      </c>
      <c r="G4699" s="205" t="s">
        <v>284</v>
      </c>
      <c r="H4699" s="207" t="s">
        <v>331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679</v>
      </c>
      <c r="C4700" s="209" t="s">
        <v>680</v>
      </c>
      <c r="D4700" s="72" t="str">
        <f t="shared" si="147"/>
        <v>jul/2018</v>
      </c>
      <c r="E4700" s="206">
        <v>43301</v>
      </c>
      <c r="F4700" s="205" t="s">
        <v>1455</v>
      </c>
      <c r="G4700" s="205" t="s">
        <v>284</v>
      </c>
      <c r="H4700" s="207" t="s">
        <v>1349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679</v>
      </c>
      <c r="C4701" s="209" t="s">
        <v>680</v>
      </c>
      <c r="D4701" s="72" t="str">
        <f t="shared" si="147"/>
        <v>jul/2018</v>
      </c>
      <c r="E4701" s="206">
        <v>43301</v>
      </c>
      <c r="F4701" s="205" t="s">
        <v>1456</v>
      </c>
      <c r="G4701" s="205" t="s">
        <v>284</v>
      </c>
      <c r="H4701" s="207" t="s">
        <v>1349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679</v>
      </c>
      <c r="C4702" s="209" t="s">
        <v>680</v>
      </c>
      <c r="D4702" s="72" t="str">
        <f t="shared" si="147"/>
        <v>jul/2018</v>
      </c>
      <c r="E4702" s="206">
        <v>43301</v>
      </c>
      <c r="F4702" s="205" t="s">
        <v>1457</v>
      </c>
      <c r="G4702" s="205" t="s">
        <v>284</v>
      </c>
      <c r="H4702" s="207" t="s">
        <v>1349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679</v>
      </c>
      <c r="C4703" s="209" t="s">
        <v>680</v>
      </c>
      <c r="D4703" s="72" t="str">
        <f t="shared" si="147"/>
        <v>jul/2018</v>
      </c>
      <c r="E4703" s="206">
        <v>43301</v>
      </c>
      <c r="F4703" s="205" t="s">
        <v>1458</v>
      </c>
      <c r="G4703" s="205" t="s">
        <v>284</v>
      </c>
      <c r="H4703" s="207" t="s">
        <v>1349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679</v>
      </c>
      <c r="C4704" s="209" t="s">
        <v>680</v>
      </c>
      <c r="D4704" s="72" t="str">
        <f t="shared" si="147"/>
        <v>jul/2018</v>
      </c>
      <c r="E4704" s="206">
        <v>43301</v>
      </c>
      <c r="F4704" s="205" t="s">
        <v>172</v>
      </c>
      <c r="G4704" s="205" t="s">
        <v>284</v>
      </c>
      <c r="H4704" s="207" t="s">
        <v>1247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679</v>
      </c>
      <c r="C4705" s="209" t="s">
        <v>680</v>
      </c>
      <c r="D4705" s="72" t="str">
        <f t="shared" si="147"/>
        <v>jul/2018</v>
      </c>
      <c r="E4705" s="206">
        <v>43301</v>
      </c>
      <c r="F4705" s="205" t="s">
        <v>663</v>
      </c>
      <c r="G4705" s="205" t="s">
        <v>284</v>
      </c>
      <c r="H4705" s="207" t="s">
        <v>1003</v>
      </c>
      <c r="I4705" s="207" t="s">
        <v>257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679</v>
      </c>
      <c r="C4706" s="209" t="s">
        <v>680</v>
      </c>
      <c r="D4706" s="72" t="str">
        <f t="shared" si="147"/>
        <v>jul/2018</v>
      </c>
      <c r="E4706" s="206">
        <v>43301</v>
      </c>
      <c r="F4706" s="205" t="s">
        <v>481</v>
      </c>
      <c r="G4706" s="205" t="s">
        <v>284</v>
      </c>
      <c r="H4706" s="207" t="s">
        <v>1003</v>
      </c>
      <c r="I4706" s="207" t="s">
        <v>257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679</v>
      </c>
      <c r="C4707" s="209" t="s">
        <v>680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314</v>
      </c>
      <c r="H4707" s="207" t="s">
        <v>288</v>
      </c>
      <c r="I4707" s="207" t="s">
        <v>238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679</v>
      </c>
      <c r="C4708" s="209" t="s">
        <v>680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300</v>
      </c>
      <c r="H4708" s="207" t="s">
        <v>288</v>
      </c>
      <c r="I4708" s="207" t="s">
        <v>237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679</v>
      </c>
      <c r="C4709" s="209" t="s">
        <v>680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284</v>
      </c>
      <c r="H4709" s="207" t="s">
        <v>288</v>
      </c>
      <c r="I4709" s="207" t="s">
        <v>237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679</v>
      </c>
      <c r="C4710" s="209" t="s">
        <v>680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314</v>
      </c>
      <c r="H4710" s="207" t="s">
        <v>288</v>
      </c>
      <c r="I4710" s="207" t="s">
        <v>237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679</v>
      </c>
      <c r="C4711" s="209" t="s">
        <v>680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310</v>
      </c>
      <c r="H4711" s="207" t="s">
        <v>288</v>
      </c>
      <c r="I4711" s="207" t="s">
        <v>237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679</v>
      </c>
      <c r="C4712" s="209" t="s">
        <v>680</v>
      </c>
      <c r="D4712" s="72" t="str">
        <f t="shared" si="147"/>
        <v>jul/2018</v>
      </c>
      <c r="E4712" s="206">
        <v>43301</v>
      </c>
      <c r="F4712" s="205" t="s">
        <v>410</v>
      </c>
      <c r="G4712" s="205" t="s">
        <v>284</v>
      </c>
      <c r="H4712" s="207" t="s">
        <v>1005</v>
      </c>
      <c r="I4712" s="207" t="s">
        <v>232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679</v>
      </c>
      <c r="C4713" s="209" t="s">
        <v>680</v>
      </c>
      <c r="D4713" s="72" t="str">
        <f t="shared" si="147"/>
        <v>jul/2018</v>
      </c>
      <c r="E4713" s="206">
        <v>43301</v>
      </c>
      <c r="F4713" s="205" t="s">
        <v>584</v>
      </c>
      <c r="G4713" s="205" t="s">
        <v>284</v>
      </c>
      <c r="H4713" s="207" t="s">
        <v>1005</v>
      </c>
      <c r="I4713" s="207" t="s">
        <v>232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679</v>
      </c>
      <c r="C4714" s="209" t="s">
        <v>680</v>
      </c>
      <c r="D4714" s="72" t="str">
        <f t="shared" si="147"/>
        <v>jul/2018</v>
      </c>
      <c r="E4714" s="206">
        <v>43301</v>
      </c>
      <c r="F4714" s="205" t="s">
        <v>1459</v>
      </c>
      <c r="G4714" s="205" t="s">
        <v>284</v>
      </c>
      <c r="H4714" s="207" t="s">
        <v>1005</v>
      </c>
      <c r="I4714" s="207" t="s">
        <v>232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679</v>
      </c>
      <c r="C4715" s="209" t="s">
        <v>680</v>
      </c>
      <c r="D4715" s="72" t="str">
        <f t="shared" si="147"/>
        <v>jul/2018</v>
      </c>
      <c r="E4715" s="206">
        <v>43301</v>
      </c>
      <c r="F4715" s="205" t="s">
        <v>1460</v>
      </c>
      <c r="G4715" s="205" t="s">
        <v>284</v>
      </c>
      <c r="H4715" s="223" t="s">
        <v>1005</v>
      </c>
      <c r="I4715" s="207" t="s">
        <v>232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679</v>
      </c>
      <c r="C4716" s="209" t="s">
        <v>680</v>
      </c>
      <c r="D4716" s="72" t="str">
        <f t="shared" si="147"/>
        <v>jul/2018</v>
      </c>
      <c r="E4716" s="206">
        <v>43301</v>
      </c>
      <c r="F4716" s="205" t="s">
        <v>478</v>
      </c>
      <c r="G4716" s="205" t="s">
        <v>284</v>
      </c>
      <c r="H4716" s="207" t="s">
        <v>1329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679</v>
      </c>
      <c r="C4717" s="209" t="s">
        <v>680</v>
      </c>
      <c r="D4717" s="72" t="str">
        <f t="shared" si="147"/>
        <v>jul/2018</v>
      </c>
      <c r="E4717" s="206">
        <v>43301</v>
      </c>
      <c r="F4717" s="205" t="s">
        <v>478</v>
      </c>
      <c r="G4717" s="205" t="s">
        <v>284</v>
      </c>
      <c r="H4717" s="207" t="s">
        <v>1329</v>
      </c>
      <c r="I4717" s="207" t="s">
        <v>189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679</v>
      </c>
      <c r="C4718" s="209" t="s">
        <v>680</v>
      </c>
      <c r="D4718" s="72" t="str">
        <f t="shared" si="147"/>
        <v>jul/2018</v>
      </c>
      <c r="E4718" s="206">
        <v>43301</v>
      </c>
      <c r="F4718" s="205" t="s">
        <v>478</v>
      </c>
      <c r="G4718" s="205" t="s">
        <v>284</v>
      </c>
      <c r="H4718" s="207" t="s">
        <v>1329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679</v>
      </c>
      <c r="C4719" s="209" t="s">
        <v>680</v>
      </c>
      <c r="D4719" s="72" t="str">
        <f t="shared" si="147"/>
        <v>jul/2018</v>
      </c>
      <c r="E4719" s="206">
        <v>43301</v>
      </c>
      <c r="F4719" s="205" t="s">
        <v>478</v>
      </c>
      <c r="G4719" s="205" t="s">
        <v>284</v>
      </c>
      <c r="H4719" s="207" t="s">
        <v>1329</v>
      </c>
      <c r="I4719" s="207" t="s">
        <v>189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679</v>
      </c>
      <c r="C4720" s="209" t="s">
        <v>680</v>
      </c>
      <c r="D4720" s="72" t="str">
        <f t="shared" si="147"/>
        <v>jul/2018</v>
      </c>
      <c r="E4720" s="206">
        <v>43301</v>
      </c>
      <c r="F4720" s="205" t="s">
        <v>209</v>
      </c>
      <c r="G4720" s="205" t="s">
        <v>284</v>
      </c>
      <c r="H4720" s="207" t="s">
        <v>295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679</v>
      </c>
      <c r="C4721" s="209" t="s">
        <v>680</v>
      </c>
      <c r="D4721" s="72" t="str">
        <f t="shared" si="147"/>
        <v>jul/2018</v>
      </c>
      <c r="E4721" s="206">
        <v>43301</v>
      </c>
      <c r="F4721" s="205" t="s">
        <v>209</v>
      </c>
      <c r="G4721" s="205" t="s">
        <v>284</v>
      </c>
      <c r="H4721" s="207" t="s">
        <v>295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679</v>
      </c>
      <c r="C4722" s="209" t="s">
        <v>680</v>
      </c>
      <c r="D4722" s="72" t="str">
        <f t="shared" si="147"/>
        <v>jul/2018</v>
      </c>
      <c r="E4722" s="206">
        <v>43301</v>
      </c>
      <c r="F4722" s="205" t="s">
        <v>209</v>
      </c>
      <c r="G4722" s="205" t="s">
        <v>284</v>
      </c>
      <c r="H4722" s="207" t="s">
        <v>295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679</v>
      </c>
      <c r="C4723" s="209" t="s">
        <v>680</v>
      </c>
      <c r="D4723" s="72" t="str">
        <f t="shared" si="147"/>
        <v>jul/2018</v>
      </c>
      <c r="E4723" s="206">
        <v>43301</v>
      </c>
      <c r="F4723" s="205" t="s">
        <v>209</v>
      </c>
      <c r="G4723" s="205" t="s">
        <v>284</v>
      </c>
      <c r="H4723" s="207" t="s">
        <v>295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679</v>
      </c>
      <c r="C4724" s="209" t="s">
        <v>680</v>
      </c>
      <c r="D4724" s="72" t="str">
        <f t="shared" si="147"/>
        <v>jul/2018</v>
      </c>
      <c r="E4724" s="206">
        <v>43301</v>
      </c>
      <c r="F4724" s="205" t="s">
        <v>209</v>
      </c>
      <c r="G4724" s="205" t="s">
        <v>284</v>
      </c>
      <c r="H4724" s="207" t="s">
        <v>295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679</v>
      </c>
      <c r="C4725" s="209" t="s">
        <v>680</v>
      </c>
      <c r="D4725" s="72" t="str">
        <f t="shared" si="147"/>
        <v>jul/2018</v>
      </c>
      <c r="E4725" s="206">
        <v>43301</v>
      </c>
      <c r="F4725" s="205" t="s">
        <v>209</v>
      </c>
      <c r="G4725" s="205" t="s">
        <v>284</v>
      </c>
      <c r="H4725" s="207" t="s">
        <v>295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679</v>
      </c>
      <c r="C4726" s="209" t="s">
        <v>680</v>
      </c>
      <c r="D4726" s="72" t="str">
        <f t="shared" si="147"/>
        <v>jul/2018</v>
      </c>
      <c r="E4726" s="206">
        <v>43301</v>
      </c>
      <c r="F4726" s="205" t="s">
        <v>1461</v>
      </c>
      <c r="G4726" s="205" t="s">
        <v>284</v>
      </c>
      <c r="H4726" s="207" t="s">
        <v>1307</v>
      </c>
      <c r="I4726" s="207" t="s">
        <v>266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679</v>
      </c>
      <c r="C4727" s="209" t="s">
        <v>680</v>
      </c>
      <c r="D4727" s="72" t="str">
        <f t="shared" si="147"/>
        <v>jul/2018</v>
      </c>
      <c r="E4727" s="206">
        <v>43301</v>
      </c>
      <c r="F4727" s="205" t="s">
        <v>478</v>
      </c>
      <c r="G4727" s="205" t="s">
        <v>284</v>
      </c>
      <c r="H4727" s="207" t="s">
        <v>1187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679</v>
      </c>
      <c r="C4728" s="209" t="s">
        <v>680</v>
      </c>
      <c r="D4728" s="72" t="str">
        <f t="shared" si="147"/>
        <v>jul/2018</v>
      </c>
      <c r="E4728" s="206">
        <v>43301</v>
      </c>
      <c r="F4728" s="205" t="s">
        <v>478</v>
      </c>
      <c r="G4728" s="205" t="s">
        <v>284</v>
      </c>
      <c r="H4728" s="207" t="s">
        <v>1187</v>
      </c>
      <c r="I4728" s="207" t="s">
        <v>189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679</v>
      </c>
      <c r="C4729" s="209" t="s">
        <v>680</v>
      </c>
      <c r="D4729" s="72" t="str">
        <f t="shared" si="147"/>
        <v>jul/2018</v>
      </c>
      <c r="E4729" s="206">
        <v>43301</v>
      </c>
      <c r="F4729" s="205" t="s">
        <v>478</v>
      </c>
      <c r="G4729" s="205" t="s">
        <v>284</v>
      </c>
      <c r="H4729" s="207" t="s">
        <v>1187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679</v>
      </c>
      <c r="C4730" s="209" t="s">
        <v>680</v>
      </c>
      <c r="D4730" s="72" t="str">
        <f t="shared" si="147"/>
        <v>jul/2018</v>
      </c>
      <c r="E4730" s="206">
        <v>43301</v>
      </c>
      <c r="F4730" s="205" t="s">
        <v>478</v>
      </c>
      <c r="G4730" s="205" t="s">
        <v>284</v>
      </c>
      <c r="H4730" s="207" t="s">
        <v>1187</v>
      </c>
      <c r="I4730" s="207" t="s">
        <v>189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679</v>
      </c>
      <c r="C4731" s="209" t="s">
        <v>680</v>
      </c>
      <c r="D4731" s="72" t="str">
        <f t="shared" si="147"/>
        <v>jul/2018</v>
      </c>
      <c r="E4731" s="206">
        <v>43301</v>
      </c>
      <c r="F4731" s="205" t="s">
        <v>1462</v>
      </c>
      <c r="G4731" s="205" t="s">
        <v>284</v>
      </c>
      <c r="H4731" s="207" t="s">
        <v>533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679</v>
      </c>
      <c r="C4732" s="209" t="s">
        <v>680</v>
      </c>
      <c r="D4732" s="72" t="str">
        <f t="shared" si="147"/>
        <v>jul/2018</v>
      </c>
      <c r="E4732" s="206">
        <v>43301</v>
      </c>
      <c r="F4732" s="205" t="s">
        <v>1463</v>
      </c>
      <c r="G4732" s="205" t="s">
        <v>284</v>
      </c>
      <c r="H4732" s="207" t="s">
        <v>533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679</v>
      </c>
      <c r="C4733" s="209" t="s">
        <v>680</v>
      </c>
      <c r="D4733" s="72" t="str">
        <f t="shared" si="147"/>
        <v>jul/2018</v>
      </c>
      <c r="E4733" s="206">
        <v>43301</v>
      </c>
      <c r="F4733" s="205" t="s">
        <v>1464</v>
      </c>
      <c r="G4733" s="205" t="s">
        <v>284</v>
      </c>
      <c r="H4733" s="207" t="s">
        <v>533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679</v>
      </c>
      <c r="C4734" s="209" t="s">
        <v>680</v>
      </c>
      <c r="D4734" s="72" t="str">
        <f t="shared" si="147"/>
        <v>jul/2018</v>
      </c>
      <c r="E4734" s="206">
        <v>43301</v>
      </c>
      <c r="F4734" s="205" t="s">
        <v>209</v>
      </c>
      <c r="G4734" s="205" t="s">
        <v>284</v>
      </c>
      <c r="H4734" s="207" t="s">
        <v>1028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679</v>
      </c>
      <c r="C4735" s="209" t="s">
        <v>680</v>
      </c>
      <c r="D4735" s="72" t="str">
        <f t="shared" si="147"/>
        <v>jul/2018</v>
      </c>
      <c r="E4735" s="206">
        <v>43301</v>
      </c>
      <c r="F4735" s="205" t="s">
        <v>209</v>
      </c>
      <c r="G4735" s="205" t="s">
        <v>284</v>
      </c>
      <c r="H4735" s="207" t="s">
        <v>1028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679</v>
      </c>
      <c r="C4736" s="209" t="s">
        <v>680</v>
      </c>
      <c r="D4736" s="72" t="str">
        <f t="shared" si="147"/>
        <v>jul/2018</v>
      </c>
      <c r="E4736" s="206">
        <v>43301</v>
      </c>
      <c r="F4736" s="205" t="s">
        <v>209</v>
      </c>
      <c r="G4736" s="205" t="s">
        <v>284</v>
      </c>
      <c r="H4736" s="207" t="s">
        <v>1028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681</v>
      </c>
      <c r="C4737" s="209" t="s">
        <v>680</v>
      </c>
      <c r="D4737" s="72" t="str">
        <f t="shared" si="147"/>
        <v>jul/2018</v>
      </c>
      <c r="E4737" s="206">
        <v>43301</v>
      </c>
      <c r="F4737" s="205" t="s">
        <v>200</v>
      </c>
      <c r="G4737" s="205" t="s">
        <v>284</v>
      </c>
      <c r="H4737" s="207" t="s">
        <v>296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679</v>
      </c>
      <c r="C4738" s="209" t="s">
        <v>680</v>
      </c>
      <c r="D4738" s="72" t="str">
        <f t="shared" si="147"/>
        <v>jul/2018</v>
      </c>
      <c r="E4738" s="206">
        <v>43301</v>
      </c>
      <c r="F4738" s="205" t="s">
        <v>200</v>
      </c>
      <c r="G4738" s="205" t="s">
        <v>284</v>
      </c>
      <c r="H4738" s="207" t="s">
        <v>296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681</v>
      </c>
      <c r="C4739" s="209" t="s">
        <v>680</v>
      </c>
      <c r="D4739" s="72" t="str">
        <f t="shared" si="147"/>
        <v>jul/2018</v>
      </c>
      <c r="E4739" s="206">
        <v>43304</v>
      </c>
      <c r="F4739" s="205" t="s">
        <v>212</v>
      </c>
      <c r="G4739" s="205" t="s">
        <v>284</v>
      </c>
      <c r="H4739" s="207" t="s">
        <v>212</v>
      </c>
      <c r="I4739" s="207" t="s">
        <v>201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679</v>
      </c>
      <c r="C4740" s="209" t="s">
        <v>680</v>
      </c>
      <c r="D4740" s="72" t="str">
        <f t="shared" ref="D4740:D4803" si="149">TEXT(E4740,"mmm/aaaa")</f>
        <v>jul/2018</v>
      </c>
      <c r="E4740" s="206">
        <v>43304</v>
      </c>
      <c r="F4740" s="205" t="s">
        <v>212</v>
      </c>
      <c r="G4740" s="205" t="s">
        <v>284</v>
      </c>
      <c r="H4740" s="207" t="s">
        <v>212</v>
      </c>
      <c r="I4740" s="207" t="s">
        <v>201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679</v>
      </c>
      <c r="C4741" s="209" t="s">
        <v>680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284</v>
      </c>
      <c r="H4741" s="207" t="s">
        <v>178</v>
      </c>
      <c r="I4741" s="207" t="s">
        <v>238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679</v>
      </c>
      <c r="C4742" s="209" t="s">
        <v>680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284</v>
      </c>
      <c r="H4742" s="207" t="s">
        <v>1282</v>
      </c>
      <c r="I4742" s="207" t="s">
        <v>237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679</v>
      </c>
      <c r="C4743" s="209" t="s">
        <v>680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284</v>
      </c>
      <c r="H4743" s="207" t="s">
        <v>1282</v>
      </c>
      <c r="I4743" s="207" t="s">
        <v>237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679</v>
      </c>
      <c r="C4744" s="209" t="s">
        <v>680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284</v>
      </c>
      <c r="H4744" s="207" t="s">
        <v>1282</v>
      </c>
      <c r="I4744" s="207" t="s">
        <v>237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679</v>
      </c>
      <c r="C4745" s="209" t="s">
        <v>680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284</v>
      </c>
      <c r="H4745" s="207" t="s">
        <v>384</v>
      </c>
      <c r="I4745" s="207" t="s">
        <v>237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679</v>
      </c>
      <c r="C4746" s="209" t="s">
        <v>680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284</v>
      </c>
      <c r="H4746" s="207" t="s">
        <v>384</v>
      </c>
      <c r="I4746" s="207" t="s">
        <v>237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679</v>
      </c>
      <c r="C4747" s="209" t="s">
        <v>680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284</v>
      </c>
      <c r="H4747" s="207" t="s">
        <v>1404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679</v>
      </c>
      <c r="C4748" s="209" t="s">
        <v>680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284</v>
      </c>
      <c r="H4748" s="207" t="s">
        <v>343</v>
      </c>
      <c r="I4748" s="207" t="s">
        <v>237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679</v>
      </c>
      <c r="C4749" s="209" t="s">
        <v>680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284</v>
      </c>
      <c r="H4749" s="207" t="s">
        <v>1391</v>
      </c>
      <c r="I4749" s="207" t="s">
        <v>237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679</v>
      </c>
      <c r="C4750" s="209" t="s">
        <v>680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284</v>
      </c>
      <c r="H4750" s="207" t="s">
        <v>303</v>
      </c>
      <c r="I4750" s="207" t="s">
        <v>238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679</v>
      </c>
      <c r="C4751" s="209" t="s">
        <v>680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284</v>
      </c>
      <c r="H4751" s="207" t="s">
        <v>303</v>
      </c>
      <c r="I4751" s="207" t="s">
        <v>238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679</v>
      </c>
      <c r="C4752" s="209" t="s">
        <v>680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284</v>
      </c>
      <c r="H4752" s="207" t="s">
        <v>1193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679</v>
      </c>
      <c r="C4753" s="209" t="s">
        <v>680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284</v>
      </c>
      <c r="H4753" s="207" t="s">
        <v>989</v>
      </c>
      <c r="I4753" s="207" t="s">
        <v>239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679</v>
      </c>
      <c r="C4754" s="209" t="s">
        <v>680</v>
      </c>
      <c r="D4754" s="72" t="str">
        <f t="shared" si="149"/>
        <v>jul/2018</v>
      </c>
      <c r="E4754" s="206">
        <v>43304</v>
      </c>
      <c r="F4754" s="205" t="s">
        <v>202</v>
      </c>
      <c r="G4754" s="205" t="s">
        <v>284</v>
      </c>
      <c r="H4754" s="207" t="s">
        <v>203</v>
      </c>
      <c r="I4754" s="207" t="s">
        <v>289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679</v>
      </c>
      <c r="C4755" s="209" t="s">
        <v>680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284</v>
      </c>
      <c r="H4755" s="207" t="s">
        <v>306</v>
      </c>
      <c r="I4755" s="207" t="s">
        <v>246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679</v>
      </c>
      <c r="C4756" s="209" t="s">
        <v>680</v>
      </c>
      <c r="D4756" s="72" t="str">
        <f t="shared" si="149"/>
        <v>jul/2018</v>
      </c>
      <c r="E4756" s="206">
        <v>43304</v>
      </c>
      <c r="F4756" s="205" t="s">
        <v>311</v>
      </c>
      <c r="G4756" s="205" t="s">
        <v>284</v>
      </c>
      <c r="H4756" s="207" t="s">
        <v>1109</v>
      </c>
      <c r="I4756" s="207" t="s">
        <v>265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681</v>
      </c>
      <c r="C4757" s="209" t="s">
        <v>680</v>
      </c>
      <c r="D4757" s="72" t="str">
        <f t="shared" si="149"/>
        <v>jul/2018</v>
      </c>
      <c r="E4757" s="206">
        <v>43304</v>
      </c>
      <c r="F4757" s="205" t="s">
        <v>200</v>
      </c>
      <c r="G4757" s="205" t="s">
        <v>284</v>
      </c>
      <c r="H4757" s="207" t="s">
        <v>296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679</v>
      </c>
      <c r="C4758" s="209" t="s">
        <v>680</v>
      </c>
      <c r="D4758" s="72" t="str">
        <f t="shared" si="149"/>
        <v>jul/2018</v>
      </c>
      <c r="E4758" s="206">
        <v>43304</v>
      </c>
      <c r="F4758" s="205" t="s">
        <v>200</v>
      </c>
      <c r="G4758" s="205" t="s">
        <v>284</v>
      </c>
      <c r="H4758" s="207" t="s">
        <v>296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679</v>
      </c>
      <c r="C4759" s="209" t="s">
        <v>680</v>
      </c>
      <c r="D4759" s="72" t="str">
        <f t="shared" si="149"/>
        <v>jul/2018</v>
      </c>
      <c r="E4759" s="206">
        <v>43304</v>
      </c>
      <c r="F4759" s="205" t="s">
        <v>311</v>
      </c>
      <c r="G4759" s="205" t="s">
        <v>284</v>
      </c>
      <c r="H4759" s="207" t="s">
        <v>444</v>
      </c>
      <c r="I4759" s="207" t="s">
        <v>265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681</v>
      </c>
      <c r="C4760" s="209" t="s">
        <v>680</v>
      </c>
      <c r="D4760" s="72" t="str">
        <f t="shared" si="149"/>
        <v>jul/2018</v>
      </c>
      <c r="E4760" s="206">
        <v>43305</v>
      </c>
      <c r="F4760" s="205" t="s">
        <v>212</v>
      </c>
      <c r="G4760" s="205" t="s">
        <v>284</v>
      </c>
      <c r="H4760" s="207" t="s">
        <v>212</v>
      </c>
      <c r="I4760" s="207" t="s">
        <v>201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679</v>
      </c>
      <c r="C4761" s="209" t="s">
        <v>680</v>
      </c>
      <c r="D4761" s="72" t="str">
        <f t="shared" si="149"/>
        <v>jul/2018</v>
      </c>
      <c r="E4761" s="206">
        <v>43305</v>
      </c>
      <c r="F4761" s="205" t="s">
        <v>212</v>
      </c>
      <c r="G4761" s="205" t="s">
        <v>284</v>
      </c>
      <c r="H4761" s="207" t="s">
        <v>212</v>
      </c>
      <c r="I4761" s="207" t="s">
        <v>201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679</v>
      </c>
      <c r="C4762" s="209" t="s">
        <v>680</v>
      </c>
      <c r="D4762" s="72" t="str">
        <f t="shared" si="149"/>
        <v>jul/2018</v>
      </c>
      <c r="E4762" s="206">
        <v>43305</v>
      </c>
      <c r="F4762" s="205" t="s">
        <v>212</v>
      </c>
      <c r="G4762" s="205" t="s">
        <v>284</v>
      </c>
      <c r="H4762" s="207" t="s">
        <v>212</v>
      </c>
      <c r="I4762" s="207" t="s">
        <v>201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681</v>
      </c>
      <c r="C4763" s="209" t="s">
        <v>680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284</v>
      </c>
      <c r="H4763" s="207" t="s">
        <v>140</v>
      </c>
      <c r="I4763" s="207" t="s">
        <v>224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679</v>
      </c>
      <c r="C4764" s="209" t="s">
        <v>680</v>
      </c>
      <c r="D4764" s="72" t="str">
        <f t="shared" si="149"/>
        <v>jul/2018</v>
      </c>
      <c r="E4764" s="206">
        <v>43305</v>
      </c>
      <c r="F4764" s="205" t="s">
        <v>311</v>
      </c>
      <c r="G4764" s="205" t="s">
        <v>284</v>
      </c>
      <c r="H4764" s="207" t="s">
        <v>208</v>
      </c>
      <c r="I4764" s="207" t="s">
        <v>265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679</v>
      </c>
      <c r="C4765" s="209" t="s">
        <v>680</v>
      </c>
      <c r="D4765" s="72" t="str">
        <f t="shared" si="149"/>
        <v>jul/2018</v>
      </c>
      <c r="E4765" s="206">
        <v>43305</v>
      </c>
      <c r="F4765" s="205" t="s">
        <v>311</v>
      </c>
      <c r="G4765" s="205" t="s">
        <v>284</v>
      </c>
      <c r="H4765" s="207" t="s">
        <v>424</v>
      </c>
      <c r="I4765" s="207" t="s">
        <v>265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679</v>
      </c>
      <c r="C4766" s="209" t="s">
        <v>680</v>
      </c>
      <c r="D4766" s="72" t="str">
        <f t="shared" si="149"/>
        <v>jul/2018</v>
      </c>
      <c r="E4766" s="206">
        <v>43305</v>
      </c>
      <c r="F4766" s="205" t="s">
        <v>311</v>
      </c>
      <c r="G4766" s="205" t="s">
        <v>284</v>
      </c>
      <c r="H4766" s="207" t="s">
        <v>1232</v>
      </c>
      <c r="I4766" s="207" t="s">
        <v>265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679</v>
      </c>
      <c r="C4767" s="209" t="s">
        <v>680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284</v>
      </c>
      <c r="H4767" s="207" t="s">
        <v>1011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679</v>
      </c>
      <c r="C4768" s="209" t="s">
        <v>680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284</v>
      </c>
      <c r="H4768" s="207" t="s">
        <v>1465</v>
      </c>
      <c r="I4768" s="207" t="s">
        <v>250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679</v>
      </c>
      <c r="C4769" s="209" t="s">
        <v>680</v>
      </c>
      <c r="D4769" s="72" t="str">
        <f t="shared" si="149"/>
        <v>jul/2018</v>
      </c>
      <c r="E4769" s="206">
        <v>43305</v>
      </c>
      <c r="F4769" s="205" t="s">
        <v>311</v>
      </c>
      <c r="G4769" s="205" t="s">
        <v>284</v>
      </c>
      <c r="H4769" s="207" t="s">
        <v>455</v>
      </c>
      <c r="I4769" s="207" t="s">
        <v>265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679</v>
      </c>
      <c r="C4770" s="209" t="s">
        <v>680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284</v>
      </c>
      <c r="H4770" s="207" t="s">
        <v>1034</v>
      </c>
      <c r="I4770" s="207" t="s">
        <v>239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679</v>
      </c>
      <c r="C4771" s="209" t="s">
        <v>680</v>
      </c>
      <c r="D4771" s="72" t="str">
        <f t="shared" si="149"/>
        <v>jul/2018</v>
      </c>
      <c r="E4771" s="206">
        <v>43305</v>
      </c>
      <c r="F4771" s="205" t="s">
        <v>1466</v>
      </c>
      <c r="G4771" s="205" t="s">
        <v>284</v>
      </c>
      <c r="H4771" s="207" t="s">
        <v>1467</v>
      </c>
      <c r="I4771" s="207" t="s">
        <v>270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679</v>
      </c>
      <c r="C4772" s="209" t="s">
        <v>680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314</v>
      </c>
      <c r="H4772" s="207" t="s">
        <v>288</v>
      </c>
      <c r="I4772" s="207" t="s">
        <v>237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679</v>
      </c>
      <c r="C4773" s="209" t="s">
        <v>680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290</v>
      </c>
      <c r="H4773" s="207" t="s">
        <v>288</v>
      </c>
      <c r="I4773" s="207" t="s">
        <v>238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679</v>
      </c>
      <c r="C4774" s="209" t="s">
        <v>680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284</v>
      </c>
      <c r="H4774" s="207" t="s">
        <v>1468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679</v>
      </c>
      <c r="C4775" s="209" t="s">
        <v>680</v>
      </c>
      <c r="D4775" s="72" t="str">
        <f t="shared" si="149"/>
        <v>jul/2018</v>
      </c>
      <c r="E4775" s="206">
        <v>43305</v>
      </c>
      <c r="F4775" s="205" t="s">
        <v>311</v>
      </c>
      <c r="G4775" s="205" t="s">
        <v>284</v>
      </c>
      <c r="H4775" s="207" t="s">
        <v>1469</v>
      </c>
      <c r="I4775" s="207" t="s">
        <v>265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679</v>
      </c>
      <c r="C4776" s="209" t="s">
        <v>680</v>
      </c>
      <c r="D4776" s="72" t="str">
        <f t="shared" si="149"/>
        <v>jul/2018</v>
      </c>
      <c r="E4776" s="206">
        <v>43305</v>
      </c>
      <c r="F4776" s="205" t="s">
        <v>209</v>
      </c>
      <c r="G4776" s="205" t="s">
        <v>284</v>
      </c>
      <c r="H4776" s="207" t="s">
        <v>295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679</v>
      </c>
      <c r="C4777" s="209" t="s">
        <v>680</v>
      </c>
      <c r="D4777" s="72" t="str">
        <f t="shared" si="149"/>
        <v>jul/2018</v>
      </c>
      <c r="E4777" s="206">
        <v>43305</v>
      </c>
      <c r="F4777" s="205" t="s">
        <v>209</v>
      </c>
      <c r="G4777" s="205" t="s">
        <v>284</v>
      </c>
      <c r="H4777" s="207" t="s">
        <v>295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679</v>
      </c>
      <c r="C4778" s="209" t="s">
        <v>680</v>
      </c>
      <c r="D4778" s="72" t="str">
        <f t="shared" si="149"/>
        <v>jul/2018</v>
      </c>
      <c r="E4778" s="206">
        <v>43305</v>
      </c>
      <c r="F4778" s="205" t="s">
        <v>209</v>
      </c>
      <c r="G4778" s="205" t="s">
        <v>284</v>
      </c>
      <c r="H4778" s="207" t="s">
        <v>295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679</v>
      </c>
      <c r="C4779" s="209" t="s">
        <v>680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290</v>
      </c>
      <c r="H4779" s="207" t="s">
        <v>1311</v>
      </c>
      <c r="I4779" s="207" t="s">
        <v>247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679</v>
      </c>
      <c r="C4780" s="209" t="s">
        <v>680</v>
      </c>
      <c r="D4780" s="72" t="str">
        <f t="shared" si="149"/>
        <v>jul/2018</v>
      </c>
      <c r="E4780" s="206">
        <v>43305</v>
      </c>
      <c r="F4780" s="205" t="s">
        <v>209</v>
      </c>
      <c r="G4780" s="205" t="s">
        <v>284</v>
      </c>
      <c r="H4780" s="207" t="s">
        <v>1028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679</v>
      </c>
      <c r="C4781" s="209" t="s">
        <v>680</v>
      </c>
      <c r="D4781" s="72" t="str">
        <f t="shared" si="149"/>
        <v>jul/2018</v>
      </c>
      <c r="E4781" s="206">
        <v>43305</v>
      </c>
      <c r="F4781" s="205" t="s">
        <v>209</v>
      </c>
      <c r="G4781" s="205" t="s">
        <v>284</v>
      </c>
      <c r="H4781" s="207" t="s">
        <v>1028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679</v>
      </c>
      <c r="C4782" s="209" t="s">
        <v>680</v>
      </c>
      <c r="D4782" s="72" t="str">
        <f t="shared" si="149"/>
        <v>jul/2018</v>
      </c>
      <c r="E4782" s="206">
        <v>43305</v>
      </c>
      <c r="F4782" s="205" t="s">
        <v>209</v>
      </c>
      <c r="G4782" s="205" t="s">
        <v>284</v>
      </c>
      <c r="H4782" s="207" t="s">
        <v>1028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679</v>
      </c>
      <c r="C4783" s="209" t="s">
        <v>680</v>
      </c>
      <c r="D4783" s="72" t="str">
        <f t="shared" si="149"/>
        <v>jul/2018</v>
      </c>
      <c r="E4783" s="206">
        <v>43305</v>
      </c>
      <c r="F4783" s="205" t="s">
        <v>209</v>
      </c>
      <c r="G4783" s="205" t="s">
        <v>284</v>
      </c>
      <c r="H4783" s="207" t="s">
        <v>1028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681</v>
      </c>
      <c r="C4784" s="209" t="s">
        <v>680</v>
      </c>
      <c r="D4784" s="72" t="str">
        <f t="shared" si="149"/>
        <v>jul/2018</v>
      </c>
      <c r="E4784" s="206">
        <v>43305</v>
      </c>
      <c r="F4784" s="205" t="s">
        <v>200</v>
      </c>
      <c r="G4784" s="205" t="s">
        <v>284</v>
      </c>
      <c r="H4784" s="207" t="s">
        <v>296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681</v>
      </c>
      <c r="C4785" s="209" t="s">
        <v>680</v>
      </c>
      <c r="D4785" s="72" t="str">
        <f t="shared" si="149"/>
        <v>jul/2018</v>
      </c>
      <c r="E4785" s="206">
        <v>43305</v>
      </c>
      <c r="F4785" s="205" t="s">
        <v>200</v>
      </c>
      <c r="G4785" s="205" t="s">
        <v>284</v>
      </c>
      <c r="H4785" s="207" t="s">
        <v>296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679</v>
      </c>
      <c r="C4786" s="209" t="s">
        <v>680</v>
      </c>
      <c r="D4786" s="72" t="str">
        <f t="shared" si="149"/>
        <v>jul/2018</v>
      </c>
      <c r="E4786" s="206">
        <v>43305</v>
      </c>
      <c r="F4786" s="205" t="s">
        <v>200</v>
      </c>
      <c r="G4786" s="205" t="s">
        <v>284</v>
      </c>
      <c r="H4786" s="207" t="s">
        <v>296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679</v>
      </c>
      <c r="C4787" s="209" t="s">
        <v>680</v>
      </c>
      <c r="D4787" s="72" t="str">
        <f t="shared" si="149"/>
        <v>jul/2018</v>
      </c>
      <c r="E4787" s="206">
        <v>43305</v>
      </c>
      <c r="F4787" s="205" t="s">
        <v>200</v>
      </c>
      <c r="G4787" s="205" t="s">
        <v>284</v>
      </c>
      <c r="H4787" s="207" t="s">
        <v>296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679</v>
      </c>
      <c r="C4788" s="209" t="s">
        <v>680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284</v>
      </c>
      <c r="H4788" s="207" t="s">
        <v>359</v>
      </c>
      <c r="I4788" s="207" t="s">
        <v>237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679</v>
      </c>
      <c r="C4789" s="209" t="s">
        <v>680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284</v>
      </c>
      <c r="H4789" s="207" t="s">
        <v>359</v>
      </c>
      <c r="I4789" s="207" t="s">
        <v>238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679</v>
      </c>
      <c r="C4790" s="209" t="s">
        <v>680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284</v>
      </c>
      <c r="H4790" s="207" t="s">
        <v>178</v>
      </c>
      <c r="I4790" s="207" t="s">
        <v>238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679</v>
      </c>
      <c r="C4791" s="209" t="s">
        <v>680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284</v>
      </c>
      <c r="H4791" s="207" t="s">
        <v>178</v>
      </c>
      <c r="I4791" s="207" t="s">
        <v>238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679</v>
      </c>
      <c r="C4792" s="209" t="s">
        <v>680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284</v>
      </c>
      <c r="H4792" s="207" t="s">
        <v>178</v>
      </c>
      <c r="I4792" s="207" t="s">
        <v>237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679</v>
      </c>
      <c r="C4793" s="209" t="s">
        <v>680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284</v>
      </c>
      <c r="H4793" s="207" t="s">
        <v>178</v>
      </c>
      <c r="I4793" s="207" t="s">
        <v>237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679</v>
      </c>
      <c r="C4794" s="209" t="s">
        <v>680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284</v>
      </c>
      <c r="H4794" s="207" t="s">
        <v>178</v>
      </c>
      <c r="I4794" s="207" t="s">
        <v>237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679</v>
      </c>
      <c r="C4795" s="209" t="s">
        <v>680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284</v>
      </c>
      <c r="H4795" s="207" t="s">
        <v>178</v>
      </c>
      <c r="I4795" s="207" t="s">
        <v>240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679</v>
      </c>
      <c r="C4796" s="209" t="s">
        <v>680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284</v>
      </c>
      <c r="H4796" s="207" t="s">
        <v>563</v>
      </c>
      <c r="I4796" s="207" t="s">
        <v>242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679</v>
      </c>
      <c r="C4797" s="209" t="s">
        <v>680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284</v>
      </c>
      <c r="H4797" s="207" t="s">
        <v>385</v>
      </c>
      <c r="I4797" s="207" t="s">
        <v>238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679</v>
      </c>
      <c r="C4798" s="209" t="s">
        <v>680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284</v>
      </c>
      <c r="H4798" s="207" t="s">
        <v>385</v>
      </c>
      <c r="I4798" s="207" t="s">
        <v>238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679</v>
      </c>
      <c r="C4799" s="209" t="s">
        <v>680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284</v>
      </c>
      <c r="H4799" s="207" t="s">
        <v>384</v>
      </c>
      <c r="I4799" s="207" t="s">
        <v>238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679</v>
      </c>
      <c r="C4800" s="209" t="s">
        <v>680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284</v>
      </c>
      <c r="H4800" s="207" t="s">
        <v>996</v>
      </c>
      <c r="I4800" s="207" t="s">
        <v>238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679</v>
      </c>
      <c r="C4801" s="209" t="s">
        <v>680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284</v>
      </c>
      <c r="H4801" s="207" t="s">
        <v>889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679</v>
      </c>
      <c r="C4802" s="209" t="s">
        <v>680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284</v>
      </c>
      <c r="H4802" s="207" t="s">
        <v>342</v>
      </c>
      <c r="I4802" s="207" t="s">
        <v>263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679</v>
      </c>
      <c r="C4803" s="209" t="s">
        <v>680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284</v>
      </c>
      <c r="H4803" s="207" t="s">
        <v>303</v>
      </c>
      <c r="I4803" s="207" t="s">
        <v>238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679</v>
      </c>
      <c r="C4804" s="209" t="s">
        <v>680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284</v>
      </c>
      <c r="H4804" s="207" t="s">
        <v>495</v>
      </c>
      <c r="I4804" s="207" t="s">
        <v>237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679</v>
      </c>
      <c r="C4805" s="209" t="s">
        <v>680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284</v>
      </c>
      <c r="H4805" s="207" t="s">
        <v>495</v>
      </c>
      <c r="I4805" s="207" t="s">
        <v>237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679</v>
      </c>
      <c r="C4806" s="209" t="s">
        <v>680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284</v>
      </c>
      <c r="H4806" s="207" t="s">
        <v>352</v>
      </c>
      <c r="I4806" s="207" t="s">
        <v>237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679</v>
      </c>
      <c r="C4807" s="209" t="s">
        <v>680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314</v>
      </c>
      <c r="H4807" s="207" t="s">
        <v>1332</v>
      </c>
      <c r="I4807" s="207" t="s">
        <v>240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679</v>
      </c>
      <c r="C4808" s="209" t="s">
        <v>680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284</v>
      </c>
      <c r="H4808" s="207" t="s">
        <v>1450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679</v>
      </c>
      <c r="C4809" s="209" t="s">
        <v>680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284</v>
      </c>
      <c r="H4809" s="207" t="s">
        <v>1450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679</v>
      </c>
      <c r="C4810" s="209" t="s">
        <v>680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284</v>
      </c>
      <c r="H4810" s="207" t="s">
        <v>1450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679</v>
      </c>
      <c r="C4811" s="209" t="s">
        <v>680</v>
      </c>
      <c r="D4811" s="72" t="str">
        <f t="shared" si="151"/>
        <v>jul/2018</v>
      </c>
      <c r="E4811" s="206">
        <v>43306</v>
      </c>
      <c r="F4811" s="205" t="s">
        <v>493</v>
      </c>
      <c r="G4811" s="205" t="s">
        <v>284</v>
      </c>
      <c r="H4811" s="207" t="s">
        <v>493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679</v>
      </c>
      <c r="C4812" s="209" t="s">
        <v>680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310</v>
      </c>
      <c r="H4812" s="207" t="s">
        <v>288</v>
      </c>
      <c r="I4812" s="207" t="s">
        <v>238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681</v>
      </c>
      <c r="C4813" s="209" t="s">
        <v>680</v>
      </c>
      <c r="D4813" s="72" t="str">
        <f t="shared" si="151"/>
        <v>jul/2018</v>
      </c>
      <c r="E4813" s="206">
        <v>43306</v>
      </c>
      <c r="F4813" s="205" t="s">
        <v>202</v>
      </c>
      <c r="G4813" s="205" t="s">
        <v>284</v>
      </c>
      <c r="H4813" s="207" t="s">
        <v>203</v>
      </c>
      <c r="I4813" s="207" t="s">
        <v>289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679</v>
      </c>
      <c r="C4814" s="209" t="s">
        <v>680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284</v>
      </c>
      <c r="H4814" s="207" t="s">
        <v>1027</v>
      </c>
      <c r="I4814" s="207" t="s">
        <v>242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679</v>
      </c>
      <c r="C4815" s="209" t="s">
        <v>680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284</v>
      </c>
      <c r="H4815" s="207" t="s">
        <v>1027</v>
      </c>
      <c r="I4815" s="207" t="s">
        <v>242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679</v>
      </c>
      <c r="C4816" s="209" t="s">
        <v>680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284</v>
      </c>
      <c r="H4816" s="207" t="s">
        <v>1027</v>
      </c>
      <c r="I4816" s="207" t="s">
        <v>242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679</v>
      </c>
      <c r="C4817" s="209" t="s">
        <v>680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284</v>
      </c>
      <c r="H4817" s="207" t="s">
        <v>1027</v>
      </c>
      <c r="I4817" s="207" t="s">
        <v>242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679</v>
      </c>
      <c r="C4818" s="209" t="s">
        <v>680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284</v>
      </c>
      <c r="H4818" s="207" t="s">
        <v>1027</v>
      </c>
      <c r="I4818" s="207" t="s">
        <v>242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679</v>
      </c>
      <c r="C4819" s="209" t="s">
        <v>680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284</v>
      </c>
      <c r="H4819" s="207" t="s">
        <v>1027</v>
      </c>
      <c r="I4819" s="207" t="s">
        <v>242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679</v>
      </c>
      <c r="C4820" s="209" t="s">
        <v>680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284</v>
      </c>
      <c r="H4820" s="207" t="s">
        <v>1027</v>
      </c>
      <c r="I4820" s="207" t="s">
        <v>242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679</v>
      </c>
      <c r="C4821" s="209" t="s">
        <v>680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284</v>
      </c>
      <c r="H4821" s="207" t="s">
        <v>1027</v>
      </c>
      <c r="I4821" s="207" t="s">
        <v>242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679</v>
      </c>
      <c r="C4822" s="209" t="s">
        <v>680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284</v>
      </c>
      <c r="H4822" s="207" t="s">
        <v>1027</v>
      </c>
      <c r="I4822" s="207" t="s">
        <v>242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679</v>
      </c>
      <c r="C4823" s="209" t="s">
        <v>680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284</v>
      </c>
      <c r="H4823" s="207" t="s">
        <v>1027</v>
      </c>
      <c r="I4823" s="207" t="s">
        <v>242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679</v>
      </c>
      <c r="C4824" s="209" t="s">
        <v>680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284</v>
      </c>
      <c r="H4824" s="207" t="s">
        <v>1027</v>
      </c>
      <c r="I4824" s="207" t="s">
        <v>242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679</v>
      </c>
      <c r="C4825" s="209" t="s">
        <v>680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284</v>
      </c>
      <c r="H4825" s="207" t="s">
        <v>1027</v>
      </c>
      <c r="I4825" s="207" t="s">
        <v>242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679</v>
      </c>
      <c r="C4826" s="209" t="s">
        <v>680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284</v>
      </c>
      <c r="H4826" s="207" t="s">
        <v>1027</v>
      </c>
      <c r="I4826" s="207" t="s">
        <v>242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679</v>
      </c>
      <c r="C4827" s="209" t="s">
        <v>680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284</v>
      </c>
      <c r="H4827" s="207" t="s">
        <v>1027</v>
      </c>
      <c r="I4827" s="207" t="s">
        <v>242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679</v>
      </c>
      <c r="C4828" s="209" t="s">
        <v>680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284</v>
      </c>
      <c r="H4828" s="207" t="s">
        <v>1027</v>
      </c>
      <c r="I4828" s="207" t="s">
        <v>242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679</v>
      </c>
      <c r="C4829" s="209" t="s">
        <v>680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284</v>
      </c>
      <c r="H4829" s="207" t="s">
        <v>1027</v>
      </c>
      <c r="I4829" s="207" t="s">
        <v>242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679</v>
      </c>
      <c r="C4830" s="209" t="s">
        <v>680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284</v>
      </c>
      <c r="H4830" s="207" t="s">
        <v>1027</v>
      </c>
      <c r="I4830" s="207" t="s">
        <v>242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679</v>
      </c>
      <c r="C4831" s="209" t="s">
        <v>680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284</v>
      </c>
      <c r="H4831" s="207" t="s">
        <v>1027</v>
      </c>
      <c r="I4831" s="207" t="s">
        <v>242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679</v>
      </c>
      <c r="C4832" s="209" t="s">
        <v>680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284</v>
      </c>
      <c r="H4832" s="207" t="s">
        <v>1027</v>
      </c>
      <c r="I4832" s="207" t="s">
        <v>242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679</v>
      </c>
      <c r="C4833" s="209" t="s">
        <v>680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284</v>
      </c>
      <c r="H4833" s="207" t="s">
        <v>1027</v>
      </c>
      <c r="I4833" s="207" t="s">
        <v>242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679</v>
      </c>
      <c r="C4834" s="209" t="s">
        <v>680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284</v>
      </c>
      <c r="H4834" s="207" t="s">
        <v>1027</v>
      </c>
      <c r="I4834" s="207" t="s">
        <v>242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679</v>
      </c>
      <c r="C4835" s="209" t="s">
        <v>680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284</v>
      </c>
      <c r="H4835" s="207" t="s">
        <v>1027</v>
      </c>
      <c r="I4835" s="207" t="s">
        <v>242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679</v>
      </c>
      <c r="C4836" s="209" t="s">
        <v>680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284</v>
      </c>
      <c r="H4836" s="207" t="s">
        <v>1027</v>
      </c>
      <c r="I4836" s="207" t="s">
        <v>242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679</v>
      </c>
      <c r="C4837" s="209" t="s">
        <v>680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284</v>
      </c>
      <c r="H4837" s="207" t="s">
        <v>1027</v>
      </c>
      <c r="I4837" s="207" t="s">
        <v>242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679</v>
      </c>
      <c r="C4838" s="209" t="s">
        <v>680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284</v>
      </c>
      <c r="H4838" s="207" t="s">
        <v>1027</v>
      </c>
      <c r="I4838" s="207" t="s">
        <v>242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679</v>
      </c>
      <c r="C4839" s="209" t="s">
        <v>680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284</v>
      </c>
      <c r="H4839" s="207" t="s">
        <v>1027</v>
      </c>
      <c r="I4839" s="207" t="s">
        <v>242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679</v>
      </c>
      <c r="C4840" s="209" t="s">
        <v>680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284</v>
      </c>
      <c r="H4840" s="207" t="s">
        <v>1027</v>
      </c>
      <c r="I4840" s="207" t="s">
        <v>242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679</v>
      </c>
      <c r="C4841" s="209" t="s">
        <v>680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284</v>
      </c>
      <c r="H4841" s="207" t="s">
        <v>1027</v>
      </c>
      <c r="I4841" s="207" t="s">
        <v>242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679</v>
      </c>
      <c r="C4842" s="209" t="s">
        <v>680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284</v>
      </c>
      <c r="H4842" s="207" t="s">
        <v>1027</v>
      </c>
      <c r="I4842" s="207" t="s">
        <v>242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679</v>
      </c>
      <c r="C4843" s="209" t="s">
        <v>680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284</v>
      </c>
      <c r="H4843" s="207" t="s">
        <v>1027</v>
      </c>
      <c r="I4843" s="207" t="s">
        <v>242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679</v>
      </c>
      <c r="C4844" s="209" t="s">
        <v>680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284</v>
      </c>
      <c r="H4844" s="207" t="s">
        <v>1027</v>
      </c>
      <c r="I4844" s="207" t="s">
        <v>242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679</v>
      </c>
      <c r="C4845" s="209" t="s">
        <v>680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284</v>
      </c>
      <c r="H4845" s="207" t="s">
        <v>1027</v>
      </c>
      <c r="I4845" s="207" t="s">
        <v>242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679</v>
      </c>
      <c r="C4846" s="209" t="s">
        <v>680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284</v>
      </c>
      <c r="H4846" s="207" t="s">
        <v>1027</v>
      </c>
      <c r="I4846" s="207" t="s">
        <v>242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679</v>
      </c>
      <c r="C4847" s="209" t="s">
        <v>680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284</v>
      </c>
      <c r="H4847" s="207" t="s">
        <v>1027</v>
      </c>
      <c r="I4847" s="207" t="s">
        <v>242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679</v>
      </c>
      <c r="C4848" s="209" t="s">
        <v>680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284</v>
      </c>
      <c r="H4848" s="207" t="s">
        <v>1027</v>
      </c>
      <c r="I4848" s="207" t="s">
        <v>242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679</v>
      </c>
      <c r="C4849" s="209" t="s">
        <v>680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284</v>
      </c>
      <c r="H4849" s="207" t="s">
        <v>1027</v>
      </c>
      <c r="I4849" s="207" t="s">
        <v>242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679</v>
      </c>
      <c r="C4850" s="209" t="s">
        <v>680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284</v>
      </c>
      <c r="H4850" s="207" t="s">
        <v>1027</v>
      </c>
      <c r="I4850" s="207" t="s">
        <v>242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679</v>
      </c>
      <c r="C4851" s="209" t="s">
        <v>680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284</v>
      </c>
      <c r="H4851" s="207" t="s">
        <v>1027</v>
      </c>
      <c r="I4851" s="207" t="s">
        <v>242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679</v>
      </c>
      <c r="C4852" s="209" t="s">
        <v>680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284</v>
      </c>
      <c r="H4852" s="207" t="s">
        <v>1027</v>
      </c>
      <c r="I4852" s="207" t="s">
        <v>242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679</v>
      </c>
      <c r="C4853" s="209" t="s">
        <v>680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284</v>
      </c>
      <c r="H4853" s="207" t="s">
        <v>1027</v>
      </c>
      <c r="I4853" s="207" t="s">
        <v>242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679</v>
      </c>
      <c r="C4854" s="209" t="s">
        <v>680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284</v>
      </c>
      <c r="H4854" s="207" t="s">
        <v>1027</v>
      </c>
      <c r="I4854" s="207" t="s">
        <v>242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679</v>
      </c>
      <c r="C4855" s="209" t="s">
        <v>680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284</v>
      </c>
      <c r="H4855" s="207" t="s">
        <v>1027</v>
      </c>
      <c r="I4855" s="207" t="s">
        <v>242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679</v>
      </c>
      <c r="C4856" s="209" t="s">
        <v>680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284</v>
      </c>
      <c r="H4856" s="207" t="s">
        <v>1027</v>
      </c>
      <c r="I4856" s="207" t="s">
        <v>242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679</v>
      </c>
      <c r="C4857" s="209" t="s">
        <v>680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284</v>
      </c>
      <c r="H4857" s="207" t="s">
        <v>1027</v>
      </c>
      <c r="I4857" s="207" t="s">
        <v>242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679</v>
      </c>
      <c r="C4858" s="209" t="s">
        <v>680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284</v>
      </c>
      <c r="H4858" s="207" t="s">
        <v>1027</v>
      </c>
      <c r="I4858" s="207" t="s">
        <v>242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679</v>
      </c>
      <c r="C4859" s="209" t="s">
        <v>680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284</v>
      </c>
      <c r="H4859" s="207" t="s">
        <v>1027</v>
      </c>
      <c r="I4859" s="207" t="s">
        <v>242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679</v>
      </c>
      <c r="C4860" s="209" t="s">
        <v>680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284</v>
      </c>
      <c r="H4860" s="207" t="s">
        <v>1027</v>
      </c>
      <c r="I4860" s="207" t="s">
        <v>242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679</v>
      </c>
      <c r="C4861" s="209" t="s">
        <v>680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284</v>
      </c>
      <c r="H4861" s="207" t="s">
        <v>1027</v>
      </c>
      <c r="I4861" s="207" t="s">
        <v>242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679</v>
      </c>
      <c r="C4862" s="209" t="s">
        <v>680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284</v>
      </c>
      <c r="H4862" s="207" t="s">
        <v>1027</v>
      </c>
      <c r="I4862" s="207" t="s">
        <v>242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679</v>
      </c>
      <c r="C4863" s="209" t="s">
        <v>680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284</v>
      </c>
      <c r="H4863" s="207" t="s">
        <v>1027</v>
      </c>
      <c r="I4863" s="207" t="s">
        <v>242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679</v>
      </c>
      <c r="C4864" s="209" t="s">
        <v>680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284</v>
      </c>
      <c r="H4864" s="207" t="s">
        <v>1027</v>
      </c>
      <c r="I4864" s="207" t="s">
        <v>242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679</v>
      </c>
      <c r="C4865" s="209" t="s">
        <v>680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284</v>
      </c>
      <c r="H4865" s="207" t="s">
        <v>1027</v>
      </c>
      <c r="I4865" s="207" t="s">
        <v>242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679</v>
      </c>
      <c r="C4866" s="209" t="s">
        <v>680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284</v>
      </c>
      <c r="H4866" s="207" t="s">
        <v>1027</v>
      </c>
      <c r="I4866" s="207" t="s">
        <v>242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679</v>
      </c>
      <c r="C4867" s="209" t="s">
        <v>680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284</v>
      </c>
      <c r="H4867" s="207" t="s">
        <v>1027</v>
      </c>
      <c r="I4867" s="207" t="s">
        <v>242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679</v>
      </c>
      <c r="C4868" s="209" t="s">
        <v>680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284</v>
      </c>
      <c r="H4868" s="207" t="s">
        <v>1027</v>
      </c>
      <c r="I4868" s="207" t="s">
        <v>242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679</v>
      </c>
      <c r="C4869" s="209" t="s">
        <v>680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284</v>
      </c>
      <c r="H4869" s="207" t="s">
        <v>1027</v>
      </c>
      <c r="I4869" s="207" t="s">
        <v>242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679</v>
      </c>
      <c r="C4870" s="209" t="s">
        <v>680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284</v>
      </c>
      <c r="H4870" s="207" t="s">
        <v>1027</v>
      </c>
      <c r="I4870" s="207" t="s">
        <v>242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679</v>
      </c>
      <c r="C4871" s="209" t="s">
        <v>680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284</v>
      </c>
      <c r="H4871" s="207" t="s">
        <v>1027</v>
      </c>
      <c r="I4871" s="207" t="s">
        <v>242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679</v>
      </c>
      <c r="C4872" s="209" t="s">
        <v>680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284</v>
      </c>
      <c r="H4872" s="207" t="s">
        <v>1027</v>
      </c>
      <c r="I4872" s="207" t="s">
        <v>242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679</v>
      </c>
      <c r="C4873" s="209" t="s">
        <v>680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284</v>
      </c>
      <c r="H4873" s="207" t="s">
        <v>1027</v>
      </c>
      <c r="I4873" s="207" t="s">
        <v>242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679</v>
      </c>
      <c r="C4874" s="209" t="s">
        <v>680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284</v>
      </c>
      <c r="H4874" s="207" t="s">
        <v>1027</v>
      </c>
      <c r="I4874" s="207" t="s">
        <v>242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679</v>
      </c>
      <c r="C4875" s="209" t="s">
        <v>680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284</v>
      </c>
      <c r="H4875" s="207" t="s">
        <v>1027</v>
      </c>
      <c r="I4875" s="207" t="s">
        <v>242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679</v>
      </c>
      <c r="C4876" s="209" t="s">
        <v>680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284</v>
      </c>
      <c r="H4876" s="207" t="s">
        <v>1027</v>
      </c>
      <c r="I4876" s="207" t="s">
        <v>242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679</v>
      </c>
      <c r="C4877" s="209" t="s">
        <v>680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284</v>
      </c>
      <c r="H4877" s="207" t="s">
        <v>1027</v>
      </c>
      <c r="I4877" s="207" t="s">
        <v>242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679</v>
      </c>
      <c r="C4878" s="209" t="s">
        <v>680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284</v>
      </c>
      <c r="H4878" s="207" t="s">
        <v>1027</v>
      </c>
      <c r="I4878" s="207" t="s">
        <v>242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679</v>
      </c>
      <c r="C4879" s="209" t="s">
        <v>680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284</v>
      </c>
      <c r="H4879" s="207" t="s">
        <v>1027</v>
      </c>
      <c r="I4879" s="207" t="s">
        <v>242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679</v>
      </c>
      <c r="C4880" s="209" t="s">
        <v>680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284</v>
      </c>
      <c r="H4880" s="207" t="s">
        <v>1027</v>
      </c>
      <c r="I4880" s="207" t="s">
        <v>242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679</v>
      </c>
      <c r="C4881" s="209" t="s">
        <v>680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284</v>
      </c>
      <c r="H4881" s="207" t="s">
        <v>1027</v>
      </c>
      <c r="I4881" s="207" t="s">
        <v>242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679</v>
      </c>
      <c r="C4882" s="209" t="s">
        <v>680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284</v>
      </c>
      <c r="H4882" s="207" t="s">
        <v>1027</v>
      </c>
      <c r="I4882" s="207" t="s">
        <v>242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679</v>
      </c>
      <c r="C4883" s="209" t="s">
        <v>680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284</v>
      </c>
      <c r="H4883" s="207" t="s">
        <v>1027</v>
      </c>
      <c r="I4883" s="207" t="s">
        <v>242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679</v>
      </c>
      <c r="C4884" s="209" t="s">
        <v>680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284</v>
      </c>
      <c r="H4884" s="207" t="s">
        <v>1027</v>
      </c>
      <c r="I4884" s="207" t="s">
        <v>242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679</v>
      </c>
      <c r="C4885" s="209" t="s">
        <v>680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284</v>
      </c>
      <c r="H4885" s="207" t="s">
        <v>1027</v>
      </c>
      <c r="I4885" s="207" t="s">
        <v>242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679</v>
      </c>
      <c r="C4886" s="209" t="s">
        <v>680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284</v>
      </c>
      <c r="H4886" s="207" t="s">
        <v>1027</v>
      </c>
      <c r="I4886" s="207" t="s">
        <v>242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679</v>
      </c>
      <c r="C4887" s="209" t="s">
        <v>680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284</v>
      </c>
      <c r="H4887" s="207" t="s">
        <v>1027</v>
      </c>
      <c r="I4887" s="207" t="s">
        <v>242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679</v>
      </c>
      <c r="C4888" s="209" t="s">
        <v>680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284</v>
      </c>
      <c r="H4888" s="207" t="s">
        <v>1027</v>
      </c>
      <c r="I4888" s="207" t="s">
        <v>242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679</v>
      </c>
      <c r="C4889" s="209" t="s">
        <v>680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284</v>
      </c>
      <c r="H4889" s="207" t="s">
        <v>1027</v>
      </c>
      <c r="I4889" s="207" t="s">
        <v>242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679</v>
      </c>
      <c r="C4890" s="209" t="s">
        <v>680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284</v>
      </c>
      <c r="H4890" s="207" t="s">
        <v>1027</v>
      </c>
      <c r="I4890" s="207" t="s">
        <v>242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679</v>
      </c>
      <c r="C4891" s="209" t="s">
        <v>680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284</v>
      </c>
      <c r="H4891" s="207" t="s">
        <v>1027</v>
      </c>
      <c r="I4891" s="207" t="s">
        <v>242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679</v>
      </c>
      <c r="C4892" s="209" t="s">
        <v>680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284</v>
      </c>
      <c r="H4892" s="207" t="s">
        <v>1027</v>
      </c>
      <c r="I4892" s="207" t="s">
        <v>242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679</v>
      </c>
      <c r="C4893" s="209" t="s">
        <v>680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284</v>
      </c>
      <c r="H4893" s="207" t="s">
        <v>1027</v>
      </c>
      <c r="I4893" s="207" t="s">
        <v>242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679</v>
      </c>
      <c r="C4894" s="209" t="s">
        <v>680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284</v>
      </c>
      <c r="H4894" s="207" t="s">
        <v>1027</v>
      </c>
      <c r="I4894" s="207" t="s">
        <v>242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679</v>
      </c>
      <c r="C4895" s="209" t="s">
        <v>680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284</v>
      </c>
      <c r="H4895" s="207" t="s">
        <v>1027</v>
      </c>
      <c r="I4895" s="207" t="s">
        <v>242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679</v>
      </c>
      <c r="C4896" s="209" t="s">
        <v>680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284</v>
      </c>
      <c r="H4896" s="207" t="s">
        <v>1027</v>
      </c>
      <c r="I4896" s="207" t="s">
        <v>242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679</v>
      </c>
      <c r="C4897" s="209" t="s">
        <v>680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284</v>
      </c>
      <c r="H4897" s="207" t="s">
        <v>1027</v>
      </c>
      <c r="I4897" s="207" t="s">
        <v>242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679</v>
      </c>
      <c r="C4898" s="209" t="s">
        <v>680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284</v>
      </c>
      <c r="H4898" s="207" t="s">
        <v>1027</v>
      </c>
      <c r="I4898" s="207" t="s">
        <v>242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679</v>
      </c>
      <c r="C4899" s="209" t="s">
        <v>680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284</v>
      </c>
      <c r="H4899" s="207" t="s">
        <v>1027</v>
      </c>
      <c r="I4899" s="207" t="s">
        <v>242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679</v>
      </c>
      <c r="C4900" s="209" t="s">
        <v>680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284</v>
      </c>
      <c r="H4900" s="207" t="s">
        <v>1027</v>
      </c>
      <c r="I4900" s="207" t="s">
        <v>242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679</v>
      </c>
      <c r="C4901" s="209" t="s">
        <v>680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284</v>
      </c>
      <c r="H4901" s="207" t="s">
        <v>1027</v>
      </c>
      <c r="I4901" s="207" t="s">
        <v>242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679</v>
      </c>
      <c r="C4902" s="209" t="s">
        <v>680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284</v>
      </c>
      <c r="H4902" s="207" t="s">
        <v>1027</v>
      </c>
      <c r="I4902" s="207" t="s">
        <v>242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679</v>
      </c>
      <c r="C4903" s="209" t="s">
        <v>680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284</v>
      </c>
      <c r="H4903" s="207" t="s">
        <v>1027</v>
      </c>
      <c r="I4903" s="207" t="s">
        <v>242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679</v>
      </c>
      <c r="C4904" s="209" t="s">
        <v>680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284</v>
      </c>
      <c r="H4904" s="207" t="s">
        <v>1027</v>
      </c>
      <c r="I4904" s="207" t="s">
        <v>242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679</v>
      </c>
      <c r="C4905" s="209" t="s">
        <v>680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284</v>
      </c>
      <c r="H4905" s="207" t="s">
        <v>1027</v>
      </c>
      <c r="I4905" s="207" t="s">
        <v>242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679</v>
      </c>
      <c r="C4906" s="209" t="s">
        <v>680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284</v>
      </c>
      <c r="H4906" s="207" t="s">
        <v>1027</v>
      </c>
      <c r="I4906" s="207" t="s">
        <v>242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679</v>
      </c>
      <c r="C4907" s="209" t="s">
        <v>680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284</v>
      </c>
      <c r="H4907" s="207" t="s">
        <v>1027</v>
      </c>
      <c r="I4907" s="207" t="s">
        <v>242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679</v>
      </c>
      <c r="C4908" s="209" t="s">
        <v>680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284</v>
      </c>
      <c r="H4908" s="207" t="s">
        <v>1027</v>
      </c>
      <c r="I4908" s="207" t="s">
        <v>242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679</v>
      </c>
      <c r="C4909" s="209" t="s">
        <v>680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284</v>
      </c>
      <c r="H4909" s="207" t="s">
        <v>1027</v>
      </c>
      <c r="I4909" s="207" t="s">
        <v>242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679</v>
      </c>
      <c r="C4910" s="209" t="s">
        <v>680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284</v>
      </c>
      <c r="H4910" s="207" t="s">
        <v>1027</v>
      </c>
      <c r="I4910" s="207" t="s">
        <v>242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679</v>
      </c>
      <c r="C4911" s="209" t="s">
        <v>680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284</v>
      </c>
      <c r="H4911" s="207" t="s">
        <v>1027</v>
      </c>
      <c r="I4911" s="207" t="s">
        <v>242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679</v>
      </c>
      <c r="C4912" s="209" t="s">
        <v>680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284</v>
      </c>
      <c r="H4912" s="207" t="s">
        <v>1027</v>
      </c>
      <c r="I4912" s="207" t="s">
        <v>242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679</v>
      </c>
      <c r="C4913" s="209" t="s">
        <v>680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284</v>
      </c>
      <c r="H4913" s="207" t="s">
        <v>1027</v>
      </c>
      <c r="I4913" s="207" t="s">
        <v>242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679</v>
      </c>
      <c r="C4914" s="209" t="s">
        <v>680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284</v>
      </c>
      <c r="H4914" s="207" t="s">
        <v>1027</v>
      </c>
      <c r="I4914" s="207" t="s">
        <v>242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679</v>
      </c>
      <c r="C4915" s="209" t="s">
        <v>680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284</v>
      </c>
      <c r="H4915" s="207" t="s">
        <v>1027</v>
      </c>
      <c r="I4915" s="207" t="s">
        <v>242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679</v>
      </c>
      <c r="C4916" s="209" t="s">
        <v>680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284</v>
      </c>
      <c r="H4916" s="207" t="s">
        <v>1027</v>
      </c>
      <c r="I4916" s="207" t="s">
        <v>242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679</v>
      </c>
      <c r="C4917" s="209" t="s">
        <v>680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284</v>
      </c>
      <c r="H4917" s="207" t="s">
        <v>1027</v>
      </c>
      <c r="I4917" s="207" t="s">
        <v>242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679</v>
      </c>
      <c r="C4918" s="209" t="s">
        <v>680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284</v>
      </c>
      <c r="H4918" s="207" t="s">
        <v>1027</v>
      </c>
      <c r="I4918" s="207" t="s">
        <v>242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679</v>
      </c>
      <c r="C4919" s="209" t="s">
        <v>680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284</v>
      </c>
      <c r="H4919" s="207" t="s">
        <v>1027</v>
      </c>
      <c r="I4919" s="207" t="s">
        <v>242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679</v>
      </c>
      <c r="C4920" s="209" t="s">
        <v>680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284</v>
      </c>
      <c r="H4920" s="207" t="s">
        <v>1027</v>
      </c>
      <c r="I4920" s="207" t="s">
        <v>242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679</v>
      </c>
      <c r="C4921" s="209" t="s">
        <v>680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284</v>
      </c>
      <c r="H4921" s="207" t="s">
        <v>1027</v>
      </c>
      <c r="I4921" s="207" t="s">
        <v>242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679</v>
      </c>
      <c r="C4922" s="209" t="s">
        <v>680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284</v>
      </c>
      <c r="H4922" s="207" t="s">
        <v>1027</v>
      </c>
      <c r="I4922" s="207" t="s">
        <v>242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679</v>
      </c>
      <c r="C4923" s="209" t="s">
        <v>680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284</v>
      </c>
      <c r="H4923" s="207" t="s">
        <v>1027</v>
      </c>
      <c r="I4923" s="207" t="s">
        <v>242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679</v>
      </c>
      <c r="C4924" s="209" t="s">
        <v>680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284</v>
      </c>
      <c r="H4924" s="207" t="s">
        <v>1027</v>
      </c>
      <c r="I4924" s="207" t="s">
        <v>242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679</v>
      </c>
      <c r="C4925" s="209" t="s">
        <v>680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284</v>
      </c>
      <c r="H4925" s="207" t="s">
        <v>1027</v>
      </c>
      <c r="I4925" s="207" t="s">
        <v>242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679</v>
      </c>
      <c r="C4926" s="209" t="s">
        <v>680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284</v>
      </c>
      <c r="H4926" s="207" t="s">
        <v>1027</v>
      </c>
      <c r="I4926" s="207" t="s">
        <v>242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679</v>
      </c>
      <c r="C4927" s="209" t="s">
        <v>680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284</v>
      </c>
      <c r="H4927" s="207" t="s">
        <v>1027</v>
      </c>
      <c r="I4927" s="207" t="s">
        <v>242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679</v>
      </c>
      <c r="C4928" s="209" t="s">
        <v>680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284</v>
      </c>
      <c r="H4928" s="207" t="s">
        <v>1027</v>
      </c>
      <c r="I4928" s="207" t="s">
        <v>242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679</v>
      </c>
      <c r="C4929" s="209" t="s">
        <v>680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284</v>
      </c>
      <c r="H4929" s="207" t="s">
        <v>1027</v>
      </c>
      <c r="I4929" s="207" t="s">
        <v>242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679</v>
      </c>
      <c r="C4930" s="209" t="s">
        <v>680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284</v>
      </c>
      <c r="H4930" s="207" t="s">
        <v>1027</v>
      </c>
      <c r="I4930" s="207" t="s">
        <v>242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679</v>
      </c>
      <c r="C4931" s="209" t="s">
        <v>680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284</v>
      </c>
      <c r="H4931" s="207" t="s">
        <v>1027</v>
      </c>
      <c r="I4931" s="207" t="s">
        <v>242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679</v>
      </c>
      <c r="C4932" s="209" t="s">
        <v>680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284</v>
      </c>
      <c r="H4932" s="207" t="s">
        <v>1027</v>
      </c>
      <c r="I4932" s="207" t="s">
        <v>242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679</v>
      </c>
      <c r="C4933" s="209" t="s">
        <v>680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284</v>
      </c>
      <c r="H4933" s="207" t="s">
        <v>1027</v>
      </c>
      <c r="I4933" s="207" t="s">
        <v>242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679</v>
      </c>
      <c r="C4934" s="209" t="s">
        <v>680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284</v>
      </c>
      <c r="H4934" s="207" t="s">
        <v>1027</v>
      </c>
      <c r="I4934" s="207" t="s">
        <v>242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679</v>
      </c>
      <c r="C4935" s="209" t="s">
        <v>680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284</v>
      </c>
      <c r="H4935" s="207" t="s">
        <v>1027</v>
      </c>
      <c r="I4935" s="207" t="s">
        <v>242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679</v>
      </c>
      <c r="C4936" s="209" t="s">
        <v>680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284</v>
      </c>
      <c r="H4936" s="207" t="s">
        <v>1027</v>
      </c>
      <c r="I4936" s="207" t="s">
        <v>242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679</v>
      </c>
      <c r="C4937" s="209" t="s">
        <v>680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284</v>
      </c>
      <c r="H4937" s="207" t="s">
        <v>1027</v>
      </c>
      <c r="I4937" s="207" t="s">
        <v>242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679</v>
      </c>
      <c r="C4938" s="209" t="s">
        <v>680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284</v>
      </c>
      <c r="H4938" s="207" t="s">
        <v>1027</v>
      </c>
      <c r="I4938" s="207" t="s">
        <v>242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679</v>
      </c>
      <c r="C4939" s="209" t="s">
        <v>680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284</v>
      </c>
      <c r="H4939" s="207" t="s">
        <v>1027</v>
      </c>
      <c r="I4939" s="207" t="s">
        <v>242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679</v>
      </c>
      <c r="C4940" s="209" t="s">
        <v>680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284</v>
      </c>
      <c r="H4940" s="207" t="s">
        <v>1027</v>
      </c>
      <c r="I4940" s="207" t="s">
        <v>242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679</v>
      </c>
      <c r="C4941" s="209" t="s">
        <v>680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284</v>
      </c>
      <c r="H4941" s="207" t="s">
        <v>1027</v>
      </c>
      <c r="I4941" s="207" t="s">
        <v>242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679</v>
      </c>
      <c r="C4942" s="209" t="s">
        <v>680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284</v>
      </c>
      <c r="H4942" s="207" t="s">
        <v>1027</v>
      </c>
      <c r="I4942" s="207" t="s">
        <v>242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679</v>
      </c>
      <c r="C4943" s="209" t="s">
        <v>680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284</v>
      </c>
      <c r="H4943" s="207" t="s">
        <v>1027</v>
      </c>
      <c r="I4943" s="207" t="s">
        <v>242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679</v>
      </c>
      <c r="C4944" s="209" t="s">
        <v>680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284</v>
      </c>
      <c r="H4944" s="207" t="s">
        <v>1027</v>
      </c>
      <c r="I4944" s="207" t="s">
        <v>242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679</v>
      </c>
      <c r="C4945" s="209" t="s">
        <v>680</v>
      </c>
      <c r="D4945" s="72" t="str">
        <f t="shared" si="155"/>
        <v>jul/2018</v>
      </c>
      <c r="E4945" s="206">
        <v>43306</v>
      </c>
      <c r="F4945" s="205" t="s">
        <v>209</v>
      </c>
      <c r="G4945" s="205" t="s">
        <v>284</v>
      </c>
      <c r="H4945" s="207" t="s">
        <v>295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679</v>
      </c>
      <c r="C4946" s="209" t="s">
        <v>680</v>
      </c>
      <c r="D4946" s="72" t="str">
        <f t="shared" si="155"/>
        <v>jul/2018</v>
      </c>
      <c r="E4946" s="206">
        <v>43306</v>
      </c>
      <c r="F4946" s="205" t="s">
        <v>209</v>
      </c>
      <c r="G4946" s="205" t="s">
        <v>284</v>
      </c>
      <c r="H4946" s="207" t="s">
        <v>295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679</v>
      </c>
      <c r="C4947" s="209" t="s">
        <v>680</v>
      </c>
      <c r="D4947" s="72" t="str">
        <f t="shared" si="155"/>
        <v>jul/2018</v>
      </c>
      <c r="E4947" s="206">
        <v>43306</v>
      </c>
      <c r="F4947" s="205" t="s">
        <v>209</v>
      </c>
      <c r="G4947" s="205" t="s">
        <v>284</v>
      </c>
      <c r="H4947" s="207" t="s">
        <v>295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679</v>
      </c>
      <c r="C4948" s="209" t="s">
        <v>680</v>
      </c>
      <c r="D4948" s="72" t="str">
        <f t="shared" si="155"/>
        <v>jul/2018</v>
      </c>
      <c r="E4948" s="206">
        <v>43306</v>
      </c>
      <c r="F4948" s="205" t="s">
        <v>209</v>
      </c>
      <c r="G4948" s="205" t="s">
        <v>284</v>
      </c>
      <c r="H4948" s="207" t="s">
        <v>295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679</v>
      </c>
      <c r="C4949" s="209" t="s">
        <v>680</v>
      </c>
      <c r="D4949" s="72" t="str">
        <f t="shared" si="155"/>
        <v>jul/2018</v>
      </c>
      <c r="E4949" s="206">
        <v>43306</v>
      </c>
      <c r="F4949" s="205" t="s">
        <v>209</v>
      </c>
      <c r="G4949" s="205" t="s">
        <v>284</v>
      </c>
      <c r="H4949" s="207" t="s">
        <v>295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679</v>
      </c>
      <c r="C4950" s="209" t="s">
        <v>680</v>
      </c>
      <c r="D4950" s="72" t="str">
        <f t="shared" si="155"/>
        <v>jul/2018</v>
      </c>
      <c r="E4950" s="206">
        <v>43306</v>
      </c>
      <c r="F4950" s="205" t="s">
        <v>209</v>
      </c>
      <c r="G4950" s="205" t="s">
        <v>284</v>
      </c>
      <c r="H4950" s="207" t="s">
        <v>1028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679</v>
      </c>
      <c r="C4951" s="209" t="s">
        <v>680</v>
      </c>
      <c r="D4951" s="72" t="str">
        <f t="shared" si="155"/>
        <v>jul/2018</v>
      </c>
      <c r="E4951" s="206">
        <v>43306</v>
      </c>
      <c r="F4951" s="205" t="s">
        <v>209</v>
      </c>
      <c r="G4951" s="205" t="s">
        <v>284</v>
      </c>
      <c r="H4951" s="207" t="s">
        <v>1028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679</v>
      </c>
      <c r="C4952" s="209" t="s">
        <v>680</v>
      </c>
      <c r="D4952" s="72" t="str">
        <f t="shared" si="155"/>
        <v>jul/2018</v>
      </c>
      <c r="E4952" s="206">
        <v>43306</v>
      </c>
      <c r="F4952" s="205" t="s">
        <v>209</v>
      </c>
      <c r="G4952" s="205" t="s">
        <v>284</v>
      </c>
      <c r="H4952" s="207" t="s">
        <v>1028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679</v>
      </c>
      <c r="C4953" s="209" t="s">
        <v>680</v>
      </c>
      <c r="D4953" s="72" t="str">
        <f t="shared" si="155"/>
        <v>jul/2018</v>
      </c>
      <c r="E4953" s="206">
        <v>43306</v>
      </c>
      <c r="F4953" s="205" t="s">
        <v>209</v>
      </c>
      <c r="G4953" s="205" t="s">
        <v>284</v>
      </c>
      <c r="H4953" s="207" t="s">
        <v>1028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681</v>
      </c>
      <c r="C4954" s="209" t="s">
        <v>680</v>
      </c>
      <c r="D4954" s="72" t="str">
        <f t="shared" si="155"/>
        <v>jul/2018</v>
      </c>
      <c r="E4954" s="206">
        <v>43306</v>
      </c>
      <c r="F4954" s="205" t="s">
        <v>200</v>
      </c>
      <c r="G4954" s="205" t="s">
        <v>284</v>
      </c>
      <c r="H4954" s="207" t="s">
        <v>296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679</v>
      </c>
      <c r="C4955" s="209" t="s">
        <v>680</v>
      </c>
      <c r="D4955" s="72" t="str">
        <f t="shared" si="155"/>
        <v>jul/2018</v>
      </c>
      <c r="E4955" s="206">
        <v>43306</v>
      </c>
      <c r="F4955" s="205" t="s">
        <v>200</v>
      </c>
      <c r="G4955" s="205" t="s">
        <v>284</v>
      </c>
      <c r="H4955" s="207" t="s">
        <v>296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679</v>
      </c>
      <c r="C4956" s="209" t="s">
        <v>680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284</v>
      </c>
      <c r="H4956" s="207" t="s">
        <v>305</v>
      </c>
      <c r="I4956" s="207" t="s">
        <v>238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679</v>
      </c>
      <c r="C4957" s="209" t="s">
        <v>680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284</v>
      </c>
      <c r="H4957" s="207" t="s">
        <v>305</v>
      </c>
      <c r="I4957" s="207" t="s">
        <v>237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679</v>
      </c>
      <c r="C4958" s="209" t="s">
        <v>680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284</v>
      </c>
      <c r="H4958" s="207" t="s">
        <v>305</v>
      </c>
      <c r="I4958" s="207" t="s">
        <v>238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679</v>
      </c>
      <c r="C4959" s="209" t="s">
        <v>680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284</v>
      </c>
      <c r="H4959" s="207" t="s">
        <v>305</v>
      </c>
      <c r="I4959" s="207" t="s">
        <v>237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679</v>
      </c>
      <c r="C4960" s="209" t="s">
        <v>680</v>
      </c>
      <c r="D4960" s="72" t="str">
        <f t="shared" si="155"/>
        <v>jul/2018</v>
      </c>
      <c r="E4960" s="206">
        <v>43307</v>
      </c>
      <c r="F4960" s="205" t="s">
        <v>1470</v>
      </c>
      <c r="G4960" s="205" t="s">
        <v>284</v>
      </c>
      <c r="H4960" s="207" t="s">
        <v>1402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679</v>
      </c>
      <c r="C4961" s="209" t="s">
        <v>680</v>
      </c>
      <c r="D4961" s="72" t="str">
        <f t="shared" si="155"/>
        <v>jul/2018</v>
      </c>
      <c r="E4961" s="206">
        <v>43307</v>
      </c>
      <c r="F4961" s="205" t="s">
        <v>172</v>
      </c>
      <c r="G4961" s="205" t="s">
        <v>284</v>
      </c>
      <c r="H4961" s="207" t="s">
        <v>1402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679</v>
      </c>
      <c r="C4962" s="209" t="s">
        <v>680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284</v>
      </c>
      <c r="H4962" s="207" t="s">
        <v>316</v>
      </c>
      <c r="I4962" s="207" t="s">
        <v>157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679</v>
      </c>
      <c r="C4963" s="209" t="s">
        <v>680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284</v>
      </c>
      <c r="H4963" s="207" t="s">
        <v>1275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679</v>
      </c>
      <c r="C4964" s="209" t="s">
        <v>680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284</v>
      </c>
      <c r="H4964" s="207" t="s">
        <v>1017</v>
      </c>
      <c r="I4964" s="207" t="s">
        <v>232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679</v>
      </c>
      <c r="C4965" s="209" t="s">
        <v>680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284</v>
      </c>
      <c r="H4965" s="207" t="s">
        <v>1017</v>
      </c>
      <c r="I4965" s="207" t="s">
        <v>232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679</v>
      </c>
      <c r="C4966" s="209" t="s">
        <v>680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284</v>
      </c>
      <c r="H4966" s="207" t="s">
        <v>385</v>
      </c>
      <c r="I4966" s="207" t="s">
        <v>238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679</v>
      </c>
      <c r="C4967" s="209" t="s">
        <v>680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284</v>
      </c>
      <c r="H4967" s="207" t="s">
        <v>1018</v>
      </c>
      <c r="I4967" s="207" t="s">
        <v>232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679</v>
      </c>
      <c r="C4968" s="209" t="s">
        <v>680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284</v>
      </c>
      <c r="H4968" s="207" t="s">
        <v>384</v>
      </c>
      <c r="I4968" s="207" t="s">
        <v>237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679</v>
      </c>
      <c r="C4969" s="209" t="s">
        <v>680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284</v>
      </c>
      <c r="H4969" s="207" t="s">
        <v>1404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679</v>
      </c>
      <c r="C4970" s="209" t="s">
        <v>680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284</v>
      </c>
      <c r="H4970" s="207" t="s">
        <v>405</v>
      </c>
      <c r="I4970" s="207" t="s">
        <v>237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679</v>
      </c>
      <c r="C4971" s="209" t="s">
        <v>680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284</v>
      </c>
      <c r="H4971" s="207" t="s">
        <v>343</v>
      </c>
      <c r="I4971" s="207" t="s">
        <v>238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679</v>
      </c>
      <c r="C4972" s="209" t="s">
        <v>680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284</v>
      </c>
      <c r="H4972" s="207" t="s">
        <v>343</v>
      </c>
      <c r="I4972" s="207" t="s">
        <v>237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679</v>
      </c>
      <c r="C4973" s="209" t="s">
        <v>680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284</v>
      </c>
      <c r="H4973" s="207" t="s">
        <v>343</v>
      </c>
      <c r="I4973" s="207" t="s">
        <v>237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679</v>
      </c>
      <c r="C4974" s="209" t="s">
        <v>680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284</v>
      </c>
      <c r="H4974" s="207" t="s">
        <v>343</v>
      </c>
      <c r="I4974" s="207" t="s">
        <v>238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679</v>
      </c>
      <c r="C4975" s="209" t="s">
        <v>680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284</v>
      </c>
      <c r="H4975" s="207" t="s">
        <v>343</v>
      </c>
      <c r="I4975" s="207" t="s">
        <v>237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679</v>
      </c>
      <c r="C4976" s="209" t="s">
        <v>680</v>
      </c>
      <c r="D4976" s="72" t="str">
        <f t="shared" si="155"/>
        <v>jul/2018</v>
      </c>
      <c r="E4976" s="206">
        <v>43307</v>
      </c>
      <c r="F4976" s="205" t="s">
        <v>182</v>
      </c>
      <c r="G4976" s="205" t="s">
        <v>284</v>
      </c>
      <c r="H4976" s="207" t="s">
        <v>1103</v>
      </c>
      <c r="I4976" s="207" t="s">
        <v>183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679</v>
      </c>
      <c r="C4977" s="209" t="s">
        <v>680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284</v>
      </c>
      <c r="H4977" s="207" t="s">
        <v>1000</v>
      </c>
      <c r="I4977" s="207" t="s">
        <v>232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679</v>
      </c>
      <c r="C4978" s="209" t="s">
        <v>680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284</v>
      </c>
      <c r="H4978" s="207" t="s">
        <v>325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679</v>
      </c>
      <c r="C4979" s="209" t="s">
        <v>680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284</v>
      </c>
      <c r="H4979" s="207" t="s">
        <v>325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679</v>
      </c>
      <c r="C4980" s="209" t="s">
        <v>680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284</v>
      </c>
      <c r="H4980" s="207" t="s">
        <v>1342</v>
      </c>
      <c r="I4980" s="207" t="s">
        <v>232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679</v>
      </c>
      <c r="C4981" s="209" t="s">
        <v>680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284</v>
      </c>
      <c r="H4981" s="207" t="s">
        <v>1391</v>
      </c>
      <c r="I4981" s="207" t="s">
        <v>237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679</v>
      </c>
      <c r="C4982" s="209" t="s">
        <v>680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284</v>
      </c>
      <c r="H4982" s="207" t="s">
        <v>996</v>
      </c>
      <c r="I4982" s="207" t="s">
        <v>238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679</v>
      </c>
      <c r="C4983" s="209" t="s">
        <v>680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284</v>
      </c>
      <c r="H4983" s="207" t="s">
        <v>1001</v>
      </c>
      <c r="I4983" s="207" t="s">
        <v>232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679</v>
      </c>
      <c r="C4984" s="209" t="s">
        <v>680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284</v>
      </c>
      <c r="H4984" s="207" t="s">
        <v>303</v>
      </c>
      <c r="I4984" s="207" t="s">
        <v>237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679</v>
      </c>
      <c r="C4985" s="209" t="s">
        <v>680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284</v>
      </c>
      <c r="H4985" s="207" t="s">
        <v>320</v>
      </c>
      <c r="I4985" s="207" t="s">
        <v>238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679</v>
      </c>
      <c r="C4986" s="209" t="s">
        <v>680</v>
      </c>
      <c r="D4986" s="72" t="str">
        <f t="shared" si="155"/>
        <v>jul/2018</v>
      </c>
      <c r="E4986" s="206">
        <v>43307</v>
      </c>
      <c r="F4986" s="205" t="s">
        <v>311</v>
      </c>
      <c r="G4986" s="205" t="s">
        <v>284</v>
      </c>
      <c r="H4986" s="207" t="s">
        <v>981</v>
      </c>
      <c r="I4986" s="207" t="s">
        <v>265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679</v>
      </c>
      <c r="C4987" s="209" t="s">
        <v>680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284</v>
      </c>
      <c r="H4987" s="207" t="s">
        <v>1045</v>
      </c>
      <c r="I4987" s="207" t="s">
        <v>238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679</v>
      </c>
      <c r="C4988" s="209" t="s">
        <v>680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284</v>
      </c>
      <c r="H4988" s="207" t="s">
        <v>352</v>
      </c>
      <c r="I4988" s="207" t="s">
        <v>237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679</v>
      </c>
      <c r="C4989" s="209" t="s">
        <v>680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284</v>
      </c>
      <c r="H4989" s="207" t="s">
        <v>1056</v>
      </c>
      <c r="I4989" s="207" t="s">
        <v>232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679</v>
      </c>
      <c r="C4990" s="209" t="s">
        <v>680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284</v>
      </c>
      <c r="H4990" s="207" t="s">
        <v>1056</v>
      </c>
      <c r="I4990" s="207" t="s">
        <v>232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679</v>
      </c>
      <c r="C4991" s="209" t="s">
        <v>680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284</v>
      </c>
      <c r="H4991" s="207" t="s">
        <v>1059</v>
      </c>
      <c r="I4991" s="207" t="s">
        <v>232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679</v>
      </c>
      <c r="C4992" s="209" t="s">
        <v>680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284</v>
      </c>
      <c r="H4992" s="207" t="s">
        <v>1471</v>
      </c>
      <c r="I4992" s="207" t="s">
        <v>266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679</v>
      </c>
      <c r="C4993" s="209" t="s">
        <v>680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284</v>
      </c>
      <c r="H4993" s="207" t="s">
        <v>1471</v>
      </c>
      <c r="I4993" s="207" t="s">
        <v>266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679</v>
      </c>
      <c r="C4994" s="209" t="s">
        <v>680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284</v>
      </c>
      <c r="H4994" s="207" t="s">
        <v>1471</v>
      </c>
      <c r="I4994" s="207" t="s">
        <v>266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679</v>
      </c>
      <c r="C4995" s="209" t="s">
        <v>680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284</v>
      </c>
      <c r="H4995" s="207" t="s">
        <v>1471</v>
      </c>
      <c r="I4995" s="207" t="s">
        <v>266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679</v>
      </c>
      <c r="C4996" s="209" t="s">
        <v>680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284</v>
      </c>
      <c r="H4996" s="207" t="s">
        <v>1047</v>
      </c>
      <c r="I4996" s="207" t="s">
        <v>258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679</v>
      </c>
      <c r="C4997" s="209" t="s">
        <v>680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284</v>
      </c>
      <c r="H4997" s="207" t="s">
        <v>331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679</v>
      </c>
      <c r="C4998" s="209" t="s">
        <v>680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284</v>
      </c>
      <c r="H4998" s="207" t="s">
        <v>308</v>
      </c>
      <c r="I4998" s="207" t="s">
        <v>244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679</v>
      </c>
      <c r="C4999" s="209" t="s">
        <v>680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284</v>
      </c>
      <c r="H4999" s="207" t="s">
        <v>1003</v>
      </c>
      <c r="I4999" s="207" t="s">
        <v>257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679</v>
      </c>
      <c r="C5000" s="209" t="s">
        <v>680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314</v>
      </c>
      <c r="H5000" s="207" t="s">
        <v>288</v>
      </c>
      <c r="I5000" s="207" t="s">
        <v>237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681</v>
      </c>
      <c r="C5001" s="209" t="s">
        <v>680</v>
      </c>
      <c r="D5001" s="72" t="str">
        <f t="shared" si="157"/>
        <v>jul/2018</v>
      </c>
      <c r="E5001" s="206">
        <v>43307</v>
      </c>
      <c r="F5001" s="205" t="s">
        <v>202</v>
      </c>
      <c r="G5001" s="205" t="s">
        <v>284</v>
      </c>
      <c r="H5001" s="207" t="s">
        <v>203</v>
      </c>
      <c r="I5001" s="207" t="s">
        <v>289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679</v>
      </c>
      <c r="C5002" s="209" t="s">
        <v>680</v>
      </c>
      <c r="D5002" s="72" t="str">
        <f t="shared" si="157"/>
        <v>jul/2018</v>
      </c>
      <c r="E5002" s="206">
        <v>43307</v>
      </c>
      <c r="F5002" s="205" t="s">
        <v>202</v>
      </c>
      <c r="G5002" s="205" t="s">
        <v>284</v>
      </c>
      <c r="H5002" s="207" t="s">
        <v>203</v>
      </c>
      <c r="I5002" s="207" t="s">
        <v>289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679</v>
      </c>
      <c r="C5003" s="209" t="s">
        <v>680</v>
      </c>
      <c r="D5003" s="72" t="str">
        <f t="shared" si="157"/>
        <v>jul/2018</v>
      </c>
      <c r="E5003" s="206">
        <v>43307</v>
      </c>
      <c r="F5003" s="205" t="s">
        <v>1466</v>
      </c>
      <c r="G5003" s="205" t="s">
        <v>284</v>
      </c>
      <c r="H5003" s="207" t="s">
        <v>1012</v>
      </c>
      <c r="I5003" s="207" t="s">
        <v>188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679</v>
      </c>
      <c r="C5004" s="209" t="s">
        <v>680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284</v>
      </c>
      <c r="H5004" s="207" t="s">
        <v>1005</v>
      </c>
      <c r="I5004" s="207" t="s">
        <v>232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679</v>
      </c>
      <c r="C5005" s="209" t="s">
        <v>680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284</v>
      </c>
      <c r="H5005" s="207" t="s">
        <v>339</v>
      </c>
      <c r="I5005" s="207" t="s">
        <v>164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679</v>
      </c>
      <c r="C5006" s="209" t="s">
        <v>680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284</v>
      </c>
      <c r="H5006" s="207" t="s">
        <v>339</v>
      </c>
      <c r="I5006" s="207" t="s">
        <v>164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679</v>
      </c>
      <c r="C5007" s="209" t="s">
        <v>680</v>
      </c>
      <c r="D5007" s="72" t="str">
        <f t="shared" si="157"/>
        <v>jul/2018</v>
      </c>
      <c r="E5007" s="206">
        <v>43307</v>
      </c>
      <c r="F5007" s="205" t="s">
        <v>209</v>
      </c>
      <c r="G5007" s="205" t="s">
        <v>284</v>
      </c>
      <c r="H5007" s="207" t="s">
        <v>295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679</v>
      </c>
      <c r="C5008" s="209" t="s">
        <v>680</v>
      </c>
      <c r="D5008" s="72" t="str">
        <f t="shared" si="157"/>
        <v>jul/2018</v>
      </c>
      <c r="E5008" s="206">
        <v>43307</v>
      </c>
      <c r="F5008" s="205" t="s">
        <v>209</v>
      </c>
      <c r="G5008" s="205" t="s">
        <v>284</v>
      </c>
      <c r="H5008" s="207" t="s">
        <v>295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679</v>
      </c>
      <c r="C5009" s="209" t="s">
        <v>680</v>
      </c>
      <c r="D5009" s="72" t="str">
        <f t="shared" si="157"/>
        <v>jul/2018</v>
      </c>
      <c r="E5009" s="206">
        <v>43307</v>
      </c>
      <c r="F5009" s="205" t="s">
        <v>209</v>
      </c>
      <c r="G5009" s="205" t="s">
        <v>284</v>
      </c>
      <c r="H5009" s="207" t="s">
        <v>295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679</v>
      </c>
      <c r="C5010" s="209" t="s">
        <v>680</v>
      </c>
      <c r="D5010" s="72" t="str">
        <f t="shared" si="157"/>
        <v>jul/2018</v>
      </c>
      <c r="E5010" s="206">
        <v>43307</v>
      </c>
      <c r="F5010" s="205" t="s">
        <v>209</v>
      </c>
      <c r="G5010" s="205" t="s">
        <v>284</v>
      </c>
      <c r="H5010" s="207" t="s">
        <v>295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679</v>
      </c>
      <c r="C5011" s="209" t="s">
        <v>680</v>
      </c>
      <c r="D5011" s="72" t="str">
        <f t="shared" si="157"/>
        <v>jul/2018</v>
      </c>
      <c r="E5011" s="206">
        <v>43307</v>
      </c>
      <c r="F5011" s="205" t="s">
        <v>209</v>
      </c>
      <c r="G5011" s="205" t="s">
        <v>284</v>
      </c>
      <c r="H5011" s="207" t="s">
        <v>295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679</v>
      </c>
      <c r="C5012" s="209" t="s">
        <v>680</v>
      </c>
      <c r="D5012" s="72" t="str">
        <f t="shared" si="157"/>
        <v>jul/2018</v>
      </c>
      <c r="E5012" s="206">
        <v>43307</v>
      </c>
      <c r="F5012" s="205" t="s">
        <v>209</v>
      </c>
      <c r="G5012" s="205" t="s">
        <v>284</v>
      </c>
      <c r="H5012" s="207" t="s">
        <v>295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679</v>
      </c>
      <c r="C5013" s="209" t="s">
        <v>680</v>
      </c>
      <c r="D5013" s="72" t="str">
        <f t="shared" si="157"/>
        <v>jul/2018</v>
      </c>
      <c r="E5013" s="206">
        <v>43307</v>
      </c>
      <c r="F5013" s="205" t="s">
        <v>209</v>
      </c>
      <c r="G5013" s="205" t="s">
        <v>284</v>
      </c>
      <c r="H5013" s="207" t="s">
        <v>295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679</v>
      </c>
      <c r="C5014" s="209" t="s">
        <v>680</v>
      </c>
      <c r="D5014" s="72" t="str">
        <f t="shared" si="157"/>
        <v>jul/2018</v>
      </c>
      <c r="E5014" s="206">
        <v>43307</v>
      </c>
      <c r="F5014" s="205" t="s">
        <v>209</v>
      </c>
      <c r="G5014" s="205" t="s">
        <v>284</v>
      </c>
      <c r="H5014" s="207" t="s">
        <v>295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679</v>
      </c>
      <c r="C5015" s="209" t="s">
        <v>680</v>
      </c>
      <c r="D5015" s="72" t="str">
        <f t="shared" si="157"/>
        <v>jul/2018</v>
      </c>
      <c r="E5015" s="206">
        <v>43307</v>
      </c>
      <c r="F5015" s="205" t="s">
        <v>209</v>
      </c>
      <c r="G5015" s="205" t="s">
        <v>284</v>
      </c>
      <c r="H5015" s="207" t="s">
        <v>295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679</v>
      </c>
      <c r="C5016" s="209" t="s">
        <v>680</v>
      </c>
      <c r="D5016" s="72" t="str">
        <f t="shared" si="157"/>
        <v>jul/2018</v>
      </c>
      <c r="E5016" s="206">
        <v>43307</v>
      </c>
      <c r="F5016" s="205" t="s">
        <v>209</v>
      </c>
      <c r="G5016" s="205" t="s">
        <v>284</v>
      </c>
      <c r="H5016" s="207" t="s">
        <v>295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679</v>
      </c>
      <c r="C5017" s="209" t="s">
        <v>680</v>
      </c>
      <c r="D5017" s="72" t="str">
        <f t="shared" si="157"/>
        <v>jul/2018</v>
      </c>
      <c r="E5017" s="206">
        <v>43307</v>
      </c>
      <c r="F5017" s="205" t="s">
        <v>209</v>
      </c>
      <c r="G5017" s="205" t="s">
        <v>284</v>
      </c>
      <c r="H5017" s="207" t="s">
        <v>295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679</v>
      </c>
      <c r="C5018" s="209" t="s">
        <v>680</v>
      </c>
      <c r="D5018" s="72" t="str">
        <f t="shared" si="157"/>
        <v>jul/2018</v>
      </c>
      <c r="E5018" s="206">
        <v>43307</v>
      </c>
      <c r="F5018" s="205" t="s">
        <v>209</v>
      </c>
      <c r="G5018" s="205" t="s">
        <v>284</v>
      </c>
      <c r="H5018" s="207" t="s">
        <v>295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679</v>
      </c>
      <c r="C5019" s="209" t="s">
        <v>680</v>
      </c>
      <c r="D5019" s="72" t="str">
        <f t="shared" si="157"/>
        <v>jul/2018</v>
      </c>
      <c r="E5019" s="206">
        <v>43307</v>
      </c>
      <c r="F5019" s="205" t="s">
        <v>209</v>
      </c>
      <c r="G5019" s="205" t="s">
        <v>284</v>
      </c>
      <c r="H5019" s="207" t="s">
        <v>295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679</v>
      </c>
      <c r="C5020" s="209" t="s">
        <v>680</v>
      </c>
      <c r="D5020" s="72" t="str">
        <f t="shared" si="157"/>
        <v>jul/2018</v>
      </c>
      <c r="E5020" s="206">
        <v>43307</v>
      </c>
      <c r="F5020" s="205" t="s">
        <v>209</v>
      </c>
      <c r="G5020" s="205" t="s">
        <v>284</v>
      </c>
      <c r="H5020" s="207" t="s">
        <v>295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679</v>
      </c>
      <c r="C5021" s="209" t="s">
        <v>680</v>
      </c>
      <c r="D5021" s="72" t="str">
        <f t="shared" si="157"/>
        <v>jul/2018</v>
      </c>
      <c r="E5021" s="206">
        <v>43307</v>
      </c>
      <c r="F5021" s="205" t="s">
        <v>209</v>
      </c>
      <c r="G5021" s="205" t="s">
        <v>284</v>
      </c>
      <c r="H5021" s="207" t="s">
        <v>295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679</v>
      </c>
      <c r="C5022" s="209" t="s">
        <v>680</v>
      </c>
      <c r="D5022" s="72" t="str">
        <f t="shared" si="157"/>
        <v>jul/2018</v>
      </c>
      <c r="E5022" s="206">
        <v>43307</v>
      </c>
      <c r="F5022" s="205" t="s">
        <v>209</v>
      </c>
      <c r="G5022" s="205" t="s">
        <v>284</v>
      </c>
      <c r="H5022" s="207" t="s">
        <v>295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679</v>
      </c>
      <c r="C5023" s="209" t="s">
        <v>680</v>
      </c>
      <c r="D5023" s="72" t="str">
        <f t="shared" si="157"/>
        <v>jul/2018</v>
      </c>
      <c r="E5023" s="206">
        <v>43307</v>
      </c>
      <c r="F5023" s="205" t="s">
        <v>209</v>
      </c>
      <c r="G5023" s="205" t="s">
        <v>284</v>
      </c>
      <c r="H5023" s="207" t="s">
        <v>295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679</v>
      </c>
      <c r="C5024" s="209" t="s">
        <v>680</v>
      </c>
      <c r="D5024" s="72" t="str">
        <f t="shared" si="157"/>
        <v>jul/2018</v>
      </c>
      <c r="E5024" s="206">
        <v>43307</v>
      </c>
      <c r="F5024" s="205" t="s">
        <v>209</v>
      </c>
      <c r="G5024" s="205" t="s">
        <v>284</v>
      </c>
      <c r="H5024" s="207" t="s">
        <v>295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679</v>
      </c>
      <c r="C5025" s="209" t="s">
        <v>680</v>
      </c>
      <c r="D5025" s="72" t="str">
        <f t="shared" si="157"/>
        <v>jul/2018</v>
      </c>
      <c r="E5025" s="206">
        <v>43307</v>
      </c>
      <c r="F5025" s="205" t="s">
        <v>209</v>
      </c>
      <c r="G5025" s="205" t="s">
        <v>284</v>
      </c>
      <c r="H5025" s="207" t="s">
        <v>295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679</v>
      </c>
      <c r="C5026" s="209" t="s">
        <v>680</v>
      </c>
      <c r="D5026" s="72" t="str">
        <f t="shared" si="157"/>
        <v>jul/2018</v>
      </c>
      <c r="E5026" s="206">
        <v>43307</v>
      </c>
      <c r="F5026" s="205" t="s">
        <v>209</v>
      </c>
      <c r="G5026" s="205" t="s">
        <v>284</v>
      </c>
      <c r="H5026" s="207" t="s">
        <v>295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679</v>
      </c>
      <c r="C5027" s="209" t="s">
        <v>680</v>
      </c>
      <c r="D5027" s="72" t="str">
        <f t="shared" si="157"/>
        <v>jul/2018</v>
      </c>
      <c r="E5027" s="206">
        <v>43307</v>
      </c>
      <c r="F5027" s="205" t="s">
        <v>209</v>
      </c>
      <c r="G5027" s="205" t="s">
        <v>284</v>
      </c>
      <c r="H5027" s="207" t="s">
        <v>295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679</v>
      </c>
      <c r="C5028" s="209" t="s">
        <v>680</v>
      </c>
      <c r="D5028" s="72" t="str">
        <f t="shared" si="157"/>
        <v>jul/2018</v>
      </c>
      <c r="E5028" s="206">
        <v>43307</v>
      </c>
      <c r="F5028" s="205" t="s">
        <v>209</v>
      </c>
      <c r="G5028" s="205" t="s">
        <v>284</v>
      </c>
      <c r="H5028" s="207" t="s">
        <v>295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679</v>
      </c>
      <c r="C5029" s="209" t="s">
        <v>680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284</v>
      </c>
      <c r="H5029" s="207" t="s">
        <v>533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679</v>
      </c>
      <c r="C5030" s="209" t="s">
        <v>680</v>
      </c>
      <c r="D5030" s="72" t="str">
        <f t="shared" si="157"/>
        <v>jul/2018</v>
      </c>
      <c r="E5030" s="206">
        <v>43307</v>
      </c>
      <c r="F5030" s="205" t="s">
        <v>209</v>
      </c>
      <c r="G5030" s="205" t="s">
        <v>284</v>
      </c>
      <c r="H5030" s="207" t="s">
        <v>1028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679</v>
      </c>
      <c r="C5031" s="209" t="s">
        <v>680</v>
      </c>
      <c r="D5031" s="72" t="str">
        <f t="shared" si="157"/>
        <v>jul/2018</v>
      </c>
      <c r="E5031" s="206">
        <v>43307</v>
      </c>
      <c r="F5031" s="205" t="s">
        <v>209</v>
      </c>
      <c r="G5031" s="205" t="s">
        <v>284</v>
      </c>
      <c r="H5031" s="207" t="s">
        <v>1028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679</v>
      </c>
      <c r="C5032" s="209" t="s">
        <v>680</v>
      </c>
      <c r="D5032" s="72" t="str">
        <f t="shared" si="157"/>
        <v>jul/2018</v>
      </c>
      <c r="E5032" s="206">
        <v>43307</v>
      </c>
      <c r="F5032" s="205" t="s">
        <v>209</v>
      </c>
      <c r="G5032" s="205" t="s">
        <v>284</v>
      </c>
      <c r="H5032" s="207" t="s">
        <v>1028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679</v>
      </c>
      <c r="C5033" s="209" t="s">
        <v>680</v>
      </c>
      <c r="D5033" s="72" t="str">
        <f t="shared" si="157"/>
        <v>jul/2018</v>
      </c>
      <c r="E5033" s="206">
        <v>43307</v>
      </c>
      <c r="F5033" s="205" t="s">
        <v>209</v>
      </c>
      <c r="G5033" s="205" t="s">
        <v>284</v>
      </c>
      <c r="H5033" s="207" t="s">
        <v>1028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679</v>
      </c>
      <c r="C5034" s="209" t="s">
        <v>680</v>
      </c>
      <c r="D5034" s="72" t="str">
        <f t="shared" si="157"/>
        <v>jul/2018</v>
      </c>
      <c r="E5034" s="206">
        <v>43307</v>
      </c>
      <c r="F5034" s="205" t="s">
        <v>209</v>
      </c>
      <c r="G5034" s="205" t="s">
        <v>284</v>
      </c>
      <c r="H5034" s="207" t="s">
        <v>1028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679</v>
      </c>
      <c r="C5035" s="209" t="s">
        <v>680</v>
      </c>
      <c r="D5035" s="72" t="str">
        <f t="shared" si="157"/>
        <v>jul/2018</v>
      </c>
      <c r="E5035" s="206">
        <v>43307</v>
      </c>
      <c r="F5035" s="205" t="s">
        <v>209</v>
      </c>
      <c r="G5035" s="205" t="s">
        <v>284</v>
      </c>
      <c r="H5035" s="207" t="s">
        <v>1028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679</v>
      </c>
      <c r="C5036" s="209" t="s">
        <v>680</v>
      </c>
      <c r="D5036" s="72" t="str">
        <f t="shared" si="157"/>
        <v>jul/2018</v>
      </c>
      <c r="E5036" s="206">
        <v>43307</v>
      </c>
      <c r="F5036" s="205" t="s">
        <v>209</v>
      </c>
      <c r="G5036" s="205" t="s">
        <v>284</v>
      </c>
      <c r="H5036" s="207" t="s">
        <v>1028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681</v>
      </c>
      <c r="C5037" s="209" t="s">
        <v>680</v>
      </c>
      <c r="D5037" s="72" t="str">
        <f t="shared" si="157"/>
        <v>jul/2018</v>
      </c>
      <c r="E5037" s="206">
        <v>43307</v>
      </c>
      <c r="F5037" s="205" t="s">
        <v>200</v>
      </c>
      <c r="G5037" s="205" t="s">
        <v>284</v>
      </c>
      <c r="H5037" s="207" t="s">
        <v>296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679</v>
      </c>
      <c r="C5038" s="209" t="s">
        <v>680</v>
      </c>
      <c r="D5038" s="72" t="str">
        <f t="shared" si="157"/>
        <v>jul/2018</v>
      </c>
      <c r="E5038" s="206">
        <v>43307</v>
      </c>
      <c r="F5038" s="205" t="s">
        <v>200</v>
      </c>
      <c r="G5038" s="205" t="s">
        <v>284</v>
      </c>
      <c r="H5038" s="207" t="s">
        <v>296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679</v>
      </c>
      <c r="C5039" s="209" t="s">
        <v>680</v>
      </c>
      <c r="D5039" s="72" t="str">
        <f t="shared" si="157"/>
        <v>jul/2018</v>
      </c>
      <c r="E5039" s="206">
        <v>43307</v>
      </c>
      <c r="F5039" s="205" t="s">
        <v>311</v>
      </c>
      <c r="G5039" s="205" t="s">
        <v>284</v>
      </c>
      <c r="H5039" s="207" t="s">
        <v>378</v>
      </c>
      <c r="I5039" s="207" t="s">
        <v>265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679</v>
      </c>
      <c r="C5040" s="209" t="s">
        <v>680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284</v>
      </c>
      <c r="H5040" s="207" t="s">
        <v>1472</v>
      </c>
      <c r="I5040" s="207" t="s">
        <v>273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679</v>
      </c>
      <c r="C5041" s="209" t="s">
        <v>680</v>
      </c>
      <c r="D5041" s="72" t="str">
        <f t="shared" si="157"/>
        <v>jul/2018</v>
      </c>
      <c r="E5041" s="206">
        <v>43308</v>
      </c>
      <c r="F5041" s="205" t="s">
        <v>311</v>
      </c>
      <c r="G5041" s="205" t="s">
        <v>284</v>
      </c>
      <c r="H5041" s="207" t="s">
        <v>1473</v>
      </c>
      <c r="I5041" s="207" t="s">
        <v>265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679</v>
      </c>
      <c r="C5042" s="209" t="s">
        <v>680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284</v>
      </c>
      <c r="H5042" s="207" t="s">
        <v>207</v>
      </c>
      <c r="I5042" s="207" t="s">
        <v>186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679</v>
      </c>
      <c r="C5043" s="209" t="s">
        <v>680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284</v>
      </c>
      <c r="H5043" s="207" t="s">
        <v>178</v>
      </c>
      <c r="I5043" s="207" t="s">
        <v>237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679</v>
      </c>
      <c r="C5044" s="209" t="s">
        <v>680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284</v>
      </c>
      <c r="H5044" s="207" t="s">
        <v>999</v>
      </c>
      <c r="I5044" s="207" t="s">
        <v>232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679</v>
      </c>
      <c r="C5045" s="209" t="s">
        <v>680</v>
      </c>
      <c r="D5045" s="72" t="str">
        <f t="shared" si="157"/>
        <v>jul/2018</v>
      </c>
      <c r="E5045" s="206">
        <v>43308</v>
      </c>
      <c r="F5045" s="205" t="s">
        <v>200</v>
      </c>
      <c r="G5045" s="205" t="s">
        <v>284</v>
      </c>
      <c r="H5045" s="207" t="s">
        <v>291</v>
      </c>
      <c r="I5045" s="207" t="s">
        <v>226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679</v>
      </c>
      <c r="C5046" s="209" t="s">
        <v>680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284</v>
      </c>
      <c r="H5046" s="207" t="s">
        <v>986</v>
      </c>
      <c r="I5046" s="207" t="s">
        <v>238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679</v>
      </c>
      <c r="C5047" s="209" t="s">
        <v>680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284</v>
      </c>
      <c r="H5047" s="207" t="s">
        <v>405</v>
      </c>
      <c r="I5047" s="207" t="s">
        <v>237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679</v>
      </c>
      <c r="C5048" s="209" t="s">
        <v>680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284</v>
      </c>
      <c r="H5048" s="207" t="s">
        <v>343</v>
      </c>
      <c r="I5048" s="207" t="s">
        <v>238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679</v>
      </c>
      <c r="C5049" s="209" t="s">
        <v>680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284</v>
      </c>
      <c r="H5049" s="207" t="s">
        <v>1391</v>
      </c>
      <c r="I5049" s="207" t="s">
        <v>237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679</v>
      </c>
      <c r="C5050" s="209" t="s">
        <v>680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284</v>
      </c>
      <c r="H5050" s="207" t="s">
        <v>303</v>
      </c>
      <c r="I5050" s="207" t="s">
        <v>237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679</v>
      </c>
      <c r="C5051" s="209" t="s">
        <v>680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284</v>
      </c>
      <c r="H5051" s="207" t="s">
        <v>143</v>
      </c>
      <c r="I5051" s="207" t="s">
        <v>244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679</v>
      </c>
      <c r="C5052" s="209" t="s">
        <v>680</v>
      </c>
      <c r="D5052" s="72" t="str">
        <f t="shared" si="157"/>
        <v>jul/2018</v>
      </c>
      <c r="E5052" s="206">
        <v>43308</v>
      </c>
      <c r="F5052" s="205" t="s">
        <v>202</v>
      </c>
      <c r="G5052" s="205" t="s">
        <v>284</v>
      </c>
      <c r="H5052" s="207" t="s">
        <v>203</v>
      </c>
      <c r="I5052" s="207" t="s">
        <v>289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679</v>
      </c>
      <c r="C5053" s="209" t="s">
        <v>680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284</v>
      </c>
      <c r="H5053" s="207" t="s">
        <v>993</v>
      </c>
      <c r="I5053" s="207" t="s">
        <v>239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679</v>
      </c>
      <c r="C5054" s="209" t="s">
        <v>680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284</v>
      </c>
      <c r="H5054" s="207" t="s">
        <v>339</v>
      </c>
      <c r="I5054" s="207" t="s">
        <v>164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679</v>
      </c>
      <c r="C5055" s="209" t="s">
        <v>680</v>
      </c>
      <c r="D5055" s="72" t="str">
        <f t="shared" si="157"/>
        <v>jul/2018</v>
      </c>
      <c r="E5055" s="206">
        <v>43308</v>
      </c>
      <c r="F5055" s="205" t="s">
        <v>209</v>
      </c>
      <c r="G5055" s="205" t="s">
        <v>284</v>
      </c>
      <c r="H5055" s="207" t="s">
        <v>295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679</v>
      </c>
      <c r="C5056" s="209" t="s">
        <v>680</v>
      </c>
      <c r="D5056" s="72" t="str">
        <f t="shared" si="157"/>
        <v>jul/2018</v>
      </c>
      <c r="E5056" s="206">
        <v>43308</v>
      </c>
      <c r="F5056" s="205" t="s">
        <v>209</v>
      </c>
      <c r="G5056" s="205" t="s">
        <v>284</v>
      </c>
      <c r="H5056" s="207" t="s">
        <v>295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679</v>
      </c>
      <c r="C5057" s="209" t="s">
        <v>680</v>
      </c>
      <c r="D5057" s="72" t="str">
        <f t="shared" si="157"/>
        <v>jul/2018</v>
      </c>
      <c r="E5057" s="206">
        <v>43308</v>
      </c>
      <c r="F5057" s="205" t="s">
        <v>209</v>
      </c>
      <c r="G5057" s="205" t="s">
        <v>284</v>
      </c>
      <c r="H5057" s="207" t="s">
        <v>295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679</v>
      </c>
      <c r="C5058" s="209" t="s">
        <v>680</v>
      </c>
      <c r="D5058" s="72" t="str">
        <f t="shared" si="157"/>
        <v>jul/2018</v>
      </c>
      <c r="E5058" s="206">
        <v>43308</v>
      </c>
      <c r="F5058" s="205" t="s">
        <v>209</v>
      </c>
      <c r="G5058" s="205" t="s">
        <v>284</v>
      </c>
      <c r="H5058" s="207" t="s">
        <v>295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679</v>
      </c>
      <c r="C5059" s="209" t="s">
        <v>680</v>
      </c>
      <c r="D5059" s="72" t="str">
        <f t="shared" si="157"/>
        <v>jul/2018</v>
      </c>
      <c r="E5059" s="206">
        <v>43308</v>
      </c>
      <c r="F5059" s="205" t="s">
        <v>209</v>
      </c>
      <c r="G5059" s="205" t="s">
        <v>284</v>
      </c>
      <c r="H5059" s="207" t="s">
        <v>1028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679</v>
      </c>
      <c r="C5060" s="209" t="s">
        <v>680</v>
      </c>
      <c r="D5060" s="72" t="str">
        <f t="shared" ref="D5060:D5123" si="159">TEXT(E5060,"mmm/aaaa")</f>
        <v>jul/2018</v>
      </c>
      <c r="E5060" s="206">
        <v>43308</v>
      </c>
      <c r="F5060" s="205" t="s">
        <v>209</v>
      </c>
      <c r="G5060" s="205" t="s">
        <v>284</v>
      </c>
      <c r="H5060" s="207" t="s">
        <v>1028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679</v>
      </c>
      <c r="C5061" s="209" t="s">
        <v>680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284</v>
      </c>
      <c r="H5061" s="207" t="s">
        <v>305</v>
      </c>
      <c r="I5061" s="207" t="s">
        <v>238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679</v>
      </c>
      <c r="C5062" s="209" t="s">
        <v>680</v>
      </c>
      <c r="D5062" s="72" t="str">
        <f t="shared" si="159"/>
        <v>jul/2018</v>
      </c>
      <c r="E5062" s="206">
        <v>43311</v>
      </c>
      <c r="F5062" s="205" t="s">
        <v>172</v>
      </c>
      <c r="G5062" s="205" t="s">
        <v>284</v>
      </c>
      <c r="H5062" s="207" t="s">
        <v>728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679</v>
      </c>
      <c r="C5063" s="209" t="s">
        <v>680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284</v>
      </c>
      <c r="H5063" s="207" t="s">
        <v>359</v>
      </c>
      <c r="I5063" s="207" t="s">
        <v>238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679</v>
      </c>
      <c r="C5064" s="209" t="s">
        <v>680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284</v>
      </c>
      <c r="H5064" s="207" t="s">
        <v>359</v>
      </c>
      <c r="I5064" s="207" t="s">
        <v>238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679</v>
      </c>
      <c r="C5065" s="209" t="s">
        <v>680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284</v>
      </c>
      <c r="H5065" s="207" t="s">
        <v>385</v>
      </c>
      <c r="I5065" s="207" t="s">
        <v>238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679</v>
      </c>
      <c r="C5066" s="209" t="s">
        <v>680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284</v>
      </c>
      <c r="H5066" s="207" t="s">
        <v>385</v>
      </c>
      <c r="I5066" s="207" t="s">
        <v>238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679</v>
      </c>
      <c r="C5067" s="209" t="s">
        <v>680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284</v>
      </c>
      <c r="H5067" s="207" t="s">
        <v>385</v>
      </c>
      <c r="I5067" s="207" t="s">
        <v>238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679</v>
      </c>
      <c r="C5068" s="209" t="s">
        <v>680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284</v>
      </c>
      <c r="H5068" s="207" t="s">
        <v>384</v>
      </c>
      <c r="I5068" s="207" t="s">
        <v>237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679</v>
      </c>
      <c r="C5069" s="209" t="s">
        <v>680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284</v>
      </c>
      <c r="H5069" s="207" t="s">
        <v>1404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679</v>
      </c>
      <c r="C5070" s="209" t="s">
        <v>680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284</v>
      </c>
      <c r="H5070" s="207" t="s">
        <v>1019</v>
      </c>
      <c r="I5070" s="207" t="s">
        <v>239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679</v>
      </c>
      <c r="C5071" s="209" t="s">
        <v>680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284</v>
      </c>
      <c r="H5071" s="207" t="s">
        <v>1019</v>
      </c>
      <c r="I5071" s="207" t="s">
        <v>238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679</v>
      </c>
      <c r="C5072" s="209" t="s">
        <v>680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284</v>
      </c>
      <c r="H5072" s="207" t="s">
        <v>996</v>
      </c>
      <c r="I5072" s="207" t="s">
        <v>238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679</v>
      </c>
      <c r="C5073" s="209" t="s">
        <v>680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284</v>
      </c>
      <c r="H5073" s="207" t="s">
        <v>889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679</v>
      </c>
      <c r="C5074" s="209" t="s">
        <v>680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284</v>
      </c>
      <c r="H5074" s="207" t="s">
        <v>303</v>
      </c>
      <c r="I5074" s="207" t="s">
        <v>238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679</v>
      </c>
      <c r="C5075" s="209" t="s">
        <v>680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284</v>
      </c>
      <c r="H5075" s="207" t="s">
        <v>1002</v>
      </c>
      <c r="I5075" s="207" t="s">
        <v>241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679</v>
      </c>
      <c r="C5076" s="209" t="s">
        <v>680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284</v>
      </c>
      <c r="H5076" s="207" t="s">
        <v>1030</v>
      </c>
      <c r="I5076" s="207" t="s">
        <v>238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679</v>
      </c>
      <c r="C5077" s="209" t="s">
        <v>680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284</v>
      </c>
      <c r="H5077" s="207" t="s">
        <v>495</v>
      </c>
      <c r="I5077" s="207" t="s">
        <v>238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679</v>
      </c>
      <c r="C5078" s="209" t="s">
        <v>680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284</v>
      </c>
      <c r="H5078" s="207" t="s">
        <v>179</v>
      </c>
      <c r="I5078" s="207" t="s">
        <v>238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679</v>
      </c>
      <c r="C5079" s="209" t="s">
        <v>680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284</v>
      </c>
      <c r="H5079" s="207" t="s">
        <v>1474</v>
      </c>
      <c r="I5079" s="207" t="s">
        <v>237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679</v>
      </c>
      <c r="C5080" s="209" t="s">
        <v>680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284</v>
      </c>
      <c r="H5080" s="207" t="s">
        <v>400</v>
      </c>
      <c r="I5080" s="207" t="s">
        <v>249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679</v>
      </c>
      <c r="C5081" s="209" t="s">
        <v>680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284</v>
      </c>
      <c r="H5081" s="207" t="s">
        <v>400</v>
      </c>
      <c r="I5081" s="207" t="s">
        <v>249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679</v>
      </c>
      <c r="C5082" s="209" t="s">
        <v>680</v>
      </c>
      <c r="D5082" s="72" t="str">
        <f t="shared" si="159"/>
        <v>jul/2018</v>
      </c>
      <c r="E5082" s="206">
        <v>43311</v>
      </c>
      <c r="F5082" s="205" t="s">
        <v>202</v>
      </c>
      <c r="G5082" s="205" t="s">
        <v>284</v>
      </c>
      <c r="H5082" s="207" t="s">
        <v>203</v>
      </c>
      <c r="I5082" s="207" t="s">
        <v>289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679</v>
      </c>
      <c r="C5083" s="209" t="s">
        <v>680</v>
      </c>
      <c r="D5083" s="72" t="str">
        <f t="shared" si="159"/>
        <v>jul/2018</v>
      </c>
      <c r="E5083" s="206">
        <v>43311</v>
      </c>
      <c r="F5083" s="205" t="s">
        <v>209</v>
      </c>
      <c r="G5083" s="205" t="s">
        <v>284</v>
      </c>
      <c r="H5083" s="207" t="s">
        <v>295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679</v>
      </c>
      <c r="C5084" s="209" t="s">
        <v>680</v>
      </c>
      <c r="D5084" s="72" t="str">
        <f t="shared" si="159"/>
        <v>jul/2018</v>
      </c>
      <c r="E5084" s="206">
        <v>43311</v>
      </c>
      <c r="F5084" s="205" t="s">
        <v>209</v>
      </c>
      <c r="G5084" s="205" t="s">
        <v>284</v>
      </c>
      <c r="H5084" s="207" t="s">
        <v>1028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679</v>
      </c>
      <c r="C5085" s="209" t="s">
        <v>680</v>
      </c>
      <c r="D5085" s="72" t="str">
        <f t="shared" si="159"/>
        <v>jul/2018</v>
      </c>
      <c r="E5085" s="206">
        <v>43311</v>
      </c>
      <c r="F5085" s="205" t="s">
        <v>209</v>
      </c>
      <c r="G5085" s="205" t="s">
        <v>284</v>
      </c>
      <c r="H5085" s="207" t="s">
        <v>1028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679</v>
      </c>
      <c r="C5086" s="209" t="s">
        <v>680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284</v>
      </c>
      <c r="H5086" s="207" t="s">
        <v>305</v>
      </c>
      <c r="I5086" s="207" t="s">
        <v>238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679</v>
      </c>
      <c r="C5087" s="209" t="s">
        <v>680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284</v>
      </c>
      <c r="H5087" s="207" t="s">
        <v>494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679</v>
      </c>
      <c r="C5088" s="209" t="s">
        <v>680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284</v>
      </c>
      <c r="H5088" s="207" t="s">
        <v>178</v>
      </c>
      <c r="I5088" s="207" t="s">
        <v>249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679</v>
      </c>
      <c r="C5089" s="209" t="s">
        <v>680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284</v>
      </c>
      <c r="H5089" s="207" t="s">
        <v>178</v>
      </c>
      <c r="I5089" s="207" t="s">
        <v>237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679</v>
      </c>
      <c r="C5090" s="209" t="s">
        <v>680</v>
      </c>
      <c r="D5090" s="72" t="str">
        <f t="shared" si="159"/>
        <v>jul/2018</v>
      </c>
      <c r="E5090" s="206">
        <v>43312</v>
      </c>
      <c r="F5090" s="205" t="s">
        <v>200</v>
      </c>
      <c r="G5090" s="205" t="s">
        <v>284</v>
      </c>
      <c r="H5090" s="207" t="s">
        <v>291</v>
      </c>
      <c r="I5090" s="207" t="s">
        <v>226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679</v>
      </c>
      <c r="C5091" s="209" t="s">
        <v>680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284</v>
      </c>
      <c r="H5091" s="207" t="s">
        <v>1163</v>
      </c>
      <c r="I5091" s="207" t="s">
        <v>238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679</v>
      </c>
      <c r="C5092" s="209" t="s">
        <v>680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284</v>
      </c>
      <c r="H5092" s="207" t="s">
        <v>1163</v>
      </c>
      <c r="I5092" s="207" t="s">
        <v>238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679</v>
      </c>
      <c r="C5093" s="209" t="s">
        <v>680</v>
      </c>
      <c r="D5093" s="72" t="str">
        <f t="shared" si="159"/>
        <v>jul/2018</v>
      </c>
      <c r="E5093" s="206">
        <v>43312</v>
      </c>
      <c r="F5093" s="205" t="s">
        <v>1475</v>
      </c>
      <c r="G5093" s="205" t="s">
        <v>284</v>
      </c>
      <c r="H5093" s="207" t="s">
        <v>1476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679</v>
      </c>
      <c r="C5094" s="209" t="s">
        <v>680</v>
      </c>
      <c r="D5094" s="72" t="str">
        <f t="shared" si="159"/>
        <v>jul/2018</v>
      </c>
      <c r="E5094" s="206">
        <v>43312</v>
      </c>
      <c r="F5094" s="205" t="s">
        <v>1475</v>
      </c>
      <c r="G5094" s="205" t="s">
        <v>284</v>
      </c>
      <c r="H5094" s="207" t="s">
        <v>1476</v>
      </c>
      <c r="I5094" s="207" t="s">
        <v>189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679</v>
      </c>
      <c r="C5095" s="209" t="s">
        <v>680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284</v>
      </c>
      <c r="H5095" s="207" t="s">
        <v>1192</v>
      </c>
      <c r="I5095" s="207" t="s">
        <v>238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679</v>
      </c>
      <c r="C5096" s="209" t="s">
        <v>680</v>
      </c>
      <c r="D5096" s="72" t="str">
        <f t="shared" si="159"/>
        <v>jul/2018</v>
      </c>
      <c r="E5096" s="206">
        <v>43312</v>
      </c>
      <c r="F5096" s="205" t="s">
        <v>311</v>
      </c>
      <c r="G5096" s="205" t="s">
        <v>284</v>
      </c>
      <c r="H5096" s="207" t="s">
        <v>446</v>
      </c>
      <c r="I5096" s="207" t="s">
        <v>265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679</v>
      </c>
      <c r="C5097" s="209" t="s">
        <v>680</v>
      </c>
      <c r="D5097" s="72" t="str">
        <f t="shared" si="159"/>
        <v>jul/2018</v>
      </c>
      <c r="E5097" s="206">
        <v>43312</v>
      </c>
      <c r="F5097" s="205" t="s">
        <v>1477</v>
      </c>
      <c r="G5097" s="205" t="s">
        <v>284</v>
      </c>
      <c r="H5097" s="207" t="s">
        <v>331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679</v>
      </c>
      <c r="C5098" s="209" t="s">
        <v>680</v>
      </c>
      <c r="D5098" s="72" t="str">
        <f t="shared" si="159"/>
        <v>jul/2018</v>
      </c>
      <c r="E5098" s="206">
        <v>43312</v>
      </c>
      <c r="F5098" s="205" t="s">
        <v>1477</v>
      </c>
      <c r="G5098" s="205" t="s">
        <v>284</v>
      </c>
      <c r="H5098" s="207" t="s">
        <v>331</v>
      </c>
      <c r="I5098" s="207" t="s">
        <v>189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679</v>
      </c>
      <c r="C5099" s="209" t="s">
        <v>680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284</v>
      </c>
      <c r="H5099" s="207" t="s">
        <v>1034</v>
      </c>
      <c r="I5099" s="207" t="s">
        <v>239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681</v>
      </c>
      <c r="C5100" s="209" t="s">
        <v>680</v>
      </c>
      <c r="D5100" s="72" t="str">
        <f t="shared" si="159"/>
        <v>jul/2018</v>
      </c>
      <c r="E5100" s="206">
        <v>43312</v>
      </c>
      <c r="F5100" s="205" t="s">
        <v>170</v>
      </c>
      <c r="G5100" s="205" t="s">
        <v>284</v>
      </c>
      <c r="H5100" s="207" t="s">
        <v>496</v>
      </c>
      <c r="I5100" s="207" t="s">
        <v>227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679</v>
      </c>
      <c r="C5101" s="209" t="s">
        <v>680</v>
      </c>
      <c r="D5101" s="72" t="str">
        <f t="shared" si="159"/>
        <v>jul/2018</v>
      </c>
      <c r="E5101" s="206">
        <v>43312</v>
      </c>
      <c r="F5101" s="205" t="s">
        <v>170</v>
      </c>
      <c r="G5101" s="205" t="s">
        <v>284</v>
      </c>
      <c r="H5101" s="207" t="s">
        <v>496</v>
      </c>
      <c r="I5101" s="207" t="s">
        <v>227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679</v>
      </c>
      <c r="C5102" s="209" t="s">
        <v>680</v>
      </c>
      <c r="D5102" s="72" t="str">
        <f t="shared" si="159"/>
        <v>jul/2018</v>
      </c>
      <c r="E5102" s="206">
        <v>43312</v>
      </c>
      <c r="F5102" s="205" t="s">
        <v>202</v>
      </c>
      <c r="G5102" s="205" t="s">
        <v>284</v>
      </c>
      <c r="H5102" s="207" t="s">
        <v>203</v>
      </c>
      <c r="I5102" s="207" t="s">
        <v>289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679</v>
      </c>
      <c r="C5103" s="209" t="s">
        <v>680</v>
      </c>
      <c r="D5103" s="72" t="str">
        <f t="shared" si="159"/>
        <v>jul/2018</v>
      </c>
      <c r="E5103" s="206">
        <v>43312</v>
      </c>
      <c r="F5103" s="205" t="s">
        <v>209</v>
      </c>
      <c r="G5103" s="205" t="s">
        <v>284</v>
      </c>
      <c r="H5103" s="207" t="s">
        <v>295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679</v>
      </c>
      <c r="C5104" s="209" t="s">
        <v>680</v>
      </c>
      <c r="D5104" s="72" t="str">
        <f t="shared" si="159"/>
        <v>jul/2018</v>
      </c>
      <c r="E5104" s="206">
        <v>43312</v>
      </c>
      <c r="F5104" s="205" t="s">
        <v>209</v>
      </c>
      <c r="G5104" s="205" t="s">
        <v>284</v>
      </c>
      <c r="H5104" s="207" t="s">
        <v>295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679</v>
      </c>
      <c r="C5105" s="209" t="s">
        <v>680</v>
      </c>
      <c r="D5105" s="72" t="str">
        <f t="shared" si="159"/>
        <v>jul/2018</v>
      </c>
      <c r="E5105" s="206">
        <v>43312</v>
      </c>
      <c r="F5105" s="205" t="s">
        <v>209</v>
      </c>
      <c r="G5105" s="205" t="s">
        <v>284</v>
      </c>
      <c r="H5105" s="207" t="s">
        <v>295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679</v>
      </c>
      <c r="C5106" s="209" t="s">
        <v>680</v>
      </c>
      <c r="D5106" s="72" t="str">
        <f t="shared" si="159"/>
        <v>jul/2018</v>
      </c>
      <c r="E5106" s="206">
        <v>43312</v>
      </c>
      <c r="F5106" s="205" t="s">
        <v>209</v>
      </c>
      <c r="G5106" s="205" t="s">
        <v>284</v>
      </c>
      <c r="H5106" s="207" t="s">
        <v>1028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679</v>
      </c>
      <c r="C5107" s="209" t="s">
        <v>680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284</v>
      </c>
      <c r="H5107" s="207" t="s">
        <v>325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679</v>
      </c>
      <c r="C5108" s="209" t="s">
        <v>680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284</v>
      </c>
      <c r="H5108" s="207" t="s">
        <v>1163</v>
      </c>
      <c r="I5108" s="207" t="s">
        <v>238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679</v>
      </c>
      <c r="C5109" s="209" t="s">
        <v>680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284</v>
      </c>
      <c r="H5109" s="207" t="s">
        <v>1330</v>
      </c>
      <c r="I5109" s="207" t="s">
        <v>239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679</v>
      </c>
      <c r="C5110" s="209" t="s">
        <v>680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284</v>
      </c>
      <c r="H5110" s="207" t="s">
        <v>1192</v>
      </c>
      <c r="I5110" s="207" t="s">
        <v>239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679</v>
      </c>
      <c r="C5111" s="209" t="s">
        <v>680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284</v>
      </c>
      <c r="H5111" s="207" t="s">
        <v>168</v>
      </c>
      <c r="I5111" s="207" t="s">
        <v>249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679</v>
      </c>
      <c r="C5112" s="209" t="s">
        <v>680</v>
      </c>
      <c r="D5112" s="72" t="str">
        <f t="shared" si="159"/>
        <v>ago/2018</v>
      </c>
      <c r="E5112" s="206">
        <v>43313</v>
      </c>
      <c r="F5112" s="205" t="s">
        <v>202</v>
      </c>
      <c r="G5112" s="205" t="s">
        <v>284</v>
      </c>
      <c r="H5112" s="207" t="s">
        <v>203</v>
      </c>
      <c r="I5112" s="207" t="s">
        <v>289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679</v>
      </c>
      <c r="C5113" s="209" t="s">
        <v>680</v>
      </c>
      <c r="D5113" s="72" t="str">
        <f t="shared" si="159"/>
        <v>ago/2018</v>
      </c>
      <c r="E5113" s="206">
        <v>43313</v>
      </c>
      <c r="F5113" s="205"/>
      <c r="G5113" s="205" t="s">
        <v>284</v>
      </c>
      <c r="H5113" s="207" t="s">
        <v>1478</v>
      </c>
      <c r="I5113" s="207" t="s">
        <v>265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679</v>
      </c>
      <c r="C5114" s="209" t="s">
        <v>680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284</v>
      </c>
      <c r="H5114" s="207" t="s">
        <v>1346</v>
      </c>
      <c r="I5114" s="207" t="s">
        <v>163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679</v>
      </c>
      <c r="C5115" s="209" t="s">
        <v>680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284</v>
      </c>
      <c r="H5115" s="207" t="s">
        <v>1404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679</v>
      </c>
      <c r="C5116" s="209" t="s">
        <v>680</v>
      </c>
      <c r="D5116" s="72" t="str">
        <f t="shared" si="159"/>
        <v>ago/2018</v>
      </c>
      <c r="E5116" s="206">
        <v>43314</v>
      </c>
      <c r="F5116" s="205" t="s">
        <v>311</v>
      </c>
      <c r="G5116" s="205" t="s">
        <v>284</v>
      </c>
      <c r="H5116" s="207" t="s">
        <v>383</v>
      </c>
      <c r="I5116" s="207" t="s">
        <v>265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679</v>
      </c>
      <c r="C5117" s="209" t="s">
        <v>680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284</v>
      </c>
      <c r="H5117" s="207" t="s">
        <v>1002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679</v>
      </c>
      <c r="C5118" s="209" t="s">
        <v>680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284</v>
      </c>
      <c r="H5118" s="207" t="s">
        <v>984</v>
      </c>
      <c r="I5118" s="207" t="s">
        <v>245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679</v>
      </c>
      <c r="C5119" s="209" t="s">
        <v>680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284</v>
      </c>
      <c r="H5119" s="207" t="s">
        <v>143</v>
      </c>
      <c r="I5119" s="207" t="s">
        <v>244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679</v>
      </c>
      <c r="C5120" s="209" t="s">
        <v>680</v>
      </c>
      <c r="D5120" s="72" t="str">
        <f t="shared" si="159"/>
        <v>ago/2018</v>
      </c>
      <c r="E5120" s="206">
        <v>43314</v>
      </c>
      <c r="F5120" s="205" t="s">
        <v>202</v>
      </c>
      <c r="G5120" s="205" t="s">
        <v>284</v>
      </c>
      <c r="H5120" s="207" t="s">
        <v>203</v>
      </c>
      <c r="I5120" s="207" t="s">
        <v>289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679</v>
      </c>
      <c r="C5121" s="209" t="s">
        <v>680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284</v>
      </c>
      <c r="H5121" s="207" t="s">
        <v>306</v>
      </c>
      <c r="I5121" s="207" t="s">
        <v>245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679</v>
      </c>
      <c r="C5122" s="209" t="s">
        <v>680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284</v>
      </c>
      <c r="H5122" s="207" t="s">
        <v>993</v>
      </c>
      <c r="I5122" s="207" t="s">
        <v>239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679</v>
      </c>
      <c r="C5123" s="209" t="s">
        <v>680</v>
      </c>
      <c r="D5123" s="72" t="str">
        <f t="shared" si="159"/>
        <v>ago/2018</v>
      </c>
      <c r="E5123" s="206">
        <v>43314</v>
      </c>
      <c r="F5123" s="205" t="s">
        <v>209</v>
      </c>
      <c r="G5123" s="205" t="s">
        <v>284</v>
      </c>
      <c r="H5123" s="207" t="s">
        <v>295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679</v>
      </c>
      <c r="C5124" s="209" t="s">
        <v>680</v>
      </c>
      <c r="D5124" s="72" t="str">
        <f t="shared" ref="D5124:D5187" si="161">TEXT(E5124,"mmm/aaaa")</f>
        <v>ago/2018</v>
      </c>
      <c r="E5124" s="206">
        <v>43314</v>
      </c>
      <c r="F5124" s="205" t="s">
        <v>209</v>
      </c>
      <c r="G5124" s="205" t="s">
        <v>284</v>
      </c>
      <c r="H5124" s="207" t="s">
        <v>295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679</v>
      </c>
      <c r="C5125" s="209" t="s">
        <v>680</v>
      </c>
      <c r="D5125" s="72" t="str">
        <f t="shared" si="161"/>
        <v>ago/2018</v>
      </c>
      <c r="E5125" s="206">
        <v>43314</v>
      </c>
      <c r="F5125" s="205" t="s">
        <v>209</v>
      </c>
      <c r="G5125" s="205" t="s">
        <v>284</v>
      </c>
      <c r="H5125" s="207" t="s">
        <v>295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679</v>
      </c>
      <c r="C5126" s="209" t="s">
        <v>680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284</v>
      </c>
      <c r="H5126" s="207" t="s">
        <v>499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679</v>
      </c>
      <c r="C5127" s="209" t="s">
        <v>680</v>
      </c>
      <c r="D5127" s="72" t="str">
        <f t="shared" si="161"/>
        <v>ago/2018</v>
      </c>
      <c r="E5127" s="206">
        <v>43315</v>
      </c>
      <c r="F5127" s="205" t="s">
        <v>202</v>
      </c>
      <c r="G5127" s="205" t="s">
        <v>284</v>
      </c>
      <c r="H5127" s="207" t="s">
        <v>203</v>
      </c>
      <c r="I5127" s="207" t="s">
        <v>289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679</v>
      </c>
      <c r="C5128" s="209" t="s">
        <v>680</v>
      </c>
      <c r="D5128" s="72" t="str">
        <f t="shared" si="161"/>
        <v>ago/2018</v>
      </c>
      <c r="E5128" s="206">
        <v>43318</v>
      </c>
      <c r="F5128" s="205" t="s">
        <v>187</v>
      </c>
      <c r="G5128" s="205" t="s">
        <v>284</v>
      </c>
      <c r="H5128" s="207" t="s">
        <v>394</v>
      </c>
      <c r="I5128" s="207" t="s">
        <v>188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681</v>
      </c>
      <c r="C5129" s="209" t="s">
        <v>680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284</v>
      </c>
      <c r="H5129" s="207" t="s">
        <v>140</v>
      </c>
      <c r="I5129" s="207" t="s">
        <v>224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679</v>
      </c>
      <c r="C5130" s="209" t="s">
        <v>680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284</v>
      </c>
      <c r="H5130" s="207" t="s">
        <v>1479</v>
      </c>
      <c r="I5130" s="207" t="s">
        <v>188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679</v>
      </c>
      <c r="C5131" s="209" t="s">
        <v>680</v>
      </c>
      <c r="D5131" s="72" t="str">
        <f t="shared" si="161"/>
        <v>ago/2018</v>
      </c>
      <c r="E5131" s="206">
        <v>43318</v>
      </c>
      <c r="F5131" s="205" t="s">
        <v>1470</v>
      </c>
      <c r="G5131" s="205" t="s">
        <v>284</v>
      </c>
      <c r="H5131" s="207" t="s">
        <v>682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679</v>
      </c>
      <c r="C5132" s="209" t="s">
        <v>680</v>
      </c>
      <c r="D5132" s="72" t="str">
        <f t="shared" si="161"/>
        <v>ago/2018</v>
      </c>
      <c r="E5132" s="206">
        <v>43318</v>
      </c>
      <c r="F5132" s="205" t="s">
        <v>172</v>
      </c>
      <c r="G5132" s="205" t="s">
        <v>284</v>
      </c>
      <c r="H5132" s="207" t="s">
        <v>682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679</v>
      </c>
      <c r="C5133" s="209" t="s">
        <v>680</v>
      </c>
      <c r="D5133" s="72" t="str">
        <f t="shared" si="161"/>
        <v>ago/2018</v>
      </c>
      <c r="E5133" s="206">
        <v>43318</v>
      </c>
      <c r="F5133" s="205" t="s">
        <v>497</v>
      </c>
      <c r="G5133" s="205" t="s">
        <v>284</v>
      </c>
      <c r="H5133" s="207" t="s">
        <v>1167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679</v>
      </c>
      <c r="C5134" s="209" t="s">
        <v>680</v>
      </c>
      <c r="D5134" s="72" t="str">
        <f t="shared" si="161"/>
        <v>ago/2018</v>
      </c>
      <c r="E5134" s="206">
        <v>43318</v>
      </c>
      <c r="F5134" s="205" t="s">
        <v>202</v>
      </c>
      <c r="G5134" s="205" t="s">
        <v>284</v>
      </c>
      <c r="H5134" s="207" t="s">
        <v>203</v>
      </c>
      <c r="I5134" s="207" t="s">
        <v>289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679</v>
      </c>
      <c r="C5135" s="209" t="s">
        <v>680</v>
      </c>
      <c r="D5135" s="72" t="str">
        <f t="shared" si="161"/>
        <v>ago/2018</v>
      </c>
      <c r="E5135" s="206">
        <v>43318</v>
      </c>
      <c r="F5135" s="205" t="s">
        <v>209</v>
      </c>
      <c r="G5135" s="205" t="s">
        <v>284</v>
      </c>
      <c r="H5135" s="207" t="s">
        <v>295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679</v>
      </c>
      <c r="C5136" s="209" t="s">
        <v>680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284</v>
      </c>
      <c r="H5136" s="207" t="s">
        <v>1399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679</v>
      </c>
      <c r="C5137" s="209" t="s">
        <v>680</v>
      </c>
      <c r="D5137" s="72" t="str">
        <f t="shared" si="161"/>
        <v>ago/2018</v>
      </c>
      <c r="E5137" s="206">
        <v>43319</v>
      </c>
      <c r="F5137" s="205" t="s">
        <v>200</v>
      </c>
      <c r="G5137" s="205" t="s">
        <v>284</v>
      </c>
      <c r="H5137" s="207" t="s">
        <v>291</v>
      </c>
      <c r="I5137" s="207" t="s">
        <v>226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679</v>
      </c>
      <c r="C5138" s="209" t="s">
        <v>680</v>
      </c>
      <c r="D5138" s="72" t="str">
        <f t="shared" si="161"/>
        <v>ago/2018</v>
      </c>
      <c r="E5138" s="206">
        <v>43319</v>
      </c>
      <c r="F5138" s="205" t="s">
        <v>1480</v>
      </c>
      <c r="G5138" s="205" t="s">
        <v>284</v>
      </c>
      <c r="H5138" s="207" t="s">
        <v>500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679</v>
      </c>
      <c r="C5139" s="209" t="s">
        <v>680</v>
      </c>
      <c r="D5139" s="72" t="str">
        <f t="shared" si="161"/>
        <v>ago/2018</v>
      </c>
      <c r="E5139" s="206">
        <v>43319</v>
      </c>
      <c r="F5139" s="205" t="s">
        <v>1480</v>
      </c>
      <c r="G5139" s="205" t="s">
        <v>284</v>
      </c>
      <c r="H5139" s="207" t="s">
        <v>500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679</v>
      </c>
      <c r="C5140" s="209" t="s">
        <v>680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284</v>
      </c>
      <c r="H5140" s="207" t="s">
        <v>1342</v>
      </c>
      <c r="I5140" s="207" t="s">
        <v>232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679</v>
      </c>
      <c r="C5141" s="209" t="s">
        <v>680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284</v>
      </c>
      <c r="H5141" s="207" t="s">
        <v>1476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679</v>
      </c>
      <c r="C5142" s="209" t="s">
        <v>680</v>
      </c>
      <c r="D5142" s="72" t="str">
        <f t="shared" si="161"/>
        <v>ago/2018</v>
      </c>
      <c r="E5142" s="206">
        <v>43319</v>
      </c>
      <c r="F5142" s="205" t="s">
        <v>311</v>
      </c>
      <c r="G5142" s="205" t="s">
        <v>284</v>
      </c>
      <c r="H5142" s="207" t="s">
        <v>1244</v>
      </c>
      <c r="I5142" s="207" t="s">
        <v>265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679</v>
      </c>
      <c r="C5143" s="209" t="s">
        <v>680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284</v>
      </c>
      <c r="H5143" s="207" t="s">
        <v>1193</v>
      </c>
      <c r="I5143" s="207" t="s">
        <v>238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679</v>
      </c>
      <c r="C5144" s="209" t="s">
        <v>680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284</v>
      </c>
      <c r="H5144" s="207" t="s">
        <v>1113</v>
      </c>
      <c r="I5144" s="207" t="s">
        <v>250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679</v>
      </c>
      <c r="C5145" s="209" t="s">
        <v>680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300</v>
      </c>
      <c r="H5145" s="207" t="s">
        <v>288</v>
      </c>
      <c r="I5145" s="207" t="s">
        <v>238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679</v>
      </c>
      <c r="C5146" s="209" t="s">
        <v>680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310</v>
      </c>
      <c r="H5146" s="207" t="s">
        <v>288</v>
      </c>
      <c r="I5146" s="207" t="s">
        <v>237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681</v>
      </c>
      <c r="C5147" s="209" t="s">
        <v>680</v>
      </c>
      <c r="D5147" s="72" t="str">
        <f t="shared" si="161"/>
        <v>ago/2018</v>
      </c>
      <c r="E5147" s="206">
        <v>43319</v>
      </c>
      <c r="F5147" s="205" t="s">
        <v>202</v>
      </c>
      <c r="G5147" s="205" t="s">
        <v>284</v>
      </c>
      <c r="H5147" s="207" t="s">
        <v>203</v>
      </c>
      <c r="I5147" s="207" t="s">
        <v>289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679</v>
      </c>
      <c r="C5148" s="209" t="s">
        <v>680</v>
      </c>
      <c r="D5148" s="72" t="str">
        <f t="shared" si="161"/>
        <v>ago/2018</v>
      </c>
      <c r="E5148" s="206">
        <v>43319</v>
      </c>
      <c r="F5148" s="205" t="s">
        <v>209</v>
      </c>
      <c r="G5148" s="205" t="s">
        <v>284</v>
      </c>
      <c r="H5148" s="207" t="s">
        <v>295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679</v>
      </c>
      <c r="C5149" s="209" t="s">
        <v>680</v>
      </c>
      <c r="D5149" s="72" t="str">
        <f t="shared" si="161"/>
        <v>ago/2018</v>
      </c>
      <c r="E5149" s="206">
        <v>43319</v>
      </c>
      <c r="F5149" s="205" t="s">
        <v>209</v>
      </c>
      <c r="G5149" s="205" t="s">
        <v>284</v>
      </c>
      <c r="H5149" s="207" t="s">
        <v>295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681</v>
      </c>
      <c r="C5150" s="209" t="s">
        <v>680</v>
      </c>
      <c r="D5150" s="72" t="str">
        <f t="shared" si="161"/>
        <v>ago/2018</v>
      </c>
      <c r="E5150" s="206">
        <v>43319</v>
      </c>
      <c r="F5150" s="205" t="s">
        <v>200</v>
      </c>
      <c r="G5150" s="205" t="s">
        <v>284</v>
      </c>
      <c r="H5150" s="207" t="s">
        <v>296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679</v>
      </c>
      <c r="C5151" s="209" t="s">
        <v>680</v>
      </c>
      <c r="D5151" s="72" t="str">
        <f t="shared" si="161"/>
        <v>ago/2018</v>
      </c>
      <c r="E5151" s="206">
        <v>43319</v>
      </c>
      <c r="F5151" s="205" t="s">
        <v>200</v>
      </c>
      <c r="G5151" s="205" t="s">
        <v>284</v>
      </c>
      <c r="H5151" s="207" t="s">
        <v>296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679</v>
      </c>
      <c r="C5152" s="209" t="s">
        <v>680</v>
      </c>
      <c r="D5152" s="72" t="str">
        <f t="shared" si="161"/>
        <v>ago/2018</v>
      </c>
      <c r="E5152" s="206">
        <v>43319</v>
      </c>
      <c r="F5152" s="205" t="s">
        <v>311</v>
      </c>
      <c r="G5152" s="205" t="s">
        <v>284</v>
      </c>
      <c r="H5152" s="207" t="s">
        <v>208</v>
      </c>
      <c r="I5152" s="207" t="s">
        <v>265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679</v>
      </c>
      <c r="C5153" s="209" t="s">
        <v>680</v>
      </c>
      <c r="D5153" s="72" t="str">
        <f t="shared" si="161"/>
        <v>ago/2018</v>
      </c>
      <c r="E5153" s="206">
        <v>43320</v>
      </c>
      <c r="F5153" s="205" t="s">
        <v>1481</v>
      </c>
      <c r="G5153" s="205" t="s">
        <v>284</v>
      </c>
      <c r="H5153" s="207" t="s">
        <v>1482</v>
      </c>
      <c r="I5153" s="207" t="s">
        <v>232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679</v>
      </c>
      <c r="C5154" s="209" t="s">
        <v>680</v>
      </c>
      <c r="D5154" s="72" t="str">
        <f t="shared" si="161"/>
        <v>ago/2018</v>
      </c>
      <c r="E5154" s="206">
        <v>43320</v>
      </c>
      <c r="F5154" s="205" t="s">
        <v>1483</v>
      </c>
      <c r="G5154" s="205" t="s">
        <v>284</v>
      </c>
      <c r="H5154" s="207" t="s">
        <v>1275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679</v>
      </c>
      <c r="C5155" s="209" t="s">
        <v>680</v>
      </c>
      <c r="D5155" s="72" t="str">
        <f t="shared" si="161"/>
        <v>ago/2018</v>
      </c>
      <c r="E5155" s="206">
        <v>43320</v>
      </c>
      <c r="F5155" s="205" t="s">
        <v>1484</v>
      </c>
      <c r="G5155" s="205" t="s">
        <v>284</v>
      </c>
      <c r="H5155" s="207" t="s">
        <v>1017</v>
      </c>
      <c r="I5155" s="207" t="s">
        <v>232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679</v>
      </c>
      <c r="C5156" s="209" t="s">
        <v>680</v>
      </c>
      <c r="D5156" s="72" t="str">
        <f t="shared" si="161"/>
        <v>ago/2018</v>
      </c>
      <c r="E5156" s="206">
        <v>43320</v>
      </c>
      <c r="F5156" s="205" t="s">
        <v>1485</v>
      </c>
      <c r="G5156" s="205" t="s">
        <v>284</v>
      </c>
      <c r="H5156" s="207" t="s">
        <v>999</v>
      </c>
      <c r="I5156" s="207" t="s">
        <v>232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679</v>
      </c>
      <c r="C5157" s="209" t="s">
        <v>680</v>
      </c>
      <c r="D5157" s="72" t="str">
        <f t="shared" si="161"/>
        <v>ago/2018</v>
      </c>
      <c r="E5157" s="206">
        <v>43320</v>
      </c>
      <c r="F5157" s="205" t="s">
        <v>519</v>
      </c>
      <c r="G5157" s="205" t="s">
        <v>284</v>
      </c>
      <c r="H5157" s="207" t="s">
        <v>1000</v>
      </c>
      <c r="I5157" s="207" t="s">
        <v>232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679</v>
      </c>
      <c r="C5158" s="209" t="s">
        <v>680</v>
      </c>
      <c r="D5158" s="72" t="str">
        <f t="shared" si="161"/>
        <v>ago/2018</v>
      </c>
      <c r="E5158" s="206">
        <v>43320</v>
      </c>
      <c r="F5158" s="205" t="s">
        <v>1486</v>
      </c>
      <c r="G5158" s="205" t="s">
        <v>284</v>
      </c>
      <c r="H5158" s="207" t="s">
        <v>325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679</v>
      </c>
      <c r="C5159" s="209" t="s">
        <v>680</v>
      </c>
      <c r="D5159" s="72" t="str">
        <f t="shared" si="161"/>
        <v>ago/2018</v>
      </c>
      <c r="E5159" s="206">
        <v>43320</v>
      </c>
      <c r="F5159" s="205" t="s">
        <v>1487</v>
      </c>
      <c r="G5159" s="205" t="s">
        <v>284</v>
      </c>
      <c r="H5159" s="207" t="s">
        <v>1342</v>
      </c>
      <c r="I5159" s="207" t="s">
        <v>232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679</v>
      </c>
      <c r="C5160" s="209" t="s">
        <v>680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284</v>
      </c>
      <c r="H5160" s="207" t="s">
        <v>1391</v>
      </c>
      <c r="I5160" s="207" t="s">
        <v>237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679</v>
      </c>
      <c r="C5161" s="209" t="s">
        <v>680</v>
      </c>
      <c r="D5161" s="72" t="str">
        <f t="shared" si="161"/>
        <v>ago/2018</v>
      </c>
      <c r="E5161" s="206">
        <v>43320</v>
      </c>
      <c r="F5161" s="205" t="s">
        <v>1077</v>
      </c>
      <c r="G5161" s="205" t="s">
        <v>284</v>
      </c>
      <c r="H5161" s="207" t="s">
        <v>1001</v>
      </c>
      <c r="I5161" s="207" t="s">
        <v>232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679</v>
      </c>
      <c r="C5162" s="209" t="s">
        <v>680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284</v>
      </c>
      <c r="H5162" s="207" t="s">
        <v>303</v>
      </c>
      <c r="I5162" s="207" t="s">
        <v>237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679</v>
      </c>
      <c r="C5163" s="209" t="s">
        <v>680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284</v>
      </c>
      <c r="H5163" s="207" t="s">
        <v>1002</v>
      </c>
      <c r="I5163" s="207" t="s">
        <v>262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679</v>
      </c>
      <c r="C5164" s="209" t="s">
        <v>680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284</v>
      </c>
      <c r="H5164" s="207" t="s">
        <v>1002</v>
      </c>
      <c r="I5164" s="207" t="s">
        <v>241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679</v>
      </c>
      <c r="C5165" s="209" t="s">
        <v>680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284</v>
      </c>
      <c r="H5165" s="207" t="s">
        <v>1002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679</v>
      </c>
      <c r="C5166" s="209" t="s">
        <v>680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284</v>
      </c>
      <c r="H5166" s="207" t="s">
        <v>1054</v>
      </c>
      <c r="I5166" s="207" t="s">
        <v>195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679</v>
      </c>
      <c r="C5167" s="209" t="s">
        <v>680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284</v>
      </c>
      <c r="H5167" s="207" t="s">
        <v>495</v>
      </c>
      <c r="I5167" s="207" t="s">
        <v>238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679</v>
      </c>
      <c r="C5168" s="209" t="s">
        <v>680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284</v>
      </c>
      <c r="H5168" s="207" t="s">
        <v>352</v>
      </c>
      <c r="I5168" s="207" t="s">
        <v>237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679</v>
      </c>
      <c r="C5169" s="209" t="s">
        <v>680</v>
      </c>
      <c r="D5169" s="72" t="str">
        <f t="shared" si="161"/>
        <v>ago/2018</v>
      </c>
      <c r="E5169" s="206">
        <v>43320</v>
      </c>
      <c r="F5169" s="205" t="s">
        <v>1488</v>
      </c>
      <c r="G5169" s="205" t="s">
        <v>284</v>
      </c>
      <c r="H5169" s="207" t="s">
        <v>1061</v>
      </c>
      <c r="I5169" s="207" t="s">
        <v>267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679</v>
      </c>
      <c r="C5170" s="209" t="s">
        <v>680</v>
      </c>
      <c r="D5170" s="72" t="str">
        <f t="shared" si="161"/>
        <v>ago/2018</v>
      </c>
      <c r="E5170" s="206">
        <v>43320</v>
      </c>
      <c r="F5170" s="205" t="s">
        <v>655</v>
      </c>
      <c r="G5170" s="205" t="s">
        <v>284</v>
      </c>
      <c r="H5170" s="207" t="s">
        <v>1003</v>
      </c>
      <c r="I5170" s="207" t="s">
        <v>257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679</v>
      </c>
      <c r="C5171" s="209" t="s">
        <v>680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284</v>
      </c>
      <c r="H5171" s="207" t="s">
        <v>288</v>
      </c>
      <c r="I5171" s="207" t="s">
        <v>237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679</v>
      </c>
      <c r="C5172" s="209" t="s">
        <v>680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290</v>
      </c>
      <c r="H5172" s="207" t="s">
        <v>288</v>
      </c>
      <c r="I5172" s="207" t="s">
        <v>238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679</v>
      </c>
      <c r="C5173" s="209" t="s">
        <v>680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284</v>
      </c>
      <c r="H5173" s="207" t="s">
        <v>1025</v>
      </c>
      <c r="I5173" s="207" t="s">
        <v>237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679</v>
      </c>
      <c r="C5174" s="209" t="s">
        <v>680</v>
      </c>
      <c r="D5174" s="72" t="str">
        <f t="shared" si="161"/>
        <v>ago/2018</v>
      </c>
      <c r="E5174" s="206">
        <v>43320</v>
      </c>
      <c r="F5174" s="205" t="s">
        <v>1489</v>
      </c>
      <c r="G5174" s="205" t="s">
        <v>284</v>
      </c>
      <c r="H5174" s="207" t="s">
        <v>1005</v>
      </c>
      <c r="I5174" s="207" t="s">
        <v>232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679</v>
      </c>
      <c r="C5175" s="209" t="s">
        <v>680</v>
      </c>
      <c r="D5175" s="72" t="str">
        <f t="shared" si="161"/>
        <v>ago/2018</v>
      </c>
      <c r="E5175" s="206">
        <v>43320</v>
      </c>
      <c r="F5175" s="205" t="s">
        <v>1490</v>
      </c>
      <c r="G5175" s="205" t="s">
        <v>284</v>
      </c>
      <c r="H5175" s="207" t="s">
        <v>1491</v>
      </c>
      <c r="I5175" s="207" t="s">
        <v>232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679</v>
      </c>
      <c r="C5176" s="209" t="s">
        <v>680</v>
      </c>
      <c r="D5176" s="72" t="str">
        <f t="shared" si="161"/>
        <v>ago/2018</v>
      </c>
      <c r="E5176" s="206">
        <v>43320</v>
      </c>
      <c r="F5176" s="205" t="s">
        <v>209</v>
      </c>
      <c r="G5176" s="205" t="s">
        <v>284</v>
      </c>
      <c r="H5176" s="207" t="s">
        <v>295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679</v>
      </c>
      <c r="C5177" s="209" t="s">
        <v>680</v>
      </c>
      <c r="D5177" s="72" t="str">
        <f t="shared" si="161"/>
        <v>ago/2018</v>
      </c>
      <c r="E5177" s="206">
        <v>43320</v>
      </c>
      <c r="F5177" s="205" t="s">
        <v>209</v>
      </c>
      <c r="G5177" s="205" t="s">
        <v>284</v>
      </c>
      <c r="H5177" s="207" t="s">
        <v>295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679</v>
      </c>
      <c r="C5178" s="209" t="s">
        <v>680</v>
      </c>
      <c r="D5178" s="72" t="str">
        <f t="shared" si="161"/>
        <v>ago/2018</v>
      </c>
      <c r="E5178" s="206">
        <v>43320</v>
      </c>
      <c r="F5178" s="205" t="s">
        <v>1492</v>
      </c>
      <c r="G5178" s="205" t="s">
        <v>284</v>
      </c>
      <c r="H5178" s="207" t="s">
        <v>533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679</v>
      </c>
      <c r="C5179" s="209" t="s">
        <v>680</v>
      </c>
      <c r="D5179" s="72" t="str">
        <f t="shared" si="161"/>
        <v>ago/2018</v>
      </c>
      <c r="E5179" s="206">
        <v>43321</v>
      </c>
      <c r="F5179" s="205" t="s">
        <v>172</v>
      </c>
      <c r="G5179" s="205" t="s">
        <v>284</v>
      </c>
      <c r="H5179" s="207" t="s">
        <v>688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679</v>
      </c>
      <c r="C5180" s="209" t="s">
        <v>680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284</v>
      </c>
      <c r="H5180" s="207" t="s">
        <v>1011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679</v>
      </c>
      <c r="C5181" s="209" t="s">
        <v>680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284</v>
      </c>
      <c r="H5181" s="207" t="s">
        <v>659</v>
      </c>
      <c r="I5181" s="207" t="s">
        <v>239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679</v>
      </c>
      <c r="C5182" s="209" t="s">
        <v>680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284</v>
      </c>
      <c r="H5182" s="207" t="s">
        <v>306</v>
      </c>
      <c r="I5182" s="207" t="s">
        <v>246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679</v>
      </c>
      <c r="C5183" s="209" t="s">
        <v>680</v>
      </c>
      <c r="D5183" s="72" t="str">
        <f t="shared" si="161"/>
        <v>ago/2018</v>
      </c>
      <c r="E5183" s="206">
        <v>43321</v>
      </c>
      <c r="F5183" s="205" t="s">
        <v>209</v>
      </c>
      <c r="G5183" s="205" t="s">
        <v>284</v>
      </c>
      <c r="H5183" s="207" t="s">
        <v>295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679</v>
      </c>
      <c r="C5184" s="209" t="s">
        <v>680</v>
      </c>
      <c r="D5184" s="72" t="str">
        <f t="shared" si="161"/>
        <v>ago/2018</v>
      </c>
      <c r="E5184" s="206">
        <v>43322</v>
      </c>
      <c r="F5184" s="205" t="s">
        <v>1493</v>
      </c>
      <c r="G5184" s="205" t="s">
        <v>284</v>
      </c>
      <c r="H5184" s="207" t="s">
        <v>1176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679</v>
      </c>
      <c r="C5185" s="209" t="s">
        <v>680</v>
      </c>
      <c r="D5185" s="72" t="str">
        <f t="shared" si="161"/>
        <v>ago/2018</v>
      </c>
      <c r="E5185" s="206">
        <v>43322</v>
      </c>
      <c r="F5185" s="205" t="s">
        <v>1493</v>
      </c>
      <c r="G5185" s="205" t="s">
        <v>284</v>
      </c>
      <c r="H5185" s="207" t="s">
        <v>1177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679</v>
      </c>
      <c r="C5186" s="209" t="s">
        <v>680</v>
      </c>
      <c r="D5186" s="72" t="str">
        <f t="shared" si="161"/>
        <v>ago/2018</v>
      </c>
      <c r="E5186" s="206">
        <v>43322</v>
      </c>
      <c r="F5186" s="205" t="s">
        <v>1493</v>
      </c>
      <c r="G5186" s="205" t="s">
        <v>284</v>
      </c>
      <c r="H5186" s="207" t="s">
        <v>1178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679</v>
      </c>
      <c r="C5187" s="209" t="s">
        <v>680</v>
      </c>
      <c r="D5187" s="72" t="str">
        <f t="shared" si="161"/>
        <v>ago/2018</v>
      </c>
      <c r="E5187" s="206">
        <v>43322</v>
      </c>
      <c r="F5187" s="205" t="s">
        <v>1493</v>
      </c>
      <c r="G5187" s="205" t="s">
        <v>284</v>
      </c>
      <c r="H5187" s="207" t="s">
        <v>1245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679</v>
      </c>
      <c r="C5188" s="209" t="s">
        <v>680</v>
      </c>
      <c r="D5188" s="72" t="str">
        <f t="shared" ref="D5188:D5251" si="163">TEXT(E5188,"mmm/aaaa")</f>
        <v>ago/2018</v>
      </c>
      <c r="E5188" s="206">
        <v>43322</v>
      </c>
      <c r="F5188" s="205" t="s">
        <v>1493</v>
      </c>
      <c r="G5188" s="205" t="s">
        <v>284</v>
      </c>
      <c r="H5188" s="207" t="s">
        <v>1182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679</v>
      </c>
      <c r="C5189" s="209" t="s">
        <v>680</v>
      </c>
      <c r="D5189" s="72" t="str">
        <f t="shared" si="163"/>
        <v>ago/2018</v>
      </c>
      <c r="E5189" s="206">
        <v>43322</v>
      </c>
      <c r="F5189" s="205" t="s">
        <v>1493</v>
      </c>
      <c r="G5189" s="205" t="s">
        <v>284</v>
      </c>
      <c r="H5189" s="207" t="s">
        <v>1187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679</v>
      </c>
      <c r="C5190" s="209" t="s">
        <v>680</v>
      </c>
      <c r="D5190" s="72" t="str">
        <f t="shared" si="163"/>
        <v>ago/2018</v>
      </c>
      <c r="E5190" s="206">
        <v>43325</v>
      </c>
      <c r="F5190" s="205" t="s">
        <v>187</v>
      </c>
      <c r="G5190" s="205" t="s">
        <v>284</v>
      </c>
      <c r="H5190" s="207" t="s">
        <v>1494</v>
      </c>
      <c r="I5190" s="207" t="s">
        <v>188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679</v>
      </c>
      <c r="C5191" s="209" t="s">
        <v>680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284</v>
      </c>
      <c r="H5191" s="207" t="s">
        <v>143</v>
      </c>
      <c r="I5191" s="207" t="s">
        <v>244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679</v>
      </c>
      <c r="C5192" s="209" t="s">
        <v>680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284</v>
      </c>
      <c r="H5192" s="207" t="s">
        <v>1034</v>
      </c>
      <c r="I5192" s="207" t="s">
        <v>239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679</v>
      </c>
      <c r="C5193" s="209" t="s">
        <v>680</v>
      </c>
      <c r="D5193" s="72" t="str">
        <f t="shared" si="163"/>
        <v>ago/2018</v>
      </c>
      <c r="E5193" s="206">
        <v>43326</v>
      </c>
      <c r="F5193" s="205" t="s">
        <v>212</v>
      </c>
      <c r="G5193" s="205" t="s">
        <v>284</v>
      </c>
      <c r="H5193" s="207" t="s">
        <v>212</v>
      </c>
      <c r="I5193" s="207" t="s">
        <v>201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681</v>
      </c>
      <c r="C5194" s="209" t="s">
        <v>680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284</v>
      </c>
      <c r="H5194" s="207" t="s">
        <v>140</v>
      </c>
      <c r="I5194" s="207" t="s">
        <v>224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679</v>
      </c>
      <c r="C5195" s="209" t="s">
        <v>680</v>
      </c>
      <c r="D5195" s="72" t="str">
        <f t="shared" si="163"/>
        <v>ago/2018</v>
      </c>
      <c r="E5195" s="206">
        <v>43326</v>
      </c>
      <c r="F5195" s="205" t="s">
        <v>497</v>
      </c>
      <c r="G5195" s="205" t="s">
        <v>284</v>
      </c>
      <c r="H5195" s="207" t="s">
        <v>498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679</v>
      </c>
      <c r="C5196" s="209" t="s">
        <v>680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284</v>
      </c>
      <c r="H5196" s="207" t="s">
        <v>889</v>
      </c>
      <c r="I5196" s="207" t="s">
        <v>250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679</v>
      </c>
      <c r="C5197" s="209" t="s">
        <v>680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284</v>
      </c>
      <c r="H5197" s="207" t="s">
        <v>889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681</v>
      </c>
      <c r="C5198" s="209" t="s">
        <v>680</v>
      </c>
      <c r="D5198" s="72" t="str">
        <f t="shared" si="163"/>
        <v>ago/2018</v>
      </c>
      <c r="E5198" s="206">
        <v>43326</v>
      </c>
      <c r="F5198" s="205" t="s">
        <v>200</v>
      </c>
      <c r="G5198" s="205" t="s">
        <v>284</v>
      </c>
      <c r="H5198" s="207" t="s">
        <v>296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681</v>
      </c>
      <c r="C5199" s="209" t="s">
        <v>680</v>
      </c>
      <c r="D5199" s="72" t="str">
        <f t="shared" si="163"/>
        <v>ago/2018</v>
      </c>
      <c r="E5199" s="206">
        <v>43326</v>
      </c>
      <c r="F5199" s="205" t="s">
        <v>200</v>
      </c>
      <c r="G5199" s="205" t="s">
        <v>284</v>
      </c>
      <c r="H5199" s="207" t="s">
        <v>296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681</v>
      </c>
      <c r="C5200" s="209" t="s">
        <v>680</v>
      </c>
      <c r="D5200" s="72" t="str">
        <f t="shared" si="163"/>
        <v>ago/2018</v>
      </c>
      <c r="E5200" s="206">
        <v>43326</v>
      </c>
      <c r="F5200" s="205" t="s">
        <v>200</v>
      </c>
      <c r="G5200" s="205" t="s">
        <v>284</v>
      </c>
      <c r="H5200" s="207" t="s">
        <v>296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679</v>
      </c>
      <c r="C5201" s="209" t="s">
        <v>680</v>
      </c>
      <c r="D5201" s="72" t="str">
        <f t="shared" si="163"/>
        <v>ago/2018</v>
      </c>
      <c r="E5201" s="206">
        <v>43326</v>
      </c>
      <c r="F5201" s="205" t="s">
        <v>200</v>
      </c>
      <c r="G5201" s="205" t="s">
        <v>284</v>
      </c>
      <c r="H5201" s="207" t="s">
        <v>296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679</v>
      </c>
      <c r="C5202" s="209" t="s">
        <v>680</v>
      </c>
      <c r="D5202" s="72" t="str">
        <f t="shared" si="163"/>
        <v>ago/2018</v>
      </c>
      <c r="E5202" s="206">
        <v>43326</v>
      </c>
      <c r="F5202" s="205" t="s">
        <v>200</v>
      </c>
      <c r="G5202" s="205" t="s">
        <v>284</v>
      </c>
      <c r="H5202" s="207" t="s">
        <v>296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679</v>
      </c>
      <c r="C5203" s="209" t="s">
        <v>680</v>
      </c>
      <c r="D5203" s="72" t="str">
        <f t="shared" si="163"/>
        <v>ago/2018</v>
      </c>
      <c r="E5203" s="206">
        <v>43326</v>
      </c>
      <c r="F5203" s="205" t="s">
        <v>200</v>
      </c>
      <c r="G5203" s="205" t="s">
        <v>284</v>
      </c>
      <c r="H5203" s="207" t="s">
        <v>296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679</v>
      </c>
      <c r="C5204" s="209" t="s">
        <v>680</v>
      </c>
      <c r="D5204" s="72" t="str">
        <f t="shared" si="163"/>
        <v>ago/2018</v>
      </c>
      <c r="E5204" s="206">
        <v>43327</v>
      </c>
      <c r="F5204" s="205" t="s">
        <v>311</v>
      </c>
      <c r="G5204" s="205" t="s">
        <v>284</v>
      </c>
      <c r="H5204" s="207" t="s">
        <v>477</v>
      </c>
      <c r="I5204" s="207" t="s">
        <v>265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679</v>
      </c>
      <c r="C5205" s="209" t="s">
        <v>680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284</v>
      </c>
      <c r="H5205" s="207" t="s">
        <v>1275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679</v>
      </c>
      <c r="C5206" s="209" t="s">
        <v>680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284</v>
      </c>
      <c r="H5206" s="207" t="s">
        <v>1017</v>
      </c>
      <c r="I5206" s="207" t="s">
        <v>232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679</v>
      </c>
      <c r="C5207" s="209" t="s">
        <v>680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284</v>
      </c>
      <c r="H5207" s="207" t="s">
        <v>1017</v>
      </c>
      <c r="I5207" s="207" t="s">
        <v>232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679</v>
      </c>
      <c r="C5208" s="209" t="s">
        <v>680</v>
      </c>
      <c r="D5208" s="72" t="str">
        <f t="shared" si="163"/>
        <v>ago/2018</v>
      </c>
      <c r="E5208" s="206">
        <v>43327</v>
      </c>
      <c r="F5208" s="205" t="s">
        <v>497</v>
      </c>
      <c r="G5208" s="205" t="s">
        <v>284</v>
      </c>
      <c r="H5208" s="207" t="s">
        <v>1018</v>
      </c>
      <c r="I5208" s="207" t="s">
        <v>232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679</v>
      </c>
      <c r="C5209" s="209" t="s">
        <v>680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284</v>
      </c>
      <c r="H5209" s="207" t="s">
        <v>999</v>
      </c>
      <c r="I5209" s="207" t="s">
        <v>232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679</v>
      </c>
      <c r="C5210" s="209" t="s">
        <v>680</v>
      </c>
      <c r="D5210" s="72" t="str">
        <f t="shared" si="163"/>
        <v>ago/2018</v>
      </c>
      <c r="E5210" s="206">
        <v>43327</v>
      </c>
      <c r="F5210" s="205" t="s">
        <v>200</v>
      </c>
      <c r="G5210" s="205" t="s">
        <v>284</v>
      </c>
      <c r="H5210" s="207" t="s">
        <v>291</v>
      </c>
      <c r="I5210" s="207" t="s">
        <v>226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679</v>
      </c>
      <c r="C5211" s="209" t="s">
        <v>680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284</v>
      </c>
      <c r="H5211" s="207" t="s">
        <v>1098</v>
      </c>
      <c r="I5211" s="207" t="s">
        <v>268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679</v>
      </c>
      <c r="C5212" s="209" t="s">
        <v>680</v>
      </c>
      <c r="D5212" s="72" t="str">
        <f t="shared" si="163"/>
        <v>ago/2018</v>
      </c>
      <c r="E5212" s="206">
        <v>43327</v>
      </c>
      <c r="F5212" s="205" t="s">
        <v>1495</v>
      </c>
      <c r="G5212" s="205" t="s">
        <v>284</v>
      </c>
      <c r="H5212" s="207" t="s">
        <v>914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679</v>
      </c>
      <c r="C5213" s="209" t="s">
        <v>680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284</v>
      </c>
      <c r="H5213" s="207" t="s">
        <v>343</v>
      </c>
      <c r="I5213" s="207" t="s">
        <v>238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679</v>
      </c>
      <c r="C5214" s="209" t="s">
        <v>680</v>
      </c>
      <c r="D5214" s="72" t="str">
        <f t="shared" si="163"/>
        <v>ago/2018</v>
      </c>
      <c r="E5214" s="206">
        <v>43327</v>
      </c>
      <c r="F5214" s="205" t="s">
        <v>497</v>
      </c>
      <c r="G5214" s="205" t="s">
        <v>284</v>
      </c>
      <c r="H5214" s="207" t="s">
        <v>871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679</v>
      </c>
      <c r="C5215" s="209" t="s">
        <v>680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284</v>
      </c>
      <c r="H5215" s="207" t="s">
        <v>1000</v>
      </c>
      <c r="I5215" s="207" t="s">
        <v>232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679</v>
      </c>
      <c r="C5216" s="209" t="s">
        <v>680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284</v>
      </c>
      <c r="H5216" s="207" t="s">
        <v>325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679</v>
      </c>
      <c r="C5217" s="209" t="s">
        <v>680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284</v>
      </c>
      <c r="H5217" s="207" t="s">
        <v>1342</v>
      </c>
      <c r="I5217" s="207" t="s">
        <v>232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679</v>
      </c>
      <c r="C5218" s="209" t="s">
        <v>680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284</v>
      </c>
      <c r="H5218" s="207" t="s">
        <v>1001</v>
      </c>
      <c r="I5218" s="207" t="s">
        <v>232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679</v>
      </c>
      <c r="C5219" s="209" t="s">
        <v>680</v>
      </c>
      <c r="D5219" s="72" t="str">
        <f t="shared" si="163"/>
        <v>ago/2018</v>
      </c>
      <c r="E5219" s="206">
        <v>43327</v>
      </c>
      <c r="F5219" s="205" t="s">
        <v>497</v>
      </c>
      <c r="G5219" s="205" t="s">
        <v>284</v>
      </c>
      <c r="H5219" s="207" t="s">
        <v>1176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679</v>
      </c>
      <c r="C5220" s="209" t="s">
        <v>680</v>
      </c>
      <c r="D5220" s="72" t="str">
        <f t="shared" si="163"/>
        <v>ago/2018</v>
      </c>
      <c r="E5220" s="206">
        <v>43327</v>
      </c>
      <c r="F5220" s="205" t="s">
        <v>497</v>
      </c>
      <c r="G5220" s="205" t="s">
        <v>284</v>
      </c>
      <c r="H5220" s="207" t="s">
        <v>1496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679</v>
      </c>
      <c r="C5221" s="209" t="s">
        <v>680</v>
      </c>
      <c r="D5221" s="72" t="str">
        <f t="shared" si="163"/>
        <v>ago/2018</v>
      </c>
      <c r="E5221" s="206">
        <v>43327</v>
      </c>
      <c r="F5221" s="205" t="s">
        <v>497</v>
      </c>
      <c r="G5221" s="205" t="s">
        <v>284</v>
      </c>
      <c r="H5221" s="207" t="s">
        <v>1177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679</v>
      </c>
      <c r="C5222" s="209" t="s">
        <v>680</v>
      </c>
      <c r="D5222" s="72" t="str">
        <f t="shared" si="163"/>
        <v>ago/2018</v>
      </c>
      <c r="E5222" s="206">
        <v>43327</v>
      </c>
      <c r="F5222" s="205" t="s">
        <v>497</v>
      </c>
      <c r="G5222" s="205" t="s">
        <v>284</v>
      </c>
      <c r="H5222" s="207" t="s">
        <v>1178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679</v>
      </c>
      <c r="C5223" s="209" t="s">
        <v>680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284</v>
      </c>
      <c r="H5223" s="207" t="s">
        <v>1056</v>
      </c>
      <c r="I5223" s="207" t="s">
        <v>232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679</v>
      </c>
      <c r="C5224" s="209" t="s">
        <v>680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284</v>
      </c>
      <c r="H5224" s="207" t="s">
        <v>1059</v>
      </c>
      <c r="I5224" s="207" t="s">
        <v>232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679</v>
      </c>
      <c r="C5225" s="209" t="s">
        <v>680</v>
      </c>
      <c r="D5225" s="72" t="str">
        <f t="shared" si="163"/>
        <v>ago/2018</v>
      </c>
      <c r="E5225" s="206">
        <v>43327</v>
      </c>
      <c r="F5225" s="205" t="s">
        <v>497</v>
      </c>
      <c r="G5225" s="205" t="s">
        <v>284</v>
      </c>
      <c r="H5225" s="207" t="s">
        <v>1245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679</v>
      </c>
      <c r="C5226" s="209" t="s">
        <v>680</v>
      </c>
      <c r="D5226" s="72" t="str">
        <f t="shared" si="163"/>
        <v>ago/2018</v>
      </c>
      <c r="E5226" s="206">
        <v>43327</v>
      </c>
      <c r="F5226" s="205" t="s">
        <v>1497</v>
      </c>
      <c r="G5226" s="205" t="s">
        <v>284</v>
      </c>
      <c r="H5226" s="207" t="s">
        <v>1182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679</v>
      </c>
      <c r="C5227" s="209" t="s">
        <v>680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310</v>
      </c>
      <c r="H5227" s="207" t="s">
        <v>288</v>
      </c>
      <c r="I5227" s="207" t="s">
        <v>237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679</v>
      </c>
      <c r="C5228" s="209" t="s">
        <v>680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284</v>
      </c>
      <c r="H5228" s="207" t="s">
        <v>288</v>
      </c>
      <c r="I5228" s="207" t="s">
        <v>237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679</v>
      </c>
      <c r="C5229" s="209" t="s">
        <v>680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314</v>
      </c>
      <c r="H5229" s="207" t="s">
        <v>288</v>
      </c>
      <c r="I5229" s="207" t="s">
        <v>237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679</v>
      </c>
      <c r="C5230" s="209" t="s">
        <v>680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286</v>
      </c>
      <c r="H5230" s="207" t="s">
        <v>288</v>
      </c>
      <c r="I5230" s="207" t="s">
        <v>238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679</v>
      </c>
      <c r="C5231" s="209" t="s">
        <v>680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310</v>
      </c>
      <c r="H5231" s="207" t="s">
        <v>288</v>
      </c>
      <c r="I5231" s="207" t="s">
        <v>238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679</v>
      </c>
      <c r="C5232" s="209" t="s">
        <v>680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290</v>
      </c>
      <c r="H5232" s="207" t="s">
        <v>288</v>
      </c>
      <c r="I5232" s="207" t="s">
        <v>237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679</v>
      </c>
      <c r="C5233" s="209" t="s">
        <v>680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310</v>
      </c>
      <c r="H5233" s="207" t="s">
        <v>288</v>
      </c>
      <c r="I5233" s="207" t="s">
        <v>237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679</v>
      </c>
      <c r="C5234" s="209" t="s">
        <v>680</v>
      </c>
      <c r="D5234" s="72" t="str">
        <f t="shared" si="163"/>
        <v>ago/2018</v>
      </c>
      <c r="E5234" s="206">
        <v>43327</v>
      </c>
      <c r="F5234" s="205" t="s">
        <v>202</v>
      </c>
      <c r="G5234" s="205" t="s">
        <v>284</v>
      </c>
      <c r="H5234" s="207" t="s">
        <v>203</v>
      </c>
      <c r="I5234" s="207" t="s">
        <v>289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679</v>
      </c>
      <c r="C5235" s="209" t="s">
        <v>680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284</v>
      </c>
      <c r="H5235" s="207" t="s">
        <v>1005</v>
      </c>
      <c r="I5235" s="207" t="s">
        <v>232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679</v>
      </c>
      <c r="C5236" s="209" t="s">
        <v>680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284</v>
      </c>
      <c r="H5236" s="207" t="s">
        <v>339</v>
      </c>
      <c r="I5236" s="207" t="s">
        <v>164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679</v>
      </c>
      <c r="C5237" s="209" t="s">
        <v>680</v>
      </c>
      <c r="D5237" s="72" t="str">
        <f t="shared" si="163"/>
        <v>ago/2018</v>
      </c>
      <c r="E5237" s="206">
        <v>43327</v>
      </c>
      <c r="F5237" s="205" t="s">
        <v>209</v>
      </c>
      <c r="G5237" s="205" t="s">
        <v>284</v>
      </c>
      <c r="H5237" s="207" t="s">
        <v>295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679</v>
      </c>
      <c r="C5238" s="209" t="s">
        <v>680</v>
      </c>
      <c r="D5238" s="72" t="str">
        <f t="shared" si="163"/>
        <v>ago/2018</v>
      </c>
      <c r="E5238" s="206">
        <v>43327</v>
      </c>
      <c r="F5238" s="205" t="s">
        <v>209</v>
      </c>
      <c r="G5238" s="205" t="s">
        <v>284</v>
      </c>
      <c r="H5238" s="207" t="s">
        <v>295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679</v>
      </c>
      <c r="C5239" s="209" t="s">
        <v>680</v>
      </c>
      <c r="D5239" s="72" t="str">
        <f t="shared" si="163"/>
        <v>ago/2018</v>
      </c>
      <c r="E5239" s="206">
        <v>43327</v>
      </c>
      <c r="F5239" s="205" t="s">
        <v>209</v>
      </c>
      <c r="G5239" s="205" t="s">
        <v>284</v>
      </c>
      <c r="H5239" s="207" t="s">
        <v>295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679</v>
      </c>
      <c r="C5240" s="209" t="s">
        <v>680</v>
      </c>
      <c r="D5240" s="72" t="str">
        <f t="shared" si="163"/>
        <v>ago/2018</v>
      </c>
      <c r="E5240" s="206">
        <v>43327</v>
      </c>
      <c r="F5240" s="205" t="s">
        <v>209</v>
      </c>
      <c r="G5240" s="205" t="s">
        <v>284</v>
      </c>
      <c r="H5240" s="207" t="s">
        <v>295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679</v>
      </c>
      <c r="C5241" s="209" t="s">
        <v>680</v>
      </c>
      <c r="D5241" s="72" t="str">
        <f t="shared" si="163"/>
        <v>ago/2018</v>
      </c>
      <c r="E5241" s="206">
        <v>43327</v>
      </c>
      <c r="F5241" s="205" t="s">
        <v>209</v>
      </c>
      <c r="G5241" s="205" t="s">
        <v>284</v>
      </c>
      <c r="H5241" s="207" t="s">
        <v>295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679</v>
      </c>
      <c r="C5242" s="209" t="s">
        <v>680</v>
      </c>
      <c r="D5242" s="72" t="str">
        <f t="shared" si="163"/>
        <v>ago/2018</v>
      </c>
      <c r="E5242" s="206">
        <v>43327</v>
      </c>
      <c r="F5242" s="205" t="s">
        <v>209</v>
      </c>
      <c r="G5242" s="205" t="s">
        <v>284</v>
      </c>
      <c r="H5242" s="207" t="s">
        <v>295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679</v>
      </c>
      <c r="C5243" s="209" t="s">
        <v>680</v>
      </c>
      <c r="D5243" s="72" t="str">
        <f t="shared" si="163"/>
        <v>ago/2018</v>
      </c>
      <c r="E5243" s="206">
        <v>43327</v>
      </c>
      <c r="F5243" s="205" t="s">
        <v>209</v>
      </c>
      <c r="G5243" s="205" t="s">
        <v>284</v>
      </c>
      <c r="H5243" s="207" t="s">
        <v>295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679</v>
      </c>
      <c r="C5244" s="209" t="s">
        <v>680</v>
      </c>
      <c r="D5244" s="72" t="str">
        <f t="shared" si="163"/>
        <v>ago/2018</v>
      </c>
      <c r="E5244" s="206">
        <v>43327</v>
      </c>
      <c r="F5244" s="205" t="s">
        <v>209</v>
      </c>
      <c r="G5244" s="205" t="s">
        <v>284</v>
      </c>
      <c r="H5244" s="207" t="s">
        <v>295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679</v>
      </c>
      <c r="C5245" s="209" t="s">
        <v>680</v>
      </c>
      <c r="D5245" s="72" t="str">
        <f t="shared" si="163"/>
        <v>ago/2018</v>
      </c>
      <c r="E5245" s="206">
        <v>43327</v>
      </c>
      <c r="F5245" s="205" t="s">
        <v>209</v>
      </c>
      <c r="G5245" s="205" t="s">
        <v>284</v>
      </c>
      <c r="H5245" s="207" t="s">
        <v>295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679</v>
      </c>
      <c r="C5246" s="209" t="s">
        <v>680</v>
      </c>
      <c r="D5246" s="72" t="str">
        <f t="shared" si="163"/>
        <v>ago/2018</v>
      </c>
      <c r="E5246" s="206">
        <v>43327</v>
      </c>
      <c r="F5246" s="205" t="s">
        <v>209</v>
      </c>
      <c r="G5246" s="205" t="s">
        <v>284</v>
      </c>
      <c r="H5246" s="207" t="s">
        <v>295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679</v>
      </c>
      <c r="C5247" s="209" t="s">
        <v>680</v>
      </c>
      <c r="D5247" s="72" t="str">
        <f t="shared" si="163"/>
        <v>ago/2018</v>
      </c>
      <c r="E5247" s="206">
        <v>43327</v>
      </c>
      <c r="F5247" s="205" t="s">
        <v>209</v>
      </c>
      <c r="G5247" s="205" t="s">
        <v>284</v>
      </c>
      <c r="H5247" s="207" t="s">
        <v>295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679</v>
      </c>
      <c r="C5248" s="209" t="s">
        <v>680</v>
      </c>
      <c r="D5248" s="72" t="str">
        <f t="shared" si="163"/>
        <v>ago/2018</v>
      </c>
      <c r="E5248" s="206">
        <v>43327</v>
      </c>
      <c r="F5248" s="205" t="s">
        <v>209</v>
      </c>
      <c r="G5248" s="205" t="s">
        <v>284</v>
      </c>
      <c r="H5248" s="207" t="s">
        <v>295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679</v>
      </c>
      <c r="C5249" s="209" t="s">
        <v>680</v>
      </c>
      <c r="D5249" s="72" t="str">
        <f t="shared" si="163"/>
        <v>ago/2018</v>
      </c>
      <c r="E5249" s="206">
        <v>43327</v>
      </c>
      <c r="F5249" s="205" t="s">
        <v>209</v>
      </c>
      <c r="G5249" s="205" t="s">
        <v>284</v>
      </c>
      <c r="H5249" s="207" t="s">
        <v>295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679</v>
      </c>
      <c r="C5250" s="209" t="s">
        <v>680</v>
      </c>
      <c r="D5250" s="72" t="str">
        <f t="shared" si="163"/>
        <v>ago/2018</v>
      </c>
      <c r="E5250" s="206">
        <v>43327</v>
      </c>
      <c r="F5250" s="205" t="s">
        <v>209</v>
      </c>
      <c r="G5250" s="205" t="s">
        <v>284</v>
      </c>
      <c r="H5250" s="207" t="s">
        <v>295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679</v>
      </c>
      <c r="C5251" s="209" t="s">
        <v>680</v>
      </c>
      <c r="D5251" s="72" t="str">
        <f t="shared" si="163"/>
        <v>ago/2018</v>
      </c>
      <c r="E5251" s="206">
        <v>43327</v>
      </c>
      <c r="F5251" s="205" t="s">
        <v>497</v>
      </c>
      <c r="G5251" s="205" t="s">
        <v>284</v>
      </c>
      <c r="H5251" s="207" t="s">
        <v>1187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679</v>
      </c>
      <c r="C5252" s="209" t="s">
        <v>680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284</v>
      </c>
      <c r="H5252" s="207" t="s">
        <v>533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679</v>
      </c>
      <c r="C5253" s="209" t="s">
        <v>680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284</v>
      </c>
      <c r="H5253" s="207" t="s">
        <v>316</v>
      </c>
      <c r="I5253" s="207" t="s">
        <v>157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679</v>
      </c>
      <c r="C5254" s="209" t="s">
        <v>680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284</v>
      </c>
      <c r="H5254" s="207" t="s">
        <v>586</v>
      </c>
      <c r="I5254" s="207" t="s">
        <v>163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679</v>
      </c>
      <c r="C5255" s="209" t="s">
        <v>680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284</v>
      </c>
      <c r="H5255" s="207" t="s">
        <v>325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679</v>
      </c>
      <c r="C5256" s="209" t="s">
        <v>680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284</v>
      </c>
      <c r="H5256" s="207" t="s">
        <v>1056</v>
      </c>
      <c r="I5256" s="207" t="s">
        <v>232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679</v>
      </c>
      <c r="C5257" s="209" t="s">
        <v>680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284</v>
      </c>
      <c r="H5257" s="207" t="s">
        <v>1471</v>
      </c>
      <c r="I5257" s="207" t="s">
        <v>266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679</v>
      </c>
      <c r="C5258" s="209" t="s">
        <v>680</v>
      </c>
      <c r="D5258" s="72" t="str">
        <f t="shared" si="165"/>
        <v>ago/2018</v>
      </c>
      <c r="E5258" s="206">
        <v>43328</v>
      </c>
      <c r="F5258" s="205" t="s">
        <v>202</v>
      </c>
      <c r="G5258" s="205" t="s">
        <v>284</v>
      </c>
      <c r="H5258" s="207" t="s">
        <v>203</v>
      </c>
      <c r="I5258" s="207" t="s">
        <v>289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679</v>
      </c>
      <c r="C5259" s="209" t="s">
        <v>680</v>
      </c>
      <c r="D5259" s="72" t="str">
        <f t="shared" si="165"/>
        <v>ago/2018</v>
      </c>
      <c r="E5259" s="206">
        <v>43328</v>
      </c>
      <c r="F5259" s="205" t="s">
        <v>172</v>
      </c>
      <c r="G5259" s="205" t="s">
        <v>284</v>
      </c>
      <c r="H5259" s="207" t="s">
        <v>727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679</v>
      </c>
      <c r="C5260" s="209" t="s">
        <v>680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284</v>
      </c>
      <c r="H5260" s="207" t="s">
        <v>339</v>
      </c>
      <c r="I5260" s="207" t="s">
        <v>164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679</v>
      </c>
      <c r="C5261" s="209" t="s">
        <v>680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284</v>
      </c>
      <c r="H5261" s="207" t="s">
        <v>339</v>
      </c>
      <c r="I5261" s="207" t="s">
        <v>164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679</v>
      </c>
      <c r="C5262" s="209" t="s">
        <v>680</v>
      </c>
      <c r="D5262" s="72" t="str">
        <f t="shared" si="165"/>
        <v>ago/2018</v>
      </c>
      <c r="E5262" s="206">
        <v>43328</v>
      </c>
      <c r="F5262" s="205" t="s">
        <v>209</v>
      </c>
      <c r="G5262" s="205" t="s">
        <v>284</v>
      </c>
      <c r="H5262" s="207" t="s">
        <v>295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679</v>
      </c>
      <c r="C5263" s="209" t="s">
        <v>680</v>
      </c>
      <c r="D5263" s="72" t="str">
        <f t="shared" si="165"/>
        <v>ago/2018</v>
      </c>
      <c r="E5263" s="206">
        <v>43328</v>
      </c>
      <c r="F5263" s="205" t="s">
        <v>209</v>
      </c>
      <c r="G5263" s="205" t="s">
        <v>284</v>
      </c>
      <c r="H5263" s="207" t="s">
        <v>295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679</v>
      </c>
      <c r="C5264" s="209" t="s">
        <v>680</v>
      </c>
      <c r="D5264" s="72" t="str">
        <f t="shared" si="165"/>
        <v>ago/2018</v>
      </c>
      <c r="E5264" s="206">
        <v>43328</v>
      </c>
      <c r="F5264" s="205" t="s">
        <v>209</v>
      </c>
      <c r="G5264" s="205" t="s">
        <v>284</v>
      </c>
      <c r="H5264" s="207" t="s">
        <v>295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679</v>
      </c>
      <c r="C5265" s="209" t="s">
        <v>680</v>
      </c>
      <c r="D5265" s="72" t="str">
        <f t="shared" si="165"/>
        <v>ago/2018</v>
      </c>
      <c r="E5265" s="206">
        <v>43328</v>
      </c>
      <c r="F5265" s="205" t="s">
        <v>209</v>
      </c>
      <c r="G5265" s="205" t="s">
        <v>284</v>
      </c>
      <c r="H5265" s="207" t="s">
        <v>295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679</v>
      </c>
      <c r="C5266" s="209" t="s">
        <v>680</v>
      </c>
      <c r="D5266" s="72" t="str">
        <f t="shared" si="165"/>
        <v>ago/2018</v>
      </c>
      <c r="E5266" s="206">
        <v>43328</v>
      </c>
      <c r="F5266" s="205" t="s">
        <v>209</v>
      </c>
      <c r="G5266" s="205" t="s">
        <v>284</v>
      </c>
      <c r="H5266" s="207" t="s">
        <v>295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679</v>
      </c>
      <c r="C5267" s="209" t="s">
        <v>680</v>
      </c>
      <c r="D5267" s="72" t="str">
        <f t="shared" si="165"/>
        <v>ago/2018</v>
      </c>
      <c r="E5267" s="206">
        <v>43328</v>
      </c>
      <c r="F5267" s="205" t="s">
        <v>209</v>
      </c>
      <c r="G5267" s="205" t="s">
        <v>284</v>
      </c>
      <c r="H5267" s="207" t="s">
        <v>295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679</v>
      </c>
      <c r="C5268" s="209" t="s">
        <v>680</v>
      </c>
      <c r="D5268" s="72" t="str">
        <f t="shared" si="165"/>
        <v>ago/2018</v>
      </c>
      <c r="E5268" s="206">
        <v>43328</v>
      </c>
      <c r="F5268" s="205" t="s">
        <v>209</v>
      </c>
      <c r="G5268" s="205" t="s">
        <v>284</v>
      </c>
      <c r="H5268" s="207" t="s">
        <v>295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681</v>
      </c>
      <c r="C5269" s="209" t="s">
        <v>680</v>
      </c>
      <c r="D5269" s="72" t="str">
        <f t="shared" si="165"/>
        <v>ago/2018</v>
      </c>
      <c r="E5269" s="206">
        <v>43329</v>
      </c>
      <c r="F5269" s="205" t="s">
        <v>212</v>
      </c>
      <c r="G5269" s="205" t="s">
        <v>284</v>
      </c>
      <c r="H5269" s="207" t="s">
        <v>212</v>
      </c>
      <c r="I5269" s="207" t="s">
        <v>201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681</v>
      </c>
      <c r="C5270" s="209" t="s">
        <v>680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284</v>
      </c>
      <c r="H5270" s="207" t="s">
        <v>140</v>
      </c>
      <c r="I5270" s="207" t="s">
        <v>224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681</v>
      </c>
      <c r="C5271" s="209" t="s">
        <v>680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284</v>
      </c>
      <c r="H5271" s="207" t="s">
        <v>140</v>
      </c>
      <c r="I5271" s="207" t="s">
        <v>224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679</v>
      </c>
      <c r="C5272" s="209" t="s">
        <v>680</v>
      </c>
      <c r="D5272" s="72" t="str">
        <f t="shared" si="165"/>
        <v>ago/2018</v>
      </c>
      <c r="E5272" s="206">
        <v>43329</v>
      </c>
      <c r="F5272" s="205" t="s">
        <v>497</v>
      </c>
      <c r="G5272" s="205" t="s">
        <v>284</v>
      </c>
      <c r="H5272" s="207" t="s">
        <v>926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679</v>
      </c>
      <c r="C5273" s="209" t="s">
        <v>680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284</v>
      </c>
      <c r="H5273" s="207" t="s">
        <v>1468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681</v>
      </c>
      <c r="C5274" s="209" t="s">
        <v>680</v>
      </c>
      <c r="D5274" s="72" t="str">
        <f t="shared" si="165"/>
        <v>ago/2018</v>
      </c>
      <c r="E5274" s="206">
        <v>43329</v>
      </c>
      <c r="F5274" s="205" t="s">
        <v>200</v>
      </c>
      <c r="G5274" s="205" t="s">
        <v>284</v>
      </c>
      <c r="H5274" s="207" t="s">
        <v>296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679</v>
      </c>
      <c r="C5275" s="209" t="s">
        <v>680</v>
      </c>
      <c r="D5275" s="72" t="str">
        <f t="shared" si="165"/>
        <v>ago/2018</v>
      </c>
      <c r="E5275" s="206">
        <v>43329</v>
      </c>
      <c r="F5275" s="205" t="s">
        <v>200</v>
      </c>
      <c r="G5275" s="205" t="s">
        <v>284</v>
      </c>
      <c r="H5275" s="207" t="s">
        <v>296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679</v>
      </c>
      <c r="C5276" s="209" t="s">
        <v>680</v>
      </c>
      <c r="D5276" s="72" t="str">
        <f t="shared" si="165"/>
        <v>ago/2018</v>
      </c>
      <c r="E5276" s="206">
        <v>43332</v>
      </c>
      <c r="F5276" s="205" t="s">
        <v>1498</v>
      </c>
      <c r="G5276" s="205" t="s">
        <v>284</v>
      </c>
      <c r="H5276" s="207" t="s">
        <v>1482</v>
      </c>
      <c r="I5276" s="221" t="s">
        <v>232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679</v>
      </c>
      <c r="C5277" s="209" t="s">
        <v>680</v>
      </c>
      <c r="D5277" s="72" t="str">
        <f t="shared" si="165"/>
        <v>ago/2018</v>
      </c>
      <c r="E5277" s="206">
        <v>43332</v>
      </c>
      <c r="F5277" s="205" t="s">
        <v>1499</v>
      </c>
      <c r="G5277" s="205" t="s">
        <v>284</v>
      </c>
      <c r="H5277" s="207" t="s">
        <v>1275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679</v>
      </c>
      <c r="C5278" s="209" t="s">
        <v>680</v>
      </c>
      <c r="D5278" s="72" t="str">
        <f t="shared" si="165"/>
        <v>ago/2018</v>
      </c>
      <c r="E5278" s="206">
        <v>43332</v>
      </c>
      <c r="F5278" s="205" t="s">
        <v>1500</v>
      </c>
      <c r="G5278" s="205" t="s">
        <v>284</v>
      </c>
      <c r="H5278" s="207" t="s">
        <v>1275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679</v>
      </c>
      <c r="C5279" s="209" t="s">
        <v>680</v>
      </c>
      <c r="D5279" s="72" t="str">
        <f t="shared" si="165"/>
        <v>ago/2018</v>
      </c>
      <c r="E5279" s="206">
        <v>43332</v>
      </c>
      <c r="F5279" s="205" t="s">
        <v>1501</v>
      </c>
      <c r="G5279" s="205" t="s">
        <v>284</v>
      </c>
      <c r="H5279" s="207" t="s">
        <v>1275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679</v>
      </c>
      <c r="C5280" s="209" t="s">
        <v>680</v>
      </c>
      <c r="D5280" s="72" t="str">
        <f t="shared" si="165"/>
        <v>ago/2018</v>
      </c>
      <c r="E5280" s="206">
        <v>43332</v>
      </c>
      <c r="F5280" s="205" t="s">
        <v>1502</v>
      </c>
      <c r="G5280" s="205" t="s">
        <v>284</v>
      </c>
      <c r="H5280" s="207" t="s">
        <v>1275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679</v>
      </c>
      <c r="C5281" s="209" t="s">
        <v>680</v>
      </c>
      <c r="D5281" s="72" t="str">
        <f t="shared" si="165"/>
        <v>ago/2018</v>
      </c>
      <c r="E5281" s="206">
        <v>43332</v>
      </c>
      <c r="F5281" s="205" t="s">
        <v>1503</v>
      </c>
      <c r="G5281" s="205" t="s">
        <v>284</v>
      </c>
      <c r="H5281" s="207" t="s">
        <v>1275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679</v>
      </c>
      <c r="C5282" s="209" t="s">
        <v>680</v>
      </c>
      <c r="D5282" s="72" t="str">
        <f t="shared" si="165"/>
        <v>ago/2018</v>
      </c>
      <c r="E5282" s="206">
        <v>43332</v>
      </c>
      <c r="F5282" s="205" t="s">
        <v>1504</v>
      </c>
      <c r="G5282" s="205" t="s">
        <v>284</v>
      </c>
      <c r="H5282" s="207" t="s">
        <v>1017</v>
      </c>
      <c r="I5282" s="207" t="s">
        <v>232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679</v>
      </c>
      <c r="C5283" s="209" t="s">
        <v>680</v>
      </c>
      <c r="D5283" s="72" t="str">
        <f t="shared" si="165"/>
        <v>ago/2018</v>
      </c>
      <c r="E5283" s="206">
        <v>43332</v>
      </c>
      <c r="F5283" s="205" t="s">
        <v>1505</v>
      </c>
      <c r="G5283" s="205" t="s">
        <v>284</v>
      </c>
      <c r="H5283" s="207" t="s">
        <v>1017</v>
      </c>
      <c r="I5283" s="207" t="s">
        <v>232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679</v>
      </c>
      <c r="C5284" s="209" t="s">
        <v>680</v>
      </c>
      <c r="D5284" s="72" t="str">
        <f t="shared" si="165"/>
        <v>ago/2018</v>
      </c>
      <c r="E5284" s="206">
        <v>43332</v>
      </c>
      <c r="F5284" s="205" t="s">
        <v>1506</v>
      </c>
      <c r="G5284" s="205" t="s">
        <v>284</v>
      </c>
      <c r="H5284" s="207" t="s">
        <v>1017</v>
      </c>
      <c r="I5284" s="207" t="s">
        <v>232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679</v>
      </c>
      <c r="C5285" s="209" t="s">
        <v>680</v>
      </c>
      <c r="D5285" s="72" t="str">
        <f t="shared" si="165"/>
        <v>ago/2018</v>
      </c>
      <c r="E5285" s="206">
        <v>43332</v>
      </c>
      <c r="F5285" s="205" t="s">
        <v>1507</v>
      </c>
      <c r="G5285" s="205" t="s">
        <v>284</v>
      </c>
      <c r="H5285" s="207" t="s">
        <v>1017</v>
      </c>
      <c r="I5285" s="207" t="s">
        <v>232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679</v>
      </c>
      <c r="C5286" s="209" t="s">
        <v>680</v>
      </c>
      <c r="D5286" s="72" t="str">
        <f t="shared" si="165"/>
        <v>ago/2018</v>
      </c>
      <c r="E5286" s="206">
        <v>43332</v>
      </c>
      <c r="F5286" s="205" t="s">
        <v>1508</v>
      </c>
      <c r="G5286" s="205" t="s">
        <v>284</v>
      </c>
      <c r="H5286" s="207" t="s">
        <v>1017</v>
      </c>
      <c r="I5286" s="207" t="s">
        <v>232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679</v>
      </c>
      <c r="C5287" s="209" t="s">
        <v>680</v>
      </c>
      <c r="D5287" s="72" t="str">
        <f t="shared" si="165"/>
        <v>ago/2018</v>
      </c>
      <c r="E5287" s="206">
        <v>43332</v>
      </c>
      <c r="F5287" s="205" t="s">
        <v>1509</v>
      </c>
      <c r="G5287" s="205" t="s">
        <v>284</v>
      </c>
      <c r="H5287" s="207" t="s">
        <v>1017</v>
      </c>
      <c r="I5287" s="207" t="s">
        <v>232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679</v>
      </c>
      <c r="C5288" s="209" t="s">
        <v>680</v>
      </c>
      <c r="D5288" s="72" t="str">
        <f t="shared" si="165"/>
        <v>ago/2018</v>
      </c>
      <c r="E5288" s="206">
        <v>43332</v>
      </c>
      <c r="F5288" s="205" t="s">
        <v>1510</v>
      </c>
      <c r="G5288" s="205" t="s">
        <v>284</v>
      </c>
      <c r="H5288" s="207" t="s">
        <v>1017</v>
      </c>
      <c r="I5288" s="207" t="s">
        <v>232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679</v>
      </c>
      <c r="C5289" s="209" t="s">
        <v>680</v>
      </c>
      <c r="D5289" s="72" t="str">
        <f t="shared" si="165"/>
        <v>ago/2018</v>
      </c>
      <c r="E5289" s="206">
        <v>43332</v>
      </c>
      <c r="F5289" s="205" t="s">
        <v>1511</v>
      </c>
      <c r="G5289" s="205" t="s">
        <v>284</v>
      </c>
      <c r="H5289" s="207" t="s">
        <v>1017</v>
      </c>
      <c r="I5289" s="207" t="s">
        <v>232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679</v>
      </c>
      <c r="C5290" s="209" t="s">
        <v>680</v>
      </c>
      <c r="D5290" s="72" t="str">
        <f t="shared" si="165"/>
        <v>ago/2018</v>
      </c>
      <c r="E5290" s="206">
        <v>43332</v>
      </c>
      <c r="F5290" s="205" t="s">
        <v>391</v>
      </c>
      <c r="G5290" s="205" t="s">
        <v>284</v>
      </c>
      <c r="H5290" s="207" t="s">
        <v>1018</v>
      </c>
      <c r="I5290" s="207" t="s">
        <v>232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679</v>
      </c>
      <c r="C5291" s="209" t="s">
        <v>680</v>
      </c>
      <c r="D5291" s="72" t="str">
        <f t="shared" si="165"/>
        <v>ago/2018</v>
      </c>
      <c r="E5291" s="206">
        <v>43332</v>
      </c>
      <c r="F5291" s="205" t="s">
        <v>1512</v>
      </c>
      <c r="G5291" s="205" t="s">
        <v>284</v>
      </c>
      <c r="H5291" s="207" t="s">
        <v>999</v>
      </c>
      <c r="I5291" s="207" t="s">
        <v>232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679</v>
      </c>
      <c r="C5292" s="209" t="s">
        <v>680</v>
      </c>
      <c r="D5292" s="72" t="str">
        <f t="shared" si="165"/>
        <v>ago/2018</v>
      </c>
      <c r="E5292" s="206">
        <v>43332</v>
      </c>
      <c r="F5292" s="205" t="s">
        <v>1513</v>
      </c>
      <c r="G5292" s="205" t="s">
        <v>284</v>
      </c>
      <c r="H5292" s="207" t="s">
        <v>999</v>
      </c>
      <c r="I5292" s="207" t="s">
        <v>232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679</v>
      </c>
      <c r="C5293" s="209" t="s">
        <v>680</v>
      </c>
      <c r="D5293" s="72" t="str">
        <f t="shared" si="165"/>
        <v>ago/2018</v>
      </c>
      <c r="E5293" s="206">
        <v>43332</v>
      </c>
      <c r="F5293" s="205" t="s">
        <v>200</v>
      </c>
      <c r="G5293" s="205" t="s">
        <v>284</v>
      </c>
      <c r="H5293" s="207" t="s">
        <v>291</v>
      </c>
      <c r="I5293" s="207" t="s">
        <v>226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679</v>
      </c>
      <c r="C5294" s="209" t="s">
        <v>680</v>
      </c>
      <c r="D5294" s="72" t="str">
        <f t="shared" si="165"/>
        <v>ago/2018</v>
      </c>
      <c r="E5294" s="206">
        <v>43332</v>
      </c>
      <c r="F5294" s="205" t="s">
        <v>526</v>
      </c>
      <c r="G5294" s="205" t="s">
        <v>284</v>
      </c>
      <c r="H5294" s="207" t="s">
        <v>1000</v>
      </c>
      <c r="I5294" s="207" t="s">
        <v>232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679</v>
      </c>
      <c r="C5295" s="209" t="s">
        <v>680</v>
      </c>
      <c r="D5295" s="72" t="str">
        <f t="shared" si="165"/>
        <v>ago/2018</v>
      </c>
      <c r="E5295" s="206">
        <v>43332</v>
      </c>
      <c r="F5295" s="205" t="s">
        <v>568</v>
      </c>
      <c r="G5295" s="205" t="s">
        <v>284</v>
      </c>
      <c r="H5295" s="207" t="s">
        <v>1000</v>
      </c>
      <c r="I5295" s="207" t="s">
        <v>232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679</v>
      </c>
      <c r="C5296" s="209" t="s">
        <v>680</v>
      </c>
      <c r="D5296" s="72" t="str">
        <f t="shared" si="165"/>
        <v>ago/2018</v>
      </c>
      <c r="E5296" s="206">
        <v>43332</v>
      </c>
      <c r="F5296" s="205" t="s">
        <v>1367</v>
      </c>
      <c r="G5296" s="205" t="s">
        <v>284</v>
      </c>
      <c r="H5296" s="207" t="s">
        <v>325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679</v>
      </c>
      <c r="C5297" s="209" t="s">
        <v>680</v>
      </c>
      <c r="D5297" s="72" t="str">
        <f t="shared" si="165"/>
        <v>ago/2018</v>
      </c>
      <c r="E5297" s="206">
        <v>43332</v>
      </c>
      <c r="F5297" s="205" t="s">
        <v>1514</v>
      </c>
      <c r="G5297" s="205" t="s">
        <v>284</v>
      </c>
      <c r="H5297" s="207" t="s">
        <v>325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679</v>
      </c>
      <c r="C5298" s="209" t="s">
        <v>680</v>
      </c>
      <c r="D5298" s="72" t="str">
        <f t="shared" si="165"/>
        <v>ago/2018</v>
      </c>
      <c r="E5298" s="206">
        <v>43332</v>
      </c>
      <c r="F5298" s="205" t="s">
        <v>1515</v>
      </c>
      <c r="G5298" s="205" t="s">
        <v>284</v>
      </c>
      <c r="H5298" s="207" t="s">
        <v>325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679</v>
      </c>
      <c r="C5299" s="209" t="s">
        <v>680</v>
      </c>
      <c r="D5299" s="72" t="str">
        <f t="shared" si="165"/>
        <v>ago/2018</v>
      </c>
      <c r="E5299" s="206">
        <v>43332</v>
      </c>
      <c r="F5299" s="205" t="s">
        <v>1516</v>
      </c>
      <c r="G5299" s="205" t="s">
        <v>284</v>
      </c>
      <c r="H5299" s="207" t="s">
        <v>325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679</v>
      </c>
      <c r="C5300" s="209" t="s">
        <v>680</v>
      </c>
      <c r="D5300" s="72" t="str">
        <f t="shared" si="165"/>
        <v>ago/2018</v>
      </c>
      <c r="E5300" s="206">
        <v>43332</v>
      </c>
      <c r="F5300" s="205" t="s">
        <v>642</v>
      </c>
      <c r="G5300" s="205" t="s">
        <v>284</v>
      </c>
      <c r="H5300" s="207" t="s">
        <v>325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679</v>
      </c>
      <c r="C5301" s="209" t="s">
        <v>680</v>
      </c>
      <c r="D5301" s="72" t="str">
        <f t="shared" si="165"/>
        <v>ago/2018</v>
      </c>
      <c r="E5301" s="206">
        <v>43332</v>
      </c>
      <c r="F5301" s="205" t="s">
        <v>1517</v>
      </c>
      <c r="G5301" s="205" t="s">
        <v>284</v>
      </c>
      <c r="H5301" s="207" t="s">
        <v>325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679</v>
      </c>
      <c r="C5302" s="209" t="s">
        <v>680</v>
      </c>
      <c r="D5302" s="72" t="str">
        <f t="shared" si="165"/>
        <v>ago/2018</v>
      </c>
      <c r="E5302" s="206">
        <v>43332</v>
      </c>
      <c r="F5302" s="205" t="s">
        <v>1518</v>
      </c>
      <c r="G5302" s="205" t="s">
        <v>284</v>
      </c>
      <c r="H5302" s="207" t="s">
        <v>325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679</v>
      </c>
      <c r="C5303" s="209" t="s">
        <v>680</v>
      </c>
      <c r="D5303" s="72" t="str">
        <f t="shared" si="165"/>
        <v>ago/2018</v>
      </c>
      <c r="E5303" s="206">
        <v>43332</v>
      </c>
      <c r="F5303" s="205" t="s">
        <v>566</v>
      </c>
      <c r="G5303" s="205" t="s">
        <v>284</v>
      </c>
      <c r="H5303" s="207" t="s">
        <v>1342</v>
      </c>
      <c r="I5303" s="207" t="s">
        <v>232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679</v>
      </c>
      <c r="C5304" s="209" t="s">
        <v>680</v>
      </c>
      <c r="D5304" s="72" t="str">
        <f t="shared" si="165"/>
        <v>ago/2018</v>
      </c>
      <c r="E5304" s="206">
        <v>43332</v>
      </c>
      <c r="F5304" s="205" t="s">
        <v>528</v>
      </c>
      <c r="G5304" s="205" t="s">
        <v>284</v>
      </c>
      <c r="H5304" s="207" t="s">
        <v>1342</v>
      </c>
      <c r="I5304" s="207" t="s">
        <v>232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679</v>
      </c>
      <c r="C5305" s="209" t="s">
        <v>680</v>
      </c>
      <c r="D5305" s="72" t="str">
        <f t="shared" si="165"/>
        <v>ago/2018</v>
      </c>
      <c r="E5305" s="206">
        <v>43332</v>
      </c>
      <c r="F5305" s="205" t="s">
        <v>508</v>
      </c>
      <c r="G5305" s="205" t="s">
        <v>284</v>
      </c>
      <c r="H5305" s="207" t="s">
        <v>509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679</v>
      </c>
      <c r="C5306" s="209" t="s">
        <v>680</v>
      </c>
      <c r="D5306" s="72" t="str">
        <f t="shared" si="165"/>
        <v>ago/2018</v>
      </c>
      <c r="E5306" s="206">
        <v>43332</v>
      </c>
      <c r="F5306" s="205" t="s">
        <v>674</v>
      </c>
      <c r="G5306" s="205" t="s">
        <v>284</v>
      </c>
      <c r="H5306" s="207" t="s">
        <v>1001</v>
      </c>
      <c r="I5306" s="221" t="s">
        <v>232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679</v>
      </c>
      <c r="C5307" s="209" t="s">
        <v>680</v>
      </c>
      <c r="D5307" s="72" t="str">
        <f t="shared" si="165"/>
        <v>ago/2018</v>
      </c>
      <c r="E5307" s="206">
        <v>43332</v>
      </c>
      <c r="F5307" s="205" t="s">
        <v>671</v>
      </c>
      <c r="G5307" s="205" t="s">
        <v>284</v>
      </c>
      <c r="H5307" s="207" t="s">
        <v>1001</v>
      </c>
      <c r="I5307" s="207" t="s">
        <v>232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679</v>
      </c>
      <c r="C5308" s="209" t="s">
        <v>680</v>
      </c>
      <c r="D5308" s="72" t="str">
        <f t="shared" si="165"/>
        <v>ago/2018</v>
      </c>
      <c r="E5308" s="206">
        <v>43332</v>
      </c>
      <c r="F5308" s="205" t="s">
        <v>1519</v>
      </c>
      <c r="G5308" s="205" t="s">
        <v>284</v>
      </c>
      <c r="H5308" s="207" t="s">
        <v>1002</v>
      </c>
      <c r="I5308" s="207" t="s">
        <v>241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679</v>
      </c>
      <c r="C5309" s="209" t="s">
        <v>680</v>
      </c>
      <c r="D5309" s="72" t="str">
        <f t="shared" si="165"/>
        <v>ago/2018</v>
      </c>
      <c r="E5309" s="206">
        <v>43332</v>
      </c>
      <c r="F5309" s="205" t="s">
        <v>1442</v>
      </c>
      <c r="G5309" s="205" t="s">
        <v>284</v>
      </c>
      <c r="H5309" s="207" t="s">
        <v>1002</v>
      </c>
      <c r="I5309" s="207" t="s">
        <v>241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679</v>
      </c>
      <c r="C5310" s="209" t="s">
        <v>680</v>
      </c>
      <c r="D5310" s="72" t="str">
        <f t="shared" si="165"/>
        <v>ago/2018</v>
      </c>
      <c r="E5310" s="206">
        <v>43332</v>
      </c>
      <c r="F5310" s="205" t="s">
        <v>1520</v>
      </c>
      <c r="G5310" s="205" t="s">
        <v>284</v>
      </c>
      <c r="H5310" s="207" t="s">
        <v>1476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679</v>
      </c>
      <c r="C5311" s="209" t="s">
        <v>680</v>
      </c>
      <c r="D5311" s="72" t="str">
        <f t="shared" si="165"/>
        <v>ago/2018</v>
      </c>
      <c r="E5311" s="206">
        <v>43332</v>
      </c>
      <c r="F5311" s="205" t="s">
        <v>504</v>
      </c>
      <c r="G5311" s="205" t="s">
        <v>284</v>
      </c>
      <c r="H5311" s="207" t="s">
        <v>504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679</v>
      </c>
      <c r="C5312" s="209" t="s">
        <v>680</v>
      </c>
      <c r="D5312" s="72" t="str">
        <f t="shared" si="165"/>
        <v>ago/2018</v>
      </c>
      <c r="E5312" s="206">
        <v>43332</v>
      </c>
      <c r="F5312" s="205" t="s">
        <v>1521</v>
      </c>
      <c r="G5312" s="205" t="s">
        <v>284</v>
      </c>
      <c r="H5312" s="207" t="s">
        <v>1521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679</v>
      </c>
      <c r="C5313" s="209" t="s">
        <v>680</v>
      </c>
      <c r="D5313" s="72" t="str">
        <f t="shared" si="165"/>
        <v>ago/2018</v>
      </c>
      <c r="E5313" s="206">
        <v>43332</v>
      </c>
      <c r="F5313" s="205" t="s">
        <v>1522</v>
      </c>
      <c r="G5313" s="205" t="s">
        <v>284</v>
      </c>
      <c r="H5313" s="207" t="s">
        <v>1056</v>
      </c>
      <c r="I5313" s="207" t="s">
        <v>232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679</v>
      </c>
      <c r="C5314" s="209" t="s">
        <v>680</v>
      </c>
      <c r="D5314" s="72" t="str">
        <f t="shared" si="165"/>
        <v>ago/2018</v>
      </c>
      <c r="E5314" s="206">
        <v>43332</v>
      </c>
      <c r="F5314" s="205" t="s">
        <v>1523</v>
      </c>
      <c r="G5314" s="205" t="s">
        <v>284</v>
      </c>
      <c r="H5314" s="207" t="s">
        <v>1056</v>
      </c>
      <c r="I5314" s="207" t="s">
        <v>232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679</v>
      </c>
      <c r="C5315" s="209" t="s">
        <v>680</v>
      </c>
      <c r="D5315" s="72" t="str">
        <f t="shared" si="165"/>
        <v>ago/2018</v>
      </c>
      <c r="E5315" s="206">
        <v>43332</v>
      </c>
      <c r="F5315" s="205" t="s">
        <v>1505</v>
      </c>
      <c r="G5315" s="205" t="s">
        <v>284</v>
      </c>
      <c r="H5315" s="207" t="s">
        <v>1059</v>
      </c>
      <c r="I5315" s="207" t="s">
        <v>232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679</v>
      </c>
      <c r="C5316" s="209" t="s">
        <v>680</v>
      </c>
      <c r="D5316" s="72" t="str">
        <f t="shared" ref="D5316:D5379" si="167">TEXT(E5316,"mmm/aaaa")</f>
        <v>ago/2018</v>
      </c>
      <c r="E5316" s="206">
        <v>43332</v>
      </c>
      <c r="F5316" s="205" t="s">
        <v>1524</v>
      </c>
      <c r="G5316" s="205" t="s">
        <v>284</v>
      </c>
      <c r="H5316" s="207" t="s">
        <v>1059</v>
      </c>
      <c r="I5316" s="207" t="s">
        <v>232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679</v>
      </c>
      <c r="C5317" s="209" t="s">
        <v>680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284</v>
      </c>
      <c r="H5317" s="207" t="s">
        <v>1332</v>
      </c>
      <c r="I5317" s="207" t="s">
        <v>238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679</v>
      </c>
      <c r="C5318" s="209" t="s">
        <v>680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284</v>
      </c>
      <c r="H5318" s="207" t="s">
        <v>1332</v>
      </c>
      <c r="I5318" s="207" t="s">
        <v>238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679</v>
      </c>
      <c r="C5319" s="209" t="s">
        <v>680</v>
      </c>
      <c r="D5319" s="72" t="str">
        <f t="shared" si="167"/>
        <v>ago/2018</v>
      </c>
      <c r="E5319" s="206">
        <v>43332</v>
      </c>
      <c r="F5319" s="205" t="s">
        <v>1525</v>
      </c>
      <c r="G5319" s="205" t="s">
        <v>284</v>
      </c>
      <c r="H5319" s="207" t="s">
        <v>1047</v>
      </c>
      <c r="I5319" s="207" t="s">
        <v>258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679</v>
      </c>
      <c r="C5320" s="209" t="s">
        <v>680</v>
      </c>
      <c r="D5320" s="72" t="str">
        <f t="shared" si="167"/>
        <v>ago/2018</v>
      </c>
      <c r="E5320" s="206">
        <v>43332</v>
      </c>
      <c r="F5320" s="205" t="s">
        <v>1526</v>
      </c>
      <c r="G5320" s="205" t="s">
        <v>284</v>
      </c>
      <c r="H5320" s="207" t="s">
        <v>1047</v>
      </c>
      <c r="I5320" s="207" t="s">
        <v>258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679</v>
      </c>
      <c r="C5321" s="209" t="s">
        <v>680</v>
      </c>
      <c r="D5321" s="72" t="str">
        <f t="shared" si="167"/>
        <v>ago/2018</v>
      </c>
      <c r="E5321" s="206">
        <v>43332</v>
      </c>
      <c r="F5321" s="205" t="s">
        <v>1527</v>
      </c>
      <c r="G5321" s="205" t="s">
        <v>284</v>
      </c>
      <c r="H5321" s="207" t="s">
        <v>1450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679</v>
      </c>
      <c r="C5322" s="209" t="s">
        <v>680</v>
      </c>
      <c r="D5322" s="72" t="str">
        <f t="shared" si="167"/>
        <v>ago/2018</v>
      </c>
      <c r="E5322" s="206">
        <v>43332</v>
      </c>
      <c r="F5322" s="205" t="s">
        <v>1528</v>
      </c>
      <c r="G5322" s="205" t="s">
        <v>284</v>
      </c>
      <c r="H5322" s="207" t="s">
        <v>1450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679</v>
      </c>
      <c r="C5323" s="209" t="s">
        <v>680</v>
      </c>
      <c r="D5323" s="72" t="str">
        <f t="shared" si="167"/>
        <v>ago/2018</v>
      </c>
      <c r="E5323" s="206">
        <v>43332</v>
      </c>
      <c r="F5323" s="205" t="s">
        <v>1529</v>
      </c>
      <c r="G5323" s="205" t="s">
        <v>284</v>
      </c>
      <c r="H5323" s="207" t="s">
        <v>1450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679</v>
      </c>
      <c r="C5324" s="209" t="s">
        <v>680</v>
      </c>
      <c r="D5324" s="72" t="str">
        <f t="shared" si="167"/>
        <v>ago/2018</v>
      </c>
      <c r="E5324" s="206">
        <v>43332</v>
      </c>
      <c r="F5324" s="205" t="s">
        <v>1530</v>
      </c>
      <c r="G5324" s="205" t="s">
        <v>284</v>
      </c>
      <c r="H5324" s="207" t="s">
        <v>1450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679</v>
      </c>
      <c r="C5325" s="209" t="s">
        <v>680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284</v>
      </c>
      <c r="H5325" s="207" t="s">
        <v>1450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679</v>
      </c>
      <c r="C5326" s="209" t="s">
        <v>680</v>
      </c>
      <c r="D5326" s="72" t="str">
        <f t="shared" si="167"/>
        <v>ago/2018</v>
      </c>
      <c r="E5326" s="206">
        <v>43332</v>
      </c>
      <c r="F5326" s="205" t="s">
        <v>1531</v>
      </c>
      <c r="G5326" s="205" t="s">
        <v>284</v>
      </c>
      <c r="H5326" s="207" t="s">
        <v>331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679</v>
      </c>
      <c r="C5327" s="209" t="s">
        <v>680</v>
      </c>
      <c r="D5327" s="72" t="str">
        <f t="shared" si="167"/>
        <v>ago/2018</v>
      </c>
      <c r="E5327" s="206">
        <v>43332</v>
      </c>
      <c r="F5327" s="205" t="s">
        <v>1532</v>
      </c>
      <c r="G5327" s="205" t="s">
        <v>284</v>
      </c>
      <c r="H5327" s="207" t="s">
        <v>331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679</v>
      </c>
      <c r="C5328" s="209" t="s">
        <v>680</v>
      </c>
      <c r="D5328" s="72" t="str">
        <f t="shared" si="167"/>
        <v>ago/2018</v>
      </c>
      <c r="E5328" s="206">
        <v>43332</v>
      </c>
      <c r="F5328" s="205" t="s">
        <v>1533</v>
      </c>
      <c r="G5328" s="205" t="s">
        <v>284</v>
      </c>
      <c r="H5328" s="207" t="s">
        <v>1168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679</v>
      </c>
      <c r="C5329" s="209" t="s">
        <v>680</v>
      </c>
      <c r="D5329" s="72" t="str">
        <f t="shared" si="167"/>
        <v>ago/2018</v>
      </c>
      <c r="E5329" s="206">
        <v>43332</v>
      </c>
      <c r="F5329" s="205" t="s">
        <v>480</v>
      </c>
      <c r="G5329" s="205" t="s">
        <v>284</v>
      </c>
      <c r="H5329" s="207" t="s">
        <v>1003</v>
      </c>
      <c r="I5329" s="207" t="s">
        <v>257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679</v>
      </c>
      <c r="C5330" s="209" t="s">
        <v>680</v>
      </c>
      <c r="D5330" s="72" t="str">
        <f t="shared" si="167"/>
        <v>ago/2018</v>
      </c>
      <c r="E5330" s="206">
        <v>43332</v>
      </c>
      <c r="F5330" s="205" t="s">
        <v>484</v>
      </c>
      <c r="G5330" s="205" t="s">
        <v>284</v>
      </c>
      <c r="H5330" s="207" t="s">
        <v>1003</v>
      </c>
      <c r="I5330" s="207" t="s">
        <v>257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681</v>
      </c>
      <c r="C5331" s="209" t="s">
        <v>680</v>
      </c>
      <c r="D5331" s="72" t="str">
        <f t="shared" si="167"/>
        <v>ago/2018</v>
      </c>
      <c r="E5331" s="206">
        <v>43332</v>
      </c>
      <c r="F5331" s="205" t="s">
        <v>202</v>
      </c>
      <c r="G5331" s="205" t="s">
        <v>284</v>
      </c>
      <c r="H5331" s="207" t="s">
        <v>203</v>
      </c>
      <c r="I5331" s="207" t="s">
        <v>289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679</v>
      </c>
      <c r="C5332" s="209" t="s">
        <v>680</v>
      </c>
      <c r="D5332" s="72" t="str">
        <f t="shared" si="167"/>
        <v>ago/2018</v>
      </c>
      <c r="E5332" s="206">
        <v>43332</v>
      </c>
      <c r="F5332" s="205" t="s">
        <v>1534</v>
      </c>
      <c r="G5332" s="205" t="s">
        <v>284</v>
      </c>
      <c r="H5332" s="207" t="s">
        <v>1005</v>
      </c>
      <c r="I5332" s="207" t="s">
        <v>232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679</v>
      </c>
      <c r="C5333" s="209" t="s">
        <v>680</v>
      </c>
      <c r="D5333" s="72" t="str">
        <f t="shared" si="167"/>
        <v>ago/2018</v>
      </c>
      <c r="E5333" s="206">
        <v>43332</v>
      </c>
      <c r="F5333" s="205" t="s">
        <v>1535</v>
      </c>
      <c r="G5333" s="205" t="s">
        <v>284</v>
      </c>
      <c r="H5333" s="207" t="s">
        <v>1005</v>
      </c>
      <c r="I5333" s="207" t="s">
        <v>232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679</v>
      </c>
      <c r="C5334" s="209" t="s">
        <v>680</v>
      </c>
      <c r="D5334" s="72" t="str">
        <f t="shared" si="167"/>
        <v>ago/2018</v>
      </c>
      <c r="E5334" s="206">
        <v>43332</v>
      </c>
      <c r="F5334" s="205" t="s">
        <v>1536</v>
      </c>
      <c r="G5334" s="205" t="s">
        <v>284</v>
      </c>
      <c r="H5334" s="207" t="s">
        <v>1307</v>
      </c>
      <c r="I5334" s="207" t="s">
        <v>266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679</v>
      </c>
      <c r="C5335" s="209" t="s">
        <v>680</v>
      </c>
      <c r="D5335" s="72" t="str">
        <f t="shared" si="167"/>
        <v>ago/2018</v>
      </c>
      <c r="E5335" s="206">
        <v>43332</v>
      </c>
      <c r="F5335" s="205" t="s">
        <v>1537</v>
      </c>
      <c r="G5335" s="205" t="s">
        <v>284</v>
      </c>
      <c r="H5335" s="207" t="s">
        <v>533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679</v>
      </c>
      <c r="C5336" s="209" t="s">
        <v>680</v>
      </c>
      <c r="D5336" s="72" t="str">
        <f t="shared" si="167"/>
        <v>ago/2018</v>
      </c>
      <c r="E5336" s="206">
        <v>43332</v>
      </c>
      <c r="F5336" s="205" t="s">
        <v>1538</v>
      </c>
      <c r="G5336" s="205" t="s">
        <v>284</v>
      </c>
      <c r="H5336" s="207" t="s">
        <v>533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679</v>
      </c>
      <c r="C5337" s="209" t="s">
        <v>680</v>
      </c>
      <c r="D5337" s="72" t="str">
        <f t="shared" si="167"/>
        <v>ago/2018</v>
      </c>
      <c r="E5337" s="206">
        <v>43332</v>
      </c>
      <c r="F5337" s="205" t="s">
        <v>1539</v>
      </c>
      <c r="G5337" s="205" t="s">
        <v>284</v>
      </c>
      <c r="H5337" s="207" t="s">
        <v>533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681</v>
      </c>
      <c r="C5338" s="209" t="s">
        <v>680</v>
      </c>
      <c r="D5338" s="72" t="str">
        <f t="shared" si="167"/>
        <v>ago/2018</v>
      </c>
      <c r="E5338" s="206">
        <v>43332</v>
      </c>
      <c r="F5338" s="205" t="s">
        <v>200</v>
      </c>
      <c r="G5338" s="205" t="s">
        <v>284</v>
      </c>
      <c r="H5338" s="207" t="s">
        <v>296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679</v>
      </c>
      <c r="C5339" s="209" t="s">
        <v>680</v>
      </c>
      <c r="D5339" s="72" t="str">
        <f t="shared" si="167"/>
        <v>ago/2018</v>
      </c>
      <c r="E5339" s="206">
        <v>43332</v>
      </c>
      <c r="F5339" s="205" t="s">
        <v>200</v>
      </c>
      <c r="G5339" s="205" t="s">
        <v>284</v>
      </c>
      <c r="H5339" s="207" t="s">
        <v>296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679</v>
      </c>
      <c r="C5340" s="209" t="s">
        <v>680</v>
      </c>
      <c r="D5340" s="72" t="str">
        <f t="shared" si="167"/>
        <v>ago/2018</v>
      </c>
      <c r="E5340" s="206">
        <v>43332</v>
      </c>
      <c r="F5340" s="205" t="s">
        <v>332</v>
      </c>
      <c r="G5340" s="205" t="s">
        <v>284</v>
      </c>
      <c r="H5340" s="207" t="s">
        <v>324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679</v>
      </c>
      <c r="C5341" s="209" t="s">
        <v>680</v>
      </c>
      <c r="D5341" s="72" t="str">
        <f t="shared" si="167"/>
        <v>ago/2018</v>
      </c>
      <c r="E5341" s="206">
        <v>43332</v>
      </c>
      <c r="F5341" s="205" t="s">
        <v>1540</v>
      </c>
      <c r="G5341" s="205" t="s">
        <v>284</v>
      </c>
      <c r="H5341" s="207" t="s">
        <v>333</v>
      </c>
      <c r="I5341" s="207" t="s">
        <v>157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679</v>
      </c>
      <c r="C5342" s="209" t="s">
        <v>680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284</v>
      </c>
      <c r="H5342" s="207" t="s">
        <v>1281</v>
      </c>
      <c r="I5342" s="207" t="s">
        <v>238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679</v>
      </c>
      <c r="C5343" s="209" t="s">
        <v>680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284</v>
      </c>
      <c r="H5343" s="207" t="s">
        <v>313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679</v>
      </c>
      <c r="C5344" s="209" t="s">
        <v>680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284</v>
      </c>
      <c r="H5344" s="207" t="s">
        <v>1238</v>
      </c>
      <c r="I5344" s="207" t="s">
        <v>167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679</v>
      </c>
      <c r="C5345" s="209" t="s">
        <v>680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284</v>
      </c>
      <c r="H5345" s="207" t="s">
        <v>178</v>
      </c>
      <c r="I5345" s="207" t="s">
        <v>237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679</v>
      </c>
      <c r="C5346" s="209" t="s">
        <v>680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284</v>
      </c>
      <c r="H5346" s="207" t="s">
        <v>178</v>
      </c>
      <c r="I5346" s="207" t="s">
        <v>237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679</v>
      </c>
      <c r="C5347" s="209" t="s">
        <v>680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284</v>
      </c>
      <c r="H5347" s="207" t="s">
        <v>178</v>
      </c>
      <c r="I5347" s="207" t="s">
        <v>237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679</v>
      </c>
      <c r="C5348" s="209" t="s">
        <v>680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284</v>
      </c>
      <c r="H5348" s="207" t="s">
        <v>178</v>
      </c>
      <c r="I5348" s="207" t="s">
        <v>238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679</v>
      </c>
      <c r="C5349" s="209" t="s">
        <v>680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284</v>
      </c>
      <c r="H5349" s="207" t="s">
        <v>178</v>
      </c>
      <c r="I5349" s="207" t="s">
        <v>238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679</v>
      </c>
      <c r="C5350" s="209" t="s">
        <v>680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284</v>
      </c>
      <c r="H5350" s="207" t="s">
        <v>178</v>
      </c>
      <c r="I5350" s="207" t="s">
        <v>238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679</v>
      </c>
      <c r="C5351" s="209" t="s">
        <v>680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284</v>
      </c>
      <c r="H5351" s="207" t="s">
        <v>178</v>
      </c>
      <c r="I5351" s="207" t="s">
        <v>237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679</v>
      </c>
      <c r="C5352" s="209" t="s">
        <v>680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284</v>
      </c>
      <c r="H5352" s="207" t="s">
        <v>178</v>
      </c>
      <c r="I5352" s="207" t="s">
        <v>238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679</v>
      </c>
      <c r="C5353" s="209" t="s">
        <v>680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284</v>
      </c>
      <c r="H5353" s="207" t="s">
        <v>178</v>
      </c>
      <c r="I5353" s="207" t="s">
        <v>249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679</v>
      </c>
      <c r="C5354" s="209" t="s">
        <v>680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284</v>
      </c>
      <c r="H5354" s="207" t="s">
        <v>178</v>
      </c>
      <c r="I5354" s="207" t="s">
        <v>238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679</v>
      </c>
      <c r="C5355" s="209" t="s">
        <v>680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284</v>
      </c>
      <c r="H5355" s="207" t="s">
        <v>178</v>
      </c>
      <c r="I5355" s="207" t="s">
        <v>238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679</v>
      </c>
      <c r="C5356" s="209" t="s">
        <v>680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284</v>
      </c>
      <c r="H5356" s="207" t="s">
        <v>178</v>
      </c>
      <c r="I5356" s="207" t="s">
        <v>237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679</v>
      </c>
      <c r="C5357" s="209" t="s">
        <v>680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284</v>
      </c>
      <c r="H5357" s="207" t="s">
        <v>178</v>
      </c>
      <c r="I5357" s="207" t="s">
        <v>237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679</v>
      </c>
      <c r="C5358" s="209" t="s">
        <v>680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284</v>
      </c>
      <c r="H5358" s="207" t="s">
        <v>178</v>
      </c>
      <c r="I5358" s="207" t="s">
        <v>237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679</v>
      </c>
      <c r="C5359" s="209" t="s">
        <v>680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284</v>
      </c>
      <c r="H5359" s="207" t="s">
        <v>178</v>
      </c>
      <c r="I5359" s="207" t="s">
        <v>237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679</v>
      </c>
      <c r="C5360" s="209" t="s">
        <v>680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284</v>
      </c>
      <c r="H5360" s="207" t="s">
        <v>1394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681</v>
      </c>
      <c r="C5361" s="209" t="s">
        <v>680</v>
      </c>
      <c r="D5361" s="72" t="str">
        <f t="shared" si="167"/>
        <v>ago/2018</v>
      </c>
      <c r="E5361" s="206">
        <v>43333</v>
      </c>
      <c r="F5361" s="205" t="s">
        <v>209</v>
      </c>
      <c r="G5361" s="205" t="s">
        <v>284</v>
      </c>
      <c r="H5361" s="207" t="s">
        <v>318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679</v>
      </c>
      <c r="C5362" s="209" t="s">
        <v>680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284</v>
      </c>
      <c r="H5362" s="207" t="s">
        <v>986</v>
      </c>
      <c r="I5362" s="207" t="s">
        <v>238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679</v>
      </c>
      <c r="C5363" s="209" t="s">
        <v>680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284</v>
      </c>
      <c r="H5363" s="207" t="s">
        <v>384</v>
      </c>
      <c r="I5363" s="207" t="s">
        <v>237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679</v>
      </c>
      <c r="C5364" s="209" t="s">
        <v>680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284</v>
      </c>
      <c r="H5364" s="207" t="s">
        <v>384</v>
      </c>
      <c r="I5364" s="207" t="s">
        <v>237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679</v>
      </c>
      <c r="C5365" s="209" t="s">
        <v>680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284</v>
      </c>
      <c r="H5365" s="207" t="s">
        <v>384</v>
      </c>
      <c r="I5365" s="207" t="s">
        <v>238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679</v>
      </c>
      <c r="C5366" s="209" t="s">
        <v>680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284</v>
      </c>
      <c r="H5366" s="207" t="s">
        <v>384</v>
      </c>
      <c r="I5366" s="207" t="s">
        <v>237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679</v>
      </c>
      <c r="C5367" s="209" t="s">
        <v>680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284</v>
      </c>
      <c r="H5367" s="207" t="s">
        <v>1404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679</v>
      </c>
      <c r="C5368" s="209" t="s">
        <v>680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284</v>
      </c>
      <c r="H5368" s="207" t="s">
        <v>1313</v>
      </c>
      <c r="I5368" s="207" t="s">
        <v>250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679</v>
      </c>
      <c r="C5369" s="209" t="s">
        <v>680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284</v>
      </c>
      <c r="H5369" s="207" t="s">
        <v>1391</v>
      </c>
      <c r="I5369" s="207" t="s">
        <v>237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679</v>
      </c>
      <c r="C5370" s="209" t="s">
        <v>680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284</v>
      </c>
      <c r="H5370" s="207" t="s">
        <v>1391</v>
      </c>
      <c r="I5370" s="207" t="s">
        <v>237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679</v>
      </c>
      <c r="C5371" s="209" t="s">
        <v>680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310</v>
      </c>
      <c r="H5371" s="207" t="s">
        <v>1391</v>
      </c>
      <c r="I5371" s="207" t="s">
        <v>237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679</v>
      </c>
      <c r="C5372" s="209" t="s">
        <v>680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284</v>
      </c>
      <c r="H5372" s="207" t="s">
        <v>1391</v>
      </c>
      <c r="I5372" s="207" t="s">
        <v>237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679</v>
      </c>
      <c r="C5373" s="209" t="s">
        <v>680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284</v>
      </c>
      <c r="H5373" s="207" t="s">
        <v>996</v>
      </c>
      <c r="I5373" s="207" t="s">
        <v>238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679</v>
      </c>
      <c r="C5374" s="209" t="s">
        <v>680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284</v>
      </c>
      <c r="H5374" s="207" t="s">
        <v>996</v>
      </c>
      <c r="I5374" s="207" t="s">
        <v>237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679</v>
      </c>
      <c r="C5375" s="209" t="s">
        <v>680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284</v>
      </c>
      <c r="H5375" s="207" t="s">
        <v>996</v>
      </c>
      <c r="I5375" s="207" t="s">
        <v>238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679</v>
      </c>
      <c r="C5376" s="209" t="s">
        <v>680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284</v>
      </c>
      <c r="H5376" s="207" t="s">
        <v>889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679</v>
      </c>
      <c r="C5377" s="209" t="s">
        <v>680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284</v>
      </c>
      <c r="H5377" s="207" t="s">
        <v>1002</v>
      </c>
      <c r="I5377" s="207" t="s">
        <v>241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679</v>
      </c>
      <c r="C5378" s="209" t="s">
        <v>680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284</v>
      </c>
      <c r="H5378" s="207" t="s">
        <v>1002</v>
      </c>
      <c r="I5378" s="207" t="s">
        <v>241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679</v>
      </c>
      <c r="C5379" s="209" t="s">
        <v>680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284</v>
      </c>
      <c r="H5379" s="207" t="s">
        <v>320</v>
      </c>
      <c r="I5379" s="207" t="s">
        <v>238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679</v>
      </c>
      <c r="C5380" s="209" t="s">
        <v>680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284</v>
      </c>
      <c r="H5380" s="207" t="s">
        <v>1353</v>
      </c>
      <c r="I5380" s="207" t="s">
        <v>238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679</v>
      </c>
      <c r="C5381" s="209" t="s">
        <v>680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284</v>
      </c>
      <c r="H5381" s="207" t="s">
        <v>1476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679</v>
      </c>
      <c r="C5382" s="209" t="s">
        <v>680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284</v>
      </c>
      <c r="H5382" s="207" t="s">
        <v>1541</v>
      </c>
      <c r="I5382" s="207" t="s">
        <v>238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679</v>
      </c>
      <c r="C5383" s="209" t="s">
        <v>680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284</v>
      </c>
      <c r="H5383" s="207" t="s">
        <v>495</v>
      </c>
      <c r="I5383" s="207" t="s">
        <v>238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679</v>
      </c>
      <c r="C5384" s="209" t="s">
        <v>680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284</v>
      </c>
      <c r="H5384" s="207" t="s">
        <v>495</v>
      </c>
      <c r="I5384" s="207" t="s">
        <v>237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679</v>
      </c>
      <c r="C5385" s="209" t="s">
        <v>680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284</v>
      </c>
      <c r="H5385" s="207" t="s">
        <v>495</v>
      </c>
      <c r="I5385" s="207" t="s">
        <v>238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679</v>
      </c>
      <c r="C5386" s="209" t="s">
        <v>680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284</v>
      </c>
      <c r="H5386" s="207" t="s">
        <v>984</v>
      </c>
      <c r="I5386" s="207" t="s">
        <v>245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679</v>
      </c>
      <c r="C5387" s="209" t="s">
        <v>680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284</v>
      </c>
      <c r="H5387" s="207" t="s">
        <v>1161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679</v>
      </c>
      <c r="C5388" s="209" t="s">
        <v>680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284</v>
      </c>
      <c r="H5388" s="207" t="s">
        <v>1161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679</v>
      </c>
      <c r="C5389" s="209" t="s">
        <v>680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284</v>
      </c>
      <c r="H5389" s="207" t="s">
        <v>1034</v>
      </c>
      <c r="I5389" s="207" t="s">
        <v>239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679</v>
      </c>
      <c r="C5390" s="209" t="s">
        <v>680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284</v>
      </c>
      <c r="H5390" s="207" t="s">
        <v>1168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679</v>
      </c>
      <c r="C5391" s="209" t="s">
        <v>680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284</v>
      </c>
      <c r="H5391" s="207" t="s">
        <v>288</v>
      </c>
      <c r="I5391" s="207" t="s">
        <v>237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679</v>
      </c>
      <c r="C5392" s="209" t="s">
        <v>680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284</v>
      </c>
      <c r="H5392" s="207" t="s">
        <v>288</v>
      </c>
      <c r="I5392" s="207" t="s">
        <v>237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679</v>
      </c>
      <c r="C5393" s="209" t="s">
        <v>680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284</v>
      </c>
      <c r="H5393" s="207" t="s">
        <v>288</v>
      </c>
      <c r="I5393" s="207" t="s">
        <v>237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679</v>
      </c>
      <c r="C5394" s="209" t="s">
        <v>680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284</v>
      </c>
      <c r="H5394" s="207" t="s">
        <v>288</v>
      </c>
      <c r="I5394" s="207" t="s">
        <v>238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679</v>
      </c>
      <c r="C5395" s="209" t="s">
        <v>680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310</v>
      </c>
      <c r="H5395" s="207" t="s">
        <v>288</v>
      </c>
      <c r="I5395" s="207" t="s">
        <v>237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679</v>
      </c>
      <c r="C5396" s="209" t="s">
        <v>680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290</v>
      </c>
      <c r="H5396" s="207" t="s">
        <v>288</v>
      </c>
      <c r="I5396" s="207" t="s">
        <v>237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679</v>
      </c>
      <c r="C5397" s="209" t="s">
        <v>680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290</v>
      </c>
      <c r="H5397" s="207" t="s">
        <v>288</v>
      </c>
      <c r="I5397" s="207" t="s">
        <v>238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679</v>
      </c>
      <c r="C5398" s="209" t="s">
        <v>680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314</v>
      </c>
      <c r="H5398" s="207" t="s">
        <v>288</v>
      </c>
      <c r="I5398" s="207" t="s">
        <v>238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681</v>
      </c>
      <c r="C5399" s="209" t="s">
        <v>680</v>
      </c>
      <c r="D5399" s="72" t="str">
        <f t="shared" si="169"/>
        <v>ago/2018</v>
      </c>
      <c r="E5399" s="206">
        <v>43333</v>
      </c>
      <c r="F5399" s="205" t="s">
        <v>202</v>
      </c>
      <c r="G5399" s="205" t="s">
        <v>284</v>
      </c>
      <c r="H5399" s="207" t="s">
        <v>203</v>
      </c>
      <c r="I5399" s="207" t="s">
        <v>289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679</v>
      </c>
      <c r="C5400" s="209" t="s">
        <v>680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284</v>
      </c>
      <c r="H5400" s="207" t="s">
        <v>1025</v>
      </c>
      <c r="I5400" s="207" t="s">
        <v>237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679</v>
      </c>
      <c r="C5401" s="209" t="s">
        <v>680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284</v>
      </c>
      <c r="H5401" s="207" t="s">
        <v>1027</v>
      </c>
      <c r="I5401" s="207" t="s">
        <v>242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679</v>
      </c>
      <c r="C5402" s="209" t="s">
        <v>680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284</v>
      </c>
      <c r="H5402" s="207" t="s">
        <v>1027</v>
      </c>
      <c r="I5402" s="207" t="s">
        <v>242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679</v>
      </c>
      <c r="C5403" s="209" t="s">
        <v>680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284</v>
      </c>
      <c r="H5403" s="207" t="s">
        <v>1027</v>
      </c>
      <c r="I5403" s="207" t="s">
        <v>242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679</v>
      </c>
      <c r="C5404" s="209" t="s">
        <v>680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284</v>
      </c>
      <c r="H5404" s="207" t="s">
        <v>1027</v>
      </c>
      <c r="I5404" s="207" t="s">
        <v>242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679</v>
      </c>
      <c r="C5405" s="209" t="s">
        <v>680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284</v>
      </c>
      <c r="H5405" s="207" t="s">
        <v>1027</v>
      </c>
      <c r="I5405" s="207" t="s">
        <v>242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679</v>
      </c>
      <c r="C5406" s="209" t="s">
        <v>680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284</v>
      </c>
      <c r="H5406" s="207" t="s">
        <v>1027</v>
      </c>
      <c r="I5406" s="207" t="s">
        <v>242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679</v>
      </c>
      <c r="C5407" s="209" t="s">
        <v>680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284</v>
      </c>
      <c r="H5407" s="207" t="s">
        <v>1027</v>
      </c>
      <c r="I5407" s="207" t="s">
        <v>242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679</v>
      </c>
      <c r="C5408" s="209" t="s">
        <v>680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284</v>
      </c>
      <c r="H5408" s="207" t="s">
        <v>1027</v>
      </c>
      <c r="I5408" s="207" t="s">
        <v>242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679</v>
      </c>
      <c r="C5409" s="209" t="s">
        <v>680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284</v>
      </c>
      <c r="H5409" s="207" t="s">
        <v>1027</v>
      </c>
      <c r="I5409" s="207" t="s">
        <v>242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679</v>
      </c>
      <c r="C5410" s="209" t="s">
        <v>680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284</v>
      </c>
      <c r="H5410" s="207" t="s">
        <v>1027</v>
      </c>
      <c r="I5410" s="207" t="s">
        <v>242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679</v>
      </c>
      <c r="C5411" s="209" t="s">
        <v>680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284</v>
      </c>
      <c r="H5411" s="207" t="s">
        <v>1027</v>
      </c>
      <c r="I5411" s="207" t="s">
        <v>242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679</v>
      </c>
      <c r="C5412" s="209" t="s">
        <v>680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284</v>
      </c>
      <c r="H5412" s="207" t="s">
        <v>1027</v>
      </c>
      <c r="I5412" s="207" t="s">
        <v>242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679</v>
      </c>
      <c r="C5413" s="209" t="s">
        <v>680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284</v>
      </c>
      <c r="H5413" s="207" t="s">
        <v>1027</v>
      </c>
      <c r="I5413" s="207" t="s">
        <v>242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679</v>
      </c>
      <c r="C5414" s="209" t="s">
        <v>680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284</v>
      </c>
      <c r="H5414" s="207" t="s">
        <v>1027</v>
      </c>
      <c r="I5414" s="207" t="s">
        <v>242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679</v>
      </c>
      <c r="C5415" s="209" t="s">
        <v>680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284</v>
      </c>
      <c r="H5415" s="207" t="s">
        <v>1027</v>
      </c>
      <c r="I5415" s="207" t="s">
        <v>242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679</v>
      </c>
      <c r="C5416" s="209" t="s">
        <v>680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284</v>
      </c>
      <c r="H5416" s="207" t="s">
        <v>1027</v>
      </c>
      <c r="I5416" s="207" t="s">
        <v>242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679</v>
      </c>
      <c r="C5417" s="209" t="s">
        <v>680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284</v>
      </c>
      <c r="H5417" s="207" t="s">
        <v>1027</v>
      </c>
      <c r="I5417" s="207" t="s">
        <v>242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679</v>
      </c>
      <c r="C5418" s="209" t="s">
        <v>680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284</v>
      </c>
      <c r="H5418" s="207" t="s">
        <v>1027</v>
      </c>
      <c r="I5418" s="207" t="s">
        <v>242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679</v>
      </c>
      <c r="C5419" s="209" t="s">
        <v>680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284</v>
      </c>
      <c r="H5419" s="207" t="s">
        <v>1027</v>
      </c>
      <c r="I5419" s="207" t="s">
        <v>242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679</v>
      </c>
      <c r="C5420" s="209" t="s">
        <v>680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284</v>
      </c>
      <c r="H5420" s="207" t="s">
        <v>1027</v>
      </c>
      <c r="I5420" s="207" t="s">
        <v>242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679</v>
      </c>
      <c r="C5421" s="209" t="s">
        <v>680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284</v>
      </c>
      <c r="H5421" s="207" t="s">
        <v>1027</v>
      </c>
      <c r="I5421" s="207" t="s">
        <v>242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679</v>
      </c>
      <c r="C5422" s="209" t="s">
        <v>680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284</v>
      </c>
      <c r="H5422" s="207" t="s">
        <v>1027</v>
      </c>
      <c r="I5422" s="207" t="s">
        <v>242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679</v>
      </c>
      <c r="C5423" s="209" t="s">
        <v>680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284</v>
      </c>
      <c r="H5423" s="207" t="s">
        <v>1027</v>
      </c>
      <c r="I5423" s="207" t="s">
        <v>242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679</v>
      </c>
      <c r="C5424" s="209" t="s">
        <v>680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284</v>
      </c>
      <c r="H5424" s="207" t="s">
        <v>1027</v>
      </c>
      <c r="I5424" s="207" t="s">
        <v>242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679</v>
      </c>
      <c r="C5425" s="209" t="s">
        <v>680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284</v>
      </c>
      <c r="H5425" s="207" t="s">
        <v>1027</v>
      </c>
      <c r="I5425" s="207" t="s">
        <v>242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679</v>
      </c>
      <c r="C5426" s="209" t="s">
        <v>680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284</v>
      </c>
      <c r="H5426" s="207" t="s">
        <v>1027</v>
      </c>
      <c r="I5426" s="207" t="s">
        <v>242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679</v>
      </c>
      <c r="C5427" s="209" t="s">
        <v>680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284</v>
      </c>
      <c r="H5427" s="207" t="s">
        <v>1027</v>
      </c>
      <c r="I5427" s="207" t="s">
        <v>242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679</v>
      </c>
      <c r="C5428" s="209" t="s">
        <v>680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284</v>
      </c>
      <c r="H5428" s="207" t="s">
        <v>1027</v>
      </c>
      <c r="I5428" s="207" t="s">
        <v>242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679</v>
      </c>
      <c r="C5429" s="209" t="s">
        <v>680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284</v>
      </c>
      <c r="H5429" s="207" t="s">
        <v>1027</v>
      </c>
      <c r="I5429" s="207" t="s">
        <v>242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679</v>
      </c>
      <c r="C5430" s="209" t="s">
        <v>680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284</v>
      </c>
      <c r="H5430" s="207" t="s">
        <v>1027</v>
      </c>
      <c r="I5430" s="207" t="s">
        <v>242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679</v>
      </c>
      <c r="C5431" s="209" t="s">
        <v>680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284</v>
      </c>
      <c r="H5431" s="207" t="s">
        <v>1027</v>
      </c>
      <c r="I5431" s="207" t="s">
        <v>242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679</v>
      </c>
      <c r="C5432" s="209" t="s">
        <v>680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284</v>
      </c>
      <c r="H5432" s="207" t="s">
        <v>1027</v>
      </c>
      <c r="I5432" s="207" t="s">
        <v>242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679</v>
      </c>
      <c r="C5433" s="209" t="s">
        <v>680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284</v>
      </c>
      <c r="H5433" s="207" t="s">
        <v>1027</v>
      </c>
      <c r="I5433" s="207" t="s">
        <v>242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679</v>
      </c>
      <c r="C5434" s="209" t="s">
        <v>680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284</v>
      </c>
      <c r="H5434" s="207" t="s">
        <v>1027</v>
      </c>
      <c r="I5434" s="207" t="s">
        <v>242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679</v>
      </c>
      <c r="C5435" s="209" t="s">
        <v>680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284</v>
      </c>
      <c r="H5435" s="207" t="s">
        <v>1027</v>
      </c>
      <c r="I5435" s="207" t="s">
        <v>242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679</v>
      </c>
      <c r="C5436" s="209" t="s">
        <v>680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284</v>
      </c>
      <c r="H5436" s="207" t="s">
        <v>1027</v>
      </c>
      <c r="I5436" s="207" t="s">
        <v>242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679</v>
      </c>
      <c r="C5437" s="209" t="s">
        <v>680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284</v>
      </c>
      <c r="H5437" s="207" t="s">
        <v>1027</v>
      </c>
      <c r="I5437" s="207" t="s">
        <v>242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679</v>
      </c>
      <c r="C5438" s="209" t="s">
        <v>680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284</v>
      </c>
      <c r="H5438" s="207" t="s">
        <v>1027</v>
      </c>
      <c r="I5438" s="207" t="s">
        <v>242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679</v>
      </c>
      <c r="C5439" s="209" t="s">
        <v>680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284</v>
      </c>
      <c r="H5439" s="207" t="s">
        <v>1027</v>
      </c>
      <c r="I5439" s="207" t="s">
        <v>242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679</v>
      </c>
      <c r="C5440" s="209" t="s">
        <v>680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284</v>
      </c>
      <c r="H5440" s="207" t="s">
        <v>1027</v>
      </c>
      <c r="I5440" s="207" t="s">
        <v>242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679</v>
      </c>
      <c r="C5441" s="209" t="s">
        <v>680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284</v>
      </c>
      <c r="H5441" s="207" t="s">
        <v>1027</v>
      </c>
      <c r="I5441" s="207" t="s">
        <v>242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679</v>
      </c>
      <c r="C5442" s="209" t="s">
        <v>680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284</v>
      </c>
      <c r="H5442" s="207" t="s">
        <v>1027</v>
      </c>
      <c r="I5442" s="207" t="s">
        <v>242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679</v>
      </c>
      <c r="C5443" s="209" t="s">
        <v>680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284</v>
      </c>
      <c r="H5443" s="207" t="s">
        <v>1027</v>
      </c>
      <c r="I5443" s="207" t="s">
        <v>242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679</v>
      </c>
      <c r="C5444" s="209" t="s">
        <v>680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284</v>
      </c>
      <c r="H5444" s="207" t="s">
        <v>1027</v>
      </c>
      <c r="I5444" s="207" t="s">
        <v>242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679</v>
      </c>
      <c r="C5445" s="209" t="s">
        <v>680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284</v>
      </c>
      <c r="H5445" s="207" t="s">
        <v>1027</v>
      </c>
      <c r="I5445" s="207" t="s">
        <v>242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679</v>
      </c>
      <c r="C5446" s="209" t="s">
        <v>680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284</v>
      </c>
      <c r="H5446" s="207" t="s">
        <v>1027</v>
      </c>
      <c r="I5446" s="207" t="s">
        <v>242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679</v>
      </c>
      <c r="C5447" s="209" t="s">
        <v>680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284</v>
      </c>
      <c r="H5447" s="207" t="s">
        <v>1027</v>
      </c>
      <c r="I5447" s="207" t="s">
        <v>242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679</v>
      </c>
      <c r="C5448" s="209" t="s">
        <v>680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284</v>
      </c>
      <c r="H5448" s="207" t="s">
        <v>1027</v>
      </c>
      <c r="I5448" s="207" t="s">
        <v>242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679</v>
      </c>
      <c r="C5449" s="209" t="s">
        <v>680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284</v>
      </c>
      <c r="H5449" s="207" t="s">
        <v>1027</v>
      </c>
      <c r="I5449" s="207" t="s">
        <v>242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679</v>
      </c>
      <c r="C5450" s="209" t="s">
        <v>680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284</v>
      </c>
      <c r="H5450" s="207" t="s">
        <v>1027</v>
      </c>
      <c r="I5450" s="207" t="s">
        <v>242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679</v>
      </c>
      <c r="C5451" s="209" t="s">
        <v>680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284</v>
      </c>
      <c r="H5451" s="207" t="s">
        <v>1027</v>
      </c>
      <c r="I5451" s="207" t="s">
        <v>242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679</v>
      </c>
      <c r="C5452" s="209" t="s">
        <v>680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284</v>
      </c>
      <c r="H5452" s="207" t="s">
        <v>1027</v>
      </c>
      <c r="I5452" s="207" t="s">
        <v>242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679</v>
      </c>
      <c r="C5453" s="209" t="s">
        <v>680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284</v>
      </c>
      <c r="H5453" s="207" t="s">
        <v>1027</v>
      </c>
      <c r="I5453" s="207" t="s">
        <v>242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679</v>
      </c>
      <c r="C5454" s="209" t="s">
        <v>680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284</v>
      </c>
      <c r="H5454" s="207" t="s">
        <v>1027</v>
      </c>
      <c r="I5454" s="207" t="s">
        <v>242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679</v>
      </c>
      <c r="C5455" s="209" t="s">
        <v>680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284</v>
      </c>
      <c r="H5455" s="207" t="s">
        <v>1027</v>
      </c>
      <c r="I5455" s="207" t="s">
        <v>242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679</v>
      </c>
      <c r="C5456" s="209" t="s">
        <v>680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284</v>
      </c>
      <c r="H5456" s="207" t="s">
        <v>1027</v>
      </c>
      <c r="I5456" s="207" t="s">
        <v>242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679</v>
      </c>
      <c r="C5457" s="209" t="s">
        <v>680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284</v>
      </c>
      <c r="H5457" s="207" t="s">
        <v>1027</v>
      </c>
      <c r="I5457" s="207" t="s">
        <v>242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679</v>
      </c>
      <c r="C5458" s="209" t="s">
        <v>680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284</v>
      </c>
      <c r="H5458" s="207" t="s">
        <v>1027</v>
      </c>
      <c r="I5458" s="207" t="s">
        <v>242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679</v>
      </c>
      <c r="C5459" s="209" t="s">
        <v>680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284</v>
      </c>
      <c r="H5459" s="207" t="s">
        <v>1027</v>
      </c>
      <c r="I5459" s="207" t="s">
        <v>242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679</v>
      </c>
      <c r="C5460" s="209" t="s">
        <v>680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284</v>
      </c>
      <c r="H5460" s="207" t="s">
        <v>1027</v>
      </c>
      <c r="I5460" s="207" t="s">
        <v>242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679</v>
      </c>
      <c r="C5461" s="209" t="s">
        <v>680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284</v>
      </c>
      <c r="H5461" s="207" t="s">
        <v>1027</v>
      </c>
      <c r="I5461" s="207" t="s">
        <v>242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679</v>
      </c>
      <c r="C5462" s="209" t="s">
        <v>680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284</v>
      </c>
      <c r="H5462" s="207" t="s">
        <v>1106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679</v>
      </c>
      <c r="C5463" s="209" t="s">
        <v>680</v>
      </c>
      <c r="D5463" s="72" t="str">
        <f t="shared" si="171"/>
        <v>ago/2018</v>
      </c>
      <c r="E5463" s="206">
        <v>43333</v>
      </c>
      <c r="F5463" s="205" t="s">
        <v>209</v>
      </c>
      <c r="G5463" s="205" t="s">
        <v>284</v>
      </c>
      <c r="H5463" s="207" t="s">
        <v>295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679</v>
      </c>
      <c r="C5464" s="209" t="s">
        <v>680</v>
      </c>
      <c r="D5464" s="72" t="str">
        <f t="shared" si="171"/>
        <v>ago/2018</v>
      </c>
      <c r="E5464" s="206">
        <v>43333</v>
      </c>
      <c r="F5464" s="205" t="s">
        <v>209</v>
      </c>
      <c r="G5464" s="205" t="s">
        <v>284</v>
      </c>
      <c r="H5464" s="207" t="s">
        <v>295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679</v>
      </c>
      <c r="C5465" s="209" t="s">
        <v>680</v>
      </c>
      <c r="D5465" s="72" t="str">
        <f t="shared" si="171"/>
        <v>ago/2018</v>
      </c>
      <c r="E5465" s="206">
        <v>43333</v>
      </c>
      <c r="F5465" s="205" t="s">
        <v>209</v>
      </c>
      <c r="G5465" s="205" t="s">
        <v>284</v>
      </c>
      <c r="H5465" s="207" t="s">
        <v>295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679</v>
      </c>
      <c r="C5466" s="209" t="s">
        <v>680</v>
      </c>
      <c r="D5466" s="72" t="str">
        <f t="shared" si="171"/>
        <v>ago/2018</v>
      </c>
      <c r="E5466" s="206">
        <v>43333</v>
      </c>
      <c r="F5466" s="205" t="s">
        <v>209</v>
      </c>
      <c r="G5466" s="205" t="s">
        <v>284</v>
      </c>
      <c r="H5466" s="207" t="s">
        <v>295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679</v>
      </c>
      <c r="C5467" s="209" t="s">
        <v>680</v>
      </c>
      <c r="D5467" s="72" t="str">
        <f t="shared" si="171"/>
        <v>ago/2018</v>
      </c>
      <c r="E5467" s="206">
        <v>43333</v>
      </c>
      <c r="F5467" s="205" t="s">
        <v>209</v>
      </c>
      <c r="G5467" s="205" t="s">
        <v>284</v>
      </c>
      <c r="H5467" s="207" t="s">
        <v>295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679</v>
      </c>
      <c r="C5468" s="209" t="s">
        <v>680</v>
      </c>
      <c r="D5468" s="72" t="str">
        <f t="shared" si="171"/>
        <v>ago/2018</v>
      </c>
      <c r="E5468" s="206">
        <v>43333</v>
      </c>
      <c r="F5468" s="205" t="s">
        <v>209</v>
      </c>
      <c r="G5468" s="205" t="s">
        <v>284</v>
      </c>
      <c r="H5468" s="207" t="s">
        <v>295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679</v>
      </c>
      <c r="C5469" s="209" t="s">
        <v>680</v>
      </c>
      <c r="D5469" s="72" t="str">
        <f t="shared" si="171"/>
        <v>ago/2018</v>
      </c>
      <c r="E5469" s="206">
        <v>43333</v>
      </c>
      <c r="F5469" s="205" t="s">
        <v>209</v>
      </c>
      <c r="G5469" s="205" t="s">
        <v>284</v>
      </c>
      <c r="H5469" s="207" t="s">
        <v>295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679</v>
      </c>
      <c r="C5470" s="209" t="s">
        <v>680</v>
      </c>
      <c r="D5470" s="72" t="str">
        <f t="shared" si="171"/>
        <v>ago/2018</v>
      </c>
      <c r="E5470" s="206">
        <v>43333</v>
      </c>
      <c r="F5470" s="205" t="s">
        <v>209</v>
      </c>
      <c r="G5470" s="205" t="s">
        <v>284</v>
      </c>
      <c r="H5470" s="207" t="s">
        <v>295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679</v>
      </c>
      <c r="C5471" s="209" t="s">
        <v>680</v>
      </c>
      <c r="D5471" s="72" t="str">
        <f t="shared" si="171"/>
        <v>ago/2018</v>
      </c>
      <c r="E5471" s="206">
        <v>43333</v>
      </c>
      <c r="F5471" s="205" t="s">
        <v>209</v>
      </c>
      <c r="G5471" s="205" t="s">
        <v>284</v>
      </c>
      <c r="H5471" s="207" t="s">
        <v>295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679</v>
      </c>
      <c r="C5472" s="209" t="s">
        <v>680</v>
      </c>
      <c r="D5472" s="72" t="str">
        <f t="shared" si="171"/>
        <v>ago/2018</v>
      </c>
      <c r="E5472" s="206">
        <v>43333</v>
      </c>
      <c r="F5472" s="205" t="s">
        <v>209</v>
      </c>
      <c r="G5472" s="205" t="s">
        <v>284</v>
      </c>
      <c r="H5472" s="207" t="s">
        <v>295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679</v>
      </c>
      <c r="C5473" s="209" t="s">
        <v>680</v>
      </c>
      <c r="D5473" s="72" t="str">
        <f t="shared" si="171"/>
        <v>ago/2018</v>
      </c>
      <c r="E5473" s="206">
        <v>43333</v>
      </c>
      <c r="F5473" s="205" t="s">
        <v>209</v>
      </c>
      <c r="G5473" s="205" t="s">
        <v>284</v>
      </c>
      <c r="H5473" s="207" t="s">
        <v>295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679</v>
      </c>
      <c r="C5474" s="209" t="s">
        <v>680</v>
      </c>
      <c r="D5474" s="72" t="str">
        <f t="shared" si="171"/>
        <v>ago/2018</v>
      </c>
      <c r="E5474" s="206">
        <v>43333</v>
      </c>
      <c r="F5474" s="205" t="s">
        <v>209</v>
      </c>
      <c r="G5474" s="205" t="s">
        <v>284</v>
      </c>
      <c r="H5474" s="207" t="s">
        <v>295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679</v>
      </c>
      <c r="C5475" s="209" t="s">
        <v>680</v>
      </c>
      <c r="D5475" s="72" t="str">
        <f t="shared" si="171"/>
        <v>ago/2018</v>
      </c>
      <c r="E5475" s="206">
        <v>43333</v>
      </c>
      <c r="F5475" s="205" t="s">
        <v>209</v>
      </c>
      <c r="G5475" s="205" t="s">
        <v>284</v>
      </c>
      <c r="H5475" s="207" t="s">
        <v>295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679</v>
      </c>
      <c r="C5476" s="209" t="s">
        <v>680</v>
      </c>
      <c r="D5476" s="72" t="str">
        <f t="shared" si="171"/>
        <v>ago/2018</v>
      </c>
      <c r="E5476" s="206">
        <v>43333</v>
      </c>
      <c r="F5476" s="205" t="s">
        <v>209</v>
      </c>
      <c r="G5476" s="205" t="s">
        <v>284</v>
      </c>
      <c r="H5476" s="207" t="s">
        <v>295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679</v>
      </c>
      <c r="C5477" s="209" t="s">
        <v>680</v>
      </c>
      <c r="D5477" s="72" t="str">
        <f t="shared" si="171"/>
        <v>ago/2018</v>
      </c>
      <c r="E5477" s="206">
        <v>43333</v>
      </c>
      <c r="F5477" s="205" t="s">
        <v>209</v>
      </c>
      <c r="G5477" s="205" t="s">
        <v>284</v>
      </c>
      <c r="H5477" s="207" t="s">
        <v>295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679</v>
      </c>
      <c r="C5478" s="209" t="s">
        <v>680</v>
      </c>
      <c r="D5478" s="72" t="str">
        <f t="shared" si="171"/>
        <v>ago/2018</v>
      </c>
      <c r="E5478" s="206">
        <v>43333</v>
      </c>
      <c r="F5478" s="205" t="s">
        <v>209</v>
      </c>
      <c r="G5478" s="205" t="s">
        <v>284</v>
      </c>
      <c r="H5478" s="207" t="s">
        <v>295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679</v>
      </c>
      <c r="C5479" s="209" t="s">
        <v>680</v>
      </c>
      <c r="D5479" s="72" t="str">
        <f t="shared" si="171"/>
        <v>ago/2018</v>
      </c>
      <c r="E5479" s="206">
        <v>43333</v>
      </c>
      <c r="F5479" s="205" t="s">
        <v>209</v>
      </c>
      <c r="G5479" s="205" t="s">
        <v>284</v>
      </c>
      <c r="H5479" s="207" t="s">
        <v>295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679</v>
      </c>
      <c r="C5480" s="209" t="s">
        <v>680</v>
      </c>
      <c r="D5480" s="72" t="str">
        <f t="shared" si="171"/>
        <v>ago/2018</v>
      </c>
      <c r="E5480" s="206">
        <v>43333</v>
      </c>
      <c r="F5480" s="205" t="s">
        <v>209</v>
      </c>
      <c r="G5480" s="205" t="s">
        <v>284</v>
      </c>
      <c r="H5480" s="207" t="s">
        <v>295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679</v>
      </c>
      <c r="C5481" s="209" t="s">
        <v>680</v>
      </c>
      <c r="D5481" s="72" t="str">
        <f t="shared" si="171"/>
        <v>ago/2018</v>
      </c>
      <c r="E5481" s="206">
        <v>43333</v>
      </c>
      <c r="F5481" s="205" t="s">
        <v>209</v>
      </c>
      <c r="G5481" s="205" t="s">
        <v>284</v>
      </c>
      <c r="H5481" s="207" t="s">
        <v>295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679</v>
      </c>
      <c r="C5482" s="209" t="s">
        <v>680</v>
      </c>
      <c r="D5482" s="72" t="str">
        <f t="shared" si="171"/>
        <v>ago/2018</v>
      </c>
      <c r="E5482" s="206">
        <v>43333</v>
      </c>
      <c r="F5482" s="205" t="s">
        <v>209</v>
      </c>
      <c r="G5482" s="205" t="s">
        <v>284</v>
      </c>
      <c r="H5482" s="207" t="s">
        <v>295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679</v>
      </c>
      <c r="C5483" s="209" t="s">
        <v>680</v>
      </c>
      <c r="D5483" s="72" t="str">
        <f t="shared" si="171"/>
        <v>ago/2018</v>
      </c>
      <c r="E5483" s="206">
        <v>43333</v>
      </c>
      <c r="F5483" s="205" t="s">
        <v>209</v>
      </c>
      <c r="G5483" s="205" t="s">
        <v>284</v>
      </c>
      <c r="H5483" s="207" t="s">
        <v>295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679</v>
      </c>
      <c r="C5484" s="209" t="s">
        <v>680</v>
      </c>
      <c r="D5484" s="72" t="str">
        <f t="shared" si="171"/>
        <v>ago/2018</v>
      </c>
      <c r="E5484" s="206">
        <v>43333</v>
      </c>
      <c r="F5484" s="205" t="s">
        <v>209</v>
      </c>
      <c r="G5484" s="205" t="s">
        <v>284</v>
      </c>
      <c r="H5484" s="207" t="s">
        <v>295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679</v>
      </c>
      <c r="C5485" s="209" t="s">
        <v>680</v>
      </c>
      <c r="D5485" s="72" t="str">
        <f t="shared" si="171"/>
        <v>ago/2018</v>
      </c>
      <c r="E5485" s="206">
        <v>43333</v>
      </c>
      <c r="F5485" s="205" t="s">
        <v>209</v>
      </c>
      <c r="G5485" s="205" t="s">
        <v>284</v>
      </c>
      <c r="H5485" s="207" t="s">
        <v>295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679</v>
      </c>
      <c r="C5486" s="209" t="s">
        <v>680</v>
      </c>
      <c r="D5486" s="72" t="str">
        <f t="shared" si="171"/>
        <v>ago/2018</v>
      </c>
      <c r="E5486" s="206">
        <v>43333</v>
      </c>
      <c r="F5486" s="205" t="s">
        <v>209</v>
      </c>
      <c r="G5486" s="205" t="s">
        <v>284</v>
      </c>
      <c r="H5486" s="207" t="s">
        <v>295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679</v>
      </c>
      <c r="C5487" s="209" t="s">
        <v>680</v>
      </c>
      <c r="D5487" s="72" t="str">
        <f t="shared" si="171"/>
        <v>ago/2018</v>
      </c>
      <c r="E5487" s="206">
        <v>43333</v>
      </c>
      <c r="F5487" s="205" t="s">
        <v>209</v>
      </c>
      <c r="G5487" s="205" t="s">
        <v>284</v>
      </c>
      <c r="H5487" s="207" t="s">
        <v>295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679</v>
      </c>
      <c r="C5488" s="209" t="s">
        <v>680</v>
      </c>
      <c r="D5488" s="72" t="str">
        <f t="shared" si="171"/>
        <v>ago/2018</v>
      </c>
      <c r="E5488" s="206">
        <v>43333</v>
      </c>
      <c r="F5488" s="205" t="s">
        <v>209</v>
      </c>
      <c r="G5488" s="205" t="s">
        <v>284</v>
      </c>
      <c r="H5488" s="207" t="s">
        <v>295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679</v>
      </c>
      <c r="C5489" s="209" t="s">
        <v>680</v>
      </c>
      <c r="D5489" s="72" t="str">
        <f t="shared" si="171"/>
        <v>ago/2018</v>
      </c>
      <c r="E5489" s="206">
        <v>43333</v>
      </c>
      <c r="F5489" s="205" t="s">
        <v>209</v>
      </c>
      <c r="G5489" s="205" t="s">
        <v>284</v>
      </c>
      <c r="H5489" s="207" t="s">
        <v>295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679</v>
      </c>
      <c r="C5490" s="209" t="s">
        <v>680</v>
      </c>
      <c r="D5490" s="72" t="str">
        <f t="shared" si="171"/>
        <v>ago/2018</v>
      </c>
      <c r="E5490" s="206">
        <v>43333</v>
      </c>
      <c r="F5490" s="205" t="s">
        <v>209</v>
      </c>
      <c r="G5490" s="205" t="s">
        <v>284</v>
      </c>
      <c r="H5490" s="207" t="s">
        <v>295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679</v>
      </c>
      <c r="C5491" s="209" t="s">
        <v>680</v>
      </c>
      <c r="D5491" s="72" t="str">
        <f t="shared" si="171"/>
        <v>ago/2018</v>
      </c>
      <c r="E5491" s="206">
        <v>43333</v>
      </c>
      <c r="F5491" s="205" t="s">
        <v>209</v>
      </c>
      <c r="G5491" s="205" t="s">
        <v>284</v>
      </c>
      <c r="H5491" s="207" t="s">
        <v>295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679</v>
      </c>
      <c r="C5492" s="209" t="s">
        <v>680</v>
      </c>
      <c r="D5492" s="72" t="str">
        <f t="shared" si="171"/>
        <v>ago/2018</v>
      </c>
      <c r="E5492" s="206">
        <v>43333</v>
      </c>
      <c r="F5492" s="205" t="s">
        <v>209</v>
      </c>
      <c r="G5492" s="205" t="s">
        <v>284</v>
      </c>
      <c r="H5492" s="207" t="s">
        <v>295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679</v>
      </c>
      <c r="C5493" s="209" t="s">
        <v>680</v>
      </c>
      <c r="D5493" s="72" t="str">
        <f t="shared" si="171"/>
        <v>ago/2018</v>
      </c>
      <c r="E5493" s="206">
        <v>43333</v>
      </c>
      <c r="F5493" s="205" t="s">
        <v>209</v>
      </c>
      <c r="G5493" s="205" t="s">
        <v>284</v>
      </c>
      <c r="H5493" s="207" t="s">
        <v>295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679</v>
      </c>
      <c r="C5494" s="209" t="s">
        <v>680</v>
      </c>
      <c r="D5494" s="72" t="str">
        <f t="shared" si="171"/>
        <v>ago/2018</v>
      </c>
      <c r="E5494" s="206">
        <v>43333</v>
      </c>
      <c r="F5494" s="205" t="s">
        <v>209</v>
      </c>
      <c r="G5494" s="205" t="s">
        <v>284</v>
      </c>
      <c r="H5494" s="207" t="s">
        <v>295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679</v>
      </c>
      <c r="C5495" s="209" t="s">
        <v>680</v>
      </c>
      <c r="D5495" s="72" t="str">
        <f t="shared" si="171"/>
        <v>ago/2018</v>
      </c>
      <c r="E5495" s="206">
        <v>43333</v>
      </c>
      <c r="F5495" s="205" t="s">
        <v>209</v>
      </c>
      <c r="G5495" s="205" t="s">
        <v>284</v>
      </c>
      <c r="H5495" s="207" t="s">
        <v>295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679</v>
      </c>
      <c r="C5496" s="209" t="s">
        <v>680</v>
      </c>
      <c r="D5496" s="72" t="str">
        <f t="shared" si="171"/>
        <v>ago/2018</v>
      </c>
      <c r="E5496" s="206">
        <v>43333</v>
      </c>
      <c r="F5496" s="205" t="s">
        <v>209</v>
      </c>
      <c r="G5496" s="205" t="s">
        <v>284</v>
      </c>
      <c r="H5496" s="207" t="s">
        <v>295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679</v>
      </c>
      <c r="C5497" s="209" t="s">
        <v>680</v>
      </c>
      <c r="D5497" s="72" t="str">
        <f t="shared" si="171"/>
        <v>ago/2018</v>
      </c>
      <c r="E5497" s="206">
        <v>43333</v>
      </c>
      <c r="F5497" s="205" t="s">
        <v>209</v>
      </c>
      <c r="G5497" s="205" t="s">
        <v>284</v>
      </c>
      <c r="H5497" s="207" t="s">
        <v>295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679</v>
      </c>
      <c r="C5498" s="209" t="s">
        <v>680</v>
      </c>
      <c r="D5498" s="72" t="str">
        <f t="shared" si="171"/>
        <v>ago/2018</v>
      </c>
      <c r="E5498" s="206">
        <v>43333</v>
      </c>
      <c r="F5498" s="205" t="s">
        <v>209</v>
      </c>
      <c r="G5498" s="205" t="s">
        <v>284</v>
      </c>
      <c r="H5498" s="207" t="s">
        <v>295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679</v>
      </c>
      <c r="C5499" s="209" t="s">
        <v>680</v>
      </c>
      <c r="D5499" s="72" t="str">
        <f t="shared" si="171"/>
        <v>ago/2018</v>
      </c>
      <c r="E5499" s="206">
        <v>43333</v>
      </c>
      <c r="F5499" s="205" t="s">
        <v>209</v>
      </c>
      <c r="G5499" s="205" t="s">
        <v>284</v>
      </c>
      <c r="H5499" s="207" t="s">
        <v>295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679</v>
      </c>
      <c r="C5500" s="209" t="s">
        <v>680</v>
      </c>
      <c r="D5500" s="72" t="str">
        <f t="shared" si="171"/>
        <v>ago/2018</v>
      </c>
      <c r="E5500" s="206">
        <v>43333</v>
      </c>
      <c r="F5500" s="205" t="s">
        <v>209</v>
      </c>
      <c r="G5500" s="205" t="s">
        <v>284</v>
      </c>
      <c r="H5500" s="207" t="s">
        <v>295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679</v>
      </c>
      <c r="C5501" s="209" t="s">
        <v>680</v>
      </c>
      <c r="D5501" s="72" t="str">
        <f t="shared" si="171"/>
        <v>ago/2018</v>
      </c>
      <c r="E5501" s="206">
        <v>43333</v>
      </c>
      <c r="F5501" s="205" t="s">
        <v>209</v>
      </c>
      <c r="G5501" s="205" t="s">
        <v>284</v>
      </c>
      <c r="H5501" s="207" t="s">
        <v>295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679</v>
      </c>
      <c r="C5502" s="209" t="s">
        <v>680</v>
      </c>
      <c r="D5502" s="72" t="str">
        <f t="shared" si="171"/>
        <v>ago/2018</v>
      </c>
      <c r="E5502" s="206">
        <v>43333</v>
      </c>
      <c r="F5502" s="205" t="s">
        <v>209</v>
      </c>
      <c r="G5502" s="205" t="s">
        <v>284</v>
      </c>
      <c r="H5502" s="207" t="s">
        <v>295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679</v>
      </c>
      <c r="C5503" s="209" t="s">
        <v>680</v>
      </c>
      <c r="D5503" s="72" t="str">
        <f t="shared" si="171"/>
        <v>ago/2018</v>
      </c>
      <c r="E5503" s="206">
        <v>43333</v>
      </c>
      <c r="F5503" s="205" t="s">
        <v>209</v>
      </c>
      <c r="G5503" s="205" t="s">
        <v>284</v>
      </c>
      <c r="H5503" s="207" t="s">
        <v>295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679</v>
      </c>
      <c r="C5504" s="209" t="s">
        <v>680</v>
      </c>
      <c r="D5504" s="72" t="str">
        <f t="shared" si="171"/>
        <v>ago/2018</v>
      </c>
      <c r="E5504" s="206">
        <v>43333</v>
      </c>
      <c r="F5504" s="205" t="s">
        <v>209</v>
      </c>
      <c r="G5504" s="205" t="s">
        <v>284</v>
      </c>
      <c r="H5504" s="207" t="s">
        <v>295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679</v>
      </c>
      <c r="C5505" s="209" t="s">
        <v>680</v>
      </c>
      <c r="D5505" s="72" t="str">
        <f t="shared" si="171"/>
        <v>ago/2018</v>
      </c>
      <c r="E5505" s="206">
        <v>43333</v>
      </c>
      <c r="F5505" s="205" t="s">
        <v>209</v>
      </c>
      <c r="G5505" s="205" t="s">
        <v>284</v>
      </c>
      <c r="H5505" s="207" t="s">
        <v>295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679</v>
      </c>
      <c r="C5506" s="209" t="s">
        <v>680</v>
      </c>
      <c r="D5506" s="72" t="str">
        <f t="shared" si="171"/>
        <v>ago/2018</v>
      </c>
      <c r="E5506" s="206">
        <v>43333</v>
      </c>
      <c r="F5506" s="205" t="s">
        <v>209</v>
      </c>
      <c r="G5506" s="205" t="s">
        <v>284</v>
      </c>
      <c r="H5506" s="207" t="s">
        <v>295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679</v>
      </c>
      <c r="C5507" s="209" t="s">
        <v>680</v>
      </c>
      <c r="D5507" s="72" t="str">
        <f t="shared" si="171"/>
        <v>ago/2018</v>
      </c>
      <c r="E5507" s="206">
        <v>43333</v>
      </c>
      <c r="F5507" s="205" t="s">
        <v>209</v>
      </c>
      <c r="G5507" s="205" t="s">
        <v>284</v>
      </c>
      <c r="H5507" s="207" t="s">
        <v>295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679</v>
      </c>
      <c r="C5508" s="209" t="s">
        <v>680</v>
      </c>
      <c r="D5508" s="72" t="str">
        <f t="shared" ref="D5508:D5571" si="173">TEXT(E5508,"mmm/aaaa")</f>
        <v>ago/2018</v>
      </c>
      <c r="E5508" s="206">
        <v>43333</v>
      </c>
      <c r="F5508" s="205" t="s">
        <v>209</v>
      </c>
      <c r="G5508" s="205" t="s">
        <v>284</v>
      </c>
      <c r="H5508" s="207" t="s">
        <v>295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679</v>
      </c>
      <c r="C5509" s="209" t="s">
        <v>680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284</v>
      </c>
      <c r="H5509" s="207" t="s">
        <v>1307</v>
      </c>
      <c r="I5509" s="207" t="s">
        <v>266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679</v>
      </c>
      <c r="C5510" s="209" t="s">
        <v>680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284</v>
      </c>
      <c r="H5510" s="207" t="s">
        <v>1307</v>
      </c>
      <c r="I5510" s="207" t="s">
        <v>266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679</v>
      </c>
      <c r="C5511" s="209" t="s">
        <v>680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284</v>
      </c>
      <c r="H5511" s="207" t="s">
        <v>305</v>
      </c>
      <c r="I5511" s="207" t="s">
        <v>237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679</v>
      </c>
      <c r="C5512" s="209" t="s">
        <v>680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284</v>
      </c>
      <c r="H5512" s="207" t="s">
        <v>995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679</v>
      </c>
      <c r="C5513" s="209" t="s">
        <v>680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284</v>
      </c>
      <c r="H5513" s="207" t="s">
        <v>994</v>
      </c>
      <c r="I5513" s="207" t="s">
        <v>249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679</v>
      </c>
      <c r="C5514" s="209" t="s">
        <v>680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284</v>
      </c>
      <c r="H5514" s="207" t="s">
        <v>359</v>
      </c>
      <c r="I5514" s="207" t="s">
        <v>237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679</v>
      </c>
      <c r="C5515" s="209" t="s">
        <v>680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284</v>
      </c>
      <c r="H5515" s="207" t="s">
        <v>359</v>
      </c>
      <c r="I5515" s="207" t="s">
        <v>237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679</v>
      </c>
      <c r="C5516" s="209" t="s">
        <v>680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284</v>
      </c>
      <c r="H5516" s="207" t="s">
        <v>359</v>
      </c>
      <c r="I5516" s="207" t="s">
        <v>237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679</v>
      </c>
      <c r="C5517" s="209" t="s">
        <v>680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284</v>
      </c>
      <c r="H5517" s="207" t="s">
        <v>359</v>
      </c>
      <c r="I5517" s="207" t="s">
        <v>237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679</v>
      </c>
      <c r="C5518" s="209" t="s">
        <v>680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284</v>
      </c>
      <c r="H5518" s="207" t="s">
        <v>359</v>
      </c>
      <c r="I5518" s="207" t="s">
        <v>237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679</v>
      </c>
      <c r="C5519" s="209" t="s">
        <v>680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284</v>
      </c>
      <c r="H5519" s="207" t="s">
        <v>359</v>
      </c>
      <c r="I5519" s="207" t="s">
        <v>237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679</v>
      </c>
      <c r="C5520" s="209" t="s">
        <v>680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286</v>
      </c>
      <c r="H5520" s="207" t="s">
        <v>457</v>
      </c>
      <c r="I5520" s="207" t="s">
        <v>247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679</v>
      </c>
      <c r="C5521" s="209" t="s">
        <v>680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284</v>
      </c>
      <c r="H5521" s="207" t="s">
        <v>385</v>
      </c>
      <c r="I5521" s="207" t="s">
        <v>238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679</v>
      </c>
      <c r="C5522" s="209" t="s">
        <v>680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284</v>
      </c>
      <c r="H5522" s="207" t="s">
        <v>385</v>
      </c>
      <c r="I5522" s="207" t="s">
        <v>238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679</v>
      </c>
      <c r="C5523" s="209" t="s">
        <v>680</v>
      </c>
      <c r="D5523" s="72" t="str">
        <f t="shared" si="173"/>
        <v>ago/2018</v>
      </c>
      <c r="E5523" s="206">
        <v>43334</v>
      </c>
      <c r="F5523" s="205" t="s">
        <v>209</v>
      </c>
      <c r="G5523" s="205" t="s">
        <v>284</v>
      </c>
      <c r="H5523" s="207" t="s">
        <v>1542</v>
      </c>
      <c r="I5523" s="207" t="s">
        <v>188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679</v>
      </c>
      <c r="C5524" s="209" t="s">
        <v>680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284</v>
      </c>
      <c r="H5524" s="207" t="s">
        <v>405</v>
      </c>
      <c r="I5524" s="207" t="s">
        <v>237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679</v>
      </c>
      <c r="C5525" s="209" t="s">
        <v>680</v>
      </c>
      <c r="D5525" s="72" t="str">
        <f t="shared" si="173"/>
        <v>ago/2018</v>
      </c>
      <c r="E5525" s="206">
        <v>43334</v>
      </c>
      <c r="F5525" s="205" t="s">
        <v>1111</v>
      </c>
      <c r="G5525" s="205" t="s">
        <v>284</v>
      </c>
      <c r="H5525" s="207" t="s">
        <v>1479</v>
      </c>
      <c r="I5525" s="207" t="s">
        <v>188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679</v>
      </c>
      <c r="C5526" s="209" t="s">
        <v>680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284</v>
      </c>
      <c r="H5526" s="207" t="s">
        <v>458</v>
      </c>
      <c r="I5526" s="207" t="s">
        <v>238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679</v>
      </c>
      <c r="C5527" s="209" t="s">
        <v>680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284</v>
      </c>
      <c r="H5527" s="207" t="s">
        <v>1391</v>
      </c>
      <c r="I5527" s="207" t="s">
        <v>237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679</v>
      </c>
      <c r="C5528" s="209" t="s">
        <v>680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284</v>
      </c>
      <c r="H5528" s="207" t="s">
        <v>303</v>
      </c>
      <c r="I5528" s="207" t="s">
        <v>238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679</v>
      </c>
      <c r="C5529" s="209" t="s">
        <v>680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284</v>
      </c>
      <c r="H5529" s="207" t="s">
        <v>303</v>
      </c>
      <c r="I5529" s="207" t="s">
        <v>237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679</v>
      </c>
      <c r="C5530" s="209" t="s">
        <v>680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284</v>
      </c>
      <c r="H5530" s="207" t="s">
        <v>303</v>
      </c>
      <c r="I5530" s="207" t="s">
        <v>237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679</v>
      </c>
      <c r="C5531" s="209" t="s">
        <v>680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284</v>
      </c>
      <c r="H5531" s="207" t="s">
        <v>1541</v>
      </c>
      <c r="I5531" s="207" t="s">
        <v>238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679</v>
      </c>
      <c r="C5532" s="209" t="s">
        <v>680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284</v>
      </c>
      <c r="H5532" s="207" t="s">
        <v>1011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679</v>
      </c>
      <c r="C5533" s="209" t="s">
        <v>680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284</v>
      </c>
      <c r="H5533" s="207" t="s">
        <v>352</v>
      </c>
      <c r="I5533" s="207" t="s">
        <v>237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679</v>
      </c>
      <c r="C5534" s="209" t="s">
        <v>680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284</v>
      </c>
      <c r="H5534" s="207" t="s">
        <v>352</v>
      </c>
      <c r="I5534" s="207" t="s">
        <v>237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679</v>
      </c>
      <c r="C5535" s="209" t="s">
        <v>680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284</v>
      </c>
      <c r="H5535" s="207" t="s">
        <v>352</v>
      </c>
      <c r="I5535" s="207" t="s">
        <v>237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679</v>
      </c>
      <c r="C5536" s="209" t="s">
        <v>680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284</v>
      </c>
      <c r="H5536" s="207" t="s">
        <v>353</v>
      </c>
      <c r="I5536" s="207" t="s">
        <v>238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679</v>
      </c>
      <c r="C5537" s="209" t="s">
        <v>680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284</v>
      </c>
      <c r="H5537" s="207" t="s">
        <v>400</v>
      </c>
      <c r="I5537" s="207" t="s">
        <v>249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679</v>
      </c>
      <c r="C5538" s="209" t="s">
        <v>680</v>
      </c>
      <c r="D5538" s="72" t="str">
        <f t="shared" si="173"/>
        <v>ago/2018</v>
      </c>
      <c r="E5538" s="206">
        <v>43334</v>
      </c>
      <c r="F5538" s="205" t="s">
        <v>510</v>
      </c>
      <c r="G5538" s="205" t="s">
        <v>284</v>
      </c>
      <c r="H5538" s="207" t="s">
        <v>510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679</v>
      </c>
      <c r="C5539" s="209" t="s">
        <v>680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284</v>
      </c>
      <c r="H5539" s="207" t="s">
        <v>1543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679</v>
      </c>
      <c r="C5540" s="209" t="s">
        <v>680</v>
      </c>
      <c r="D5540" s="72" t="str">
        <f t="shared" si="173"/>
        <v>ago/2018</v>
      </c>
      <c r="E5540" s="206">
        <v>43334</v>
      </c>
      <c r="F5540" s="205" t="s">
        <v>209</v>
      </c>
      <c r="G5540" s="205" t="s">
        <v>284</v>
      </c>
      <c r="H5540" s="207" t="s">
        <v>295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679</v>
      </c>
      <c r="C5541" s="209" t="s">
        <v>680</v>
      </c>
      <c r="D5541" s="72" t="str">
        <f t="shared" si="173"/>
        <v>ago/2018</v>
      </c>
      <c r="E5541" s="206">
        <v>43334</v>
      </c>
      <c r="F5541" s="205" t="s">
        <v>209</v>
      </c>
      <c r="G5541" s="205" t="s">
        <v>284</v>
      </c>
      <c r="H5541" s="207" t="s">
        <v>295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679</v>
      </c>
      <c r="C5542" s="209" t="s">
        <v>680</v>
      </c>
      <c r="D5542" s="72" t="str">
        <f t="shared" si="173"/>
        <v>ago/2018</v>
      </c>
      <c r="E5542" s="206">
        <v>43334</v>
      </c>
      <c r="F5542" s="205" t="s">
        <v>209</v>
      </c>
      <c r="G5542" s="205" t="s">
        <v>284</v>
      </c>
      <c r="H5542" s="207" t="s">
        <v>295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679</v>
      </c>
      <c r="C5543" s="209" t="s">
        <v>680</v>
      </c>
      <c r="D5543" s="72" t="str">
        <f t="shared" si="173"/>
        <v>ago/2018</v>
      </c>
      <c r="E5543" s="206">
        <v>43334</v>
      </c>
      <c r="F5543" s="205" t="s">
        <v>209</v>
      </c>
      <c r="G5543" s="205" t="s">
        <v>284</v>
      </c>
      <c r="H5543" s="207" t="s">
        <v>295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679</v>
      </c>
      <c r="C5544" s="209" t="s">
        <v>680</v>
      </c>
      <c r="D5544" s="72" t="str">
        <f t="shared" si="173"/>
        <v>ago/2018</v>
      </c>
      <c r="E5544" s="206">
        <v>43334</v>
      </c>
      <c r="F5544" s="205" t="s">
        <v>209</v>
      </c>
      <c r="G5544" s="205" t="s">
        <v>284</v>
      </c>
      <c r="H5544" s="207" t="s">
        <v>295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679</v>
      </c>
      <c r="C5545" s="209" t="s">
        <v>680</v>
      </c>
      <c r="D5545" s="72" t="str">
        <f t="shared" si="173"/>
        <v>ago/2018</v>
      </c>
      <c r="E5545" s="206">
        <v>43334</v>
      </c>
      <c r="F5545" s="205" t="s">
        <v>209</v>
      </c>
      <c r="G5545" s="205" t="s">
        <v>284</v>
      </c>
      <c r="H5545" s="207" t="s">
        <v>295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679</v>
      </c>
      <c r="C5546" s="209" t="s">
        <v>680</v>
      </c>
      <c r="D5546" s="72" t="str">
        <f t="shared" si="173"/>
        <v>ago/2018</v>
      </c>
      <c r="E5546" s="206">
        <v>43334</v>
      </c>
      <c r="F5546" s="205" t="s">
        <v>209</v>
      </c>
      <c r="G5546" s="205" t="s">
        <v>284</v>
      </c>
      <c r="H5546" s="207" t="s">
        <v>295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679</v>
      </c>
      <c r="C5547" s="209" t="s">
        <v>680</v>
      </c>
      <c r="D5547" s="72" t="str">
        <f t="shared" si="173"/>
        <v>ago/2018</v>
      </c>
      <c r="E5547" s="206">
        <v>43334</v>
      </c>
      <c r="F5547" s="205" t="s">
        <v>209</v>
      </c>
      <c r="G5547" s="205" t="s">
        <v>284</v>
      </c>
      <c r="H5547" s="207" t="s">
        <v>295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679</v>
      </c>
      <c r="C5548" s="209" t="s">
        <v>680</v>
      </c>
      <c r="D5548" s="72" t="str">
        <f t="shared" si="173"/>
        <v>ago/2018</v>
      </c>
      <c r="E5548" s="206">
        <v>43334</v>
      </c>
      <c r="F5548" s="205" t="s">
        <v>209</v>
      </c>
      <c r="G5548" s="205" t="s">
        <v>284</v>
      </c>
      <c r="H5548" s="207" t="s">
        <v>295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679</v>
      </c>
      <c r="C5549" s="209" t="s">
        <v>680</v>
      </c>
      <c r="D5549" s="72" t="str">
        <f t="shared" si="173"/>
        <v>ago/2018</v>
      </c>
      <c r="E5549" s="206">
        <v>43334</v>
      </c>
      <c r="F5549" s="205" t="s">
        <v>209</v>
      </c>
      <c r="G5549" s="205" t="s">
        <v>284</v>
      </c>
      <c r="H5549" s="207" t="s">
        <v>295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679</v>
      </c>
      <c r="C5550" s="209" t="s">
        <v>680</v>
      </c>
      <c r="D5550" s="72" t="str">
        <f t="shared" si="173"/>
        <v>ago/2018</v>
      </c>
      <c r="E5550" s="206">
        <v>43334</v>
      </c>
      <c r="F5550" s="205" t="s">
        <v>209</v>
      </c>
      <c r="G5550" s="205" t="s">
        <v>284</v>
      </c>
      <c r="H5550" s="207" t="s">
        <v>295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679</v>
      </c>
      <c r="C5551" s="209" t="s">
        <v>680</v>
      </c>
      <c r="D5551" s="72" t="str">
        <f t="shared" si="173"/>
        <v>ago/2018</v>
      </c>
      <c r="E5551" s="206">
        <v>43334</v>
      </c>
      <c r="F5551" s="205" t="s">
        <v>209</v>
      </c>
      <c r="G5551" s="205" t="s">
        <v>284</v>
      </c>
      <c r="H5551" s="207" t="s">
        <v>295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679</v>
      </c>
      <c r="C5552" s="209" t="s">
        <v>680</v>
      </c>
      <c r="D5552" s="72" t="str">
        <f t="shared" si="173"/>
        <v>ago/2018</v>
      </c>
      <c r="E5552" s="206">
        <v>43334</v>
      </c>
      <c r="F5552" s="205" t="s">
        <v>209</v>
      </c>
      <c r="G5552" s="205" t="s">
        <v>284</v>
      </c>
      <c r="H5552" s="207" t="s">
        <v>295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679</v>
      </c>
      <c r="C5553" s="209" t="s">
        <v>680</v>
      </c>
      <c r="D5553" s="72" t="str">
        <f t="shared" si="173"/>
        <v>ago/2018</v>
      </c>
      <c r="E5553" s="206">
        <v>43334</v>
      </c>
      <c r="F5553" s="205" t="s">
        <v>209</v>
      </c>
      <c r="G5553" s="205" t="s">
        <v>284</v>
      </c>
      <c r="H5553" s="207" t="s">
        <v>295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679</v>
      </c>
      <c r="C5554" s="209" t="s">
        <v>680</v>
      </c>
      <c r="D5554" s="72" t="str">
        <f t="shared" si="173"/>
        <v>ago/2018</v>
      </c>
      <c r="E5554" s="206">
        <v>43334</v>
      </c>
      <c r="F5554" s="205" t="s">
        <v>209</v>
      </c>
      <c r="G5554" s="205" t="s">
        <v>284</v>
      </c>
      <c r="H5554" s="207" t="s">
        <v>295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679</v>
      </c>
      <c r="C5555" s="209" t="s">
        <v>680</v>
      </c>
      <c r="D5555" s="72" t="str">
        <f t="shared" si="173"/>
        <v>ago/2018</v>
      </c>
      <c r="E5555" s="206">
        <v>43334</v>
      </c>
      <c r="F5555" s="205" t="s">
        <v>209</v>
      </c>
      <c r="G5555" s="205" t="s">
        <v>284</v>
      </c>
      <c r="H5555" s="207" t="s">
        <v>295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679</v>
      </c>
      <c r="C5556" s="209" t="s">
        <v>680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284</v>
      </c>
      <c r="H5556" s="207" t="s">
        <v>305</v>
      </c>
      <c r="I5556" s="207" t="s">
        <v>238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679</v>
      </c>
      <c r="C5557" s="209" t="s">
        <v>680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284</v>
      </c>
      <c r="H5557" s="207" t="s">
        <v>324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679</v>
      </c>
      <c r="C5558" s="209" t="s">
        <v>680</v>
      </c>
      <c r="D5558" s="72" t="str">
        <f t="shared" si="173"/>
        <v>ago/2018</v>
      </c>
      <c r="E5558" s="206">
        <v>43335</v>
      </c>
      <c r="F5558" s="205" t="s">
        <v>1544</v>
      </c>
      <c r="G5558" s="205" t="s">
        <v>284</v>
      </c>
      <c r="H5558" s="207" t="s">
        <v>1482</v>
      </c>
      <c r="I5558" s="207" t="s">
        <v>232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679</v>
      </c>
      <c r="C5559" s="209" t="s">
        <v>680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284</v>
      </c>
      <c r="H5559" s="207" t="s">
        <v>512</v>
      </c>
      <c r="I5559" s="207" t="s">
        <v>246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679</v>
      </c>
      <c r="C5560" s="209" t="s">
        <v>680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284</v>
      </c>
      <c r="H5560" s="207" t="s">
        <v>889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679</v>
      </c>
      <c r="C5561" s="209" t="s">
        <v>680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284</v>
      </c>
      <c r="H5561" s="207" t="s">
        <v>889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679</v>
      </c>
      <c r="C5562" s="209" t="s">
        <v>680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284</v>
      </c>
      <c r="H5562" s="207" t="s">
        <v>352</v>
      </c>
      <c r="I5562" s="207" t="s">
        <v>237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679</v>
      </c>
      <c r="C5563" s="209" t="s">
        <v>680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284</v>
      </c>
      <c r="H5563" s="207" t="s">
        <v>352</v>
      </c>
      <c r="I5563" s="207" t="s">
        <v>237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679</v>
      </c>
      <c r="C5564" s="209" t="s">
        <v>680</v>
      </c>
      <c r="D5564" s="72" t="str">
        <f t="shared" si="173"/>
        <v>ago/2018</v>
      </c>
      <c r="E5564" s="206">
        <v>43335</v>
      </c>
      <c r="F5564" s="205" t="s">
        <v>172</v>
      </c>
      <c r="G5564" s="205" t="s">
        <v>284</v>
      </c>
      <c r="H5564" s="207" t="s">
        <v>1545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679</v>
      </c>
      <c r="C5565" s="209" t="s">
        <v>680</v>
      </c>
      <c r="D5565" s="72" t="str">
        <f t="shared" si="173"/>
        <v>ago/2018</v>
      </c>
      <c r="E5565" s="206">
        <v>43335</v>
      </c>
      <c r="F5565" s="205" t="s">
        <v>172</v>
      </c>
      <c r="G5565" s="205" t="s">
        <v>284</v>
      </c>
      <c r="H5565" s="207" t="s">
        <v>863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679</v>
      </c>
      <c r="C5566" s="209" t="s">
        <v>680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284</v>
      </c>
      <c r="H5566" s="207" t="s">
        <v>1546</v>
      </c>
      <c r="I5566" s="207" t="s">
        <v>232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679</v>
      </c>
      <c r="C5567" s="209" t="s">
        <v>680</v>
      </c>
      <c r="D5567" s="72" t="str">
        <f t="shared" si="173"/>
        <v>ago/2018</v>
      </c>
      <c r="E5567" s="206">
        <v>43335</v>
      </c>
      <c r="F5567" s="205" t="s">
        <v>209</v>
      </c>
      <c r="G5567" s="205" t="s">
        <v>284</v>
      </c>
      <c r="H5567" s="207" t="s">
        <v>295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679</v>
      </c>
      <c r="C5568" s="209" t="s">
        <v>680</v>
      </c>
      <c r="D5568" s="72" t="str">
        <f t="shared" si="173"/>
        <v>ago/2018</v>
      </c>
      <c r="E5568" s="206">
        <v>43335</v>
      </c>
      <c r="F5568" s="205" t="s">
        <v>209</v>
      </c>
      <c r="G5568" s="205" t="s">
        <v>284</v>
      </c>
      <c r="H5568" s="207" t="s">
        <v>295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679</v>
      </c>
      <c r="C5569" s="209" t="s">
        <v>680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284</v>
      </c>
      <c r="H5569" s="207" t="s">
        <v>1547</v>
      </c>
      <c r="I5569" s="207" t="s">
        <v>238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679</v>
      </c>
      <c r="C5570" s="209" t="s">
        <v>680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284</v>
      </c>
      <c r="H5570" s="207" t="s">
        <v>1548</v>
      </c>
      <c r="I5570" s="207" t="s">
        <v>238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679</v>
      </c>
      <c r="C5571" s="209" t="s">
        <v>680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284</v>
      </c>
      <c r="H5571" s="207" t="s">
        <v>1549</v>
      </c>
      <c r="I5571" s="207" t="s">
        <v>244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679</v>
      </c>
      <c r="C5572" s="209" t="s">
        <v>680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284</v>
      </c>
      <c r="H5572" s="207" t="s">
        <v>352</v>
      </c>
      <c r="I5572" s="207" t="s">
        <v>237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679</v>
      </c>
      <c r="C5573" s="209" t="s">
        <v>680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284</v>
      </c>
      <c r="H5573" s="207" t="s">
        <v>352</v>
      </c>
      <c r="I5573" s="207" t="s">
        <v>237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679</v>
      </c>
      <c r="C5574" s="209" t="s">
        <v>680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284</v>
      </c>
      <c r="H5574" s="207" t="s">
        <v>1550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679</v>
      </c>
      <c r="C5575" s="209" t="s">
        <v>680</v>
      </c>
      <c r="D5575" s="72" t="str">
        <f t="shared" si="175"/>
        <v>ago/2018</v>
      </c>
      <c r="E5575" s="206">
        <v>43336</v>
      </c>
      <c r="F5575" s="205" t="s">
        <v>202</v>
      </c>
      <c r="G5575" s="205" t="s">
        <v>284</v>
      </c>
      <c r="H5575" s="207" t="s">
        <v>203</v>
      </c>
      <c r="I5575" s="207" t="s">
        <v>289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679</v>
      </c>
      <c r="C5576" s="209" t="s">
        <v>680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284</v>
      </c>
      <c r="H5576" s="207" t="s">
        <v>356</v>
      </c>
      <c r="I5576" s="207" t="s">
        <v>238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679</v>
      </c>
      <c r="C5577" s="209" t="s">
        <v>680</v>
      </c>
      <c r="D5577" s="72" t="str">
        <f t="shared" si="175"/>
        <v>ago/2018</v>
      </c>
      <c r="E5577" s="206">
        <v>43336</v>
      </c>
      <c r="F5577" s="205" t="s">
        <v>209</v>
      </c>
      <c r="G5577" s="205" t="s">
        <v>284</v>
      </c>
      <c r="H5577" s="207" t="s">
        <v>295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679</v>
      </c>
      <c r="C5578" s="209" t="s">
        <v>680</v>
      </c>
      <c r="D5578" s="72" t="str">
        <f t="shared" si="175"/>
        <v>ago/2018</v>
      </c>
      <c r="E5578" s="206">
        <v>43336</v>
      </c>
      <c r="F5578" s="205" t="s">
        <v>209</v>
      </c>
      <c r="G5578" s="205" t="s">
        <v>284</v>
      </c>
      <c r="H5578" s="207" t="s">
        <v>295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679</v>
      </c>
      <c r="C5579" s="209" t="s">
        <v>680</v>
      </c>
      <c r="D5579" s="72" t="str">
        <f t="shared" si="175"/>
        <v>ago/2018</v>
      </c>
      <c r="E5579" s="206">
        <v>43336</v>
      </c>
      <c r="F5579" s="205" t="s">
        <v>209</v>
      </c>
      <c r="G5579" s="205" t="s">
        <v>284</v>
      </c>
      <c r="H5579" s="207" t="s">
        <v>295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679</v>
      </c>
      <c r="C5580" s="209" t="s">
        <v>680</v>
      </c>
      <c r="D5580" s="72" t="str">
        <f t="shared" si="175"/>
        <v>ago/2018</v>
      </c>
      <c r="E5580" s="206">
        <v>43336</v>
      </c>
      <c r="F5580" s="205" t="s">
        <v>209</v>
      </c>
      <c r="G5580" s="205" t="s">
        <v>284</v>
      </c>
      <c r="H5580" s="207" t="s">
        <v>295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679</v>
      </c>
      <c r="C5581" s="209" t="s">
        <v>680</v>
      </c>
      <c r="D5581" s="72" t="str">
        <f t="shared" si="175"/>
        <v>ago/2018</v>
      </c>
      <c r="E5581" s="206">
        <v>43336</v>
      </c>
      <c r="F5581" s="205" t="s">
        <v>209</v>
      </c>
      <c r="G5581" s="205" t="s">
        <v>284</v>
      </c>
      <c r="H5581" s="207" t="s">
        <v>295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681</v>
      </c>
      <c r="C5582" s="209" t="s">
        <v>680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284</v>
      </c>
      <c r="H5582" s="207" t="s">
        <v>140</v>
      </c>
      <c r="I5582" s="207" t="s">
        <v>224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681</v>
      </c>
      <c r="C5583" s="209" t="s">
        <v>680</v>
      </c>
      <c r="D5583" s="72" t="str">
        <f t="shared" si="175"/>
        <v>ago/2018</v>
      </c>
      <c r="E5583" s="206">
        <v>43341</v>
      </c>
      <c r="F5583" s="205" t="s">
        <v>209</v>
      </c>
      <c r="G5583" s="205" t="s">
        <v>284</v>
      </c>
      <c r="H5583" s="207" t="s">
        <v>318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679</v>
      </c>
      <c r="C5584" s="209" t="s">
        <v>680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284</v>
      </c>
      <c r="H5584" s="207" t="s">
        <v>1450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679</v>
      </c>
      <c r="C5585" s="209" t="s">
        <v>680</v>
      </c>
      <c r="D5585" s="72" t="str">
        <f t="shared" si="175"/>
        <v>ago/2018</v>
      </c>
      <c r="E5585" s="206">
        <v>43341</v>
      </c>
      <c r="F5585" s="205" t="s">
        <v>202</v>
      </c>
      <c r="G5585" s="205" t="s">
        <v>284</v>
      </c>
      <c r="H5585" s="207" t="s">
        <v>203</v>
      </c>
      <c r="I5585" s="207" t="s">
        <v>289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681</v>
      </c>
      <c r="C5586" s="209" t="s">
        <v>680</v>
      </c>
      <c r="D5586" s="72" t="str">
        <f t="shared" si="175"/>
        <v>ago/2018</v>
      </c>
      <c r="E5586" s="206">
        <v>43341</v>
      </c>
      <c r="F5586" s="205" t="s">
        <v>209</v>
      </c>
      <c r="G5586" s="205" t="s">
        <v>284</v>
      </c>
      <c r="H5586" s="207" t="s">
        <v>1551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681</v>
      </c>
      <c r="C5587" s="209" t="s">
        <v>680</v>
      </c>
      <c r="D5587" s="72" t="str">
        <f t="shared" si="175"/>
        <v>ago/2018</v>
      </c>
      <c r="E5587" s="206">
        <v>43341</v>
      </c>
      <c r="F5587" s="205" t="s">
        <v>209</v>
      </c>
      <c r="G5587" s="205" t="s">
        <v>284</v>
      </c>
      <c r="H5587" s="207" t="s">
        <v>1551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681</v>
      </c>
      <c r="C5588" s="209" t="s">
        <v>680</v>
      </c>
      <c r="D5588" s="72" t="str">
        <f t="shared" si="175"/>
        <v>ago/2018</v>
      </c>
      <c r="E5588" s="206">
        <v>43341</v>
      </c>
      <c r="F5588" s="205" t="s">
        <v>209</v>
      </c>
      <c r="G5588" s="205" t="s">
        <v>284</v>
      </c>
      <c r="H5588" s="207" t="s">
        <v>1551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679</v>
      </c>
      <c r="C5589" s="209" t="s">
        <v>680</v>
      </c>
      <c r="D5589" s="72" t="str">
        <f t="shared" si="175"/>
        <v>ago/2018</v>
      </c>
      <c r="E5589" s="206">
        <v>43341</v>
      </c>
      <c r="F5589" s="205" t="s">
        <v>209</v>
      </c>
      <c r="G5589" s="205" t="s">
        <v>284</v>
      </c>
      <c r="H5589" s="207" t="s">
        <v>295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679</v>
      </c>
      <c r="C5590" s="209" t="s">
        <v>680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284</v>
      </c>
      <c r="H5590" s="207" t="s">
        <v>1002</v>
      </c>
      <c r="I5590" s="207" t="s">
        <v>241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679</v>
      </c>
      <c r="C5591" s="209" t="s">
        <v>680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284</v>
      </c>
      <c r="H5591" s="207" t="s">
        <v>185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681</v>
      </c>
      <c r="C5592" s="209" t="s">
        <v>680</v>
      </c>
      <c r="D5592" s="72" t="str">
        <f t="shared" si="175"/>
        <v>ago/2018</v>
      </c>
      <c r="E5592" s="206">
        <v>43342</v>
      </c>
      <c r="F5592" s="205" t="s">
        <v>202</v>
      </c>
      <c r="G5592" s="205" t="s">
        <v>284</v>
      </c>
      <c r="H5592" s="207" t="s">
        <v>203</v>
      </c>
      <c r="I5592" s="207" t="s">
        <v>289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679</v>
      </c>
      <c r="C5593" s="209" t="s">
        <v>680</v>
      </c>
      <c r="D5593" s="72" t="str">
        <f t="shared" si="175"/>
        <v>ago/2018</v>
      </c>
      <c r="E5593" s="206">
        <v>43342</v>
      </c>
      <c r="F5593" s="205" t="s">
        <v>1552</v>
      </c>
      <c r="G5593" s="205" t="s">
        <v>284</v>
      </c>
      <c r="H5593" s="207" t="s">
        <v>304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681</v>
      </c>
      <c r="C5594" s="209" t="s">
        <v>680</v>
      </c>
      <c r="D5594" s="72" t="str">
        <f t="shared" si="175"/>
        <v>ago/2018</v>
      </c>
      <c r="E5594" s="206">
        <v>43342</v>
      </c>
      <c r="F5594" s="205" t="s">
        <v>200</v>
      </c>
      <c r="G5594" s="205" t="s">
        <v>284</v>
      </c>
      <c r="H5594" s="207" t="s">
        <v>296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679</v>
      </c>
      <c r="C5595" s="209" t="s">
        <v>680</v>
      </c>
      <c r="D5595" s="72" t="str">
        <f t="shared" si="175"/>
        <v>ago/2018</v>
      </c>
      <c r="E5595" s="206">
        <v>43342</v>
      </c>
      <c r="F5595" s="205" t="s">
        <v>200</v>
      </c>
      <c r="G5595" s="205" t="s">
        <v>284</v>
      </c>
      <c r="H5595" s="207" t="s">
        <v>296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679</v>
      </c>
      <c r="C5596" s="209" t="s">
        <v>680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284</v>
      </c>
      <c r="H5596" s="207" t="s">
        <v>514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681</v>
      </c>
      <c r="C5597" s="209" t="s">
        <v>680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284</v>
      </c>
      <c r="H5597" s="207" t="s">
        <v>140</v>
      </c>
      <c r="I5597" s="207" t="s">
        <v>224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679</v>
      </c>
      <c r="C5598" s="209" t="s">
        <v>680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284</v>
      </c>
      <c r="H5598" s="207" t="s">
        <v>1017</v>
      </c>
      <c r="I5598" s="207" t="s">
        <v>232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679</v>
      </c>
      <c r="C5599" s="209" t="s">
        <v>680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284</v>
      </c>
      <c r="H5599" s="207" t="s">
        <v>1018</v>
      </c>
      <c r="I5599" s="207" t="s">
        <v>232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679</v>
      </c>
      <c r="C5600" s="209" t="s">
        <v>680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284</v>
      </c>
      <c r="H5600" s="207" t="s">
        <v>999</v>
      </c>
      <c r="I5600" s="207" t="s">
        <v>232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679</v>
      </c>
      <c r="C5601" s="209" t="s">
        <v>680</v>
      </c>
      <c r="D5601" s="72" t="str">
        <f t="shared" si="175"/>
        <v>ago/2018</v>
      </c>
      <c r="E5601" s="206">
        <v>43343</v>
      </c>
      <c r="F5601" s="205" t="s">
        <v>200</v>
      </c>
      <c r="G5601" s="205" t="s">
        <v>284</v>
      </c>
      <c r="H5601" s="207" t="s">
        <v>291</v>
      </c>
      <c r="I5601" s="207" t="s">
        <v>226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679</v>
      </c>
      <c r="C5602" s="209" t="s">
        <v>680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284</v>
      </c>
      <c r="H5602" s="207" t="s">
        <v>343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679</v>
      </c>
      <c r="C5603" s="209" t="s">
        <v>680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284</v>
      </c>
      <c r="H5603" s="207" t="s">
        <v>343</v>
      </c>
      <c r="I5603" s="207" t="s">
        <v>238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679</v>
      </c>
      <c r="C5604" s="209" t="s">
        <v>680</v>
      </c>
      <c r="D5604" s="72" t="str">
        <f t="shared" si="175"/>
        <v>ago/2018</v>
      </c>
      <c r="E5604" s="206">
        <v>43343</v>
      </c>
      <c r="F5604" s="205" t="s">
        <v>182</v>
      </c>
      <c r="G5604" s="205" t="s">
        <v>284</v>
      </c>
      <c r="H5604" s="207" t="s">
        <v>1103</v>
      </c>
      <c r="I5604" s="207" t="s">
        <v>183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679</v>
      </c>
      <c r="C5605" s="209" t="s">
        <v>680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284</v>
      </c>
      <c r="H5605" s="207" t="s">
        <v>1000</v>
      </c>
      <c r="I5605" s="207" t="s">
        <v>232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679</v>
      </c>
      <c r="C5606" s="209" t="s">
        <v>680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284</v>
      </c>
      <c r="H5606" s="207" t="s">
        <v>1342</v>
      </c>
      <c r="I5606" s="207" t="s">
        <v>232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679</v>
      </c>
      <c r="C5607" s="209" t="s">
        <v>680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284</v>
      </c>
      <c r="H5607" s="207" t="s">
        <v>1001</v>
      </c>
      <c r="I5607" s="207" t="s">
        <v>232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679</v>
      </c>
      <c r="C5608" s="209" t="s">
        <v>680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300</v>
      </c>
      <c r="H5608" s="207" t="s">
        <v>302</v>
      </c>
      <c r="I5608" s="207" t="s">
        <v>238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679</v>
      </c>
      <c r="C5609" s="209" t="s">
        <v>680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284</v>
      </c>
      <c r="H5609" s="207" t="s">
        <v>302</v>
      </c>
      <c r="I5609" s="207" t="s">
        <v>237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679</v>
      </c>
      <c r="C5610" s="209" t="s">
        <v>680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284</v>
      </c>
      <c r="H5610" s="207" t="s">
        <v>302</v>
      </c>
      <c r="I5610" s="207" t="s">
        <v>237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679</v>
      </c>
      <c r="C5611" s="209" t="s">
        <v>680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284</v>
      </c>
      <c r="H5611" s="207" t="s">
        <v>987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679</v>
      </c>
      <c r="C5612" s="209" t="s">
        <v>680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284</v>
      </c>
      <c r="H5612" s="207" t="s">
        <v>352</v>
      </c>
      <c r="I5612" s="207" t="s">
        <v>238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679</v>
      </c>
      <c r="C5613" s="209" t="s">
        <v>680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284</v>
      </c>
      <c r="H5613" s="207" t="s">
        <v>352</v>
      </c>
      <c r="I5613" s="207" t="s">
        <v>237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679</v>
      </c>
      <c r="C5614" s="209" t="s">
        <v>680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284</v>
      </c>
      <c r="H5614" s="207" t="s">
        <v>1059</v>
      </c>
      <c r="I5614" s="207" t="s">
        <v>232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679</v>
      </c>
      <c r="C5615" s="209" t="s">
        <v>680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284</v>
      </c>
      <c r="H5615" s="207" t="s">
        <v>1047</v>
      </c>
      <c r="I5615" s="207" t="s">
        <v>258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679</v>
      </c>
      <c r="C5616" s="209" t="s">
        <v>680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284</v>
      </c>
      <c r="H5616" s="207" t="s">
        <v>168</v>
      </c>
      <c r="I5616" s="207" t="s">
        <v>249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679</v>
      </c>
      <c r="C5617" s="209" t="s">
        <v>680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284</v>
      </c>
      <c r="H5617" s="207" t="s">
        <v>1003</v>
      </c>
      <c r="I5617" s="207" t="s">
        <v>257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681</v>
      </c>
      <c r="C5618" s="209" t="s">
        <v>680</v>
      </c>
      <c r="D5618" s="72" t="str">
        <f t="shared" si="175"/>
        <v>ago/2018</v>
      </c>
      <c r="E5618" s="206">
        <v>43343</v>
      </c>
      <c r="F5618" s="205" t="s">
        <v>170</v>
      </c>
      <c r="G5618" s="205" t="s">
        <v>284</v>
      </c>
      <c r="H5618" s="207" t="s">
        <v>511</v>
      </c>
      <c r="I5618" s="207" t="s">
        <v>227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679</v>
      </c>
      <c r="C5619" s="209" t="s">
        <v>680</v>
      </c>
      <c r="D5619" s="72" t="str">
        <f t="shared" si="175"/>
        <v>ago/2018</v>
      </c>
      <c r="E5619" s="206">
        <v>43343</v>
      </c>
      <c r="F5619" s="205" t="s">
        <v>170</v>
      </c>
      <c r="G5619" s="205" t="s">
        <v>284</v>
      </c>
      <c r="H5619" s="207" t="s">
        <v>511</v>
      </c>
      <c r="I5619" s="207" t="s">
        <v>227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679</v>
      </c>
      <c r="C5620" s="209" t="s">
        <v>680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284</v>
      </c>
      <c r="H5620" s="207" t="s">
        <v>993</v>
      </c>
      <c r="I5620" s="207" t="s">
        <v>239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679</v>
      </c>
      <c r="C5621" s="209" t="s">
        <v>680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284</v>
      </c>
      <c r="H5621" s="207" t="s">
        <v>1005</v>
      </c>
      <c r="I5621" s="207" t="s">
        <v>232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679</v>
      </c>
      <c r="C5622" s="209" t="s">
        <v>680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284</v>
      </c>
      <c r="H5622" s="207" t="s">
        <v>403</v>
      </c>
      <c r="I5622" s="207" t="s">
        <v>237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679</v>
      </c>
      <c r="C5623" s="209" t="s">
        <v>680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284</v>
      </c>
      <c r="H5623" s="207" t="s">
        <v>1546</v>
      </c>
      <c r="I5623" s="207" t="s">
        <v>232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679</v>
      </c>
      <c r="C5624" s="209" t="s">
        <v>680</v>
      </c>
      <c r="D5624" s="72" t="str">
        <f t="shared" si="175"/>
        <v>ago/2018</v>
      </c>
      <c r="E5624" s="206">
        <v>43343</v>
      </c>
      <c r="F5624" s="205" t="s">
        <v>209</v>
      </c>
      <c r="G5624" s="205" t="s">
        <v>284</v>
      </c>
      <c r="H5624" s="207" t="s">
        <v>295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679</v>
      </c>
      <c r="C5625" s="209" t="s">
        <v>680</v>
      </c>
      <c r="D5625" s="72" t="str">
        <f t="shared" si="175"/>
        <v>ago/2018</v>
      </c>
      <c r="E5625" s="206">
        <v>43343</v>
      </c>
      <c r="F5625" s="205" t="s">
        <v>209</v>
      </c>
      <c r="G5625" s="205" t="s">
        <v>284</v>
      </c>
      <c r="H5625" s="207" t="s">
        <v>295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679</v>
      </c>
      <c r="C5626" s="209" t="s">
        <v>680</v>
      </c>
      <c r="D5626" s="72" t="str">
        <f t="shared" si="175"/>
        <v>ago/2018</v>
      </c>
      <c r="E5626" s="206">
        <v>43343</v>
      </c>
      <c r="F5626" s="205" t="s">
        <v>209</v>
      </c>
      <c r="G5626" s="205" t="s">
        <v>284</v>
      </c>
      <c r="H5626" s="207" t="s">
        <v>295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679</v>
      </c>
      <c r="C5627" s="209" t="s">
        <v>680</v>
      </c>
      <c r="D5627" s="72" t="str">
        <f t="shared" si="175"/>
        <v>ago/2018</v>
      </c>
      <c r="E5627" s="206">
        <v>43343</v>
      </c>
      <c r="F5627" s="205" t="s">
        <v>209</v>
      </c>
      <c r="G5627" s="205" t="s">
        <v>284</v>
      </c>
      <c r="H5627" s="207" t="s">
        <v>295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679</v>
      </c>
      <c r="C5628" s="209" t="s">
        <v>680</v>
      </c>
      <c r="D5628" s="72" t="str">
        <f t="shared" si="175"/>
        <v>ago/2018</v>
      </c>
      <c r="E5628" s="206">
        <v>43343</v>
      </c>
      <c r="F5628" s="205" t="s">
        <v>209</v>
      </c>
      <c r="G5628" s="205" t="s">
        <v>284</v>
      </c>
      <c r="H5628" s="207" t="s">
        <v>295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679</v>
      </c>
      <c r="C5629" s="209" t="s">
        <v>680</v>
      </c>
      <c r="D5629" s="72" t="str">
        <f t="shared" si="175"/>
        <v>ago/2018</v>
      </c>
      <c r="E5629" s="206">
        <v>43343</v>
      </c>
      <c r="F5629" s="205" t="s">
        <v>209</v>
      </c>
      <c r="G5629" s="205" t="s">
        <v>284</v>
      </c>
      <c r="H5629" s="207" t="s">
        <v>295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679</v>
      </c>
      <c r="C5630" s="209" t="s">
        <v>680</v>
      </c>
      <c r="D5630" s="72" t="str">
        <f t="shared" si="175"/>
        <v>ago/2018</v>
      </c>
      <c r="E5630" s="206">
        <v>43343</v>
      </c>
      <c r="F5630" s="205" t="s">
        <v>209</v>
      </c>
      <c r="G5630" s="205" t="s">
        <v>284</v>
      </c>
      <c r="H5630" s="207" t="s">
        <v>295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679</v>
      </c>
      <c r="C5631" s="209" t="s">
        <v>680</v>
      </c>
      <c r="D5631" s="72" t="str">
        <f t="shared" si="175"/>
        <v>ago/2018</v>
      </c>
      <c r="E5631" s="206">
        <v>43343</v>
      </c>
      <c r="F5631" s="205" t="s">
        <v>209</v>
      </c>
      <c r="G5631" s="205" t="s">
        <v>284</v>
      </c>
      <c r="H5631" s="207" t="s">
        <v>295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679</v>
      </c>
      <c r="C5632" s="209" t="s">
        <v>680</v>
      </c>
      <c r="D5632" s="72" t="str">
        <f t="shared" si="175"/>
        <v>ago/2018</v>
      </c>
      <c r="E5632" s="206">
        <v>43343</v>
      </c>
      <c r="F5632" s="205" t="s">
        <v>209</v>
      </c>
      <c r="G5632" s="205" t="s">
        <v>284</v>
      </c>
      <c r="H5632" s="207" t="s">
        <v>295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679</v>
      </c>
      <c r="C5633" s="209" t="s">
        <v>680</v>
      </c>
      <c r="D5633" s="72" t="str">
        <f t="shared" si="175"/>
        <v>ago/2018</v>
      </c>
      <c r="E5633" s="206">
        <v>43343</v>
      </c>
      <c r="F5633" s="205" t="s">
        <v>209</v>
      </c>
      <c r="G5633" s="205" t="s">
        <v>284</v>
      </c>
      <c r="H5633" s="207" t="s">
        <v>295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679</v>
      </c>
      <c r="C5634" s="209" t="s">
        <v>680</v>
      </c>
      <c r="D5634" s="72" t="str">
        <f t="shared" si="175"/>
        <v>ago/2018</v>
      </c>
      <c r="E5634" s="206">
        <v>43343</v>
      </c>
      <c r="F5634" s="205" t="s">
        <v>209</v>
      </c>
      <c r="G5634" s="205" t="s">
        <v>284</v>
      </c>
      <c r="H5634" s="207" t="s">
        <v>295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679</v>
      </c>
      <c r="C5635" s="209" t="s">
        <v>680</v>
      </c>
      <c r="D5635" s="72" t="str">
        <f t="shared" si="175"/>
        <v>ago/2018</v>
      </c>
      <c r="E5635" s="206">
        <v>43343</v>
      </c>
      <c r="F5635" s="205" t="s">
        <v>209</v>
      </c>
      <c r="G5635" s="205" t="s">
        <v>284</v>
      </c>
      <c r="H5635" s="207" t="s">
        <v>295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679</v>
      </c>
      <c r="C5636" s="209" t="s">
        <v>680</v>
      </c>
      <c r="D5636" s="72" t="str">
        <f t="shared" ref="D5636:D5699" si="177">TEXT(E5636,"mmm/aaaa")</f>
        <v>ago/2018</v>
      </c>
      <c r="E5636" s="206">
        <v>43343</v>
      </c>
      <c r="F5636" s="205" t="s">
        <v>209</v>
      </c>
      <c r="G5636" s="205" t="s">
        <v>284</v>
      </c>
      <c r="H5636" s="207" t="s">
        <v>295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679</v>
      </c>
      <c r="C5637" s="209" t="s">
        <v>680</v>
      </c>
      <c r="D5637" s="72" t="str">
        <f t="shared" si="177"/>
        <v>ago/2018</v>
      </c>
      <c r="E5637" s="206">
        <v>43343</v>
      </c>
      <c r="F5637" s="205" t="s">
        <v>209</v>
      </c>
      <c r="G5637" s="205" t="s">
        <v>284</v>
      </c>
      <c r="H5637" s="207" t="s">
        <v>295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679</v>
      </c>
      <c r="C5638" s="209" t="s">
        <v>680</v>
      </c>
      <c r="D5638" s="72" t="str">
        <f t="shared" si="177"/>
        <v>ago/2018</v>
      </c>
      <c r="E5638" s="206">
        <v>43343</v>
      </c>
      <c r="F5638" s="205" t="s">
        <v>209</v>
      </c>
      <c r="G5638" s="205" t="s">
        <v>284</v>
      </c>
      <c r="H5638" s="207" t="s">
        <v>1028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679</v>
      </c>
      <c r="C5639" s="209" t="s">
        <v>680</v>
      </c>
      <c r="D5639" s="72" t="str">
        <f t="shared" si="177"/>
        <v>ago/2018</v>
      </c>
      <c r="E5639" s="206">
        <v>43343</v>
      </c>
      <c r="F5639" s="205" t="s">
        <v>209</v>
      </c>
      <c r="G5639" s="205" t="s">
        <v>284</v>
      </c>
      <c r="H5639" s="207" t="s">
        <v>1028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679</v>
      </c>
      <c r="C5640" s="209" t="s">
        <v>680</v>
      </c>
      <c r="D5640" s="72" t="str">
        <f t="shared" si="177"/>
        <v>ago/2018</v>
      </c>
      <c r="E5640" s="206">
        <v>43343</v>
      </c>
      <c r="F5640" s="205" t="s">
        <v>209</v>
      </c>
      <c r="G5640" s="205" t="s">
        <v>284</v>
      </c>
      <c r="H5640" s="207" t="s">
        <v>1028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679</v>
      </c>
      <c r="C5641" s="209" t="s">
        <v>680</v>
      </c>
      <c r="D5641" s="72" t="str">
        <f t="shared" si="177"/>
        <v>ago/2018</v>
      </c>
      <c r="E5641" s="206">
        <v>43343</v>
      </c>
      <c r="F5641" s="205" t="s">
        <v>209</v>
      </c>
      <c r="G5641" s="205" t="s">
        <v>284</v>
      </c>
      <c r="H5641" s="207" t="s">
        <v>1028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681</v>
      </c>
      <c r="C5642" s="209" t="s">
        <v>680</v>
      </c>
      <c r="D5642" s="72" t="str">
        <f t="shared" si="177"/>
        <v>ago/2018</v>
      </c>
      <c r="E5642" s="206">
        <v>43343</v>
      </c>
      <c r="F5642" s="205" t="s">
        <v>284</v>
      </c>
      <c r="G5642" s="205" t="s">
        <v>284</v>
      </c>
      <c r="H5642" s="207" t="s">
        <v>296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679</v>
      </c>
      <c r="C5643" s="209" t="s">
        <v>680</v>
      </c>
      <c r="D5643" s="72" t="str">
        <f t="shared" si="177"/>
        <v>ago/2018</v>
      </c>
      <c r="E5643" s="206">
        <v>43343</v>
      </c>
      <c r="F5643" s="205" t="s">
        <v>200</v>
      </c>
      <c r="G5643" s="205" t="s">
        <v>284</v>
      </c>
      <c r="H5643" s="207" t="s">
        <v>296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679</v>
      </c>
      <c r="C5644" s="209" t="s">
        <v>680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299</v>
      </c>
      <c r="H5644" s="207" t="s">
        <v>1553</v>
      </c>
      <c r="I5644" s="207" t="s">
        <v>237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679</v>
      </c>
      <c r="C5645" s="209" t="s">
        <v>680</v>
      </c>
      <c r="D5645" s="72" t="str">
        <f t="shared" si="177"/>
        <v>set/2018</v>
      </c>
      <c r="E5645" s="206">
        <v>43346</v>
      </c>
      <c r="F5645" s="205" t="s">
        <v>311</v>
      </c>
      <c r="G5645" s="205" t="s">
        <v>284</v>
      </c>
      <c r="H5645" s="207" t="s">
        <v>1554</v>
      </c>
      <c r="I5645" s="207" t="s">
        <v>265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679</v>
      </c>
      <c r="C5646" s="209" t="s">
        <v>680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284</v>
      </c>
      <c r="H5646" s="207" t="s">
        <v>1555</v>
      </c>
      <c r="I5646" s="207" t="s">
        <v>238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679</v>
      </c>
      <c r="C5647" s="209" t="s">
        <v>680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284</v>
      </c>
      <c r="H5647" s="207" t="s">
        <v>563</v>
      </c>
      <c r="I5647" s="207" t="s">
        <v>238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679</v>
      </c>
      <c r="C5648" s="209" t="s">
        <v>680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284</v>
      </c>
      <c r="H5648" s="207" t="s">
        <v>1394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679</v>
      </c>
      <c r="C5649" s="209" t="s">
        <v>680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300</v>
      </c>
      <c r="H5649" s="207" t="s">
        <v>1556</v>
      </c>
      <c r="I5649" s="207" t="s">
        <v>189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679</v>
      </c>
      <c r="C5650" s="209" t="s">
        <v>680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300</v>
      </c>
      <c r="H5650" s="207" t="s">
        <v>1556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679</v>
      </c>
      <c r="C5651" s="209" t="s">
        <v>680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284</v>
      </c>
      <c r="H5651" s="207" t="s">
        <v>1557</v>
      </c>
      <c r="I5651" s="207" t="s">
        <v>188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679</v>
      </c>
      <c r="C5652" s="209" t="s">
        <v>680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284</v>
      </c>
      <c r="H5652" s="207" t="s">
        <v>1558</v>
      </c>
      <c r="I5652" s="207" t="s">
        <v>238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679</v>
      </c>
      <c r="C5653" s="209" t="s">
        <v>680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284</v>
      </c>
      <c r="H5653" s="207" t="s">
        <v>996</v>
      </c>
      <c r="I5653" s="207" t="s">
        <v>237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679</v>
      </c>
      <c r="C5654" s="209" t="s">
        <v>680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284</v>
      </c>
      <c r="H5654" s="207" t="s">
        <v>889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679</v>
      </c>
      <c r="C5655" s="209" t="s">
        <v>680</v>
      </c>
      <c r="D5655" s="72" t="str">
        <f t="shared" si="177"/>
        <v>set/2018</v>
      </c>
      <c r="E5655" s="206">
        <v>43346</v>
      </c>
      <c r="F5655" s="205" t="s">
        <v>311</v>
      </c>
      <c r="G5655" s="205" t="s">
        <v>284</v>
      </c>
      <c r="H5655" s="207" t="s">
        <v>1559</v>
      </c>
      <c r="I5655" s="207" t="s">
        <v>265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679</v>
      </c>
      <c r="C5656" s="209" t="s">
        <v>680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284</v>
      </c>
      <c r="H5656" s="207" t="s">
        <v>1560</v>
      </c>
      <c r="I5656" s="207" t="s">
        <v>237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679</v>
      </c>
      <c r="C5657" s="209" t="s">
        <v>680</v>
      </c>
      <c r="D5657" s="72" t="str">
        <f t="shared" si="177"/>
        <v>set/2018</v>
      </c>
      <c r="E5657" s="206">
        <v>43346</v>
      </c>
      <c r="F5657" s="205" t="s">
        <v>311</v>
      </c>
      <c r="G5657" s="205" t="s">
        <v>284</v>
      </c>
      <c r="H5657" s="207" t="s">
        <v>1561</v>
      </c>
      <c r="I5657" s="207" t="s">
        <v>265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679</v>
      </c>
      <c r="C5658" s="209" t="s">
        <v>680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284</v>
      </c>
      <c r="H5658" s="207" t="s">
        <v>342</v>
      </c>
      <c r="I5658" s="207" t="s">
        <v>263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679</v>
      </c>
      <c r="C5659" s="209" t="s">
        <v>680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284</v>
      </c>
      <c r="H5659" s="207" t="s">
        <v>303</v>
      </c>
      <c r="I5659" s="207" t="s">
        <v>237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679</v>
      </c>
      <c r="C5660" s="209" t="s">
        <v>680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284</v>
      </c>
      <c r="H5660" s="207" t="s">
        <v>303</v>
      </c>
      <c r="I5660" s="207" t="s">
        <v>237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679</v>
      </c>
      <c r="C5661" s="209" t="s">
        <v>680</v>
      </c>
      <c r="D5661" s="72" t="str">
        <f t="shared" si="177"/>
        <v>set/2018</v>
      </c>
      <c r="E5661" s="206">
        <v>43346</v>
      </c>
      <c r="F5661" s="205" t="s">
        <v>311</v>
      </c>
      <c r="G5661" s="205" t="s">
        <v>284</v>
      </c>
      <c r="H5661" s="207" t="s">
        <v>1473</v>
      </c>
      <c r="I5661" s="207" t="s">
        <v>265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679</v>
      </c>
      <c r="C5662" s="209" t="s">
        <v>680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284</v>
      </c>
      <c r="H5662" s="207" t="s">
        <v>1562</v>
      </c>
      <c r="I5662" s="207" t="s">
        <v>239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679</v>
      </c>
      <c r="C5663" s="209" t="s">
        <v>680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284</v>
      </c>
      <c r="H5663" s="207" t="s">
        <v>179</v>
      </c>
      <c r="I5663" s="207" t="s">
        <v>239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679</v>
      </c>
      <c r="C5664" s="209" t="s">
        <v>680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284</v>
      </c>
      <c r="H5664" s="207" t="s">
        <v>1563</v>
      </c>
      <c r="I5664" s="207" t="s">
        <v>237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679</v>
      </c>
      <c r="C5665" s="209" t="s">
        <v>680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284</v>
      </c>
      <c r="H5665" s="207" t="s">
        <v>1474</v>
      </c>
      <c r="I5665" s="207" t="s">
        <v>189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679</v>
      </c>
      <c r="C5666" s="209" t="s">
        <v>680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284</v>
      </c>
      <c r="H5666" s="207" t="s">
        <v>1474</v>
      </c>
      <c r="I5666" s="207" t="s">
        <v>237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679</v>
      </c>
      <c r="C5667" s="209" t="s">
        <v>680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284</v>
      </c>
      <c r="H5667" s="207" t="s">
        <v>352</v>
      </c>
      <c r="I5667" s="207" t="s">
        <v>189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679</v>
      </c>
      <c r="C5668" s="209" t="s">
        <v>680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284</v>
      </c>
      <c r="H5668" s="207" t="s">
        <v>352</v>
      </c>
      <c r="I5668" s="207" t="s">
        <v>189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679</v>
      </c>
      <c r="C5669" s="209" t="s">
        <v>680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284</v>
      </c>
      <c r="H5669" s="207" t="s">
        <v>352</v>
      </c>
      <c r="I5669" s="207" t="s">
        <v>237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679</v>
      </c>
      <c r="C5670" s="209" t="s">
        <v>680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284</v>
      </c>
      <c r="H5670" s="207" t="s">
        <v>352</v>
      </c>
      <c r="I5670" s="207" t="s">
        <v>249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679</v>
      </c>
      <c r="C5671" s="209" t="s">
        <v>680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310</v>
      </c>
      <c r="H5671" s="207" t="s">
        <v>1332</v>
      </c>
      <c r="I5671" s="207" t="s">
        <v>189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679</v>
      </c>
      <c r="C5672" s="209" t="s">
        <v>680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310</v>
      </c>
      <c r="H5672" s="207" t="s">
        <v>1332</v>
      </c>
      <c r="I5672" s="207" t="s">
        <v>240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679</v>
      </c>
      <c r="C5673" s="209" t="s">
        <v>680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284</v>
      </c>
      <c r="H5673" s="229" t="s">
        <v>168</v>
      </c>
      <c r="I5673" s="229" t="s">
        <v>249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679</v>
      </c>
      <c r="C5674" s="209" t="s">
        <v>680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284</v>
      </c>
      <c r="H5674" s="207" t="s">
        <v>400</v>
      </c>
      <c r="I5674" s="207" t="s">
        <v>249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679</v>
      </c>
      <c r="C5675" s="209" t="s">
        <v>680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284</v>
      </c>
      <c r="H5675" s="207" t="s">
        <v>1564</v>
      </c>
      <c r="I5675" s="207" t="s">
        <v>237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679</v>
      </c>
      <c r="C5676" s="209" t="s">
        <v>680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284</v>
      </c>
      <c r="H5676" s="207" t="s">
        <v>1196</v>
      </c>
      <c r="I5676" s="207" t="s">
        <v>238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679</v>
      </c>
      <c r="C5677" s="209" t="s">
        <v>680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284</v>
      </c>
      <c r="H5677" s="207" t="s">
        <v>1397</v>
      </c>
      <c r="I5677" s="207" t="s">
        <v>189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679</v>
      </c>
      <c r="C5678" s="209" t="s">
        <v>680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284</v>
      </c>
      <c r="H5678" s="207" t="s">
        <v>1397</v>
      </c>
      <c r="I5678" s="207" t="s">
        <v>189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679</v>
      </c>
      <c r="C5679" s="209" t="s">
        <v>680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284</v>
      </c>
      <c r="H5679" s="207" t="s">
        <v>1397</v>
      </c>
      <c r="I5679" s="207" t="s">
        <v>238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679</v>
      </c>
      <c r="C5680" s="209" t="s">
        <v>680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284</v>
      </c>
      <c r="H5680" s="207" t="s">
        <v>1397</v>
      </c>
      <c r="I5680" s="207" t="s">
        <v>238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679</v>
      </c>
      <c r="C5681" s="209" t="s">
        <v>680</v>
      </c>
      <c r="D5681" s="72" t="str">
        <f t="shared" si="177"/>
        <v>set/2018</v>
      </c>
      <c r="E5681" s="206">
        <v>43346</v>
      </c>
      <c r="F5681" s="205" t="s">
        <v>311</v>
      </c>
      <c r="G5681" s="205" t="s">
        <v>284</v>
      </c>
      <c r="H5681" s="207" t="s">
        <v>1565</v>
      </c>
      <c r="I5681" s="207" t="s">
        <v>265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679</v>
      </c>
      <c r="C5682" s="209" t="s">
        <v>680</v>
      </c>
      <c r="D5682" s="72" t="str">
        <f t="shared" si="177"/>
        <v>set/2018</v>
      </c>
      <c r="E5682" s="206">
        <v>43346</v>
      </c>
      <c r="F5682" s="205" t="s">
        <v>311</v>
      </c>
      <c r="G5682" s="205" t="s">
        <v>284</v>
      </c>
      <c r="H5682" s="207" t="s">
        <v>1566</v>
      </c>
      <c r="I5682" s="207" t="s">
        <v>265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679</v>
      </c>
      <c r="C5683" s="209" t="s">
        <v>680</v>
      </c>
      <c r="D5683" s="72" t="str">
        <f t="shared" si="177"/>
        <v>set/2018</v>
      </c>
      <c r="E5683" s="206">
        <v>43346</v>
      </c>
      <c r="F5683" s="205" t="s">
        <v>311</v>
      </c>
      <c r="G5683" s="205" t="s">
        <v>284</v>
      </c>
      <c r="H5683" s="207" t="s">
        <v>981</v>
      </c>
      <c r="I5683" s="207" t="s">
        <v>265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679</v>
      </c>
      <c r="C5684" s="209" t="s">
        <v>680</v>
      </c>
      <c r="D5684" s="72" t="str">
        <f t="shared" si="177"/>
        <v>set/2018</v>
      </c>
      <c r="E5684" s="206">
        <v>43346</v>
      </c>
      <c r="F5684" s="205" t="s">
        <v>311</v>
      </c>
      <c r="G5684" s="205" t="s">
        <v>284</v>
      </c>
      <c r="H5684" s="207" t="s">
        <v>1566</v>
      </c>
      <c r="I5684" s="207" t="s">
        <v>265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679</v>
      </c>
      <c r="C5685" s="209" t="s">
        <v>680</v>
      </c>
      <c r="D5685" s="72" t="str">
        <f t="shared" si="177"/>
        <v>set/2018</v>
      </c>
      <c r="E5685" s="206">
        <v>43346</v>
      </c>
      <c r="F5685" s="205" t="s">
        <v>311</v>
      </c>
      <c r="G5685" s="205" t="s">
        <v>284</v>
      </c>
      <c r="H5685" s="207" t="s">
        <v>967</v>
      </c>
      <c r="I5685" s="207" t="s">
        <v>265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679</v>
      </c>
      <c r="C5686" s="209" t="s">
        <v>680</v>
      </c>
      <c r="D5686" s="72" t="str">
        <f t="shared" si="177"/>
        <v>set/2018</v>
      </c>
      <c r="E5686" s="206">
        <v>43346</v>
      </c>
      <c r="F5686" s="205" t="s">
        <v>311</v>
      </c>
      <c r="G5686" s="205" t="s">
        <v>284</v>
      </c>
      <c r="H5686" s="207" t="s">
        <v>351</v>
      </c>
      <c r="I5686" s="207" t="s">
        <v>265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679</v>
      </c>
      <c r="C5687" s="209" t="s">
        <v>680</v>
      </c>
      <c r="D5687" s="72" t="str">
        <f t="shared" si="177"/>
        <v>set/2018</v>
      </c>
      <c r="E5687" s="206">
        <v>43346</v>
      </c>
      <c r="F5687" s="205" t="s">
        <v>1490</v>
      </c>
      <c r="G5687" s="205" t="s">
        <v>284</v>
      </c>
      <c r="H5687" s="207" t="s">
        <v>1491</v>
      </c>
      <c r="I5687" s="207" t="s">
        <v>232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679</v>
      </c>
      <c r="C5688" s="209" t="s">
        <v>680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284</v>
      </c>
      <c r="H5688" s="229" t="s">
        <v>356</v>
      </c>
      <c r="I5688" s="229" t="s">
        <v>237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679</v>
      </c>
      <c r="C5689" s="209" t="s">
        <v>680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284</v>
      </c>
      <c r="H5689" s="207" t="s">
        <v>356</v>
      </c>
      <c r="I5689" s="207" t="s">
        <v>238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679</v>
      </c>
      <c r="C5690" s="209" t="s">
        <v>680</v>
      </c>
      <c r="D5690" s="72" t="str">
        <f t="shared" si="177"/>
        <v>set/2018</v>
      </c>
      <c r="E5690" s="206">
        <v>43346</v>
      </c>
      <c r="F5690" s="205" t="s">
        <v>209</v>
      </c>
      <c r="G5690" s="205" t="s">
        <v>284</v>
      </c>
      <c r="H5690" s="207" t="s">
        <v>295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679</v>
      </c>
      <c r="C5691" s="209" t="s">
        <v>680</v>
      </c>
      <c r="D5691" s="72" t="str">
        <f t="shared" si="177"/>
        <v>set/2018</v>
      </c>
      <c r="E5691" s="206">
        <v>43346</v>
      </c>
      <c r="F5691" s="205" t="s">
        <v>209</v>
      </c>
      <c r="G5691" s="205" t="s">
        <v>284</v>
      </c>
      <c r="H5691" s="207" t="s">
        <v>295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679</v>
      </c>
      <c r="C5692" s="209" t="s">
        <v>680</v>
      </c>
      <c r="D5692" s="72" t="str">
        <f t="shared" si="177"/>
        <v>set/2018</v>
      </c>
      <c r="E5692" s="206">
        <v>43346</v>
      </c>
      <c r="F5692" s="205" t="s">
        <v>209</v>
      </c>
      <c r="G5692" s="205" t="s">
        <v>284</v>
      </c>
      <c r="H5692" s="207" t="s">
        <v>295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679</v>
      </c>
      <c r="C5693" s="209" t="s">
        <v>680</v>
      </c>
      <c r="D5693" s="72" t="str">
        <f t="shared" si="177"/>
        <v>set/2018</v>
      </c>
      <c r="E5693" s="206">
        <v>43346</v>
      </c>
      <c r="F5693" s="205" t="s">
        <v>209</v>
      </c>
      <c r="G5693" s="205" t="s">
        <v>284</v>
      </c>
      <c r="H5693" s="207" t="s">
        <v>295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679</v>
      </c>
      <c r="C5694" s="209" t="s">
        <v>680</v>
      </c>
      <c r="D5694" s="72" t="str">
        <f t="shared" si="177"/>
        <v>set/2018</v>
      </c>
      <c r="E5694" s="206">
        <v>43346</v>
      </c>
      <c r="F5694" s="205" t="s">
        <v>209</v>
      </c>
      <c r="G5694" s="205" t="s">
        <v>284</v>
      </c>
      <c r="H5694" s="207" t="s">
        <v>295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679</v>
      </c>
      <c r="C5695" s="209" t="s">
        <v>680</v>
      </c>
      <c r="D5695" s="72" t="str">
        <f t="shared" si="177"/>
        <v>set/2018</v>
      </c>
      <c r="E5695" s="206">
        <v>43346</v>
      </c>
      <c r="F5695" s="205" t="s">
        <v>209</v>
      </c>
      <c r="G5695" s="205" t="s">
        <v>284</v>
      </c>
      <c r="H5695" s="207" t="s">
        <v>295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679</v>
      </c>
      <c r="C5696" s="209" t="s">
        <v>680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284</v>
      </c>
      <c r="H5696" s="207" t="s">
        <v>1567</v>
      </c>
      <c r="I5696" s="207" t="s">
        <v>244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679</v>
      </c>
      <c r="C5697" s="209" t="s">
        <v>680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284</v>
      </c>
      <c r="H5697" s="207" t="s">
        <v>1568</v>
      </c>
      <c r="I5697" s="207" t="s">
        <v>250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679</v>
      </c>
      <c r="C5698" s="209" t="s">
        <v>680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284</v>
      </c>
      <c r="H5698" s="207" t="s">
        <v>359</v>
      </c>
      <c r="I5698" s="207" t="s">
        <v>238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679</v>
      </c>
      <c r="C5699" s="209" t="s">
        <v>680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284</v>
      </c>
      <c r="H5699" s="207" t="s">
        <v>359</v>
      </c>
      <c r="I5699" s="207" t="s">
        <v>237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679</v>
      </c>
      <c r="C5700" s="209" t="s">
        <v>680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284</v>
      </c>
      <c r="H5700" s="207" t="s">
        <v>359</v>
      </c>
      <c r="I5700" s="207" t="s">
        <v>238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679</v>
      </c>
      <c r="C5701" s="209" t="s">
        <v>680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284</v>
      </c>
      <c r="H5701" s="207" t="s">
        <v>1569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679</v>
      </c>
      <c r="C5702" s="209" t="s">
        <v>680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284</v>
      </c>
      <c r="H5702" s="207" t="s">
        <v>1482</v>
      </c>
      <c r="I5702" s="207" t="s">
        <v>232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679</v>
      </c>
      <c r="C5703" s="209" t="s">
        <v>680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284</v>
      </c>
      <c r="H5703" s="207" t="s">
        <v>1482</v>
      </c>
      <c r="I5703" s="207" t="s">
        <v>232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679</v>
      </c>
      <c r="C5704" s="209" t="s">
        <v>680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284</v>
      </c>
      <c r="H5704" s="207" t="s">
        <v>1017</v>
      </c>
      <c r="I5704" s="207" t="s">
        <v>232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679</v>
      </c>
      <c r="C5705" s="209" t="s">
        <v>680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284</v>
      </c>
      <c r="H5705" s="207" t="s">
        <v>178</v>
      </c>
      <c r="I5705" s="207" t="s">
        <v>238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679</v>
      </c>
      <c r="C5706" s="209" t="s">
        <v>680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284</v>
      </c>
      <c r="H5706" s="207" t="s">
        <v>178</v>
      </c>
      <c r="I5706" s="207" t="s">
        <v>237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679</v>
      </c>
      <c r="C5707" s="209" t="s">
        <v>680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284</v>
      </c>
      <c r="H5707" s="229" t="s">
        <v>178</v>
      </c>
      <c r="I5707" s="229" t="s">
        <v>249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679</v>
      </c>
      <c r="C5708" s="209" t="s">
        <v>680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284</v>
      </c>
      <c r="H5708" s="207" t="s">
        <v>178</v>
      </c>
      <c r="I5708" s="207" t="s">
        <v>238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679</v>
      </c>
      <c r="C5709" s="209" t="s">
        <v>680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284</v>
      </c>
      <c r="H5709" s="207" t="s">
        <v>178</v>
      </c>
      <c r="I5709" s="207" t="s">
        <v>238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679</v>
      </c>
      <c r="C5710" s="209" t="s">
        <v>680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284</v>
      </c>
      <c r="H5710" s="207" t="s">
        <v>178</v>
      </c>
      <c r="I5710" s="207" t="s">
        <v>238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679</v>
      </c>
      <c r="C5711" s="209" t="s">
        <v>680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284</v>
      </c>
      <c r="H5711" s="207" t="s">
        <v>178</v>
      </c>
      <c r="I5711" s="207" t="s">
        <v>237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679</v>
      </c>
      <c r="C5712" s="209" t="s">
        <v>680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284</v>
      </c>
      <c r="H5712" s="207" t="s">
        <v>178</v>
      </c>
      <c r="I5712" s="207" t="s">
        <v>238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679</v>
      </c>
      <c r="C5713" s="209" t="s">
        <v>680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284</v>
      </c>
      <c r="H5713" s="207" t="s">
        <v>178</v>
      </c>
      <c r="I5713" s="207" t="s">
        <v>238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679</v>
      </c>
      <c r="C5714" s="209" t="s">
        <v>680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284</v>
      </c>
      <c r="H5714" s="207" t="s">
        <v>563</v>
      </c>
      <c r="I5714" s="207" t="s">
        <v>238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679</v>
      </c>
      <c r="C5715" s="209" t="s">
        <v>680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284</v>
      </c>
      <c r="H5715" s="207" t="s">
        <v>563</v>
      </c>
      <c r="I5715" s="207" t="s">
        <v>238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679</v>
      </c>
      <c r="C5716" s="209" t="s">
        <v>680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284</v>
      </c>
      <c r="H5716" s="207" t="s">
        <v>385</v>
      </c>
      <c r="I5716" s="207" t="s">
        <v>238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679</v>
      </c>
      <c r="C5717" s="209" t="s">
        <v>680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284</v>
      </c>
      <c r="H5717" s="207" t="s">
        <v>1018</v>
      </c>
      <c r="I5717" s="207" t="s">
        <v>232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679</v>
      </c>
      <c r="C5718" s="209" t="s">
        <v>680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284</v>
      </c>
      <c r="H5718" s="207" t="s">
        <v>999</v>
      </c>
      <c r="I5718" s="207" t="s">
        <v>232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679</v>
      </c>
      <c r="C5719" s="209" t="s">
        <v>680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284</v>
      </c>
      <c r="H5719" s="207" t="s">
        <v>343</v>
      </c>
      <c r="I5719" s="207" t="s">
        <v>238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679</v>
      </c>
      <c r="C5720" s="209" t="s">
        <v>680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284</v>
      </c>
      <c r="H5720" s="229" t="s">
        <v>343</v>
      </c>
      <c r="I5720" s="229" t="s">
        <v>237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679</v>
      </c>
      <c r="C5721" s="209" t="s">
        <v>680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284</v>
      </c>
      <c r="H5721" s="207" t="s">
        <v>343</v>
      </c>
      <c r="I5721" s="207" t="s">
        <v>238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679</v>
      </c>
      <c r="C5722" s="209" t="s">
        <v>680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284</v>
      </c>
      <c r="H5722" s="207" t="s">
        <v>1194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679</v>
      </c>
      <c r="C5723" s="209" t="s">
        <v>680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284</v>
      </c>
      <c r="H5723" s="207" t="s">
        <v>1000</v>
      </c>
      <c r="I5723" s="207" t="s">
        <v>232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679</v>
      </c>
      <c r="C5724" s="209" t="s">
        <v>680</v>
      </c>
      <c r="D5724" s="72" t="str">
        <f t="shared" si="179"/>
        <v>set/2018</v>
      </c>
      <c r="E5724" s="206">
        <v>43347</v>
      </c>
      <c r="F5724" s="205" t="s">
        <v>161</v>
      </c>
      <c r="G5724" s="205" t="s">
        <v>284</v>
      </c>
      <c r="H5724" s="207" t="s">
        <v>682</v>
      </c>
      <c r="I5724" s="207" t="s">
        <v>265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679</v>
      </c>
      <c r="C5725" s="209" t="s">
        <v>680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284</v>
      </c>
      <c r="H5725" s="207" t="s">
        <v>1019</v>
      </c>
      <c r="I5725" s="207" t="s">
        <v>239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679</v>
      </c>
      <c r="C5726" s="209" t="s">
        <v>680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284</v>
      </c>
      <c r="H5726" s="207" t="s">
        <v>1019</v>
      </c>
      <c r="I5726" s="207" t="s">
        <v>239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679</v>
      </c>
      <c r="C5727" s="209" t="s">
        <v>680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284</v>
      </c>
      <c r="H5727" s="207" t="s">
        <v>1342</v>
      </c>
      <c r="I5727" s="207" t="s">
        <v>232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679</v>
      </c>
      <c r="C5728" s="209" t="s">
        <v>680</v>
      </c>
      <c r="D5728" s="72" t="str">
        <f t="shared" si="179"/>
        <v>set/2018</v>
      </c>
      <c r="E5728" s="206">
        <v>43347</v>
      </c>
      <c r="F5728" s="205" t="s">
        <v>311</v>
      </c>
      <c r="G5728" s="205" t="s">
        <v>284</v>
      </c>
      <c r="H5728" s="207" t="s">
        <v>1570</v>
      </c>
      <c r="I5728" s="207" t="s">
        <v>265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679</v>
      </c>
      <c r="C5729" s="209" t="s">
        <v>680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284</v>
      </c>
      <c r="H5729" s="207" t="s">
        <v>303</v>
      </c>
      <c r="I5729" s="207" t="s">
        <v>189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679</v>
      </c>
      <c r="C5730" s="209" t="s">
        <v>680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284</v>
      </c>
      <c r="H5730" s="207" t="s">
        <v>303</v>
      </c>
      <c r="I5730" s="207" t="s">
        <v>189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679</v>
      </c>
      <c r="C5731" s="209" t="s">
        <v>680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284</v>
      </c>
      <c r="H5731" s="229" t="s">
        <v>303</v>
      </c>
      <c r="I5731" s="207" t="s">
        <v>189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679</v>
      </c>
      <c r="C5732" s="209" t="s">
        <v>680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284</v>
      </c>
      <c r="H5732" s="207" t="s">
        <v>303</v>
      </c>
      <c r="I5732" s="207" t="s">
        <v>237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679</v>
      </c>
      <c r="C5733" s="209" t="s">
        <v>680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284</v>
      </c>
      <c r="H5733" s="207" t="s">
        <v>303</v>
      </c>
      <c r="I5733" s="207" t="s">
        <v>237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679</v>
      </c>
      <c r="C5734" s="209" t="s">
        <v>680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284</v>
      </c>
      <c r="H5734" s="229" t="s">
        <v>303</v>
      </c>
      <c r="I5734" s="229" t="s">
        <v>237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679</v>
      </c>
      <c r="C5735" s="209" t="s">
        <v>680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284</v>
      </c>
      <c r="H5735" s="207" t="s">
        <v>1002</v>
      </c>
      <c r="I5735" s="207" t="s">
        <v>241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679</v>
      </c>
      <c r="C5736" s="209" t="s">
        <v>680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284</v>
      </c>
      <c r="H5736" s="207" t="s">
        <v>320</v>
      </c>
      <c r="I5736" s="207" t="s">
        <v>238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679</v>
      </c>
      <c r="C5737" s="209" t="s">
        <v>680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284</v>
      </c>
      <c r="H5737" s="207" t="s">
        <v>1571</v>
      </c>
      <c r="I5737" s="207" t="s">
        <v>249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679</v>
      </c>
      <c r="C5738" s="209" t="s">
        <v>680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284</v>
      </c>
      <c r="H5738" s="229" t="s">
        <v>1104</v>
      </c>
      <c r="I5738" s="229" t="s">
        <v>167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679</v>
      </c>
      <c r="C5739" s="209" t="s">
        <v>680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284</v>
      </c>
      <c r="H5739" s="207" t="s">
        <v>1474</v>
      </c>
      <c r="I5739" s="207" t="s">
        <v>189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679</v>
      </c>
      <c r="C5740" s="209" t="s">
        <v>680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284</v>
      </c>
      <c r="H5740" s="207" t="s">
        <v>1474</v>
      </c>
      <c r="I5740" s="207" t="s">
        <v>237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679</v>
      </c>
      <c r="C5741" s="209" t="s">
        <v>680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284</v>
      </c>
      <c r="H5741" s="207" t="s">
        <v>352</v>
      </c>
      <c r="I5741" s="207" t="s">
        <v>189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679</v>
      </c>
      <c r="C5742" s="209" t="s">
        <v>680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284</v>
      </c>
      <c r="H5742" s="207" t="s">
        <v>352</v>
      </c>
      <c r="I5742" s="207" t="s">
        <v>189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679</v>
      </c>
      <c r="C5743" s="209" t="s">
        <v>680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284</v>
      </c>
      <c r="H5743" s="207" t="s">
        <v>352</v>
      </c>
      <c r="I5743" s="207" t="s">
        <v>237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679</v>
      </c>
      <c r="C5744" s="209" t="s">
        <v>680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284</v>
      </c>
      <c r="H5744" s="207" t="s">
        <v>352</v>
      </c>
      <c r="I5744" s="207" t="s">
        <v>237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679</v>
      </c>
      <c r="C5745" s="209" t="s">
        <v>680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284</v>
      </c>
      <c r="H5745" s="207" t="s">
        <v>1059</v>
      </c>
      <c r="I5745" s="207" t="s">
        <v>232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679</v>
      </c>
      <c r="C5746" s="209" t="s">
        <v>680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284</v>
      </c>
      <c r="H5746" s="207" t="s">
        <v>559</v>
      </c>
      <c r="I5746" s="207" t="s">
        <v>238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679</v>
      </c>
      <c r="C5747" s="209" t="s">
        <v>680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284</v>
      </c>
      <c r="H5747" s="207" t="s">
        <v>559</v>
      </c>
      <c r="I5747" s="207" t="s">
        <v>238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679</v>
      </c>
      <c r="C5748" s="209" t="s">
        <v>680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284</v>
      </c>
      <c r="H5748" s="207" t="s">
        <v>559</v>
      </c>
      <c r="I5748" s="207" t="s">
        <v>238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679</v>
      </c>
      <c r="C5749" s="209" t="s">
        <v>680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284</v>
      </c>
      <c r="H5749" s="207" t="s">
        <v>1047</v>
      </c>
      <c r="I5749" s="207" t="s">
        <v>258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679</v>
      </c>
      <c r="C5750" s="209" t="s">
        <v>680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284</v>
      </c>
      <c r="H5750" s="207" t="s">
        <v>1061</v>
      </c>
      <c r="I5750" s="207" t="s">
        <v>267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679</v>
      </c>
      <c r="C5751" s="209" t="s">
        <v>680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284</v>
      </c>
      <c r="H5751" s="207" t="s">
        <v>1061</v>
      </c>
      <c r="I5751" s="207" t="s">
        <v>267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679</v>
      </c>
      <c r="C5752" s="209" t="s">
        <v>680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284</v>
      </c>
      <c r="H5752" s="207" t="s">
        <v>1003</v>
      </c>
      <c r="I5752" s="207" t="s">
        <v>257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679</v>
      </c>
      <c r="C5753" s="209" t="s">
        <v>680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284</v>
      </c>
      <c r="H5753" s="207" t="s">
        <v>1005</v>
      </c>
      <c r="I5753" s="207" t="s">
        <v>232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679</v>
      </c>
      <c r="C5754" s="209" t="s">
        <v>680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284</v>
      </c>
      <c r="H5754" s="207" t="s">
        <v>1546</v>
      </c>
      <c r="I5754" s="207" t="s">
        <v>232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679</v>
      </c>
      <c r="C5755" s="209" t="s">
        <v>680</v>
      </c>
      <c r="D5755" s="72" t="str">
        <f t="shared" si="179"/>
        <v>set/2018</v>
      </c>
      <c r="E5755" s="206">
        <v>43347</v>
      </c>
      <c r="F5755" s="205" t="s">
        <v>209</v>
      </c>
      <c r="G5755" s="205" t="s">
        <v>284</v>
      </c>
      <c r="H5755" s="207" t="s">
        <v>295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679</v>
      </c>
      <c r="C5756" s="209" t="s">
        <v>680</v>
      </c>
      <c r="D5756" s="72" t="str">
        <f t="shared" si="179"/>
        <v>set/2018</v>
      </c>
      <c r="E5756" s="206">
        <v>43347</v>
      </c>
      <c r="F5756" s="205" t="s">
        <v>209</v>
      </c>
      <c r="G5756" s="205" t="s">
        <v>284</v>
      </c>
      <c r="H5756" s="207" t="s">
        <v>295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679</v>
      </c>
      <c r="C5757" s="209" t="s">
        <v>680</v>
      </c>
      <c r="D5757" s="72" t="str">
        <f t="shared" si="179"/>
        <v>set/2018</v>
      </c>
      <c r="E5757" s="206">
        <v>43347</v>
      </c>
      <c r="F5757" s="205" t="s">
        <v>209</v>
      </c>
      <c r="G5757" s="205" t="s">
        <v>284</v>
      </c>
      <c r="H5757" s="207" t="s">
        <v>295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679</v>
      </c>
      <c r="C5758" s="209" t="s">
        <v>680</v>
      </c>
      <c r="D5758" s="72" t="str">
        <f t="shared" si="179"/>
        <v>set/2018</v>
      </c>
      <c r="E5758" s="206">
        <v>43347</v>
      </c>
      <c r="F5758" s="205" t="s">
        <v>209</v>
      </c>
      <c r="G5758" s="205" t="s">
        <v>284</v>
      </c>
      <c r="H5758" s="207" t="s">
        <v>295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679</v>
      </c>
      <c r="C5759" s="209" t="s">
        <v>680</v>
      </c>
      <c r="D5759" s="72" t="str">
        <f t="shared" si="179"/>
        <v>set/2018</v>
      </c>
      <c r="E5759" s="206">
        <v>43347</v>
      </c>
      <c r="F5759" s="205" t="s">
        <v>209</v>
      </c>
      <c r="G5759" s="205" t="s">
        <v>284</v>
      </c>
      <c r="H5759" s="207" t="s">
        <v>295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679</v>
      </c>
      <c r="C5760" s="209" t="s">
        <v>680</v>
      </c>
      <c r="D5760" s="72" t="str">
        <f t="shared" si="179"/>
        <v>set/2018</v>
      </c>
      <c r="E5760" s="206">
        <v>43347</v>
      </c>
      <c r="F5760" s="205" t="s">
        <v>209</v>
      </c>
      <c r="G5760" s="205" t="s">
        <v>284</v>
      </c>
      <c r="H5760" s="207" t="s">
        <v>295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679</v>
      </c>
      <c r="C5761" s="209" t="s">
        <v>680</v>
      </c>
      <c r="D5761" s="72" t="str">
        <f t="shared" si="179"/>
        <v>set/2018</v>
      </c>
      <c r="E5761" s="206">
        <v>43347</v>
      </c>
      <c r="F5761" s="205" t="s">
        <v>209</v>
      </c>
      <c r="G5761" s="205" t="s">
        <v>284</v>
      </c>
      <c r="H5761" s="207" t="s">
        <v>295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679</v>
      </c>
      <c r="C5762" s="209" t="s">
        <v>680</v>
      </c>
      <c r="D5762" s="72" t="str">
        <f t="shared" si="179"/>
        <v>set/2018</v>
      </c>
      <c r="E5762" s="206">
        <v>43347</v>
      </c>
      <c r="F5762" s="205" t="s">
        <v>209</v>
      </c>
      <c r="G5762" s="205" t="s">
        <v>284</v>
      </c>
      <c r="H5762" s="207" t="s">
        <v>295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679</v>
      </c>
      <c r="C5763" s="209" t="s">
        <v>680</v>
      </c>
      <c r="D5763" s="72" t="str">
        <f t="shared" si="179"/>
        <v>set/2018</v>
      </c>
      <c r="E5763" s="206">
        <v>43347</v>
      </c>
      <c r="F5763" s="205" t="s">
        <v>209</v>
      </c>
      <c r="G5763" s="205" t="s">
        <v>284</v>
      </c>
      <c r="H5763" s="207" t="s">
        <v>295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679</v>
      </c>
      <c r="C5764" s="209" t="s">
        <v>680</v>
      </c>
      <c r="D5764" s="72" t="str">
        <f t="shared" ref="D5764:D5827" si="181">TEXT(E5764,"mmm/aaaa")</f>
        <v>set/2018</v>
      </c>
      <c r="E5764" s="206">
        <v>43347</v>
      </c>
      <c r="F5764" s="205" t="s">
        <v>209</v>
      </c>
      <c r="G5764" s="205" t="s">
        <v>284</v>
      </c>
      <c r="H5764" s="207" t="s">
        <v>295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679</v>
      </c>
      <c r="C5765" s="209" t="s">
        <v>680</v>
      </c>
      <c r="D5765" s="72" t="str">
        <f t="shared" si="181"/>
        <v>set/2018</v>
      </c>
      <c r="E5765" s="206">
        <v>43347</v>
      </c>
      <c r="F5765" s="205" t="s">
        <v>209</v>
      </c>
      <c r="G5765" s="205" t="s">
        <v>284</v>
      </c>
      <c r="H5765" s="207" t="s">
        <v>295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679</v>
      </c>
      <c r="C5766" s="209" t="s">
        <v>680</v>
      </c>
      <c r="D5766" s="72" t="str">
        <f t="shared" si="181"/>
        <v>set/2018</v>
      </c>
      <c r="E5766" s="206">
        <v>43347</v>
      </c>
      <c r="F5766" s="205" t="s">
        <v>209</v>
      </c>
      <c r="G5766" s="205" t="s">
        <v>284</v>
      </c>
      <c r="H5766" s="207" t="s">
        <v>295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679</v>
      </c>
      <c r="C5767" s="209" t="s">
        <v>680</v>
      </c>
      <c r="D5767" s="72" t="str">
        <f t="shared" si="181"/>
        <v>set/2018</v>
      </c>
      <c r="E5767" s="206">
        <v>43347</v>
      </c>
      <c r="F5767" s="205" t="s">
        <v>209</v>
      </c>
      <c r="G5767" s="205" t="s">
        <v>284</v>
      </c>
      <c r="H5767" s="207" t="s">
        <v>295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679</v>
      </c>
      <c r="C5768" s="209" t="s">
        <v>680</v>
      </c>
      <c r="D5768" s="72" t="str">
        <f t="shared" si="181"/>
        <v>set/2018</v>
      </c>
      <c r="E5768" s="206">
        <v>43347</v>
      </c>
      <c r="F5768" s="205" t="s">
        <v>209</v>
      </c>
      <c r="G5768" s="205" t="s">
        <v>284</v>
      </c>
      <c r="H5768" s="207" t="s">
        <v>295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679</v>
      </c>
      <c r="C5769" s="209" t="s">
        <v>680</v>
      </c>
      <c r="D5769" s="72" t="str">
        <f t="shared" si="181"/>
        <v>set/2018</v>
      </c>
      <c r="E5769" s="206">
        <v>43347</v>
      </c>
      <c r="F5769" s="205" t="s">
        <v>209</v>
      </c>
      <c r="G5769" s="205" t="s">
        <v>284</v>
      </c>
      <c r="H5769" s="207" t="s">
        <v>295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679</v>
      </c>
      <c r="C5770" s="209" t="s">
        <v>680</v>
      </c>
      <c r="D5770" s="72" t="str">
        <f t="shared" si="181"/>
        <v>set/2018</v>
      </c>
      <c r="E5770" s="206">
        <v>43347</v>
      </c>
      <c r="F5770" s="205" t="s">
        <v>209</v>
      </c>
      <c r="G5770" s="205" t="s">
        <v>284</v>
      </c>
      <c r="H5770" s="207" t="s">
        <v>295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679</v>
      </c>
      <c r="C5771" s="209" t="s">
        <v>680</v>
      </c>
      <c r="D5771" s="72" t="str">
        <f t="shared" si="181"/>
        <v>set/2018</v>
      </c>
      <c r="E5771" s="206">
        <v>43347</v>
      </c>
      <c r="F5771" s="205" t="s">
        <v>209</v>
      </c>
      <c r="G5771" s="205" t="s">
        <v>284</v>
      </c>
      <c r="H5771" s="207" t="s">
        <v>295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679</v>
      </c>
      <c r="C5772" s="209" t="s">
        <v>680</v>
      </c>
      <c r="D5772" s="72" t="str">
        <f t="shared" si="181"/>
        <v>set/2018</v>
      </c>
      <c r="E5772" s="206">
        <v>43347</v>
      </c>
      <c r="F5772" s="205" t="s">
        <v>209</v>
      </c>
      <c r="G5772" s="205" t="s">
        <v>284</v>
      </c>
      <c r="H5772" s="207" t="s">
        <v>295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679</v>
      </c>
      <c r="C5773" s="209" t="s">
        <v>680</v>
      </c>
      <c r="D5773" s="72" t="str">
        <f t="shared" si="181"/>
        <v>set/2018</v>
      </c>
      <c r="E5773" s="206">
        <v>43347</v>
      </c>
      <c r="F5773" s="205" t="s">
        <v>209</v>
      </c>
      <c r="G5773" s="205" t="s">
        <v>284</v>
      </c>
      <c r="H5773" s="207" t="s">
        <v>295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679</v>
      </c>
      <c r="C5774" s="209" t="s">
        <v>680</v>
      </c>
      <c r="D5774" s="72" t="str">
        <f t="shared" si="181"/>
        <v>set/2018</v>
      </c>
      <c r="E5774" s="206">
        <v>43347</v>
      </c>
      <c r="F5774" s="205" t="s">
        <v>209</v>
      </c>
      <c r="G5774" s="205" t="s">
        <v>284</v>
      </c>
      <c r="H5774" s="207" t="s">
        <v>295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679</v>
      </c>
      <c r="C5775" s="209" t="s">
        <v>680</v>
      </c>
      <c r="D5775" s="72" t="str">
        <f t="shared" si="181"/>
        <v>set/2018</v>
      </c>
      <c r="E5775" s="206">
        <v>43347</v>
      </c>
      <c r="F5775" s="205" t="s">
        <v>209</v>
      </c>
      <c r="G5775" s="205" t="s">
        <v>284</v>
      </c>
      <c r="H5775" s="207" t="s">
        <v>295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679</v>
      </c>
      <c r="C5776" s="209" t="s">
        <v>680</v>
      </c>
      <c r="D5776" s="72" t="str">
        <f t="shared" si="181"/>
        <v>set/2018</v>
      </c>
      <c r="E5776" s="206">
        <v>43347</v>
      </c>
      <c r="F5776" s="205" t="s">
        <v>209</v>
      </c>
      <c r="G5776" s="205" t="s">
        <v>284</v>
      </c>
      <c r="H5776" s="207" t="s">
        <v>295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679</v>
      </c>
      <c r="C5777" s="209" t="s">
        <v>680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284</v>
      </c>
      <c r="H5777" s="207" t="s">
        <v>994</v>
      </c>
      <c r="I5777" s="207" t="s">
        <v>249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679</v>
      </c>
      <c r="C5778" s="209" t="s">
        <v>680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284</v>
      </c>
      <c r="H5778" s="207" t="s">
        <v>1568</v>
      </c>
      <c r="I5778" s="207" t="s">
        <v>250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679</v>
      </c>
      <c r="C5779" s="209" t="s">
        <v>680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284</v>
      </c>
      <c r="H5779" s="207" t="s">
        <v>1569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679</v>
      </c>
      <c r="C5780" s="209" t="s">
        <v>680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284</v>
      </c>
      <c r="H5780" s="207" t="s">
        <v>1569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679</v>
      </c>
      <c r="C5781" s="209" t="s">
        <v>680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284</v>
      </c>
      <c r="H5781" s="207" t="s">
        <v>1569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679</v>
      </c>
      <c r="C5782" s="209" t="s">
        <v>680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284</v>
      </c>
      <c r="H5782" s="207" t="s">
        <v>317</v>
      </c>
      <c r="I5782" s="207" t="s">
        <v>248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679</v>
      </c>
      <c r="C5783" s="209" t="s">
        <v>680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284</v>
      </c>
      <c r="H5783" s="207" t="s">
        <v>384</v>
      </c>
      <c r="I5783" s="207" t="s">
        <v>237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679</v>
      </c>
      <c r="C5784" s="209" t="s">
        <v>680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284</v>
      </c>
      <c r="H5784" s="207" t="s">
        <v>384</v>
      </c>
      <c r="I5784" s="207" t="s">
        <v>238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679</v>
      </c>
      <c r="C5785" s="209" t="s">
        <v>680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284</v>
      </c>
      <c r="H5785" s="207" t="s">
        <v>384</v>
      </c>
      <c r="I5785" s="207" t="s">
        <v>237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679</v>
      </c>
      <c r="C5786" s="209" t="s">
        <v>680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284</v>
      </c>
      <c r="H5786" s="207" t="s">
        <v>384</v>
      </c>
      <c r="I5786" s="207" t="s">
        <v>237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679</v>
      </c>
      <c r="C5787" s="209" t="s">
        <v>680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284</v>
      </c>
      <c r="H5787" s="207" t="s">
        <v>996</v>
      </c>
      <c r="I5787" s="207" t="s">
        <v>238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679</v>
      </c>
      <c r="C5788" s="209" t="s">
        <v>680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284</v>
      </c>
      <c r="H5788" s="207" t="s">
        <v>1001</v>
      </c>
      <c r="I5788" s="207" t="s">
        <v>232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679</v>
      </c>
      <c r="C5789" s="209" t="s">
        <v>680</v>
      </c>
      <c r="D5789" s="72" t="str">
        <f t="shared" si="181"/>
        <v>set/2018</v>
      </c>
      <c r="E5789" s="206">
        <v>43348</v>
      </c>
      <c r="F5789" s="205" t="s">
        <v>515</v>
      </c>
      <c r="G5789" s="205" t="s">
        <v>284</v>
      </c>
      <c r="H5789" s="207" t="s">
        <v>1167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679</v>
      </c>
      <c r="C5790" s="209" t="s">
        <v>680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284</v>
      </c>
      <c r="H5790" s="207" t="s">
        <v>1563</v>
      </c>
      <c r="I5790" s="207" t="s">
        <v>237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679</v>
      </c>
      <c r="C5791" s="209" t="s">
        <v>680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314</v>
      </c>
      <c r="H5791" s="207" t="s">
        <v>1563</v>
      </c>
      <c r="I5791" s="207" t="s">
        <v>238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679</v>
      </c>
      <c r="C5792" s="209" t="s">
        <v>680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310</v>
      </c>
      <c r="H5792" s="207" t="s">
        <v>1563</v>
      </c>
      <c r="I5792" s="207" t="s">
        <v>238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679</v>
      </c>
      <c r="C5793" s="209" t="s">
        <v>680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284</v>
      </c>
      <c r="H5793" s="207" t="s">
        <v>1563</v>
      </c>
      <c r="I5793" s="207" t="s">
        <v>237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679</v>
      </c>
      <c r="C5794" s="209" t="s">
        <v>680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284</v>
      </c>
      <c r="H5794" s="207" t="s">
        <v>984</v>
      </c>
      <c r="I5794" s="207" t="s">
        <v>245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679</v>
      </c>
      <c r="C5795" s="209" t="s">
        <v>680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284</v>
      </c>
      <c r="H5795" s="207" t="s">
        <v>984</v>
      </c>
      <c r="I5795" s="207" t="s">
        <v>245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679</v>
      </c>
      <c r="C5796" s="209" t="s">
        <v>680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284</v>
      </c>
      <c r="H5796" s="207" t="s">
        <v>984</v>
      </c>
      <c r="I5796" s="207" t="s">
        <v>246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679</v>
      </c>
      <c r="C5797" s="209" t="s">
        <v>680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284</v>
      </c>
      <c r="H5797" s="207" t="s">
        <v>1161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679</v>
      </c>
      <c r="C5798" s="209" t="s">
        <v>680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314</v>
      </c>
      <c r="H5798" s="207" t="s">
        <v>1572</v>
      </c>
      <c r="I5798" s="207" t="s">
        <v>273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679</v>
      </c>
      <c r="C5799" s="209" t="s">
        <v>680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284</v>
      </c>
      <c r="H5799" s="207" t="s">
        <v>308</v>
      </c>
      <c r="I5799" s="207" t="s">
        <v>244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679</v>
      </c>
      <c r="C5800" s="209" t="s">
        <v>680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310</v>
      </c>
      <c r="H5800" s="207" t="s">
        <v>288</v>
      </c>
      <c r="I5800" s="207" t="s">
        <v>238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679</v>
      </c>
      <c r="C5801" s="209" t="s">
        <v>680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300</v>
      </c>
      <c r="H5801" s="229" t="s">
        <v>288</v>
      </c>
      <c r="I5801" s="229" t="s">
        <v>237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679</v>
      </c>
      <c r="C5802" s="209" t="s">
        <v>680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286</v>
      </c>
      <c r="H5802" s="207" t="s">
        <v>288</v>
      </c>
      <c r="I5802" s="207" t="s">
        <v>238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679</v>
      </c>
      <c r="C5803" s="209" t="s">
        <v>680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290</v>
      </c>
      <c r="H5803" s="207" t="s">
        <v>288</v>
      </c>
      <c r="I5803" s="207" t="s">
        <v>237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679</v>
      </c>
      <c r="C5804" s="209" t="s">
        <v>680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300</v>
      </c>
      <c r="H5804" s="207" t="s">
        <v>288</v>
      </c>
      <c r="I5804" s="207" t="s">
        <v>238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679</v>
      </c>
      <c r="C5805" s="209" t="s">
        <v>680</v>
      </c>
      <c r="D5805" s="72" t="str">
        <f t="shared" si="181"/>
        <v>set/2018</v>
      </c>
      <c r="E5805" s="206">
        <v>43348</v>
      </c>
      <c r="F5805" s="205" t="s">
        <v>209</v>
      </c>
      <c r="G5805" s="205" t="s">
        <v>284</v>
      </c>
      <c r="H5805" s="207" t="s">
        <v>295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679</v>
      </c>
      <c r="C5806" s="209" t="s">
        <v>680</v>
      </c>
      <c r="D5806" s="72" t="str">
        <f t="shared" si="181"/>
        <v>set/2018</v>
      </c>
      <c r="E5806" s="206">
        <v>43348</v>
      </c>
      <c r="F5806" s="205" t="s">
        <v>209</v>
      </c>
      <c r="G5806" s="205" t="s">
        <v>284</v>
      </c>
      <c r="H5806" s="207" t="s">
        <v>295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679</v>
      </c>
      <c r="C5807" s="209" t="s">
        <v>680</v>
      </c>
      <c r="D5807" s="72" t="str">
        <f t="shared" si="181"/>
        <v>set/2018</v>
      </c>
      <c r="E5807" s="206">
        <v>43348</v>
      </c>
      <c r="F5807" s="205" t="s">
        <v>209</v>
      </c>
      <c r="G5807" s="205" t="s">
        <v>284</v>
      </c>
      <c r="H5807" s="207" t="s">
        <v>295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679</v>
      </c>
      <c r="C5808" s="209" t="s">
        <v>680</v>
      </c>
      <c r="D5808" s="72" t="str">
        <f t="shared" si="181"/>
        <v>set/2018</v>
      </c>
      <c r="E5808" s="206">
        <v>43348</v>
      </c>
      <c r="F5808" s="205" t="s">
        <v>209</v>
      </c>
      <c r="G5808" s="205" t="s">
        <v>284</v>
      </c>
      <c r="H5808" s="207" t="s">
        <v>295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679</v>
      </c>
      <c r="C5809" s="209" t="s">
        <v>680</v>
      </c>
      <c r="D5809" s="72" t="str">
        <f t="shared" si="181"/>
        <v>set/2018</v>
      </c>
      <c r="E5809" s="206">
        <v>43348</v>
      </c>
      <c r="F5809" s="205" t="s">
        <v>209</v>
      </c>
      <c r="G5809" s="205" t="s">
        <v>284</v>
      </c>
      <c r="H5809" s="207" t="s">
        <v>295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679</v>
      </c>
      <c r="C5810" s="209" t="s">
        <v>680</v>
      </c>
      <c r="D5810" s="72" t="str">
        <f t="shared" si="181"/>
        <v>set/2018</v>
      </c>
      <c r="E5810" s="206">
        <v>43348</v>
      </c>
      <c r="F5810" s="205" t="s">
        <v>209</v>
      </c>
      <c r="G5810" s="205" t="s">
        <v>284</v>
      </c>
      <c r="H5810" s="207" t="s">
        <v>295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679</v>
      </c>
      <c r="C5811" s="209" t="s">
        <v>680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284</v>
      </c>
      <c r="H5811" s="207" t="s">
        <v>994</v>
      </c>
      <c r="I5811" s="207" t="s">
        <v>249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679</v>
      </c>
      <c r="C5812" s="209" t="s">
        <v>680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284</v>
      </c>
      <c r="H5812" s="207" t="s">
        <v>994</v>
      </c>
      <c r="I5812" s="207" t="s">
        <v>249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679</v>
      </c>
      <c r="C5813" s="209" t="s">
        <v>680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284</v>
      </c>
      <c r="H5813" s="207" t="s">
        <v>1399</v>
      </c>
      <c r="I5813" s="207" t="s">
        <v>137</v>
      </c>
      <c r="J5813" s="207" t="s">
        <v>2939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679</v>
      </c>
      <c r="C5814" s="209" t="s">
        <v>680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284</v>
      </c>
      <c r="H5814" s="207" t="s">
        <v>1573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679</v>
      </c>
      <c r="C5815" s="209" t="s">
        <v>680</v>
      </c>
      <c r="D5815" s="72" t="str">
        <f t="shared" si="181"/>
        <v>set/2018</v>
      </c>
      <c r="E5815" s="206">
        <v>43349</v>
      </c>
      <c r="F5815" s="205" t="s">
        <v>1574</v>
      </c>
      <c r="G5815" s="205" t="s">
        <v>284</v>
      </c>
      <c r="H5815" s="207" t="s">
        <v>518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679</v>
      </c>
      <c r="C5816" s="209" t="s">
        <v>680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284</v>
      </c>
      <c r="H5816" s="207" t="s">
        <v>517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679</v>
      </c>
      <c r="C5817" s="209" t="s">
        <v>680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284</v>
      </c>
      <c r="H5817" s="207" t="s">
        <v>889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679</v>
      </c>
      <c r="C5818" s="209" t="s">
        <v>680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284</v>
      </c>
      <c r="H5818" s="207" t="s">
        <v>320</v>
      </c>
      <c r="I5818" s="207" t="s">
        <v>238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679</v>
      </c>
      <c r="C5819" s="209" t="s">
        <v>680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284</v>
      </c>
      <c r="H5819" s="207" t="s">
        <v>1563</v>
      </c>
      <c r="I5819" s="207" t="s">
        <v>237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679</v>
      </c>
      <c r="C5820" s="209" t="s">
        <v>680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284</v>
      </c>
      <c r="H5820" s="207" t="s">
        <v>1563</v>
      </c>
      <c r="I5820" s="207" t="s">
        <v>238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679</v>
      </c>
      <c r="C5821" s="209" t="s">
        <v>680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314</v>
      </c>
      <c r="H5821" s="229" t="s">
        <v>288</v>
      </c>
      <c r="I5821" s="229" t="s">
        <v>238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679</v>
      </c>
      <c r="C5822" s="209" t="s">
        <v>680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286</v>
      </c>
      <c r="H5822" s="207" t="s">
        <v>288</v>
      </c>
      <c r="I5822" s="207" t="s">
        <v>237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679</v>
      </c>
      <c r="C5823" s="209" t="s">
        <v>680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290</v>
      </c>
      <c r="H5823" s="221" t="s">
        <v>288</v>
      </c>
      <c r="I5823" s="207" t="s">
        <v>237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679</v>
      </c>
      <c r="C5824" s="209" t="s">
        <v>680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286</v>
      </c>
      <c r="H5824" s="207" t="s">
        <v>288</v>
      </c>
      <c r="I5824" s="207" t="s">
        <v>237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679</v>
      </c>
      <c r="C5825" s="209" t="s">
        <v>680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314</v>
      </c>
      <c r="H5825" s="207" t="s">
        <v>288</v>
      </c>
      <c r="I5825" s="207" t="s">
        <v>238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679</v>
      </c>
      <c r="C5826" s="209" t="s">
        <v>680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314</v>
      </c>
      <c r="H5826" s="207" t="s">
        <v>288</v>
      </c>
      <c r="I5826" s="207" t="s">
        <v>237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679</v>
      </c>
      <c r="C5827" s="209" t="s">
        <v>680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310</v>
      </c>
      <c r="H5827" s="207" t="s">
        <v>288</v>
      </c>
      <c r="I5827" s="207" t="s">
        <v>237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679</v>
      </c>
      <c r="C5828" s="209" t="s">
        <v>680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314</v>
      </c>
      <c r="H5828" s="207" t="s">
        <v>288</v>
      </c>
      <c r="I5828" s="207" t="s">
        <v>237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679</v>
      </c>
      <c r="C5829" s="209" t="s">
        <v>680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314</v>
      </c>
      <c r="H5829" s="207" t="s">
        <v>288</v>
      </c>
      <c r="I5829" s="207" t="s">
        <v>237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679</v>
      </c>
      <c r="C5830" s="209" t="s">
        <v>680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290</v>
      </c>
      <c r="H5830" s="207" t="s">
        <v>288</v>
      </c>
      <c r="I5830" s="207" t="s">
        <v>237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679</v>
      </c>
      <c r="C5831" s="209" t="s">
        <v>680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310</v>
      </c>
      <c r="H5831" s="207" t="s">
        <v>288</v>
      </c>
      <c r="I5831" s="207" t="s">
        <v>237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679</v>
      </c>
      <c r="C5832" s="209" t="s">
        <v>680</v>
      </c>
      <c r="D5832" s="72" t="str">
        <f t="shared" si="183"/>
        <v>set/2018</v>
      </c>
      <c r="E5832" s="206">
        <v>43349</v>
      </c>
      <c r="F5832" s="205" t="s">
        <v>202</v>
      </c>
      <c r="G5832" s="205" t="s">
        <v>284</v>
      </c>
      <c r="H5832" s="207" t="s">
        <v>203</v>
      </c>
      <c r="I5832" s="207" t="s">
        <v>289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679</v>
      </c>
      <c r="C5833" s="209" t="s">
        <v>680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314</v>
      </c>
      <c r="H5833" s="207" t="s">
        <v>356</v>
      </c>
      <c r="I5833" s="207" t="s">
        <v>237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679</v>
      </c>
      <c r="C5834" s="209" t="s">
        <v>680</v>
      </c>
      <c r="D5834" s="72" t="str">
        <f t="shared" si="183"/>
        <v>set/2018</v>
      </c>
      <c r="E5834" s="206">
        <v>43349</v>
      </c>
      <c r="F5834" s="205" t="s">
        <v>209</v>
      </c>
      <c r="G5834" s="205" t="s">
        <v>284</v>
      </c>
      <c r="H5834" s="207" t="s">
        <v>295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679</v>
      </c>
      <c r="C5835" s="209" t="s">
        <v>680</v>
      </c>
      <c r="D5835" s="72" t="str">
        <f t="shared" si="183"/>
        <v>set/2018</v>
      </c>
      <c r="E5835" s="206">
        <v>43349</v>
      </c>
      <c r="F5835" s="205" t="s">
        <v>209</v>
      </c>
      <c r="G5835" s="205" t="s">
        <v>284</v>
      </c>
      <c r="H5835" s="207" t="s">
        <v>295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679</v>
      </c>
      <c r="C5836" s="209" t="s">
        <v>680</v>
      </c>
      <c r="D5836" s="72" t="str">
        <f t="shared" si="183"/>
        <v>set/2018</v>
      </c>
      <c r="E5836" s="206">
        <v>43349</v>
      </c>
      <c r="F5836" s="205" t="s">
        <v>209</v>
      </c>
      <c r="G5836" s="205" t="s">
        <v>284</v>
      </c>
      <c r="H5836" s="207" t="s">
        <v>295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679</v>
      </c>
      <c r="C5837" s="209" t="s">
        <v>680</v>
      </c>
      <c r="D5837" s="72" t="str">
        <f t="shared" si="183"/>
        <v>set/2018</v>
      </c>
      <c r="E5837" s="206">
        <v>43353</v>
      </c>
      <c r="F5837" s="205" t="s">
        <v>1575</v>
      </c>
      <c r="G5837" s="205" t="s">
        <v>284</v>
      </c>
      <c r="H5837" s="207" t="s">
        <v>999</v>
      </c>
      <c r="I5837" s="207" t="s">
        <v>232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679</v>
      </c>
      <c r="C5838" s="209" t="s">
        <v>680</v>
      </c>
      <c r="D5838" s="72" t="str">
        <f t="shared" si="183"/>
        <v>set/2018</v>
      </c>
      <c r="E5838" s="206">
        <v>43353</v>
      </c>
      <c r="F5838" s="205" t="s">
        <v>1576</v>
      </c>
      <c r="G5838" s="205" t="s">
        <v>284</v>
      </c>
      <c r="H5838" s="207" t="s">
        <v>1000</v>
      </c>
      <c r="I5838" s="207" t="s">
        <v>232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679</v>
      </c>
      <c r="C5839" s="209" t="s">
        <v>680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284</v>
      </c>
      <c r="H5839" s="207" t="s">
        <v>1002</v>
      </c>
      <c r="I5839" s="207" t="s">
        <v>241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679</v>
      </c>
      <c r="C5840" s="209" t="s">
        <v>680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284</v>
      </c>
      <c r="H5840" s="207" t="s">
        <v>1002</v>
      </c>
      <c r="I5840" s="207" t="s">
        <v>262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679</v>
      </c>
      <c r="C5841" s="209" t="s">
        <v>680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284</v>
      </c>
      <c r="H5841" s="207" t="s">
        <v>1002</v>
      </c>
      <c r="I5841" s="207" t="s">
        <v>262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679</v>
      </c>
      <c r="C5842" s="209" t="s">
        <v>680</v>
      </c>
      <c r="D5842" s="72" t="str">
        <f t="shared" si="183"/>
        <v>set/2018</v>
      </c>
      <c r="E5842" s="206">
        <v>43353</v>
      </c>
      <c r="F5842" s="205" t="s">
        <v>543</v>
      </c>
      <c r="G5842" s="205" t="s">
        <v>284</v>
      </c>
      <c r="H5842" s="207" t="s">
        <v>1388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679</v>
      </c>
      <c r="C5843" s="209" t="s">
        <v>680</v>
      </c>
      <c r="D5843" s="72" t="str">
        <f t="shared" si="183"/>
        <v>set/2018</v>
      </c>
      <c r="E5843" s="206">
        <v>43353</v>
      </c>
      <c r="F5843" s="205" t="s">
        <v>1577</v>
      </c>
      <c r="G5843" s="205" t="s">
        <v>284</v>
      </c>
      <c r="H5843" s="207" t="s">
        <v>1061</v>
      </c>
      <c r="I5843" s="207" t="s">
        <v>267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679</v>
      </c>
      <c r="C5844" s="209" t="s">
        <v>680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284</v>
      </c>
      <c r="H5844" s="207" t="s">
        <v>1450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679</v>
      </c>
      <c r="C5845" s="209" t="s">
        <v>680</v>
      </c>
      <c r="D5845" s="72" t="str">
        <f t="shared" si="183"/>
        <v>set/2018</v>
      </c>
      <c r="E5845" s="206">
        <v>43353</v>
      </c>
      <c r="F5845" s="205" t="s">
        <v>1578</v>
      </c>
      <c r="G5845" s="205" t="s">
        <v>284</v>
      </c>
      <c r="H5845" s="207" t="s">
        <v>1003</v>
      </c>
      <c r="I5845" s="207" t="s">
        <v>257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679</v>
      </c>
      <c r="C5846" s="209" t="s">
        <v>680</v>
      </c>
      <c r="D5846" s="72" t="str">
        <f t="shared" si="183"/>
        <v>set/2018</v>
      </c>
      <c r="E5846" s="206">
        <v>43353</v>
      </c>
      <c r="F5846" s="205" t="s">
        <v>202</v>
      </c>
      <c r="G5846" s="205" t="s">
        <v>284</v>
      </c>
      <c r="H5846" s="207" t="s">
        <v>203</v>
      </c>
      <c r="I5846" s="207" t="s">
        <v>289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679</v>
      </c>
      <c r="C5847" s="209" t="s">
        <v>680</v>
      </c>
      <c r="D5847" s="72" t="str">
        <f t="shared" si="183"/>
        <v>set/2018</v>
      </c>
      <c r="E5847" s="206">
        <v>43353</v>
      </c>
      <c r="F5847" s="205" t="s">
        <v>1579</v>
      </c>
      <c r="G5847" s="205" t="s">
        <v>284</v>
      </c>
      <c r="H5847" s="207" t="s">
        <v>1580</v>
      </c>
      <c r="I5847" s="207" t="s">
        <v>260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679</v>
      </c>
      <c r="C5848" s="209" t="s">
        <v>680</v>
      </c>
      <c r="D5848" s="72" t="str">
        <f t="shared" si="183"/>
        <v>set/2018</v>
      </c>
      <c r="E5848" s="206">
        <v>43353</v>
      </c>
      <c r="F5848" s="205" t="s">
        <v>1581</v>
      </c>
      <c r="G5848" s="205" t="s">
        <v>284</v>
      </c>
      <c r="H5848" s="207" t="s">
        <v>1582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679</v>
      </c>
      <c r="C5849" s="209" t="s">
        <v>680</v>
      </c>
      <c r="D5849" s="72" t="str">
        <f t="shared" si="183"/>
        <v>set/2018</v>
      </c>
      <c r="E5849" s="206">
        <v>43353</v>
      </c>
      <c r="F5849" s="205" t="s">
        <v>1583</v>
      </c>
      <c r="G5849" s="205" t="s">
        <v>284</v>
      </c>
      <c r="H5849" s="207" t="s">
        <v>533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679</v>
      </c>
      <c r="C5850" s="209" t="s">
        <v>680</v>
      </c>
      <c r="D5850" s="72" t="str">
        <f t="shared" si="183"/>
        <v>set/2018</v>
      </c>
      <c r="E5850" s="206">
        <v>43353</v>
      </c>
      <c r="F5850" s="205" t="s">
        <v>1581</v>
      </c>
      <c r="G5850" s="205" t="s">
        <v>284</v>
      </c>
      <c r="H5850" s="207" t="s">
        <v>1584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681</v>
      </c>
      <c r="C5851" s="209" t="s">
        <v>680</v>
      </c>
      <c r="D5851" s="72" t="str">
        <f t="shared" si="183"/>
        <v>set/2018</v>
      </c>
      <c r="E5851" s="206">
        <v>43356</v>
      </c>
      <c r="F5851" s="205" t="s">
        <v>212</v>
      </c>
      <c r="G5851" s="205" t="s">
        <v>284</v>
      </c>
      <c r="H5851" s="207" t="s">
        <v>212</v>
      </c>
      <c r="I5851" s="207" t="s">
        <v>201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681</v>
      </c>
      <c r="C5852" s="209" t="s">
        <v>680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284</v>
      </c>
      <c r="H5852" s="207" t="s">
        <v>140</v>
      </c>
      <c r="I5852" s="207" t="s">
        <v>224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679</v>
      </c>
      <c r="C5853" s="209" t="s">
        <v>680</v>
      </c>
      <c r="D5853" s="72" t="str">
        <f t="shared" si="183"/>
        <v>set/2018</v>
      </c>
      <c r="E5853" s="206">
        <v>43357</v>
      </c>
      <c r="F5853" s="205" t="s">
        <v>515</v>
      </c>
      <c r="G5853" s="205" t="s">
        <v>284</v>
      </c>
      <c r="H5853" s="207" t="s">
        <v>1585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681</v>
      </c>
      <c r="C5854" s="209" t="s">
        <v>680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284</v>
      </c>
      <c r="H5854" s="207" t="s">
        <v>140</v>
      </c>
      <c r="I5854" s="207" t="s">
        <v>224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679</v>
      </c>
      <c r="C5855" s="209" t="s">
        <v>680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284</v>
      </c>
      <c r="H5855" s="207" t="s">
        <v>1586</v>
      </c>
      <c r="I5855" s="207" t="s">
        <v>270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679</v>
      </c>
      <c r="C5856" s="209" t="s">
        <v>680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284</v>
      </c>
      <c r="H5856" s="207" t="s">
        <v>1586</v>
      </c>
      <c r="I5856" s="207" t="s">
        <v>270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679</v>
      </c>
      <c r="C5857" s="209" t="s">
        <v>680</v>
      </c>
      <c r="D5857" s="72" t="str">
        <f t="shared" si="183"/>
        <v>set/2018</v>
      </c>
      <c r="E5857" s="206">
        <v>43357</v>
      </c>
      <c r="F5857" s="205" t="s">
        <v>1495</v>
      </c>
      <c r="G5857" s="205" t="s">
        <v>284</v>
      </c>
      <c r="H5857" s="207" t="s">
        <v>914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679</v>
      </c>
      <c r="C5858" s="209" t="s">
        <v>680</v>
      </c>
      <c r="D5858" s="72" t="str">
        <f t="shared" si="183"/>
        <v>set/2018</v>
      </c>
      <c r="E5858" s="206">
        <v>43357</v>
      </c>
      <c r="F5858" s="205" t="s">
        <v>515</v>
      </c>
      <c r="G5858" s="205" t="s">
        <v>284</v>
      </c>
      <c r="H5858" s="209" t="s">
        <v>516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679</v>
      </c>
      <c r="C5859" s="209" t="s">
        <v>680</v>
      </c>
      <c r="D5859" s="72" t="str">
        <f t="shared" si="183"/>
        <v>set/2018</v>
      </c>
      <c r="E5859" s="206">
        <v>43357</v>
      </c>
      <c r="F5859" s="205" t="s">
        <v>515</v>
      </c>
      <c r="G5859" s="205" t="s">
        <v>284</v>
      </c>
      <c r="H5859" s="207" t="s">
        <v>1587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679</v>
      </c>
      <c r="C5860" s="209" t="s">
        <v>680</v>
      </c>
      <c r="D5860" s="72" t="str">
        <f t="shared" si="183"/>
        <v>set/2018</v>
      </c>
      <c r="E5860" s="206">
        <v>43357</v>
      </c>
      <c r="F5860" s="205" t="s">
        <v>515</v>
      </c>
      <c r="G5860" s="205" t="s">
        <v>284</v>
      </c>
      <c r="H5860" s="207" t="s">
        <v>1588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679</v>
      </c>
      <c r="C5861" s="209" t="s">
        <v>680</v>
      </c>
      <c r="D5861" s="72" t="str">
        <f t="shared" si="183"/>
        <v>set/2018</v>
      </c>
      <c r="E5861" s="206">
        <v>43357</v>
      </c>
      <c r="F5861" s="205" t="s">
        <v>515</v>
      </c>
      <c r="G5861" s="205" t="s">
        <v>284</v>
      </c>
      <c r="H5861" s="207" t="s">
        <v>1589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679</v>
      </c>
      <c r="C5862" s="209" t="s">
        <v>680</v>
      </c>
      <c r="D5862" s="72" t="str">
        <f t="shared" si="183"/>
        <v>set/2018</v>
      </c>
      <c r="E5862" s="206">
        <v>43357</v>
      </c>
      <c r="F5862" s="205" t="s">
        <v>1590</v>
      </c>
      <c r="G5862" s="205" t="s">
        <v>284</v>
      </c>
      <c r="H5862" s="207" t="s">
        <v>1591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679</v>
      </c>
      <c r="C5863" s="209" t="s">
        <v>680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284</v>
      </c>
      <c r="H5863" s="207" t="s">
        <v>406</v>
      </c>
      <c r="I5863" s="207" t="s">
        <v>189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679</v>
      </c>
      <c r="C5864" s="209" t="s">
        <v>680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284</v>
      </c>
      <c r="H5864" s="207" t="s">
        <v>406</v>
      </c>
      <c r="I5864" s="207" t="s">
        <v>238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681</v>
      </c>
      <c r="C5865" s="209" t="s">
        <v>680</v>
      </c>
      <c r="D5865" s="72" t="str">
        <f t="shared" si="183"/>
        <v>set/2018</v>
      </c>
      <c r="E5865" s="206">
        <v>43357</v>
      </c>
      <c r="F5865" s="205" t="s">
        <v>202</v>
      </c>
      <c r="G5865" s="205" t="s">
        <v>284</v>
      </c>
      <c r="H5865" s="207" t="s">
        <v>203</v>
      </c>
      <c r="I5865" s="207" t="s">
        <v>289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679</v>
      </c>
      <c r="C5866" s="209" t="s">
        <v>680</v>
      </c>
      <c r="D5866" s="72" t="str">
        <f t="shared" si="183"/>
        <v>set/2018</v>
      </c>
      <c r="E5866" s="206">
        <v>43357</v>
      </c>
      <c r="F5866" s="205" t="s">
        <v>515</v>
      </c>
      <c r="G5866" s="205" t="s">
        <v>284</v>
      </c>
      <c r="H5866" s="207" t="s">
        <v>1592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681</v>
      </c>
      <c r="C5867" s="209" t="s">
        <v>680</v>
      </c>
      <c r="D5867" s="72" t="str">
        <f t="shared" si="183"/>
        <v>set/2018</v>
      </c>
      <c r="E5867" s="206">
        <v>43357</v>
      </c>
      <c r="F5867" s="205" t="s">
        <v>209</v>
      </c>
      <c r="G5867" s="205" t="s">
        <v>284</v>
      </c>
      <c r="H5867" s="207" t="s">
        <v>295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679</v>
      </c>
      <c r="C5868" s="209" t="s">
        <v>680</v>
      </c>
      <c r="D5868" s="72" t="str">
        <f t="shared" si="183"/>
        <v>set/2018</v>
      </c>
      <c r="E5868" s="206">
        <v>43357</v>
      </c>
      <c r="F5868" s="205" t="s">
        <v>209</v>
      </c>
      <c r="G5868" s="205" t="s">
        <v>284</v>
      </c>
      <c r="H5868" s="207" t="s">
        <v>295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679</v>
      </c>
      <c r="C5869" s="209" t="s">
        <v>680</v>
      </c>
      <c r="D5869" s="72" t="str">
        <f t="shared" si="183"/>
        <v>set/2018</v>
      </c>
      <c r="E5869" s="206">
        <v>43357</v>
      </c>
      <c r="F5869" s="205" t="s">
        <v>209</v>
      </c>
      <c r="G5869" s="205" t="s">
        <v>284</v>
      </c>
      <c r="H5869" s="207" t="s">
        <v>295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679</v>
      </c>
      <c r="C5870" s="209" t="s">
        <v>680</v>
      </c>
      <c r="D5870" s="72" t="str">
        <f t="shared" si="183"/>
        <v>set/2018</v>
      </c>
      <c r="E5870" s="206">
        <v>43357</v>
      </c>
      <c r="F5870" s="205" t="s">
        <v>209</v>
      </c>
      <c r="G5870" s="205" t="s">
        <v>284</v>
      </c>
      <c r="H5870" s="207" t="s">
        <v>295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679</v>
      </c>
      <c r="C5871" s="209" t="s">
        <v>680</v>
      </c>
      <c r="D5871" s="72" t="str">
        <f t="shared" si="183"/>
        <v>set/2018</v>
      </c>
      <c r="E5871" s="206">
        <v>43357</v>
      </c>
      <c r="F5871" s="205" t="s">
        <v>209</v>
      </c>
      <c r="G5871" s="205" t="s">
        <v>284</v>
      </c>
      <c r="H5871" s="207" t="s">
        <v>295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679</v>
      </c>
      <c r="C5872" s="209" t="s">
        <v>680</v>
      </c>
      <c r="D5872" s="72" t="str">
        <f t="shared" si="183"/>
        <v>set/2018</v>
      </c>
      <c r="E5872" s="206">
        <v>43357</v>
      </c>
      <c r="F5872" s="205" t="s">
        <v>209</v>
      </c>
      <c r="G5872" s="205" t="s">
        <v>284</v>
      </c>
      <c r="H5872" s="207" t="s">
        <v>295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681</v>
      </c>
      <c r="C5873" s="209" t="s">
        <v>680</v>
      </c>
      <c r="D5873" s="72" t="str">
        <f t="shared" si="183"/>
        <v>set/2018</v>
      </c>
      <c r="E5873" s="206">
        <v>43357</v>
      </c>
      <c r="F5873" s="205" t="s">
        <v>200</v>
      </c>
      <c r="G5873" s="205" t="s">
        <v>284</v>
      </c>
      <c r="H5873" s="207" t="s">
        <v>296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679</v>
      </c>
      <c r="C5874" s="209" t="s">
        <v>680</v>
      </c>
      <c r="D5874" s="72" t="str">
        <f t="shared" si="183"/>
        <v>set/2018</v>
      </c>
      <c r="E5874" s="206">
        <v>43357</v>
      </c>
      <c r="F5874" s="205" t="s">
        <v>200</v>
      </c>
      <c r="G5874" s="205" t="s">
        <v>284</v>
      </c>
      <c r="H5874" s="207" t="s">
        <v>296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679</v>
      </c>
      <c r="C5875" s="209" t="s">
        <v>680</v>
      </c>
      <c r="D5875" s="72" t="str">
        <f t="shared" si="183"/>
        <v>set/2018</v>
      </c>
      <c r="E5875" s="206">
        <v>43360</v>
      </c>
      <c r="F5875" s="205" t="s">
        <v>172</v>
      </c>
      <c r="G5875" s="205" t="s">
        <v>284</v>
      </c>
      <c r="H5875" s="221" t="s">
        <v>693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679</v>
      </c>
      <c r="C5876" s="209" t="s">
        <v>680</v>
      </c>
      <c r="D5876" s="72" t="str">
        <f t="shared" si="183"/>
        <v>set/2018</v>
      </c>
      <c r="E5876" s="206">
        <v>43360</v>
      </c>
      <c r="F5876" s="205" t="s">
        <v>172</v>
      </c>
      <c r="G5876" s="205" t="s">
        <v>284</v>
      </c>
      <c r="H5876" s="221" t="s">
        <v>693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679</v>
      </c>
      <c r="C5877" s="209" t="s">
        <v>680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284</v>
      </c>
      <c r="H5877" s="207" t="s">
        <v>1593</v>
      </c>
      <c r="I5877" s="207" t="s">
        <v>237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679</v>
      </c>
      <c r="C5878" s="209" t="s">
        <v>680</v>
      </c>
      <c r="D5878" s="72" t="str">
        <f t="shared" si="183"/>
        <v>set/2018</v>
      </c>
      <c r="E5878" s="206">
        <v>43360</v>
      </c>
      <c r="F5878" s="205" t="s">
        <v>515</v>
      </c>
      <c r="G5878" s="205" t="s">
        <v>284</v>
      </c>
      <c r="H5878" s="207" t="s">
        <v>871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679</v>
      </c>
      <c r="C5879" s="209" t="s">
        <v>680</v>
      </c>
      <c r="D5879" s="72" t="str">
        <f t="shared" si="183"/>
        <v>set/2018</v>
      </c>
      <c r="E5879" s="206">
        <v>43360</v>
      </c>
      <c r="F5879" s="205" t="s">
        <v>1574</v>
      </c>
      <c r="G5879" s="205" t="s">
        <v>284</v>
      </c>
      <c r="H5879" s="207" t="s">
        <v>518</v>
      </c>
      <c r="I5879" s="207" t="s">
        <v>189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679</v>
      </c>
      <c r="C5880" s="209" t="s">
        <v>680</v>
      </c>
      <c r="D5880" s="72" t="str">
        <f t="shared" si="183"/>
        <v>set/2018</v>
      </c>
      <c r="E5880" s="206">
        <v>43360</v>
      </c>
      <c r="F5880" s="205" t="s">
        <v>1574</v>
      </c>
      <c r="G5880" s="205" t="s">
        <v>284</v>
      </c>
      <c r="H5880" s="207" t="s">
        <v>518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679</v>
      </c>
      <c r="C5881" s="209" t="s">
        <v>680</v>
      </c>
      <c r="D5881" s="72" t="str">
        <f t="shared" si="183"/>
        <v>set/2018</v>
      </c>
      <c r="E5881" s="206">
        <v>43360</v>
      </c>
      <c r="F5881" s="205" t="s">
        <v>515</v>
      </c>
      <c r="G5881" s="205" t="s">
        <v>284</v>
      </c>
      <c r="H5881" s="207" t="s">
        <v>1594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679</v>
      </c>
      <c r="C5882" s="209" t="s">
        <v>680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284</v>
      </c>
      <c r="H5882" s="207" t="s">
        <v>559</v>
      </c>
      <c r="I5882" s="207" t="s">
        <v>238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679</v>
      </c>
      <c r="C5883" s="209" t="s">
        <v>680</v>
      </c>
      <c r="D5883" s="72" t="str">
        <f t="shared" si="183"/>
        <v>set/2018</v>
      </c>
      <c r="E5883" s="206">
        <v>43360</v>
      </c>
      <c r="F5883" s="205" t="s">
        <v>1590</v>
      </c>
      <c r="G5883" s="205" t="s">
        <v>284</v>
      </c>
      <c r="H5883" s="207" t="s">
        <v>1591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679</v>
      </c>
      <c r="C5884" s="209" t="s">
        <v>680</v>
      </c>
      <c r="D5884" s="72" t="str">
        <f t="shared" si="183"/>
        <v>set/2018</v>
      </c>
      <c r="E5884" s="206">
        <v>43360</v>
      </c>
      <c r="F5884" s="205" t="s">
        <v>1590</v>
      </c>
      <c r="G5884" s="205" t="s">
        <v>284</v>
      </c>
      <c r="H5884" s="207" t="s">
        <v>1591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679</v>
      </c>
      <c r="C5885" s="209" t="s">
        <v>680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284</v>
      </c>
      <c r="H5885" s="207" t="s">
        <v>1168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681</v>
      </c>
      <c r="C5886" s="209" t="s">
        <v>680</v>
      </c>
      <c r="D5886" s="72" t="str">
        <f t="shared" si="183"/>
        <v>set/2018</v>
      </c>
      <c r="E5886" s="206">
        <v>43360</v>
      </c>
      <c r="F5886" s="205" t="s">
        <v>202</v>
      </c>
      <c r="G5886" s="205" t="s">
        <v>284</v>
      </c>
      <c r="H5886" s="207" t="s">
        <v>203</v>
      </c>
      <c r="I5886" s="207" t="s">
        <v>289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679</v>
      </c>
      <c r="C5887" s="209" t="s">
        <v>680</v>
      </c>
      <c r="D5887" s="72" t="str">
        <f t="shared" si="183"/>
        <v>set/2018</v>
      </c>
      <c r="E5887" s="206">
        <v>43360</v>
      </c>
      <c r="F5887" s="205" t="s">
        <v>209</v>
      </c>
      <c r="G5887" s="205" t="s">
        <v>284</v>
      </c>
      <c r="H5887" s="207" t="s">
        <v>295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679</v>
      </c>
      <c r="C5888" s="209" t="s">
        <v>680</v>
      </c>
      <c r="D5888" s="72" t="str">
        <f t="shared" si="183"/>
        <v>set/2018</v>
      </c>
      <c r="E5888" s="206">
        <v>43360</v>
      </c>
      <c r="F5888" s="205" t="s">
        <v>209</v>
      </c>
      <c r="G5888" s="205" t="s">
        <v>284</v>
      </c>
      <c r="H5888" s="207" t="s">
        <v>295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679</v>
      </c>
      <c r="C5889" s="209" t="s">
        <v>680</v>
      </c>
      <c r="D5889" s="72" t="str">
        <f t="shared" si="183"/>
        <v>set/2018</v>
      </c>
      <c r="E5889" s="206">
        <v>43360</v>
      </c>
      <c r="F5889" s="205" t="s">
        <v>209</v>
      </c>
      <c r="G5889" s="205" t="s">
        <v>284</v>
      </c>
      <c r="H5889" s="207" t="s">
        <v>295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679</v>
      </c>
      <c r="C5890" s="209" t="s">
        <v>680</v>
      </c>
      <c r="D5890" s="72" t="str">
        <f t="shared" si="183"/>
        <v>set/2018</v>
      </c>
      <c r="E5890" s="206">
        <v>43360</v>
      </c>
      <c r="F5890" s="205" t="s">
        <v>209</v>
      </c>
      <c r="G5890" s="205" t="s">
        <v>284</v>
      </c>
      <c r="H5890" s="207" t="s">
        <v>295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681</v>
      </c>
      <c r="C5891" s="209" t="s">
        <v>680</v>
      </c>
      <c r="D5891" s="72" t="str">
        <f t="shared" si="183"/>
        <v>set/2018</v>
      </c>
      <c r="E5891" s="206">
        <v>43360</v>
      </c>
      <c r="F5891" s="205" t="s">
        <v>200</v>
      </c>
      <c r="G5891" s="205" t="s">
        <v>284</v>
      </c>
      <c r="H5891" s="207" t="s">
        <v>296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679</v>
      </c>
      <c r="C5892" s="209" t="s">
        <v>680</v>
      </c>
      <c r="D5892" s="72" t="str">
        <f t="shared" ref="D5892:D5955" si="185">TEXT(E5892,"mmm/aaaa")</f>
        <v>set/2018</v>
      </c>
      <c r="E5892" s="206">
        <v>43360</v>
      </c>
      <c r="F5892" s="205" t="s">
        <v>200</v>
      </c>
      <c r="G5892" s="205" t="s">
        <v>284</v>
      </c>
      <c r="H5892" s="207" t="s">
        <v>296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679</v>
      </c>
      <c r="C5893" s="209" t="s">
        <v>680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284</v>
      </c>
      <c r="H5893" s="207" t="s">
        <v>1553</v>
      </c>
      <c r="I5893" s="207" t="s">
        <v>237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679</v>
      </c>
      <c r="C5894" s="209" t="s">
        <v>680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1595</v>
      </c>
      <c r="H5894" s="207" t="s">
        <v>1553</v>
      </c>
      <c r="I5894" s="207" t="s">
        <v>237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679</v>
      </c>
      <c r="C5895" s="209" t="s">
        <v>680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284</v>
      </c>
      <c r="H5895" s="207" t="s">
        <v>178</v>
      </c>
      <c r="I5895" s="207" t="s">
        <v>238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679</v>
      </c>
      <c r="C5896" s="209" t="s">
        <v>680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284</v>
      </c>
      <c r="H5896" s="207" t="s">
        <v>178</v>
      </c>
      <c r="I5896" s="207" t="s">
        <v>238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679</v>
      </c>
      <c r="C5897" s="209" t="s">
        <v>680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284</v>
      </c>
      <c r="H5897" s="207" t="s">
        <v>178</v>
      </c>
      <c r="I5897" s="207" t="s">
        <v>237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679</v>
      </c>
      <c r="C5898" s="209" t="s">
        <v>680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284</v>
      </c>
      <c r="H5898" s="207" t="s">
        <v>178</v>
      </c>
      <c r="I5898" s="207" t="s">
        <v>237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679</v>
      </c>
      <c r="C5899" s="209" t="s">
        <v>680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284</v>
      </c>
      <c r="H5899" s="207" t="s">
        <v>178</v>
      </c>
      <c r="I5899" s="207" t="s">
        <v>238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679</v>
      </c>
      <c r="C5900" s="209" t="s">
        <v>680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284</v>
      </c>
      <c r="H5900" s="207" t="s">
        <v>178</v>
      </c>
      <c r="I5900" s="207" t="s">
        <v>237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679</v>
      </c>
      <c r="C5901" s="209" t="s">
        <v>680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284</v>
      </c>
      <c r="H5901" s="207" t="s">
        <v>178</v>
      </c>
      <c r="I5901" s="207" t="s">
        <v>237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679</v>
      </c>
      <c r="C5902" s="209" t="s">
        <v>680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284</v>
      </c>
      <c r="H5902" s="207" t="s">
        <v>385</v>
      </c>
      <c r="I5902" s="207" t="s">
        <v>238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679</v>
      </c>
      <c r="C5903" s="209" t="s">
        <v>680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284</v>
      </c>
      <c r="H5903" s="207" t="s">
        <v>1394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679</v>
      </c>
      <c r="C5904" s="209" t="s">
        <v>680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284</v>
      </c>
      <c r="H5904" s="207" t="s">
        <v>1394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679</v>
      </c>
      <c r="C5905" s="209" t="s">
        <v>680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284</v>
      </c>
      <c r="H5905" s="207" t="s">
        <v>574</v>
      </c>
      <c r="I5905" s="207" t="s">
        <v>189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679</v>
      </c>
      <c r="C5906" s="209" t="s">
        <v>680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284</v>
      </c>
      <c r="H5906" s="207" t="s">
        <v>574</v>
      </c>
      <c r="I5906" s="207" t="s">
        <v>237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679</v>
      </c>
      <c r="C5907" s="209" t="s">
        <v>680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284</v>
      </c>
      <c r="H5907" s="207" t="s">
        <v>1098</v>
      </c>
      <c r="I5907" s="207" t="s">
        <v>192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679</v>
      </c>
      <c r="C5908" s="209" t="s">
        <v>680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284</v>
      </c>
      <c r="H5908" s="207" t="s">
        <v>384</v>
      </c>
      <c r="I5908" s="207" t="s">
        <v>237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679</v>
      </c>
      <c r="C5909" s="209" t="s">
        <v>680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284</v>
      </c>
      <c r="H5909" s="207" t="s">
        <v>1593</v>
      </c>
      <c r="I5909" s="207" t="s">
        <v>238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679</v>
      </c>
      <c r="C5910" s="209" t="s">
        <v>680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284</v>
      </c>
      <c r="H5910" s="207" t="s">
        <v>512</v>
      </c>
      <c r="I5910" s="207" t="s">
        <v>245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679</v>
      </c>
      <c r="C5911" s="209" t="s">
        <v>680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284</v>
      </c>
      <c r="H5911" s="207" t="s">
        <v>1558</v>
      </c>
      <c r="I5911" s="207" t="s">
        <v>242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679</v>
      </c>
      <c r="C5912" s="209" t="s">
        <v>680</v>
      </c>
      <c r="D5912" s="72" t="str">
        <f t="shared" si="185"/>
        <v>set/2018</v>
      </c>
      <c r="E5912" s="206">
        <v>43361</v>
      </c>
      <c r="F5912" s="205" t="s">
        <v>1279</v>
      </c>
      <c r="G5912" s="205" t="s">
        <v>284</v>
      </c>
      <c r="H5912" s="207" t="s">
        <v>325</v>
      </c>
      <c r="I5912" s="207" t="s">
        <v>189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679</v>
      </c>
      <c r="C5913" s="209" t="s">
        <v>680</v>
      </c>
      <c r="D5913" s="72" t="str">
        <f t="shared" si="185"/>
        <v>set/2018</v>
      </c>
      <c r="E5913" s="206">
        <v>43361</v>
      </c>
      <c r="F5913" s="205" t="s">
        <v>1279</v>
      </c>
      <c r="G5913" s="205" t="s">
        <v>284</v>
      </c>
      <c r="H5913" s="207" t="s">
        <v>325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679</v>
      </c>
      <c r="C5914" s="209" t="s">
        <v>680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284</v>
      </c>
      <c r="H5914" s="207" t="s">
        <v>996</v>
      </c>
      <c r="I5914" s="207" t="s">
        <v>238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679</v>
      </c>
      <c r="C5915" s="209" t="s">
        <v>680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284</v>
      </c>
      <c r="H5915" s="207" t="s">
        <v>996</v>
      </c>
      <c r="I5915" s="207" t="s">
        <v>237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679</v>
      </c>
      <c r="C5916" s="209" t="s">
        <v>680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284</v>
      </c>
      <c r="H5916" s="207" t="s">
        <v>889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679</v>
      </c>
      <c r="C5917" s="209" t="s">
        <v>680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284</v>
      </c>
      <c r="H5917" s="207" t="s">
        <v>1002</v>
      </c>
      <c r="I5917" s="207" t="s">
        <v>241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679</v>
      </c>
      <c r="C5918" s="209" t="s">
        <v>680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284</v>
      </c>
      <c r="H5918" s="207" t="s">
        <v>1330</v>
      </c>
      <c r="I5918" s="207" t="s">
        <v>239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679</v>
      </c>
      <c r="C5919" s="209" t="s">
        <v>680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284</v>
      </c>
      <c r="H5919" s="207" t="s">
        <v>1330</v>
      </c>
      <c r="I5919" s="207" t="s">
        <v>239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679</v>
      </c>
      <c r="C5920" s="209" t="s">
        <v>680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284</v>
      </c>
      <c r="H5920" s="207" t="s">
        <v>1596</v>
      </c>
      <c r="I5920" s="207" t="s">
        <v>246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679</v>
      </c>
      <c r="C5921" s="209" t="s">
        <v>680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284</v>
      </c>
      <c r="H5921" s="207" t="s">
        <v>495</v>
      </c>
      <c r="I5921" s="207" t="s">
        <v>238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679</v>
      </c>
      <c r="C5922" s="209" t="s">
        <v>680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284</v>
      </c>
      <c r="H5922" s="207" t="s">
        <v>495</v>
      </c>
      <c r="I5922" s="229" t="s">
        <v>237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679</v>
      </c>
      <c r="C5923" s="209" t="s">
        <v>680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284</v>
      </c>
      <c r="H5923" s="207" t="s">
        <v>495</v>
      </c>
      <c r="I5923" s="207" t="s">
        <v>237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679</v>
      </c>
      <c r="C5924" s="209" t="s">
        <v>680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284</v>
      </c>
      <c r="H5924" s="207" t="s">
        <v>1563</v>
      </c>
      <c r="I5924" s="207" t="s">
        <v>237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679</v>
      </c>
      <c r="C5925" s="209" t="s">
        <v>680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314</v>
      </c>
      <c r="H5925" s="207" t="s">
        <v>1563</v>
      </c>
      <c r="I5925" s="207" t="s">
        <v>238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679</v>
      </c>
      <c r="C5926" s="209" t="s">
        <v>680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284</v>
      </c>
      <c r="H5926" s="207" t="s">
        <v>352</v>
      </c>
      <c r="I5926" s="207" t="s">
        <v>189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679</v>
      </c>
      <c r="C5927" s="209" t="s">
        <v>680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284</v>
      </c>
      <c r="H5927" s="207" t="s">
        <v>352</v>
      </c>
      <c r="I5927" s="207" t="s">
        <v>237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679</v>
      </c>
      <c r="C5928" s="209" t="s">
        <v>680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284</v>
      </c>
      <c r="H5928" s="207" t="s">
        <v>406</v>
      </c>
      <c r="I5928" s="207" t="s">
        <v>238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679</v>
      </c>
      <c r="C5929" s="209" t="s">
        <v>680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300</v>
      </c>
      <c r="H5929" s="207" t="s">
        <v>1564</v>
      </c>
      <c r="I5929" s="207" t="s">
        <v>237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679</v>
      </c>
      <c r="C5930" s="209" t="s">
        <v>680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284</v>
      </c>
      <c r="H5930" s="207" t="s">
        <v>356</v>
      </c>
      <c r="I5930" s="207" t="s">
        <v>238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679</v>
      </c>
      <c r="C5931" s="209" t="s">
        <v>680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310</v>
      </c>
      <c r="H5931" s="207" t="s">
        <v>356</v>
      </c>
      <c r="I5931" s="207" t="s">
        <v>238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679</v>
      </c>
      <c r="C5932" s="209" t="s">
        <v>680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314</v>
      </c>
      <c r="H5932" s="207" t="s">
        <v>356</v>
      </c>
      <c r="I5932" s="207" t="s">
        <v>238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679</v>
      </c>
      <c r="C5933" s="209" t="s">
        <v>680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310</v>
      </c>
      <c r="H5933" s="207" t="s">
        <v>356</v>
      </c>
      <c r="I5933" s="207" t="s">
        <v>237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679</v>
      </c>
      <c r="C5934" s="209" t="s">
        <v>680</v>
      </c>
      <c r="D5934" s="72" t="str">
        <f t="shared" si="185"/>
        <v>set/2018</v>
      </c>
      <c r="E5934" s="206">
        <v>43361</v>
      </c>
      <c r="F5934" s="205" t="s">
        <v>209</v>
      </c>
      <c r="G5934" s="205" t="s">
        <v>284</v>
      </c>
      <c r="H5934" s="207" t="s">
        <v>295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679</v>
      </c>
      <c r="C5935" s="209" t="s">
        <v>680</v>
      </c>
      <c r="D5935" s="72" t="str">
        <f t="shared" si="185"/>
        <v>set/2018</v>
      </c>
      <c r="E5935" s="206">
        <v>43361</v>
      </c>
      <c r="F5935" s="205" t="s">
        <v>209</v>
      </c>
      <c r="G5935" s="205" t="s">
        <v>284</v>
      </c>
      <c r="H5935" s="207" t="s">
        <v>295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679</v>
      </c>
      <c r="C5936" s="209" t="s">
        <v>680</v>
      </c>
      <c r="D5936" s="72" t="str">
        <f t="shared" si="185"/>
        <v>set/2018</v>
      </c>
      <c r="E5936" s="206">
        <v>43361</v>
      </c>
      <c r="F5936" s="205" t="s">
        <v>209</v>
      </c>
      <c r="G5936" s="205" t="s">
        <v>284</v>
      </c>
      <c r="H5936" s="207" t="s">
        <v>295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679</v>
      </c>
      <c r="C5937" s="209" t="s">
        <v>680</v>
      </c>
      <c r="D5937" s="72" t="str">
        <f t="shared" si="185"/>
        <v>set/2018</v>
      </c>
      <c r="E5937" s="206">
        <v>43361</v>
      </c>
      <c r="F5937" s="205" t="s">
        <v>209</v>
      </c>
      <c r="G5937" s="205" t="s">
        <v>284</v>
      </c>
      <c r="H5937" s="207" t="s">
        <v>295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679</v>
      </c>
      <c r="C5938" s="209" t="s">
        <v>680</v>
      </c>
      <c r="D5938" s="72" t="str">
        <f t="shared" si="185"/>
        <v>set/2018</v>
      </c>
      <c r="E5938" s="206">
        <v>43361</v>
      </c>
      <c r="F5938" s="205" t="s">
        <v>209</v>
      </c>
      <c r="G5938" s="205" t="s">
        <v>284</v>
      </c>
      <c r="H5938" s="207" t="s">
        <v>295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679</v>
      </c>
      <c r="C5939" s="209" t="s">
        <v>680</v>
      </c>
      <c r="D5939" s="72" t="str">
        <f t="shared" si="185"/>
        <v>set/2018</v>
      </c>
      <c r="E5939" s="206">
        <v>43361</v>
      </c>
      <c r="F5939" s="205" t="s">
        <v>209</v>
      </c>
      <c r="G5939" s="205" t="s">
        <v>284</v>
      </c>
      <c r="H5939" s="207" t="s">
        <v>295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679</v>
      </c>
      <c r="C5940" s="209" t="s">
        <v>680</v>
      </c>
      <c r="D5940" s="72" t="str">
        <f t="shared" si="185"/>
        <v>set/2018</v>
      </c>
      <c r="E5940" s="206">
        <v>43361</v>
      </c>
      <c r="F5940" s="205" t="s">
        <v>209</v>
      </c>
      <c r="G5940" s="205" t="s">
        <v>284</v>
      </c>
      <c r="H5940" s="207" t="s">
        <v>295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679</v>
      </c>
      <c r="C5941" s="209" t="s">
        <v>680</v>
      </c>
      <c r="D5941" s="72" t="str">
        <f t="shared" si="185"/>
        <v>set/2018</v>
      </c>
      <c r="E5941" s="206">
        <v>43361</v>
      </c>
      <c r="F5941" s="205" t="s">
        <v>209</v>
      </c>
      <c r="G5941" s="205" t="s">
        <v>284</v>
      </c>
      <c r="H5941" s="207" t="s">
        <v>295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679</v>
      </c>
      <c r="C5942" s="209" t="s">
        <v>680</v>
      </c>
      <c r="D5942" s="72" t="str">
        <f t="shared" si="185"/>
        <v>set/2018</v>
      </c>
      <c r="E5942" s="206">
        <v>43361</v>
      </c>
      <c r="F5942" s="205" t="s">
        <v>209</v>
      </c>
      <c r="G5942" s="205" t="s">
        <v>284</v>
      </c>
      <c r="H5942" s="207" t="s">
        <v>295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679</v>
      </c>
      <c r="C5943" s="209" t="s">
        <v>680</v>
      </c>
      <c r="D5943" s="72" t="str">
        <f t="shared" si="185"/>
        <v>set/2018</v>
      </c>
      <c r="E5943" s="206">
        <v>43361</v>
      </c>
      <c r="F5943" s="205" t="s">
        <v>209</v>
      </c>
      <c r="G5943" s="205" t="s">
        <v>284</v>
      </c>
      <c r="H5943" s="207" t="s">
        <v>295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679</v>
      </c>
      <c r="C5944" s="209" t="s">
        <v>680</v>
      </c>
      <c r="D5944" s="72" t="str">
        <f t="shared" si="185"/>
        <v>set/2018</v>
      </c>
      <c r="E5944" s="206">
        <v>43361</v>
      </c>
      <c r="F5944" s="205" t="s">
        <v>209</v>
      </c>
      <c r="G5944" s="205" t="s">
        <v>284</v>
      </c>
      <c r="H5944" s="207" t="s">
        <v>1597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679</v>
      </c>
      <c r="C5945" s="209" t="s">
        <v>680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284</v>
      </c>
      <c r="H5945" s="207" t="s">
        <v>1598</v>
      </c>
      <c r="I5945" s="207" t="s">
        <v>266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681</v>
      </c>
      <c r="C5946" s="209" t="s">
        <v>680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284</v>
      </c>
      <c r="H5946" s="207" t="s">
        <v>140</v>
      </c>
      <c r="I5946" s="207" t="s">
        <v>224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679</v>
      </c>
      <c r="C5947" s="209" t="s">
        <v>680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284</v>
      </c>
      <c r="H5947" s="207" t="s">
        <v>1569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679</v>
      </c>
      <c r="C5948" s="209" t="s">
        <v>680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284</v>
      </c>
      <c r="H5948" s="207" t="s">
        <v>1569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679</v>
      </c>
      <c r="C5949" s="209" t="s">
        <v>680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284</v>
      </c>
      <c r="H5949" s="207" t="s">
        <v>1569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679</v>
      </c>
      <c r="C5950" s="209" t="s">
        <v>680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284</v>
      </c>
      <c r="H5950" s="207" t="s">
        <v>1569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679</v>
      </c>
      <c r="C5951" s="209" t="s">
        <v>680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284</v>
      </c>
      <c r="H5951" s="207" t="s">
        <v>1599</v>
      </c>
      <c r="I5951" s="207" t="s">
        <v>237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679</v>
      </c>
      <c r="C5952" s="209" t="s">
        <v>680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284</v>
      </c>
      <c r="H5952" s="207" t="s">
        <v>303</v>
      </c>
      <c r="I5952" s="207" t="s">
        <v>237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679</v>
      </c>
      <c r="C5953" s="209" t="s">
        <v>680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284</v>
      </c>
      <c r="H5953" s="207" t="s">
        <v>303</v>
      </c>
      <c r="I5953" s="207" t="s">
        <v>237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679</v>
      </c>
      <c r="C5954" s="209" t="s">
        <v>680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284</v>
      </c>
      <c r="H5954" s="207" t="s">
        <v>303</v>
      </c>
      <c r="I5954" s="207" t="s">
        <v>238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679</v>
      </c>
      <c r="C5955" s="209" t="s">
        <v>680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284</v>
      </c>
      <c r="H5955" s="207" t="s">
        <v>303</v>
      </c>
      <c r="I5955" s="207" t="s">
        <v>237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679</v>
      </c>
      <c r="C5956" s="209" t="s">
        <v>680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284</v>
      </c>
      <c r="H5956" s="207" t="s">
        <v>559</v>
      </c>
      <c r="I5956" s="207" t="s">
        <v>189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679</v>
      </c>
      <c r="C5957" s="209" t="s">
        <v>680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284</v>
      </c>
      <c r="H5957" s="207" t="s">
        <v>559</v>
      </c>
      <c r="I5957" s="207" t="s">
        <v>238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679</v>
      </c>
      <c r="C5958" s="209" t="s">
        <v>680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284</v>
      </c>
      <c r="H5958" s="207" t="s">
        <v>984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679</v>
      </c>
      <c r="C5959" s="209" t="s">
        <v>680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284</v>
      </c>
      <c r="H5959" s="207" t="s">
        <v>984</v>
      </c>
      <c r="I5959" s="207" t="s">
        <v>246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679</v>
      </c>
      <c r="C5960" s="209" t="s">
        <v>680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284</v>
      </c>
      <c r="H5960" s="207" t="s">
        <v>984</v>
      </c>
      <c r="I5960" s="207" t="s">
        <v>246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679</v>
      </c>
      <c r="C5961" s="209" t="s">
        <v>680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284</v>
      </c>
      <c r="H5961" s="207" t="s">
        <v>984</v>
      </c>
      <c r="I5961" s="207" t="s">
        <v>246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679</v>
      </c>
      <c r="C5962" s="209" t="s">
        <v>680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284</v>
      </c>
      <c r="H5962" s="207" t="s">
        <v>1600</v>
      </c>
      <c r="I5962" s="207" t="s">
        <v>245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679</v>
      </c>
      <c r="C5963" s="209" t="s">
        <v>680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284</v>
      </c>
      <c r="H5963" s="207" t="s">
        <v>288</v>
      </c>
      <c r="I5963" s="207" t="s">
        <v>238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679</v>
      </c>
      <c r="C5964" s="209" t="s">
        <v>680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310</v>
      </c>
      <c r="H5964" s="207" t="s">
        <v>288</v>
      </c>
      <c r="I5964" s="207" t="s">
        <v>237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679</v>
      </c>
      <c r="C5965" s="209" t="s">
        <v>680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300</v>
      </c>
      <c r="H5965" s="207" t="s">
        <v>288</v>
      </c>
      <c r="I5965" s="207" t="s">
        <v>1601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679</v>
      </c>
      <c r="C5966" s="209" t="s">
        <v>680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310</v>
      </c>
      <c r="H5966" s="207" t="s">
        <v>288</v>
      </c>
      <c r="I5966" s="207" t="s">
        <v>238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679</v>
      </c>
      <c r="C5967" s="209" t="s">
        <v>680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300</v>
      </c>
      <c r="H5967" s="207" t="s">
        <v>288</v>
      </c>
      <c r="I5967" s="207" t="s">
        <v>237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679</v>
      </c>
      <c r="C5968" s="209" t="s">
        <v>680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310</v>
      </c>
      <c r="H5968" s="207" t="s">
        <v>288</v>
      </c>
      <c r="I5968" s="207" t="s">
        <v>238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679</v>
      </c>
      <c r="C5969" s="209" t="s">
        <v>680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310</v>
      </c>
      <c r="H5969" s="207" t="s">
        <v>288</v>
      </c>
      <c r="I5969" s="207" t="s">
        <v>238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679</v>
      </c>
      <c r="C5970" s="209" t="s">
        <v>680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310</v>
      </c>
      <c r="H5970" s="207" t="s">
        <v>288</v>
      </c>
      <c r="I5970" s="207" t="s">
        <v>237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679</v>
      </c>
      <c r="C5971" s="209" t="s">
        <v>680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310</v>
      </c>
      <c r="H5971" s="207" t="s">
        <v>288</v>
      </c>
      <c r="I5971" s="207" t="s">
        <v>237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679</v>
      </c>
      <c r="C5972" s="209" t="s">
        <v>680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290</v>
      </c>
      <c r="H5972" s="207" t="s">
        <v>288</v>
      </c>
      <c r="I5972" s="207" t="s">
        <v>237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679</v>
      </c>
      <c r="C5973" s="209" t="s">
        <v>680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314</v>
      </c>
      <c r="H5973" s="207" t="s">
        <v>288</v>
      </c>
      <c r="I5973" s="207" t="s">
        <v>238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681</v>
      </c>
      <c r="C5974" s="209" t="s">
        <v>680</v>
      </c>
      <c r="D5974" s="72" t="str">
        <f t="shared" si="187"/>
        <v>set/2018</v>
      </c>
      <c r="E5974" s="206">
        <v>43362</v>
      </c>
      <c r="F5974" s="205" t="s">
        <v>202</v>
      </c>
      <c r="G5974" s="205" t="s">
        <v>284</v>
      </c>
      <c r="H5974" s="207" t="s">
        <v>203</v>
      </c>
      <c r="I5974" s="207" t="s">
        <v>289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679</v>
      </c>
      <c r="C5975" s="209" t="s">
        <v>680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284</v>
      </c>
      <c r="H5975" s="207" t="s">
        <v>1602</v>
      </c>
      <c r="I5975" s="207" t="s">
        <v>244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679</v>
      </c>
      <c r="C5976" s="209" t="s">
        <v>680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284</v>
      </c>
      <c r="H5976" s="207" t="s">
        <v>1602</v>
      </c>
      <c r="I5976" s="207" t="s">
        <v>238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679</v>
      </c>
      <c r="C5977" s="209" t="s">
        <v>680</v>
      </c>
      <c r="D5977" s="72" t="str">
        <f t="shared" si="187"/>
        <v>set/2018</v>
      </c>
      <c r="E5977" s="206">
        <v>43362</v>
      </c>
      <c r="F5977" s="205" t="s">
        <v>209</v>
      </c>
      <c r="G5977" s="205" t="s">
        <v>284</v>
      </c>
      <c r="H5977" s="207" t="s">
        <v>295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679</v>
      </c>
      <c r="C5978" s="209" t="s">
        <v>680</v>
      </c>
      <c r="D5978" s="72" t="str">
        <f t="shared" si="187"/>
        <v>set/2018</v>
      </c>
      <c r="E5978" s="206">
        <v>43362</v>
      </c>
      <c r="F5978" s="205" t="s">
        <v>209</v>
      </c>
      <c r="G5978" s="205" t="s">
        <v>284</v>
      </c>
      <c r="H5978" s="207" t="s">
        <v>295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679</v>
      </c>
      <c r="C5979" s="209" t="s">
        <v>680</v>
      </c>
      <c r="D5979" s="72" t="str">
        <f t="shared" si="187"/>
        <v>set/2018</v>
      </c>
      <c r="E5979" s="206">
        <v>43362</v>
      </c>
      <c r="F5979" s="205" t="s">
        <v>209</v>
      </c>
      <c r="G5979" s="205" t="s">
        <v>284</v>
      </c>
      <c r="H5979" s="207" t="s">
        <v>295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679</v>
      </c>
      <c r="C5980" s="209" t="s">
        <v>680</v>
      </c>
      <c r="D5980" s="72" t="str">
        <f t="shared" si="187"/>
        <v>set/2018</v>
      </c>
      <c r="E5980" s="206">
        <v>43362</v>
      </c>
      <c r="F5980" s="205" t="s">
        <v>209</v>
      </c>
      <c r="G5980" s="205" t="s">
        <v>284</v>
      </c>
      <c r="H5980" s="207" t="s">
        <v>295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679</v>
      </c>
      <c r="C5981" s="209" t="s">
        <v>680</v>
      </c>
      <c r="D5981" s="72" t="str">
        <f t="shared" si="187"/>
        <v>set/2018</v>
      </c>
      <c r="E5981" s="206">
        <v>43362</v>
      </c>
      <c r="F5981" s="205" t="s">
        <v>209</v>
      </c>
      <c r="G5981" s="205" t="s">
        <v>284</v>
      </c>
      <c r="H5981" s="207" t="s">
        <v>295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679</v>
      </c>
      <c r="C5982" s="209" t="s">
        <v>680</v>
      </c>
      <c r="D5982" s="72" t="str">
        <f t="shared" si="187"/>
        <v>set/2018</v>
      </c>
      <c r="E5982" s="206">
        <v>43362</v>
      </c>
      <c r="F5982" s="205" t="s">
        <v>209</v>
      </c>
      <c r="G5982" s="205" t="s">
        <v>284</v>
      </c>
      <c r="H5982" s="207" t="s">
        <v>295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679</v>
      </c>
      <c r="C5983" s="209" t="s">
        <v>680</v>
      </c>
      <c r="D5983" s="72" t="str">
        <f t="shared" si="187"/>
        <v>set/2018</v>
      </c>
      <c r="E5983" s="206">
        <v>43362</v>
      </c>
      <c r="F5983" s="205" t="s">
        <v>209</v>
      </c>
      <c r="G5983" s="205" t="s">
        <v>284</v>
      </c>
      <c r="H5983" s="207" t="s">
        <v>295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681</v>
      </c>
      <c r="C5984" s="209" t="s">
        <v>680</v>
      </c>
      <c r="D5984" s="72" t="str">
        <f t="shared" si="187"/>
        <v>set/2018</v>
      </c>
      <c r="E5984" s="206">
        <v>43362</v>
      </c>
      <c r="F5984" s="205" t="s">
        <v>200</v>
      </c>
      <c r="G5984" s="205" t="s">
        <v>284</v>
      </c>
      <c r="H5984" s="207" t="s">
        <v>296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679</v>
      </c>
      <c r="C5985" s="209" t="s">
        <v>680</v>
      </c>
      <c r="D5985" s="72" t="str">
        <f t="shared" si="187"/>
        <v>set/2018</v>
      </c>
      <c r="E5985" s="206">
        <v>43362</v>
      </c>
      <c r="F5985" s="205" t="s">
        <v>200</v>
      </c>
      <c r="G5985" s="205" t="s">
        <v>284</v>
      </c>
      <c r="H5985" s="207" t="s">
        <v>296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679</v>
      </c>
      <c r="C5986" s="209" t="s">
        <v>680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284</v>
      </c>
      <c r="H5986" s="207" t="s">
        <v>316</v>
      </c>
      <c r="I5986" s="207" t="s">
        <v>157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679</v>
      </c>
      <c r="C5987" s="209" t="s">
        <v>680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284</v>
      </c>
      <c r="H5987" s="207" t="s">
        <v>1482</v>
      </c>
      <c r="I5987" s="207" t="s">
        <v>232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679</v>
      </c>
      <c r="C5988" s="209" t="s">
        <v>680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284</v>
      </c>
      <c r="H5988" s="207" t="s">
        <v>1017</v>
      </c>
      <c r="I5988" s="207" t="s">
        <v>232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679</v>
      </c>
      <c r="C5989" s="209" t="s">
        <v>680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284</v>
      </c>
      <c r="H5989" s="207" t="s">
        <v>1018</v>
      </c>
      <c r="I5989" s="207" t="s">
        <v>232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679</v>
      </c>
      <c r="C5990" s="209" t="s">
        <v>680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284</v>
      </c>
      <c r="H5990" s="207" t="s">
        <v>999</v>
      </c>
      <c r="I5990" s="207" t="s">
        <v>232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679</v>
      </c>
      <c r="C5991" s="209" t="s">
        <v>680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284</v>
      </c>
      <c r="H5991" s="207" t="s">
        <v>1000</v>
      </c>
      <c r="I5991" s="207" t="s">
        <v>232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679</v>
      </c>
      <c r="C5992" s="209" t="s">
        <v>680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284</v>
      </c>
      <c r="H5992" s="207" t="s">
        <v>1342</v>
      </c>
      <c r="I5992" s="207" t="s">
        <v>232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679</v>
      </c>
      <c r="C5993" s="209" t="s">
        <v>680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284</v>
      </c>
      <c r="H5993" s="207" t="s">
        <v>1001</v>
      </c>
      <c r="I5993" s="207" t="s">
        <v>232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679</v>
      </c>
      <c r="C5994" s="209" t="s">
        <v>680</v>
      </c>
      <c r="D5994" s="72" t="str">
        <f t="shared" si="187"/>
        <v>set/2018</v>
      </c>
      <c r="E5994" s="206">
        <v>43363</v>
      </c>
      <c r="F5994" s="205" t="s">
        <v>173</v>
      </c>
      <c r="G5994" s="205" t="s">
        <v>284</v>
      </c>
      <c r="H5994" s="207" t="s">
        <v>1388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679</v>
      </c>
      <c r="C5995" s="209" t="s">
        <v>680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284</v>
      </c>
      <c r="H5995" s="207" t="s">
        <v>1059</v>
      </c>
      <c r="I5995" s="207" t="s">
        <v>232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679</v>
      </c>
      <c r="C5996" s="209" t="s">
        <v>680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284</v>
      </c>
      <c r="H5996" s="207" t="s">
        <v>1005</v>
      </c>
      <c r="I5996" s="207" t="s">
        <v>232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679</v>
      </c>
      <c r="C5997" s="209" t="s">
        <v>680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284</v>
      </c>
      <c r="H5997" s="207" t="s">
        <v>1027</v>
      </c>
      <c r="I5997" s="207" t="s">
        <v>242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679</v>
      </c>
      <c r="C5998" s="209" t="s">
        <v>680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284</v>
      </c>
      <c r="H5998" s="207" t="s">
        <v>1027</v>
      </c>
      <c r="I5998" s="207" t="s">
        <v>242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679</v>
      </c>
      <c r="C5999" s="209" t="s">
        <v>680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284</v>
      </c>
      <c r="H5999" s="207" t="s">
        <v>1027</v>
      </c>
      <c r="I5999" s="207" t="s">
        <v>242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679</v>
      </c>
      <c r="C6000" s="209" t="s">
        <v>680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284</v>
      </c>
      <c r="H6000" s="207" t="s">
        <v>1027</v>
      </c>
      <c r="I6000" s="207" t="s">
        <v>242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679</v>
      </c>
      <c r="C6001" s="209" t="s">
        <v>680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284</v>
      </c>
      <c r="H6001" s="207" t="s">
        <v>1027</v>
      </c>
      <c r="I6001" s="207" t="s">
        <v>242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679</v>
      </c>
      <c r="C6002" s="209" t="s">
        <v>680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284</v>
      </c>
      <c r="H6002" s="207" t="s">
        <v>1027</v>
      </c>
      <c r="I6002" s="207" t="s">
        <v>242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679</v>
      </c>
      <c r="C6003" s="209" t="s">
        <v>680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284</v>
      </c>
      <c r="H6003" s="207" t="s">
        <v>1027</v>
      </c>
      <c r="I6003" s="207" t="s">
        <v>242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679</v>
      </c>
      <c r="C6004" s="209" t="s">
        <v>680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284</v>
      </c>
      <c r="H6004" s="207" t="s">
        <v>1027</v>
      </c>
      <c r="I6004" s="207" t="s">
        <v>242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679</v>
      </c>
      <c r="C6005" s="209" t="s">
        <v>680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284</v>
      </c>
      <c r="H6005" s="207" t="s">
        <v>1027</v>
      </c>
      <c r="I6005" s="207" t="s">
        <v>242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679</v>
      </c>
      <c r="C6006" s="209" t="s">
        <v>680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284</v>
      </c>
      <c r="H6006" s="207" t="s">
        <v>1027</v>
      </c>
      <c r="I6006" s="207" t="s">
        <v>242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679</v>
      </c>
      <c r="C6007" s="209" t="s">
        <v>680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284</v>
      </c>
      <c r="H6007" s="207" t="s">
        <v>1027</v>
      </c>
      <c r="I6007" s="207" t="s">
        <v>242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679</v>
      </c>
      <c r="C6008" s="209" t="s">
        <v>680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284</v>
      </c>
      <c r="H6008" s="207" t="s">
        <v>1027</v>
      </c>
      <c r="I6008" s="207" t="s">
        <v>242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679</v>
      </c>
      <c r="C6009" s="209" t="s">
        <v>680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284</v>
      </c>
      <c r="H6009" s="207" t="s">
        <v>1027</v>
      </c>
      <c r="I6009" s="207" t="s">
        <v>242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679</v>
      </c>
      <c r="C6010" s="209" t="s">
        <v>680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284</v>
      </c>
      <c r="H6010" s="207" t="s">
        <v>1027</v>
      </c>
      <c r="I6010" s="207" t="s">
        <v>242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679</v>
      </c>
      <c r="C6011" s="209" t="s">
        <v>680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284</v>
      </c>
      <c r="H6011" s="207" t="s">
        <v>1027</v>
      </c>
      <c r="I6011" s="207" t="s">
        <v>242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679</v>
      </c>
      <c r="C6012" s="209" t="s">
        <v>680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284</v>
      </c>
      <c r="H6012" s="207" t="s">
        <v>1027</v>
      </c>
      <c r="I6012" s="207" t="s">
        <v>242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679</v>
      </c>
      <c r="C6013" s="209" t="s">
        <v>680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284</v>
      </c>
      <c r="H6013" s="207" t="s">
        <v>1027</v>
      </c>
      <c r="I6013" s="207" t="s">
        <v>242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679</v>
      </c>
      <c r="C6014" s="209" t="s">
        <v>680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284</v>
      </c>
      <c r="H6014" s="207" t="s">
        <v>1027</v>
      </c>
      <c r="I6014" s="207" t="s">
        <v>242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679</v>
      </c>
      <c r="C6015" s="209" t="s">
        <v>680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284</v>
      </c>
      <c r="H6015" s="207" t="s">
        <v>1027</v>
      </c>
      <c r="I6015" s="207" t="s">
        <v>242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679</v>
      </c>
      <c r="C6016" s="209" t="s">
        <v>680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284</v>
      </c>
      <c r="H6016" s="207" t="s">
        <v>1027</v>
      </c>
      <c r="I6016" s="207" t="s">
        <v>242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679</v>
      </c>
      <c r="C6017" s="209" t="s">
        <v>680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284</v>
      </c>
      <c r="H6017" s="207" t="s">
        <v>1027</v>
      </c>
      <c r="I6017" s="207" t="s">
        <v>242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679</v>
      </c>
      <c r="C6018" s="209" t="s">
        <v>680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284</v>
      </c>
      <c r="H6018" s="207" t="s">
        <v>1027</v>
      </c>
      <c r="I6018" s="207" t="s">
        <v>242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679</v>
      </c>
      <c r="C6019" s="209" t="s">
        <v>680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284</v>
      </c>
      <c r="H6019" s="207" t="s">
        <v>1027</v>
      </c>
      <c r="I6019" s="207" t="s">
        <v>242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679</v>
      </c>
      <c r="C6020" s="209" t="s">
        <v>680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284</v>
      </c>
      <c r="H6020" s="207" t="s">
        <v>1027</v>
      </c>
      <c r="I6020" s="207" t="s">
        <v>242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679</v>
      </c>
      <c r="C6021" s="209" t="s">
        <v>680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284</v>
      </c>
      <c r="H6021" s="207" t="s">
        <v>1027</v>
      </c>
      <c r="I6021" s="207" t="s">
        <v>242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679</v>
      </c>
      <c r="C6022" s="209" t="s">
        <v>680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284</v>
      </c>
      <c r="H6022" s="207" t="s">
        <v>1027</v>
      </c>
      <c r="I6022" s="207" t="s">
        <v>242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679</v>
      </c>
      <c r="C6023" s="209" t="s">
        <v>680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284</v>
      </c>
      <c r="H6023" s="207" t="s">
        <v>1027</v>
      </c>
      <c r="I6023" s="207" t="s">
        <v>242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679</v>
      </c>
      <c r="C6024" s="209" t="s">
        <v>680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284</v>
      </c>
      <c r="H6024" s="207" t="s">
        <v>1027</v>
      </c>
      <c r="I6024" s="207" t="s">
        <v>242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679</v>
      </c>
      <c r="C6025" s="209" t="s">
        <v>680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284</v>
      </c>
      <c r="H6025" s="207" t="s">
        <v>1027</v>
      </c>
      <c r="I6025" s="207" t="s">
        <v>242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679</v>
      </c>
      <c r="C6026" s="209" t="s">
        <v>680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284</v>
      </c>
      <c r="H6026" s="207" t="s">
        <v>1027</v>
      </c>
      <c r="I6026" s="207" t="s">
        <v>242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679</v>
      </c>
      <c r="C6027" s="209" t="s">
        <v>680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284</v>
      </c>
      <c r="H6027" s="207" t="s">
        <v>1027</v>
      </c>
      <c r="I6027" s="207" t="s">
        <v>242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679</v>
      </c>
      <c r="C6028" s="209" t="s">
        <v>680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284</v>
      </c>
      <c r="H6028" s="207" t="s">
        <v>1027</v>
      </c>
      <c r="I6028" s="207" t="s">
        <v>242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679</v>
      </c>
      <c r="C6029" s="209" t="s">
        <v>680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284</v>
      </c>
      <c r="H6029" s="207" t="s">
        <v>1027</v>
      </c>
      <c r="I6029" s="207" t="s">
        <v>242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679</v>
      </c>
      <c r="C6030" s="209" t="s">
        <v>680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284</v>
      </c>
      <c r="H6030" s="207" t="s">
        <v>1027</v>
      </c>
      <c r="I6030" s="207" t="s">
        <v>242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679</v>
      </c>
      <c r="C6031" s="209" t="s">
        <v>680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284</v>
      </c>
      <c r="H6031" s="207" t="s">
        <v>1027</v>
      </c>
      <c r="I6031" s="207" t="s">
        <v>242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679</v>
      </c>
      <c r="C6032" s="209" t="s">
        <v>680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284</v>
      </c>
      <c r="H6032" s="207" t="s">
        <v>1027</v>
      </c>
      <c r="I6032" s="207" t="s">
        <v>242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679</v>
      </c>
      <c r="C6033" s="209" t="s">
        <v>680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284</v>
      </c>
      <c r="H6033" s="207" t="s">
        <v>1027</v>
      </c>
      <c r="I6033" s="207" t="s">
        <v>242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679</v>
      </c>
      <c r="C6034" s="209" t="s">
        <v>680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284</v>
      </c>
      <c r="H6034" s="207" t="s">
        <v>1027</v>
      </c>
      <c r="I6034" s="207" t="s">
        <v>242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679</v>
      </c>
      <c r="C6035" s="209" t="s">
        <v>680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284</v>
      </c>
      <c r="H6035" s="207" t="s">
        <v>1027</v>
      </c>
      <c r="I6035" s="207" t="s">
        <v>242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679</v>
      </c>
      <c r="C6036" s="209" t="s">
        <v>680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284</v>
      </c>
      <c r="H6036" s="207" t="s">
        <v>1027</v>
      </c>
      <c r="I6036" s="207" t="s">
        <v>242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679</v>
      </c>
      <c r="C6037" s="209" t="s">
        <v>680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284</v>
      </c>
      <c r="H6037" s="207" t="s">
        <v>1027</v>
      </c>
      <c r="I6037" s="207" t="s">
        <v>242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679</v>
      </c>
      <c r="C6038" s="209" t="s">
        <v>680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284</v>
      </c>
      <c r="H6038" s="207" t="s">
        <v>1027</v>
      </c>
      <c r="I6038" s="207" t="s">
        <v>242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679</v>
      </c>
      <c r="C6039" s="209" t="s">
        <v>680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284</v>
      </c>
      <c r="H6039" s="207" t="s">
        <v>1027</v>
      </c>
      <c r="I6039" s="207" t="s">
        <v>242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679</v>
      </c>
      <c r="C6040" s="209" t="s">
        <v>680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284</v>
      </c>
      <c r="H6040" s="207" t="s">
        <v>1027</v>
      </c>
      <c r="I6040" s="207" t="s">
        <v>242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679</v>
      </c>
      <c r="C6041" s="209" t="s">
        <v>680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284</v>
      </c>
      <c r="H6041" s="207" t="s">
        <v>1027</v>
      </c>
      <c r="I6041" s="207" t="s">
        <v>242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679</v>
      </c>
      <c r="C6042" s="209" t="s">
        <v>680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284</v>
      </c>
      <c r="H6042" s="207" t="s">
        <v>1027</v>
      </c>
      <c r="I6042" s="207" t="s">
        <v>242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679</v>
      </c>
      <c r="C6043" s="209" t="s">
        <v>680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284</v>
      </c>
      <c r="H6043" s="207" t="s">
        <v>1027</v>
      </c>
      <c r="I6043" s="207" t="s">
        <v>242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679</v>
      </c>
      <c r="C6044" s="209" t="s">
        <v>680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284</v>
      </c>
      <c r="H6044" s="207" t="s">
        <v>1027</v>
      </c>
      <c r="I6044" s="207" t="s">
        <v>242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679</v>
      </c>
      <c r="C6045" s="209" t="s">
        <v>680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284</v>
      </c>
      <c r="H6045" s="207" t="s">
        <v>1027</v>
      </c>
      <c r="I6045" s="207" t="s">
        <v>242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679</v>
      </c>
      <c r="C6046" s="209" t="s">
        <v>680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284</v>
      </c>
      <c r="H6046" s="207" t="s">
        <v>1027</v>
      </c>
      <c r="I6046" s="207" t="s">
        <v>242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679</v>
      </c>
      <c r="C6047" s="209" t="s">
        <v>680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284</v>
      </c>
      <c r="H6047" s="207" t="s">
        <v>1027</v>
      </c>
      <c r="I6047" s="207" t="s">
        <v>242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679</v>
      </c>
      <c r="C6048" s="209" t="s">
        <v>680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284</v>
      </c>
      <c r="H6048" s="207" t="s">
        <v>1027</v>
      </c>
      <c r="I6048" s="207" t="s">
        <v>242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679</v>
      </c>
      <c r="C6049" s="209" t="s">
        <v>680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284</v>
      </c>
      <c r="H6049" s="207" t="s">
        <v>1027</v>
      </c>
      <c r="I6049" s="207" t="s">
        <v>242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679</v>
      </c>
      <c r="C6050" s="209" t="s">
        <v>680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284</v>
      </c>
      <c r="H6050" s="207" t="s">
        <v>1027</v>
      </c>
      <c r="I6050" s="207" t="s">
        <v>242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679</v>
      </c>
      <c r="C6051" s="209" t="s">
        <v>680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284</v>
      </c>
      <c r="H6051" s="207" t="s">
        <v>1027</v>
      </c>
      <c r="I6051" s="207" t="s">
        <v>242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679</v>
      </c>
      <c r="C6052" s="209" t="s">
        <v>680</v>
      </c>
      <c r="D6052" s="72" t="str">
        <f t="shared" si="189"/>
        <v>set/2018</v>
      </c>
      <c r="E6052" s="206">
        <v>43363</v>
      </c>
      <c r="F6052" s="205" t="s">
        <v>173</v>
      </c>
      <c r="G6052" s="205" t="s">
        <v>284</v>
      </c>
      <c r="H6052" s="207" t="s">
        <v>1582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679</v>
      </c>
      <c r="C6053" s="209" t="s">
        <v>680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284</v>
      </c>
      <c r="H6053" s="207" t="s">
        <v>1546</v>
      </c>
      <c r="I6053" s="207" t="s">
        <v>232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679</v>
      </c>
      <c r="C6054" s="209" t="s">
        <v>680</v>
      </c>
      <c r="D6054" s="72" t="str">
        <f t="shared" si="189"/>
        <v>set/2018</v>
      </c>
      <c r="E6054" s="206">
        <v>43363</v>
      </c>
      <c r="F6054" s="205" t="s">
        <v>209</v>
      </c>
      <c r="G6054" s="205" t="s">
        <v>284</v>
      </c>
      <c r="H6054" s="207" t="s">
        <v>295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679</v>
      </c>
      <c r="C6055" s="209" t="s">
        <v>680</v>
      </c>
      <c r="D6055" s="72" t="str">
        <f t="shared" si="189"/>
        <v>set/2018</v>
      </c>
      <c r="E6055" s="206">
        <v>43363</v>
      </c>
      <c r="F6055" s="205" t="s">
        <v>209</v>
      </c>
      <c r="G6055" s="205" t="s">
        <v>284</v>
      </c>
      <c r="H6055" s="207" t="s">
        <v>295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679</v>
      </c>
      <c r="C6056" s="209" t="s">
        <v>680</v>
      </c>
      <c r="D6056" s="72" t="str">
        <f t="shared" si="189"/>
        <v>set/2018</v>
      </c>
      <c r="E6056" s="206">
        <v>43363</v>
      </c>
      <c r="F6056" s="205" t="s">
        <v>209</v>
      </c>
      <c r="G6056" s="205" t="s">
        <v>284</v>
      </c>
      <c r="H6056" s="207" t="s">
        <v>295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679</v>
      </c>
      <c r="C6057" s="209" t="s">
        <v>680</v>
      </c>
      <c r="D6057" s="72" t="str">
        <f t="shared" si="189"/>
        <v>set/2018</v>
      </c>
      <c r="E6057" s="206">
        <v>43363</v>
      </c>
      <c r="F6057" s="205" t="s">
        <v>209</v>
      </c>
      <c r="G6057" s="205" t="s">
        <v>284</v>
      </c>
      <c r="H6057" s="207" t="s">
        <v>295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679</v>
      </c>
      <c r="C6058" s="209" t="s">
        <v>680</v>
      </c>
      <c r="D6058" s="72" t="str">
        <f t="shared" si="189"/>
        <v>set/2018</v>
      </c>
      <c r="E6058" s="206">
        <v>43363</v>
      </c>
      <c r="F6058" s="205" t="s">
        <v>209</v>
      </c>
      <c r="G6058" s="205" t="s">
        <v>284</v>
      </c>
      <c r="H6058" s="207" t="s">
        <v>295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679</v>
      </c>
      <c r="C6059" s="209" t="s">
        <v>680</v>
      </c>
      <c r="D6059" s="72" t="str">
        <f t="shared" si="189"/>
        <v>set/2018</v>
      </c>
      <c r="E6059" s="206">
        <v>43363</v>
      </c>
      <c r="F6059" s="205" t="s">
        <v>209</v>
      </c>
      <c r="G6059" s="205" t="s">
        <v>284</v>
      </c>
      <c r="H6059" s="207" t="s">
        <v>295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679</v>
      </c>
      <c r="C6060" s="209" t="s">
        <v>680</v>
      </c>
      <c r="D6060" s="72" t="str">
        <f t="shared" si="189"/>
        <v>set/2018</v>
      </c>
      <c r="E6060" s="206">
        <v>43363</v>
      </c>
      <c r="F6060" s="205" t="s">
        <v>209</v>
      </c>
      <c r="G6060" s="205" t="s">
        <v>284</v>
      </c>
      <c r="H6060" s="207" t="s">
        <v>295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679</v>
      </c>
      <c r="C6061" s="209" t="s">
        <v>680</v>
      </c>
      <c r="D6061" s="72" t="str">
        <f t="shared" si="189"/>
        <v>set/2018</v>
      </c>
      <c r="E6061" s="206">
        <v>43363</v>
      </c>
      <c r="F6061" s="205" t="s">
        <v>209</v>
      </c>
      <c r="G6061" s="205" t="s">
        <v>284</v>
      </c>
      <c r="H6061" s="207" t="s">
        <v>295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679</v>
      </c>
      <c r="C6062" s="209" t="s">
        <v>680</v>
      </c>
      <c r="D6062" s="72" t="str">
        <f t="shared" si="189"/>
        <v>set/2018</v>
      </c>
      <c r="E6062" s="206">
        <v>43363</v>
      </c>
      <c r="F6062" s="205" t="s">
        <v>209</v>
      </c>
      <c r="G6062" s="205" t="s">
        <v>284</v>
      </c>
      <c r="H6062" s="207" t="s">
        <v>295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679</v>
      </c>
      <c r="C6063" s="209" t="s">
        <v>680</v>
      </c>
      <c r="D6063" s="72" t="str">
        <f t="shared" si="189"/>
        <v>set/2018</v>
      </c>
      <c r="E6063" s="206">
        <v>43363</v>
      </c>
      <c r="F6063" s="205" t="s">
        <v>209</v>
      </c>
      <c r="G6063" s="205" t="s">
        <v>284</v>
      </c>
      <c r="H6063" s="207" t="s">
        <v>295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679</v>
      </c>
      <c r="C6064" s="209" t="s">
        <v>680</v>
      </c>
      <c r="D6064" s="72" t="str">
        <f t="shared" si="189"/>
        <v>set/2018</v>
      </c>
      <c r="E6064" s="206">
        <v>43363</v>
      </c>
      <c r="F6064" s="205" t="s">
        <v>209</v>
      </c>
      <c r="G6064" s="205" t="s">
        <v>284</v>
      </c>
      <c r="H6064" s="207" t="s">
        <v>295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679</v>
      </c>
      <c r="C6065" s="209" t="s">
        <v>680</v>
      </c>
      <c r="D6065" s="72" t="str">
        <f t="shared" si="189"/>
        <v>set/2018</v>
      </c>
      <c r="E6065" s="206">
        <v>43363</v>
      </c>
      <c r="F6065" s="205" t="s">
        <v>209</v>
      </c>
      <c r="G6065" s="205" t="s">
        <v>284</v>
      </c>
      <c r="H6065" s="207" t="s">
        <v>295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679</v>
      </c>
      <c r="C6066" s="209" t="s">
        <v>680</v>
      </c>
      <c r="D6066" s="72" t="str">
        <f t="shared" si="189"/>
        <v>set/2018</v>
      </c>
      <c r="E6066" s="206">
        <v>43364</v>
      </c>
      <c r="F6066" s="205" t="s">
        <v>641</v>
      </c>
      <c r="G6066" s="205" t="s">
        <v>284</v>
      </c>
      <c r="H6066" s="207" t="s">
        <v>1482</v>
      </c>
      <c r="I6066" s="207" t="s">
        <v>189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679</v>
      </c>
      <c r="C6067" s="209" t="s">
        <v>680</v>
      </c>
      <c r="D6067" s="72" t="str">
        <f t="shared" si="189"/>
        <v>set/2018</v>
      </c>
      <c r="E6067" s="206">
        <v>43364</v>
      </c>
      <c r="F6067" s="205" t="s">
        <v>209</v>
      </c>
      <c r="G6067" s="205" t="s">
        <v>284</v>
      </c>
      <c r="H6067" s="207" t="s">
        <v>295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679</v>
      </c>
      <c r="C6068" s="209" t="s">
        <v>680</v>
      </c>
      <c r="D6068" s="72" t="str">
        <f t="shared" si="189"/>
        <v>set/2018</v>
      </c>
      <c r="E6068" s="206">
        <v>43364</v>
      </c>
      <c r="F6068" s="205" t="s">
        <v>173</v>
      </c>
      <c r="G6068" s="205" t="s">
        <v>284</v>
      </c>
      <c r="H6068" s="207" t="s">
        <v>1584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681</v>
      </c>
      <c r="C6069" s="209" t="s">
        <v>680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284</v>
      </c>
      <c r="H6069" s="207" t="s">
        <v>140</v>
      </c>
      <c r="I6069" s="207" t="s">
        <v>224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681</v>
      </c>
      <c r="C6070" s="209" t="s">
        <v>680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284</v>
      </c>
      <c r="H6070" s="207" t="s">
        <v>140</v>
      </c>
      <c r="I6070" s="207" t="s">
        <v>224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679</v>
      </c>
      <c r="C6071" s="209" t="s">
        <v>680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284</v>
      </c>
      <c r="H6071" s="207" t="s">
        <v>1018</v>
      </c>
      <c r="I6071" s="207" t="s">
        <v>232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679</v>
      </c>
      <c r="C6072" s="209" t="s">
        <v>680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284</v>
      </c>
      <c r="H6072" s="207" t="s">
        <v>999</v>
      </c>
      <c r="I6072" s="207" t="s">
        <v>232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679</v>
      </c>
      <c r="C6073" s="209" t="s">
        <v>680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284</v>
      </c>
      <c r="H6073" s="207" t="s">
        <v>1001</v>
      </c>
      <c r="I6073" s="207" t="s">
        <v>232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679</v>
      </c>
      <c r="C6074" s="209" t="s">
        <v>680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300</v>
      </c>
      <c r="H6074" s="207" t="s">
        <v>1603</v>
      </c>
      <c r="I6074" s="207" t="s">
        <v>189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679</v>
      </c>
      <c r="C6075" s="209" t="s">
        <v>680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300</v>
      </c>
      <c r="H6075" s="207" t="s">
        <v>1603</v>
      </c>
      <c r="I6075" s="207" t="s">
        <v>237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679</v>
      </c>
      <c r="C6076" s="209" t="s">
        <v>680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300</v>
      </c>
      <c r="H6076" s="207" t="s">
        <v>1603</v>
      </c>
      <c r="I6076" s="207" t="s">
        <v>237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679</v>
      </c>
      <c r="C6077" s="209" t="s">
        <v>680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300</v>
      </c>
      <c r="H6077" s="207" t="s">
        <v>1603</v>
      </c>
      <c r="I6077" s="207" t="s">
        <v>237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679</v>
      </c>
      <c r="C6078" s="209" t="s">
        <v>680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284</v>
      </c>
      <c r="H6078" s="207" t="s">
        <v>1059</v>
      </c>
      <c r="I6078" s="207" t="s">
        <v>232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679</v>
      </c>
      <c r="C6079" s="209" t="s">
        <v>680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284</v>
      </c>
      <c r="H6079" s="207" t="s">
        <v>1005</v>
      </c>
      <c r="I6079" s="207" t="s">
        <v>232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679</v>
      </c>
      <c r="C6080" s="209" t="s">
        <v>680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284</v>
      </c>
      <c r="H6080" s="207" t="s">
        <v>1546</v>
      </c>
      <c r="I6080" s="207" t="s">
        <v>232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679</v>
      </c>
      <c r="C6081" s="209" t="s">
        <v>680</v>
      </c>
      <c r="D6081" s="72" t="str">
        <f t="shared" si="189"/>
        <v>set/2018</v>
      </c>
      <c r="E6081" s="206">
        <v>43369</v>
      </c>
      <c r="F6081" s="205" t="s">
        <v>209</v>
      </c>
      <c r="G6081" s="205" t="s">
        <v>284</v>
      </c>
      <c r="H6081" s="207" t="s">
        <v>295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679</v>
      </c>
      <c r="C6082" s="209" t="s">
        <v>680</v>
      </c>
      <c r="D6082" s="72" t="str">
        <f t="shared" si="189"/>
        <v>set/2018</v>
      </c>
      <c r="E6082" s="206">
        <v>43369</v>
      </c>
      <c r="F6082" s="205" t="s">
        <v>209</v>
      </c>
      <c r="G6082" s="205" t="s">
        <v>284</v>
      </c>
      <c r="H6082" s="207" t="s">
        <v>295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679</v>
      </c>
      <c r="C6083" s="209" t="s">
        <v>680</v>
      </c>
      <c r="D6083" s="72" t="str">
        <f t="shared" si="189"/>
        <v>set/2018</v>
      </c>
      <c r="E6083" s="206">
        <v>43369</v>
      </c>
      <c r="F6083" s="205" t="s">
        <v>209</v>
      </c>
      <c r="G6083" s="205" t="s">
        <v>284</v>
      </c>
      <c r="H6083" s="207" t="s">
        <v>295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679</v>
      </c>
      <c r="C6084" s="209" t="s">
        <v>680</v>
      </c>
      <c r="D6084" s="72" t="str">
        <f t="shared" ref="D6084:D6147" si="191">TEXT(E6084,"mmm/aaaa")</f>
        <v>set/2018</v>
      </c>
      <c r="E6084" s="206">
        <v>43369</v>
      </c>
      <c r="F6084" s="205" t="s">
        <v>209</v>
      </c>
      <c r="G6084" s="205" t="s">
        <v>284</v>
      </c>
      <c r="H6084" s="207" t="s">
        <v>295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679</v>
      </c>
      <c r="C6085" s="209" t="s">
        <v>680</v>
      </c>
      <c r="D6085" s="72" t="str">
        <f t="shared" si="191"/>
        <v>set/2018</v>
      </c>
      <c r="E6085" s="206">
        <v>43369</v>
      </c>
      <c r="F6085" s="205" t="s">
        <v>209</v>
      </c>
      <c r="G6085" s="205" t="s">
        <v>284</v>
      </c>
      <c r="H6085" s="207" t="s">
        <v>295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679</v>
      </c>
      <c r="C6086" s="209" t="s">
        <v>680</v>
      </c>
      <c r="D6086" s="72" t="str">
        <f t="shared" si="191"/>
        <v>set/2018</v>
      </c>
      <c r="E6086" s="206">
        <v>43369</v>
      </c>
      <c r="F6086" s="205" t="s">
        <v>209</v>
      </c>
      <c r="G6086" s="205" t="s">
        <v>284</v>
      </c>
      <c r="H6086" s="207" t="s">
        <v>295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681</v>
      </c>
      <c r="C6087" s="209" t="s">
        <v>680</v>
      </c>
      <c r="D6087" s="72" t="str">
        <f t="shared" si="191"/>
        <v>set/2018</v>
      </c>
      <c r="E6087" s="206">
        <v>43369</v>
      </c>
      <c r="F6087" s="205" t="s">
        <v>200</v>
      </c>
      <c r="G6087" s="205" t="s">
        <v>284</v>
      </c>
      <c r="H6087" s="207" t="s">
        <v>296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679</v>
      </c>
      <c r="C6088" s="209" t="s">
        <v>680</v>
      </c>
      <c r="D6088" s="72" t="str">
        <f t="shared" si="191"/>
        <v>set/2018</v>
      </c>
      <c r="E6088" s="206">
        <v>43369</v>
      </c>
      <c r="F6088" s="205" t="s">
        <v>200</v>
      </c>
      <c r="G6088" s="205" t="s">
        <v>284</v>
      </c>
      <c r="H6088" s="207" t="s">
        <v>296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679</v>
      </c>
      <c r="C6089" s="209" t="s">
        <v>680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284</v>
      </c>
      <c r="H6089" s="207" t="s">
        <v>1275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679</v>
      </c>
      <c r="C6090" s="209" t="s">
        <v>680</v>
      </c>
      <c r="D6090" s="72" t="str">
        <f t="shared" si="191"/>
        <v>set/2018</v>
      </c>
      <c r="E6090" s="206">
        <v>43370</v>
      </c>
      <c r="F6090" s="205" t="s">
        <v>530</v>
      </c>
      <c r="G6090" s="205" t="s">
        <v>284</v>
      </c>
      <c r="H6090" s="207" t="s">
        <v>531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679</v>
      </c>
      <c r="C6091" s="209" t="s">
        <v>680</v>
      </c>
      <c r="D6091" s="72" t="str">
        <f t="shared" si="191"/>
        <v>set/2018</v>
      </c>
      <c r="E6091" s="206">
        <v>43370</v>
      </c>
      <c r="F6091" s="205" t="s">
        <v>530</v>
      </c>
      <c r="G6091" s="205" t="s">
        <v>284</v>
      </c>
      <c r="H6091" s="207" t="s">
        <v>531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679</v>
      </c>
      <c r="C6092" s="209" t="s">
        <v>680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284</v>
      </c>
      <c r="H6092" s="207" t="s">
        <v>1011</v>
      </c>
      <c r="I6092" s="207" t="s">
        <v>189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679</v>
      </c>
      <c r="C6093" s="209" t="s">
        <v>680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284</v>
      </c>
      <c r="H6093" s="207" t="s">
        <v>1011</v>
      </c>
      <c r="I6093" s="207" t="s">
        <v>189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679</v>
      </c>
      <c r="C6094" s="209" t="s">
        <v>680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284</v>
      </c>
      <c r="H6094" s="207" t="s">
        <v>1011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679</v>
      </c>
      <c r="C6095" s="209" t="s">
        <v>680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284</v>
      </c>
      <c r="H6095" s="207" t="s">
        <v>1011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679</v>
      </c>
      <c r="C6096" s="209" t="s">
        <v>680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284</v>
      </c>
      <c r="H6096" s="207" t="s">
        <v>1564</v>
      </c>
      <c r="I6096" s="207" t="s">
        <v>237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679</v>
      </c>
      <c r="C6097" s="209" t="s">
        <v>680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300</v>
      </c>
      <c r="H6097" s="207" t="s">
        <v>1564</v>
      </c>
      <c r="I6097" s="207" t="s">
        <v>237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681</v>
      </c>
      <c r="C6098" s="209" t="s">
        <v>680</v>
      </c>
      <c r="D6098" s="72" t="str">
        <f t="shared" si="191"/>
        <v>set/2018</v>
      </c>
      <c r="E6098" s="206">
        <v>43370</v>
      </c>
      <c r="F6098" s="205" t="s">
        <v>200</v>
      </c>
      <c r="G6098" s="205" t="s">
        <v>284</v>
      </c>
      <c r="H6098" s="207" t="s">
        <v>296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679</v>
      </c>
      <c r="C6099" s="209" t="s">
        <v>680</v>
      </c>
      <c r="D6099" s="72" t="str">
        <f t="shared" si="191"/>
        <v>set/2018</v>
      </c>
      <c r="E6099" s="206">
        <v>43370</v>
      </c>
      <c r="F6099" s="205" t="s">
        <v>200</v>
      </c>
      <c r="G6099" s="205" t="s">
        <v>284</v>
      </c>
      <c r="H6099" s="207" t="s">
        <v>296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679</v>
      </c>
      <c r="C6100" s="209" t="s">
        <v>680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284</v>
      </c>
      <c r="H6100" s="207" t="s">
        <v>1604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681</v>
      </c>
      <c r="C6101" s="209" t="s">
        <v>680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284</v>
      </c>
      <c r="H6101" s="207" t="s">
        <v>140</v>
      </c>
      <c r="I6101" s="207" t="s">
        <v>224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679</v>
      </c>
      <c r="C6102" s="209" t="s">
        <v>680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284</v>
      </c>
      <c r="H6102" s="207" t="s">
        <v>359</v>
      </c>
      <c r="I6102" s="207" t="s">
        <v>237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679</v>
      </c>
      <c r="C6103" s="209" t="s">
        <v>680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284</v>
      </c>
      <c r="H6103" s="207" t="s">
        <v>359</v>
      </c>
      <c r="I6103" s="207" t="s">
        <v>237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679</v>
      </c>
      <c r="C6104" s="209" t="s">
        <v>680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284</v>
      </c>
      <c r="H6104" s="207" t="s">
        <v>317</v>
      </c>
      <c r="I6104" s="207" t="s">
        <v>248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679</v>
      </c>
      <c r="C6105" s="209" t="s">
        <v>680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284</v>
      </c>
      <c r="H6105" s="207" t="s">
        <v>1165</v>
      </c>
      <c r="I6105" s="207" t="s">
        <v>167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679</v>
      </c>
      <c r="C6106" s="209" t="s">
        <v>680</v>
      </c>
      <c r="D6106" s="72" t="str">
        <f t="shared" si="191"/>
        <v>set/2018</v>
      </c>
      <c r="E6106" s="206">
        <v>43371</v>
      </c>
      <c r="F6106" s="205" t="s">
        <v>200</v>
      </c>
      <c r="G6106" s="205" t="s">
        <v>284</v>
      </c>
      <c r="H6106" s="207" t="s">
        <v>291</v>
      </c>
      <c r="I6106" s="207" t="s">
        <v>226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679</v>
      </c>
      <c r="C6107" s="209" t="s">
        <v>680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284</v>
      </c>
      <c r="H6107" s="207" t="s">
        <v>384</v>
      </c>
      <c r="I6107" s="207" t="s">
        <v>237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679</v>
      </c>
      <c r="C6108" s="209" t="s">
        <v>680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284</v>
      </c>
      <c r="H6108" s="207" t="s">
        <v>586</v>
      </c>
      <c r="I6108" s="207" t="s">
        <v>163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679</v>
      </c>
      <c r="C6109" s="209" t="s">
        <v>680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284</v>
      </c>
      <c r="H6109" s="207" t="s">
        <v>325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679</v>
      </c>
      <c r="C6110" s="209" t="s">
        <v>680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284</v>
      </c>
      <c r="H6110" s="207" t="s">
        <v>325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679</v>
      </c>
      <c r="C6111" s="209" t="s">
        <v>680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290</v>
      </c>
      <c r="H6111" s="207" t="s">
        <v>1603</v>
      </c>
      <c r="I6111" s="207" t="s">
        <v>189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679</v>
      </c>
      <c r="C6112" s="209" t="s">
        <v>680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290</v>
      </c>
      <c r="H6112" s="207" t="s">
        <v>1603</v>
      </c>
      <c r="I6112" s="207" t="s">
        <v>237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679</v>
      </c>
      <c r="C6113" s="209" t="s">
        <v>680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284</v>
      </c>
      <c r="H6113" s="207" t="s">
        <v>303</v>
      </c>
      <c r="I6113" s="207" t="s">
        <v>237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679</v>
      </c>
      <c r="C6114" s="209" t="s">
        <v>680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284</v>
      </c>
      <c r="H6114" s="207" t="s">
        <v>303</v>
      </c>
      <c r="I6114" s="207" t="s">
        <v>237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679</v>
      </c>
      <c r="C6115" s="209" t="s">
        <v>680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284</v>
      </c>
      <c r="H6115" s="207" t="s">
        <v>303</v>
      </c>
      <c r="I6115" s="207" t="s">
        <v>237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679</v>
      </c>
      <c r="C6116" s="209" t="s">
        <v>680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284</v>
      </c>
      <c r="H6116" s="207" t="s">
        <v>303</v>
      </c>
      <c r="I6116" s="207" t="s">
        <v>237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679</v>
      </c>
      <c r="C6117" s="209" t="s">
        <v>680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284</v>
      </c>
      <c r="H6117" s="207" t="s">
        <v>320</v>
      </c>
      <c r="I6117" s="207" t="s">
        <v>238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679</v>
      </c>
      <c r="C6118" s="209" t="s">
        <v>680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284</v>
      </c>
      <c r="H6118" s="207" t="s">
        <v>1562</v>
      </c>
      <c r="I6118" s="207" t="s">
        <v>273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679</v>
      </c>
      <c r="C6119" s="209" t="s">
        <v>680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284</v>
      </c>
      <c r="H6119" s="207" t="s">
        <v>1563</v>
      </c>
      <c r="I6119" s="207" t="s">
        <v>238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679</v>
      </c>
      <c r="C6120" s="209" t="s">
        <v>680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284</v>
      </c>
      <c r="H6120" s="207" t="s">
        <v>1471</v>
      </c>
      <c r="I6120" s="207" t="s">
        <v>266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679</v>
      </c>
      <c r="C6121" s="209" t="s">
        <v>680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284</v>
      </c>
      <c r="H6121" s="207" t="s">
        <v>988</v>
      </c>
      <c r="I6121" s="207" t="s">
        <v>244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679</v>
      </c>
      <c r="C6122" s="209" t="s">
        <v>680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284</v>
      </c>
      <c r="H6122" s="207" t="s">
        <v>1550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679</v>
      </c>
      <c r="C6123" s="209" t="s">
        <v>680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290</v>
      </c>
      <c r="H6123" s="207" t="s">
        <v>288</v>
      </c>
      <c r="I6123" s="207" t="s">
        <v>237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679</v>
      </c>
      <c r="C6124" s="209" t="s">
        <v>680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290</v>
      </c>
      <c r="H6124" s="207" t="s">
        <v>288</v>
      </c>
      <c r="I6124" s="207" t="s">
        <v>238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679</v>
      </c>
      <c r="C6125" s="209" t="s">
        <v>680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290</v>
      </c>
      <c r="H6125" s="207" t="s">
        <v>288</v>
      </c>
      <c r="I6125" s="207" t="s">
        <v>237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679</v>
      </c>
      <c r="C6126" s="209" t="s">
        <v>680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310</v>
      </c>
      <c r="H6126" s="207" t="s">
        <v>288</v>
      </c>
      <c r="I6126" s="207" t="s">
        <v>237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679</v>
      </c>
      <c r="C6127" s="209" t="s">
        <v>680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286</v>
      </c>
      <c r="H6127" s="207" t="s">
        <v>288</v>
      </c>
      <c r="I6127" s="207" t="s">
        <v>237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679</v>
      </c>
      <c r="C6128" s="209" t="s">
        <v>680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286</v>
      </c>
      <c r="H6128" s="207" t="s">
        <v>288</v>
      </c>
      <c r="I6128" s="207" t="s">
        <v>237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679</v>
      </c>
      <c r="C6129" s="209" t="s">
        <v>680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310</v>
      </c>
      <c r="H6129" s="207" t="s">
        <v>288</v>
      </c>
      <c r="I6129" s="207" t="s">
        <v>238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679</v>
      </c>
      <c r="C6130" s="209" t="s">
        <v>680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290</v>
      </c>
      <c r="H6130" s="207" t="s">
        <v>288</v>
      </c>
      <c r="I6130" s="207" t="s">
        <v>238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681</v>
      </c>
      <c r="C6131" s="209" t="s">
        <v>680</v>
      </c>
      <c r="D6131" s="72" t="str">
        <f t="shared" si="191"/>
        <v>set/2018</v>
      </c>
      <c r="E6131" s="206">
        <v>43371</v>
      </c>
      <c r="F6131" s="205" t="s">
        <v>170</v>
      </c>
      <c r="G6131" s="205" t="s">
        <v>284</v>
      </c>
      <c r="H6131" s="207" t="s">
        <v>536</v>
      </c>
      <c r="I6131" s="207" t="s">
        <v>227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679</v>
      </c>
      <c r="C6132" s="209" t="s">
        <v>680</v>
      </c>
      <c r="D6132" s="72" t="str">
        <f t="shared" si="191"/>
        <v>set/2018</v>
      </c>
      <c r="E6132" s="206">
        <v>43371</v>
      </c>
      <c r="F6132" s="205" t="s">
        <v>170</v>
      </c>
      <c r="G6132" s="205" t="s">
        <v>284</v>
      </c>
      <c r="H6132" s="207" t="s">
        <v>536</v>
      </c>
      <c r="I6132" s="207" t="s">
        <v>227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679</v>
      </c>
      <c r="C6133" s="209" t="s">
        <v>680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284</v>
      </c>
      <c r="H6133" s="207" t="s">
        <v>339</v>
      </c>
      <c r="I6133" s="207" t="s">
        <v>164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679</v>
      </c>
      <c r="C6134" s="209" t="s">
        <v>680</v>
      </c>
      <c r="D6134" s="72" t="str">
        <f t="shared" si="191"/>
        <v>set/2018</v>
      </c>
      <c r="E6134" s="206">
        <v>43371</v>
      </c>
      <c r="F6134" s="205" t="s">
        <v>209</v>
      </c>
      <c r="G6134" s="205" t="s">
        <v>284</v>
      </c>
      <c r="H6134" s="207" t="s">
        <v>295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679</v>
      </c>
      <c r="C6135" s="209" t="s">
        <v>680</v>
      </c>
      <c r="D6135" s="72" t="str">
        <f t="shared" si="191"/>
        <v>set/2018</v>
      </c>
      <c r="E6135" s="206">
        <v>43371</v>
      </c>
      <c r="F6135" s="205" t="s">
        <v>209</v>
      </c>
      <c r="G6135" s="205" t="s">
        <v>284</v>
      </c>
      <c r="H6135" s="207" t="s">
        <v>295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679</v>
      </c>
      <c r="C6136" s="209" t="s">
        <v>680</v>
      </c>
      <c r="D6136" s="72" t="str">
        <f t="shared" si="191"/>
        <v>set/2018</v>
      </c>
      <c r="E6136" s="206">
        <v>43371</v>
      </c>
      <c r="F6136" s="205" t="s">
        <v>209</v>
      </c>
      <c r="G6136" s="205" t="s">
        <v>284</v>
      </c>
      <c r="H6136" s="207" t="s">
        <v>295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679</v>
      </c>
      <c r="C6137" s="209" t="s">
        <v>680</v>
      </c>
      <c r="D6137" s="72" t="str">
        <f t="shared" si="191"/>
        <v>set/2018</v>
      </c>
      <c r="E6137" s="206">
        <v>43371</v>
      </c>
      <c r="F6137" s="205" t="s">
        <v>209</v>
      </c>
      <c r="G6137" s="205" t="s">
        <v>284</v>
      </c>
      <c r="H6137" s="207" t="s">
        <v>295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679</v>
      </c>
      <c r="C6138" s="209" t="s">
        <v>680</v>
      </c>
      <c r="D6138" s="72" t="str">
        <f t="shared" si="191"/>
        <v>set/2018</v>
      </c>
      <c r="E6138" s="206">
        <v>43371</v>
      </c>
      <c r="F6138" s="205" t="s">
        <v>209</v>
      </c>
      <c r="G6138" s="205" t="s">
        <v>284</v>
      </c>
      <c r="H6138" s="207" t="s">
        <v>295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679</v>
      </c>
      <c r="C6139" s="209" t="s">
        <v>680</v>
      </c>
      <c r="D6139" s="72" t="str">
        <f t="shared" si="191"/>
        <v>set/2018</v>
      </c>
      <c r="E6139" s="206">
        <v>43371</v>
      </c>
      <c r="F6139" s="205" t="s">
        <v>209</v>
      </c>
      <c r="G6139" s="205" t="s">
        <v>284</v>
      </c>
      <c r="H6139" s="207" t="s">
        <v>295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679</v>
      </c>
      <c r="C6140" s="209" t="s">
        <v>680</v>
      </c>
      <c r="D6140" s="72" t="str">
        <f t="shared" si="191"/>
        <v>set/2018</v>
      </c>
      <c r="E6140" s="206">
        <v>43371</v>
      </c>
      <c r="F6140" s="205" t="s">
        <v>209</v>
      </c>
      <c r="G6140" s="205" t="s">
        <v>284</v>
      </c>
      <c r="H6140" s="207" t="s">
        <v>295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679</v>
      </c>
      <c r="C6141" s="209" t="s">
        <v>680</v>
      </c>
      <c r="D6141" s="72" t="str">
        <f t="shared" si="191"/>
        <v>set/2018</v>
      </c>
      <c r="E6141" s="206">
        <v>43371</v>
      </c>
      <c r="F6141" s="205" t="s">
        <v>209</v>
      </c>
      <c r="G6141" s="205" t="s">
        <v>284</v>
      </c>
      <c r="H6141" s="207" t="s">
        <v>295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679</v>
      </c>
      <c r="C6142" s="209" t="s">
        <v>680</v>
      </c>
      <c r="D6142" s="72" t="str">
        <f t="shared" si="191"/>
        <v>set/2018</v>
      </c>
      <c r="E6142" s="206">
        <v>43371</v>
      </c>
      <c r="F6142" s="205" t="s">
        <v>209</v>
      </c>
      <c r="G6142" s="205" t="s">
        <v>284</v>
      </c>
      <c r="H6142" s="207" t="s">
        <v>295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679</v>
      </c>
      <c r="C6143" s="209" t="s">
        <v>680</v>
      </c>
      <c r="D6143" s="72" t="str">
        <f t="shared" si="191"/>
        <v>set/2018</v>
      </c>
      <c r="E6143" s="206">
        <v>43371</v>
      </c>
      <c r="F6143" s="205" t="s">
        <v>209</v>
      </c>
      <c r="G6143" s="205" t="s">
        <v>284</v>
      </c>
      <c r="H6143" s="207" t="s">
        <v>295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679</v>
      </c>
      <c r="C6144" s="209" t="s">
        <v>680</v>
      </c>
      <c r="D6144" s="72" t="str">
        <f t="shared" si="191"/>
        <v>set/2018</v>
      </c>
      <c r="E6144" s="206">
        <v>43371</v>
      </c>
      <c r="F6144" s="205" t="s">
        <v>209</v>
      </c>
      <c r="G6144" s="205" t="s">
        <v>284</v>
      </c>
      <c r="H6144" s="207" t="s">
        <v>295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679</v>
      </c>
      <c r="C6145" s="209" t="s">
        <v>680</v>
      </c>
      <c r="D6145" s="72" t="str">
        <f t="shared" si="191"/>
        <v>set/2018</v>
      </c>
      <c r="E6145" s="206">
        <v>43371</v>
      </c>
      <c r="F6145" s="205" t="s">
        <v>209</v>
      </c>
      <c r="G6145" s="205" t="s">
        <v>284</v>
      </c>
      <c r="H6145" s="207" t="s">
        <v>295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679</v>
      </c>
      <c r="C6146" s="209" t="s">
        <v>680</v>
      </c>
      <c r="D6146" s="72" t="str">
        <f t="shared" si="191"/>
        <v>set/2018</v>
      </c>
      <c r="E6146" s="206">
        <v>43371</v>
      </c>
      <c r="F6146" s="205" t="s">
        <v>209</v>
      </c>
      <c r="G6146" s="205" t="s">
        <v>284</v>
      </c>
      <c r="H6146" s="207" t="s">
        <v>295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679</v>
      </c>
      <c r="C6147" s="209" t="s">
        <v>680</v>
      </c>
      <c r="D6147" s="72" t="str">
        <f t="shared" si="191"/>
        <v>set/2018</v>
      </c>
      <c r="E6147" s="206">
        <v>43371</v>
      </c>
      <c r="F6147" s="205" t="s">
        <v>209</v>
      </c>
      <c r="G6147" s="205" t="s">
        <v>284</v>
      </c>
      <c r="H6147" s="207" t="s">
        <v>295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679</v>
      </c>
      <c r="C6148" s="209" t="s">
        <v>680</v>
      </c>
      <c r="D6148" s="72" t="str">
        <f t="shared" ref="D6148:D6211" si="193">TEXT(E6148,"mmm/aaaa")</f>
        <v>set/2018</v>
      </c>
      <c r="E6148" s="206">
        <v>43371</v>
      </c>
      <c r="F6148" s="205" t="s">
        <v>209</v>
      </c>
      <c r="G6148" s="205" t="s">
        <v>284</v>
      </c>
      <c r="H6148" s="207" t="s">
        <v>295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679</v>
      </c>
      <c r="C6149" s="209" t="s">
        <v>680</v>
      </c>
      <c r="D6149" s="72" t="str">
        <f t="shared" si="193"/>
        <v>set/2018</v>
      </c>
      <c r="E6149" s="206">
        <v>43371</v>
      </c>
      <c r="F6149" s="205" t="s">
        <v>209</v>
      </c>
      <c r="G6149" s="205" t="s">
        <v>284</v>
      </c>
      <c r="H6149" s="207" t="s">
        <v>295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679</v>
      </c>
      <c r="C6150" s="209" t="s">
        <v>680</v>
      </c>
      <c r="D6150" s="72" t="str">
        <f t="shared" si="193"/>
        <v>set/2018</v>
      </c>
      <c r="E6150" s="206">
        <v>43371</v>
      </c>
      <c r="F6150" s="205" t="s">
        <v>209</v>
      </c>
      <c r="G6150" s="205" t="s">
        <v>284</v>
      </c>
      <c r="H6150" s="207" t="s">
        <v>295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679</v>
      </c>
      <c r="C6151" s="209" t="s">
        <v>680</v>
      </c>
      <c r="D6151" s="72" t="str">
        <f t="shared" si="193"/>
        <v>set/2018</v>
      </c>
      <c r="E6151" s="206">
        <v>43371</v>
      </c>
      <c r="F6151" s="205" t="s">
        <v>209</v>
      </c>
      <c r="G6151" s="205" t="s">
        <v>284</v>
      </c>
      <c r="H6151" s="207" t="s">
        <v>295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679</v>
      </c>
      <c r="C6152" s="209" t="s">
        <v>680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284</v>
      </c>
      <c r="H6152" s="207" t="s">
        <v>533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679</v>
      </c>
      <c r="C6153" s="209" t="s">
        <v>680</v>
      </c>
      <c r="D6153" s="72" t="str">
        <f t="shared" si="193"/>
        <v>set/2018</v>
      </c>
      <c r="E6153" s="206">
        <v>43371</v>
      </c>
      <c r="F6153" s="205" t="s">
        <v>577</v>
      </c>
      <c r="G6153" s="205" t="s">
        <v>284</v>
      </c>
      <c r="H6153" s="207" t="s">
        <v>1605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679</v>
      </c>
      <c r="C6154" s="209" t="s">
        <v>680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284</v>
      </c>
      <c r="H6154" s="207" t="s">
        <v>324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679</v>
      </c>
      <c r="C6155" s="209" t="s">
        <v>680</v>
      </c>
      <c r="D6155" s="72" t="str">
        <f t="shared" si="193"/>
        <v>out/2018</v>
      </c>
      <c r="E6155" s="206">
        <v>43374</v>
      </c>
      <c r="F6155" s="205" t="s">
        <v>1606</v>
      </c>
      <c r="G6155" s="205" t="s">
        <v>284</v>
      </c>
      <c r="H6155" s="207" t="s">
        <v>212</v>
      </c>
      <c r="I6155" s="207" t="s">
        <v>201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679</v>
      </c>
      <c r="C6156" s="209" t="s">
        <v>680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1607</v>
      </c>
      <c r="H6156" s="207" t="s">
        <v>1553</v>
      </c>
      <c r="I6156" s="207" t="s">
        <v>237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679</v>
      </c>
      <c r="C6157" s="209" t="s">
        <v>680</v>
      </c>
      <c r="D6157" s="72" t="str">
        <f t="shared" si="193"/>
        <v>out/2018</v>
      </c>
      <c r="E6157" s="206">
        <v>43374</v>
      </c>
      <c r="F6157" s="205" t="s">
        <v>1608</v>
      </c>
      <c r="G6157" s="205" t="s">
        <v>284</v>
      </c>
      <c r="H6157" s="207" t="s">
        <v>1482</v>
      </c>
      <c r="I6157" s="207" t="s">
        <v>189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679</v>
      </c>
      <c r="C6158" s="209" t="s">
        <v>680</v>
      </c>
      <c r="D6158" s="72" t="str">
        <f t="shared" si="193"/>
        <v>out/2018</v>
      </c>
      <c r="E6158" s="206">
        <v>43374</v>
      </c>
      <c r="F6158" s="205" t="s">
        <v>1608</v>
      </c>
      <c r="G6158" s="205" t="s">
        <v>284</v>
      </c>
      <c r="H6158" s="207" t="s">
        <v>1482</v>
      </c>
      <c r="I6158" s="207" t="s">
        <v>232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679</v>
      </c>
      <c r="C6159" s="209" t="s">
        <v>680</v>
      </c>
      <c r="D6159" s="72" t="str">
        <f t="shared" si="193"/>
        <v>out/2018</v>
      </c>
      <c r="E6159" s="206">
        <v>43374</v>
      </c>
      <c r="F6159" s="205" t="s">
        <v>1609</v>
      </c>
      <c r="G6159" s="205" t="s">
        <v>284</v>
      </c>
      <c r="H6159" s="207" t="s">
        <v>1275</v>
      </c>
      <c r="I6159" s="207" t="s">
        <v>189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679</v>
      </c>
      <c r="C6160" s="209" t="s">
        <v>680</v>
      </c>
      <c r="D6160" s="72" t="str">
        <f t="shared" si="193"/>
        <v>out/2018</v>
      </c>
      <c r="E6160" s="206">
        <v>43374</v>
      </c>
      <c r="F6160" s="205" t="s">
        <v>1610</v>
      </c>
      <c r="G6160" s="205" t="s">
        <v>284</v>
      </c>
      <c r="H6160" s="207" t="s">
        <v>1275</v>
      </c>
      <c r="I6160" s="207" t="s">
        <v>189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679</v>
      </c>
      <c r="C6161" s="209" t="s">
        <v>680</v>
      </c>
      <c r="D6161" s="72" t="str">
        <f t="shared" si="193"/>
        <v>out/2018</v>
      </c>
      <c r="E6161" s="206">
        <v>43374</v>
      </c>
      <c r="F6161" s="205" t="s">
        <v>1611</v>
      </c>
      <c r="G6161" s="205" t="s">
        <v>284</v>
      </c>
      <c r="H6161" s="207" t="s">
        <v>1275</v>
      </c>
      <c r="I6161" s="207" t="s">
        <v>189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679</v>
      </c>
      <c r="C6162" s="209" t="s">
        <v>680</v>
      </c>
      <c r="D6162" s="72" t="str">
        <f t="shared" si="193"/>
        <v>out/2018</v>
      </c>
      <c r="E6162" s="206">
        <v>43374</v>
      </c>
      <c r="F6162" s="205" t="s">
        <v>1609</v>
      </c>
      <c r="G6162" s="205" t="s">
        <v>284</v>
      </c>
      <c r="H6162" s="207" t="s">
        <v>1275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679</v>
      </c>
      <c r="C6163" s="209" t="s">
        <v>680</v>
      </c>
      <c r="D6163" s="72" t="str">
        <f t="shared" si="193"/>
        <v>out/2018</v>
      </c>
      <c r="E6163" s="206">
        <v>43374</v>
      </c>
      <c r="F6163" s="205" t="s">
        <v>1610</v>
      </c>
      <c r="G6163" s="205" t="s">
        <v>284</v>
      </c>
      <c r="H6163" s="207" t="s">
        <v>1275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679</v>
      </c>
      <c r="C6164" s="209" t="s">
        <v>680</v>
      </c>
      <c r="D6164" s="72" t="str">
        <f t="shared" si="193"/>
        <v>out/2018</v>
      </c>
      <c r="E6164" s="206">
        <v>43374</v>
      </c>
      <c r="F6164" s="205" t="s">
        <v>1611</v>
      </c>
      <c r="G6164" s="205" t="s">
        <v>284</v>
      </c>
      <c r="H6164" s="207" t="s">
        <v>1275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679</v>
      </c>
      <c r="C6165" s="209" t="s">
        <v>680</v>
      </c>
      <c r="D6165" s="72" t="str">
        <f t="shared" si="193"/>
        <v>out/2018</v>
      </c>
      <c r="E6165" s="206">
        <v>43374</v>
      </c>
      <c r="F6165" s="205" t="s">
        <v>1612</v>
      </c>
      <c r="G6165" s="205" t="s">
        <v>284</v>
      </c>
      <c r="H6165" s="207" t="s">
        <v>1017</v>
      </c>
      <c r="I6165" s="207" t="s">
        <v>189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679</v>
      </c>
      <c r="C6166" s="209" t="s">
        <v>680</v>
      </c>
      <c r="D6166" s="72" t="str">
        <f t="shared" si="193"/>
        <v>out/2018</v>
      </c>
      <c r="E6166" s="206">
        <v>43374</v>
      </c>
      <c r="F6166" s="205" t="s">
        <v>1612</v>
      </c>
      <c r="G6166" s="205" t="s">
        <v>284</v>
      </c>
      <c r="H6166" s="207" t="s">
        <v>1017</v>
      </c>
      <c r="I6166" s="207" t="s">
        <v>232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679</v>
      </c>
      <c r="C6167" s="209" t="s">
        <v>680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284</v>
      </c>
      <c r="H6167" s="207" t="s">
        <v>178</v>
      </c>
      <c r="I6167" s="207" t="s">
        <v>238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679</v>
      </c>
      <c r="C6168" s="209" t="s">
        <v>680</v>
      </c>
      <c r="D6168" s="72" t="str">
        <f t="shared" si="193"/>
        <v>out/2018</v>
      </c>
      <c r="E6168" s="206">
        <v>43374</v>
      </c>
      <c r="F6168" s="205" t="s">
        <v>1613</v>
      </c>
      <c r="G6168" s="205" t="s">
        <v>284</v>
      </c>
      <c r="H6168" s="207" t="s">
        <v>1018</v>
      </c>
      <c r="I6168" s="207" t="s">
        <v>189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679</v>
      </c>
      <c r="C6169" s="209" t="s">
        <v>680</v>
      </c>
      <c r="D6169" s="72" t="str">
        <f t="shared" si="193"/>
        <v>out/2018</v>
      </c>
      <c r="E6169" s="206">
        <v>43374</v>
      </c>
      <c r="F6169" s="205" t="s">
        <v>407</v>
      </c>
      <c r="G6169" s="205" t="s">
        <v>284</v>
      </c>
      <c r="H6169" s="207" t="s">
        <v>1018</v>
      </c>
      <c r="I6169" s="207" t="s">
        <v>189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679</v>
      </c>
      <c r="C6170" s="209" t="s">
        <v>680</v>
      </c>
      <c r="D6170" s="72" t="str">
        <f t="shared" si="193"/>
        <v>out/2018</v>
      </c>
      <c r="E6170" s="206">
        <v>43374</v>
      </c>
      <c r="F6170" s="205" t="s">
        <v>1614</v>
      </c>
      <c r="G6170" s="205" t="s">
        <v>284</v>
      </c>
      <c r="H6170" s="207" t="s">
        <v>1018</v>
      </c>
      <c r="I6170" s="207" t="s">
        <v>189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679</v>
      </c>
      <c r="C6171" s="209" t="s">
        <v>680</v>
      </c>
      <c r="D6171" s="72" t="str">
        <f t="shared" si="193"/>
        <v>out/2018</v>
      </c>
      <c r="E6171" s="206">
        <v>43374</v>
      </c>
      <c r="F6171" s="205" t="s">
        <v>1613</v>
      </c>
      <c r="G6171" s="205" t="s">
        <v>284</v>
      </c>
      <c r="H6171" s="207" t="s">
        <v>1018</v>
      </c>
      <c r="I6171" s="207" t="s">
        <v>232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679</v>
      </c>
      <c r="C6172" s="209" t="s">
        <v>680</v>
      </c>
      <c r="D6172" s="72" t="str">
        <f t="shared" si="193"/>
        <v>out/2018</v>
      </c>
      <c r="E6172" s="206">
        <v>43374</v>
      </c>
      <c r="F6172" s="205" t="s">
        <v>407</v>
      </c>
      <c r="G6172" s="205" t="s">
        <v>284</v>
      </c>
      <c r="H6172" s="207" t="s">
        <v>1018</v>
      </c>
      <c r="I6172" s="207" t="s">
        <v>232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679</v>
      </c>
      <c r="C6173" s="209" t="s">
        <v>680</v>
      </c>
      <c r="D6173" s="72" t="str">
        <f t="shared" si="193"/>
        <v>out/2018</v>
      </c>
      <c r="E6173" s="206">
        <v>43374</v>
      </c>
      <c r="F6173" s="205" t="s">
        <v>1614</v>
      </c>
      <c r="G6173" s="205" t="s">
        <v>284</v>
      </c>
      <c r="H6173" s="207" t="s">
        <v>1018</v>
      </c>
      <c r="I6173" s="207" t="s">
        <v>232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679</v>
      </c>
      <c r="C6174" s="209" t="s">
        <v>680</v>
      </c>
      <c r="D6174" s="72" t="str">
        <f t="shared" si="193"/>
        <v>out/2018</v>
      </c>
      <c r="E6174" s="206">
        <v>43374</v>
      </c>
      <c r="F6174" s="205" t="s">
        <v>1615</v>
      </c>
      <c r="G6174" s="205" t="s">
        <v>284</v>
      </c>
      <c r="H6174" s="207" t="s">
        <v>999</v>
      </c>
      <c r="I6174" s="207" t="s">
        <v>189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679</v>
      </c>
      <c r="C6175" s="209" t="s">
        <v>680</v>
      </c>
      <c r="D6175" s="72" t="str">
        <f t="shared" si="193"/>
        <v>out/2018</v>
      </c>
      <c r="E6175" s="206">
        <v>43374</v>
      </c>
      <c r="F6175" s="205" t="s">
        <v>1616</v>
      </c>
      <c r="G6175" s="205" t="s">
        <v>284</v>
      </c>
      <c r="H6175" s="207" t="s">
        <v>999</v>
      </c>
      <c r="I6175" s="207" t="s">
        <v>189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679</v>
      </c>
      <c r="C6176" s="209" t="s">
        <v>680</v>
      </c>
      <c r="D6176" s="72" t="str">
        <f t="shared" si="193"/>
        <v>out/2018</v>
      </c>
      <c r="E6176" s="206">
        <v>43374</v>
      </c>
      <c r="F6176" s="205" t="s">
        <v>1615</v>
      </c>
      <c r="G6176" s="205" t="s">
        <v>284</v>
      </c>
      <c r="H6176" s="207" t="s">
        <v>999</v>
      </c>
      <c r="I6176" s="207" t="s">
        <v>232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679</v>
      </c>
      <c r="C6177" s="209" t="s">
        <v>680</v>
      </c>
      <c r="D6177" s="72" t="str">
        <f t="shared" si="193"/>
        <v>out/2018</v>
      </c>
      <c r="E6177" s="206">
        <v>43374</v>
      </c>
      <c r="F6177" s="205" t="s">
        <v>1616</v>
      </c>
      <c r="G6177" s="205" t="s">
        <v>284</v>
      </c>
      <c r="H6177" s="207" t="s">
        <v>999</v>
      </c>
      <c r="I6177" s="207" t="s">
        <v>232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679</v>
      </c>
      <c r="C6178" s="209" t="s">
        <v>680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284</v>
      </c>
      <c r="H6178" s="207" t="s">
        <v>1599</v>
      </c>
      <c r="I6178" s="207" t="s">
        <v>237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679</v>
      </c>
      <c r="C6179" s="209" t="s">
        <v>680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284</v>
      </c>
      <c r="H6179" s="207" t="s">
        <v>1394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679</v>
      </c>
      <c r="C6180" s="209" t="s">
        <v>680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284</v>
      </c>
      <c r="H6180" s="207" t="s">
        <v>1394</v>
      </c>
      <c r="I6180" s="207" t="s">
        <v>189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679</v>
      </c>
      <c r="C6181" s="209" t="s">
        <v>680</v>
      </c>
      <c r="D6181" s="72" t="str">
        <f t="shared" si="193"/>
        <v>out/2018</v>
      </c>
      <c r="E6181" s="206">
        <v>43374</v>
      </c>
      <c r="F6181" s="205" t="s">
        <v>1617</v>
      </c>
      <c r="G6181" s="205" t="s">
        <v>284</v>
      </c>
      <c r="H6181" s="207" t="s">
        <v>1000</v>
      </c>
      <c r="I6181" s="207" t="s">
        <v>189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679</v>
      </c>
      <c r="C6182" s="209" t="s">
        <v>680</v>
      </c>
      <c r="D6182" s="72" t="str">
        <f t="shared" si="193"/>
        <v>out/2018</v>
      </c>
      <c r="E6182" s="206">
        <v>43374</v>
      </c>
      <c r="F6182" s="205" t="s">
        <v>569</v>
      </c>
      <c r="G6182" s="205" t="s">
        <v>284</v>
      </c>
      <c r="H6182" s="207" t="s">
        <v>1000</v>
      </c>
      <c r="I6182" s="207" t="s">
        <v>189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679</v>
      </c>
      <c r="C6183" s="209" t="s">
        <v>680</v>
      </c>
      <c r="D6183" s="72" t="str">
        <f t="shared" si="193"/>
        <v>out/2018</v>
      </c>
      <c r="E6183" s="206">
        <v>43374</v>
      </c>
      <c r="F6183" s="205" t="s">
        <v>1617</v>
      </c>
      <c r="G6183" s="205" t="s">
        <v>284</v>
      </c>
      <c r="H6183" s="207" t="s">
        <v>1000</v>
      </c>
      <c r="I6183" s="207" t="s">
        <v>232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679</v>
      </c>
      <c r="C6184" s="209" t="s">
        <v>680</v>
      </c>
      <c r="D6184" s="72" t="str">
        <f t="shared" si="193"/>
        <v>out/2018</v>
      </c>
      <c r="E6184" s="206">
        <v>43374</v>
      </c>
      <c r="F6184" s="205" t="s">
        <v>569</v>
      </c>
      <c r="G6184" s="205" t="s">
        <v>284</v>
      </c>
      <c r="H6184" s="207" t="s">
        <v>1000</v>
      </c>
      <c r="I6184" s="207" t="s">
        <v>232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679</v>
      </c>
      <c r="C6185" s="209" t="s">
        <v>680</v>
      </c>
      <c r="D6185" s="72" t="str">
        <f t="shared" si="193"/>
        <v>out/2018</v>
      </c>
      <c r="E6185" s="206">
        <v>43374</v>
      </c>
      <c r="F6185" s="205" t="s">
        <v>1618</v>
      </c>
      <c r="G6185" s="205" t="s">
        <v>284</v>
      </c>
      <c r="H6185" s="207" t="s">
        <v>325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679</v>
      </c>
      <c r="C6186" s="209" t="s">
        <v>680</v>
      </c>
      <c r="D6186" s="72" t="str">
        <f t="shared" si="193"/>
        <v>out/2018</v>
      </c>
      <c r="E6186" s="206">
        <v>43374</v>
      </c>
      <c r="F6186" s="205" t="s">
        <v>501</v>
      </c>
      <c r="G6186" s="205" t="s">
        <v>284</v>
      </c>
      <c r="H6186" s="207" t="s">
        <v>325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679</v>
      </c>
      <c r="C6187" s="209" t="s">
        <v>680</v>
      </c>
      <c r="D6187" s="72" t="str">
        <f t="shared" si="193"/>
        <v>out/2018</v>
      </c>
      <c r="E6187" s="206">
        <v>43374</v>
      </c>
      <c r="F6187" s="205" t="s">
        <v>1619</v>
      </c>
      <c r="G6187" s="205" t="s">
        <v>284</v>
      </c>
      <c r="H6187" s="207" t="s">
        <v>325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679</v>
      </c>
      <c r="C6188" s="209" t="s">
        <v>680</v>
      </c>
      <c r="D6188" s="72" t="str">
        <f t="shared" si="193"/>
        <v>out/2018</v>
      </c>
      <c r="E6188" s="206">
        <v>43374</v>
      </c>
      <c r="F6188" s="205" t="s">
        <v>1620</v>
      </c>
      <c r="G6188" s="205" t="s">
        <v>284</v>
      </c>
      <c r="H6188" s="207" t="s">
        <v>325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679</v>
      </c>
      <c r="C6189" s="209" t="s">
        <v>680</v>
      </c>
      <c r="D6189" s="72" t="str">
        <f t="shared" si="193"/>
        <v>out/2018</v>
      </c>
      <c r="E6189" s="206">
        <v>43374</v>
      </c>
      <c r="F6189" s="205" t="s">
        <v>1621</v>
      </c>
      <c r="G6189" s="205" t="s">
        <v>284</v>
      </c>
      <c r="H6189" s="207" t="s">
        <v>325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679</v>
      </c>
      <c r="C6190" s="209" t="s">
        <v>680</v>
      </c>
      <c r="D6190" s="72" t="str">
        <f t="shared" si="193"/>
        <v>out/2018</v>
      </c>
      <c r="E6190" s="206">
        <v>43374</v>
      </c>
      <c r="F6190" s="205" t="s">
        <v>1622</v>
      </c>
      <c r="G6190" s="205" t="s">
        <v>284</v>
      </c>
      <c r="H6190" s="207" t="s">
        <v>325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679</v>
      </c>
      <c r="C6191" s="209" t="s">
        <v>680</v>
      </c>
      <c r="D6191" s="72" t="str">
        <f t="shared" si="193"/>
        <v>out/2018</v>
      </c>
      <c r="E6191" s="206">
        <v>43374</v>
      </c>
      <c r="F6191" s="205" t="s">
        <v>1623</v>
      </c>
      <c r="G6191" s="205" t="s">
        <v>284</v>
      </c>
      <c r="H6191" s="207" t="s">
        <v>325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679</v>
      </c>
      <c r="C6192" s="209" t="s">
        <v>680</v>
      </c>
      <c r="D6192" s="72" t="str">
        <f t="shared" si="193"/>
        <v>out/2018</v>
      </c>
      <c r="E6192" s="206">
        <v>43374</v>
      </c>
      <c r="F6192" s="205" t="s">
        <v>1618</v>
      </c>
      <c r="G6192" s="205" t="s">
        <v>284</v>
      </c>
      <c r="H6192" s="207" t="s">
        <v>325</v>
      </c>
      <c r="I6192" s="207" t="s">
        <v>189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679</v>
      </c>
      <c r="C6193" s="209" t="s">
        <v>680</v>
      </c>
      <c r="D6193" s="72" t="str">
        <f t="shared" si="193"/>
        <v>out/2018</v>
      </c>
      <c r="E6193" s="206">
        <v>43374</v>
      </c>
      <c r="F6193" s="205" t="s">
        <v>501</v>
      </c>
      <c r="G6193" s="205" t="s">
        <v>284</v>
      </c>
      <c r="H6193" s="207" t="s">
        <v>325</v>
      </c>
      <c r="I6193" s="207" t="s">
        <v>189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679</v>
      </c>
      <c r="C6194" s="209" t="s">
        <v>680</v>
      </c>
      <c r="D6194" s="72" t="str">
        <f t="shared" si="193"/>
        <v>out/2018</v>
      </c>
      <c r="E6194" s="206">
        <v>43374</v>
      </c>
      <c r="F6194" s="205" t="s">
        <v>1619</v>
      </c>
      <c r="G6194" s="205" t="s">
        <v>284</v>
      </c>
      <c r="H6194" s="207" t="s">
        <v>325</v>
      </c>
      <c r="I6194" s="207" t="s">
        <v>189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679</v>
      </c>
      <c r="C6195" s="209" t="s">
        <v>680</v>
      </c>
      <c r="D6195" s="72" t="str">
        <f t="shared" si="193"/>
        <v>out/2018</v>
      </c>
      <c r="E6195" s="206">
        <v>43374</v>
      </c>
      <c r="F6195" s="205" t="s">
        <v>1620</v>
      </c>
      <c r="G6195" s="205" t="s">
        <v>284</v>
      </c>
      <c r="H6195" s="207" t="s">
        <v>325</v>
      </c>
      <c r="I6195" s="207" t="s">
        <v>189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679</v>
      </c>
      <c r="C6196" s="209" t="s">
        <v>680</v>
      </c>
      <c r="D6196" s="72" t="str">
        <f t="shared" si="193"/>
        <v>out/2018</v>
      </c>
      <c r="E6196" s="206">
        <v>43374</v>
      </c>
      <c r="F6196" s="205" t="s">
        <v>1621</v>
      </c>
      <c r="G6196" s="205" t="s">
        <v>284</v>
      </c>
      <c r="H6196" s="207" t="s">
        <v>325</v>
      </c>
      <c r="I6196" s="207" t="s">
        <v>189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679</v>
      </c>
      <c r="C6197" s="209" t="s">
        <v>680</v>
      </c>
      <c r="D6197" s="72" t="str">
        <f t="shared" si="193"/>
        <v>out/2018</v>
      </c>
      <c r="E6197" s="206">
        <v>43374</v>
      </c>
      <c r="F6197" s="205" t="s">
        <v>1441</v>
      </c>
      <c r="G6197" s="205" t="s">
        <v>284</v>
      </c>
      <c r="H6197" s="207" t="s">
        <v>325</v>
      </c>
      <c r="I6197" s="207" t="s">
        <v>189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679</v>
      </c>
      <c r="C6198" s="209" t="s">
        <v>680</v>
      </c>
      <c r="D6198" s="72" t="str">
        <f t="shared" si="193"/>
        <v>out/2018</v>
      </c>
      <c r="E6198" s="206">
        <v>43374</v>
      </c>
      <c r="F6198" s="205" t="s">
        <v>1622</v>
      </c>
      <c r="G6198" s="205" t="s">
        <v>284</v>
      </c>
      <c r="H6198" s="207" t="s">
        <v>325</v>
      </c>
      <c r="I6198" s="207" t="s">
        <v>189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679</v>
      </c>
      <c r="C6199" s="209" t="s">
        <v>680</v>
      </c>
      <c r="D6199" s="72" t="str">
        <f t="shared" si="193"/>
        <v>out/2018</v>
      </c>
      <c r="E6199" s="206">
        <v>43374</v>
      </c>
      <c r="F6199" s="205" t="s">
        <v>1623</v>
      </c>
      <c r="G6199" s="205" t="s">
        <v>284</v>
      </c>
      <c r="H6199" s="207" t="s">
        <v>325</v>
      </c>
      <c r="I6199" s="207" t="s">
        <v>189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679</v>
      </c>
      <c r="C6200" s="209" t="s">
        <v>680</v>
      </c>
      <c r="D6200" s="72" t="str">
        <f t="shared" si="193"/>
        <v>out/2018</v>
      </c>
      <c r="E6200" s="206">
        <v>43374</v>
      </c>
      <c r="F6200" s="205" t="s">
        <v>1441</v>
      </c>
      <c r="G6200" s="205" t="s">
        <v>284</v>
      </c>
      <c r="H6200" s="207" t="s">
        <v>325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679</v>
      </c>
      <c r="C6201" s="209" t="s">
        <v>680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284</v>
      </c>
      <c r="H6201" s="207" t="s">
        <v>1019</v>
      </c>
      <c r="I6201" s="207" t="s">
        <v>239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679</v>
      </c>
      <c r="C6202" s="209" t="s">
        <v>680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284</v>
      </c>
      <c r="H6202" s="207" t="s">
        <v>1019</v>
      </c>
      <c r="I6202" s="207" t="s">
        <v>239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679</v>
      </c>
      <c r="C6203" s="209" t="s">
        <v>680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284</v>
      </c>
      <c r="H6203" s="207" t="s">
        <v>1019</v>
      </c>
      <c r="I6203" s="207" t="s">
        <v>239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679</v>
      </c>
      <c r="C6204" s="209" t="s">
        <v>680</v>
      </c>
      <c r="D6204" s="72" t="str">
        <f t="shared" si="193"/>
        <v>out/2018</v>
      </c>
      <c r="E6204" s="206">
        <v>43374</v>
      </c>
      <c r="F6204" s="205" t="s">
        <v>1624</v>
      </c>
      <c r="G6204" s="205" t="s">
        <v>284</v>
      </c>
      <c r="H6204" s="207" t="s">
        <v>1342</v>
      </c>
      <c r="I6204" s="207" t="s">
        <v>189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679</v>
      </c>
      <c r="C6205" s="209" t="s">
        <v>680</v>
      </c>
      <c r="D6205" s="72" t="str">
        <f t="shared" si="193"/>
        <v>out/2018</v>
      </c>
      <c r="E6205" s="206">
        <v>43374</v>
      </c>
      <c r="F6205" s="205" t="s">
        <v>1624</v>
      </c>
      <c r="G6205" s="205" t="s">
        <v>284</v>
      </c>
      <c r="H6205" s="207" t="s">
        <v>1342</v>
      </c>
      <c r="I6205" s="207" t="s">
        <v>232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679</v>
      </c>
      <c r="C6206" s="209" t="s">
        <v>680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284</v>
      </c>
      <c r="H6206" s="207" t="s">
        <v>996</v>
      </c>
      <c r="I6206" s="207" t="s">
        <v>238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679</v>
      </c>
      <c r="C6207" s="209" t="s">
        <v>680</v>
      </c>
      <c r="D6207" s="72" t="str">
        <f t="shared" si="193"/>
        <v>out/2018</v>
      </c>
      <c r="E6207" s="206">
        <v>43374</v>
      </c>
      <c r="F6207" s="205" t="s">
        <v>1625</v>
      </c>
      <c r="G6207" s="205" t="s">
        <v>284</v>
      </c>
      <c r="H6207" s="207" t="s">
        <v>1001</v>
      </c>
      <c r="I6207" s="207" t="s">
        <v>189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679</v>
      </c>
      <c r="C6208" s="209" t="s">
        <v>680</v>
      </c>
      <c r="D6208" s="72" t="str">
        <f t="shared" si="193"/>
        <v>out/2018</v>
      </c>
      <c r="E6208" s="206">
        <v>43374</v>
      </c>
      <c r="F6208" s="205" t="s">
        <v>670</v>
      </c>
      <c r="G6208" s="205" t="s">
        <v>284</v>
      </c>
      <c r="H6208" s="207" t="s">
        <v>1001</v>
      </c>
      <c r="I6208" s="207" t="s">
        <v>189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679</v>
      </c>
      <c r="C6209" s="209" t="s">
        <v>680</v>
      </c>
      <c r="D6209" s="72" t="str">
        <f t="shared" si="193"/>
        <v>out/2018</v>
      </c>
      <c r="E6209" s="206">
        <v>43374</v>
      </c>
      <c r="F6209" s="205" t="s">
        <v>1625</v>
      </c>
      <c r="G6209" s="205" t="s">
        <v>284</v>
      </c>
      <c r="H6209" s="207" t="s">
        <v>1001</v>
      </c>
      <c r="I6209" s="207" t="s">
        <v>232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679</v>
      </c>
      <c r="C6210" s="209" t="s">
        <v>680</v>
      </c>
      <c r="D6210" s="72" t="str">
        <f t="shared" si="193"/>
        <v>out/2018</v>
      </c>
      <c r="E6210" s="206">
        <v>43374</v>
      </c>
      <c r="F6210" s="205" t="s">
        <v>670</v>
      </c>
      <c r="G6210" s="205" t="s">
        <v>284</v>
      </c>
      <c r="H6210" s="207" t="s">
        <v>1001</v>
      </c>
      <c r="I6210" s="207" t="s">
        <v>232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679</v>
      </c>
      <c r="C6211" s="209" t="s">
        <v>680</v>
      </c>
      <c r="D6211" s="72" t="str">
        <f t="shared" si="193"/>
        <v>out/2018</v>
      </c>
      <c r="E6211" s="206">
        <v>43374</v>
      </c>
      <c r="F6211" s="205" t="s">
        <v>1626</v>
      </c>
      <c r="G6211" s="205" t="s">
        <v>284</v>
      </c>
      <c r="H6211" s="207" t="s">
        <v>1002</v>
      </c>
      <c r="I6211" s="207" t="s">
        <v>189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679</v>
      </c>
      <c r="C6212" s="209" t="s">
        <v>680</v>
      </c>
      <c r="D6212" s="72" t="str">
        <f t="shared" ref="D6212:D6275" si="195">TEXT(E6212,"mmm/aaaa")</f>
        <v>out/2018</v>
      </c>
      <c r="E6212" s="206">
        <v>43374</v>
      </c>
      <c r="F6212" s="205" t="s">
        <v>1626</v>
      </c>
      <c r="G6212" s="205" t="s">
        <v>284</v>
      </c>
      <c r="H6212" s="207" t="s">
        <v>1002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679</v>
      </c>
      <c r="C6213" s="209" t="s">
        <v>680</v>
      </c>
      <c r="D6213" s="72" t="str">
        <f t="shared" si="195"/>
        <v>out/2018</v>
      </c>
      <c r="E6213" s="206">
        <v>43374</v>
      </c>
      <c r="F6213" s="205" t="s">
        <v>1627</v>
      </c>
      <c r="G6213" s="205" t="s">
        <v>284</v>
      </c>
      <c r="H6213" s="207" t="s">
        <v>532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679</v>
      </c>
      <c r="C6214" s="209" t="s">
        <v>680</v>
      </c>
      <c r="D6214" s="72" t="str">
        <f t="shared" si="195"/>
        <v>out/2018</v>
      </c>
      <c r="E6214" s="206">
        <v>43374</v>
      </c>
      <c r="F6214" s="205" t="s">
        <v>1627</v>
      </c>
      <c r="G6214" s="205" t="s">
        <v>284</v>
      </c>
      <c r="H6214" s="207" t="s">
        <v>532</v>
      </c>
      <c r="I6214" s="207" t="s">
        <v>189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679</v>
      </c>
      <c r="C6215" s="209" t="s">
        <v>680</v>
      </c>
      <c r="D6215" s="72" t="str">
        <f t="shared" si="195"/>
        <v>out/2018</v>
      </c>
      <c r="E6215" s="206">
        <v>43374</v>
      </c>
      <c r="F6215" s="205" t="s">
        <v>1628</v>
      </c>
      <c r="G6215" s="205" t="s">
        <v>284</v>
      </c>
      <c r="H6215" s="207" t="s">
        <v>1628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679</v>
      </c>
      <c r="C6216" s="209" t="s">
        <v>680</v>
      </c>
      <c r="D6216" s="72" t="str">
        <f t="shared" si="195"/>
        <v>out/2018</v>
      </c>
      <c r="E6216" s="206">
        <v>43374</v>
      </c>
      <c r="F6216" s="205" t="s">
        <v>1628</v>
      </c>
      <c r="G6216" s="205" t="s">
        <v>284</v>
      </c>
      <c r="H6216" s="207" t="s">
        <v>1628</v>
      </c>
      <c r="I6216" s="207" t="s">
        <v>189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679</v>
      </c>
      <c r="C6217" s="209" t="s">
        <v>680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310</v>
      </c>
      <c r="H6217" s="207" t="s">
        <v>1474</v>
      </c>
      <c r="I6217" s="207" t="s">
        <v>189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679</v>
      </c>
      <c r="C6218" s="209" t="s">
        <v>680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310</v>
      </c>
      <c r="H6218" s="207" t="s">
        <v>1474</v>
      </c>
      <c r="I6218" s="207" t="s">
        <v>237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679</v>
      </c>
      <c r="C6219" s="209" t="s">
        <v>680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300</v>
      </c>
      <c r="H6219" s="207" t="s">
        <v>352</v>
      </c>
      <c r="I6219" s="207" t="s">
        <v>189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679</v>
      </c>
      <c r="C6220" s="209" t="s">
        <v>680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300</v>
      </c>
      <c r="H6220" s="207" t="s">
        <v>352</v>
      </c>
      <c r="I6220" s="207" t="s">
        <v>237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679</v>
      </c>
      <c r="C6221" s="209" t="s">
        <v>680</v>
      </c>
      <c r="D6221" s="72" t="str">
        <f t="shared" si="195"/>
        <v>out/2018</v>
      </c>
      <c r="E6221" s="206">
        <v>43374</v>
      </c>
      <c r="F6221" s="205" t="s">
        <v>1629</v>
      </c>
      <c r="G6221" s="205" t="s">
        <v>284</v>
      </c>
      <c r="H6221" s="207" t="s">
        <v>1059</v>
      </c>
      <c r="I6221" s="207" t="s">
        <v>189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679</v>
      </c>
      <c r="C6222" s="209" t="s">
        <v>680</v>
      </c>
      <c r="D6222" s="72" t="str">
        <f t="shared" si="195"/>
        <v>out/2018</v>
      </c>
      <c r="E6222" s="206">
        <v>43374</v>
      </c>
      <c r="F6222" s="205" t="s">
        <v>1508</v>
      </c>
      <c r="G6222" s="205" t="s">
        <v>284</v>
      </c>
      <c r="H6222" s="207" t="s">
        <v>1059</v>
      </c>
      <c r="I6222" s="207" t="s">
        <v>189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679</v>
      </c>
      <c r="C6223" s="209" t="s">
        <v>680</v>
      </c>
      <c r="D6223" s="72" t="str">
        <f t="shared" si="195"/>
        <v>out/2018</v>
      </c>
      <c r="E6223" s="206">
        <v>43374</v>
      </c>
      <c r="F6223" s="205" t="s">
        <v>1629</v>
      </c>
      <c r="G6223" s="205" t="s">
        <v>284</v>
      </c>
      <c r="H6223" s="207" t="s">
        <v>1059</v>
      </c>
      <c r="I6223" s="207" t="s">
        <v>232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679</v>
      </c>
      <c r="C6224" s="209" t="s">
        <v>680</v>
      </c>
      <c r="D6224" s="72" t="str">
        <f t="shared" si="195"/>
        <v>out/2018</v>
      </c>
      <c r="E6224" s="206">
        <v>43374</v>
      </c>
      <c r="F6224" s="205" t="s">
        <v>1508</v>
      </c>
      <c r="G6224" s="205" t="s">
        <v>284</v>
      </c>
      <c r="H6224" s="207" t="s">
        <v>1059</v>
      </c>
      <c r="I6224" s="207" t="s">
        <v>232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679</v>
      </c>
      <c r="C6225" s="209" t="s">
        <v>680</v>
      </c>
      <c r="D6225" s="72" t="str">
        <f t="shared" si="195"/>
        <v>out/2018</v>
      </c>
      <c r="E6225" s="206">
        <v>43374</v>
      </c>
      <c r="F6225" s="205" t="s">
        <v>1630</v>
      </c>
      <c r="G6225" s="205" t="s">
        <v>284</v>
      </c>
      <c r="H6225" s="207" t="s">
        <v>1047</v>
      </c>
      <c r="I6225" s="207" t="s">
        <v>258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679</v>
      </c>
      <c r="C6226" s="209" t="s">
        <v>680</v>
      </c>
      <c r="D6226" s="72" t="str">
        <f t="shared" si="195"/>
        <v>out/2018</v>
      </c>
      <c r="E6226" s="206">
        <v>43374</v>
      </c>
      <c r="F6226" s="205" t="s">
        <v>1630</v>
      </c>
      <c r="G6226" s="205" t="s">
        <v>284</v>
      </c>
      <c r="H6226" s="207" t="s">
        <v>1047</v>
      </c>
      <c r="I6226" s="207" t="s">
        <v>189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679</v>
      </c>
      <c r="C6227" s="209" t="s">
        <v>680</v>
      </c>
      <c r="D6227" s="72" t="str">
        <f t="shared" si="195"/>
        <v>out/2018</v>
      </c>
      <c r="E6227" s="206">
        <v>43374</v>
      </c>
      <c r="F6227" s="205" t="s">
        <v>1631</v>
      </c>
      <c r="G6227" s="205" t="s">
        <v>284</v>
      </c>
      <c r="H6227" s="207" t="s">
        <v>1047</v>
      </c>
      <c r="I6227" s="207" t="s">
        <v>258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679</v>
      </c>
      <c r="C6228" s="209" t="s">
        <v>680</v>
      </c>
      <c r="D6228" s="72" t="str">
        <f t="shared" si="195"/>
        <v>out/2018</v>
      </c>
      <c r="E6228" s="206">
        <v>43374</v>
      </c>
      <c r="F6228" s="205" t="s">
        <v>1631</v>
      </c>
      <c r="G6228" s="205" t="s">
        <v>284</v>
      </c>
      <c r="H6228" s="207" t="s">
        <v>1047</v>
      </c>
      <c r="I6228" s="207" t="s">
        <v>189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679</v>
      </c>
      <c r="C6229" s="209" t="s">
        <v>680</v>
      </c>
      <c r="D6229" s="72" t="str">
        <f t="shared" si="195"/>
        <v>out/2018</v>
      </c>
      <c r="E6229" s="206">
        <v>43374</v>
      </c>
      <c r="F6229" s="205" t="s">
        <v>1632</v>
      </c>
      <c r="G6229" s="205" t="s">
        <v>284</v>
      </c>
      <c r="H6229" s="207" t="s">
        <v>1450</v>
      </c>
      <c r="I6229" s="207" t="s">
        <v>189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679</v>
      </c>
      <c r="C6230" s="209" t="s">
        <v>680</v>
      </c>
      <c r="D6230" s="72" t="str">
        <f t="shared" si="195"/>
        <v>out/2018</v>
      </c>
      <c r="E6230" s="206">
        <v>43374</v>
      </c>
      <c r="F6230" s="205" t="s">
        <v>1633</v>
      </c>
      <c r="G6230" s="205" t="s">
        <v>284</v>
      </c>
      <c r="H6230" s="207" t="s">
        <v>1450</v>
      </c>
      <c r="I6230" s="207" t="s">
        <v>189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679</v>
      </c>
      <c r="C6231" s="209" t="s">
        <v>680</v>
      </c>
      <c r="D6231" s="72" t="str">
        <f t="shared" si="195"/>
        <v>out/2018</v>
      </c>
      <c r="E6231" s="206">
        <v>43374</v>
      </c>
      <c r="F6231" s="205" t="s">
        <v>1632</v>
      </c>
      <c r="G6231" s="205" t="s">
        <v>284</v>
      </c>
      <c r="H6231" s="207" t="s">
        <v>1450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679</v>
      </c>
      <c r="C6232" s="209" t="s">
        <v>680</v>
      </c>
      <c r="D6232" s="72" t="str">
        <f t="shared" si="195"/>
        <v>out/2018</v>
      </c>
      <c r="E6232" s="206">
        <v>43374</v>
      </c>
      <c r="F6232" s="205" t="s">
        <v>1633</v>
      </c>
      <c r="G6232" s="205" t="s">
        <v>284</v>
      </c>
      <c r="H6232" s="207" t="s">
        <v>1450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679</v>
      </c>
      <c r="C6233" s="209" t="s">
        <v>680</v>
      </c>
      <c r="D6233" s="72" t="str">
        <f t="shared" si="195"/>
        <v>out/2018</v>
      </c>
      <c r="E6233" s="206">
        <v>43374</v>
      </c>
      <c r="F6233" s="205" t="s">
        <v>535</v>
      </c>
      <c r="G6233" s="205" t="s">
        <v>284</v>
      </c>
      <c r="H6233" s="207" t="s">
        <v>535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679</v>
      </c>
      <c r="C6234" s="209" t="s">
        <v>680</v>
      </c>
      <c r="D6234" s="72" t="str">
        <f t="shared" si="195"/>
        <v>out/2018</v>
      </c>
      <c r="E6234" s="206">
        <v>43374</v>
      </c>
      <c r="F6234" s="205" t="s">
        <v>535</v>
      </c>
      <c r="G6234" s="205" t="s">
        <v>284</v>
      </c>
      <c r="H6234" s="207" t="s">
        <v>535</v>
      </c>
      <c r="I6234" s="207" t="s">
        <v>189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679</v>
      </c>
      <c r="C6235" s="209" t="s">
        <v>680</v>
      </c>
      <c r="D6235" s="72" t="str">
        <f t="shared" si="195"/>
        <v>out/2018</v>
      </c>
      <c r="E6235" s="206">
        <v>43374</v>
      </c>
      <c r="F6235" s="205" t="s">
        <v>1634</v>
      </c>
      <c r="G6235" s="205" t="s">
        <v>284</v>
      </c>
      <c r="H6235" s="207" t="s">
        <v>331</v>
      </c>
      <c r="I6235" s="207" t="s">
        <v>189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679</v>
      </c>
      <c r="C6236" s="209" t="s">
        <v>680</v>
      </c>
      <c r="D6236" s="72" t="str">
        <f t="shared" si="195"/>
        <v>out/2018</v>
      </c>
      <c r="E6236" s="206">
        <v>43374</v>
      </c>
      <c r="F6236" s="205" t="s">
        <v>1634</v>
      </c>
      <c r="G6236" s="205" t="s">
        <v>284</v>
      </c>
      <c r="H6236" s="207" t="s">
        <v>331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679</v>
      </c>
      <c r="C6237" s="209" t="s">
        <v>680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284</v>
      </c>
      <c r="H6237" s="207" t="s">
        <v>1397</v>
      </c>
      <c r="I6237" s="207" t="s">
        <v>238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679</v>
      </c>
      <c r="C6238" s="209" t="s">
        <v>680</v>
      </c>
      <c r="D6238" s="72" t="str">
        <f t="shared" si="195"/>
        <v>out/2018</v>
      </c>
      <c r="E6238" s="206">
        <v>43374</v>
      </c>
      <c r="F6238" s="205" t="s">
        <v>1635</v>
      </c>
      <c r="G6238" s="205" t="s">
        <v>284</v>
      </c>
      <c r="H6238" s="207" t="s">
        <v>1168</v>
      </c>
      <c r="I6238" s="207" t="s">
        <v>189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679</v>
      </c>
      <c r="C6239" s="209" t="s">
        <v>680</v>
      </c>
      <c r="D6239" s="72" t="str">
        <f t="shared" si="195"/>
        <v>out/2018</v>
      </c>
      <c r="E6239" s="206">
        <v>43374</v>
      </c>
      <c r="F6239" s="205" t="s">
        <v>1635</v>
      </c>
      <c r="G6239" s="205" t="s">
        <v>284</v>
      </c>
      <c r="H6239" s="207" t="s">
        <v>1168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679</v>
      </c>
      <c r="C6240" s="209" t="s">
        <v>680</v>
      </c>
      <c r="D6240" s="72" t="str">
        <f t="shared" si="195"/>
        <v>out/2018</v>
      </c>
      <c r="E6240" s="206">
        <v>43374</v>
      </c>
      <c r="F6240" s="205" t="s">
        <v>491</v>
      </c>
      <c r="G6240" s="205" t="s">
        <v>284</v>
      </c>
      <c r="H6240" s="207" t="s">
        <v>1003</v>
      </c>
      <c r="I6240" s="207" t="s">
        <v>257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679</v>
      </c>
      <c r="C6241" s="209" t="s">
        <v>680</v>
      </c>
      <c r="D6241" s="72" t="str">
        <f t="shared" si="195"/>
        <v>out/2018</v>
      </c>
      <c r="E6241" s="206">
        <v>43374</v>
      </c>
      <c r="F6241" s="205" t="s">
        <v>1636</v>
      </c>
      <c r="G6241" s="205" t="s">
        <v>284</v>
      </c>
      <c r="H6241" s="207" t="s">
        <v>1003</v>
      </c>
      <c r="I6241" s="207" t="s">
        <v>257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679</v>
      </c>
      <c r="C6242" s="209" t="s">
        <v>680</v>
      </c>
      <c r="D6242" s="72" t="str">
        <f t="shared" si="195"/>
        <v>out/2018</v>
      </c>
      <c r="E6242" s="206">
        <v>43374</v>
      </c>
      <c r="F6242" s="205" t="s">
        <v>483</v>
      </c>
      <c r="G6242" s="205" t="s">
        <v>284</v>
      </c>
      <c r="H6242" s="207" t="s">
        <v>1003</v>
      </c>
      <c r="I6242" s="207" t="s">
        <v>257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679</v>
      </c>
      <c r="C6243" s="209" t="s">
        <v>680</v>
      </c>
      <c r="D6243" s="72" t="str">
        <f t="shared" si="195"/>
        <v>out/2018</v>
      </c>
      <c r="E6243" s="206">
        <v>43374</v>
      </c>
      <c r="F6243" s="205" t="s">
        <v>491</v>
      </c>
      <c r="G6243" s="205" t="s">
        <v>284</v>
      </c>
      <c r="H6243" s="207" t="s">
        <v>1003</v>
      </c>
      <c r="I6243" s="207" t="s">
        <v>189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679</v>
      </c>
      <c r="C6244" s="209" t="s">
        <v>680</v>
      </c>
      <c r="D6244" s="72" t="str">
        <f t="shared" si="195"/>
        <v>out/2018</v>
      </c>
      <c r="E6244" s="206">
        <v>43374</v>
      </c>
      <c r="F6244" s="205" t="s">
        <v>1636</v>
      </c>
      <c r="G6244" s="205" t="s">
        <v>284</v>
      </c>
      <c r="H6244" s="207" t="s">
        <v>1003</v>
      </c>
      <c r="I6244" s="207" t="s">
        <v>189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679</v>
      </c>
      <c r="C6245" s="209" t="s">
        <v>680</v>
      </c>
      <c r="D6245" s="72" t="str">
        <f t="shared" si="195"/>
        <v>out/2018</v>
      </c>
      <c r="E6245" s="206">
        <v>43374</v>
      </c>
      <c r="F6245" s="205" t="s">
        <v>483</v>
      </c>
      <c r="G6245" s="205" t="s">
        <v>284</v>
      </c>
      <c r="H6245" s="207" t="s">
        <v>1003</v>
      </c>
      <c r="I6245" s="207" t="s">
        <v>189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679</v>
      </c>
      <c r="C6246" s="209" t="s">
        <v>680</v>
      </c>
      <c r="D6246" s="72" t="str">
        <f t="shared" si="195"/>
        <v>out/2018</v>
      </c>
      <c r="E6246" s="206">
        <v>43374</v>
      </c>
      <c r="F6246" s="205" t="s">
        <v>202</v>
      </c>
      <c r="G6246" s="205" t="s">
        <v>284</v>
      </c>
      <c r="H6246" s="207" t="s">
        <v>203</v>
      </c>
      <c r="I6246" s="207" t="s">
        <v>289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679</v>
      </c>
      <c r="C6247" s="209" t="s">
        <v>680</v>
      </c>
      <c r="D6247" s="72" t="str">
        <f t="shared" si="195"/>
        <v>out/2018</v>
      </c>
      <c r="E6247" s="206">
        <v>43374</v>
      </c>
      <c r="F6247" s="205" t="s">
        <v>1292</v>
      </c>
      <c r="G6247" s="205" t="s">
        <v>284</v>
      </c>
      <c r="H6247" s="207" t="s">
        <v>1005</v>
      </c>
      <c r="I6247" s="207" t="s">
        <v>189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679</v>
      </c>
      <c r="C6248" s="209" t="s">
        <v>680</v>
      </c>
      <c r="D6248" s="72" t="str">
        <f t="shared" si="195"/>
        <v>out/2018</v>
      </c>
      <c r="E6248" s="206">
        <v>43374</v>
      </c>
      <c r="F6248" s="205" t="s">
        <v>1637</v>
      </c>
      <c r="G6248" s="205" t="s">
        <v>284</v>
      </c>
      <c r="H6248" s="207" t="s">
        <v>1005</v>
      </c>
      <c r="I6248" s="207" t="s">
        <v>189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679</v>
      </c>
      <c r="C6249" s="209" t="s">
        <v>680</v>
      </c>
      <c r="D6249" s="72" t="str">
        <f t="shared" si="195"/>
        <v>out/2018</v>
      </c>
      <c r="E6249" s="206">
        <v>43374</v>
      </c>
      <c r="F6249" s="205" t="s">
        <v>1638</v>
      </c>
      <c r="G6249" s="205" t="s">
        <v>284</v>
      </c>
      <c r="H6249" s="207" t="s">
        <v>1005</v>
      </c>
      <c r="I6249" s="207" t="s">
        <v>189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679</v>
      </c>
      <c r="C6250" s="209" t="s">
        <v>680</v>
      </c>
      <c r="D6250" s="72" t="str">
        <f t="shared" si="195"/>
        <v>out/2018</v>
      </c>
      <c r="E6250" s="206">
        <v>43374</v>
      </c>
      <c r="F6250" s="205" t="s">
        <v>1292</v>
      </c>
      <c r="G6250" s="205" t="s">
        <v>284</v>
      </c>
      <c r="H6250" s="207" t="s">
        <v>1005</v>
      </c>
      <c r="I6250" s="207" t="s">
        <v>232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679</v>
      </c>
      <c r="C6251" s="209" t="s">
        <v>680</v>
      </c>
      <c r="D6251" s="72" t="str">
        <f t="shared" si="195"/>
        <v>out/2018</v>
      </c>
      <c r="E6251" s="206">
        <v>43374</v>
      </c>
      <c r="F6251" s="205" t="s">
        <v>1637</v>
      </c>
      <c r="G6251" s="205" t="s">
        <v>284</v>
      </c>
      <c r="H6251" s="207" t="s">
        <v>1005</v>
      </c>
      <c r="I6251" s="207" t="s">
        <v>232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679</v>
      </c>
      <c r="C6252" s="209" t="s">
        <v>680</v>
      </c>
      <c r="D6252" s="72" t="str">
        <f t="shared" si="195"/>
        <v>out/2018</v>
      </c>
      <c r="E6252" s="206">
        <v>43374</v>
      </c>
      <c r="F6252" s="205" t="s">
        <v>1638</v>
      </c>
      <c r="G6252" s="205" t="s">
        <v>284</v>
      </c>
      <c r="H6252" s="207" t="s">
        <v>1005</v>
      </c>
      <c r="I6252" s="207" t="s">
        <v>232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679</v>
      </c>
      <c r="C6253" s="209" t="s">
        <v>680</v>
      </c>
      <c r="D6253" s="72" t="str">
        <f t="shared" si="195"/>
        <v>out/2018</v>
      </c>
      <c r="E6253" s="206">
        <v>43374</v>
      </c>
      <c r="F6253" s="205" t="s">
        <v>1639</v>
      </c>
      <c r="G6253" s="205" t="s">
        <v>284</v>
      </c>
      <c r="H6253" s="207" t="s">
        <v>1546</v>
      </c>
      <c r="I6253" s="207" t="s">
        <v>189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679</v>
      </c>
      <c r="C6254" s="209" t="s">
        <v>680</v>
      </c>
      <c r="D6254" s="72" t="str">
        <f t="shared" si="195"/>
        <v>out/2018</v>
      </c>
      <c r="E6254" s="206">
        <v>43374</v>
      </c>
      <c r="F6254" s="205" t="s">
        <v>1640</v>
      </c>
      <c r="G6254" s="205" t="s">
        <v>284</v>
      </c>
      <c r="H6254" s="207" t="s">
        <v>1546</v>
      </c>
      <c r="I6254" s="207" t="s">
        <v>189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679</v>
      </c>
      <c r="C6255" s="209" t="s">
        <v>680</v>
      </c>
      <c r="D6255" s="72" t="str">
        <f t="shared" si="195"/>
        <v>out/2018</v>
      </c>
      <c r="E6255" s="206">
        <v>43374</v>
      </c>
      <c r="F6255" s="205" t="s">
        <v>1641</v>
      </c>
      <c r="G6255" s="205" t="s">
        <v>284</v>
      </c>
      <c r="H6255" s="207" t="s">
        <v>1546</v>
      </c>
      <c r="I6255" s="207" t="s">
        <v>189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679</v>
      </c>
      <c r="C6256" s="209" t="s">
        <v>680</v>
      </c>
      <c r="D6256" s="72" t="str">
        <f t="shared" si="195"/>
        <v>out/2018</v>
      </c>
      <c r="E6256" s="206">
        <v>43374</v>
      </c>
      <c r="F6256" s="205" t="s">
        <v>1642</v>
      </c>
      <c r="G6256" s="205" t="s">
        <v>284</v>
      </c>
      <c r="H6256" s="207" t="s">
        <v>1546</v>
      </c>
      <c r="I6256" s="207" t="s">
        <v>189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679</v>
      </c>
      <c r="C6257" s="209" t="s">
        <v>680</v>
      </c>
      <c r="D6257" s="72" t="str">
        <f t="shared" si="195"/>
        <v>out/2018</v>
      </c>
      <c r="E6257" s="206">
        <v>43374</v>
      </c>
      <c r="F6257" s="205" t="s">
        <v>1643</v>
      </c>
      <c r="G6257" s="205" t="s">
        <v>284</v>
      </c>
      <c r="H6257" s="207" t="s">
        <v>1546</v>
      </c>
      <c r="I6257" s="207" t="s">
        <v>189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679</v>
      </c>
      <c r="C6258" s="209" t="s">
        <v>680</v>
      </c>
      <c r="D6258" s="72" t="str">
        <f t="shared" si="195"/>
        <v>out/2018</v>
      </c>
      <c r="E6258" s="206">
        <v>43374</v>
      </c>
      <c r="F6258" s="205" t="s">
        <v>1644</v>
      </c>
      <c r="G6258" s="205" t="s">
        <v>284</v>
      </c>
      <c r="H6258" s="207" t="s">
        <v>1546</v>
      </c>
      <c r="I6258" s="207" t="s">
        <v>189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679</v>
      </c>
      <c r="C6259" s="209" t="s">
        <v>680</v>
      </c>
      <c r="D6259" s="72" t="str">
        <f t="shared" si="195"/>
        <v>out/2018</v>
      </c>
      <c r="E6259" s="206">
        <v>43374</v>
      </c>
      <c r="F6259" s="205" t="s">
        <v>1639</v>
      </c>
      <c r="G6259" s="205" t="s">
        <v>284</v>
      </c>
      <c r="H6259" s="207" t="s">
        <v>1546</v>
      </c>
      <c r="I6259" s="207" t="s">
        <v>232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679</v>
      </c>
      <c r="C6260" s="209" t="s">
        <v>680</v>
      </c>
      <c r="D6260" s="72" t="str">
        <f t="shared" si="195"/>
        <v>out/2018</v>
      </c>
      <c r="E6260" s="206">
        <v>43374</v>
      </c>
      <c r="F6260" s="205" t="s">
        <v>1640</v>
      </c>
      <c r="G6260" s="205" t="s">
        <v>284</v>
      </c>
      <c r="H6260" s="207" t="s">
        <v>1546</v>
      </c>
      <c r="I6260" s="207" t="s">
        <v>232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679</v>
      </c>
      <c r="C6261" s="209" t="s">
        <v>680</v>
      </c>
      <c r="D6261" s="72" t="str">
        <f t="shared" si="195"/>
        <v>out/2018</v>
      </c>
      <c r="E6261" s="206">
        <v>43374</v>
      </c>
      <c r="F6261" s="205" t="s">
        <v>1641</v>
      </c>
      <c r="G6261" s="205" t="s">
        <v>284</v>
      </c>
      <c r="H6261" s="207" t="s">
        <v>1546</v>
      </c>
      <c r="I6261" s="207" t="s">
        <v>232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679</v>
      </c>
      <c r="C6262" s="209" t="s">
        <v>680</v>
      </c>
      <c r="D6262" s="72" t="str">
        <f t="shared" si="195"/>
        <v>out/2018</v>
      </c>
      <c r="E6262" s="206">
        <v>43374</v>
      </c>
      <c r="F6262" s="205" t="s">
        <v>1642</v>
      </c>
      <c r="G6262" s="205" t="s">
        <v>284</v>
      </c>
      <c r="H6262" s="207" t="s">
        <v>1546</v>
      </c>
      <c r="I6262" s="207" t="s">
        <v>232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679</v>
      </c>
      <c r="C6263" s="209" t="s">
        <v>680</v>
      </c>
      <c r="D6263" s="72" t="str">
        <f t="shared" si="195"/>
        <v>out/2018</v>
      </c>
      <c r="E6263" s="206">
        <v>43374</v>
      </c>
      <c r="F6263" s="205" t="s">
        <v>1643</v>
      </c>
      <c r="G6263" s="205" t="s">
        <v>284</v>
      </c>
      <c r="H6263" s="207" t="s">
        <v>1546</v>
      </c>
      <c r="I6263" s="207" t="s">
        <v>232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679</v>
      </c>
      <c r="C6264" s="209" t="s">
        <v>680</v>
      </c>
      <c r="D6264" s="72" t="str">
        <f t="shared" si="195"/>
        <v>out/2018</v>
      </c>
      <c r="E6264" s="206">
        <v>43374</v>
      </c>
      <c r="F6264" s="205" t="s">
        <v>1644</v>
      </c>
      <c r="G6264" s="205" t="s">
        <v>284</v>
      </c>
      <c r="H6264" s="207" t="s">
        <v>1546</v>
      </c>
      <c r="I6264" s="207" t="s">
        <v>232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679</v>
      </c>
      <c r="C6265" s="209" t="s">
        <v>680</v>
      </c>
      <c r="D6265" s="72" t="str">
        <f t="shared" si="195"/>
        <v>out/2018</v>
      </c>
      <c r="E6265" s="206">
        <v>43374</v>
      </c>
      <c r="F6265" s="205" t="s">
        <v>1645</v>
      </c>
      <c r="G6265" s="205" t="s">
        <v>284</v>
      </c>
      <c r="H6265" s="207" t="s">
        <v>1598</v>
      </c>
      <c r="I6265" s="207" t="s">
        <v>189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679</v>
      </c>
      <c r="C6266" s="209" t="s">
        <v>680</v>
      </c>
      <c r="D6266" s="72" t="str">
        <f t="shared" si="195"/>
        <v>out/2018</v>
      </c>
      <c r="E6266" s="206">
        <v>43374</v>
      </c>
      <c r="F6266" s="205" t="s">
        <v>1646</v>
      </c>
      <c r="G6266" s="205" t="s">
        <v>284</v>
      </c>
      <c r="H6266" s="207" t="s">
        <v>1598</v>
      </c>
      <c r="I6266" s="207" t="s">
        <v>189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679</v>
      </c>
      <c r="C6267" s="209" t="s">
        <v>680</v>
      </c>
      <c r="D6267" s="72" t="str">
        <f t="shared" si="195"/>
        <v>out/2018</v>
      </c>
      <c r="E6267" s="206">
        <v>43374</v>
      </c>
      <c r="F6267" s="205" t="s">
        <v>1647</v>
      </c>
      <c r="G6267" s="205" t="s">
        <v>284</v>
      </c>
      <c r="H6267" s="207" t="s">
        <v>1598</v>
      </c>
      <c r="I6267" s="207" t="s">
        <v>189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679</v>
      </c>
      <c r="C6268" s="209" t="s">
        <v>680</v>
      </c>
      <c r="D6268" s="72" t="str">
        <f t="shared" si="195"/>
        <v>out/2018</v>
      </c>
      <c r="E6268" s="206">
        <v>43374</v>
      </c>
      <c r="F6268" s="205" t="s">
        <v>1645</v>
      </c>
      <c r="G6268" s="205" t="s">
        <v>284</v>
      </c>
      <c r="H6268" s="207" t="s">
        <v>1598</v>
      </c>
      <c r="I6268" s="207" t="s">
        <v>266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679</v>
      </c>
      <c r="C6269" s="209" t="s">
        <v>680</v>
      </c>
      <c r="D6269" s="72" t="str">
        <f t="shared" si="195"/>
        <v>out/2018</v>
      </c>
      <c r="E6269" s="206">
        <v>43374</v>
      </c>
      <c r="F6269" s="205" t="s">
        <v>1646</v>
      </c>
      <c r="G6269" s="205" t="s">
        <v>284</v>
      </c>
      <c r="H6269" s="207" t="s">
        <v>1598</v>
      </c>
      <c r="I6269" s="207" t="s">
        <v>266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679</v>
      </c>
      <c r="C6270" s="209" t="s">
        <v>680</v>
      </c>
      <c r="D6270" s="72" t="str">
        <f t="shared" si="195"/>
        <v>out/2018</v>
      </c>
      <c r="E6270" s="206">
        <v>43374</v>
      </c>
      <c r="F6270" s="205" t="s">
        <v>1647</v>
      </c>
      <c r="G6270" s="205" t="s">
        <v>284</v>
      </c>
      <c r="H6270" s="207" t="s">
        <v>1598</v>
      </c>
      <c r="I6270" s="207" t="s">
        <v>266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679</v>
      </c>
      <c r="C6271" s="209" t="s">
        <v>680</v>
      </c>
      <c r="D6271" s="72" t="str">
        <f t="shared" si="195"/>
        <v>out/2018</v>
      </c>
      <c r="E6271" s="206">
        <v>43374</v>
      </c>
      <c r="F6271" s="205" t="s">
        <v>1648</v>
      </c>
      <c r="G6271" s="205" t="s">
        <v>284</v>
      </c>
      <c r="H6271" s="207" t="s">
        <v>533</v>
      </c>
      <c r="I6271" s="207" t="s">
        <v>189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679</v>
      </c>
      <c r="C6272" s="209" t="s">
        <v>680</v>
      </c>
      <c r="D6272" s="72" t="str">
        <f t="shared" si="195"/>
        <v>out/2018</v>
      </c>
      <c r="E6272" s="206">
        <v>43374</v>
      </c>
      <c r="F6272" s="205" t="s">
        <v>1649</v>
      </c>
      <c r="G6272" s="205" t="s">
        <v>284</v>
      </c>
      <c r="H6272" s="207" t="s">
        <v>533</v>
      </c>
      <c r="I6272" s="207" t="s">
        <v>189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679</v>
      </c>
      <c r="C6273" s="209" t="s">
        <v>680</v>
      </c>
      <c r="D6273" s="72" t="str">
        <f t="shared" si="195"/>
        <v>out/2018</v>
      </c>
      <c r="E6273" s="206">
        <v>43374</v>
      </c>
      <c r="F6273" s="205" t="s">
        <v>1650</v>
      </c>
      <c r="G6273" s="205" t="s">
        <v>284</v>
      </c>
      <c r="H6273" s="207" t="s">
        <v>533</v>
      </c>
      <c r="I6273" s="207" t="s">
        <v>189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679</v>
      </c>
      <c r="C6274" s="209" t="s">
        <v>680</v>
      </c>
      <c r="D6274" s="72" t="str">
        <f t="shared" si="195"/>
        <v>out/2018</v>
      </c>
      <c r="E6274" s="206">
        <v>43374</v>
      </c>
      <c r="F6274" s="205" t="s">
        <v>1648</v>
      </c>
      <c r="G6274" s="205" t="s">
        <v>284</v>
      </c>
      <c r="H6274" s="207" t="s">
        <v>533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679</v>
      </c>
      <c r="C6275" s="209" t="s">
        <v>680</v>
      </c>
      <c r="D6275" s="72" t="str">
        <f t="shared" si="195"/>
        <v>out/2018</v>
      </c>
      <c r="E6275" s="206">
        <v>43374</v>
      </c>
      <c r="F6275" s="205" t="s">
        <v>1649</v>
      </c>
      <c r="G6275" s="205" t="s">
        <v>284</v>
      </c>
      <c r="H6275" s="207" t="s">
        <v>533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679</v>
      </c>
      <c r="C6276" s="209" t="s">
        <v>680</v>
      </c>
      <c r="D6276" s="72" t="str">
        <f t="shared" ref="D6276:D6339" si="197">TEXT(E6276,"mmm/aaaa")</f>
        <v>out/2018</v>
      </c>
      <c r="E6276" s="206">
        <v>43374</v>
      </c>
      <c r="F6276" s="205" t="s">
        <v>1651</v>
      </c>
      <c r="G6276" s="205" t="s">
        <v>284</v>
      </c>
      <c r="H6276" s="207" t="s">
        <v>533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681</v>
      </c>
      <c r="C6277" s="209" t="s">
        <v>680</v>
      </c>
      <c r="D6277" s="72" t="str">
        <f t="shared" si="197"/>
        <v>out/2018</v>
      </c>
      <c r="E6277" s="206">
        <v>43374</v>
      </c>
      <c r="F6277" s="205" t="s">
        <v>200</v>
      </c>
      <c r="G6277" s="205" t="s">
        <v>284</v>
      </c>
      <c r="H6277" s="207" t="s">
        <v>296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679</v>
      </c>
      <c r="C6278" s="209" t="s">
        <v>680</v>
      </c>
      <c r="D6278" s="72" t="str">
        <f t="shared" si="197"/>
        <v>out/2018</v>
      </c>
      <c r="E6278" s="206">
        <v>43374</v>
      </c>
      <c r="F6278" s="205" t="s">
        <v>200</v>
      </c>
      <c r="G6278" s="205" t="s">
        <v>284</v>
      </c>
      <c r="H6278" s="207" t="s">
        <v>296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679</v>
      </c>
      <c r="C6279" s="209" t="s">
        <v>680</v>
      </c>
      <c r="D6279" s="72" t="str">
        <f t="shared" si="197"/>
        <v>out/2018</v>
      </c>
      <c r="E6279" s="206">
        <v>43374</v>
      </c>
      <c r="F6279" s="205" t="s">
        <v>1652</v>
      </c>
      <c r="G6279" s="205" t="s">
        <v>284</v>
      </c>
      <c r="H6279" s="207" t="s">
        <v>324</v>
      </c>
      <c r="I6279" s="207" t="s">
        <v>189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679</v>
      </c>
      <c r="C6280" s="209" t="s">
        <v>680</v>
      </c>
      <c r="D6280" s="72" t="str">
        <f t="shared" si="197"/>
        <v>out/2018</v>
      </c>
      <c r="E6280" s="206">
        <v>43374</v>
      </c>
      <c r="F6280" s="205" t="s">
        <v>411</v>
      </c>
      <c r="G6280" s="205" t="s">
        <v>284</v>
      </c>
      <c r="H6280" s="207" t="s">
        <v>324</v>
      </c>
      <c r="I6280" s="207" t="s">
        <v>189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679</v>
      </c>
      <c r="C6281" s="209" t="s">
        <v>680</v>
      </c>
      <c r="D6281" s="72" t="str">
        <f t="shared" si="197"/>
        <v>out/2018</v>
      </c>
      <c r="E6281" s="206">
        <v>43374</v>
      </c>
      <c r="F6281" s="205" t="s">
        <v>1652</v>
      </c>
      <c r="G6281" s="205" t="s">
        <v>284</v>
      </c>
      <c r="H6281" s="207" t="s">
        <v>324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679</v>
      </c>
      <c r="C6282" s="209" t="s">
        <v>680</v>
      </c>
      <c r="D6282" s="72" t="str">
        <f t="shared" si="197"/>
        <v>out/2018</v>
      </c>
      <c r="E6282" s="206">
        <v>43374</v>
      </c>
      <c r="F6282" s="205" t="s">
        <v>411</v>
      </c>
      <c r="G6282" s="205" t="s">
        <v>284</v>
      </c>
      <c r="H6282" s="207" t="s">
        <v>324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679</v>
      </c>
      <c r="C6283" s="209" t="s">
        <v>680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284</v>
      </c>
      <c r="H6283" s="207" t="s">
        <v>994</v>
      </c>
      <c r="I6283" s="207" t="s">
        <v>249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679</v>
      </c>
      <c r="C6284" s="209" t="s">
        <v>680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300</v>
      </c>
      <c r="H6284" s="207" t="s">
        <v>994</v>
      </c>
      <c r="I6284" s="207" t="s">
        <v>249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679</v>
      </c>
      <c r="C6285" s="209" t="s">
        <v>680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284</v>
      </c>
      <c r="H6285" s="207" t="s">
        <v>1569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679</v>
      </c>
      <c r="C6286" s="209" t="s">
        <v>680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284</v>
      </c>
      <c r="H6286" s="207" t="s">
        <v>1569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679</v>
      </c>
      <c r="C6287" s="209" t="s">
        <v>680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284</v>
      </c>
      <c r="H6287" s="207" t="s">
        <v>1569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679</v>
      </c>
      <c r="C6288" s="209" t="s">
        <v>680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284</v>
      </c>
      <c r="H6288" s="207" t="s">
        <v>1569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679</v>
      </c>
      <c r="C6289" s="209" t="s">
        <v>680</v>
      </c>
      <c r="D6289" s="72" t="str">
        <f t="shared" si="197"/>
        <v>out/2018</v>
      </c>
      <c r="E6289" s="206">
        <v>43375</v>
      </c>
      <c r="F6289" s="205" t="s">
        <v>1653</v>
      </c>
      <c r="G6289" s="205" t="s">
        <v>284</v>
      </c>
      <c r="H6289" s="207" t="s">
        <v>1275</v>
      </c>
      <c r="I6289" s="207" t="s">
        <v>189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679</v>
      </c>
      <c r="C6290" s="209" t="s">
        <v>680</v>
      </c>
      <c r="D6290" s="72" t="str">
        <f t="shared" si="197"/>
        <v>out/2018</v>
      </c>
      <c r="E6290" s="206">
        <v>43375</v>
      </c>
      <c r="F6290" s="205" t="s">
        <v>1653</v>
      </c>
      <c r="G6290" s="205" t="s">
        <v>284</v>
      </c>
      <c r="H6290" s="207" t="s">
        <v>1275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679</v>
      </c>
      <c r="C6291" s="209" t="s">
        <v>680</v>
      </c>
      <c r="D6291" s="72" t="str">
        <f t="shared" si="197"/>
        <v>out/2018</v>
      </c>
      <c r="E6291" s="206">
        <v>43375</v>
      </c>
      <c r="F6291" s="205" t="s">
        <v>401</v>
      </c>
      <c r="G6291" s="205" t="s">
        <v>284</v>
      </c>
      <c r="H6291" s="207" t="s">
        <v>1018</v>
      </c>
      <c r="I6291" s="207" t="s">
        <v>189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679</v>
      </c>
      <c r="C6292" s="209" t="s">
        <v>680</v>
      </c>
      <c r="D6292" s="72" t="str">
        <f t="shared" si="197"/>
        <v>out/2018</v>
      </c>
      <c r="E6292" s="206">
        <v>43375</v>
      </c>
      <c r="F6292" s="205" t="s">
        <v>401</v>
      </c>
      <c r="G6292" s="205" t="s">
        <v>284</v>
      </c>
      <c r="H6292" s="207" t="s">
        <v>1018</v>
      </c>
      <c r="I6292" s="207" t="s">
        <v>232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679</v>
      </c>
      <c r="C6293" s="209" t="s">
        <v>680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284</v>
      </c>
      <c r="H6293" s="207" t="s">
        <v>1654</v>
      </c>
      <c r="I6293" s="207" t="s">
        <v>189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679</v>
      </c>
      <c r="C6294" s="209" t="s">
        <v>680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286</v>
      </c>
      <c r="H6294" s="207" t="s">
        <v>1654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679</v>
      </c>
      <c r="C6295" s="209" t="s">
        <v>680</v>
      </c>
      <c r="D6295" s="72" t="str">
        <f t="shared" si="197"/>
        <v>out/2018</v>
      </c>
      <c r="E6295" s="206">
        <v>43375</v>
      </c>
      <c r="F6295" s="205" t="s">
        <v>200</v>
      </c>
      <c r="G6295" s="205" t="s">
        <v>284</v>
      </c>
      <c r="H6295" s="207" t="s">
        <v>291</v>
      </c>
      <c r="I6295" s="207" t="s">
        <v>226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679</v>
      </c>
      <c r="C6296" s="209" t="s">
        <v>680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284</v>
      </c>
      <c r="H6296" s="207" t="s">
        <v>1593</v>
      </c>
      <c r="I6296" s="207" t="s">
        <v>238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679</v>
      </c>
      <c r="C6297" s="209" t="s">
        <v>680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284</v>
      </c>
      <c r="H6297" s="207" t="s">
        <v>1593</v>
      </c>
      <c r="I6297" s="207" t="s">
        <v>189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679</v>
      </c>
      <c r="C6298" s="209" t="s">
        <v>680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284</v>
      </c>
      <c r="H6298" s="207" t="s">
        <v>889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679</v>
      </c>
      <c r="C6299" s="209" t="s">
        <v>680</v>
      </c>
      <c r="D6299" s="72" t="str">
        <f t="shared" si="197"/>
        <v>out/2018</v>
      </c>
      <c r="E6299" s="206">
        <v>43375</v>
      </c>
      <c r="F6299" s="205" t="s">
        <v>590</v>
      </c>
      <c r="G6299" s="205" t="s">
        <v>284</v>
      </c>
      <c r="H6299" s="207" t="s">
        <v>1001</v>
      </c>
      <c r="I6299" s="207" t="s">
        <v>189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679</v>
      </c>
      <c r="C6300" s="209" t="s">
        <v>680</v>
      </c>
      <c r="D6300" s="72" t="str">
        <f t="shared" si="197"/>
        <v>out/2018</v>
      </c>
      <c r="E6300" s="206">
        <v>43375</v>
      </c>
      <c r="F6300" s="205" t="s">
        <v>590</v>
      </c>
      <c r="G6300" s="205" t="s">
        <v>284</v>
      </c>
      <c r="H6300" s="207" t="s">
        <v>1001</v>
      </c>
      <c r="I6300" s="207" t="s">
        <v>232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679</v>
      </c>
      <c r="C6301" s="209" t="s">
        <v>680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284</v>
      </c>
      <c r="H6301" s="207" t="s">
        <v>1560</v>
      </c>
      <c r="I6301" s="207" t="s">
        <v>189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679</v>
      </c>
      <c r="C6302" s="209" t="s">
        <v>680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284</v>
      </c>
      <c r="H6302" s="207" t="s">
        <v>1560</v>
      </c>
      <c r="I6302" s="207" t="s">
        <v>237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679</v>
      </c>
      <c r="C6303" s="209" t="s">
        <v>680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310</v>
      </c>
      <c r="H6303" s="207" t="s">
        <v>1603</v>
      </c>
      <c r="I6303" s="207" t="s">
        <v>189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679</v>
      </c>
      <c r="C6304" s="209" t="s">
        <v>680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310</v>
      </c>
      <c r="H6304" s="207" t="s">
        <v>1603</v>
      </c>
      <c r="I6304" s="207" t="s">
        <v>237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679</v>
      </c>
      <c r="C6305" s="209" t="s">
        <v>680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284</v>
      </c>
      <c r="H6305" s="207" t="s">
        <v>645</v>
      </c>
      <c r="I6305" s="207" t="s">
        <v>238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679</v>
      </c>
      <c r="C6306" s="209" t="s">
        <v>680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284</v>
      </c>
      <c r="H6306" s="207" t="s">
        <v>185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679</v>
      </c>
      <c r="C6307" s="209" t="s">
        <v>680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284</v>
      </c>
      <c r="H6307" s="207" t="s">
        <v>308</v>
      </c>
      <c r="I6307" s="207" t="s">
        <v>244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679</v>
      </c>
      <c r="C6308" s="209" t="s">
        <v>680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284</v>
      </c>
      <c r="H6308" s="207" t="s">
        <v>308</v>
      </c>
      <c r="I6308" s="207" t="s">
        <v>244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679</v>
      </c>
      <c r="C6309" s="209" t="s">
        <v>680</v>
      </c>
      <c r="D6309" s="72" t="str">
        <f t="shared" si="197"/>
        <v>out/2018</v>
      </c>
      <c r="E6309" s="206">
        <v>43375</v>
      </c>
      <c r="F6309" s="205" t="s">
        <v>202</v>
      </c>
      <c r="G6309" s="205" t="s">
        <v>284</v>
      </c>
      <c r="H6309" s="207" t="s">
        <v>203</v>
      </c>
      <c r="I6309" s="207" t="s">
        <v>289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679</v>
      </c>
      <c r="C6310" s="209" t="s">
        <v>680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284</v>
      </c>
      <c r="H6310" s="207" t="s">
        <v>1655</v>
      </c>
      <c r="I6310" s="207" t="s">
        <v>189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679</v>
      </c>
      <c r="C6311" s="209" t="s">
        <v>680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284</v>
      </c>
      <c r="H6311" s="207" t="s">
        <v>1655</v>
      </c>
      <c r="I6311" s="207" t="s">
        <v>167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679</v>
      </c>
      <c r="C6312" s="209" t="s">
        <v>680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284</v>
      </c>
      <c r="H6312" s="207" t="s">
        <v>993</v>
      </c>
      <c r="I6312" s="207" t="s">
        <v>239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679</v>
      </c>
      <c r="C6313" s="209" t="s">
        <v>680</v>
      </c>
      <c r="D6313" s="72" t="str">
        <f t="shared" si="197"/>
        <v>out/2018</v>
      </c>
      <c r="E6313" s="206">
        <v>43375</v>
      </c>
      <c r="F6313" s="205" t="s">
        <v>1276</v>
      </c>
      <c r="G6313" s="205" t="s">
        <v>284</v>
      </c>
      <c r="H6313" s="207" t="s">
        <v>1005</v>
      </c>
      <c r="I6313" s="207" t="s">
        <v>189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679</v>
      </c>
      <c r="C6314" s="209" t="s">
        <v>680</v>
      </c>
      <c r="D6314" s="72" t="str">
        <f t="shared" si="197"/>
        <v>out/2018</v>
      </c>
      <c r="E6314" s="206">
        <v>43375</v>
      </c>
      <c r="F6314" s="205" t="s">
        <v>1276</v>
      </c>
      <c r="G6314" s="205" t="s">
        <v>284</v>
      </c>
      <c r="H6314" s="207" t="s">
        <v>1005</v>
      </c>
      <c r="I6314" s="207" t="s">
        <v>232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679</v>
      </c>
      <c r="C6315" s="209" t="s">
        <v>680</v>
      </c>
      <c r="D6315" s="72" t="str">
        <f t="shared" si="197"/>
        <v>out/2018</v>
      </c>
      <c r="E6315" s="206">
        <v>43375</v>
      </c>
      <c r="F6315" s="205" t="s">
        <v>209</v>
      </c>
      <c r="G6315" s="205" t="s">
        <v>284</v>
      </c>
      <c r="H6315" s="207" t="s">
        <v>295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679</v>
      </c>
      <c r="C6316" s="209" t="s">
        <v>680</v>
      </c>
      <c r="D6316" s="72" t="str">
        <f t="shared" si="197"/>
        <v>out/2018</v>
      </c>
      <c r="E6316" s="206">
        <v>43375</v>
      </c>
      <c r="F6316" s="205" t="s">
        <v>209</v>
      </c>
      <c r="G6316" s="205" t="s">
        <v>284</v>
      </c>
      <c r="H6316" s="207" t="s">
        <v>295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679</v>
      </c>
      <c r="C6317" s="209" t="s">
        <v>680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284</v>
      </c>
      <c r="H6317" s="207" t="s">
        <v>994</v>
      </c>
      <c r="I6317" s="207" t="s">
        <v>249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679</v>
      </c>
      <c r="C6318" s="209" t="s">
        <v>680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284</v>
      </c>
      <c r="H6318" s="207" t="s">
        <v>1656</v>
      </c>
      <c r="I6318" s="207" t="s">
        <v>189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679</v>
      </c>
      <c r="C6319" s="209" t="s">
        <v>680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284</v>
      </c>
      <c r="H6319" s="207" t="s">
        <v>1656</v>
      </c>
      <c r="I6319" s="207" t="s">
        <v>237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679</v>
      </c>
      <c r="C6320" s="209" t="s">
        <v>680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314</v>
      </c>
      <c r="H6320" s="207" t="s">
        <v>1656</v>
      </c>
      <c r="I6320" s="207" t="s">
        <v>237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679</v>
      </c>
      <c r="C6321" s="209" t="s">
        <v>680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284</v>
      </c>
      <c r="H6321" s="207" t="s">
        <v>1656</v>
      </c>
      <c r="I6321" s="207" t="s">
        <v>189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679</v>
      </c>
      <c r="C6322" s="209" t="s">
        <v>680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314</v>
      </c>
      <c r="H6322" s="207" t="s">
        <v>1656</v>
      </c>
      <c r="I6322" s="207" t="s">
        <v>237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679</v>
      </c>
      <c r="C6323" s="209" t="s">
        <v>680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284</v>
      </c>
      <c r="H6323" s="207" t="s">
        <v>1656</v>
      </c>
      <c r="I6323" s="207" t="s">
        <v>189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679</v>
      </c>
      <c r="C6324" s="209" t="s">
        <v>680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284</v>
      </c>
      <c r="H6324" s="207" t="s">
        <v>1656</v>
      </c>
      <c r="I6324" s="207" t="s">
        <v>189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679</v>
      </c>
      <c r="C6325" s="209" t="s">
        <v>680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314</v>
      </c>
      <c r="H6325" s="207" t="s">
        <v>1656</v>
      </c>
      <c r="I6325" s="207" t="s">
        <v>237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679</v>
      </c>
      <c r="C6326" s="209" t="s">
        <v>680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284</v>
      </c>
      <c r="H6326" s="207" t="s">
        <v>1657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679</v>
      </c>
      <c r="C6327" s="209" t="s">
        <v>680</v>
      </c>
      <c r="D6327" s="72" t="str">
        <f t="shared" si="197"/>
        <v>out/2018</v>
      </c>
      <c r="E6327" s="206">
        <v>43376</v>
      </c>
      <c r="F6327" s="205" t="s">
        <v>1658</v>
      </c>
      <c r="G6327" s="205" t="s">
        <v>284</v>
      </c>
      <c r="H6327" s="207" t="s">
        <v>981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679</v>
      </c>
      <c r="C6328" s="209" t="s">
        <v>680</v>
      </c>
      <c r="D6328" s="72" t="str">
        <f t="shared" si="197"/>
        <v>out/2018</v>
      </c>
      <c r="E6328" s="206">
        <v>43376</v>
      </c>
      <c r="F6328" s="205" t="s">
        <v>577</v>
      </c>
      <c r="G6328" s="205" t="s">
        <v>284</v>
      </c>
      <c r="H6328" s="207" t="s">
        <v>981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679</v>
      </c>
      <c r="C6329" s="209" t="s">
        <v>680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314</v>
      </c>
      <c r="H6329" s="207" t="s">
        <v>1474</v>
      </c>
      <c r="I6329" s="207" t="s">
        <v>189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679</v>
      </c>
      <c r="C6330" s="209" t="s">
        <v>680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314</v>
      </c>
      <c r="H6330" s="207" t="s">
        <v>1474</v>
      </c>
      <c r="I6330" s="207" t="s">
        <v>237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679</v>
      </c>
      <c r="C6331" s="209" t="s">
        <v>680</v>
      </c>
      <c r="D6331" s="72" t="str">
        <f t="shared" si="197"/>
        <v>out/2018</v>
      </c>
      <c r="E6331" s="206">
        <v>43376</v>
      </c>
      <c r="F6331" s="205" t="s">
        <v>202</v>
      </c>
      <c r="G6331" s="205" t="s">
        <v>284</v>
      </c>
      <c r="H6331" s="207" t="s">
        <v>203</v>
      </c>
      <c r="I6331" s="207" t="s">
        <v>289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679</v>
      </c>
      <c r="C6332" s="209" t="s">
        <v>680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284</v>
      </c>
      <c r="H6332" s="207" t="s">
        <v>306</v>
      </c>
      <c r="I6332" s="207" t="s">
        <v>189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679</v>
      </c>
      <c r="C6333" s="209" t="s">
        <v>680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284</v>
      </c>
      <c r="H6333" s="207" t="s">
        <v>306</v>
      </c>
      <c r="I6333" s="207" t="s">
        <v>245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679</v>
      </c>
      <c r="C6334" s="209" t="s">
        <v>680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284</v>
      </c>
      <c r="H6334" s="207" t="s">
        <v>306</v>
      </c>
      <c r="I6334" s="207" t="s">
        <v>189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679</v>
      </c>
      <c r="C6335" s="209" t="s">
        <v>680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284</v>
      </c>
      <c r="H6335" s="207" t="s">
        <v>306</v>
      </c>
      <c r="I6335" s="207" t="s">
        <v>246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679</v>
      </c>
      <c r="C6336" s="209" t="s">
        <v>680</v>
      </c>
      <c r="D6336" s="72" t="str">
        <f t="shared" si="197"/>
        <v>out/2018</v>
      </c>
      <c r="E6336" s="206">
        <v>43376</v>
      </c>
      <c r="F6336" s="205" t="s">
        <v>209</v>
      </c>
      <c r="G6336" s="205" t="s">
        <v>284</v>
      </c>
      <c r="H6336" s="207" t="s">
        <v>295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679</v>
      </c>
      <c r="C6337" s="209" t="s">
        <v>680</v>
      </c>
      <c r="D6337" s="72" t="str">
        <f t="shared" si="197"/>
        <v>out/2018</v>
      </c>
      <c r="E6337" s="206">
        <v>43376</v>
      </c>
      <c r="F6337" s="205" t="s">
        <v>209</v>
      </c>
      <c r="G6337" s="205" t="s">
        <v>284</v>
      </c>
      <c r="H6337" s="207" t="s">
        <v>295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679</v>
      </c>
      <c r="C6338" s="209" t="s">
        <v>680</v>
      </c>
      <c r="D6338" s="72" t="str">
        <f t="shared" si="197"/>
        <v>out/2018</v>
      </c>
      <c r="E6338" s="206">
        <v>43376</v>
      </c>
      <c r="F6338" s="205" t="s">
        <v>209</v>
      </c>
      <c r="G6338" s="205" t="s">
        <v>284</v>
      </c>
      <c r="H6338" s="207" t="s">
        <v>295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679</v>
      </c>
      <c r="C6339" s="209" t="s">
        <v>680</v>
      </c>
      <c r="D6339" s="72" t="str">
        <f t="shared" si="197"/>
        <v>out/2018</v>
      </c>
      <c r="E6339" s="206">
        <v>43376</v>
      </c>
      <c r="F6339" s="205" t="s">
        <v>209</v>
      </c>
      <c r="G6339" s="205" t="s">
        <v>284</v>
      </c>
      <c r="H6339" s="207" t="s">
        <v>295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681</v>
      </c>
      <c r="C6340" s="209" t="s">
        <v>680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284</v>
      </c>
      <c r="H6340" s="207" t="s">
        <v>140</v>
      </c>
      <c r="I6340" s="207" t="s">
        <v>224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679</v>
      </c>
      <c r="C6341" s="209" t="s">
        <v>680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284</v>
      </c>
      <c r="H6341" s="207" t="s">
        <v>537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679</v>
      </c>
      <c r="C6342" s="209" t="s">
        <v>680</v>
      </c>
      <c r="D6342" s="72" t="str">
        <f t="shared" si="199"/>
        <v>out/2018</v>
      </c>
      <c r="E6342" s="206">
        <v>43377</v>
      </c>
      <c r="F6342" s="205" t="s">
        <v>202</v>
      </c>
      <c r="G6342" s="205" t="s">
        <v>284</v>
      </c>
      <c r="H6342" s="207" t="s">
        <v>203</v>
      </c>
      <c r="I6342" s="207" t="s">
        <v>289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679</v>
      </c>
      <c r="C6343" s="209" t="s">
        <v>680</v>
      </c>
      <c r="D6343" s="72" t="str">
        <f t="shared" si="199"/>
        <v>out/2018</v>
      </c>
      <c r="E6343" s="206">
        <v>43378</v>
      </c>
      <c r="F6343" s="205" t="s">
        <v>538</v>
      </c>
      <c r="G6343" s="205" t="s">
        <v>284</v>
      </c>
      <c r="H6343" s="207" t="s">
        <v>1585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679</v>
      </c>
      <c r="C6344" s="209" t="s">
        <v>680</v>
      </c>
      <c r="D6344" s="72" t="str">
        <f t="shared" si="199"/>
        <v>out/2018</v>
      </c>
      <c r="E6344" s="206">
        <v>43378</v>
      </c>
      <c r="F6344" s="205" t="s">
        <v>524</v>
      </c>
      <c r="G6344" s="205" t="s">
        <v>284</v>
      </c>
      <c r="H6344" s="207" t="s">
        <v>1482</v>
      </c>
      <c r="I6344" s="207" t="s">
        <v>189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679</v>
      </c>
      <c r="C6345" s="209" t="s">
        <v>680</v>
      </c>
      <c r="D6345" s="72" t="str">
        <f t="shared" si="199"/>
        <v>out/2018</v>
      </c>
      <c r="E6345" s="206">
        <v>43378</v>
      </c>
      <c r="F6345" s="205" t="s">
        <v>524</v>
      </c>
      <c r="G6345" s="205" t="s">
        <v>284</v>
      </c>
      <c r="H6345" s="207" t="s">
        <v>1482</v>
      </c>
      <c r="I6345" s="207" t="s">
        <v>232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679</v>
      </c>
      <c r="C6346" s="209" t="s">
        <v>680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284</v>
      </c>
      <c r="H6346" s="207" t="s">
        <v>1659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679</v>
      </c>
      <c r="C6347" s="209" t="s">
        <v>680</v>
      </c>
      <c r="D6347" s="72" t="str">
        <f t="shared" si="199"/>
        <v>out/2018</v>
      </c>
      <c r="E6347" s="206">
        <v>43378</v>
      </c>
      <c r="F6347" s="205" t="s">
        <v>538</v>
      </c>
      <c r="G6347" s="205" t="s">
        <v>284</v>
      </c>
      <c r="H6347" s="207" t="s">
        <v>732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679</v>
      </c>
      <c r="C6348" s="209" t="s">
        <v>680</v>
      </c>
      <c r="D6348" s="72" t="str">
        <f t="shared" si="199"/>
        <v>out/2018</v>
      </c>
      <c r="E6348" s="206">
        <v>43378</v>
      </c>
      <c r="F6348" s="205" t="s">
        <v>538</v>
      </c>
      <c r="G6348" s="205" t="s">
        <v>284</v>
      </c>
      <c r="H6348" s="207" t="s">
        <v>1660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679</v>
      </c>
      <c r="C6349" s="209" t="s">
        <v>680</v>
      </c>
      <c r="D6349" s="72" t="str">
        <f t="shared" si="199"/>
        <v>out/2018</v>
      </c>
      <c r="E6349" s="206">
        <v>43378</v>
      </c>
      <c r="F6349" s="205" t="s">
        <v>538</v>
      </c>
      <c r="G6349" s="205" t="s">
        <v>284</v>
      </c>
      <c r="H6349" s="207" t="s">
        <v>871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679</v>
      </c>
      <c r="C6350" s="209" t="s">
        <v>680</v>
      </c>
      <c r="D6350" s="72" t="str">
        <f t="shared" si="199"/>
        <v>out/2018</v>
      </c>
      <c r="E6350" s="206">
        <v>43378</v>
      </c>
      <c r="F6350" s="205" t="s">
        <v>538</v>
      </c>
      <c r="G6350" s="205" t="s">
        <v>284</v>
      </c>
      <c r="H6350" s="207" t="s">
        <v>918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679</v>
      </c>
      <c r="C6351" s="209" t="s">
        <v>680</v>
      </c>
      <c r="D6351" s="72" t="str">
        <f t="shared" si="199"/>
        <v>out/2018</v>
      </c>
      <c r="E6351" s="206">
        <v>43378</v>
      </c>
      <c r="F6351" s="205" t="s">
        <v>1661</v>
      </c>
      <c r="G6351" s="205" t="s">
        <v>284</v>
      </c>
      <c r="H6351" s="207" t="s">
        <v>542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679</v>
      </c>
      <c r="C6352" s="209" t="s">
        <v>680</v>
      </c>
      <c r="D6352" s="72" t="str">
        <f t="shared" si="199"/>
        <v>out/2018</v>
      </c>
      <c r="E6352" s="206">
        <v>43378</v>
      </c>
      <c r="F6352" s="205" t="s">
        <v>538</v>
      </c>
      <c r="G6352" s="205" t="s">
        <v>284</v>
      </c>
      <c r="H6352" s="207" t="s">
        <v>539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679</v>
      </c>
      <c r="C6353" s="209" t="s">
        <v>680</v>
      </c>
      <c r="D6353" s="72" t="str">
        <f t="shared" si="199"/>
        <v>out/2018</v>
      </c>
      <c r="E6353" s="206">
        <v>43378</v>
      </c>
      <c r="F6353" s="205" t="s">
        <v>538</v>
      </c>
      <c r="G6353" s="205" t="s">
        <v>284</v>
      </c>
      <c r="H6353" s="207" t="s">
        <v>1588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679</v>
      </c>
      <c r="C6354" s="209" t="s">
        <v>680</v>
      </c>
      <c r="D6354" s="72" t="str">
        <f t="shared" si="199"/>
        <v>out/2018</v>
      </c>
      <c r="E6354" s="206">
        <v>43378</v>
      </c>
      <c r="F6354" s="205" t="s">
        <v>538</v>
      </c>
      <c r="G6354" s="205" t="s">
        <v>284</v>
      </c>
      <c r="H6354" s="207" t="s">
        <v>1589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679</v>
      </c>
      <c r="C6355" s="209" t="s">
        <v>680</v>
      </c>
      <c r="D6355" s="72" t="str">
        <f t="shared" si="199"/>
        <v>out/2018</v>
      </c>
      <c r="E6355" s="206">
        <v>43378</v>
      </c>
      <c r="F6355" s="205" t="s">
        <v>538</v>
      </c>
      <c r="G6355" s="205" t="s">
        <v>284</v>
      </c>
      <c r="H6355" s="207" t="s">
        <v>1167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679</v>
      </c>
      <c r="C6356" s="209" t="s">
        <v>680</v>
      </c>
      <c r="D6356" s="72" t="str">
        <f t="shared" si="199"/>
        <v>out/2018</v>
      </c>
      <c r="E6356" s="206">
        <v>43378</v>
      </c>
      <c r="F6356" s="205" t="s">
        <v>538</v>
      </c>
      <c r="G6356" s="205" t="s">
        <v>284</v>
      </c>
      <c r="H6356" s="207" t="s">
        <v>1592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679</v>
      </c>
      <c r="C6357" s="209" t="s">
        <v>680</v>
      </c>
      <c r="D6357" s="72" t="str">
        <f t="shared" si="199"/>
        <v>out/2018</v>
      </c>
      <c r="E6357" s="206">
        <v>43378</v>
      </c>
      <c r="F6357" s="205" t="s">
        <v>209</v>
      </c>
      <c r="G6357" s="205" t="s">
        <v>284</v>
      </c>
      <c r="H6357" s="207" t="s">
        <v>295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679</v>
      </c>
      <c r="C6358" s="209" t="s">
        <v>680</v>
      </c>
      <c r="D6358" s="72" t="str">
        <f t="shared" si="199"/>
        <v>out/2018</v>
      </c>
      <c r="E6358" s="206">
        <v>43378</v>
      </c>
      <c r="F6358" s="205" t="s">
        <v>209</v>
      </c>
      <c r="G6358" s="205" t="s">
        <v>284</v>
      </c>
      <c r="H6358" s="207" t="s">
        <v>295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679</v>
      </c>
      <c r="C6359" s="209" t="s">
        <v>680</v>
      </c>
      <c r="D6359" s="72" t="str">
        <f t="shared" si="199"/>
        <v>out/2018</v>
      </c>
      <c r="E6359" s="206">
        <v>43378</v>
      </c>
      <c r="F6359" s="205" t="s">
        <v>209</v>
      </c>
      <c r="G6359" s="205" t="s">
        <v>284</v>
      </c>
      <c r="H6359" s="207" t="s">
        <v>295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679</v>
      </c>
      <c r="C6360" s="209" t="s">
        <v>680</v>
      </c>
      <c r="D6360" s="72" t="str">
        <f t="shared" si="199"/>
        <v>out/2018</v>
      </c>
      <c r="E6360" s="206">
        <v>43378</v>
      </c>
      <c r="F6360" s="205" t="s">
        <v>209</v>
      </c>
      <c r="G6360" s="205" t="s">
        <v>284</v>
      </c>
      <c r="H6360" s="207" t="s">
        <v>295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679</v>
      </c>
      <c r="C6361" s="209" t="s">
        <v>680</v>
      </c>
      <c r="D6361" s="72" t="str">
        <f t="shared" si="199"/>
        <v>out/2018</v>
      </c>
      <c r="E6361" s="206">
        <v>43378</v>
      </c>
      <c r="F6361" s="205" t="s">
        <v>209</v>
      </c>
      <c r="G6361" s="205" t="s">
        <v>284</v>
      </c>
      <c r="H6361" s="207" t="s">
        <v>295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679</v>
      </c>
      <c r="C6362" s="209" t="s">
        <v>680</v>
      </c>
      <c r="D6362" s="72" t="str">
        <f t="shared" si="199"/>
        <v>out/2018</v>
      </c>
      <c r="E6362" s="206">
        <v>43378</v>
      </c>
      <c r="F6362" s="205" t="s">
        <v>209</v>
      </c>
      <c r="G6362" s="205" t="s">
        <v>284</v>
      </c>
      <c r="H6362" s="207" t="s">
        <v>295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679</v>
      </c>
      <c r="C6363" s="209" t="s">
        <v>680</v>
      </c>
      <c r="D6363" s="72" t="str">
        <f t="shared" si="199"/>
        <v>out/2018</v>
      </c>
      <c r="E6363" s="206">
        <v>43378</v>
      </c>
      <c r="F6363" s="205" t="s">
        <v>209</v>
      </c>
      <c r="G6363" s="205" t="s">
        <v>284</v>
      </c>
      <c r="H6363" s="207" t="s">
        <v>295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681</v>
      </c>
      <c r="C6364" s="209" t="s">
        <v>680</v>
      </c>
      <c r="D6364" s="72" t="str">
        <f t="shared" si="199"/>
        <v>out/2018</v>
      </c>
      <c r="E6364" s="206">
        <v>43378</v>
      </c>
      <c r="F6364" s="205" t="s">
        <v>200</v>
      </c>
      <c r="G6364" s="205" t="s">
        <v>284</v>
      </c>
      <c r="H6364" s="207" t="s">
        <v>296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679</v>
      </c>
      <c r="C6365" s="209" t="s">
        <v>680</v>
      </c>
      <c r="D6365" s="72" t="str">
        <f t="shared" si="199"/>
        <v>out/2018</v>
      </c>
      <c r="E6365" s="206">
        <v>43378</v>
      </c>
      <c r="F6365" s="205" t="s">
        <v>200</v>
      </c>
      <c r="G6365" s="205" t="s">
        <v>284</v>
      </c>
      <c r="H6365" s="207" t="s">
        <v>296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679</v>
      </c>
      <c r="C6366" s="209" t="s">
        <v>680</v>
      </c>
      <c r="D6366" s="72" t="str">
        <f t="shared" si="199"/>
        <v>out/2018</v>
      </c>
      <c r="E6366" s="206">
        <v>43378</v>
      </c>
      <c r="F6366" s="205" t="s">
        <v>538</v>
      </c>
      <c r="G6366" s="205" t="s">
        <v>284</v>
      </c>
      <c r="H6366" s="207" t="s">
        <v>1662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679</v>
      </c>
      <c r="C6367" s="209" t="s">
        <v>680</v>
      </c>
      <c r="D6367" s="72" t="str">
        <f t="shared" si="199"/>
        <v>out/2018</v>
      </c>
      <c r="E6367" s="206">
        <v>43381</v>
      </c>
      <c r="F6367" s="205" t="s">
        <v>1606</v>
      </c>
      <c r="G6367" s="205" t="s">
        <v>284</v>
      </c>
      <c r="H6367" s="207" t="s">
        <v>212</v>
      </c>
      <c r="I6367" s="207" t="s">
        <v>201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679</v>
      </c>
      <c r="C6368" s="209" t="s">
        <v>680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284</v>
      </c>
      <c r="H6368" s="207" t="s">
        <v>313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679</v>
      </c>
      <c r="C6369" s="209" t="s">
        <v>680</v>
      </c>
      <c r="D6369" s="72" t="str">
        <f t="shared" si="199"/>
        <v>out/2018</v>
      </c>
      <c r="E6369" s="206">
        <v>43381</v>
      </c>
      <c r="F6369" s="205" t="s">
        <v>1663</v>
      </c>
      <c r="G6369" s="205" t="s">
        <v>284</v>
      </c>
      <c r="H6369" s="207" t="s">
        <v>1482</v>
      </c>
      <c r="I6369" s="207" t="s">
        <v>189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679</v>
      </c>
      <c r="C6370" s="209" t="s">
        <v>680</v>
      </c>
      <c r="D6370" s="72" t="str">
        <f t="shared" si="199"/>
        <v>out/2018</v>
      </c>
      <c r="E6370" s="206">
        <v>43381</v>
      </c>
      <c r="F6370" s="205" t="s">
        <v>1663</v>
      </c>
      <c r="G6370" s="205" t="s">
        <v>284</v>
      </c>
      <c r="H6370" s="207" t="s">
        <v>1482</v>
      </c>
      <c r="I6370" s="207" t="s">
        <v>232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679</v>
      </c>
      <c r="C6371" s="209" t="s">
        <v>680</v>
      </c>
      <c r="D6371" s="72" t="str">
        <f t="shared" si="199"/>
        <v>out/2018</v>
      </c>
      <c r="E6371" s="206">
        <v>43381</v>
      </c>
      <c r="F6371" s="205" t="s">
        <v>1495</v>
      </c>
      <c r="G6371" s="205" t="s">
        <v>284</v>
      </c>
      <c r="H6371" s="207" t="s">
        <v>732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679</v>
      </c>
      <c r="C6372" s="209" t="s">
        <v>680</v>
      </c>
      <c r="D6372" s="72" t="str">
        <f t="shared" si="199"/>
        <v>out/2018</v>
      </c>
      <c r="E6372" s="206">
        <v>43381</v>
      </c>
      <c r="F6372" s="205" t="s">
        <v>1664</v>
      </c>
      <c r="G6372" s="205" t="s">
        <v>284</v>
      </c>
      <c r="H6372" s="207" t="s">
        <v>1665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679</v>
      </c>
      <c r="C6373" s="209" t="s">
        <v>680</v>
      </c>
      <c r="D6373" s="72" t="str">
        <f t="shared" si="199"/>
        <v>out/2018</v>
      </c>
      <c r="E6373" s="206">
        <v>43381</v>
      </c>
      <c r="F6373" s="205" t="s">
        <v>1666</v>
      </c>
      <c r="G6373" s="205" t="s">
        <v>284</v>
      </c>
      <c r="H6373" s="207" t="s">
        <v>1665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679</v>
      </c>
      <c r="C6374" s="209" t="s">
        <v>680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284</v>
      </c>
      <c r="H6374" s="207" t="s">
        <v>1019</v>
      </c>
      <c r="I6374" s="207" t="s">
        <v>239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679</v>
      </c>
      <c r="C6375" s="209" t="s">
        <v>680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284</v>
      </c>
      <c r="H6375" s="207" t="s">
        <v>1397</v>
      </c>
      <c r="I6375" s="207" t="s">
        <v>238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679</v>
      </c>
      <c r="C6376" s="209" t="s">
        <v>680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284</v>
      </c>
      <c r="H6376" s="207" t="s">
        <v>1397</v>
      </c>
      <c r="I6376" s="207" t="s">
        <v>189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679</v>
      </c>
      <c r="C6377" s="209" t="s">
        <v>680</v>
      </c>
      <c r="D6377" s="72" t="str">
        <f t="shared" si="199"/>
        <v>out/2018</v>
      </c>
      <c r="E6377" s="206">
        <v>43381</v>
      </c>
      <c r="F6377" s="205" t="s">
        <v>209</v>
      </c>
      <c r="G6377" s="205" t="s">
        <v>284</v>
      </c>
      <c r="H6377" s="207" t="s">
        <v>295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679</v>
      </c>
      <c r="C6378" s="209" t="s">
        <v>680</v>
      </c>
      <c r="D6378" s="72" t="str">
        <f t="shared" si="199"/>
        <v>out/2018</v>
      </c>
      <c r="E6378" s="206">
        <v>43381</v>
      </c>
      <c r="F6378" s="205" t="s">
        <v>209</v>
      </c>
      <c r="G6378" s="205" t="s">
        <v>284</v>
      </c>
      <c r="H6378" s="207" t="s">
        <v>295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679</v>
      </c>
      <c r="C6379" s="209" t="s">
        <v>680</v>
      </c>
      <c r="D6379" s="72" t="str">
        <f t="shared" si="199"/>
        <v>out/2018</v>
      </c>
      <c r="E6379" s="206">
        <v>43381</v>
      </c>
      <c r="F6379" s="205" t="s">
        <v>209</v>
      </c>
      <c r="G6379" s="205" t="s">
        <v>284</v>
      </c>
      <c r="H6379" s="207" t="s">
        <v>295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679</v>
      </c>
      <c r="C6380" s="209" t="s">
        <v>680</v>
      </c>
      <c r="D6380" s="72" t="str">
        <f t="shared" si="199"/>
        <v>out/2018</v>
      </c>
      <c r="E6380" s="206">
        <v>43382</v>
      </c>
      <c r="F6380" s="205" t="s">
        <v>311</v>
      </c>
      <c r="G6380" s="205" t="s">
        <v>284</v>
      </c>
      <c r="H6380" s="207" t="s">
        <v>383</v>
      </c>
      <c r="I6380" s="207" t="s">
        <v>265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679</v>
      </c>
      <c r="C6381" s="209" t="s">
        <v>680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284</v>
      </c>
      <c r="H6381" s="207" t="s">
        <v>1667</v>
      </c>
      <c r="I6381" s="207" t="s">
        <v>157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679</v>
      </c>
      <c r="C6382" s="209" t="s">
        <v>680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284</v>
      </c>
      <c r="H6382" s="207" t="s">
        <v>1667</v>
      </c>
      <c r="I6382" s="207" t="s">
        <v>157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679</v>
      </c>
      <c r="C6383" s="209" t="s">
        <v>680</v>
      </c>
      <c r="D6383" s="72" t="str">
        <f t="shared" si="199"/>
        <v>out/2018</v>
      </c>
      <c r="E6383" s="206">
        <v>43382</v>
      </c>
      <c r="F6383" s="205" t="s">
        <v>209</v>
      </c>
      <c r="G6383" s="205" t="s">
        <v>284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679</v>
      </c>
      <c r="C6384" s="209" t="s">
        <v>680</v>
      </c>
      <c r="D6384" s="72" t="str">
        <f t="shared" si="199"/>
        <v>out/2018</v>
      </c>
      <c r="E6384" s="206">
        <v>43382</v>
      </c>
      <c r="F6384" s="205" t="s">
        <v>538</v>
      </c>
      <c r="G6384" s="205" t="s">
        <v>284</v>
      </c>
      <c r="H6384" s="207" t="s">
        <v>732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679</v>
      </c>
      <c r="C6385" s="209" t="s">
        <v>680</v>
      </c>
      <c r="D6385" s="72" t="str">
        <f t="shared" si="199"/>
        <v>out/2018</v>
      </c>
      <c r="E6385" s="206">
        <v>43382</v>
      </c>
      <c r="F6385" s="205" t="s">
        <v>311</v>
      </c>
      <c r="G6385" s="205" t="s">
        <v>284</v>
      </c>
      <c r="H6385" s="207" t="s">
        <v>197</v>
      </c>
      <c r="I6385" s="207" t="s">
        <v>265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679</v>
      </c>
      <c r="C6386" s="209" t="s">
        <v>680</v>
      </c>
      <c r="D6386" s="72" t="str">
        <f t="shared" si="199"/>
        <v>out/2018</v>
      </c>
      <c r="E6386" s="206">
        <v>43382</v>
      </c>
      <c r="F6386" s="205" t="s">
        <v>311</v>
      </c>
      <c r="G6386" s="205" t="s">
        <v>284</v>
      </c>
      <c r="H6386" s="207" t="s">
        <v>383</v>
      </c>
      <c r="I6386" s="207" t="s">
        <v>265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679</v>
      </c>
      <c r="C6387" s="209" t="s">
        <v>680</v>
      </c>
      <c r="D6387" s="72" t="str">
        <f t="shared" si="199"/>
        <v>out/2018</v>
      </c>
      <c r="E6387" s="206">
        <v>43382</v>
      </c>
      <c r="F6387" s="205" t="s">
        <v>311</v>
      </c>
      <c r="G6387" s="205" t="s">
        <v>284</v>
      </c>
      <c r="H6387" s="207" t="s">
        <v>855</v>
      </c>
      <c r="I6387" s="207" t="s">
        <v>265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679</v>
      </c>
      <c r="C6388" s="209" t="s">
        <v>680</v>
      </c>
      <c r="D6388" s="72" t="str">
        <f t="shared" si="199"/>
        <v>out/2018</v>
      </c>
      <c r="E6388" s="206">
        <v>43382</v>
      </c>
      <c r="F6388" s="205" t="s">
        <v>311</v>
      </c>
      <c r="G6388" s="205" t="s">
        <v>284</v>
      </c>
      <c r="H6388" s="207" t="s">
        <v>1561</v>
      </c>
      <c r="I6388" s="207" t="s">
        <v>265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679</v>
      </c>
      <c r="C6389" s="209" t="s">
        <v>680</v>
      </c>
      <c r="D6389" s="72" t="str">
        <f t="shared" si="199"/>
        <v>out/2018</v>
      </c>
      <c r="E6389" s="206">
        <v>43382</v>
      </c>
      <c r="F6389" s="205" t="s">
        <v>311</v>
      </c>
      <c r="G6389" s="205" t="s">
        <v>284</v>
      </c>
      <c r="H6389" s="207" t="s">
        <v>1316</v>
      </c>
      <c r="I6389" s="207" t="s">
        <v>265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679</v>
      </c>
      <c r="C6390" s="209" t="s">
        <v>680</v>
      </c>
      <c r="D6390" s="72" t="str">
        <f t="shared" si="199"/>
        <v>out/2018</v>
      </c>
      <c r="E6390" s="206">
        <v>43382</v>
      </c>
      <c r="F6390" s="205" t="s">
        <v>311</v>
      </c>
      <c r="G6390" s="205" t="s">
        <v>284</v>
      </c>
      <c r="H6390" s="207" t="s">
        <v>1566</v>
      </c>
      <c r="I6390" s="207" t="s">
        <v>265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679</v>
      </c>
      <c r="C6391" s="209" t="s">
        <v>680</v>
      </c>
      <c r="D6391" s="72" t="str">
        <f t="shared" si="199"/>
        <v>out/2018</v>
      </c>
      <c r="E6391" s="206">
        <v>43382</v>
      </c>
      <c r="F6391" s="205" t="s">
        <v>311</v>
      </c>
      <c r="G6391" s="205" t="s">
        <v>284</v>
      </c>
      <c r="H6391" s="207" t="s">
        <v>967</v>
      </c>
      <c r="I6391" s="221" t="s">
        <v>265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679</v>
      </c>
      <c r="C6392" s="209" t="s">
        <v>680</v>
      </c>
      <c r="D6392" s="72" t="str">
        <f t="shared" si="199"/>
        <v>out/2018</v>
      </c>
      <c r="E6392" s="206">
        <v>43382</v>
      </c>
      <c r="F6392" s="205" t="s">
        <v>202</v>
      </c>
      <c r="G6392" s="205" t="s">
        <v>284</v>
      </c>
      <c r="H6392" s="207" t="s">
        <v>203</v>
      </c>
      <c r="I6392" s="207" t="s">
        <v>289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679</v>
      </c>
      <c r="C6393" s="209" t="s">
        <v>680</v>
      </c>
      <c r="D6393" s="72" t="str">
        <f t="shared" si="199"/>
        <v>out/2018</v>
      </c>
      <c r="E6393" s="206">
        <v>43382</v>
      </c>
      <c r="F6393" s="205" t="s">
        <v>311</v>
      </c>
      <c r="G6393" s="205" t="s">
        <v>284</v>
      </c>
      <c r="H6393" s="207" t="s">
        <v>205</v>
      </c>
      <c r="I6393" s="207" t="s">
        <v>265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679</v>
      </c>
      <c r="C6394" s="209" t="s">
        <v>680</v>
      </c>
      <c r="D6394" s="72" t="str">
        <f t="shared" si="199"/>
        <v>out/2018</v>
      </c>
      <c r="E6394" s="206">
        <v>43382</v>
      </c>
      <c r="F6394" s="205" t="s">
        <v>311</v>
      </c>
      <c r="G6394" s="205" t="s">
        <v>284</v>
      </c>
      <c r="H6394" s="207" t="s">
        <v>1208</v>
      </c>
      <c r="I6394" s="207" t="s">
        <v>265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679</v>
      </c>
      <c r="C6395" s="209" t="s">
        <v>680</v>
      </c>
      <c r="D6395" s="72" t="str">
        <f t="shared" si="199"/>
        <v>out/2018</v>
      </c>
      <c r="E6395" s="206">
        <v>43382</v>
      </c>
      <c r="F6395" s="205" t="s">
        <v>311</v>
      </c>
      <c r="G6395" s="205" t="s">
        <v>284</v>
      </c>
      <c r="H6395" s="207" t="s">
        <v>967</v>
      </c>
      <c r="I6395" s="207" t="s">
        <v>265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679</v>
      </c>
      <c r="C6396" s="209" t="s">
        <v>680</v>
      </c>
      <c r="D6396" s="72" t="str">
        <f t="shared" si="199"/>
        <v>out/2018</v>
      </c>
      <c r="E6396" s="206">
        <v>43382</v>
      </c>
      <c r="F6396" s="205" t="s">
        <v>311</v>
      </c>
      <c r="G6396" s="205" t="s">
        <v>284</v>
      </c>
      <c r="H6396" s="207" t="s">
        <v>1244</v>
      </c>
      <c r="I6396" s="207" t="s">
        <v>265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679</v>
      </c>
      <c r="C6397" s="209" t="s">
        <v>680</v>
      </c>
      <c r="D6397" s="72" t="str">
        <f t="shared" si="199"/>
        <v>out/2018</v>
      </c>
      <c r="E6397" s="206">
        <v>43382</v>
      </c>
      <c r="F6397" s="205" t="s">
        <v>311</v>
      </c>
      <c r="G6397" s="205" t="s">
        <v>284</v>
      </c>
      <c r="H6397" s="207" t="s">
        <v>375</v>
      </c>
      <c r="I6397" s="207" t="s">
        <v>265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679</v>
      </c>
      <c r="C6398" s="209" t="s">
        <v>680</v>
      </c>
      <c r="D6398" s="72" t="str">
        <f t="shared" si="199"/>
        <v>out/2018</v>
      </c>
      <c r="E6398" s="206">
        <v>43382</v>
      </c>
      <c r="F6398" s="205" t="s">
        <v>311</v>
      </c>
      <c r="G6398" s="205" t="s">
        <v>284</v>
      </c>
      <c r="H6398" s="207" t="s">
        <v>1668</v>
      </c>
      <c r="I6398" s="207" t="s">
        <v>265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679</v>
      </c>
      <c r="C6399" s="209" t="s">
        <v>680</v>
      </c>
      <c r="D6399" s="72" t="str">
        <f t="shared" si="199"/>
        <v>out/2018</v>
      </c>
      <c r="E6399" s="206">
        <v>43382</v>
      </c>
      <c r="F6399" s="205" t="s">
        <v>311</v>
      </c>
      <c r="G6399" s="205" t="s">
        <v>284</v>
      </c>
      <c r="H6399" s="207" t="s">
        <v>1668</v>
      </c>
      <c r="I6399" s="207" t="s">
        <v>265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679</v>
      </c>
      <c r="C6400" s="209" t="s">
        <v>680</v>
      </c>
      <c r="D6400" s="72" t="str">
        <f t="shared" si="199"/>
        <v>out/2018</v>
      </c>
      <c r="E6400" s="206">
        <v>43382</v>
      </c>
      <c r="F6400" s="205" t="s">
        <v>209</v>
      </c>
      <c r="G6400" s="205" t="s">
        <v>284</v>
      </c>
      <c r="H6400" s="207" t="s">
        <v>295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679</v>
      </c>
      <c r="C6401" s="209" t="s">
        <v>680</v>
      </c>
      <c r="D6401" s="72" t="str">
        <f t="shared" si="199"/>
        <v>out/2018</v>
      </c>
      <c r="E6401" s="206">
        <v>43382</v>
      </c>
      <c r="F6401" s="205" t="s">
        <v>209</v>
      </c>
      <c r="G6401" s="205" t="s">
        <v>284</v>
      </c>
      <c r="H6401" s="207" t="s">
        <v>295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679</v>
      </c>
      <c r="C6402" s="209" t="s">
        <v>680</v>
      </c>
      <c r="D6402" s="72" t="str">
        <f t="shared" si="199"/>
        <v>out/2018</v>
      </c>
      <c r="E6402" s="206">
        <v>43382</v>
      </c>
      <c r="F6402" s="205" t="s">
        <v>209</v>
      </c>
      <c r="G6402" s="205" t="s">
        <v>284</v>
      </c>
      <c r="H6402" s="207" t="s">
        <v>295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679</v>
      </c>
      <c r="C6403" s="209" t="s">
        <v>680</v>
      </c>
      <c r="D6403" s="72" t="str">
        <f t="shared" si="199"/>
        <v>out/2018</v>
      </c>
      <c r="E6403" s="206">
        <v>43382</v>
      </c>
      <c r="F6403" s="205" t="s">
        <v>209</v>
      </c>
      <c r="G6403" s="205" t="s">
        <v>284</v>
      </c>
      <c r="H6403" s="207" t="s">
        <v>295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679</v>
      </c>
      <c r="C6404" s="209" t="s">
        <v>680</v>
      </c>
      <c r="D6404" s="72" t="str">
        <f t="shared" ref="D6404:D6467" si="201">TEXT(E6404,"mmm/aaaa")</f>
        <v>out/2018</v>
      </c>
      <c r="E6404" s="206">
        <v>43382</v>
      </c>
      <c r="F6404" s="205" t="s">
        <v>209</v>
      </c>
      <c r="G6404" s="205" t="s">
        <v>284</v>
      </c>
      <c r="H6404" s="207" t="s">
        <v>295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679</v>
      </c>
      <c r="C6405" s="209" t="s">
        <v>680</v>
      </c>
      <c r="D6405" s="72" t="str">
        <f t="shared" si="201"/>
        <v>out/2018</v>
      </c>
      <c r="E6405" s="206">
        <v>43382</v>
      </c>
      <c r="F6405" s="205" t="s">
        <v>209</v>
      </c>
      <c r="G6405" s="205" t="s">
        <v>284</v>
      </c>
      <c r="H6405" s="207" t="s">
        <v>295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679</v>
      </c>
      <c r="C6406" s="209" t="s">
        <v>680</v>
      </c>
      <c r="D6406" s="72" t="str">
        <f t="shared" si="201"/>
        <v>out/2018</v>
      </c>
      <c r="E6406" s="206">
        <v>43382</v>
      </c>
      <c r="F6406" s="205" t="s">
        <v>209</v>
      </c>
      <c r="G6406" s="205" t="s">
        <v>284</v>
      </c>
      <c r="H6406" s="207" t="s">
        <v>295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679</v>
      </c>
      <c r="C6407" s="209" t="s">
        <v>680</v>
      </c>
      <c r="D6407" s="72" t="str">
        <f t="shared" si="201"/>
        <v>out/2018</v>
      </c>
      <c r="E6407" s="206">
        <v>43382</v>
      </c>
      <c r="F6407" s="205" t="s">
        <v>209</v>
      </c>
      <c r="G6407" s="205" t="s">
        <v>284</v>
      </c>
      <c r="H6407" s="207" t="s">
        <v>295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679</v>
      </c>
      <c r="C6408" s="209" t="s">
        <v>680</v>
      </c>
      <c r="D6408" s="72" t="str">
        <f t="shared" si="201"/>
        <v>out/2018</v>
      </c>
      <c r="E6408" s="206">
        <v>43382</v>
      </c>
      <c r="F6408" s="205" t="s">
        <v>209</v>
      </c>
      <c r="G6408" s="205" t="s">
        <v>284</v>
      </c>
      <c r="H6408" s="207" t="s">
        <v>295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679</v>
      </c>
      <c r="C6409" s="209" t="s">
        <v>680</v>
      </c>
      <c r="D6409" s="72" t="str">
        <f t="shared" si="201"/>
        <v>out/2018</v>
      </c>
      <c r="E6409" s="206">
        <v>43382</v>
      </c>
      <c r="F6409" s="205" t="s">
        <v>209</v>
      </c>
      <c r="G6409" s="205" t="s">
        <v>284</v>
      </c>
      <c r="H6409" s="207" t="s">
        <v>295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679</v>
      </c>
      <c r="C6410" s="209" t="s">
        <v>680</v>
      </c>
      <c r="D6410" s="72" t="str">
        <f t="shared" si="201"/>
        <v>out/2018</v>
      </c>
      <c r="E6410" s="206">
        <v>43382</v>
      </c>
      <c r="F6410" s="205" t="s">
        <v>209</v>
      </c>
      <c r="G6410" s="205" t="s">
        <v>284</v>
      </c>
      <c r="H6410" s="207" t="s">
        <v>295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679</v>
      </c>
      <c r="C6411" s="209" t="s">
        <v>680</v>
      </c>
      <c r="D6411" s="72" t="str">
        <f t="shared" si="201"/>
        <v>out/2018</v>
      </c>
      <c r="E6411" s="206">
        <v>43382</v>
      </c>
      <c r="F6411" s="205" t="s">
        <v>209</v>
      </c>
      <c r="G6411" s="205" t="s">
        <v>284</v>
      </c>
      <c r="H6411" s="207" t="s">
        <v>295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679</v>
      </c>
      <c r="C6412" s="209" t="s">
        <v>680</v>
      </c>
      <c r="D6412" s="72" t="str">
        <f t="shared" si="201"/>
        <v>out/2018</v>
      </c>
      <c r="E6412" s="206">
        <v>43382</v>
      </c>
      <c r="F6412" s="205" t="s">
        <v>209</v>
      </c>
      <c r="G6412" s="205" t="s">
        <v>284</v>
      </c>
      <c r="H6412" s="207" t="s">
        <v>295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679</v>
      </c>
      <c r="C6413" s="209" t="s">
        <v>680</v>
      </c>
      <c r="D6413" s="72" t="str">
        <f t="shared" si="201"/>
        <v>out/2018</v>
      </c>
      <c r="E6413" s="206">
        <v>43382</v>
      </c>
      <c r="F6413" s="205" t="s">
        <v>209</v>
      </c>
      <c r="G6413" s="205" t="s">
        <v>284</v>
      </c>
      <c r="H6413" s="207" t="s">
        <v>295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679</v>
      </c>
      <c r="C6414" s="209" t="s">
        <v>680</v>
      </c>
      <c r="D6414" s="72" t="str">
        <f t="shared" si="201"/>
        <v>out/2018</v>
      </c>
      <c r="E6414" s="206">
        <v>43382</v>
      </c>
      <c r="F6414" s="205" t="s">
        <v>209</v>
      </c>
      <c r="G6414" s="205" t="s">
        <v>284</v>
      </c>
      <c r="H6414" s="207" t="s">
        <v>295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679</v>
      </c>
      <c r="C6415" s="209" t="s">
        <v>680</v>
      </c>
      <c r="D6415" s="72" t="str">
        <f t="shared" si="201"/>
        <v>out/2018</v>
      </c>
      <c r="E6415" s="206">
        <v>43382</v>
      </c>
      <c r="F6415" s="205" t="s">
        <v>209</v>
      </c>
      <c r="G6415" s="205" t="s">
        <v>284</v>
      </c>
      <c r="H6415" s="207" t="s">
        <v>295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679</v>
      </c>
      <c r="C6416" s="209" t="s">
        <v>680</v>
      </c>
      <c r="D6416" s="72" t="str">
        <f t="shared" si="201"/>
        <v>out/2018</v>
      </c>
      <c r="E6416" s="206">
        <v>43382</v>
      </c>
      <c r="F6416" s="205" t="s">
        <v>209</v>
      </c>
      <c r="G6416" s="205" t="s">
        <v>284</v>
      </c>
      <c r="H6416" s="207" t="s">
        <v>295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679</v>
      </c>
      <c r="C6417" s="209" t="s">
        <v>680</v>
      </c>
      <c r="D6417" s="72" t="str">
        <f t="shared" si="201"/>
        <v>out/2018</v>
      </c>
      <c r="E6417" s="206">
        <v>43382</v>
      </c>
      <c r="F6417" s="205" t="s">
        <v>1669</v>
      </c>
      <c r="G6417" s="205" t="s">
        <v>284</v>
      </c>
      <c r="H6417" s="207" t="s">
        <v>1668</v>
      </c>
      <c r="I6417" s="207" t="s">
        <v>265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679</v>
      </c>
      <c r="C6418" s="209" t="s">
        <v>680</v>
      </c>
      <c r="D6418" s="72" t="str">
        <f t="shared" si="201"/>
        <v>out/2018</v>
      </c>
      <c r="E6418" s="206">
        <v>43382</v>
      </c>
      <c r="F6418" s="205" t="s">
        <v>1669</v>
      </c>
      <c r="G6418" s="205" t="s">
        <v>284</v>
      </c>
      <c r="H6418" s="207" t="s">
        <v>1668</v>
      </c>
      <c r="I6418" s="207" t="s">
        <v>265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679</v>
      </c>
      <c r="C6419" s="209" t="s">
        <v>680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284</v>
      </c>
      <c r="H6419" s="207" t="s">
        <v>1670</v>
      </c>
      <c r="I6419" s="207" t="s">
        <v>188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679</v>
      </c>
      <c r="C6420" s="209" t="s">
        <v>680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574</v>
      </c>
      <c r="I6420" s="207" t="s">
        <v>189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679</v>
      </c>
      <c r="C6421" s="209" t="s">
        <v>680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300</v>
      </c>
      <c r="H6421" s="207" t="s">
        <v>574</v>
      </c>
      <c r="I6421" s="207" t="s">
        <v>237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679</v>
      </c>
      <c r="C6422" s="209" t="s">
        <v>680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286</v>
      </c>
      <c r="H6422" s="207" t="s">
        <v>1603</v>
      </c>
      <c r="I6422" s="207" t="s">
        <v>238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679</v>
      </c>
      <c r="C6423" s="209" t="s">
        <v>680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284</v>
      </c>
      <c r="H6423" s="207" t="s">
        <v>1603</v>
      </c>
      <c r="I6423" s="207" t="s">
        <v>189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679</v>
      </c>
      <c r="C6424" s="209" t="s">
        <v>680</v>
      </c>
      <c r="D6424" s="72" t="str">
        <f t="shared" si="201"/>
        <v>out/2018</v>
      </c>
      <c r="E6424" s="206">
        <v>43383</v>
      </c>
      <c r="F6424" s="205" t="s">
        <v>311</v>
      </c>
      <c r="G6424" s="205" t="s">
        <v>284</v>
      </c>
      <c r="H6424" s="207" t="s">
        <v>918</v>
      </c>
      <c r="I6424" s="207" t="s">
        <v>265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679</v>
      </c>
      <c r="C6425" s="209" t="s">
        <v>680</v>
      </c>
      <c r="D6425" s="72" t="str">
        <f t="shared" si="201"/>
        <v>out/2018</v>
      </c>
      <c r="E6425" s="206">
        <v>43383</v>
      </c>
      <c r="F6425" s="205" t="s">
        <v>202</v>
      </c>
      <c r="G6425" s="205" t="s">
        <v>284</v>
      </c>
      <c r="H6425" s="207" t="s">
        <v>203</v>
      </c>
      <c r="I6425" s="207" t="s">
        <v>289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679</v>
      </c>
      <c r="C6426" s="209" t="s">
        <v>680</v>
      </c>
      <c r="D6426" s="72" t="str">
        <f t="shared" si="201"/>
        <v>out/2018</v>
      </c>
      <c r="E6426" s="206">
        <v>43383</v>
      </c>
      <c r="F6426" s="205" t="s">
        <v>311</v>
      </c>
      <c r="G6426" s="205" t="s">
        <v>284</v>
      </c>
      <c r="H6426" s="207" t="s">
        <v>1668</v>
      </c>
      <c r="I6426" s="207" t="s">
        <v>265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679</v>
      </c>
      <c r="C6427" s="209" t="s">
        <v>680</v>
      </c>
      <c r="D6427" s="72" t="str">
        <f t="shared" si="201"/>
        <v>out/2018</v>
      </c>
      <c r="E6427" s="206">
        <v>43383</v>
      </c>
      <c r="F6427" s="205" t="s">
        <v>209</v>
      </c>
      <c r="G6427" s="205" t="s">
        <v>284</v>
      </c>
      <c r="H6427" s="207" t="s">
        <v>295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679</v>
      </c>
      <c r="C6428" s="209" t="s">
        <v>680</v>
      </c>
      <c r="D6428" s="72" t="str">
        <f t="shared" si="201"/>
        <v>out/2018</v>
      </c>
      <c r="E6428" s="206">
        <v>43383</v>
      </c>
      <c r="F6428" s="205" t="s">
        <v>209</v>
      </c>
      <c r="G6428" s="205" t="s">
        <v>284</v>
      </c>
      <c r="H6428" s="207" t="s">
        <v>295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679</v>
      </c>
      <c r="C6429" s="209" t="s">
        <v>680</v>
      </c>
      <c r="D6429" s="72" t="str">
        <f t="shared" si="201"/>
        <v>out/2018</v>
      </c>
      <c r="E6429" s="206">
        <v>43383</v>
      </c>
      <c r="F6429" s="205" t="s">
        <v>209</v>
      </c>
      <c r="G6429" s="205" t="s">
        <v>284</v>
      </c>
      <c r="H6429" s="207" t="s">
        <v>295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681</v>
      </c>
      <c r="C6430" s="209" t="s">
        <v>680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284</v>
      </c>
      <c r="H6430" s="207" t="s">
        <v>140</v>
      </c>
      <c r="I6430" s="207" t="s">
        <v>224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681</v>
      </c>
      <c r="C6431" s="209" t="s">
        <v>680</v>
      </c>
      <c r="D6431" s="72" t="str">
        <f t="shared" si="201"/>
        <v>out/2018</v>
      </c>
      <c r="E6431" s="206">
        <v>43384</v>
      </c>
      <c r="F6431" s="205" t="s">
        <v>209</v>
      </c>
      <c r="G6431" s="205" t="s">
        <v>284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679</v>
      </c>
      <c r="C6432" s="209" t="s">
        <v>680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284</v>
      </c>
      <c r="H6432" s="207" t="s">
        <v>317</v>
      </c>
      <c r="I6432" s="207" t="s">
        <v>248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679</v>
      </c>
      <c r="C6433" s="209" t="s">
        <v>680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284</v>
      </c>
      <c r="H6433" s="207" t="s">
        <v>1482</v>
      </c>
      <c r="I6433" s="207" t="s">
        <v>232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679</v>
      </c>
      <c r="C6434" s="209" t="s">
        <v>680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284</v>
      </c>
      <c r="H6434" s="207" t="s">
        <v>1275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679</v>
      </c>
      <c r="C6435" s="209" t="s">
        <v>680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284</v>
      </c>
      <c r="H6435" s="207" t="s">
        <v>1017</v>
      </c>
      <c r="I6435" s="207" t="s">
        <v>232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679</v>
      </c>
      <c r="C6436" s="209" t="s">
        <v>680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284</v>
      </c>
      <c r="H6436" s="207" t="s">
        <v>1018</v>
      </c>
      <c r="I6436" s="207" t="s">
        <v>232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679</v>
      </c>
      <c r="C6437" s="209" t="s">
        <v>680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284</v>
      </c>
      <c r="H6437" s="207" t="s">
        <v>999</v>
      </c>
      <c r="I6437" s="207" t="s">
        <v>232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679</v>
      </c>
      <c r="C6438" s="209" t="s">
        <v>680</v>
      </c>
      <c r="D6438" s="72" t="str">
        <f t="shared" si="201"/>
        <v>out/2018</v>
      </c>
      <c r="E6438" s="206">
        <v>43388</v>
      </c>
      <c r="F6438" s="205" t="s">
        <v>209</v>
      </c>
      <c r="G6438" s="205" t="s">
        <v>284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679</v>
      </c>
      <c r="C6439" s="209" t="s">
        <v>680</v>
      </c>
      <c r="D6439" s="72" t="str">
        <f t="shared" si="201"/>
        <v>out/2018</v>
      </c>
      <c r="E6439" s="206">
        <v>43388</v>
      </c>
      <c r="F6439" s="205" t="s">
        <v>1666</v>
      </c>
      <c r="G6439" s="205" t="s">
        <v>284</v>
      </c>
      <c r="H6439" s="207" t="s">
        <v>1665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679</v>
      </c>
      <c r="C6440" s="209" t="s">
        <v>680</v>
      </c>
      <c r="D6440" s="72" t="str">
        <f t="shared" si="201"/>
        <v>out/2018</v>
      </c>
      <c r="E6440" s="206">
        <v>43388</v>
      </c>
      <c r="F6440" s="205" t="s">
        <v>1495</v>
      </c>
      <c r="G6440" s="205" t="s">
        <v>284</v>
      </c>
      <c r="H6440" s="207" t="s">
        <v>914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679</v>
      </c>
      <c r="C6441" s="209" t="s">
        <v>680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284</v>
      </c>
      <c r="H6441" s="207" t="s">
        <v>1000</v>
      </c>
      <c r="I6441" s="207" t="s">
        <v>232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679</v>
      </c>
      <c r="C6442" s="209" t="s">
        <v>680</v>
      </c>
      <c r="D6442" s="72" t="str">
        <f t="shared" si="201"/>
        <v>out/2018</v>
      </c>
      <c r="E6442" s="206">
        <v>43388</v>
      </c>
      <c r="F6442" s="205" t="s">
        <v>1661</v>
      </c>
      <c r="G6442" s="205" t="s">
        <v>284</v>
      </c>
      <c r="H6442" s="207" t="s">
        <v>542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679</v>
      </c>
      <c r="C6443" s="209" t="s">
        <v>680</v>
      </c>
      <c r="D6443" s="72" t="str">
        <f t="shared" si="201"/>
        <v>out/2018</v>
      </c>
      <c r="E6443" s="206">
        <v>43388</v>
      </c>
      <c r="F6443" s="205" t="s">
        <v>1661</v>
      </c>
      <c r="G6443" s="205" t="s">
        <v>284</v>
      </c>
      <c r="H6443" s="207" t="s">
        <v>542</v>
      </c>
      <c r="I6443" s="207" t="s">
        <v>189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679</v>
      </c>
      <c r="C6444" s="209" t="s">
        <v>680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284</v>
      </c>
      <c r="H6444" s="207" t="s">
        <v>1001</v>
      </c>
      <c r="I6444" s="207" t="s">
        <v>232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679</v>
      </c>
      <c r="C6445" s="209" t="s">
        <v>680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284</v>
      </c>
      <c r="H6445" s="207" t="s">
        <v>1002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679</v>
      </c>
      <c r="C6446" s="209" t="s">
        <v>680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284</v>
      </c>
      <c r="H6446" s="207" t="s">
        <v>1002</v>
      </c>
      <c r="I6446" s="207" t="s">
        <v>189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679</v>
      </c>
      <c r="C6447" s="209" t="s">
        <v>680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284</v>
      </c>
      <c r="H6447" s="207" t="s">
        <v>1002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679</v>
      </c>
      <c r="C6448" s="209" t="s">
        <v>680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284</v>
      </c>
      <c r="H6448" s="207" t="s">
        <v>1002</v>
      </c>
      <c r="I6448" s="207" t="s">
        <v>189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679</v>
      </c>
      <c r="C6449" s="209" t="s">
        <v>680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284</v>
      </c>
      <c r="H6449" s="207" t="s">
        <v>1002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679</v>
      </c>
      <c r="C6450" s="209" t="s">
        <v>680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284</v>
      </c>
      <c r="H6450" s="207" t="s">
        <v>1002</v>
      </c>
      <c r="I6450" s="207" t="s">
        <v>241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679</v>
      </c>
      <c r="C6451" s="209" t="s">
        <v>680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284</v>
      </c>
      <c r="H6451" s="207" t="s">
        <v>1002</v>
      </c>
      <c r="I6451" s="207" t="s">
        <v>189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679</v>
      </c>
      <c r="C6452" s="209" t="s">
        <v>680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284</v>
      </c>
      <c r="H6452" s="207" t="s">
        <v>1002</v>
      </c>
      <c r="I6452" s="207" t="s">
        <v>241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679</v>
      </c>
      <c r="C6453" s="209" t="s">
        <v>680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284</v>
      </c>
      <c r="H6453" s="207" t="s">
        <v>1002</v>
      </c>
      <c r="I6453" s="207" t="s">
        <v>189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679</v>
      </c>
      <c r="C6454" s="209" t="s">
        <v>680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284</v>
      </c>
      <c r="H6454" s="207" t="s">
        <v>1059</v>
      </c>
      <c r="I6454" s="207" t="s">
        <v>232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679</v>
      </c>
      <c r="C6455" s="209" t="s">
        <v>680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284</v>
      </c>
      <c r="H6455" s="207" t="s">
        <v>1047</v>
      </c>
      <c r="I6455" s="207" t="s">
        <v>258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679</v>
      </c>
      <c r="C6456" s="209" t="s">
        <v>680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290</v>
      </c>
      <c r="H6456" s="207" t="s">
        <v>1003</v>
      </c>
      <c r="I6456" s="207" t="s">
        <v>257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679</v>
      </c>
      <c r="C6457" s="209" t="s">
        <v>680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284</v>
      </c>
      <c r="H6457" s="207" t="s">
        <v>1005</v>
      </c>
      <c r="I6457" s="207" t="s">
        <v>232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679</v>
      </c>
      <c r="C6458" s="209" t="s">
        <v>680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284</v>
      </c>
      <c r="H6458" s="207" t="s">
        <v>1546</v>
      </c>
      <c r="I6458" s="207" t="s">
        <v>232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679</v>
      </c>
      <c r="C6459" s="209" t="s">
        <v>680</v>
      </c>
      <c r="D6459" s="72" t="str">
        <f t="shared" si="201"/>
        <v>out/2018</v>
      </c>
      <c r="E6459" s="206">
        <v>43388</v>
      </c>
      <c r="F6459" s="205" t="s">
        <v>209</v>
      </c>
      <c r="G6459" s="205" t="s">
        <v>284</v>
      </c>
      <c r="H6459" s="207" t="s">
        <v>295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679</v>
      </c>
      <c r="C6460" s="209" t="s">
        <v>680</v>
      </c>
      <c r="D6460" s="72" t="str">
        <f t="shared" si="201"/>
        <v>out/2018</v>
      </c>
      <c r="E6460" s="206">
        <v>43388</v>
      </c>
      <c r="F6460" s="205" t="s">
        <v>209</v>
      </c>
      <c r="G6460" s="205" t="s">
        <v>284</v>
      </c>
      <c r="H6460" s="207" t="s">
        <v>295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679</v>
      </c>
      <c r="C6461" s="209" t="s">
        <v>680</v>
      </c>
      <c r="D6461" s="72" t="str">
        <f t="shared" si="201"/>
        <v>out/2018</v>
      </c>
      <c r="E6461" s="206">
        <v>43388</v>
      </c>
      <c r="F6461" s="205" t="s">
        <v>209</v>
      </c>
      <c r="G6461" s="205" t="s">
        <v>284</v>
      </c>
      <c r="H6461" s="207" t="s">
        <v>295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679</v>
      </c>
      <c r="C6462" s="209" t="s">
        <v>680</v>
      </c>
      <c r="D6462" s="72" t="str">
        <f t="shared" si="201"/>
        <v>out/2018</v>
      </c>
      <c r="E6462" s="206">
        <v>43388</v>
      </c>
      <c r="F6462" s="205" t="s">
        <v>209</v>
      </c>
      <c r="G6462" s="205" t="s">
        <v>284</v>
      </c>
      <c r="H6462" s="207" t="s">
        <v>295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679</v>
      </c>
      <c r="C6463" s="209" t="s">
        <v>680</v>
      </c>
      <c r="D6463" s="72" t="str">
        <f t="shared" si="201"/>
        <v>out/2018</v>
      </c>
      <c r="E6463" s="206">
        <v>43388</v>
      </c>
      <c r="F6463" s="205" t="s">
        <v>209</v>
      </c>
      <c r="G6463" s="205" t="s">
        <v>284</v>
      </c>
      <c r="H6463" s="207" t="s">
        <v>295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679</v>
      </c>
      <c r="C6464" s="209" t="s">
        <v>680</v>
      </c>
      <c r="D6464" s="72" t="str">
        <f t="shared" si="201"/>
        <v>out/2018</v>
      </c>
      <c r="E6464" s="206">
        <v>43388</v>
      </c>
      <c r="F6464" s="205" t="s">
        <v>209</v>
      </c>
      <c r="G6464" s="205" t="s">
        <v>284</v>
      </c>
      <c r="H6464" s="207" t="s">
        <v>295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679</v>
      </c>
      <c r="C6465" s="209" t="s">
        <v>680</v>
      </c>
      <c r="D6465" s="72" t="str">
        <f t="shared" si="201"/>
        <v>out/2018</v>
      </c>
      <c r="E6465" s="206">
        <v>43388</v>
      </c>
      <c r="F6465" s="205" t="s">
        <v>209</v>
      </c>
      <c r="G6465" s="205" t="s">
        <v>284</v>
      </c>
      <c r="H6465" s="207" t="s">
        <v>295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679</v>
      </c>
      <c r="C6466" s="209" t="s">
        <v>680</v>
      </c>
      <c r="D6466" s="72" t="str">
        <f t="shared" si="201"/>
        <v>out/2018</v>
      </c>
      <c r="E6466" s="206">
        <v>43388</v>
      </c>
      <c r="F6466" s="205" t="s">
        <v>209</v>
      </c>
      <c r="G6466" s="205" t="s">
        <v>284</v>
      </c>
      <c r="H6466" s="207" t="s">
        <v>295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679</v>
      </c>
      <c r="C6467" s="209" t="s">
        <v>680</v>
      </c>
      <c r="D6467" s="72" t="str">
        <f t="shared" si="201"/>
        <v>out/2018</v>
      </c>
      <c r="E6467" s="206">
        <v>43388</v>
      </c>
      <c r="F6467" s="205" t="s">
        <v>209</v>
      </c>
      <c r="G6467" s="205" t="s">
        <v>284</v>
      </c>
      <c r="H6467" s="207" t="s">
        <v>295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679</v>
      </c>
      <c r="C6468" s="209" t="s">
        <v>680</v>
      </c>
      <c r="D6468" s="72" t="str">
        <f t="shared" ref="D6468:D6531" si="203">TEXT(E6468,"mmm/aaaa")</f>
        <v>out/2018</v>
      </c>
      <c r="E6468" s="206">
        <v>43388</v>
      </c>
      <c r="F6468" s="205" t="s">
        <v>209</v>
      </c>
      <c r="G6468" s="205" t="s">
        <v>284</v>
      </c>
      <c r="H6468" s="207" t="s">
        <v>295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679</v>
      </c>
      <c r="C6469" s="209" t="s">
        <v>680</v>
      </c>
      <c r="D6469" s="72" t="str">
        <f t="shared" si="203"/>
        <v>out/2018</v>
      </c>
      <c r="E6469" s="206">
        <v>43388</v>
      </c>
      <c r="F6469" s="205" t="s">
        <v>209</v>
      </c>
      <c r="G6469" s="205" t="s">
        <v>284</v>
      </c>
      <c r="H6469" s="207" t="s">
        <v>295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681</v>
      </c>
      <c r="C6470" s="209" t="s">
        <v>680</v>
      </c>
      <c r="D6470" s="72" t="str">
        <f t="shared" si="203"/>
        <v>out/2018</v>
      </c>
      <c r="E6470" s="206">
        <v>43388</v>
      </c>
      <c r="F6470" s="205" t="s">
        <v>200</v>
      </c>
      <c r="G6470" s="205" t="s">
        <v>284</v>
      </c>
      <c r="H6470" s="207" t="s">
        <v>296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681</v>
      </c>
      <c r="C6471" s="209" t="s">
        <v>680</v>
      </c>
      <c r="D6471" s="72" t="str">
        <f t="shared" si="203"/>
        <v>out/2018</v>
      </c>
      <c r="E6471" s="206">
        <v>43388</v>
      </c>
      <c r="F6471" s="205" t="s">
        <v>200</v>
      </c>
      <c r="G6471" s="205" t="s">
        <v>284</v>
      </c>
      <c r="H6471" s="207" t="s">
        <v>296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679</v>
      </c>
      <c r="C6472" s="209" t="s">
        <v>680</v>
      </c>
      <c r="D6472" s="72" t="str">
        <f t="shared" si="203"/>
        <v>out/2018</v>
      </c>
      <c r="E6472" s="206">
        <v>43388</v>
      </c>
      <c r="F6472" s="205" t="s">
        <v>200</v>
      </c>
      <c r="G6472" s="205" t="s">
        <v>284</v>
      </c>
      <c r="H6472" s="207" t="s">
        <v>296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679</v>
      </c>
      <c r="C6473" s="209" t="s">
        <v>680</v>
      </c>
      <c r="D6473" s="72" t="str">
        <f t="shared" si="203"/>
        <v>out/2018</v>
      </c>
      <c r="E6473" s="206">
        <v>43388</v>
      </c>
      <c r="F6473" s="205" t="s">
        <v>200</v>
      </c>
      <c r="G6473" s="205" t="s">
        <v>284</v>
      </c>
      <c r="H6473" s="207" t="s">
        <v>296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679</v>
      </c>
      <c r="C6474" s="209" t="s">
        <v>680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284</v>
      </c>
      <c r="H6474" s="207" t="s">
        <v>316</v>
      </c>
      <c r="I6474" s="207" t="s">
        <v>157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679</v>
      </c>
      <c r="C6475" s="209" t="s">
        <v>680</v>
      </c>
      <c r="D6475" s="72" t="str">
        <f t="shared" si="203"/>
        <v>out/2018</v>
      </c>
      <c r="E6475" s="206">
        <v>43389</v>
      </c>
      <c r="F6475" s="205" t="s">
        <v>1606</v>
      </c>
      <c r="G6475" s="205" t="s">
        <v>284</v>
      </c>
      <c r="H6475" s="207" t="s">
        <v>212</v>
      </c>
      <c r="I6475" s="207" t="s">
        <v>201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679</v>
      </c>
      <c r="C6476" s="209" t="s">
        <v>680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284</v>
      </c>
      <c r="H6476" s="207" t="s">
        <v>343</v>
      </c>
      <c r="I6476" s="207" t="s">
        <v>238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679</v>
      </c>
      <c r="C6477" s="209" t="s">
        <v>680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284</v>
      </c>
      <c r="H6477" s="207" t="s">
        <v>343</v>
      </c>
      <c r="I6477" s="207" t="s">
        <v>238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679</v>
      </c>
      <c r="C6478" s="209" t="s">
        <v>680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284</v>
      </c>
      <c r="H6478" s="207" t="s">
        <v>343</v>
      </c>
      <c r="I6478" s="207" t="s">
        <v>238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679</v>
      </c>
      <c r="C6479" s="209" t="s">
        <v>680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284</v>
      </c>
      <c r="H6479" s="207" t="s">
        <v>343</v>
      </c>
      <c r="I6479" s="207" t="s">
        <v>237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679</v>
      </c>
      <c r="C6480" s="209" t="s">
        <v>680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284</v>
      </c>
      <c r="H6480" s="207" t="s">
        <v>343</v>
      </c>
      <c r="I6480" s="207" t="s">
        <v>237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679</v>
      </c>
      <c r="C6481" s="209" t="s">
        <v>680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284</v>
      </c>
      <c r="H6481" s="207" t="s">
        <v>343</v>
      </c>
      <c r="I6481" s="207" t="s">
        <v>237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679</v>
      </c>
      <c r="C6482" s="209" t="s">
        <v>680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284</v>
      </c>
      <c r="H6482" s="207" t="s">
        <v>343</v>
      </c>
      <c r="I6482" s="207" t="s">
        <v>237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679</v>
      </c>
      <c r="C6483" s="209" t="s">
        <v>680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284</v>
      </c>
      <c r="H6483" s="207" t="s">
        <v>586</v>
      </c>
      <c r="I6483" s="207" t="s">
        <v>163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679</v>
      </c>
      <c r="C6484" s="209" t="s">
        <v>680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284</v>
      </c>
      <c r="H6484" s="207" t="s">
        <v>325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679</v>
      </c>
      <c r="C6485" s="209" t="s">
        <v>680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284</v>
      </c>
      <c r="H6485" s="207" t="s">
        <v>325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679</v>
      </c>
      <c r="C6486" s="209" t="s">
        <v>680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284</v>
      </c>
      <c r="H6486" s="207" t="s">
        <v>1471</v>
      </c>
      <c r="I6486" s="207" t="s">
        <v>266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679</v>
      </c>
      <c r="C6487" s="209" t="s">
        <v>680</v>
      </c>
      <c r="D6487" s="72" t="str">
        <f t="shared" si="203"/>
        <v>out/2018</v>
      </c>
      <c r="E6487" s="206">
        <v>43389</v>
      </c>
      <c r="F6487" s="205" t="s">
        <v>202</v>
      </c>
      <c r="G6487" s="205" t="s">
        <v>284</v>
      </c>
      <c r="H6487" s="207" t="s">
        <v>203</v>
      </c>
      <c r="I6487" s="207" t="s">
        <v>289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679</v>
      </c>
      <c r="C6488" s="209" t="s">
        <v>680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284</v>
      </c>
      <c r="H6488" s="207" t="s">
        <v>1580</v>
      </c>
      <c r="I6488" s="207" t="s">
        <v>260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679</v>
      </c>
      <c r="C6489" s="209" t="s">
        <v>680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284</v>
      </c>
      <c r="H6489" s="207" t="s">
        <v>339</v>
      </c>
      <c r="I6489" s="207" t="s">
        <v>164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679</v>
      </c>
      <c r="C6490" s="209" t="s">
        <v>680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284</v>
      </c>
      <c r="H6490" s="207" t="s">
        <v>1106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679</v>
      </c>
      <c r="C6491" s="209" t="s">
        <v>680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284</v>
      </c>
      <c r="H6491" s="207" t="s">
        <v>1106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679</v>
      </c>
      <c r="C6492" s="209" t="s">
        <v>680</v>
      </c>
      <c r="D6492" s="72" t="str">
        <f t="shared" si="203"/>
        <v>out/2018</v>
      </c>
      <c r="E6492" s="206">
        <v>43389</v>
      </c>
      <c r="F6492" s="205" t="s">
        <v>209</v>
      </c>
      <c r="G6492" s="205" t="s">
        <v>284</v>
      </c>
      <c r="H6492" s="207" t="s">
        <v>295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679</v>
      </c>
      <c r="C6493" s="209" t="s">
        <v>680</v>
      </c>
      <c r="D6493" s="72" t="str">
        <f t="shared" si="203"/>
        <v>out/2018</v>
      </c>
      <c r="E6493" s="206">
        <v>43389</v>
      </c>
      <c r="F6493" s="205" t="s">
        <v>209</v>
      </c>
      <c r="G6493" s="205" t="s">
        <v>284</v>
      </c>
      <c r="H6493" s="207" t="s">
        <v>295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679</v>
      </c>
      <c r="C6494" s="209" t="s">
        <v>680</v>
      </c>
      <c r="D6494" s="72" t="str">
        <f t="shared" si="203"/>
        <v>out/2018</v>
      </c>
      <c r="E6494" s="206">
        <v>43389</v>
      </c>
      <c r="F6494" s="205" t="s">
        <v>209</v>
      </c>
      <c r="G6494" s="205" t="s">
        <v>284</v>
      </c>
      <c r="H6494" s="207" t="s">
        <v>295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679</v>
      </c>
      <c r="C6495" s="209" t="s">
        <v>680</v>
      </c>
      <c r="D6495" s="72" t="str">
        <f t="shared" si="203"/>
        <v>out/2018</v>
      </c>
      <c r="E6495" s="206">
        <v>43389</v>
      </c>
      <c r="F6495" s="205" t="s">
        <v>209</v>
      </c>
      <c r="G6495" s="205" t="s">
        <v>284</v>
      </c>
      <c r="H6495" s="207" t="s">
        <v>295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679</v>
      </c>
      <c r="C6496" s="209" t="s">
        <v>680</v>
      </c>
      <c r="D6496" s="72" t="str">
        <f t="shared" si="203"/>
        <v>out/2018</v>
      </c>
      <c r="E6496" s="206">
        <v>43389</v>
      </c>
      <c r="F6496" s="205" t="s">
        <v>209</v>
      </c>
      <c r="G6496" s="205" t="s">
        <v>284</v>
      </c>
      <c r="H6496" s="207" t="s">
        <v>295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679</v>
      </c>
      <c r="C6497" s="209" t="s">
        <v>680</v>
      </c>
      <c r="D6497" s="72" t="str">
        <f t="shared" si="203"/>
        <v>out/2018</v>
      </c>
      <c r="E6497" s="206">
        <v>43389</v>
      </c>
      <c r="F6497" s="205" t="s">
        <v>209</v>
      </c>
      <c r="G6497" s="205" t="s">
        <v>284</v>
      </c>
      <c r="H6497" s="207" t="s">
        <v>295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679</v>
      </c>
      <c r="C6498" s="209" t="s">
        <v>680</v>
      </c>
      <c r="D6498" s="72" t="str">
        <f t="shared" si="203"/>
        <v>out/2018</v>
      </c>
      <c r="E6498" s="206">
        <v>43389</v>
      </c>
      <c r="F6498" s="205" t="s">
        <v>209</v>
      </c>
      <c r="G6498" s="205" t="s">
        <v>284</v>
      </c>
      <c r="H6498" s="207" t="s">
        <v>295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679</v>
      </c>
      <c r="C6499" s="209" t="s">
        <v>680</v>
      </c>
      <c r="D6499" s="72" t="str">
        <f t="shared" si="203"/>
        <v>out/2018</v>
      </c>
      <c r="E6499" s="206">
        <v>43389</v>
      </c>
      <c r="F6499" s="205" t="s">
        <v>209</v>
      </c>
      <c r="G6499" s="205" t="s">
        <v>284</v>
      </c>
      <c r="H6499" s="207" t="s">
        <v>295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679</v>
      </c>
      <c r="C6500" s="209" t="s">
        <v>680</v>
      </c>
      <c r="D6500" s="72" t="str">
        <f t="shared" si="203"/>
        <v>out/2018</v>
      </c>
      <c r="E6500" s="206">
        <v>43389</v>
      </c>
      <c r="F6500" s="205" t="s">
        <v>209</v>
      </c>
      <c r="G6500" s="205" t="s">
        <v>284</v>
      </c>
      <c r="H6500" s="207" t="s">
        <v>295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679</v>
      </c>
      <c r="C6501" s="209" t="s">
        <v>680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284</v>
      </c>
      <c r="H6501" s="207" t="s">
        <v>995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679</v>
      </c>
      <c r="C6502" s="209" t="s">
        <v>680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284</v>
      </c>
      <c r="H6502" s="207" t="s">
        <v>1542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679</v>
      </c>
      <c r="C6503" s="209" t="s">
        <v>680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284</v>
      </c>
      <c r="H6503" s="207" t="s">
        <v>1671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679</v>
      </c>
      <c r="C6504" s="209" t="s">
        <v>680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284</v>
      </c>
      <c r="H6504" s="207" t="s">
        <v>168</v>
      </c>
      <c r="I6504" s="207" t="s">
        <v>249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679</v>
      </c>
      <c r="C6505" s="209" t="s">
        <v>680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284</v>
      </c>
      <c r="H6505" s="207" t="s">
        <v>1397</v>
      </c>
      <c r="I6505" s="207" t="s">
        <v>189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679</v>
      </c>
      <c r="C6506" s="209" t="s">
        <v>680</v>
      </c>
      <c r="D6506" s="72" t="str">
        <f t="shared" si="203"/>
        <v>out/2018</v>
      </c>
      <c r="E6506" s="206">
        <v>43390</v>
      </c>
      <c r="F6506" s="205" t="s">
        <v>202</v>
      </c>
      <c r="G6506" s="205" t="s">
        <v>284</v>
      </c>
      <c r="H6506" s="207" t="s">
        <v>203</v>
      </c>
      <c r="I6506" s="207" t="s">
        <v>289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679</v>
      </c>
      <c r="C6507" s="209" t="s">
        <v>680</v>
      </c>
      <c r="D6507" s="72" t="str">
        <f t="shared" si="203"/>
        <v>out/2018</v>
      </c>
      <c r="E6507" s="206">
        <v>43390</v>
      </c>
      <c r="F6507" s="205" t="s">
        <v>209</v>
      </c>
      <c r="G6507" s="205" t="s">
        <v>284</v>
      </c>
      <c r="H6507" s="207" t="s">
        <v>295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679</v>
      </c>
      <c r="C6508" s="209" t="s">
        <v>680</v>
      </c>
      <c r="D6508" s="72" t="str">
        <f t="shared" si="203"/>
        <v>out/2018</v>
      </c>
      <c r="E6508" s="206">
        <v>43390</v>
      </c>
      <c r="F6508" s="205" t="s">
        <v>209</v>
      </c>
      <c r="G6508" s="205" t="s">
        <v>284</v>
      </c>
      <c r="H6508" s="207" t="s">
        <v>295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679</v>
      </c>
      <c r="C6509" s="209" t="s">
        <v>680</v>
      </c>
      <c r="D6509" s="72" t="str">
        <f t="shared" si="203"/>
        <v>out/2018</v>
      </c>
      <c r="E6509" s="206">
        <v>43390</v>
      </c>
      <c r="F6509" s="205" t="s">
        <v>209</v>
      </c>
      <c r="G6509" s="205" t="s">
        <v>284</v>
      </c>
      <c r="H6509" s="207" t="s">
        <v>295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679</v>
      </c>
      <c r="C6510" s="209" t="s">
        <v>680</v>
      </c>
      <c r="D6510" s="72" t="str">
        <f t="shared" si="203"/>
        <v>out/2018</v>
      </c>
      <c r="E6510" s="206">
        <v>43390</v>
      </c>
      <c r="F6510" s="205" t="s">
        <v>209</v>
      </c>
      <c r="G6510" s="205" t="s">
        <v>284</v>
      </c>
      <c r="H6510" s="207" t="s">
        <v>295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679</v>
      </c>
      <c r="C6511" s="209" t="s">
        <v>680</v>
      </c>
      <c r="D6511" s="72" t="str">
        <f t="shared" si="203"/>
        <v>out/2018</v>
      </c>
      <c r="E6511" s="206">
        <v>43391</v>
      </c>
      <c r="F6511" s="205" t="s">
        <v>311</v>
      </c>
      <c r="G6511" s="205" t="s">
        <v>284</v>
      </c>
      <c r="H6511" s="207" t="s">
        <v>1672</v>
      </c>
      <c r="I6511" s="207" t="s">
        <v>265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679</v>
      </c>
      <c r="C6512" s="209" t="s">
        <v>680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284</v>
      </c>
      <c r="H6512" s="207" t="s">
        <v>1673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679</v>
      </c>
      <c r="C6513" s="209" t="s">
        <v>680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284</v>
      </c>
      <c r="H6513" s="207" t="s">
        <v>1673</v>
      </c>
      <c r="I6513" s="207" t="s">
        <v>169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679</v>
      </c>
      <c r="C6514" s="209" t="s">
        <v>680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284</v>
      </c>
      <c r="H6514" s="207" t="s">
        <v>1011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679</v>
      </c>
      <c r="C6515" s="209" t="s">
        <v>680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284</v>
      </c>
      <c r="H6515" s="207" t="s">
        <v>1011</v>
      </c>
      <c r="I6515" s="207" t="s">
        <v>189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679</v>
      </c>
      <c r="C6516" s="209" t="s">
        <v>680</v>
      </c>
      <c r="D6516" s="72" t="str">
        <f t="shared" si="203"/>
        <v>out/2018</v>
      </c>
      <c r="E6516" s="206">
        <v>43391</v>
      </c>
      <c r="F6516" s="205" t="s">
        <v>202</v>
      </c>
      <c r="G6516" s="205" t="s">
        <v>284</v>
      </c>
      <c r="H6516" s="207" t="s">
        <v>203</v>
      </c>
      <c r="I6516" s="207" t="s">
        <v>289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679</v>
      </c>
      <c r="C6517" s="209" t="s">
        <v>680</v>
      </c>
      <c r="D6517" s="72" t="str">
        <f t="shared" si="203"/>
        <v>out/2018</v>
      </c>
      <c r="E6517" s="206">
        <v>43391</v>
      </c>
      <c r="F6517" s="205" t="s">
        <v>209</v>
      </c>
      <c r="G6517" s="205" t="s">
        <v>284</v>
      </c>
      <c r="H6517" s="207" t="s">
        <v>295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679</v>
      </c>
      <c r="C6518" s="209" t="s">
        <v>680</v>
      </c>
      <c r="D6518" s="72" t="str">
        <f t="shared" si="203"/>
        <v>out/2018</v>
      </c>
      <c r="E6518" s="206">
        <v>43391</v>
      </c>
      <c r="F6518" s="205" t="s">
        <v>209</v>
      </c>
      <c r="G6518" s="205" t="s">
        <v>284</v>
      </c>
      <c r="H6518" s="207" t="s">
        <v>295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679</v>
      </c>
      <c r="C6519" s="209" t="s">
        <v>680</v>
      </c>
      <c r="D6519" s="72" t="str">
        <f t="shared" si="203"/>
        <v>out/2018</v>
      </c>
      <c r="E6519" s="206">
        <v>43391</v>
      </c>
      <c r="F6519" s="205" t="s">
        <v>209</v>
      </c>
      <c r="G6519" s="205" t="s">
        <v>284</v>
      </c>
      <c r="H6519" s="207" t="s">
        <v>295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679</v>
      </c>
      <c r="C6520" s="209" t="s">
        <v>680</v>
      </c>
      <c r="D6520" s="72" t="str">
        <f t="shared" si="203"/>
        <v>out/2018</v>
      </c>
      <c r="E6520" s="206">
        <v>43392</v>
      </c>
      <c r="F6520" s="205" t="s">
        <v>577</v>
      </c>
      <c r="G6520" s="205" t="s">
        <v>284</v>
      </c>
      <c r="H6520" s="207" t="s">
        <v>1674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679</v>
      </c>
      <c r="C6521" s="209" t="s">
        <v>680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284</v>
      </c>
      <c r="H6521" s="207" t="s">
        <v>1569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679</v>
      </c>
      <c r="C6522" s="209" t="s">
        <v>680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284</v>
      </c>
      <c r="H6522" s="207" t="s">
        <v>1569</v>
      </c>
      <c r="I6522" s="207" t="s">
        <v>189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679</v>
      </c>
      <c r="C6523" s="209" t="s">
        <v>680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284</v>
      </c>
      <c r="H6523" s="207" t="s">
        <v>178</v>
      </c>
      <c r="I6523" s="207" t="s">
        <v>238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679</v>
      </c>
      <c r="C6524" s="209" t="s">
        <v>680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284</v>
      </c>
      <c r="H6524" s="207" t="s">
        <v>178</v>
      </c>
      <c r="I6524" s="207" t="s">
        <v>238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679</v>
      </c>
      <c r="C6525" s="209" t="s">
        <v>680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284</v>
      </c>
      <c r="H6525" s="207" t="s">
        <v>178</v>
      </c>
      <c r="I6525" s="207" t="s">
        <v>238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679</v>
      </c>
      <c r="C6526" s="209" t="s">
        <v>680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284</v>
      </c>
      <c r="H6526" s="207" t="s">
        <v>178</v>
      </c>
      <c r="I6526" s="207" t="s">
        <v>238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679</v>
      </c>
      <c r="C6527" s="209" t="s">
        <v>680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284</v>
      </c>
      <c r="H6527" s="207" t="s">
        <v>178</v>
      </c>
      <c r="I6527" s="207" t="s">
        <v>240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679</v>
      </c>
      <c r="C6528" s="209" t="s">
        <v>680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284</v>
      </c>
      <c r="H6528" s="207" t="s">
        <v>178</v>
      </c>
      <c r="I6528" s="207" t="s">
        <v>237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679</v>
      </c>
      <c r="C6529" s="209" t="s">
        <v>680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284</v>
      </c>
      <c r="H6529" s="207" t="s">
        <v>1593</v>
      </c>
      <c r="I6529" s="207" t="s">
        <v>238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679</v>
      </c>
      <c r="C6530" s="209" t="s">
        <v>680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284</v>
      </c>
      <c r="H6530" s="207" t="s">
        <v>1330</v>
      </c>
      <c r="I6530" s="207" t="s">
        <v>239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679</v>
      </c>
      <c r="C6531" s="209" t="s">
        <v>680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284</v>
      </c>
      <c r="H6531" s="207" t="s">
        <v>1474</v>
      </c>
      <c r="I6531" s="207" t="s">
        <v>237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679</v>
      </c>
      <c r="C6532" s="209" t="s">
        <v>680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284</v>
      </c>
      <c r="H6532" s="207" t="s">
        <v>659</v>
      </c>
      <c r="I6532" s="207" t="s">
        <v>189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679</v>
      </c>
      <c r="C6533" s="209" t="s">
        <v>680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284</v>
      </c>
      <c r="H6533" s="207" t="s">
        <v>659</v>
      </c>
      <c r="I6533" s="207" t="s">
        <v>189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679</v>
      </c>
      <c r="C6534" s="209" t="s">
        <v>680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284</v>
      </c>
      <c r="H6534" s="207" t="s">
        <v>659</v>
      </c>
      <c r="I6534" s="207" t="s">
        <v>239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679</v>
      </c>
      <c r="C6535" s="209" t="s">
        <v>680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284</v>
      </c>
      <c r="H6535" s="207" t="s">
        <v>659</v>
      </c>
      <c r="I6535" s="207" t="s">
        <v>239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679</v>
      </c>
      <c r="C6536" s="209" t="s">
        <v>680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290</v>
      </c>
      <c r="H6536" s="207" t="s">
        <v>288</v>
      </c>
      <c r="I6536" s="207" t="s">
        <v>238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679</v>
      </c>
      <c r="C6537" s="209" t="s">
        <v>680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314</v>
      </c>
      <c r="H6537" s="207" t="s">
        <v>288</v>
      </c>
      <c r="I6537" s="207" t="s">
        <v>238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679</v>
      </c>
      <c r="C6538" s="209" t="s">
        <v>680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310</v>
      </c>
      <c r="H6538" s="207" t="s">
        <v>288</v>
      </c>
      <c r="I6538" s="207" t="s">
        <v>237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679</v>
      </c>
      <c r="C6539" s="209" t="s">
        <v>680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290</v>
      </c>
      <c r="H6539" s="207" t="s">
        <v>288</v>
      </c>
      <c r="I6539" s="207" t="s">
        <v>237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679</v>
      </c>
      <c r="C6540" s="209" t="s">
        <v>680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314</v>
      </c>
      <c r="H6540" s="207" t="s">
        <v>288</v>
      </c>
      <c r="I6540" s="207" t="s">
        <v>237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679</v>
      </c>
      <c r="C6541" s="209" t="s">
        <v>680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284</v>
      </c>
      <c r="H6541" s="207" t="s">
        <v>1543</v>
      </c>
      <c r="I6541" s="207" t="s">
        <v>189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679</v>
      </c>
      <c r="C6542" s="209" t="s">
        <v>680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284</v>
      </c>
      <c r="H6542" s="207" t="s">
        <v>1543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679</v>
      </c>
      <c r="C6543" s="209" t="s">
        <v>680</v>
      </c>
      <c r="D6543" s="72" t="str">
        <f t="shared" si="205"/>
        <v>out/2018</v>
      </c>
      <c r="E6543" s="206">
        <v>43392</v>
      </c>
      <c r="F6543" s="205" t="s">
        <v>202</v>
      </c>
      <c r="G6543" s="205" t="s">
        <v>284</v>
      </c>
      <c r="H6543" s="207" t="s">
        <v>203</v>
      </c>
      <c r="I6543" s="207" t="s">
        <v>289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679</v>
      </c>
      <c r="C6544" s="209" t="s">
        <v>680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284</v>
      </c>
      <c r="H6544" s="207" t="s">
        <v>306</v>
      </c>
      <c r="I6544" s="207" t="s">
        <v>189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679</v>
      </c>
      <c r="C6545" s="209" t="s">
        <v>680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284</v>
      </c>
      <c r="H6545" s="207" t="s">
        <v>306</v>
      </c>
      <c r="I6545" s="207" t="s">
        <v>189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679</v>
      </c>
      <c r="C6546" s="209" t="s">
        <v>680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284</v>
      </c>
      <c r="H6546" s="207" t="s">
        <v>306</v>
      </c>
      <c r="I6546" s="207" t="s">
        <v>246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679</v>
      </c>
      <c r="C6547" s="209" t="s">
        <v>680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284</v>
      </c>
      <c r="H6547" s="207" t="s">
        <v>306</v>
      </c>
      <c r="I6547" s="207" t="s">
        <v>245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679</v>
      </c>
      <c r="C6548" s="209" t="s">
        <v>680</v>
      </c>
      <c r="D6548" s="72" t="str">
        <f t="shared" si="205"/>
        <v>out/2018</v>
      </c>
      <c r="E6548" s="206">
        <v>43392</v>
      </c>
      <c r="F6548" s="205" t="s">
        <v>209</v>
      </c>
      <c r="G6548" s="205" t="s">
        <v>284</v>
      </c>
      <c r="H6548" s="207" t="s">
        <v>295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679</v>
      </c>
      <c r="C6549" s="209" t="s">
        <v>680</v>
      </c>
      <c r="D6549" s="72" t="str">
        <f t="shared" si="205"/>
        <v>out/2018</v>
      </c>
      <c r="E6549" s="206">
        <v>43392</v>
      </c>
      <c r="F6549" s="205" t="s">
        <v>209</v>
      </c>
      <c r="G6549" s="205" t="s">
        <v>284</v>
      </c>
      <c r="H6549" s="207" t="s">
        <v>295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679</v>
      </c>
      <c r="C6550" s="209" t="s">
        <v>680</v>
      </c>
      <c r="D6550" s="72" t="str">
        <f t="shared" si="205"/>
        <v>out/2018</v>
      </c>
      <c r="E6550" s="206">
        <v>43392</v>
      </c>
      <c r="F6550" s="205" t="s">
        <v>209</v>
      </c>
      <c r="G6550" s="205" t="s">
        <v>284</v>
      </c>
      <c r="H6550" s="207" t="s">
        <v>295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679</v>
      </c>
      <c r="C6551" s="209" t="s">
        <v>680</v>
      </c>
      <c r="D6551" s="72" t="str">
        <f t="shared" si="205"/>
        <v>out/2018</v>
      </c>
      <c r="E6551" s="206">
        <v>43392</v>
      </c>
      <c r="F6551" s="205" t="s">
        <v>209</v>
      </c>
      <c r="G6551" s="205" t="s">
        <v>284</v>
      </c>
      <c r="H6551" s="207" t="s">
        <v>295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679</v>
      </c>
      <c r="C6552" s="209" t="s">
        <v>680</v>
      </c>
      <c r="D6552" s="72" t="str">
        <f t="shared" si="205"/>
        <v>out/2018</v>
      </c>
      <c r="E6552" s="206">
        <v>43392</v>
      </c>
      <c r="F6552" s="205" t="s">
        <v>209</v>
      </c>
      <c r="G6552" s="205" t="s">
        <v>284</v>
      </c>
      <c r="H6552" s="207" t="s">
        <v>295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679</v>
      </c>
      <c r="C6553" s="209" t="s">
        <v>680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284</v>
      </c>
      <c r="H6553" s="207" t="s">
        <v>889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679</v>
      </c>
      <c r="C6554" s="209" t="s">
        <v>680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286</v>
      </c>
      <c r="H6554" s="207" t="s">
        <v>1474</v>
      </c>
      <c r="I6554" s="207" t="s">
        <v>189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679</v>
      </c>
      <c r="C6555" s="209" t="s">
        <v>680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286</v>
      </c>
      <c r="H6555" s="207" t="s">
        <v>1474</v>
      </c>
      <c r="I6555" s="207" t="s">
        <v>237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679</v>
      </c>
      <c r="C6556" s="209" t="s">
        <v>680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284</v>
      </c>
      <c r="H6556" s="207" t="s">
        <v>185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679</v>
      </c>
      <c r="C6557" s="209" t="s">
        <v>680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284</v>
      </c>
      <c r="H6557" s="207" t="s">
        <v>1034</v>
      </c>
      <c r="I6557" s="207" t="s">
        <v>239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679</v>
      </c>
      <c r="C6558" s="209" t="s">
        <v>680</v>
      </c>
      <c r="D6558" s="72" t="str">
        <f t="shared" si="205"/>
        <v>out/2018</v>
      </c>
      <c r="E6558" s="206">
        <v>43395</v>
      </c>
      <c r="F6558" s="205" t="s">
        <v>202</v>
      </c>
      <c r="G6558" s="205" t="s">
        <v>284</v>
      </c>
      <c r="H6558" s="207" t="s">
        <v>203</v>
      </c>
      <c r="I6558" s="207" t="s">
        <v>289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679</v>
      </c>
      <c r="C6559" s="209" t="s">
        <v>680</v>
      </c>
      <c r="D6559" s="72" t="str">
        <f t="shared" si="205"/>
        <v>out/2018</v>
      </c>
      <c r="E6559" s="206">
        <v>43395</v>
      </c>
      <c r="F6559" s="205" t="s">
        <v>209</v>
      </c>
      <c r="G6559" s="205" t="s">
        <v>284</v>
      </c>
      <c r="H6559" s="207" t="s">
        <v>295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679</v>
      </c>
      <c r="C6560" s="209" t="s">
        <v>680</v>
      </c>
      <c r="D6560" s="72" t="str">
        <f t="shared" si="205"/>
        <v>out/2018</v>
      </c>
      <c r="E6560" s="206">
        <v>43395</v>
      </c>
      <c r="F6560" s="205" t="s">
        <v>209</v>
      </c>
      <c r="G6560" s="205" t="s">
        <v>284</v>
      </c>
      <c r="H6560" s="207" t="s">
        <v>295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679</v>
      </c>
      <c r="C6561" s="209" t="s">
        <v>680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284</v>
      </c>
      <c r="H6561" s="207" t="s">
        <v>1569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679</v>
      </c>
      <c r="C6562" s="209" t="s">
        <v>680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284</v>
      </c>
      <c r="H6562" s="207" t="s">
        <v>1569</v>
      </c>
      <c r="I6562" s="207" t="s">
        <v>189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679</v>
      </c>
      <c r="C6563" s="209" t="s">
        <v>680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290</v>
      </c>
      <c r="H6563" s="207" t="s">
        <v>1563</v>
      </c>
      <c r="I6563" s="207" t="s">
        <v>238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679</v>
      </c>
      <c r="C6564" s="209" t="s">
        <v>680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300</v>
      </c>
      <c r="H6564" s="207" t="s">
        <v>406</v>
      </c>
      <c r="I6564" s="207" t="s">
        <v>238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679</v>
      </c>
      <c r="C6565" s="209" t="s">
        <v>680</v>
      </c>
      <c r="D6565" s="72" t="str">
        <f t="shared" si="205"/>
        <v>out/2018</v>
      </c>
      <c r="E6565" s="206">
        <v>43396</v>
      </c>
      <c r="F6565" s="205" t="s">
        <v>202</v>
      </c>
      <c r="G6565" s="205" t="s">
        <v>284</v>
      </c>
      <c r="H6565" s="207" t="s">
        <v>203</v>
      </c>
      <c r="I6565" s="207" t="s">
        <v>289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679</v>
      </c>
      <c r="C6566" s="209" t="s">
        <v>680</v>
      </c>
      <c r="D6566" s="72" t="str">
        <f t="shared" si="205"/>
        <v>out/2018</v>
      </c>
      <c r="E6566" s="206">
        <v>43396</v>
      </c>
      <c r="F6566" s="205" t="s">
        <v>209</v>
      </c>
      <c r="G6566" s="205" t="s">
        <v>284</v>
      </c>
      <c r="H6566" s="207" t="s">
        <v>295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679</v>
      </c>
      <c r="C6567" s="209" t="s">
        <v>680</v>
      </c>
      <c r="D6567" s="72" t="str">
        <f t="shared" si="205"/>
        <v>out/2018</v>
      </c>
      <c r="E6567" s="206">
        <v>43396</v>
      </c>
      <c r="F6567" s="205" t="s">
        <v>209</v>
      </c>
      <c r="G6567" s="205" t="s">
        <v>284</v>
      </c>
      <c r="H6567" s="207" t="s">
        <v>295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679</v>
      </c>
      <c r="C6568" s="209" t="s">
        <v>680</v>
      </c>
      <c r="D6568" s="72" t="str">
        <f t="shared" si="205"/>
        <v>out/2018</v>
      </c>
      <c r="E6568" s="206">
        <v>43396</v>
      </c>
      <c r="F6568" s="205" t="s">
        <v>209</v>
      </c>
      <c r="G6568" s="205" t="s">
        <v>284</v>
      </c>
      <c r="H6568" s="207" t="s">
        <v>295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679</v>
      </c>
      <c r="C6569" s="209" t="s">
        <v>680</v>
      </c>
      <c r="D6569" s="72" t="str">
        <f t="shared" si="205"/>
        <v>out/2018</v>
      </c>
      <c r="E6569" s="206">
        <v>43396</v>
      </c>
      <c r="F6569" s="205" t="s">
        <v>209</v>
      </c>
      <c r="G6569" s="205" t="s">
        <v>284</v>
      </c>
      <c r="H6569" s="207" t="s">
        <v>295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679</v>
      </c>
      <c r="C6570" s="209" t="s">
        <v>680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284</v>
      </c>
      <c r="H6570" s="207" t="s">
        <v>1675</v>
      </c>
      <c r="I6570" s="207" t="s">
        <v>250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679</v>
      </c>
      <c r="C6571" s="209" t="s">
        <v>680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284</v>
      </c>
      <c r="H6571" s="207" t="s">
        <v>178</v>
      </c>
      <c r="I6571" s="207" t="s">
        <v>237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679</v>
      </c>
      <c r="C6572" s="209" t="s">
        <v>680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284</v>
      </c>
      <c r="H6572" s="207" t="s">
        <v>984</v>
      </c>
      <c r="I6572" s="207" t="s">
        <v>245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679</v>
      </c>
      <c r="C6573" s="209" t="s">
        <v>680</v>
      </c>
      <c r="D6573" s="72" t="str">
        <f t="shared" si="205"/>
        <v>out/2018</v>
      </c>
      <c r="E6573" s="206">
        <v>43397</v>
      </c>
      <c r="F6573" s="205" t="s">
        <v>202</v>
      </c>
      <c r="G6573" s="205" t="s">
        <v>284</v>
      </c>
      <c r="H6573" s="207" t="s">
        <v>203</v>
      </c>
      <c r="I6573" s="207" t="s">
        <v>289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679</v>
      </c>
      <c r="C6574" s="209" t="s">
        <v>680</v>
      </c>
      <c r="D6574" s="72" t="str">
        <f t="shared" si="205"/>
        <v>out/2018</v>
      </c>
      <c r="E6574" s="206">
        <v>43397</v>
      </c>
      <c r="F6574" s="205" t="s">
        <v>209</v>
      </c>
      <c r="G6574" s="205" t="s">
        <v>284</v>
      </c>
      <c r="H6574" s="207" t="s">
        <v>295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679</v>
      </c>
      <c r="C6575" s="209" t="s">
        <v>680</v>
      </c>
      <c r="D6575" s="72" t="str">
        <f t="shared" si="205"/>
        <v>out/2018</v>
      </c>
      <c r="E6575" s="206">
        <v>43397</v>
      </c>
      <c r="F6575" s="205" t="s">
        <v>209</v>
      </c>
      <c r="G6575" s="205" t="s">
        <v>284</v>
      </c>
      <c r="H6575" s="207" t="s">
        <v>295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679</v>
      </c>
      <c r="C6576" s="209" t="s">
        <v>680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284</v>
      </c>
      <c r="H6576" s="207" t="s">
        <v>994</v>
      </c>
      <c r="I6576" s="207" t="s">
        <v>249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679</v>
      </c>
      <c r="C6577" s="209" t="s">
        <v>680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284</v>
      </c>
      <c r="H6577" s="207" t="s">
        <v>1676</v>
      </c>
      <c r="I6577" s="207" t="s">
        <v>237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681</v>
      </c>
      <c r="C6578" s="209" t="s">
        <v>680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284</v>
      </c>
      <c r="H6578" s="207" t="s">
        <v>140</v>
      </c>
      <c r="I6578" s="207" t="s">
        <v>224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681</v>
      </c>
      <c r="C6579" s="209" t="s">
        <v>680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284</v>
      </c>
      <c r="H6579" s="207" t="s">
        <v>140</v>
      </c>
      <c r="I6579" s="207" t="s">
        <v>224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679</v>
      </c>
      <c r="C6580" s="209" t="s">
        <v>680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284</v>
      </c>
      <c r="H6580" s="207" t="s">
        <v>1010</v>
      </c>
      <c r="I6580" s="207" t="s">
        <v>167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681</v>
      </c>
      <c r="C6581" s="209" t="s">
        <v>680</v>
      </c>
      <c r="D6581" s="72" t="str">
        <f t="shared" si="205"/>
        <v>out/2018</v>
      </c>
      <c r="E6581" s="206">
        <v>43398</v>
      </c>
      <c r="F6581" s="205" t="s">
        <v>209</v>
      </c>
      <c r="G6581" s="205" t="s">
        <v>284</v>
      </c>
      <c r="H6581" s="207" t="s">
        <v>193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681</v>
      </c>
      <c r="C6582" s="209" t="s">
        <v>680</v>
      </c>
      <c r="D6582" s="72" t="str">
        <f t="shared" si="205"/>
        <v>out/2018</v>
      </c>
      <c r="E6582" s="206">
        <v>43398</v>
      </c>
      <c r="F6582" s="205" t="s">
        <v>209</v>
      </c>
      <c r="G6582" s="205" t="s">
        <v>284</v>
      </c>
      <c r="H6582" s="207" t="s">
        <v>1551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679</v>
      </c>
      <c r="C6583" s="209" t="s">
        <v>680</v>
      </c>
      <c r="D6583" s="72" t="str">
        <f t="shared" si="205"/>
        <v>out/2018</v>
      </c>
      <c r="E6583" s="206">
        <v>43398</v>
      </c>
      <c r="F6583" s="205" t="s">
        <v>209</v>
      </c>
      <c r="G6583" s="205" t="s">
        <v>284</v>
      </c>
      <c r="H6583" s="207" t="s">
        <v>295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681</v>
      </c>
      <c r="C6584" s="209" t="s">
        <v>680</v>
      </c>
      <c r="D6584" s="72" t="str">
        <f t="shared" si="205"/>
        <v>out/2018</v>
      </c>
      <c r="E6584" s="206">
        <v>43398</v>
      </c>
      <c r="F6584" s="205" t="s">
        <v>200</v>
      </c>
      <c r="G6584" s="205" t="s">
        <v>284</v>
      </c>
      <c r="H6584" s="207" t="s">
        <v>296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679</v>
      </c>
      <c r="C6585" s="209" t="s">
        <v>680</v>
      </c>
      <c r="D6585" s="72" t="str">
        <f t="shared" si="205"/>
        <v>out/2018</v>
      </c>
      <c r="E6585" s="206">
        <v>43398</v>
      </c>
      <c r="F6585" s="205" t="s">
        <v>200</v>
      </c>
      <c r="G6585" s="205" t="s">
        <v>284</v>
      </c>
      <c r="H6585" s="207" t="s">
        <v>296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679</v>
      </c>
      <c r="C6586" s="209" t="s">
        <v>680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284</v>
      </c>
      <c r="H6586" s="207" t="s">
        <v>994</v>
      </c>
      <c r="I6586" s="207" t="s">
        <v>249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681</v>
      </c>
      <c r="C6587" s="209" t="s">
        <v>680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284</v>
      </c>
      <c r="H6587" s="207" t="s">
        <v>140</v>
      </c>
      <c r="I6587" s="207" t="s">
        <v>224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679</v>
      </c>
      <c r="C6588" s="209" t="s">
        <v>680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284</v>
      </c>
      <c r="H6588" s="221" t="s">
        <v>1677</v>
      </c>
      <c r="I6588" s="207" t="s">
        <v>195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679</v>
      </c>
      <c r="C6589" s="209" t="s">
        <v>680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284</v>
      </c>
      <c r="H6589" s="207" t="s">
        <v>1017</v>
      </c>
      <c r="I6589" s="207" t="s">
        <v>232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679</v>
      </c>
      <c r="C6590" s="209" t="s">
        <v>680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284</v>
      </c>
      <c r="H6590" s="207" t="s">
        <v>999</v>
      </c>
      <c r="I6590" s="207" t="s">
        <v>232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679</v>
      </c>
      <c r="C6591" s="209" t="s">
        <v>680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284</v>
      </c>
      <c r="H6591" s="207" t="s">
        <v>1599</v>
      </c>
      <c r="I6591" s="207" t="s">
        <v>237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679</v>
      </c>
      <c r="C6592" s="209" t="s">
        <v>680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284</v>
      </c>
      <c r="H6592" s="207" t="s">
        <v>1394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679</v>
      </c>
      <c r="C6593" s="209" t="s">
        <v>680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284</v>
      </c>
      <c r="H6593" s="207" t="s">
        <v>1000</v>
      </c>
      <c r="I6593" s="207" t="s">
        <v>232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679</v>
      </c>
      <c r="C6594" s="209" t="s">
        <v>680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284</v>
      </c>
      <c r="H6594" s="207" t="s">
        <v>325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679</v>
      </c>
      <c r="C6595" s="209" t="s">
        <v>680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286</v>
      </c>
      <c r="H6595" s="207" t="s">
        <v>1603</v>
      </c>
      <c r="I6595" s="207" t="s">
        <v>189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679</v>
      </c>
      <c r="C6596" s="209" t="s">
        <v>680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286</v>
      </c>
      <c r="H6596" s="207" t="s">
        <v>1603</v>
      </c>
      <c r="I6596" s="207" t="s">
        <v>189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679</v>
      </c>
      <c r="C6597" s="209" t="s">
        <v>680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286</v>
      </c>
      <c r="H6597" s="207" t="s">
        <v>1603</v>
      </c>
      <c r="I6597" s="207" t="s">
        <v>237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679</v>
      </c>
      <c r="C6598" s="209" t="s">
        <v>680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286</v>
      </c>
      <c r="H6598" s="207" t="s">
        <v>1603</v>
      </c>
      <c r="I6598" s="207" t="s">
        <v>237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679</v>
      </c>
      <c r="C6599" s="209" t="s">
        <v>680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284</v>
      </c>
      <c r="H6599" s="207" t="s">
        <v>1002</v>
      </c>
      <c r="I6599" s="207" t="s">
        <v>241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679</v>
      </c>
      <c r="C6600" s="209" t="s">
        <v>680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284</v>
      </c>
      <c r="H6600" s="207" t="s">
        <v>1002</v>
      </c>
      <c r="I6600" s="207" t="s">
        <v>241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679</v>
      </c>
      <c r="C6601" s="209" t="s">
        <v>680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284</v>
      </c>
      <c r="H6601" s="207" t="s">
        <v>320</v>
      </c>
      <c r="I6601" s="207" t="s">
        <v>238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679</v>
      </c>
      <c r="C6602" s="209" t="s">
        <v>680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284</v>
      </c>
      <c r="H6602" s="207" t="s">
        <v>987</v>
      </c>
      <c r="I6602" s="207" t="s">
        <v>245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679</v>
      </c>
      <c r="C6603" s="209" t="s">
        <v>680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284</v>
      </c>
      <c r="H6603" s="207" t="s">
        <v>179</v>
      </c>
      <c r="I6603" s="207" t="s">
        <v>238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679</v>
      </c>
      <c r="C6604" s="209" t="s">
        <v>680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284</v>
      </c>
      <c r="H6604" s="207" t="s">
        <v>1563</v>
      </c>
      <c r="I6604" s="207" t="s">
        <v>237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679</v>
      </c>
      <c r="C6605" s="209" t="s">
        <v>680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284</v>
      </c>
      <c r="H6605" s="207" t="s">
        <v>1059</v>
      </c>
      <c r="I6605" s="207" t="s">
        <v>232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679</v>
      </c>
      <c r="C6606" s="209" t="s">
        <v>680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284</v>
      </c>
      <c r="H6606" s="207" t="s">
        <v>984</v>
      </c>
      <c r="I6606" s="207" t="s">
        <v>245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679</v>
      </c>
      <c r="C6607" s="209" t="s">
        <v>680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284</v>
      </c>
      <c r="H6607" s="207" t="s">
        <v>1047</v>
      </c>
      <c r="I6607" s="207" t="s">
        <v>258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679</v>
      </c>
      <c r="C6608" s="209" t="s">
        <v>680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310</v>
      </c>
      <c r="H6608" s="207" t="s">
        <v>1564</v>
      </c>
      <c r="I6608" s="207" t="s">
        <v>237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679</v>
      </c>
      <c r="C6609" s="209" t="s">
        <v>680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290</v>
      </c>
      <c r="H6609" s="207" t="s">
        <v>1564</v>
      </c>
      <c r="I6609" s="207" t="s">
        <v>237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679</v>
      </c>
      <c r="C6610" s="209" t="s">
        <v>680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314</v>
      </c>
      <c r="H6610" s="207" t="s">
        <v>1564</v>
      </c>
      <c r="I6610" s="207" t="s">
        <v>237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679</v>
      </c>
      <c r="C6611" s="209" t="s">
        <v>680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284</v>
      </c>
      <c r="H6611" s="207" t="s">
        <v>331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679</v>
      </c>
      <c r="C6612" s="209" t="s">
        <v>680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284</v>
      </c>
      <c r="H6612" s="207" t="s">
        <v>331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679</v>
      </c>
      <c r="C6613" s="209" t="s">
        <v>680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284</v>
      </c>
      <c r="H6613" s="207" t="s">
        <v>1550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679</v>
      </c>
      <c r="C6614" s="209" t="s">
        <v>680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284</v>
      </c>
      <c r="H6614" s="207" t="s">
        <v>1003</v>
      </c>
      <c r="I6614" s="207" t="s">
        <v>257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679</v>
      </c>
      <c r="C6615" s="209" t="s">
        <v>680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310</v>
      </c>
      <c r="H6615" s="207" t="s">
        <v>288</v>
      </c>
      <c r="I6615" s="207" t="s">
        <v>237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679</v>
      </c>
      <c r="C6616" s="209" t="s">
        <v>680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284</v>
      </c>
      <c r="H6616" s="207" t="s">
        <v>1005</v>
      </c>
      <c r="I6616" s="207" t="s">
        <v>232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679</v>
      </c>
      <c r="C6617" s="209" t="s">
        <v>680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284</v>
      </c>
      <c r="H6617" s="207" t="s">
        <v>1027</v>
      </c>
      <c r="I6617" s="207" t="s">
        <v>242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679</v>
      </c>
      <c r="C6618" s="209" t="s">
        <v>680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284</v>
      </c>
      <c r="H6618" s="207" t="s">
        <v>1027</v>
      </c>
      <c r="I6618" s="207" t="s">
        <v>242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679</v>
      </c>
      <c r="C6619" s="209" t="s">
        <v>680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284</v>
      </c>
      <c r="H6619" s="207" t="s">
        <v>1027</v>
      </c>
      <c r="I6619" s="207" t="s">
        <v>242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679</v>
      </c>
      <c r="C6620" s="209" t="s">
        <v>680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284</v>
      </c>
      <c r="H6620" s="207" t="s">
        <v>1027</v>
      </c>
      <c r="I6620" s="207" t="s">
        <v>242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679</v>
      </c>
      <c r="C6621" s="209" t="s">
        <v>680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284</v>
      </c>
      <c r="H6621" s="207" t="s">
        <v>1027</v>
      </c>
      <c r="I6621" s="207" t="s">
        <v>242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679</v>
      </c>
      <c r="C6622" s="209" t="s">
        <v>680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284</v>
      </c>
      <c r="H6622" s="207" t="s">
        <v>1027</v>
      </c>
      <c r="I6622" s="207" t="s">
        <v>242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679</v>
      </c>
      <c r="C6623" s="209" t="s">
        <v>680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284</v>
      </c>
      <c r="H6623" s="207" t="s">
        <v>1027</v>
      </c>
      <c r="I6623" s="207" t="s">
        <v>242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679</v>
      </c>
      <c r="C6624" s="209" t="s">
        <v>680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284</v>
      </c>
      <c r="H6624" s="207" t="s">
        <v>1027</v>
      </c>
      <c r="I6624" s="207" t="s">
        <v>242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679</v>
      </c>
      <c r="C6625" s="209" t="s">
        <v>680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284</v>
      </c>
      <c r="H6625" s="207" t="s">
        <v>1027</v>
      </c>
      <c r="I6625" s="207" t="s">
        <v>242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679</v>
      </c>
      <c r="C6626" s="209" t="s">
        <v>680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284</v>
      </c>
      <c r="H6626" s="207" t="s">
        <v>1027</v>
      </c>
      <c r="I6626" s="207" t="s">
        <v>242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679</v>
      </c>
      <c r="C6627" s="209" t="s">
        <v>680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284</v>
      </c>
      <c r="H6627" s="207" t="s">
        <v>1027</v>
      </c>
      <c r="I6627" s="207" t="s">
        <v>242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679</v>
      </c>
      <c r="C6628" s="209" t="s">
        <v>680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284</v>
      </c>
      <c r="H6628" s="207" t="s">
        <v>1027</v>
      </c>
      <c r="I6628" s="207" t="s">
        <v>242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679</v>
      </c>
      <c r="C6629" s="209" t="s">
        <v>680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284</v>
      </c>
      <c r="H6629" s="207" t="s">
        <v>1027</v>
      </c>
      <c r="I6629" s="207" t="s">
        <v>242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679</v>
      </c>
      <c r="C6630" s="209" t="s">
        <v>680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284</v>
      </c>
      <c r="H6630" s="207" t="s">
        <v>1027</v>
      </c>
      <c r="I6630" s="207" t="s">
        <v>242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679</v>
      </c>
      <c r="C6631" s="209" t="s">
        <v>680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284</v>
      </c>
      <c r="H6631" s="207" t="s">
        <v>1027</v>
      </c>
      <c r="I6631" s="207" t="s">
        <v>242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679</v>
      </c>
      <c r="C6632" s="209" t="s">
        <v>680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284</v>
      </c>
      <c r="H6632" s="207" t="s">
        <v>1027</v>
      </c>
      <c r="I6632" s="207" t="s">
        <v>242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679</v>
      </c>
      <c r="C6633" s="209" t="s">
        <v>680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284</v>
      </c>
      <c r="H6633" s="207" t="s">
        <v>1027</v>
      </c>
      <c r="I6633" s="207" t="s">
        <v>242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679</v>
      </c>
      <c r="C6634" s="209" t="s">
        <v>680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284</v>
      </c>
      <c r="H6634" s="207" t="s">
        <v>1027</v>
      </c>
      <c r="I6634" s="207" t="s">
        <v>242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679</v>
      </c>
      <c r="C6635" s="209" t="s">
        <v>680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284</v>
      </c>
      <c r="H6635" s="207" t="s">
        <v>1027</v>
      </c>
      <c r="I6635" s="207" t="s">
        <v>242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679</v>
      </c>
      <c r="C6636" s="209" t="s">
        <v>680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284</v>
      </c>
      <c r="H6636" s="207" t="s">
        <v>1027</v>
      </c>
      <c r="I6636" s="207" t="s">
        <v>242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679</v>
      </c>
      <c r="C6637" s="209" t="s">
        <v>680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284</v>
      </c>
      <c r="H6637" s="207" t="s">
        <v>1027</v>
      </c>
      <c r="I6637" s="207" t="s">
        <v>242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679</v>
      </c>
      <c r="C6638" s="209" t="s">
        <v>680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284</v>
      </c>
      <c r="H6638" s="207" t="s">
        <v>1027</v>
      </c>
      <c r="I6638" s="207" t="s">
        <v>242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679</v>
      </c>
      <c r="C6639" s="209" t="s">
        <v>680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284</v>
      </c>
      <c r="H6639" s="207" t="s">
        <v>1027</v>
      </c>
      <c r="I6639" s="207" t="s">
        <v>242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679</v>
      </c>
      <c r="C6640" s="209" t="s">
        <v>680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284</v>
      </c>
      <c r="H6640" s="207" t="s">
        <v>1027</v>
      </c>
      <c r="I6640" s="207" t="s">
        <v>242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679</v>
      </c>
      <c r="C6641" s="209" t="s">
        <v>680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284</v>
      </c>
      <c r="H6641" s="207" t="s">
        <v>1027</v>
      </c>
      <c r="I6641" s="207" t="s">
        <v>242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679</v>
      </c>
      <c r="C6642" s="209" t="s">
        <v>680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284</v>
      </c>
      <c r="H6642" s="207" t="s">
        <v>1027</v>
      </c>
      <c r="I6642" s="207" t="s">
        <v>242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679</v>
      </c>
      <c r="C6643" s="209" t="s">
        <v>680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284</v>
      </c>
      <c r="H6643" s="207" t="s">
        <v>1027</v>
      </c>
      <c r="I6643" s="207" t="s">
        <v>242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679</v>
      </c>
      <c r="C6644" s="209" t="s">
        <v>680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284</v>
      </c>
      <c r="H6644" s="207" t="s">
        <v>1027</v>
      </c>
      <c r="I6644" s="207" t="s">
        <v>242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679</v>
      </c>
      <c r="C6645" s="209" t="s">
        <v>680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284</v>
      </c>
      <c r="H6645" s="207" t="s">
        <v>1027</v>
      </c>
      <c r="I6645" s="207" t="s">
        <v>242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679</v>
      </c>
      <c r="C6646" s="209" t="s">
        <v>680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284</v>
      </c>
      <c r="H6646" s="207" t="s">
        <v>1027</v>
      </c>
      <c r="I6646" s="207" t="s">
        <v>242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679</v>
      </c>
      <c r="C6647" s="209" t="s">
        <v>680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284</v>
      </c>
      <c r="H6647" s="207" t="s">
        <v>1027</v>
      </c>
      <c r="I6647" s="207" t="s">
        <v>242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679</v>
      </c>
      <c r="C6648" s="209" t="s">
        <v>680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284</v>
      </c>
      <c r="H6648" s="207" t="s">
        <v>1027</v>
      </c>
      <c r="I6648" s="207" t="s">
        <v>242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679</v>
      </c>
      <c r="C6649" s="209" t="s">
        <v>680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284</v>
      </c>
      <c r="H6649" s="207" t="s">
        <v>1027</v>
      </c>
      <c r="I6649" s="207" t="s">
        <v>242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679</v>
      </c>
      <c r="C6650" s="209" t="s">
        <v>680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284</v>
      </c>
      <c r="H6650" s="207" t="s">
        <v>1027</v>
      </c>
      <c r="I6650" s="207" t="s">
        <v>242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679</v>
      </c>
      <c r="C6651" s="209" t="s">
        <v>680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284</v>
      </c>
      <c r="H6651" s="207" t="s">
        <v>1027</v>
      </c>
      <c r="I6651" s="207" t="s">
        <v>242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679</v>
      </c>
      <c r="C6652" s="209" t="s">
        <v>680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284</v>
      </c>
      <c r="H6652" s="207" t="s">
        <v>1027</v>
      </c>
      <c r="I6652" s="207" t="s">
        <v>242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679</v>
      </c>
      <c r="C6653" s="209" t="s">
        <v>680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284</v>
      </c>
      <c r="H6653" s="207" t="s">
        <v>1027</v>
      </c>
      <c r="I6653" s="207" t="s">
        <v>242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679</v>
      </c>
      <c r="C6654" s="209" t="s">
        <v>680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284</v>
      </c>
      <c r="H6654" s="207" t="s">
        <v>1027</v>
      </c>
      <c r="I6654" s="207" t="s">
        <v>242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679</v>
      </c>
      <c r="C6655" s="209" t="s">
        <v>680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284</v>
      </c>
      <c r="H6655" s="207" t="s">
        <v>1027</v>
      </c>
      <c r="I6655" s="207" t="s">
        <v>242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679</v>
      </c>
      <c r="C6656" s="209" t="s">
        <v>680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284</v>
      </c>
      <c r="H6656" s="207" t="s">
        <v>1027</v>
      </c>
      <c r="I6656" s="207" t="s">
        <v>242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679</v>
      </c>
      <c r="C6657" s="209" t="s">
        <v>680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284</v>
      </c>
      <c r="H6657" s="207" t="s">
        <v>1027</v>
      </c>
      <c r="I6657" s="207" t="s">
        <v>242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679</v>
      </c>
      <c r="C6658" s="209" t="s">
        <v>680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284</v>
      </c>
      <c r="H6658" s="207" t="s">
        <v>1027</v>
      </c>
      <c r="I6658" s="207" t="s">
        <v>242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679</v>
      </c>
      <c r="C6659" s="209" t="s">
        <v>680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284</v>
      </c>
      <c r="H6659" s="207" t="s">
        <v>1027</v>
      </c>
      <c r="I6659" s="207" t="s">
        <v>242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679</v>
      </c>
      <c r="C6660" s="209" t="s">
        <v>680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284</v>
      </c>
      <c r="H6660" s="207" t="s">
        <v>1027</v>
      </c>
      <c r="I6660" s="207" t="s">
        <v>242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679</v>
      </c>
      <c r="C6661" s="209" t="s">
        <v>680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284</v>
      </c>
      <c r="H6661" s="207" t="s">
        <v>1027</v>
      </c>
      <c r="I6661" s="207" t="s">
        <v>242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679</v>
      </c>
      <c r="C6662" s="209" t="s">
        <v>680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284</v>
      </c>
      <c r="H6662" s="207" t="s">
        <v>1027</v>
      </c>
      <c r="I6662" s="207" t="s">
        <v>242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679</v>
      </c>
      <c r="C6663" s="209" t="s">
        <v>680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284</v>
      </c>
      <c r="H6663" s="207" t="s">
        <v>1027</v>
      </c>
      <c r="I6663" s="207" t="s">
        <v>242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679</v>
      </c>
      <c r="C6664" s="209" t="s">
        <v>680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284</v>
      </c>
      <c r="H6664" s="207" t="s">
        <v>1027</v>
      </c>
      <c r="I6664" s="207" t="s">
        <v>242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679</v>
      </c>
      <c r="C6665" s="209" t="s">
        <v>680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284</v>
      </c>
      <c r="H6665" s="207" t="s">
        <v>1027</v>
      </c>
      <c r="I6665" s="207" t="s">
        <v>242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679</v>
      </c>
      <c r="C6666" s="209" t="s">
        <v>680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284</v>
      </c>
      <c r="H6666" s="207" t="s">
        <v>1027</v>
      </c>
      <c r="I6666" s="207" t="s">
        <v>242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679</v>
      </c>
      <c r="C6667" s="209" t="s">
        <v>680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284</v>
      </c>
      <c r="H6667" s="207" t="s">
        <v>1027</v>
      </c>
      <c r="I6667" s="207" t="s">
        <v>242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679</v>
      </c>
      <c r="C6668" s="209" t="s">
        <v>680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284</v>
      </c>
      <c r="H6668" s="207" t="s">
        <v>1027</v>
      </c>
      <c r="I6668" s="207" t="s">
        <v>242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679</v>
      </c>
      <c r="C6669" s="209" t="s">
        <v>680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284</v>
      </c>
      <c r="H6669" s="207" t="s">
        <v>1027</v>
      </c>
      <c r="I6669" s="207" t="s">
        <v>242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679</v>
      </c>
      <c r="C6670" s="209" t="s">
        <v>680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284</v>
      </c>
      <c r="H6670" s="207" t="s">
        <v>1027</v>
      </c>
      <c r="I6670" s="207" t="s">
        <v>242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679</v>
      </c>
      <c r="C6671" s="209" t="s">
        <v>680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284</v>
      </c>
      <c r="H6671" s="207" t="s">
        <v>1027</v>
      </c>
      <c r="I6671" s="207" t="s">
        <v>242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679</v>
      </c>
      <c r="C6672" s="209" t="s">
        <v>680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284</v>
      </c>
      <c r="H6672" s="207" t="s">
        <v>1027</v>
      </c>
      <c r="I6672" s="207" t="s">
        <v>242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679</v>
      </c>
      <c r="C6673" s="209" t="s">
        <v>680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284</v>
      </c>
      <c r="H6673" s="207" t="s">
        <v>1027</v>
      </c>
      <c r="I6673" s="207" t="s">
        <v>242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679</v>
      </c>
      <c r="C6674" s="209" t="s">
        <v>680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284</v>
      </c>
      <c r="H6674" s="207" t="s">
        <v>1027</v>
      </c>
      <c r="I6674" s="207" t="s">
        <v>242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679</v>
      </c>
      <c r="C6675" s="209" t="s">
        <v>680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284</v>
      </c>
      <c r="H6675" s="207" t="s">
        <v>1027</v>
      </c>
      <c r="I6675" s="207" t="s">
        <v>242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679</v>
      </c>
      <c r="C6676" s="209" t="s">
        <v>680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284</v>
      </c>
      <c r="H6676" s="207" t="s">
        <v>1027</v>
      </c>
      <c r="I6676" s="207" t="s">
        <v>242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679</v>
      </c>
      <c r="C6677" s="209" t="s">
        <v>680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284</v>
      </c>
      <c r="H6677" s="207" t="s">
        <v>1027</v>
      </c>
      <c r="I6677" s="207" t="s">
        <v>242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679</v>
      </c>
      <c r="C6678" s="209" t="s">
        <v>680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284</v>
      </c>
      <c r="H6678" s="207" t="s">
        <v>1027</v>
      </c>
      <c r="I6678" s="207" t="s">
        <v>242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679</v>
      </c>
      <c r="C6679" s="209" t="s">
        <v>680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284</v>
      </c>
      <c r="H6679" s="207" t="s">
        <v>1027</v>
      </c>
      <c r="I6679" s="207" t="s">
        <v>242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679</v>
      </c>
      <c r="C6680" s="209" t="s">
        <v>680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284</v>
      </c>
      <c r="H6680" s="207" t="s">
        <v>1027</v>
      </c>
      <c r="I6680" s="207" t="s">
        <v>242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679</v>
      </c>
      <c r="C6681" s="209" t="s">
        <v>680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284</v>
      </c>
      <c r="H6681" s="207" t="s">
        <v>1027</v>
      </c>
      <c r="I6681" s="207" t="s">
        <v>242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679</v>
      </c>
      <c r="C6682" s="209" t="s">
        <v>680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284</v>
      </c>
      <c r="H6682" s="207" t="s">
        <v>1027</v>
      </c>
      <c r="I6682" s="207" t="s">
        <v>242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679</v>
      </c>
      <c r="C6683" s="209" t="s">
        <v>680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284</v>
      </c>
      <c r="H6683" s="207" t="s">
        <v>1027</v>
      </c>
      <c r="I6683" s="207" t="s">
        <v>242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679</v>
      </c>
      <c r="C6684" s="209" t="s">
        <v>680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284</v>
      </c>
      <c r="H6684" s="207" t="s">
        <v>1027</v>
      </c>
      <c r="I6684" s="207" t="s">
        <v>242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679</v>
      </c>
      <c r="C6685" s="209" t="s">
        <v>680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284</v>
      </c>
      <c r="H6685" s="207" t="s">
        <v>1027</v>
      </c>
      <c r="I6685" s="207" t="s">
        <v>242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679</v>
      </c>
      <c r="C6686" s="209" t="s">
        <v>680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284</v>
      </c>
      <c r="H6686" s="207" t="s">
        <v>1027</v>
      </c>
      <c r="I6686" s="207" t="s">
        <v>242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679</v>
      </c>
      <c r="C6687" s="209" t="s">
        <v>680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284</v>
      </c>
      <c r="H6687" s="207" t="s">
        <v>1027</v>
      </c>
      <c r="I6687" s="207" t="s">
        <v>242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679</v>
      </c>
      <c r="C6688" s="209" t="s">
        <v>680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284</v>
      </c>
      <c r="H6688" s="207" t="s">
        <v>1027</v>
      </c>
      <c r="I6688" s="207" t="s">
        <v>242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679</v>
      </c>
      <c r="C6689" s="209" t="s">
        <v>680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284</v>
      </c>
      <c r="H6689" s="207" t="s">
        <v>1027</v>
      </c>
      <c r="I6689" s="207" t="s">
        <v>242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679</v>
      </c>
      <c r="C6690" s="209" t="s">
        <v>680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284</v>
      </c>
      <c r="H6690" s="207" t="s">
        <v>1027</v>
      </c>
      <c r="I6690" s="207" t="s">
        <v>242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679</v>
      </c>
      <c r="C6691" s="209" t="s">
        <v>680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284</v>
      </c>
      <c r="H6691" s="207" t="s">
        <v>1027</v>
      </c>
      <c r="I6691" s="207" t="s">
        <v>242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679</v>
      </c>
      <c r="C6692" s="209" t="s">
        <v>680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284</v>
      </c>
      <c r="H6692" s="207" t="s">
        <v>1027</v>
      </c>
      <c r="I6692" s="207" t="s">
        <v>242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679</v>
      </c>
      <c r="C6693" s="209" t="s">
        <v>680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284</v>
      </c>
      <c r="H6693" s="207" t="s">
        <v>1027</v>
      </c>
      <c r="I6693" s="207" t="s">
        <v>242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679</v>
      </c>
      <c r="C6694" s="209" t="s">
        <v>680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284</v>
      </c>
      <c r="H6694" s="207" t="s">
        <v>1027</v>
      </c>
      <c r="I6694" s="207" t="s">
        <v>242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679</v>
      </c>
      <c r="C6695" s="209" t="s">
        <v>680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284</v>
      </c>
      <c r="H6695" s="207" t="s">
        <v>1027</v>
      </c>
      <c r="I6695" s="207" t="s">
        <v>242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679</v>
      </c>
      <c r="C6696" s="209" t="s">
        <v>680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284</v>
      </c>
      <c r="H6696" s="207" t="s">
        <v>1027</v>
      </c>
      <c r="I6696" s="207" t="s">
        <v>242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679</v>
      </c>
      <c r="C6697" s="209" t="s">
        <v>680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284</v>
      </c>
      <c r="H6697" s="207" t="s">
        <v>1027</v>
      </c>
      <c r="I6697" s="207" t="s">
        <v>242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679</v>
      </c>
      <c r="C6698" s="209" t="s">
        <v>680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284</v>
      </c>
      <c r="H6698" s="207" t="s">
        <v>1027</v>
      </c>
      <c r="I6698" s="207" t="s">
        <v>242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679</v>
      </c>
      <c r="C6699" s="209" t="s">
        <v>680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284</v>
      </c>
      <c r="H6699" s="207" t="s">
        <v>1027</v>
      </c>
      <c r="I6699" s="207" t="s">
        <v>242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679</v>
      </c>
      <c r="C6700" s="209" t="s">
        <v>680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284</v>
      </c>
      <c r="H6700" s="207" t="s">
        <v>1027</v>
      </c>
      <c r="I6700" s="207" t="s">
        <v>242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679</v>
      </c>
      <c r="C6701" s="209" t="s">
        <v>680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284</v>
      </c>
      <c r="H6701" s="207" t="s">
        <v>1027</v>
      </c>
      <c r="I6701" s="207" t="s">
        <v>242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679</v>
      </c>
      <c r="C6702" s="209" t="s">
        <v>680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284</v>
      </c>
      <c r="H6702" s="207" t="s">
        <v>1027</v>
      </c>
      <c r="I6702" s="207" t="s">
        <v>242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679</v>
      </c>
      <c r="C6703" s="209" t="s">
        <v>680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284</v>
      </c>
      <c r="H6703" s="207" t="s">
        <v>1027</v>
      </c>
      <c r="I6703" s="207" t="s">
        <v>242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679</v>
      </c>
      <c r="C6704" s="209" t="s">
        <v>680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284</v>
      </c>
      <c r="H6704" s="207" t="s">
        <v>1027</v>
      </c>
      <c r="I6704" s="207" t="s">
        <v>242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679</v>
      </c>
      <c r="C6705" s="209" t="s">
        <v>680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284</v>
      </c>
      <c r="H6705" s="207" t="s">
        <v>1027</v>
      </c>
      <c r="I6705" s="207" t="s">
        <v>242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679</v>
      </c>
      <c r="C6706" s="209" t="s">
        <v>680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284</v>
      </c>
      <c r="H6706" s="207" t="s">
        <v>1027</v>
      </c>
      <c r="I6706" s="207" t="s">
        <v>242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679</v>
      </c>
      <c r="C6707" s="209" t="s">
        <v>680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284</v>
      </c>
      <c r="H6707" s="207" t="s">
        <v>1027</v>
      </c>
      <c r="I6707" s="207" t="s">
        <v>242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679</v>
      </c>
      <c r="C6708" s="209" t="s">
        <v>680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284</v>
      </c>
      <c r="H6708" s="207" t="s">
        <v>1027</v>
      </c>
      <c r="I6708" s="207" t="s">
        <v>242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679</v>
      </c>
      <c r="C6709" s="209" t="s">
        <v>680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284</v>
      </c>
      <c r="H6709" s="207" t="s">
        <v>1027</v>
      </c>
      <c r="I6709" s="207" t="s">
        <v>242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679</v>
      </c>
      <c r="C6710" s="209" t="s">
        <v>680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284</v>
      </c>
      <c r="H6710" s="207" t="s">
        <v>1027</v>
      </c>
      <c r="I6710" s="207" t="s">
        <v>242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679</v>
      </c>
      <c r="C6711" s="209" t="s">
        <v>680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284</v>
      </c>
      <c r="H6711" s="207" t="s">
        <v>1027</v>
      </c>
      <c r="I6711" s="207" t="s">
        <v>242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679</v>
      </c>
      <c r="C6712" s="209" t="s">
        <v>680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284</v>
      </c>
      <c r="H6712" s="207" t="s">
        <v>1027</v>
      </c>
      <c r="I6712" s="207" t="s">
        <v>242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679</v>
      </c>
      <c r="C6713" s="209" t="s">
        <v>680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284</v>
      </c>
      <c r="H6713" s="207" t="s">
        <v>1027</v>
      </c>
      <c r="I6713" s="207" t="s">
        <v>242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679</v>
      </c>
      <c r="C6714" s="209" t="s">
        <v>680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284</v>
      </c>
      <c r="H6714" s="207" t="s">
        <v>1027</v>
      </c>
      <c r="I6714" s="207" t="s">
        <v>242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679</v>
      </c>
      <c r="C6715" s="209" t="s">
        <v>680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284</v>
      </c>
      <c r="H6715" s="207" t="s">
        <v>1027</v>
      </c>
      <c r="I6715" s="207" t="s">
        <v>242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679</v>
      </c>
      <c r="C6716" s="209" t="s">
        <v>680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284</v>
      </c>
      <c r="H6716" s="207" t="s">
        <v>1027</v>
      </c>
      <c r="I6716" s="207" t="s">
        <v>242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679</v>
      </c>
      <c r="C6717" s="209" t="s">
        <v>680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284</v>
      </c>
      <c r="H6717" s="207" t="s">
        <v>1027</v>
      </c>
      <c r="I6717" s="207" t="s">
        <v>242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679</v>
      </c>
      <c r="C6718" s="209" t="s">
        <v>680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284</v>
      </c>
      <c r="H6718" s="207" t="s">
        <v>1027</v>
      </c>
      <c r="I6718" s="207" t="s">
        <v>242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679</v>
      </c>
      <c r="C6719" s="209" t="s">
        <v>680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284</v>
      </c>
      <c r="H6719" s="207" t="s">
        <v>1027</v>
      </c>
      <c r="I6719" s="207" t="s">
        <v>242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679</v>
      </c>
      <c r="C6720" s="209" t="s">
        <v>680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284</v>
      </c>
      <c r="H6720" s="207" t="s">
        <v>1027</v>
      </c>
      <c r="I6720" s="207" t="s">
        <v>242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679</v>
      </c>
      <c r="C6721" s="209" t="s">
        <v>680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284</v>
      </c>
      <c r="H6721" s="207" t="s">
        <v>1027</v>
      </c>
      <c r="I6721" s="207" t="s">
        <v>242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679</v>
      </c>
      <c r="C6722" s="209" t="s">
        <v>680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284</v>
      </c>
      <c r="H6722" s="207" t="s">
        <v>1027</v>
      </c>
      <c r="I6722" s="207" t="s">
        <v>242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679</v>
      </c>
      <c r="C6723" s="209" t="s">
        <v>680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284</v>
      </c>
      <c r="H6723" s="207" t="s">
        <v>1027</v>
      </c>
      <c r="I6723" s="207" t="s">
        <v>242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679</v>
      </c>
      <c r="C6724" s="209" t="s">
        <v>680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284</v>
      </c>
      <c r="H6724" s="207" t="s">
        <v>1027</v>
      </c>
      <c r="I6724" s="207" t="s">
        <v>242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679</v>
      </c>
      <c r="C6725" s="209" t="s">
        <v>680</v>
      </c>
      <c r="D6725" s="72" t="str">
        <f t="shared" si="211"/>
        <v>out/2018</v>
      </c>
      <c r="E6725" s="206">
        <v>43399</v>
      </c>
      <c r="F6725" s="205" t="s">
        <v>209</v>
      </c>
      <c r="G6725" s="205" t="s">
        <v>284</v>
      </c>
      <c r="H6725" s="207" t="s">
        <v>295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679</v>
      </c>
      <c r="C6726" s="209" t="s">
        <v>680</v>
      </c>
      <c r="D6726" s="72" t="str">
        <f t="shared" si="211"/>
        <v>out/2018</v>
      </c>
      <c r="E6726" s="206">
        <v>43399</v>
      </c>
      <c r="F6726" s="205" t="s">
        <v>209</v>
      </c>
      <c r="G6726" s="205" t="s">
        <v>284</v>
      </c>
      <c r="H6726" s="207" t="s">
        <v>295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679</v>
      </c>
      <c r="C6727" s="209" t="s">
        <v>680</v>
      </c>
      <c r="D6727" s="72" t="str">
        <f t="shared" si="211"/>
        <v>out/2018</v>
      </c>
      <c r="E6727" s="206">
        <v>43399</v>
      </c>
      <c r="F6727" s="205" t="s">
        <v>209</v>
      </c>
      <c r="G6727" s="205" t="s">
        <v>284</v>
      </c>
      <c r="H6727" s="207" t="s">
        <v>295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679</v>
      </c>
      <c r="C6728" s="209" t="s">
        <v>680</v>
      </c>
      <c r="D6728" s="72" t="str">
        <f t="shared" si="211"/>
        <v>out/2018</v>
      </c>
      <c r="E6728" s="206">
        <v>43399</v>
      </c>
      <c r="F6728" s="205" t="s">
        <v>209</v>
      </c>
      <c r="G6728" s="205" t="s">
        <v>284</v>
      </c>
      <c r="H6728" s="207" t="s">
        <v>295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679</v>
      </c>
      <c r="C6729" s="209" t="s">
        <v>680</v>
      </c>
      <c r="D6729" s="72" t="str">
        <f t="shared" si="211"/>
        <v>out/2018</v>
      </c>
      <c r="E6729" s="206">
        <v>43399</v>
      </c>
      <c r="F6729" s="205" t="s">
        <v>209</v>
      </c>
      <c r="G6729" s="205" t="s">
        <v>284</v>
      </c>
      <c r="H6729" s="207" t="s">
        <v>295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679</v>
      </c>
      <c r="C6730" s="209" t="s">
        <v>680</v>
      </c>
      <c r="D6730" s="72" t="str">
        <f t="shared" si="211"/>
        <v>out/2018</v>
      </c>
      <c r="E6730" s="206">
        <v>43399</v>
      </c>
      <c r="F6730" s="205" t="s">
        <v>209</v>
      </c>
      <c r="G6730" s="205" t="s">
        <v>284</v>
      </c>
      <c r="H6730" s="207" t="s">
        <v>295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679</v>
      </c>
      <c r="C6731" s="209" t="s">
        <v>680</v>
      </c>
      <c r="D6731" s="72" t="str">
        <f t="shared" si="211"/>
        <v>out/2018</v>
      </c>
      <c r="E6731" s="206">
        <v>43399</v>
      </c>
      <c r="F6731" s="205" t="s">
        <v>209</v>
      </c>
      <c r="G6731" s="205" t="s">
        <v>284</v>
      </c>
      <c r="H6731" s="207" t="s">
        <v>295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679</v>
      </c>
      <c r="C6732" s="209" t="s">
        <v>680</v>
      </c>
      <c r="D6732" s="72" t="str">
        <f t="shared" si="211"/>
        <v>out/2018</v>
      </c>
      <c r="E6732" s="206">
        <v>43399</v>
      </c>
      <c r="F6732" s="205" t="s">
        <v>209</v>
      </c>
      <c r="G6732" s="205" t="s">
        <v>284</v>
      </c>
      <c r="H6732" s="207" t="s">
        <v>295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679</v>
      </c>
      <c r="C6733" s="209" t="s">
        <v>680</v>
      </c>
      <c r="D6733" s="72" t="str">
        <f t="shared" si="211"/>
        <v>out/2018</v>
      </c>
      <c r="E6733" s="206">
        <v>43399</v>
      </c>
      <c r="F6733" s="205" t="s">
        <v>209</v>
      </c>
      <c r="G6733" s="205" t="s">
        <v>284</v>
      </c>
      <c r="H6733" s="207" t="s">
        <v>295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679</v>
      </c>
      <c r="C6734" s="209" t="s">
        <v>680</v>
      </c>
      <c r="D6734" s="72" t="str">
        <f t="shared" si="211"/>
        <v>out/2018</v>
      </c>
      <c r="E6734" s="206">
        <v>43399</v>
      </c>
      <c r="F6734" s="205" t="s">
        <v>209</v>
      </c>
      <c r="G6734" s="205" t="s">
        <v>284</v>
      </c>
      <c r="H6734" s="207" t="s">
        <v>295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679</v>
      </c>
      <c r="C6735" s="209" t="s">
        <v>680</v>
      </c>
      <c r="D6735" s="72" t="str">
        <f t="shared" si="211"/>
        <v>out/2018</v>
      </c>
      <c r="E6735" s="206">
        <v>43399</v>
      </c>
      <c r="F6735" s="205" t="s">
        <v>209</v>
      </c>
      <c r="G6735" s="205" t="s">
        <v>284</v>
      </c>
      <c r="H6735" s="207" t="s">
        <v>295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679</v>
      </c>
      <c r="C6736" s="209" t="s">
        <v>680</v>
      </c>
      <c r="D6736" s="72" t="str">
        <f t="shared" si="211"/>
        <v>out/2018</v>
      </c>
      <c r="E6736" s="206">
        <v>43399</v>
      </c>
      <c r="F6736" s="205" t="s">
        <v>209</v>
      </c>
      <c r="G6736" s="205" t="s">
        <v>284</v>
      </c>
      <c r="H6736" s="207" t="s">
        <v>295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679</v>
      </c>
      <c r="C6737" s="209" t="s">
        <v>680</v>
      </c>
      <c r="D6737" s="72" t="str">
        <f t="shared" si="211"/>
        <v>out/2018</v>
      </c>
      <c r="E6737" s="206">
        <v>43399</v>
      </c>
      <c r="F6737" s="205" t="s">
        <v>209</v>
      </c>
      <c r="G6737" s="205" t="s">
        <v>284</v>
      </c>
      <c r="H6737" s="207" t="s">
        <v>295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679</v>
      </c>
      <c r="C6738" s="209" t="s">
        <v>680</v>
      </c>
      <c r="D6738" s="72" t="str">
        <f t="shared" si="211"/>
        <v>out/2018</v>
      </c>
      <c r="E6738" s="206">
        <v>43399</v>
      </c>
      <c r="F6738" s="205" t="s">
        <v>209</v>
      </c>
      <c r="G6738" s="205" t="s">
        <v>284</v>
      </c>
      <c r="H6738" s="207" t="s">
        <v>295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679</v>
      </c>
      <c r="C6739" s="209" t="s">
        <v>680</v>
      </c>
      <c r="D6739" s="72" t="str">
        <f t="shared" si="211"/>
        <v>out/2018</v>
      </c>
      <c r="E6739" s="206">
        <v>43399</v>
      </c>
      <c r="F6739" s="205" t="s">
        <v>209</v>
      </c>
      <c r="G6739" s="205" t="s">
        <v>284</v>
      </c>
      <c r="H6739" s="207" t="s">
        <v>295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679</v>
      </c>
      <c r="C6740" s="209" t="s">
        <v>680</v>
      </c>
      <c r="D6740" s="72" t="str">
        <f t="shared" si="211"/>
        <v>out/2018</v>
      </c>
      <c r="E6740" s="206">
        <v>43399</v>
      </c>
      <c r="F6740" s="205" t="s">
        <v>209</v>
      </c>
      <c r="G6740" s="205" t="s">
        <v>284</v>
      </c>
      <c r="H6740" s="207" t="s">
        <v>295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679</v>
      </c>
      <c r="C6741" s="209" t="s">
        <v>680</v>
      </c>
      <c r="D6741" s="72" t="str">
        <f t="shared" si="211"/>
        <v>out/2018</v>
      </c>
      <c r="E6741" s="206">
        <v>43399</v>
      </c>
      <c r="F6741" s="205" t="s">
        <v>209</v>
      </c>
      <c r="G6741" s="205" t="s">
        <v>284</v>
      </c>
      <c r="H6741" s="207" t="s">
        <v>295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679</v>
      </c>
      <c r="C6742" s="209" t="s">
        <v>680</v>
      </c>
      <c r="D6742" s="72" t="str">
        <f t="shared" si="211"/>
        <v>out/2018</v>
      </c>
      <c r="E6742" s="206">
        <v>43399</v>
      </c>
      <c r="F6742" s="205" t="s">
        <v>209</v>
      </c>
      <c r="G6742" s="205" t="s">
        <v>284</v>
      </c>
      <c r="H6742" s="207" t="s">
        <v>295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679</v>
      </c>
      <c r="C6743" s="209" t="s">
        <v>680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284</v>
      </c>
      <c r="H6743" s="207" t="s">
        <v>533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681</v>
      </c>
      <c r="C6744" s="209" t="s">
        <v>680</v>
      </c>
      <c r="D6744" s="72" t="str">
        <f t="shared" si="211"/>
        <v>out/2018</v>
      </c>
      <c r="E6744" s="206">
        <v>43399</v>
      </c>
      <c r="F6744" s="205" t="s">
        <v>200</v>
      </c>
      <c r="G6744" s="205" t="s">
        <v>284</v>
      </c>
      <c r="H6744" s="207" t="s">
        <v>296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679</v>
      </c>
      <c r="C6745" s="209" t="s">
        <v>680</v>
      </c>
      <c r="D6745" s="72" t="str">
        <f t="shared" si="211"/>
        <v>out/2018</v>
      </c>
      <c r="E6745" s="206">
        <v>43399</v>
      </c>
      <c r="F6745" s="205" t="s">
        <v>200</v>
      </c>
      <c r="G6745" s="205" t="s">
        <v>284</v>
      </c>
      <c r="H6745" s="207" t="s">
        <v>296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679</v>
      </c>
      <c r="C6746" s="209" t="s">
        <v>680</v>
      </c>
      <c r="D6746" s="72" t="str">
        <f t="shared" si="211"/>
        <v>out/2018</v>
      </c>
      <c r="E6746" s="206">
        <v>43402</v>
      </c>
      <c r="F6746" s="205" t="s">
        <v>311</v>
      </c>
      <c r="G6746" s="205" t="s">
        <v>284</v>
      </c>
      <c r="H6746" s="207" t="s">
        <v>1678</v>
      </c>
      <c r="I6746" s="207" t="s">
        <v>265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679</v>
      </c>
      <c r="C6747" s="209" t="s">
        <v>680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284</v>
      </c>
      <c r="H6747" s="207" t="s">
        <v>1679</v>
      </c>
      <c r="I6747" s="207" t="s">
        <v>237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679</v>
      </c>
      <c r="C6748" s="209" t="s">
        <v>680</v>
      </c>
      <c r="D6748" s="72" t="str">
        <f t="shared" si="211"/>
        <v>out/2018</v>
      </c>
      <c r="E6748" s="206">
        <v>43402</v>
      </c>
      <c r="F6748" s="205" t="s">
        <v>1606</v>
      </c>
      <c r="G6748" s="205" t="s">
        <v>284</v>
      </c>
      <c r="H6748" s="207" t="s">
        <v>212</v>
      </c>
      <c r="I6748" s="207" t="s">
        <v>201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679</v>
      </c>
      <c r="C6749" s="209" t="s">
        <v>680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284</v>
      </c>
      <c r="H6749" s="207" t="s">
        <v>1667</v>
      </c>
      <c r="I6749" s="207" t="s">
        <v>157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679</v>
      </c>
      <c r="C6750" s="209" t="s">
        <v>680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300</v>
      </c>
      <c r="H6750" s="207" t="s">
        <v>1553</v>
      </c>
      <c r="I6750" s="207" t="s">
        <v>237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679</v>
      </c>
      <c r="C6751" s="209" t="s">
        <v>680</v>
      </c>
      <c r="D6751" s="72" t="str">
        <f t="shared" si="211"/>
        <v>out/2018</v>
      </c>
      <c r="E6751" s="206">
        <v>43402</v>
      </c>
      <c r="F6751" s="205" t="s">
        <v>525</v>
      </c>
      <c r="G6751" s="205" t="s">
        <v>284</v>
      </c>
      <c r="H6751" s="207" t="s">
        <v>1482</v>
      </c>
      <c r="I6751" s="207" t="s">
        <v>189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679</v>
      </c>
      <c r="C6752" s="209" t="s">
        <v>680</v>
      </c>
      <c r="D6752" s="72" t="str">
        <f t="shared" si="211"/>
        <v>out/2018</v>
      </c>
      <c r="E6752" s="206">
        <v>43402</v>
      </c>
      <c r="F6752" s="205" t="s">
        <v>525</v>
      </c>
      <c r="G6752" s="205" t="s">
        <v>284</v>
      </c>
      <c r="H6752" s="207" t="s">
        <v>1482</v>
      </c>
      <c r="I6752" s="207" t="s">
        <v>232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679</v>
      </c>
      <c r="C6753" s="209" t="s">
        <v>680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284</v>
      </c>
      <c r="H6753" s="207" t="s">
        <v>1482</v>
      </c>
      <c r="I6753" s="207" t="s">
        <v>232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679</v>
      </c>
      <c r="C6754" s="209" t="s">
        <v>680</v>
      </c>
      <c r="D6754" s="72" t="str">
        <f t="shared" si="211"/>
        <v>out/2018</v>
      </c>
      <c r="E6754" s="206">
        <v>43402</v>
      </c>
      <c r="F6754" s="205" t="s">
        <v>521</v>
      </c>
      <c r="G6754" s="205" t="s">
        <v>284</v>
      </c>
      <c r="H6754" s="207" t="s">
        <v>1482</v>
      </c>
      <c r="I6754" s="207" t="s">
        <v>189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679</v>
      </c>
      <c r="C6755" s="209" t="s">
        <v>680</v>
      </c>
      <c r="D6755" s="72" t="str">
        <f t="shared" si="211"/>
        <v>out/2018</v>
      </c>
      <c r="E6755" s="206">
        <v>43402</v>
      </c>
      <c r="F6755" s="205" t="s">
        <v>521</v>
      </c>
      <c r="G6755" s="205" t="s">
        <v>284</v>
      </c>
      <c r="H6755" s="207" t="s">
        <v>1482</v>
      </c>
      <c r="I6755" s="207" t="s">
        <v>232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679</v>
      </c>
      <c r="C6756" s="209" t="s">
        <v>680</v>
      </c>
      <c r="D6756" s="72" t="str">
        <f t="shared" si="211"/>
        <v>out/2018</v>
      </c>
      <c r="E6756" s="206">
        <v>43402</v>
      </c>
      <c r="F6756" s="205" t="s">
        <v>1680</v>
      </c>
      <c r="G6756" s="205" t="s">
        <v>284</v>
      </c>
      <c r="H6756" s="207" t="s">
        <v>1482</v>
      </c>
      <c r="I6756" s="207" t="s">
        <v>189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679</v>
      </c>
      <c r="C6757" s="209" t="s">
        <v>680</v>
      </c>
      <c r="D6757" s="72" t="str">
        <f t="shared" si="211"/>
        <v>out/2018</v>
      </c>
      <c r="E6757" s="206">
        <v>43402</v>
      </c>
      <c r="F6757" s="205" t="s">
        <v>1680</v>
      </c>
      <c r="G6757" s="205" t="s">
        <v>284</v>
      </c>
      <c r="H6757" s="207" t="s">
        <v>1482</v>
      </c>
      <c r="I6757" s="207" t="s">
        <v>232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679</v>
      </c>
      <c r="C6758" s="209" t="s">
        <v>680</v>
      </c>
      <c r="D6758" s="72" t="str">
        <f t="shared" si="211"/>
        <v>out/2018</v>
      </c>
      <c r="E6758" s="206">
        <v>43402</v>
      </c>
      <c r="F6758" s="205" t="s">
        <v>311</v>
      </c>
      <c r="G6758" s="205" t="s">
        <v>284</v>
      </c>
      <c r="H6758" s="207" t="s">
        <v>383</v>
      </c>
      <c r="I6758" s="207" t="s">
        <v>265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679</v>
      </c>
      <c r="C6759" s="209" t="s">
        <v>680</v>
      </c>
      <c r="D6759" s="72" t="str">
        <f t="shared" si="211"/>
        <v>out/2018</v>
      </c>
      <c r="E6759" s="206">
        <v>43402</v>
      </c>
      <c r="F6759" s="205" t="s">
        <v>1681</v>
      </c>
      <c r="G6759" s="205" t="s">
        <v>284</v>
      </c>
      <c r="H6759" s="207" t="s">
        <v>1275</v>
      </c>
      <c r="I6759" s="207" t="s">
        <v>189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679</v>
      </c>
      <c r="C6760" s="209" t="s">
        <v>680</v>
      </c>
      <c r="D6760" s="72" t="str">
        <f t="shared" si="211"/>
        <v>out/2018</v>
      </c>
      <c r="E6760" s="206">
        <v>43402</v>
      </c>
      <c r="F6760" s="205" t="s">
        <v>1681</v>
      </c>
      <c r="G6760" s="205" t="s">
        <v>284</v>
      </c>
      <c r="H6760" s="207" t="s">
        <v>1275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679</v>
      </c>
      <c r="C6761" s="209" t="s">
        <v>680</v>
      </c>
      <c r="D6761" s="72" t="str">
        <f t="shared" si="211"/>
        <v>out/2018</v>
      </c>
      <c r="E6761" s="206">
        <v>43402</v>
      </c>
      <c r="F6761" s="205" t="s">
        <v>1682</v>
      </c>
      <c r="G6761" s="205" t="s">
        <v>284</v>
      </c>
      <c r="H6761" s="207" t="s">
        <v>1275</v>
      </c>
      <c r="I6761" s="207" t="s">
        <v>189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679</v>
      </c>
      <c r="C6762" s="209" t="s">
        <v>680</v>
      </c>
      <c r="D6762" s="72" t="str">
        <f t="shared" si="211"/>
        <v>out/2018</v>
      </c>
      <c r="E6762" s="206">
        <v>43402</v>
      </c>
      <c r="F6762" s="205" t="s">
        <v>1682</v>
      </c>
      <c r="G6762" s="205" t="s">
        <v>284</v>
      </c>
      <c r="H6762" s="207" t="s">
        <v>1275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679</v>
      </c>
      <c r="C6763" s="209" t="s">
        <v>680</v>
      </c>
      <c r="D6763" s="72" t="str">
        <f t="shared" si="211"/>
        <v>out/2018</v>
      </c>
      <c r="E6763" s="206">
        <v>43402</v>
      </c>
      <c r="F6763" s="205" t="s">
        <v>1683</v>
      </c>
      <c r="G6763" s="205" t="s">
        <v>284</v>
      </c>
      <c r="H6763" s="207" t="s">
        <v>1275</v>
      </c>
      <c r="I6763" s="207" t="s">
        <v>189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679</v>
      </c>
      <c r="C6764" s="209" t="s">
        <v>680</v>
      </c>
      <c r="D6764" s="72" t="str">
        <f t="shared" si="211"/>
        <v>out/2018</v>
      </c>
      <c r="E6764" s="206">
        <v>43402</v>
      </c>
      <c r="F6764" s="205" t="s">
        <v>1683</v>
      </c>
      <c r="G6764" s="205" t="s">
        <v>284</v>
      </c>
      <c r="H6764" s="207" t="s">
        <v>1275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679</v>
      </c>
      <c r="C6765" s="209" t="s">
        <v>680</v>
      </c>
      <c r="D6765" s="72" t="str">
        <f t="shared" si="211"/>
        <v>out/2018</v>
      </c>
      <c r="E6765" s="206">
        <v>43402</v>
      </c>
      <c r="F6765" s="205" t="s">
        <v>1684</v>
      </c>
      <c r="G6765" s="205" t="s">
        <v>284</v>
      </c>
      <c r="H6765" s="207" t="s">
        <v>1017</v>
      </c>
      <c r="I6765" s="207" t="s">
        <v>189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679</v>
      </c>
      <c r="C6766" s="209" t="s">
        <v>680</v>
      </c>
      <c r="D6766" s="72" t="str">
        <f t="shared" si="211"/>
        <v>out/2018</v>
      </c>
      <c r="E6766" s="206">
        <v>43402</v>
      </c>
      <c r="F6766" s="205" t="s">
        <v>1684</v>
      </c>
      <c r="G6766" s="205" t="s">
        <v>284</v>
      </c>
      <c r="H6766" s="207" t="s">
        <v>1017</v>
      </c>
      <c r="I6766" s="207" t="s">
        <v>232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679</v>
      </c>
      <c r="C6767" s="209" t="s">
        <v>680</v>
      </c>
      <c r="D6767" s="72" t="str">
        <f t="shared" si="211"/>
        <v>out/2018</v>
      </c>
      <c r="E6767" s="206">
        <v>43402</v>
      </c>
      <c r="F6767" s="205" t="s">
        <v>1685</v>
      </c>
      <c r="G6767" s="205" t="s">
        <v>284</v>
      </c>
      <c r="H6767" s="207" t="s">
        <v>1017</v>
      </c>
      <c r="I6767" s="207" t="s">
        <v>189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679</v>
      </c>
      <c r="C6768" s="209" t="s">
        <v>680</v>
      </c>
      <c r="D6768" s="72" t="str">
        <f t="shared" si="211"/>
        <v>out/2018</v>
      </c>
      <c r="E6768" s="206">
        <v>43402</v>
      </c>
      <c r="F6768" s="205" t="s">
        <v>1685</v>
      </c>
      <c r="G6768" s="205" t="s">
        <v>284</v>
      </c>
      <c r="H6768" s="207" t="s">
        <v>1017</v>
      </c>
      <c r="I6768" s="207" t="s">
        <v>232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679</v>
      </c>
      <c r="C6769" s="209" t="s">
        <v>680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284</v>
      </c>
      <c r="H6769" s="207" t="s">
        <v>178</v>
      </c>
      <c r="I6769" s="207" t="s">
        <v>249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679</v>
      </c>
      <c r="C6770" s="209" t="s">
        <v>680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284</v>
      </c>
      <c r="H6770" s="207" t="s">
        <v>178</v>
      </c>
      <c r="I6770" s="207" t="s">
        <v>238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679</v>
      </c>
      <c r="C6771" s="209" t="s">
        <v>680</v>
      </c>
      <c r="D6771" s="72" t="str">
        <f t="shared" si="211"/>
        <v>out/2018</v>
      </c>
      <c r="E6771" s="206">
        <v>43402</v>
      </c>
      <c r="F6771" s="205" t="s">
        <v>1686</v>
      </c>
      <c r="G6771" s="205" t="s">
        <v>284</v>
      </c>
      <c r="H6771" s="207" t="s">
        <v>1018</v>
      </c>
      <c r="I6771" s="207" t="s">
        <v>189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679</v>
      </c>
      <c r="C6772" s="209" t="s">
        <v>680</v>
      </c>
      <c r="D6772" s="72" t="str">
        <f t="shared" si="211"/>
        <v>out/2018</v>
      </c>
      <c r="E6772" s="206">
        <v>43402</v>
      </c>
      <c r="F6772" s="205" t="s">
        <v>1686</v>
      </c>
      <c r="G6772" s="205" t="s">
        <v>284</v>
      </c>
      <c r="H6772" s="207" t="s">
        <v>1018</v>
      </c>
      <c r="I6772" s="207" t="s">
        <v>232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679</v>
      </c>
      <c r="C6773" s="209" t="s">
        <v>680</v>
      </c>
      <c r="D6773" s="72" t="str">
        <f t="shared" si="211"/>
        <v>out/2018</v>
      </c>
      <c r="E6773" s="206">
        <v>43402</v>
      </c>
      <c r="F6773" s="205" t="s">
        <v>640</v>
      </c>
      <c r="G6773" s="205" t="s">
        <v>284</v>
      </c>
      <c r="H6773" s="207" t="s">
        <v>1018</v>
      </c>
      <c r="I6773" s="207" t="s">
        <v>189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679</v>
      </c>
      <c r="C6774" s="209" t="s">
        <v>680</v>
      </c>
      <c r="D6774" s="72" t="str">
        <f t="shared" si="211"/>
        <v>out/2018</v>
      </c>
      <c r="E6774" s="206">
        <v>43402</v>
      </c>
      <c r="F6774" s="205" t="s">
        <v>640</v>
      </c>
      <c r="G6774" s="205" t="s">
        <v>284</v>
      </c>
      <c r="H6774" s="207" t="s">
        <v>1018</v>
      </c>
      <c r="I6774" s="207" t="s">
        <v>232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679</v>
      </c>
      <c r="C6775" s="209" t="s">
        <v>680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284</v>
      </c>
      <c r="H6775" s="207" t="s">
        <v>999</v>
      </c>
      <c r="I6775" s="207" t="s">
        <v>232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679</v>
      </c>
      <c r="C6776" s="209" t="s">
        <v>680</v>
      </c>
      <c r="D6776" s="72" t="str">
        <f t="shared" si="211"/>
        <v>out/2018</v>
      </c>
      <c r="E6776" s="206">
        <v>43402</v>
      </c>
      <c r="F6776" s="205" t="s">
        <v>1687</v>
      </c>
      <c r="G6776" s="205" t="s">
        <v>284</v>
      </c>
      <c r="H6776" s="207" t="s">
        <v>999</v>
      </c>
      <c r="I6776" s="207" t="s">
        <v>189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679</v>
      </c>
      <c r="C6777" s="209" t="s">
        <v>680</v>
      </c>
      <c r="D6777" s="72" t="str">
        <f t="shared" si="211"/>
        <v>out/2018</v>
      </c>
      <c r="E6777" s="206">
        <v>43402</v>
      </c>
      <c r="F6777" s="205" t="s">
        <v>1687</v>
      </c>
      <c r="G6777" s="205" t="s">
        <v>284</v>
      </c>
      <c r="H6777" s="207" t="s">
        <v>999</v>
      </c>
      <c r="I6777" s="207" t="s">
        <v>232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679</v>
      </c>
      <c r="C6778" s="209" t="s">
        <v>680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286</v>
      </c>
      <c r="H6778" s="207" t="s">
        <v>574</v>
      </c>
      <c r="I6778" s="207" t="s">
        <v>237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679</v>
      </c>
      <c r="C6779" s="209" t="s">
        <v>680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284</v>
      </c>
      <c r="H6779" s="207" t="s">
        <v>1688</v>
      </c>
      <c r="I6779" s="207" t="s">
        <v>238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679</v>
      </c>
      <c r="C6780" s="209" t="s">
        <v>680</v>
      </c>
      <c r="D6780" s="72" t="str">
        <f t="shared" si="211"/>
        <v>out/2018</v>
      </c>
      <c r="E6780" s="206">
        <v>43402</v>
      </c>
      <c r="F6780" s="205" t="s">
        <v>311</v>
      </c>
      <c r="G6780" s="205" t="s">
        <v>284</v>
      </c>
      <c r="H6780" s="207" t="s">
        <v>967</v>
      </c>
      <c r="I6780" s="207" t="s">
        <v>265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679</v>
      </c>
      <c r="C6781" s="209" t="s">
        <v>680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284</v>
      </c>
      <c r="H6781" s="207" t="s">
        <v>1103</v>
      </c>
      <c r="I6781" s="207" t="s">
        <v>183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679</v>
      </c>
      <c r="C6782" s="209" t="s">
        <v>680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284</v>
      </c>
      <c r="H6782" s="207" t="s">
        <v>1000</v>
      </c>
      <c r="I6782" s="207" t="s">
        <v>232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679</v>
      </c>
      <c r="C6783" s="209" t="s">
        <v>680</v>
      </c>
      <c r="D6783" s="72" t="str">
        <f t="shared" si="211"/>
        <v>out/2018</v>
      </c>
      <c r="E6783" s="206">
        <v>43402</v>
      </c>
      <c r="F6783" s="205" t="s">
        <v>1689</v>
      </c>
      <c r="G6783" s="205" t="s">
        <v>284</v>
      </c>
      <c r="H6783" s="207" t="s">
        <v>1000</v>
      </c>
      <c r="I6783" s="207" t="s">
        <v>189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679</v>
      </c>
      <c r="C6784" s="209" t="s">
        <v>680</v>
      </c>
      <c r="D6784" s="72" t="str">
        <f t="shared" si="211"/>
        <v>out/2018</v>
      </c>
      <c r="E6784" s="206">
        <v>43402</v>
      </c>
      <c r="F6784" s="205" t="s">
        <v>1689</v>
      </c>
      <c r="G6784" s="205" t="s">
        <v>284</v>
      </c>
      <c r="H6784" s="207" t="s">
        <v>1000</v>
      </c>
      <c r="I6784" s="207" t="s">
        <v>232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679</v>
      </c>
      <c r="C6785" s="209" t="s">
        <v>680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284</v>
      </c>
      <c r="H6785" s="207" t="s">
        <v>325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679</v>
      </c>
      <c r="C6786" s="209" t="s">
        <v>680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284</v>
      </c>
      <c r="H6786" s="207" t="s">
        <v>325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679</v>
      </c>
      <c r="C6787" s="209" t="s">
        <v>680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284</v>
      </c>
      <c r="H6787" s="207" t="s">
        <v>325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679</v>
      </c>
      <c r="C6788" s="209" t="s">
        <v>680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284</v>
      </c>
      <c r="H6788" s="207" t="s">
        <v>325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679</v>
      </c>
      <c r="C6789" s="209" t="s">
        <v>680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284</v>
      </c>
      <c r="H6789" s="207" t="s">
        <v>325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679</v>
      </c>
      <c r="C6790" s="209" t="s">
        <v>680</v>
      </c>
      <c r="D6790" s="72" t="str">
        <f t="shared" si="213"/>
        <v>out/2018</v>
      </c>
      <c r="E6790" s="206">
        <v>43402</v>
      </c>
      <c r="F6790" s="205" t="s">
        <v>1690</v>
      </c>
      <c r="G6790" s="205" t="s">
        <v>284</v>
      </c>
      <c r="H6790" s="207" t="s">
        <v>325</v>
      </c>
      <c r="I6790" s="207" t="s">
        <v>189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679</v>
      </c>
      <c r="C6791" s="209" t="s">
        <v>680</v>
      </c>
      <c r="D6791" s="72" t="str">
        <f t="shared" si="213"/>
        <v>out/2018</v>
      </c>
      <c r="E6791" s="206">
        <v>43402</v>
      </c>
      <c r="F6791" s="205" t="s">
        <v>1690</v>
      </c>
      <c r="G6791" s="205" t="s">
        <v>284</v>
      </c>
      <c r="H6791" s="207" t="s">
        <v>325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679</v>
      </c>
      <c r="C6792" s="209" t="s">
        <v>680</v>
      </c>
      <c r="D6792" s="72" t="str">
        <f t="shared" si="213"/>
        <v>out/2018</v>
      </c>
      <c r="E6792" s="206">
        <v>43402</v>
      </c>
      <c r="F6792" s="205" t="s">
        <v>1691</v>
      </c>
      <c r="G6792" s="205" t="s">
        <v>284</v>
      </c>
      <c r="H6792" s="207" t="s">
        <v>325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679</v>
      </c>
      <c r="C6793" s="209" t="s">
        <v>680</v>
      </c>
      <c r="D6793" s="72" t="str">
        <f t="shared" si="213"/>
        <v>out/2018</v>
      </c>
      <c r="E6793" s="206">
        <v>43402</v>
      </c>
      <c r="F6793" s="205" t="s">
        <v>1691</v>
      </c>
      <c r="G6793" s="205" t="s">
        <v>284</v>
      </c>
      <c r="H6793" s="207" t="s">
        <v>325</v>
      </c>
      <c r="I6793" s="207" t="s">
        <v>189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679</v>
      </c>
      <c r="C6794" s="209" t="s">
        <v>680</v>
      </c>
      <c r="D6794" s="72" t="str">
        <f t="shared" si="213"/>
        <v>out/2018</v>
      </c>
      <c r="E6794" s="206">
        <v>43402</v>
      </c>
      <c r="F6794" s="205" t="s">
        <v>1097</v>
      </c>
      <c r="G6794" s="205" t="s">
        <v>284</v>
      </c>
      <c r="H6794" s="207" t="s">
        <v>325</v>
      </c>
      <c r="I6794" s="207" t="s">
        <v>189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679</v>
      </c>
      <c r="C6795" s="209" t="s">
        <v>680</v>
      </c>
      <c r="D6795" s="72" t="str">
        <f t="shared" si="213"/>
        <v>out/2018</v>
      </c>
      <c r="E6795" s="206">
        <v>43402</v>
      </c>
      <c r="F6795" s="205" t="s">
        <v>1097</v>
      </c>
      <c r="G6795" s="205" t="s">
        <v>284</v>
      </c>
      <c r="H6795" s="207" t="s">
        <v>325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679</v>
      </c>
      <c r="C6796" s="209" t="s">
        <v>680</v>
      </c>
      <c r="D6796" s="72" t="str">
        <f t="shared" si="213"/>
        <v>out/2018</v>
      </c>
      <c r="E6796" s="206">
        <v>43402</v>
      </c>
      <c r="F6796" s="205" t="s">
        <v>1692</v>
      </c>
      <c r="G6796" s="205" t="s">
        <v>284</v>
      </c>
      <c r="H6796" s="207" t="s">
        <v>325</v>
      </c>
      <c r="I6796" s="207" t="s">
        <v>189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679</v>
      </c>
      <c r="C6797" s="209" t="s">
        <v>680</v>
      </c>
      <c r="D6797" s="72" t="str">
        <f t="shared" si="213"/>
        <v>out/2018</v>
      </c>
      <c r="E6797" s="206">
        <v>43402</v>
      </c>
      <c r="F6797" s="205" t="s">
        <v>1692</v>
      </c>
      <c r="G6797" s="205" t="s">
        <v>284</v>
      </c>
      <c r="H6797" s="207" t="s">
        <v>325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679</v>
      </c>
      <c r="C6798" s="209" t="s">
        <v>680</v>
      </c>
      <c r="D6798" s="72" t="str">
        <f t="shared" si="213"/>
        <v>out/2018</v>
      </c>
      <c r="E6798" s="206">
        <v>43402</v>
      </c>
      <c r="F6798" s="205" t="s">
        <v>1693</v>
      </c>
      <c r="G6798" s="205" t="s">
        <v>284</v>
      </c>
      <c r="H6798" s="207" t="s">
        <v>325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679</v>
      </c>
      <c r="C6799" s="209" t="s">
        <v>680</v>
      </c>
      <c r="D6799" s="72" t="str">
        <f t="shared" si="213"/>
        <v>out/2018</v>
      </c>
      <c r="E6799" s="206">
        <v>43402</v>
      </c>
      <c r="F6799" s="205" t="s">
        <v>1693</v>
      </c>
      <c r="G6799" s="205" t="s">
        <v>284</v>
      </c>
      <c r="H6799" s="207" t="s">
        <v>325</v>
      </c>
      <c r="I6799" s="207" t="s">
        <v>189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679</v>
      </c>
      <c r="C6800" s="209" t="s">
        <v>680</v>
      </c>
      <c r="D6800" s="72" t="str">
        <f t="shared" si="213"/>
        <v>out/2018</v>
      </c>
      <c r="E6800" s="206">
        <v>43402</v>
      </c>
      <c r="F6800" s="205" t="s">
        <v>1694</v>
      </c>
      <c r="G6800" s="205" t="s">
        <v>284</v>
      </c>
      <c r="H6800" s="207" t="s">
        <v>325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679</v>
      </c>
      <c r="C6801" s="209" t="s">
        <v>680</v>
      </c>
      <c r="D6801" s="72" t="str">
        <f t="shared" si="213"/>
        <v>out/2018</v>
      </c>
      <c r="E6801" s="206">
        <v>43402</v>
      </c>
      <c r="F6801" s="205" t="s">
        <v>1694</v>
      </c>
      <c r="G6801" s="205" t="s">
        <v>284</v>
      </c>
      <c r="H6801" s="207" t="s">
        <v>325</v>
      </c>
      <c r="I6801" s="207" t="s">
        <v>189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679</v>
      </c>
      <c r="C6802" s="209" t="s">
        <v>680</v>
      </c>
      <c r="D6802" s="72" t="str">
        <f t="shared" si="213"/>
        <v>out/2018</v>
      </c>
      <c r="E6802" s="206">
        <v>43402</v>
      </c>
      <c r="F6802" s="205" t="s">
        <v>1363</v>
      </c>
      <c r="G6802" s="205" t="s">
        <v>284</v>
      </c>
      <c r="H6802" s="207" t="s">
        <v>325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679</v>
      </c>
      <c r="C6803" s="209" t="s">
        <v>680</v>
      </c>
      <c r="D6803" s="72" t="str">
        <f t="shared" si="213"/>
        <v>out/2018</v>
      </c>
      <c r="E6803" s="206">
        <v>43402</v>
      </c>
      <c r="F6803" s="205" t="s">
        <v>1363</v>
      </c>
      <c r="G6803" s="205" t="s">
        <v>284</v>
      </c>
      <c r="H6803" s="207" t="s">
        <v>325</v>
      </c>
      <c r="I6803" s="207" t="s">
        <v>189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679</v>
      </c>
      <c r="C6804" s="209" t="s">
        <v>680</v>
      </c>
      <c r="D6804" s="72" t="str">
        <f t="shared" si="213"/>
        <v>out/2018</v>
      </c>
      <c r="E6804" s="206">
        <v>43402</v>
      </c>
      <c r="F6804" s="205" t="s">
        <v>1433</v>
      </c>
      <c r="G6804" s="205" t="s">
        <v>284</v>
      </c>
      <c r="H6804" s="207" t="s">
        <v>325</v>
      </c>
      <c r="I6804" s="207" t="s">
        <v>189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679</v>
      </c>
      <c r="C6805" s="209" t="s">
        <v>680</v>
      </c>
      <c r="D6805" s="72" t="str">
        <f t="shared" si="213"/>
        <v>out/2018</v>
      </c>
      <c r="E6805" s="206">
        <v>43402</v>
      </c>
      <c r="F6805" s="205" t="s">
        <v>1433</v>
      </c>
      <c r="G6805" s="205" t="s">
        <v>284</v>
      </c>
      <c r="H6805" s="207" t="s">
        <v>325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679</v>
      </c>
      <c r="C6806" s="209" t="s">
        <v>680</v>
      </c>
      <c r="D6806" s="72" t="str">
        <f t="shared" si="213"/>
        <v>out/2018</v>
      </c>
      <c r="E6806" s="206">
        <v>43402</v>
      </c>
      <c r="F6806" s="205" t="s">
        <v>311</v>
      </c>
      <c r="G6806" s="205" t="s">
        <v>284</v>
      </c>
      <c r="H6806" s="207" t="s">
        <v>383</v>
      </c>
      <c r="I6806" s="207" t="s">
        <v>265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679</v>
      </c>
      <c r="C6807" s="209" t="s">
        <v>680</v>
      </c>
      <c r="D6807" s="72" t="str">
        <f t="shared" si="213"/>
        <v>out/2018</v>
      </c>
      <c r="E6807" s="206">
        <v>43402</v>
      </c>
      <c r="F6807" s="205" t="s">
        <v>545</v>
      </c>
      <c r="G6807" s="205" t="s">
        <v>284</v>
      </c>
      <c r="H6807" s="207" t="s">
        <v>546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679</v>
      </c>
      <c r="C6808" s="209" t="s">
        <v>680</v>
      </c>
      <c r="D6808" s="72" t="str">
        <f t="shared" si="213"/>
        <v>out/2018</v>
      </c>
      <c r="E6808" s="206">
        <v>43402</v>
      </c>
      <c r="F6808" s="205" t="s">
        <v>545</v>
      </c>
      <c r="G6808" s="205" t="s">
        <v>284</v>
      </c>
      <c r="H6808" s="207" t="s">
        <v>546</v>
      </c>
      <c r="I6808" s="207" t="s">
        <v>189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679</v>
      </c>
      <c r="C6809" s="209" t="s">
        <v>680</v>
      </c>
      <c r="D6809" s="72" t="str">
        <f t="shared" si="213"/>
        <v>out/2018</v>
      </c>
      <c r="E6809" s="206">
        <v>43402</v>
      </c>
      <c r="F6809" s="205" t="s">
        <v>311</v>
      </c>
      <c r="G6809" s="205" t="s">
        <v>284</v>
      </c>
      <c r="H6809" s="207" t="s">
        <v>1554</v>
      </c>
      <c r="I6809" s="207" t="s">
        <v>265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679</v>
      </c>
      <c r="C6810" s="209" t="s">
        <v>680</v>
      </c>
      <c r="D6810" s="72" t="str">
        <f t="shared" si="213"/>
        <v>out/2018</v>
      </c>
      <c r="E6810" s="206">
        <v>43402</v>
      </c>
      <c r="F6810" s="205" t="s">
        <v>672</v>
      </c>
      <c r="G6810" s="205" t="s">
        <v>284</v>
      </c>
      <c r="H6810" s="207" t="s">
        <v>1001</v>
      </c>
      <c r="I6810" s="207" t="s">
        <v>189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679</v>
      </c>
      <c r="C6811" s="209" t="s">
        <v>680</v>
      </c>
      <c r="D6811" s="72" t="str">
        <f t="shared" si="213"/>
        <v>out/2018</v>
      </c>
      <c r="E6811" s="206">
        <v>43402</v>
      </c>
      <c r="F6811" s="205" t="s">
        <v>672</v>
      </c>
      <c r="G6811" s="205" t="s">
        <v>284</v>
      </c>
      <c r="H6811" s="207" t="s">
        <v>1001</v>
      </c>
      <c r="I6811" s="207" t="s">
        <v>232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679</v>
      </c>
      <c r="C6812" s="209" t="s">
        <v>680</v>
      </c>
      <c r="D6812" s="72" t="str">
        <f t="shared" si="213"/>
        <v>out/2018</v>
      </c>
      <c r="E6812" s="206">
        <v>43402</v>
      </c>
      <c r="F6812" s="205" t="s">
        <v>1695</v>
      </c>
      <c r="G6812" s="205" t="s">
        <v>284</v>
      </c>
      <c r="H6812" s="207" t="s">
        <v>1002</v>
      </c>
      <c r="I6812" s="207" t="s">
        <v>189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679</v>
      </c>
      <c r="C6813" s="209" t="s">
        <v>680</v>
      </c>
      <c r="D6813" s="72" t="str">
        <f t="shared" si="213"/>
        <v>out/2018</v>
      </c>
      <c r="E6813" s="206">
        <v>43402</v>
      </c>
      <c r="F6813" s="205" t="s">
        <v>1695</v>
      </c>
      <c r="G6813" s="205" t="s">
        <v>284</v>
      </c>
      <c r="H6813" s="207" t="s">
        <v>1002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679</v>
      </c>
      <c r="C6814" s="209" t="s">
        <v>680</v>
      </c>
      <c r="D6814" s="72" t="str">
        <f t="shared" si="213"/>
        <v>out/2018</v>
      </c>
      <c r="E6814" s="206">
        <v>43402</v>
      </c>
      <c r="F6814" s="205" t="s">
        <v>1696</v>
      </c>
      <c r="G6814" s="205" t="s">
        <v>284</v>
      </c>
      <c r="H6814" s="207" t="s">
        <v>544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679</v>
      </c>
      <c r="C6815" s="209" t="s">
        <v>680</v>
      </c>
      <c r="D6815" s="72" t="str">
        <f t="shared" si="213"/>
        <v>out/2018</v>
      </c>
      <c r="E6815" s="206">
        <v>43402</v>
      </c>
      <c r="F6815" s="205" t="s">
        <v>1696</v>
      </c>
      <c r="G6815" s="205" t="s">
        <v>284</v>
      </c>
      <c r="H6815" s="207" t="s">
        <v>544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679</v>
      </c>
      <c r="C6816" s="209" t="s">
        <v>680</v>
      </c>
      <c r="D6816" s="72" t="str">
        <f t="shared" si="213"/>
        <v>out/2018</v>
      </c>
      <c r="E6816" s="206">
        <v>43402</v>
      </c>
      <c r="F6816" s="205" t="s">
        <v>1696</v>
      </c>
      <c r="G6816" s="205" t="s">
        <v>284</v>
      </c>
      <c r="H6816" s="207" t="s">
        <v>544</v>
      </c>
      <c r="I6816" s="207" t="s">
        <v>189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679</v>
      </c>
      <c r="C6817" s="209" t="s">
        <v>680</v>
      </c>
      <c r="D6817" s="72" t="str">
        <f t="shared" si="213"/>
        <v>out/2018</v>
      </c>
      <c r="E6817" s="206">
        <v>43402</v>
      </c>
      <c r="F6817" s="205" t="s">
        <v>1696</v>
      </c>
      <c r="G6817" s="205" t="s">
        <v>284</v>
      </c>
      <c r="H6817" s="207" t="s">
        <v>544</v>
      </c>
      <c r="I6817" s="207" t="s">
        <v>189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679</v>
      </c>
      <c r="C6818" s="209" t="s">
        <v>680</v>
      </c>
      <c r="D6818" s="72" t="str">
        <f t="shared" si="213"/>
        <v>out/2018</v>
      </c>
      <c r="E6818" s="206">
        <v>43402</v>
      </c>
      <c r="F6818" s="205" t="s">
        <v>311</v>
      </c>
      <c r="G6818" s="205" t="s">
        <v>284</v>
      </c>
      <c r="H6818" s="207" t="s">
        <v>1048</v>
      </c>
      <c r="I6818" s="207" t="s">
        <v>265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679</v>
      </c>
      <c r="C6819" s="209" t="s">
        <v>680</v>
      </c>
      <c r="D6819" s="72" t="str">
        <f t="shared" si="213"/>
        <v>out/2018</v>
      </c>
      <c r="E6819" s="206">
        <v>43402</v>
      </c>
      <c r="F6819" s="205" t="s">
        <v>1697</v>
      </c>
      <c r="G6819" s="205" t="s">
        <v>284</v>
      </c>
      <c r="H6819" s="207" t="s">
        <v>1591</v>
      </c>
      <c r="I6819" s="207" t="s">
        <v>265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679</v>
      </c>
      <c r="C6820" s="209" t="s">
        <v>680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284</v>
      </c>
      <c r="H6820" s="207" t="s">
        <v>1059</v>
      </c>
      <c r="I6820" s="207" t="s">
        <v>232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679</v>
      </c>
      <c r="C6821" s="209" t="s">
        <v>680</v>
      </c>
      <c r="D6821" s="72" t="str">
        <f t="shared" si="213"/>
        <v>out/2018</v>
      </c>
      <c r="E6821" s="206">
        <v>43402</v>
      </c>
      <c r="F6821" s="205" t="s">
        <v>1698</v>
      </c>
      <c r="G6821" s="205" t="s">
        <v>284</v>
      </c>
      <c r="H6821" s="207" t="s">
        <v>1059</v>
      </c>
      <c r="I6821" s="207" t="s">
        <v>189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679</v>
      </c>
      <c r="C6822" s="209" t="s">
        <v>680</v>
      </c>
      <c r="D6822" s="72" t="str">
        <f t="shared" si="213"/>
        <v>out/2018</v>
      </c>
      <c r="E6822" s="206">
        <v>43402</v>
      </c>
      <c r="F6822" s="205" t="s">
        <v>1698</v>
      </c>
      <c r="G6822" s="205" t="s">
        <v>284</v>
      </c>
      <c r="H6822" s="207" t="s">
        <v>1059</v>
      </c>
      <c r="I6822" s="207" t="s">
        <v>232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679</v>
      </c>
      <c r="C6823" s="209" t="s">
        <v>680</v>
      </c>
      <c r="D6823" s="72" t="str">
        <f t="shared" si="213"/>
        <v>out/2018</v>
      </c>
      <c r="E6823" s="206">
        <v>43402</v>
      </c>
      <c r="F6823" s="205" t="s">
        <v>311</v>
      </c>
      <c r="G6823" s="205" t="s">
        <v>284</v>
      </c>
      <c r="H6823" s="207" t="s">
        <v>1316</v>
      </c>
      <c r="I6823" s="207" t="s">
        <v>265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679</v>
      </c>
      <c r="C6824" s="209" t="s">
        <v>680</v>
      </c>
      <c r="D6824" s="72" t="str">
        <f t="shared" si="213"/>
        <v>out/2018</v>
      </c>
      <c r="E6824" s="206">
        <v>43402</v>
      </c>
      <c r="F6824" s="205" t="s">
        <v>311</v>
      </c>
      <c r="G6824" s="205" t="s">
        <v>284</v>
      </c>
      <c r="H6824" s="207" t="s">
        <v>1566</v>
      </c>
      <c r="I6824" s="207" t="s">
        <v>265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679</v>
      </c>
      <c r="C6825" s="209" t="s">
        <v>680</v>
      </c>
      <c r="D6825" s="72" t="str">
        <f t="shared" si="213"/>
        <v>out/2018</v>
      </c>
      <c r="E6825" s="206">
        <v>43402</v>
      </c>
      <c r="F6825" s="205" t="s">
        <v>311</v>
      </c>
      <c r="G6825" s="205" t="s">
        <v>284</v>
      </c>
      <c r="H6825" s="207" t="s">
        <v>446</v>
      </c>
      <c r="I6825" s="207" t="s">
        <v>265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679</v>
      </c>
      <c r="C6826" s="209" t="s">
        <v>680</v>
      </c>
      <c r="D6826" s="72" t="str">
        <f t="shared" si="213"/>
        <v>out/2018</v>
      </c>
      <c r="E6826" s="206">
        <v>43402</v>
      </c>
      <c r="F6826" s="205" t="s">
        <v>1699</v>
      </c>
      <c r="G6826" s="205" t="s">
        <v>284</v>
      </c>
      <c r="H6826" s="207" t="s">
        <v>1047</v>
      </c>
      <c r="I6826" s="207" t="s">
        <v>258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679</v>
      </c>
      <c r="C6827" s="209" t="s">
        <v>680</v>
      </c>
      <c r="D6827" s="72" t="str">
        <f t="shared" si="213"/>
        <v>out/2018</v>
      </c>
      <c r="E6827" s="206">
        <v>43402</v>
      </c>
      <c r="F6827" s="205" t="s">
        <v>1699</v>
      </c>
      <c r="G6827" s="205" t="s">
        <v>284</v>
      </c>
      <c r="H6827" s="207" t="s">
        <v>1047</v>
      </c>
      <c r="I6827" s="207" t="s">
        <v>189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679</v>
      </c>
      <c r="C6828" s="209" t="s">
        <v>680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284</v>
      </c>
      <c r="H6828" s="207" t="s">
        <v>400</v>
      </c>
      <c r="I6828" s="207" t="s">
        <v>249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679</v>
      </c>
      <c r="C6829" s="209" t="s">
        <v>680</v>
      </c>
      <c r="D6829" s="72" t="str">
        <f t="shared" si="213"/>
        <v>out/2018</v>
      </c>
      <c r="E6829" s="206">
        <v>43402</v>
      </c>
      <c r="F6829" s="205" t="s">
        <v>1700</v>
      </c>
      <c r="G6829" s="205" t="s">
        <v>284</v>
      </c>
      <c r="H6829" s="207" t="s">
        <v>1450</v>
      </c>
      <c r="I6829" s="207" t="s">
        <v>189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679</v>
      </c>
      <c r="C6830" s="209" t="s">
        <v>680</v>
      </c>
      <c r="D6830" s="72" t="str">
        <f t="shared" si="213"/>
        <v>out/2018</v>
      </c>
      <c r="E6830" s="206">
        <v>43402</v>
      </c>
      <c r="F6830" s="205" t="s">
        <v>1700</v>
      </c>
      <c r="G6830" s="205" t="s">
        <v>284</v>
      </c>
      <c r="H6830" s="207" t="s">
        <v>1450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679</v>
      </c>
      <c r="C6831" s="209" t="s">
        <v>680</v>
      </c>
      <c r="D6831" s="72" t="str">
        <f t="shared" si="213"/>
        <v>out/2018</v>
      </c>
      <c r="E6831" s="206">
        <v>43402</v>
      </c>
      <c r="F6831" s="205" t="s">
        <v>1701</v>
      </c>
      <c r="G6831" s="205" t="s">
        <v>284</v>
      </c>
      <c r="H6831" s="207" t="s">
        <v>1450</v>
      </c>
      <c r="I6831" s="207" t="s">
        <v>189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679</v>
      </c>
      <c r="C6832" s="209" t="s">
        <v>680</v>
      </c>
      <c r="D6832" s="72" t="str">
        <f t="shared" si="213"/>
        <v>out/2018</v>
      </c>
      <c r="E6832" s="206">
        <v>43402</v>
      </c>
      <c r="F6832" s="205" t="s">
        <v>1701</v>
      </c>
      <c r="G6832" s="205" t="s">
        <v>284</v>
      </c>
      <c r="H6832" s="207" t="s">
        <v>1450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679</v>
      </c>
      <c r="C6833" s="209" t="s">
        <v>680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284</v>
      </c>
      <c r="H6833" s="207" t="s">
        <v>1702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679</v>
      </c>
      <c r="C6834" s="209" t="s">
        <v>680</v>
      </c>
      <c r="D6834" s="72" t="str">
        <f t="shared" si="213"/>
        <v>out/2018</v>
      </c>
      <c r="E6834" s="206">
        <v>43402</v>
      </c>
      <c r="F6834" s="205" t="s">
        <v>541</v>
      </c>
      <c r="G6834" s="205" t="s">
        <v>284</v>
      </c>
      <c r="H6834" s="209" t="s">
        <v>541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679</v>
      </c>
      <c r="C6835" s="209" t="s">
        <v>680</v>
      </c>
      <c r="D6835" s="72" t="str">
        <f t="shared" si="213"/>
        <v>out/2018</v>
      </c>
      <c r="E6835" s="206">
        <v>43402</v>
      </c>
      <c r="F6835" s="205" t="s">
        <v>541</v>
      </c>
      <c r="G6835" s="205" t="s">
        <v>284</v>
      </c>
      <c r="H6835" s="209" t="s">
        <v>541</v>
      </c>
      <c r="I6835" s="207" t="s">
        <v>189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679</v>
      </c>
      <c r="C6836" s="209" t="s">
        <v>680</v>
      </c>
      <c r="D6836" s="72" t="str">
        <f t="shared" si="213"/>
        <v>out/2018</v>
      </c>
      <c r="E6836" s="206">
        <v>43402</v>
      </c>
      <c r="F6836" s="205" t="s">
        <v>1703</v>
      </c>
      <c r="G6836" s="205" t="s">
        <v>284</v>
      </c>
      <c r="H6836" s="207" t="s">
        <v>331</v>
      </c>
      <c r="I6836" s="207" t="s">
        <v>189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679</v>
      </c>
      <c r="C6837" s="209" t="s">
        <v>680</v>
      </c>
      <c r="D6837" s="72" t="str">
        <f t="shared" si="213"/>
        <v>out/2018</v>
      </c>
      <c r="E6837" s="206">
        <v>43402</v>
      </c>
      <c r="F6837" s="205" t="s">
        <v>1703</v>
      </c>
      <c r="G6837" s="205" t="s">
        <v>284</v>
      </c>
      <c r="H6837" s="207" t="s">
        <v>331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679</v>
      </c>
      <c r="C6838" s="209" t="s">
        <v>680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284</v>
      </c>
      <c r="H6838" s="207" t="s">
        <v>1397</v>
      </c>
      <c r="I6838" s="207" t="s">
        <v>238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679</v>
      </c>
      <c r="C6839" s="209" t="s">
        <v>680</v>
      </c>
      <c r="D6839" s="72" t="str">
        <f t="shared" si="213"/>
        <v>out/2018</v>
      </c>
      <c r="E6839" s="206">
        <v>43402</v>
      </c>
      <c r="F6839" s="205" t="s">
        <v>1704</v>
      </c>
      <c r="G6839" s="205" t="s">
        <v>284</v>
      </c>
      <c r="H6839" s="207" t="s">
        <v>1168</v>
      </c>
      <c r="I6839" s="207" t="s">
        <v>189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679</v>
      </c>
      <c r="C6840" s="209" t="s">
        <v>680</v>
      </c>
      <c r="D6840" s="72" t="str">
        <f t="shared" si="213"/>
        <v>out/2018</v>
      </c>
      <c r="E6840" s="206">
        <v>43402</v>
      </c>
      <c r="F6840" s="205" t="s">
        <v>1704</v>
      </c>
      <c r="G6840" s="205" t="s">
        <v>284</v>
      </c>
      <c r="H6840" s="207" t="s">
        <v>1168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679</v>
      </c>
      <c r="C6841" s="209" t="s">
        <v>680</v>
      </c>
      <c r="D6841" s="72" t="str">
        <f t="shared" si="213"/>
        <v>out/2018</v>
      </c>
      <c r="E6841" s="206">
        <v>43402</v>
      </c>
      <c r="F6841" s="205" t="s">
        <v>567</v>
      </c>
      <c r="G6841" s="205" t="s">
        <v>284</v>
      </c>
      <c r="H6841" s="207" t="s">
        <v>1003</v>
      </c>
      <c r="I6841" s="207" t="s">
        <v>257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679</v>
      </c>
      <c r="C6842" s="209" t="s">
        <v>680</v>
      </c>
      <c r="D6842" s="72" t="str">
        <f t="shared" si="213"/>
        <v>out/2018</v>
      </c>
      <c r="E6842" s="206">
        <v>43402</v>
      </c>
      <c r="F6842" s="205" t="s">
        <v>567</v>
      </c>
      <c r="G6842" s="205" t="s">
        <v>284</v>
      </c>
      <c r="H6842" s="207" t="s">
        <v>1003</v>
      </c>
      <c r="I6842" s="207" t="s">
        <v>189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679</v>
      </c>
      <c r="C6843" s="209" t="s">
        <v>680</v>
      </c>
      <c r="D6843" s="72" t="str">
        <f t="shared" si="213"/>
        <v>out/2018</v>
      </c>
      <c r="E6843" s="206">
        <v>43402</v>
      </c>
      <c r="F6843" s="205" t="s">
        <v>1290</v>
      </c>
      <c r="G6843" s="205" t="s">
        <v>284</v>
      </c>
      <c r="H6843" s="207" t="s">
        <v>1003</v>
      </c>
      <c r="I6843" s="207" t="s">
        <v>257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679</v>
      </c>
      <c r="C6844" s="209" t="s">
        <v>680</v>
      </c>
      <c r="D6844" s="72" t="str">
        <f t="shared" si="213"/>
        <v>out/2018</v>
      </c>
      <c r="E6844" s="206">
        <v>43402</v>
      </c>
      <c r="F6844" s="205" t="s">
        <v>1290</v>
      </c>
      <c r="G6844" s="205" t="s">
        <v>284</v>
      </c>
      <c r="H6844" s="207" t="s">
        <v>1003</v>
      </c>
      <c r="I6844" s="207" t="s">
        <v>189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679</v>
      </c>
      <c r="C6845" s="209" t="s">
        <v>680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284</v>
      </c>
      <c r="H6845" s="207" t="s">
        <v>993</v>
      </c>
      <c r="I6845" s="207" t="s">
        <v>239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679</v>
      </c>
      <c r="C6846" s="209" t="s">
        <v>680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284</v>
      </c>
      <c r="H6846" s="207" t="s">
        <v>1005</v>
      </c>
      <c r="I6846" s="207" t="s">
        <v>232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679</v>
      </c>
      <c r="C6847" s="209" t="s">
        <v>680</v>
      </c>
      <c r="D6847" s="72" t="str">
        <f t="shared" si="213"/>
        <v>out/2018</v>
      </c>
      <c r="E6847" s="206">
        <v>43402</v>
      </c>
      <c r="F6847" s="205" t="s">
        <v>466</v>
      </c>
      <c r="G6847" s="205" t="s">
        <v>284</v>
      </c>
      <c r="H6847" s="207" t="s">
        <v>1005</v>
      </c>
      <c r="I6847" s="207" t="s">
        <v>189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679</v>
      </c>
      <c r="C6848" s="209" t="s">
        <v>680</v>
      </c>
      <c r="D6848" s="72" t="str">
        <f t="shared" si="213"/>
        <v>out/2018</v>
      </c>
      <c r="E6848" s="206">
        <v>43402</v>
      </c>
      <c r="F6848" s="205" t="s">
        <v>466</v>
      </c>
      <c r="G6848" s="205" t="s">
        <v>284</v>
      </c>
      <c r="H6848" s="207" t="s">
        <v>1005</v>
      </c>
      <c r="I6848" s="207" t="s">
        <v>232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679</v>
      </c>
      <c r="C6849" s="209" t="s">
        <v>680</v>
      </c>
      <c r="D6849" s="72" t="str">
        <f t="shared" si="213"/>
        <v>out/2018</v>
      </c>
      <c r="E6849" s="206">
        <v>43402</v>
      </c>
      <c r="F6849" s="205" t="s">
        <v>437</v>
      </c>
      <c r="G6849" s="205" t="s">
        <v>284</v>
      </c>
      <c r="H6849" s="207" t="s">
        <v>1005</v>
      </c>
      <c r="I6849" s="207" t="s">
        <v>189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679</v>
      </c>
      <c r="C6850" s="209" t="s">
        <v>680</v>
      </c>
      <c r="D6850" s="72" t="str">
        <f t="shared" si="213"/>
        <v>out/2018</v>
      </c>
      <c r="E6850" s="206">
        <v>43402</v>
      </c>
      <c r="F6850" s="205" t="s">
        <v>437</v>
      </c>
      <c r="G6850" s="205" t="s">
        <v>284</v>
      </c>
      <c r="H6850" s="207" t="s">
        <v>1005</v>
      </c>
      <c r="I6850" s="207" t="s">
        <v>232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679</v>
      </c>
      <c r="C6851" s="209" t="s">
        <v>680</v>
      </c>
      <c r="D6851" s="72" t="str">
        <f t="shared" si="213"/>
        <v>out/2018</v>
      </c>
      <c r="E6851" s="206">
        <v>43402</v>
      </c>
      <c r="F6851" s="205" t="s">
        <v>209</v>
      </c>
      <c r="G6851" s="205" t="s">
        <v>284</v>
      </c>
      <c r="H6851" s="207" t="s">
        <v>295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679</v>
      </c>
      <c r="C6852" s="209" t="s">
        <v>680</v>
      </c>
      <c r="D6852" s="72" t="str">
        <f t="shared" ref="D6852:D6915" si="215">TEXT(E6852,"mmm/aaaa")</f>
        <v>out/2018</v>
      </c>
      <c r="E6852" s="206">
        <v>43402</v>
      </c>
      <c r="F6852" s="205" t="s">
        <v>209</v>
      </c>
      <c r="G6852" s="205" t="s">
        <v>284</v>
      </c>
      <c r="H6852" s="207" t="s">
        <v>295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679</v>
      </c>
      <c r="C6853" s="209" t="s">
        <v>680</v>
      </c>
      <c r="D6853" s="72" t="str">
        <f t="shared" si="215"/>
        <v>out/2018</v>
      </c>
      <c r="E6853" s="206">
        <v>43402</v>
      </c>
      <c r="F6853" s="205" t="s">
        <v>209</v>
      </c>
      <c r="G6853" s="205" t="s">
        <v>284</v>
      </c>
      <c r="H6853" s="207" t="s">
        <v>295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679</v>
      </c>
      <c r="C6854" s="209" t="s">
        <v>680</v>
      </c>
      <c r="D6854" s="72" t="str">
        <f t="shared" si="215"/>
        <v>out/2018</v>
      </c>
      <c r="E6854" s="206">
        <v>43402</v>
      </c>
      <c r="F6854" s="205" t="s">
        <v>209</v>
      </c>
      <c r="G6854" s="205" t="s">
        <v>284</v>
      </c>
      <c r="H6854" s="207" t="s">
        <v>295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679</v>
      </c>
      <c r="C6855" s="209" t="s">
        <v>680</v>
      </c>
      <c r="D6855" s="72" t="str">
        <f t="shared" si="215"/>
        <v>out/2018</v>
      </c>
      <c r="E6855" s="206">
        <v>43402</v>
      </c>
      <c r="F6855" s="205" t="s">
        <v>209</v>
      </c>
      <c r="G6855" s="205" t="s">
        <v>284</v>
      </c>
      <c r="H6855" s="207" t="s">
        <v>295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679</v>
      </c>
      <c r="C6856" s="209" t="s">
        <v>680</v>
      </c>
      <c r="D6856" s="72" t="str">
        <f t="shared" si="215"/>
        <v>out/2018</v>
      </c>
      <c r="E6856" s="206">
        <v>43402</v>
      </c>
      <c r="F6856" s="205" t="s">
        <v>209</v>
      </c>
      <c r="G6856" s="205" t="s">
        <v>284</v>
      </c>
      <c r="H6856" s="207" t="s">
        <v>295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679</v>
      </c>
      <c r="C6857" s="209" t="s">
        <v>680</v>
      </c>
      <c r="D6857" s="72" t="str">
        <f t="shared" si="215"/>
        <v>out/2018</v>
      </c>
      <c r="E6857" s="206">
        <v>43402</v>
      </c>
      <c r="F6857" s="205" t="s">
        <v>209</v>
      </c>
      <c r="G6857" s="205" t="s">
        <v>284</v>
      </c>
      <c r="H6857" s="207" t="s">
        <v>295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679</v>
      </c>
      <c r="C6858" s="209" t="s">
        <v>680</v>
      </c>
      <c r="D6858" s="72" t="str">
        <f t="shared" si="215"/>
        <v>out/2018</v>
      </c>
      <c r="E6858" s="206">
        <v>43402</v>
      </c>
      <c r="F6858" s="205" t="s">
        <v>209</v>
      </c>
      <c r="G6858" s="205" t="s">
        <v>284</v>
      </c>
      <c r="H6858" s="207" t="s">
        <v>295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679</v>
      </c>
      <c r="C6859" s="209" t="s">
        <v>680</v>
      </c>
      <c r="D6859" s="72" t="str">
        <f t="shared" si="215"/>
        <v>out/2018</v>
      </c>
      <c r="E6859" s="206">
        <v>43402</v>
      </c>
      <c r="F6859" s="205" t="s">
        <v>209</v>
      </c>
      <c r="G6859" s="205" t="s">
        <v>284</v>
      </c>
      <c r="H6859" s="207" t="s">
        <v>295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679</v>
      </c>
      <c r="C6860" s="209" t="s">
        <v>680</v>
      </c>
      <c r="D6860" s="72" t="str">
        <f t="shared" si="215"/>
        <v>out/2018</v>
      </c>
      <c r="E6860" s="206">
        <v>43402</v>
      </c>
      <c r="F6860" s="205" t="s">
        <v>209</v>
      </c>
      <c r="G6860" s="205" t="s">
        <v>284</v>
      </c>
      <c r="H6860" s="207" t="s">
        <v>295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679</v>
      </c>
      <c r="C6861" s="209" t="s">
        <v>680</v>
      </c>
      <c r="D6861" s="72" t="str">
        <f t="shared" si="215"/>
        <v>out/2018</v>
      </c>
      <c r="E6861" s="206">
        <v>43402</v>
      </c>
      <c r="F6861" s="205" t="s">
        <v>209</v>
      </c>
      <c r="G6861" s="205" t="s">
        <v>284</v>
      </c>
      <c r="H6861" s="207" t="s">
        <v>295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679</v>
      </c>
      <c r="C6862" s="209" t="s">
        <v>680</v>
      </c>
      <c r="D6862" s="72" t="str">
        <f t="shared" si="215"/>
        <v>out/2018</v>
      </c>
      <c r="E6862" s="206">
        <v>43402</v>
      </c>
      <c r="F6862" s="205" t="s">
        <v>209</v>
      </c>
      <c r="G6862" s="205" t="s">
        <v>284</v>
      </c>
      <c r="H6862" s="207" t="s">
        <v>295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679</v>
      </c>
      <c r="C6863" s="209" t="s">
        <v>680</v>
      </c>
      <c r="D6863" s="72" t="str">
        <f t="shared" si="215"/>
        <v>out/2018</v>
      </c>
      <c r="E6863" s="206">
        <v>43402</v>
      </c>
      <c r="F6863" s="205" t="s">
        <v>209</v>
      </c>
      <c r="G6863" s="205" t="s">
        <v>284</v>
      </c>
      <c r="H6863" s="207" t="s">
        <v>295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679</v>
      </c>
      <c r="C6864" s="209" t="s">
        <v>680</v>
      </c>
      <c r="D6864" s="72" t="str">
        <f t="shared" si="215"/>
        <v>out/2018</v>
      </c>
      <c r="E6864" s="206">
        <v>43402</v>
      </c>
      <c r="F6864" s="205" t="s">
        <v>209</v>
      </c>
      <c r="G6864" s="205" t="s">
        <v>284</v>
      </c>
      <c r="H6864" s="207" t="s">
        <v>295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679</v>
      </c>
      <c r="C6865" s="209" t="s">
        <v>680</v>
      </c>
      <c r="D6865" s="72" t="str">
        <f t="shared" si="215"/>
        <v>out/2018</v>
      </c>
      <c r="E6865" s="206">
        <v>43402</v>
      </c>
      <c r="F6865" s="205" t="s">
        <v>209</v>
      </c>
      <c r="G6865" s="205" t="s">
        <v>284</v>
      </c>
      <c r="H6865" s="207" t="s">
        <v>295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679</v>
      </c>
      <c r="C6866" s="209" t="s">
        <v>680</v>
      </c>
      <c r="D6866" s="72" t="str">
        <f t="shared" si="215"/>
        <v>out/2018</v>
      </c>
      <c r="E6866" s="206">
        <v>43402</v>
      </c>
      <c r="F6866" s="205" t="s">
        <v>209</v>
      </c>
      <c r="G6866" s="205" t="s">
        <v>284</v>
      </c>
      <c r="H6866" s="207" t="s">
        <v>295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679</v>
      </c>
      <c r="C6867" s="209" t="s">
        <v>680</v>
      </c>
      <c r="D6867" s="72" t="str">
        <f t="shared" si="215"/>
        <v>out/2018</v>
      </c>
      <c r="E6867" s="206">
        <v>43402</v>
      </c>
      <c r="F6867" s="205" t="s">
        <v>209</v>
      </c>
      <c r="G6867" s="205" t="s">
        <v>284</v>
      </c>
      <c r="H6867" s="207" t="s">
        <v>295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679</v>
      </c>
      <c r="C6868" s="209" t="s">
        <v>680</v>
      </c>
      <c r="D6868" s="72" t="str">
        <f t="shared" si="215"/>
        <v>out/2018</v>
      </c>
      <c r="E6868" s="206">
        <v>43402</v>
      </c>
      <c r="F6868" s="205" t="s">
        <v>209</v>
      </c>
      <c r="G6868" s="205" t="s">
        <v>284</v>
      </c>
      <c r="H6868" s="207" t="s">
        <v>295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679</v>
      </c>
      <c r="C6869" s="209" t="s">
        <v>680</v>
      </c>
      <c r="D6869" s="72" t="str">
        <f t="shared" si="215"/>
        <v>out/2018</v>
      </c>
      <c r="E6869" s="206">
        <v>43402</v>
      </c>
      <c r="F6869" s="205" t="s">
        <v>209</v>
      </c>
      <c r="G6869" s="205" t="s">
        <v>284</v>
      </c>
      <c r="H6869" s="207" t="s">
        <v>295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679</v>
      </c>
      <c r="C6870" s="209" t="s">
        <v>680</v>
      </c>
      <c r="D6870" s="72" t="str">
        <f t="shared" si="215"/>
        <v>out/2018</v>
      </c>
      <c r="E6870" s="206">
        <v>43402</v>
      </c>
      <c r="F6870" s="205" t="s">
        <v>209</v>
      </c>
      <c r="G6870" s="205" t="s">
        <v>284</v>
      </c>
      <c r="H6870" s="207" t="s">
        <v>295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679</v>
      </c>
      <c r="C6871" s="209" t="s">
        <v>680</v>
      </c>
      <c r="D6871" s="72" t="str">
        <f t="shared" si="215"/>
        <v>out/2018</v>
      </c>
      <c r="E6871" s="206">
        <v>43402</v>
      </c>
      <c r="F6871" s="205" t="s">
        <v>209</v>
      </c>
      <c r="G6871" s="205" t="s">
        <v>284</v>
      </c>
      <c r="H6871" s="207" t="s">
        <v>295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679</v>
      </c>
      <c r="C6872" s="209" t="s">
        <v>680</v>
      </c>
      <c r="D6872" s="72" t="str">
        <f t="shared" si="215"/>
        <v>out/2018</v>
      </c>
      <c r="E6872" s="206">
        <v>43402</v>
      </c>
      <c r="F6872" s="205" t="s">
        <v>209</v>
      </c>
      <c r="G6872" s="205" t="s">
        <v>284</v>
      </c>
      <c r="H6872" s="207" t="s">
        <v>295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679</v>
      </c>
      <c r="C6873" s="209" t="s">
        <v>680</v>
      </c>
      <c r="D6873" s="72" t="str">
        <f t="shared" si="215"/>
        <v>out/2018</v>
      </c>
      <c r="E6873" s="206">
        <v>43402</v>
      </c>
      <c r="F6873" s="205" t="s">
        <v>209</v>
      </c>
      <c r="G6873" s="205" t="s">
        <v>284</v>
      </c>
      <c r="H6873" s="207" t="s">
        <v>295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679</v>
      </c>
      <c r="C6874" s="209" t="s">
        <v>680</v>
      </c>
      <c r="D6874" s="72" t="str">
        <f t="shared" si="215"/>
        <v>out/2018</v>
      </c>
      <c r="E6874" s="206">
        <v>43402</v>
      </c>
      <c r="F6874" s="205" t="s">
        <v>1705</v>
      </c>
      <c r="G6874" s="205" t="s">
        <v>284</v>
      </c>
      <c r="H6874" s="207" t="s">
        <v>1598</v>
      </c>
      <c r="I6874" s="207" t="s">
        <v>189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679</v>
      </c>
      <c r="C6875" s="209" t="s">
        <v>680</v>
      </c>
      <c r="D6875" s="72" t="str">
        <f t="shared" si="215"/>
        <v>out/2018</v>
      </c>
      <c r="E6875" s="206">
        <v>43402</v>
      </c>
      <c r="F6875" s="205" t="s">
        <v>1705</v>
      </c>
      <c r="G6875" s="205" t="s">
        <v>284</v>
      </c>
      <c r="H6875" s="207" t="s">
        <v>1598</v>
      </c>
      <c r="I6875" s="207" t="s">
        <v>266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679</v>
      </c>
      <c r="C6876" s="209" t="s">
        <v>680</v>
      </c>
      <c r="D6876" s="72" t="str">
        <f t="shared" si="215"/>
        <v>out/2018</v>
      </c>
      <c r="E6876" s="206">
        <v>43402</v>
      </c>
      <c r="F6876" s="205" t="s">
        <v>1706</v>
      </c>
      <c r="G6876" s="205" t="s">
        <v>284</v>
      </c>
      <c r="H6876" s="207" t="s">
        <v>1598</v>
      </c>
      <c r="I6876" s="207" t="s">
        <v>189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679</v>
      </c>
      <c r="C6877" s="209" t="s">
        <v>680</v>
      </c>
      <c r="D6877" s="72" t="str">
        <f t="shared" si="215"/>
        <v>out/2018</v>
      </c>
      <c r="E6877" s="206">
        <v>43402</v>
      </c>
      <c r="F6877" s="205" t="s">
        <v>1706</v>
      </c>
      <c r="G6877" s="205" t="s">
        <v>284</v>
      </c>
      <c r="H6877" s="207" t="s">
        <v>1598</v>
      </c>
      <c r="I6877" s="207" t="s">
        <v>266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679</v>
      </c>
      <c r="C6878" s="209" t="s">
        <v>680</v>
      </c>
      <c r="D6878" s="72" t="str">
        <f t="shared" si="215"/>
        <v>out/2018</v>
      </c>
      <c r="E6878" s="206">
        <v>43402</v>
      </c>
      <c r="F6878" s="205" t="s">
        <v>1707</v>
      </c>
      <c r="G6878" s="205" t="s">
        <v>284</v>
      </c>
      <c r="H6878" s="207" t="s">
        <v>533</v>
      </c>
      <c r="I6878" s="207" t="s">
        <v>189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679</v>
      </c>
      <c r="C6879" s="209" t="s">
        <v>680</v>
      </c>
      <c r="D6879" s="72" t="str">
        <f t="shared" si="215"/>
        <v>out/2018</v>
      </c>
      <c r="E6879" s="206">
        <v>43402</v>
      </c>
      <c r="F6879" s="205" t="s">
        <v>1707</v>
      </c>
      <c r="G6879" s="205" t="s">
        <v>284</v>
      </c>
      <c r="H6879" s="207" t="s">
        <v>533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679</v>
      </c>
      <c r="C6880" s="209" t="s">
        <v>680</v>
      </c>
      <c r="D6880" s="72" t="str">
        <f t="shared" si="215"/>
        <v>out/2018</v>
      </c>
      <c r="E6880" s="206">
        <v>43402</v>
      </c>
      <c r="F6880" s="205" t="s">
        <v>1708</v>
      </c>
      <c r="G6880" s="205" t="s">
        <v>284</v>
      </c>
      <c r="H6880" s="207" t="s">
        <v>533</v>
      </c>
      <c r="I6880" s="207" t="s">
        <v>189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679</v>
      </c>
      <c r="C6881" s="209" t="s">
        <v>680</v>
      </c>
      <c r="D6881" s="72" t="str">
        <f t="shared" si="215"/>
        <v>out/2018</v>
      </c>
      <c r="E6881" s="206">
        <v>43402</v>
      </c>
      <c r="F6881" s="205" t="s">
        <v>1708</v>
      </c>
      <c r="G6881" s="205" t="s">
        <v>284</v>
      </c>
      <c r="H6881" s="207" t="s">
        <v>533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679</v>
      </c>
      <c r="C6882" s="209" t="s">
        <v>680</v>
      </c>
      <c r="D6882" s="72" t="str">
        <f t="shared" si="215"/>
        <v>out/2018</v>
      </c>
      <c r="E6882" s="206">
        <v>43402</v>
      </c>
      <c r="F6882" s="205" t="s">
        <v>1709</v>
      </c>
      <c r="G6882" s="205" t="s">
        <v>284</v>
      </c>
      <c r="H6882" s="207" t="s">
        <v>533</v>
      </c>
      <c r="I6882" s="207" t="s">
        <v>189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679</v>
      </c>
      <c r="C6883" s="209" t="s">
        <v>680</v>
      </c>
      <c r="D6883" s="72" t="str">
        <f t="shared" si="215"/>
        <v>out/2018</v>
      </c>
      <c r="E6883" s="206">
        <v>43402</v>
      </c>
      <c r="F6883" s="205" t="s">
        <v>1709</v>
      </c>
      <c r="G6883" s="205" t="s">
        <v>284</v>
      </c>
      <c r="H6883" s="207" t="s">
        <v>533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681</v>
      </c>
      <c r="C6884" s="209" t="s">
        <v>680</v>
      </c>
      <c r="D6884" s="72" t="str">
        <f t="shared" si="215"/>
        <v>out/2018</v>
      </c>
      <c r="E6884" s="206">
        <v>43402</v>
      </c>
      <c r="F6884" s="205" t="s">
        <v>200</v>
      </c>
      <c r="G6884" s="205" t="s">
        <v>284</v>
      </c>
      <c r="H6884" s="207" t="s">
        <v>296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681</v>
      </c>
      <c r="C6885" s="209" t="s">
        <v>680</v>
      </c>
      <c r="D6885" s="72" t="str">
        <f t="shared" si="215"/>
        <v>out/2018</v>
      </c>
      <c r="E6885" s="206">
        <v>43402</v>
      </c>
      <c r="F6885" s="205" t="s">
        <v>200</v>
      </c>
      <c r="G6885" s="205" t="s">
        <v>284</v>
      </c>
      <c r="H6885" s="207" t="s">
        <v>296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681</v>
      </c>
      <c r="C6886" s="209" t="s">
        <v>680</v>
      </c>
      <c r="D6886" s="72" t="str">
        <f t="shared" si="215"/>
        <v>out/2018</v>
      </c>
      <c r="E6886" s="206">
        <v>43402</v>
      </c>
      <c r="F6886" s="205" t="s">
        <v>200</v>
      </c>
      <c r="G6886" s="205" t="s">
        <v>284</v>
      </c>
      <c r="H6886" s="207" t="s">
        <v>296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681</v>
      </c>
      <c r="C6887" s="209" t="s">
        <v>680</v>
      </c>
      <c r="D6887" s="72" t="str">
        <f t="shared" si="215"/>
        <v>out/2018</v>
      </c>
      <c r="E6887" s="206">
        <v>43402</v>
      </c>
      <c r="F6887" s="205" t="s">
        <v>200</v>
      </c>
      <c r="G6887" s="205" t="s">
        <v>284</v>
      </c>
      <c r="H6887" s="207" t="s">
        <v>296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681</v>
      </c>
      <c r="C6888" s="209" t="s">
        <v>680</v>
      </c>
      <c r="D6888" s="72" t="str">
        <f t="shared" si="215"/>
        <v>out/2018</v>
      </c>
      <c r="E6888" s="206">
        <v>43402</v>
      </c>
      <c r="F6888" s="205" t="s">
        <v>200</v>
      </c>
      <c r="G6888" s="205" t="s">
        <v>284</v>
      </c>
      <c r="H6888" s="207" t="s">
        <v>296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679</v>
      </c>
      <c r="C6889" s="209" t="s">
        <v>680</v>
      </c>
      <c r="D6889" s="72" t="str">
        <f t="shared" si="215"/>
        <v>out/2018</v>
      </c>
      <c r="E6889" s="206">
        <v>43402</v>
      </c>
      <c r="F6889" s="205" t="s">
        <v>200</v>
      </c>
      <c r="G6889" s="205" t="s">
        <v>284</v>
      </c>
      <c r="H6889" s="207" t="s">
        <v>296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679</v>
      </c>
      <c r="C6890" s="209" t="s">
        <v>680</v>
      </c>
      <c r="D6890" s="72" t="str">
        <f t="shared" si="215"/>
        <v>out/2018</v>
      </c>
      <c r="E6890" s="206">
        <v>43402</v>
      </c>
      <c r="F6890" s="205" t="s">
        <v>200</v>
      </c>
      <c r="G6890" s="205" t="s">
        <v>284</v>
      </c>
      <c r="H6890" s="207" t="s">
        <v>296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679</v>
      </c>
      <c r="C6891" s="209" t="s">
        <v>680</v>
      </c>
      <c r="D6891" s="72" t="str">
        <f t="shared" si="215"/>
        <v>out/2018</v>
      </c>
      <c r="E6891" s="206">
        <v>43402</v>
      </c>
      <c r="F6891" s="205" t="s">
        <v>200</v>
      </c>
      <c r="G6891" s="205" t="s">
        <v>284</v>
      </c>
      <c r="H6891" s="207" t="s">
        <v>296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679</v>
      </c>
      <c r="C6892" s="209" t="s">
        <v>680</v>
      </c>
      <c r="D6892" s="72" t="str">
        <f t="shared" si="215"/>
        <v>out/2018</v>
      </c>
      <c r="E6892" s="206">
        <v>43402</v>
      </c>
      <c r="F6892" s="205" t="s">
        <v>200</v>
      </c>
      <c r="G6892" s="205" t="s">
        <v>284</v>
      </c>
      <c r="H6892" s="207" t="s">
        <v>296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679</v>
      </c>
      <c r="C6893" s="209" t="s">
        <v>680</v>
      </c>
      <c r="D6893" s="72" t="str">
        <f t="shared" si="215"/>
        <v>out/2018</v>
      </c>
      <c r="E6893" s="206">
        <v>43402</v>
      </c>
      <c r="F6893" s="205" t="s">
        <v>200</v>
      </c>
      <c r="G6893" s="205" t="s">
        <v>284</v>
      </c>
      <c r="H6893" s="207" t="s">
        <v>296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679</v>
      </c>
      <c r="C6894" s="209" t="s">
        <v>680</v>
      </c>
      <c r="D6894" s="72" t="str">
        <f t="shared" si="215"/>
        <v>out/2018</v>
      </c>
      <c r="E6894" s="206">
        <v>43402</v>
      </c>
      <c r="F6894" s="205" t="s">
        <v>657</v>
      </c>
      <c r="G6894" s="205" t="s">
        <v>284</v>
      </c>
      <c r="H6894" s="207" t="s">
        <v>324</v>
      </c>
      <c r="I6894" s="207" t="s">
        <v>189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679</v>
      </c>
      <c r="C6895" s="209" t="s">
        <v>680</v>
      </c>
      <c r="D6895" s="72" t="str">
        <f t="shared" si="215"/>
        <v>out/2018</v>
      </c>
      <c r="E6895" s="206">
        <v>43402</v>
      </c>
      <c r="F6895" s="205" t="s">
        <v>657</v>
      </c>
      <c r="G6895" s="205" t="s">
        <v>284</v>
      </c>
      <c r="H6895" s="207" t="s">
        <v>324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679</v>
      </c>
      <c r="C6896" s="209" t="s">
        <v>680</v>
      </c>
      <c r="D6896" s="72" t="str">
        <f t="shared" si="215"/>
        <v>out/2018</v>
      </c>
      <c r="E6896" s="206">
        <v>43402</v>
      </c>
      <c r="F6896" s="205" t="s">
        <v>571</v>
      </c>
      <c r="G6896" s="205" t="s">
        <v>284</v>
      </c>
      <c r="H6896" s="207" t="s">
        <v>324</v>
      </c>
      <c r="I6896" s="207" t="s">
        <v>189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679</v>
      </c>
      <c r="C6897" s="209" t="s">
        <v>680</v>
      </c>
      <c r="D6897" s="72" t="str">
        <f t="shared" si="215"/>
        <v>out/2018</v>
      </c>
      <c r="E6897" s="206">
        <v>43402</v>
      </c>
      <c r="F6897" s="205" t="s">
        <v>571</v>
      </c>
      <c r="G6897" s="205" t="s">
        <v>284</v>
      </c>
      <c r="H6897" s="207" t="s">
        <v>333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679</v>
      </c>
      <c r="C6898" s="209" t="s">
        <v>680</v>
      </c>
      <c r="D6898" s="72" t="str">
        <f t="shared" si="215"/>
        <v>out/2018</v>
      </c>
      <c r="E6898" s="206">
        <v>43402</v>
      </c>
      <c r="F6898" s="205" t="s">
        <v>311</v>
      </c>
      <c r="G6898" s="205" t="s">
        <v>284</v>
      </c>
      <c r="H6898" s="207" t="s">
        <v>1591</v>
      </c>
      <c r="I6898" s="207" t="s">
        <v>265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679</v>
      </c>
      <c r="C6899" s="209" t="s">
        <v>680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286</v>
      </c>
      <c r="H6899" s="207" t="s">
        <v>994</v>
      </c>
      <c r="I6899" s="207" t="s">
        <v>249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679</v>
      </c>
      <c r="C6900" s="209" t="s">
        <v>680</v>
      </c>
      <c r="D6900" s="72" t="str">
        <f t="shared" si="215"/>
        <v>out/2018</v>
      </c>
      <c r="E6900" s="206">
        <v>43403</v>
      </c>
      <c r="F6900" s="205" t="s">
        <v>1606</v>
      </c>
      <c r="G6900" s="205" t="s">
        <v>284</v>
      </c>
      <c r="H6900" s="207" t="s">
        <v>212</v>
      </c>
      <c r="I6900" s="207" t="s">
        <v>201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679</v>
      </c>
      <c r="C6901" s="209" t="s">
        <v>680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1710</v>
      </c>
      <c r="H6901" s="207" t="s">
        <v>1553</v>
      </c>
      <c r="I6901" s="207" t="s">
        <v>237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679</v>
      </c>
      <c r="C6902" s="209" t="s">
        <v>680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1711</v>
      </c>
      <c r="H6902" s="207" t="s">
        <v>1553</v>
      </c>
      <c r="I6902" s="207" t="s">
        <v>237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679</v>
      </c>
      <c r="C6903" s="209" t="s">
        <v>680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284</v>
      </c>
      <c r="H6903" s="207" t="s">
        <v>1573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679</v>
      </c>
      <c r="C6904" s="209" t="s">
        <v>680</v>
      </c>
      <c r="D6904" s="72" t="str">
        <f t="shared" si="215"/>
        <v>out/2018</v>
      </c>
      <c r="E6904" s="206">
        <v>43403</v>
      </c>
      <c r="F6904" s="205" t="s">
        <v>311</v>
      </c>
      <c r="G6904" s="205" t="s">
        <v>284</v>
      </c>
      <c r="H6904" s="207" t="s">
        <v>383</v>
      </c>
      <c r="I6904" s="207" t="s">
        <v>265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679</v>
      </c>
      <c r="C6905" s="209" t="s">
        <v>680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284</v>
      </c>
      <c r="H6905" s="207" t="s">
        <v>313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679</v>
      </c>
      <c r="C6906" s="209" t="s">
        <v>680</v>
      </c>
      <c r="D6906" s="72" t="str">
        <f t="shared" si="215"/>
        <v>out/2018</v>
      </c>
      <c r="E6906" s="206">
        <v>43403</v>
      </c>
      <c r="F6906" s="205" t="s">
        <v>1712</v>
      </c>
      <c r="G6906" s="205" t="s">
        <v>284</v>
      </c>
      <c r="H6906" s="207" t="s">
        <v>1482</v>
      </c>
      <c r="I6906" s="207" t="s">
        <v>189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679</v>
      </c>
      <c r="C6907" s="209" t="s">
        <v>680</v>
      </c>
      <c r="D6907" s="72" t="str">
        <f t="shared" si="215"/>
        <v>out/2018</v>
      </c>
      <c r="E6907" s="206">
        <v>43403</v>
      </c>
      <c r="F6907" s="205" t="s">
        <v>1712</v>
      </c>
      <c r="G6907" s="205" t="s">
        <v>284</v>
      </c>
      <c r="H6907" s="207" t="s">
        <v>1482</v>
      </c>
      <c r="I6907" s="207" t="s">
        <v>232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679</v>
      </c>
      <c r="C6908" s="209" t="s">
        <v>680</v>
      </c>
      <c r="D6908" s="72" t="str">
        <f t="shared" si="215"/>
        <v>out/2018</v>
      </c>
      <c r="E6908" s="206">
        <v>43403</v>
      </c>
      <c r="F6908" s="205" t="s">
        <v>311</v>
      </c>
      <c r="G6908" s="205" t="s">
        <v>284</v>
      </c>
      <c r="H6908" s="207" t="s">
        <v>383</v>
      </c>
      <c r="I6908" s="207" t="s">
        <v>265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679</v>
      </c>
      <c r="C6909" s="209" t="s">
        <v>680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284</v>
      </c>
      <c r="H6909" s="207" t="s">
        <v>207</v>
      </c>
      <c r="I6909" s="207" t="s">
        <v>186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679</v>
      </c>
      <c r="C6910" s="209" t="s">
        <v>680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284</v>
      </c>
      <c r="H6910" s="207" t="s">
        <v>207</v>
      </c>
      <c r="I6910" s="207" t="s">
        <v>186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679</v>
      </c>
      <c r="C6911" s="209" t="s">
        <v>680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284</v>
      </c>
      <c r="H6911" s="207" t="s">
        <v>207</v>
      </c>
      <c r="I6911" s="207" t="s">
        <v>186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679</v>
      </c>
      <c r="C6912" s="209" t="s">
        <v>680</v>
      </c>
      <c r="D6912" s="72" t="str">
        <f t="shared" si="215"/>
        <v>out/2018</v>
      </c>
      <c r="E6912" s="206">
        <v>43403</v>
      </c>
      <c r="F6912" s="205" t="s">
        <v>1713</v>
      </c>
      <c r="G6912" s="205" t="s">
        <v>284</v>
      </c>
      <c r="H6912" s="207" t="s">
        <v>1275</v>
      </c>
      <c r="I6912" s="207" t="s">
        <v>189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679</v>
      </c>
      <c r="C6913" s="209" t="s">
        <v>680</v>
      </c>
      <c r="D6913" s="72" t="str">
        <f t="shared" si="215"/>
        <v>out/2018</v>
      </c>
      <c r="E6913" s="206">
        <v>43403</v>
      </c>
      <c r="F6913" s="205" t="s">
        <v>1713</v>
      </c>
      <c r="G6913" s="205" t="s">
        <v>284</v>
      </c>
      <c r="H6913" s="207" t="s">
        <v>1275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679</v>
      </c>
      <c r="C6914" s="209" t="s">
        <v>680</v>
      </c>
      <c r="D6914" s="72" t="str">
        <f t="shared" si="215"/>
        <v>out/2018</v>
      </c>
      <c r="E6914" s="206">
        <v>43403</v>
      </c>
      <c r="F6914" s="205" t="s">
        <v>1714</v>
      </c>
      <c r="G6914" s="205" t="s">
        <v>284</v>
      </c>
      <c r="H6914" s="207" t="s">
        <v>1017</v>
      </c>
      <c r="I6914" s="207" t="s">
        <v>189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679</v>
      </c>
      <c r="C6915" s="209" t="s">
        <v>680</v>
      </c>
      <c r="D6915" s="72" t="str">
        <f t="shared" si="215"/>
        <v>out/2018</v>
      </c>
      <c r="E6915" s="206">
        <v>43403</v>
      </c>
      <c r="F6915" s="205" t="s">
        <v>1714</v>
      </c>
      <c r="G6915" s="205" t="s">
        <v>284</v>
      </c>
      <c r="H6915" s="207" t="s">
        <v>1017</v>
      </c>
      <c r="I6915" s="207" t="s">
        <v>232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679</v>
      </c>
      <c r="C6916" s="209" t="s">
        <v>680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284</v>
      </c>
      <c r="H6916" s="207" t="s">
        <v>178</v>
      </c>
      <c r="I6916" s="207" t="s">
        <v>238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679</v>
      </c>
      <c r="C6917" s="209" t="s">
        <v>680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284</v>
      </c>
      <c r="H6917" s="207" t="s">
        <v>178</v>
      </c>
      <c r="I6917" s="207" t="s">
        <v>238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679</v>
      </c>
      <c r="C6918" s="209" t="s">
        <v>680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284</v>
      </c>
      <c r="H6918" s="207" t="s">
        <v>178</v>
      </c>
      <c r="I6918" s="207" t="s">
        <v>238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679</v>
      </c>
      <c r="C6919" s="209" t="s">
        <v>680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284</v>
      </c>
      <c r="H6919" s="207" t="s">
        <v>178</v>
      </c>
      <c r="I6919" s="207" t="s">
        <v>238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679</v>
      </c>
      <c r="C6920" s="209" t="s">
        <v>680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284</v>
      </c>
      <c r="H6920" s="207" t="s">
        <v>178</v>
      </c>
      <c r="I6920" s="207" t="s">
        <v>238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679</v>
      </c>
      <c r="C6921" s="209" t="s">
        <v>680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284</v>
      </c>
      <c r="H6921" s="207" t="s">
        <v>178</v>
      </c>
      <c r="I6921" s="207" t="s">
        <v>238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679</v>
      </c>
      <c r="C6922" s="209" t="s">
        <v>680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284</v>
      </c>
      <c r="H6922" s="207" t="s">
        <v>178</v>
      </c>
      <c r="I6922" s="207" t="s">
        <v>238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679</v>
      </c>
      <c r="C6923" s="209" t="s">
        <v>680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284</v>
      </c>
      <c r="H6923" s="207" t="s">
        <v>178</v>
      </c>
      <c r="I6923" s="207" t="s">
        <v>238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679</v>
      </c>
      <c r="C6924" s="209" t="s">
        <v>680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314</v>
      </c>
      <c r="H6924" s="207" t="s">
        <v>178</v>
      </c>
      <c r="I6924" s="207" t="s">
        <v>238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679</v>
      </c>
      <c r="C6925" s="209" t="s">
        <v>680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284</v>
      </c>
      <c r="H6925" s="207" t="s">
        <v>178</v>
      </c>
      <c r="I6925" s="207" t="s">
        <v>249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679</v>
      </c>
      <c r="C6926" s="209" t="s">
        <v>680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284</v>
      </c>
      <c r="H6926" s="207" t="s">
        <v>178</v>
      </c>
      <c r="I6926" s="207" t="s">
        <v>237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679</v>
      </c>
      <c r="C6927" s="209" t="s">
        <v>680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284</v>
      </c>
      <c r="H6927" s="207" t="s">
        <v>178</v>
      </c>
      <c r="I6927" s="207" t="s">
        <v>237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679</v>
      </c>
      <c r="C6928" s="209" t="s">
        <v>680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284</v>
      </c>
      <c r="H6928" s="207" t="s">
        <v>385</v>
      </c>
      <c r="I6928" s="207" t="s">
        <v>238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679</v>
      </c>
      <c r="C6929" s="209" t="s">
        <v>680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284</v>
      </c>
      <c r="H6929" s="207" t="s">
        <v>385</v>
      </c>
      <c r="I6929" s="207" t="s">
        <v>238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679</v>
      </c>
      <c r="C6930" s="209" t="s">
        <v>680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284</v>
      </c>
      <c r="H6930" s="207" t="s">
        <v>385</v>
      </c>
      <c r="I6930" s="207" t="s">
        <v>238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679</v>
      </c>
      <c r="C6931" s="209" t="s">
        <v>680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284</v>
      </c>
      <c r="H6931" s="207" t="s">
        <v>385</v>
      </c>
      <c r="I6931" s="207" t="s">
        <v>189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679</v>
      </c>
      <c r="C6932" s="209" t="s">
        <v>680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284</v>
      </c>
      <c r="H6932" s="207" t="s">
        <v>385</v>
      </c>
      <c r="I6932" s="207" t="s">
        <v>189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679</v>
      </c>
      <c r="C6933" s="209" t="s">
        <v>680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284</v>
      </c>
      <c r="H6933" s="207" t="s">
        <v>385</v>
      </c>
      <c r="I6933" s="207" t="s">
        <v>189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679</v>
      </c>
      <c r="C6934" s="209" t="s">
        <v>680</v>
      </c>
      <c r="D6934" s="72" t="str">
        <f t="shared" si="217"/>
        <v>out/2018</v>
      </c>
      <c r="E6934" s="206">
        <v>43403</v>
      </c>
      <c r="F6934" s="205" t="s">
        <v>1715</v>
      </c>
      <c r="G6934" s="205" t="s">
        <v>284</v>
      </c>
      <c r="H6934" s="207" t="s">
        <v>1018</v>
      </c>
      <c r="I6934" s="207" t="s">
        <v>189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679</v>
      </c>
      <c r="C6935" s="209" t="s">
        <v>680</v>
      </c>
      <c r="D6935" s="72" t="str">
        <f t="shared" si="217"/>
        <v>out/2018</v>
      </c>
      <c r="E6935" s="206">
        <v>43403</v>
      </c>
      <c r="F6935" s="205" t="s">
        <v>1715</v>
      </c>
      <c r="G6935" s="205" t="s">
        <v>284</v>
      </c>
      <c r="H6935" s="207" t="s">
        <v>1018</v>
      </c>
      <c r="I6935" s="207" t="s">
        <v>232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679</v>
      </c>
      <c r="C6936" s="209" t="s">
        <v>680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284</v>
      </c>
      <c r="H6936" s="207" t="s">
        <v>1018</v>
      </c>
      <c r="I6936" s="207" t="s">
        <v>232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679</v>
      </c>
      <c r="C6937" s="209" t="s">
        <v>680</v>
      </c>
      <c r="D6937" s="72" t="str">
        <f t="shared" si="217"/>
        <v>out/2018</v>
      </c>
      <c r="E6937" s="206">
        <v>43403</v>
      </c>
      <c r="F6937" s="205" t="s">
        <v>1716</v>
      </c>
      <c r="G6937" s="205" t="s">
        <v>284</v>
      </c>
      <c r="H6937" s="207" t="s">
        <v>999</v>
      </c>
      <c r="I6937" s="207" t="s">
        <v>189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679</v>
      </c>
      <c r="C6938" s="209" t="s">
        <v>680</v>
      </c>
      <c r="D6938" s="72" t="str">
        <f t="shared" si="217"/>
        <v>out/2018</v>
      </c>
      <c r="E6938" s="206">
        <v>43403</v>
      </c>
      <c r="F6938" s="205" t="s">
        <v>1716</v>
      </c>
      <c r="G6938" s="205" t="s">
        <v>284</v>
      </c>
      <c r="H6938" s="207" t="s">
        <v>999</v>
      </c>
      <c r="I6938" s="207" t="s">
        <v>232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679</v>
      </c>
      <c r="C6939" s="209" t="s">
        <v>680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310</v>
      </c>
      <c r="H6939" s="207" t="s">
        <v>1656</v>
      </c>
      <c r="I6939" s="207" t="s">
        <v>238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679</v>
      </c>
      <c r="C6940" s="209" t="s">
        <v>680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290</v>
      </c>
      <c r="H6940" s="207" t="s">
        <v>1656</v>
      </c>
      <c r="I6940" s="207" t="s">
        <v>238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679</v>
      </c>
      <c r="C6941" s="209" t="s">
        <v>680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310</v>
      </c>
      <c r="H6941" s="207" t="s">
        <v>1656</v>
      </c>
      <c r="I6941" s="207" t="s">
        <v>238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679</v>
      </c>
      <c r="C6942" s="209" t="s">
        <v>680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290</v>
      </c>
      <c r="H6942" s="207" t="s">
        <v>1656</v>
      </c>
      <c r="I6942" s="207" t="s">
        <v>238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679</v>
      </c>
      <c r="C6943" s="209" t="s">
        <v>680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290</v>
      </c>
      <c r="H6943" s="207" t="s">
        <v>1656</v>
      </c>
      <c r="I6943" s="207" t="s">
        <v>189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679</v>
      </c>
      <c r="C6944" s="209" t="s">
        <v>680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310</v>
      </c>
      <c r="H6944" s="207" t="s">
        <v>1656</v>
      </c>
      <c r="I6944" s="207" t="s">
        <v>189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679</v>
      </c>
      <c r="C6945" s="209" t="s">
        <v>680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290</v>
      </c>
      <c r="H6945" s="207" t="s">
        <v>1656</v>
      </c>
      <c r="I6945" s="207" t="s">
        <v>189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679</v>
      </c>
      <c r="C6946" s="209" t="s">
        <v>680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310</v>
      </c>
      <c r="H6946" s="207" t="s">
        <v>1656</v>
      </c>
      <c r="I6946" s="207" t="s">
        <v>189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679</v>
      </c>
      <c r="C6947" s="209" t="s">
        <v>680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290</v>
      </c>
      <c r="H6947" s="207" t="s">
        <v>1656</v>
      </c>
      <c r="I6947" s="207" t="s">
        <v>189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679</v>
      </c>
      <c r="C6948" s="209" t="s">
        <v>680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310</v>
      </c>
      <c r="H6948" s="207" t="s">
        <v>1656</v>
      </c>
      <c r="I6948" s="207" t="s">
        <v>189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679</v>
      </c>
      <c r="C6949" s="209" t="s">
        <v>680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310</v>
      </c>
      <c r="H6949" s="207" t="s">
        <v>1656</v>
      </c>
      <c r="I6949" s="207" t="s">
        <v>237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679</v>
      </c>
      <c r="C6950" s="209" t="s">
        <v>680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290</v>
      </c>
      <c r="H6950" s="207" t="s">
        <v>1656</v>
      </c>
      <c r="I6950" s="207" t="s">
        <v>237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679</v>
      </c>
      <c r="C6951" s="209" t="s">
        <v>680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284</v>
      </c>
      <c r="H6951" s="207" t="s">
        <v>1098</v>
      </c>
      <c r="I6951" s="207" t="s">
        <v>192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679</v>
      </c>
      <c r="C6952" s="209" t="s">
        <v>680</v>
      </c>
      <c r="D6952" s="72" t="str">
        <f t="shared" si="217"/>
        <v>out/2018</v>
      </c>
      <c r="E6952" s="206">
        <v>43403</v>
      </c>
      <c r="F6952" s="205" t="s">
        <v>543</v>
      </c>
      <c r="G6952" s="205" t="s">
        <v>284</v>
      </c>
      <c r="H6952" s="207" t="s">
        <v>1665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679</v>
      </c>
      <c r="C6953" s="209" t="s">
        <v>680</v>
      </c>
      <c r="D6953" s="72" t="str">
        <f t="shared" si="217"/>
        <v>out/2018</v>
      </c>
      <c r="E6953" s="206">
        <v>43403</v>
      </c>
      <c r="F6953" s="205" t="s">
        <v>543</v>
      </c>
      <c r="G6953" s="205" t="s">
        <v>284</v>
      </c>
      <c r="H6953" s="207" t="s">
        <v>1665</v>
      </c>
      <c r="I6953" s="207" t="s">
        <v>189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679</v>
      </c>
      <c r="C6954" s="209" t="s">
        <v>680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284</v>
      </c>
      <c r="H6954" s="207" t="s">
        <v>405</v>
      </c>
      <c r="I6954" s="207" t="s">
        <v>237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679</v>
      </c>
      <c r="C6955" s="209" t="s">
        <v>680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284</v>
      </c>
      <c r="H6955" s="207" t="s">
        <v>1103</v>
      </c>
      <c r="I6955" s="207" t="s">
        <v>183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679</v>
      </c>
      <c r="C6956" s="209" t="s">
        <v>680</v>
      </c>
      <c r="D6956" s="72" t="str">
        <f t="shared" si="217"/>
        <v>out/2018</v>
      </c>
      <c r="E6956" s="206">
        <v>43403</v>
      </c>
      <c r="F6956" s="205" t="s">
        <v>1717</v>
      </c>
      <c r="G6956" s="205" t="s">
        <v>284</v>
      </c>
      <c r="H6956" s="207" t="s">
        <v>1000</v>
      </c>
      <c r="I6956" s="207" t="s">
        <v>189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679</v>
      </c>
      <c r="C6957" s="209" t="s">
        <v>680</v>
      </c>
      <c r="D6957" s="72" t="str">
        <f t="shared" si="217"/>
        <v>out/2018</v>
      </c>
      <c r="E6957" s="206">
        <v>43403</v>
      </c>
      <c r="F6957" s="205" t="s">
        <v>1717</v>
      </c>
      <c r="G6957" s="205" t="s">
        <v>284</v>
      </c>
      <c r="H6957" s="207" t="s">
        <v>1000</v>
      </c>
      <c r="I6957" s="207" t="s">
        <v>232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679</v>
      </c>
      <c r="C6958" s="209" t="s">
        <v>680</v>
      </c>
      <c r="D6958" s="72" t="str">
        <f t="shared" si="217"/>
        <v>out/2018</v>
      </c>
      <c r="E6958" s="206">
        <v>43403</v>
      </c>
      <c r="F6958" s="205" t="s">
        <v>1718</v>
      </c>
      <c r="G6958" s="205" t="s">
        <v>284</v>
      </c>
      <c r="H6958" s="207" t="s">
        <v>325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679</v>
      </c>
      <c r="C6959" s="209" t="s">
        <v>680</v>
      </c>
      <c r="D6959" s="72" t="str">
        <f t="shared" si="217"/>
        <v>out/2018</v>
      </c>
      <c r="E6959" s="206">
        <v>43403</v>
      </c>
      <c r="F6959" s="205" t="s">
        <v>1718</v>
      </c>
      <c r="G6959" s="205" t="s">
        <v>284</v>
      </c>
      <c r="H6959" s="207" t="s">
        <v>325</v>
      </c>
      <c r="I6959" s="207" t="s">
        <v>189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679</v>
      </c>
      <c r="C6960" s="209" t="s">
        <v>680</v>
      </c>
      <c r="D6960" s="72" t="str">
        <f t="shared" si="217"/>
        <v>out/2018</v>
      </c>
      <c r="E6960" s="206">
        <v>43403</v>
      </c>
      <c r="F6960" s="205" t="s">
        <v>1719</v>
      </c>
      <c r="G6960" s="205" t="s">
        <v>284</v>
      </c>
      <c r="H6960" s="207" t="s">
        <v>1163</v>
      </c>
      <c r="I6960" s="207" t="s">
        <v>238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679</v>
      </c>
      <c r="C6961" s="209" t="s">
        <v>680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284</v>
      </c>
      <c r="H6961" s="207" t="s">
        <v>1163</v>
      </c>
      <c r="I6961" s="207" t="s">
        <v>238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679</v>
      </c>
      <c r="C6962" s="209" t="s">
        <v>680</v>
      </c>
      <c r="D6962" s="72" t="str">
        <f t="shared" si="217"/>
        <v>out/2018</v>
      </c>
      <c r="E6962" s="206">
        <v>43403</v>
      </c>
      <c r="F6962" s="205" t="s">
        <v>1197</v>
      </c>
      <c r="G6962" s="205" t="s">
        <v>284</v>
      </c>
      <c r="H6962" s="207" t="s">
        <v>1001</v>
      </c>
      <c r="I6962" s="207" t="s">
        <v>189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679</v>
      </c>
      <c r="C6963" s="209" t="s">
        <v>680</v>
      </c>
      <c r="D6963" s="72" t="str">
        <f t="shared" si="217"/>
        <v>out/2018</v>
      </c>
      <c r="E6963" s="206">
        <v>43403</v>
      </c>
      <c r="F6963" s="205" t="s">
        <v>1197</v>
      </c>
      <c r="G6963" s="205" t="s">
        <v>284</v>
      </c>
      <c r="H6963" s="207" t="s">
        <v>1001</v>
      </c>
      <c r="I6963" s="207" t="s">
        <v>232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679</v>
      </c>
      <c r="C6964" s="209" t="s">
        <v>680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284</v>
      </c>
      <c r="H6964" s="207" t="s">
        <v>1001</v>
      </c>
      <c r="I6964" s="207" t="s">
        <v>232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679</v>
      </c>
      <c r="C6965" s="209" t="s">
        <v>680</v>
      </c>
      <c r="D6965" s="72" t="str">
        <f t="shared" si="217"/>
        <v>out/2018</v>
      </c>
      <c r="E6965" s="206">
        <v>43403</v>
      </c>
      <c r="F6965" s="205" t="s">
        <v>311</v>
      </c>
      <c r="G6965" s="205" t="s">
        <v>284</v>
      </c>
      <c r="H6965" s="207" t="s">
        <v>1334</v>
      </c>
      <c r="I6965" s="207" t="s">
        <v>265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679</v>
      </c>
      <c r="C6966" s="209" t="s">
        <v>680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300</v>
      </c>
      <c r="H6966" s="207" t="s">
        <v>342</v>
      </c>
      <c r="I6966" s="207" t="s">
        <v>238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679</v>
      </c>
      <c r="C6967" s="209" t="s">
        <v>680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284</v>
      </c>
      <c r="H6967" s="207" t="s">
        <v>342</v>
      </c>
      <c r="I6967" s="207" t="s">
        <v>263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679</v>
      </c>
      <c r="C6968" s="209" t="s">
        <v>680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284</v>
      </c>
      <c r="H6968" s="207" t="s">
        <v>303</v>
      </c>
      <c r="I6968" s="207" t="s">
        <v>238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679</v>
      </c>
      <c r="C6969" s="209" t="s">
        <v>680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284</v>
      </c>
      <c r="H6969" s="207" t="s">
        <v>303</v>
      </c>
      <c r="I6969" s="207" t="s">
        <v>238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679</v>
      </c>
      <c r="C6970" s="209" t="s">
        <v>680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284</v>
      </c>
      <c r="H6970" s="207" t="s">
        <v>303</v>
      </c>
      <c r="I6970" s="207" t="s">
        <v>238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679</v>
      </c>
      <c r="C6971" s="209" t="s">
        <v>680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284</v>
      </c>
      <c r="H6971" s="207" t="s">
        <v>303</v>
      </c>
      <c r="I6971" s="207" t="s">
        <v>237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679</v>
      </c>
      <c r="C6972" s="209" t="s">
        <v>680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284</v>
      </c>
      <c r="H6972" s="207" t="s">
        <v>303</v>
      </c>
      <c r="I6972" s="207" t="s">
        <v>237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679</v>
      </c>
      <c r="C6973" s="209" t="s">
        <v>680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284</v>
      </c>
      <c r="H6973" s="207" t="s">
        <v>303</v>
      </c>
      <c r="I6973" s="207" t="s">
        <v>237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679</v>
      </c>
      <c r="C6974" s="209" t="s">
        <v>680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284</v>
      </c>
      <c r="H6974" s="207" t="s">
        <v>303</v>
      </c>
      <c r="I6974" s="207" t="s">
        <v>237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679</v>
      </c>
      <c r="C6975" s="209" t="s">
        <v>680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284</v>
      </c>
      <c r="H6975" s="207" t="s">
        <v>303</v>
      </c>
      <c r="I6975" s="207" t="s">
        <v>237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679</v>
      </c>
      <c r="C6976" s="209" t="s">
        <v>680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284</v>
      </c>
      <c r="H6976" s="207" t="s">
        <v>303</v>
      </c>
      <c r="I6976" s="207" t="s">
        <v>237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679</v>
      </c>
      <c r="C6977" s="209" t="s">
        <v>680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284</v>
      </c>
      <c r="H6977" s="207" t="s">
        <v>303</v>
      </c>
      <c r="I6977" s="207" t="s">
        <v>237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679</v>
      </c>
      <c r="C6978" s="209" t="s">
        <v>680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284</v>
      </c>
      <c r="H6978" s="207" t="s">
        <v>303</v>
      </c>
      <c r="I6978" s="207" t="s">
        <v>237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679</v>
      </c>
      <c r="C6979" s="209" t="s">
        <v>680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284</v>
      </c>
      <c r="H6979" s="207" t="s">
        <v>303</v>
      </c>
      <c r="I6979" s="207" t="s">
        <v>237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679</v>
      </c>
      <c r="C6980" s="209" t="s">
        <v>680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284</v>
      </c>
      <c r="H6980" s="207" t="s">
        <v>303</v>
      </c>
      <c r="I6980" s="207" t="s">
        <v>237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679</v>
      </c>
      <c r="C6981" s="209" t="s">
        <v>680</v>
      </c>
      <c r="D6981" s="72" t="str">
        <f t="shared" si="219"/>
        <v>out/2018</v>
      </c>
      <c r="E6981" s="206">
        <v>43403</v>
      </c>
      <c r="F6981" s="205" t="s">
        <v>1720</v>
      </c>
      <c r="G6981" s="205" t="s">
        <v>284</v>
      </c>
      <c r="H6981" s="221" t="s">
        <v>1721</v>
      </c>
      <c r="I6981" s="221" t="s">
        <v>167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679</v>
      </c>
      <c r="C6982" s="209" t="s">
        <v>680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284</v>
      </c>
      <c r="H6982" s="221" t="s">
        <v>1721</v>
      </c>
      <c r="I6982" s="221" t="s">
        <v>167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679</v>
      </c>
      <c r="C6983" s="209" t="s">
        <v>680</v>
      </c>
      <c r="D6983" s="72" t="str">
        <f t="shared" si="219"/>
        <v>out/2018</v>
      </c>
      <c r="E6983" s="206">
        <v>43403</v>
      </c>
      <c r="F6983" s="205" t="s">
        <v>311</v>
      </c>
      <c r="G6983" s="205" t="s">
        <v>284</v>
      </c>
      <c r="H6983" s="207" t="s">
        <v>446</v>
      </c>
      <c r="I6983" s="207" t="s">
        <v>265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679</v>
      </c>
      <c r="C6984" s="209" t="s">
        <v>680</v>
      </c>
      <c r="D6984" s="72" t="str">
        <f t="shared" si="219"/>
        <v>out/2018</v>
      </c>
      <c r="E6984" s="206">
        <v>43403</v>
      </c>
      <c r="F6984" s="205" t="s">
        <v>311</v>
      </c>
      <c r="G6984" s="205" t="s">
        <v>284</v>
      </c>
      <c r="H6984" s="207" t="s">
        <v>1570</v>
      </c>
      <c r="I6984" s="207" t="s">
        <v>265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679</v>
      </c>
      <c r="C6985" s="209" t="s">
        <v>680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284</v>
      </c>
      <c r="H6985" s="207" t="s">
        <v>320</v>
      </c>
      <c r="I6985" s="207" t="s">
        <v>238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679</v>
      </c>
      <c r="C6986" s="209" t="s">
        <v>680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284</v>
      </c>
      <c r="H6986" s="207" t="s">
        <v>1722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679</v>
      </c>
      <c r="C6987" s="209" t="s">
        <v>680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284</v>
      </c>
      <c r="H6987" s="207" t="s">
        <v>1722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679</v>
      </c>
      <c r="C6988" s="209" t="s">
        <v>680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284</v>
      </c>
      <c r="H6988" s="207" t="s">
        <v>1722</v>
      </c>
      <c r="I6988" s="207" t="s">
        <v>189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679</v>
      </c>
      <c r="C6989" s="209" t="s">
        <v>680</v>
      </c>
      <c r="D6989" s="72" t="str">
        <f t="shared" si="219"/>
        <v>out/2018</v>
      </c>
      <c r="E6989" s="206">
        <v>43403</v>
      </c>
      <c r="F6989" s="205" t="s">
        <v>577</v>
      </c>
      <c r="G6989" s="205" t="s">
        <v>284</v>
      </c>
      <c r="H6989" s="207" t="s">
        <v>1261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679</v>
      </c>
      <c r="C6990" s="209" t="s">
        <v>680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284</v>
      </c>
      <c r="H6990" s="207" t="s">
        <v>495</v>
      </c>
      <c r="I6990" s="207" t="s">
        <v>238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679</v>
      </c>
      <c r="C6991" s="209" t="s">
        <v>680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284</v>
      </c>
      <c r="H6991" s="207" t="s">
        <v>495</v>
      </c>
      <c r="I6991" s="207" t="s">
        <v>238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679</v>
      </c>
      <c r="C6992" s="209" t="s">
        <v>680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284</v>
      </c>
      <c r="H6992" s="207" t="s">
        <v>495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679</v>
      </c>
      <c r="C6993" s="209" t="s">
        <v>680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284</v>
      </c>
      <c r="H6993" s="207" t="s">
        <v>495</v>
      </c>
      <c r="I6993" s="207" t="s">
        <v>237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679</v>
      </c>
      <c r="C6994" s="209" t="s">
        <v>680</v>
      </c>
      <c r="D6994" s="72" t="str">
        <f t="shared" si="219"/>
        <v>out/2018</v>
      </c>
      <c r="E6994" s="206">
        <v>43403</v>
      </c>
      <c r="F6994" s="205" t="s">
        <v>311</v>
      </c>
      <c r="G6994" s="205" t="s">
        <v>284</v>
      </c>
      <c r="H6994" s="207" t="s">
        <v>1048</v>
      </c>
      <c r="I6994" s="207" t="s">
        <v>265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679</v>
      </c>
      <c r="C6995" s="209" t="s">
        <v>680</v>
      </c>
      <c r="D6995" s="72" t="str">
        <f t="shared" si="219"/>
        <v>out/2018</v>
      </c>
      <c r="E6995" s="206">
        <v>43403</v>
      </c>
      <c r="F6995" s="205" t="s">
        <v>543</v>
      </c>
      <c r="G6995" s="205" t="s">
        <v>284</v>
      </c>
      <c r="H6995" s="207" t="s">
        <v>1591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679</v>
      </c>
      <c r="C6996" s="209" t="s">
        <v>680</v>
      </c>
      <c r="D6996" s="72" t="str">
        <f t="shared" si="219"/>
        <v>out/2018</v>
      </c>
      <c r="E6996" s="206">
        <v>43403</v>
      </c>
      <c r="F6996" s="205" t="s">
        <v>543</v>
      </c>
      <c r="G6996" s="205" t="s">
        <v>284</v>
      </c>
      <c r="H6996" s="207" t="s">
        <v>1591</v>
      </c>
      <c r="I6996" s="207" t="s">
        <v>189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679</v>
      </c>
      <c r="C6997" s="209" t="s">
        <v>680</v>
      </c>
      <c r="D6997" s="72" t="str">
        <f t="shared" si="219"/>
        <v>out/2018</v>
      </c>
      <c r="E6997" s="206">
        <v>43403</v>
      </c>
      <c r="F6997" s="205" t="s">
        <v>1723</v>
      </c>
      <c r="G6997" s="205" t="s">
        <v>284</v>
      </c>
      <c r="H6997" s="207" t="s">
        <v>1061</v>
      </c>
      <c r="I6997" s="207" t="s">
        <v>189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679</v>
      </c>
      <c r="C6998" s="209" t="s">
        <v>680</v>
      </c>
      <c r="D6998" s="72" t="str">
        <f t="shared" si="219"/>
        <v>out/2018</v>
      </c>
      <c r="E6998" s="206">
        <v>43403</v>
      </c>
      <c r="F6998" s="205" t="s">
        <v>1723</v>
      </c>
      <c r="G6998" s="205" t="s">
        <v>284</v>
      </c>
      <c r="H6998" s="207" t="s">
        <v>1061</v>
      </c>
      <c r="I6998" s="207" t="s">
        <v>267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679</v>
      </c>
      <c r="C6999" s="209" t="s">
        <v>680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284</v>
      </c>
      <c r="H6999" s="207" t="s">
        <v>1061</v>
      </c>
      <c r="I6999" s="207" t="s">
        <v>267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679</v>
      </c>
      <c r="C7000" s="209" t="s">
        <v>680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284</v>
      </c>
      <c r="H7000" s="207" t="s">
        <v>1061</v>
      </c>
      <c r="I7000" s="207" t="s">
        <v>267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679</v>
      </c>
      <c r="C7001" s="209" t="s">
        <v>680</v>
      </c>
      <c r="D7001" s="72" t="str">
        <f t="shared" si="219"/>
        <v>out/2018</v>
      </c>
      <c r="E7001" s="206">
        <v>43403</v>
      </c>
      <c r="F7001" s="205" t="s">
        <v>311</v>
      </c>
      <c r="G7001" s="205" t="s">
        <v>284</v>
      </c>
      <c r="H7001" s="207" t="s">
        <v>1570</v>
      </c>
      <c r="I7001" s="207" t="s">
        <v>265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679</v>
      </c>
      <c r="C7002" s="209" t="s">
        <v>680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284</v>
      </c>
      <c r="H7002" s="207" t="s">
        <v>331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679</v>
      </c>
      <c r="C7003" s="209" t="s">
        <v>680</v>
      </c>
      <c r="D7003" s="72" t="str">
        <f t="shared" si="219"/>
        <v>out/2018</v>
      </c>
      <c r="E7003" s="206">
        <v>43403</v>
      </c>
      <c r="F7003" s="205" t="s">
        <v>1062</v>
      </c>
      <c r="G7003" s="205" t="s">
        <v>284</v>
      </c>
      <c r="H7003" s="207" t="s">
        <v>1003</v>
      </c>
      <c r="I7003" s="207" t="s">
        <v>257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679</v>
      </c>
      <c r="C7004" s="209" t="s">
        <v>680</v>
      </c>
      <c r="D7004" s="72" t="str">
        <f t="shared" si="219"/>
        <v>out/2018</v>
      </c>
      <c r="E7004" s="206">
        <v>43403</v>
      </c>
      <c r="F7004" s="205" t="s">
        <v>1062</v>
      </c>
      <c r="G7004" s="205" t="s">
        <v>284</v>
      </c>
      <c r="H7004" s="207" t="s">
        <v>1003</v>
      </c>
      <c r="I7004" s="207" t="s">
        <v>189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679</v>
      </c>
      <c r="C7005" s="209" t="s">
        <v>680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284</v>
      </c>
      <c r="H7005" s="207" t="s">
        <v>1003</v>
      </c>
      <c r="I7005" s="207" t="s">
        <v>257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679</v>
      </c>
      <c r="C7006" s="209" t="s">
        <v>680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284</v>
      </c>
      <c r="H7006" s="207" t="s">
        <v>1724</v>
      </c>
      <c r="I7006" s="207" t="s">
        <v>238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679</v>
      </c>
      <c r="C7007" s="209" t="s">
        <v>680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284</v>
      </c>
      <c r="H7007" s="207" t="s">
        <v>1724</v>
      </c>
      <c r="I7007" s="207" t="s">
        <v>238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679</v>
      </c>
      <c r="C7008" s="209" t="s">
        <v>680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284</v>
      </c>
      <c r="H7008" s="207" t="s">
        <v>304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679</v>
      </c>
      <c r="C7009" s="209" t="s">
        <v>680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284</v>
      </c>
      <c r="H7009" s="207" t="s">
        <v>304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679</v>
      </c>
      <c r="C7010" s="209" t="s">
        <v>680</v>
      </c>
      <c r="D7010" s="72" t="str">
        <f t="shared" si="219"/>
        <v>out/2018</v>
      </c>
      <c r="E7010" s="206">
        <v>43403</v>
      </c>
      <c r="F7010" s="205" t="s">
        <v>1725</v>
      </c>
      <c r="G7010" s="205" t="s">
        <v>284</v>
      </c>
      <c r="H7010" s="207" t="s">
        <v>1005</v>
      </c>
      <c r="I7010" s="207" t="s">
        <v>189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679</v>
      </c>
      <c r="C7011" s="209" t="s">
        <v>680</v>
      </c>
      <c r="D7011" s="72" t="str">
        <f t="shared" si="219"/>
        <v>out/2018</v>
      </c>
      <c r="E7011" s="206">
        <v>43403</v>
      </c>
      <c r="F7011" s="205" t="s">
        <v>1725</v>
      </c>
      <c r="G7011" s="205" t="s">
        <v>284</v>
      </c>
      <c r="H7011" s="207" t="s">
        <v>1005</v>
      </c>
      <c r="I7011" s="207" t="s">
        <v>232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679</v>
      </c>
      <c r="C7012" s="209" t="s">
        <v>680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284</v>
      </c>
      <c r="H7012" s="207" t="s">
        <v>1546</v>
      </c>
      <c r="I7012" s="207" t="s">
        <v>232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679</v>
      </c>
      <c r="C7013" s="209" t="s">
        <v>680</v>
      </c>
      <c r="D7013" s="72" t="str">
        <f t="shared" si="219"/>
        <v>out/2018</v>
      </c>
      <c r="E7013" s="206">
        <v>43403</v>
      </c>
      <c r="F7013" s="205" t="s">
        <v>209</v>
      </c>
      <c r="G7013" s="205" t="s">
        <v>284</v>
      </c>
      <c r="H7013" s="207" t="s">
        <v>295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679</v>
      </c>
      <c r="C7014" s="209" t="s">
        <v>680</v>
      </c>
      <c r="D7014" s="72" t="str">
        <f t="shared" si="219"/>
        <v>out/2018</v>
      </c>
      <c r="E7014" s="206">
        <v>43403</v>
      </c>
      <c r="F7014" s="205" t="s">
        <v>209</v>
      </c>
      <c r="G7014" s="205" t="s">
        <v>284</v>
      </c>
      <c r="H7014" s="207" t="s">
        <v>295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679</v>
      </c>
      <c r="C7015" s="209" t="s">
        <v>680</v>
      </c>
      <c r="D7015" s="72" t="str">
        <f t="shared" si="219"/>
        <v>out/2018</v>
      </c>
      <c r="E7015" s="206">
        <v>43403</v>
      </c>
      <c r="F7015" s="205" t="s">
        <v>209</v>
      </c>
      <c r="G7015" s="205" t="s">
        <v>284</v>
      </c>
      <c r="H7015" s="207" t="s">
        <v>295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679</v>
      </c>
      <c r="C7016" s="209" t="s">
        <v>680</v>
      </c>
      <c r="D7016" s="72" t="str">
        <f t="shared" si="219"/>
        <v>out/2018</v>
      </c>
      <c r="E7016" s="206">
        <v>43403</v>
      </c>
      <c r="F7016" s="205" t="s">
        <v>209</v>
      </c>
      <c r="G7016" s="205" t="s">
        <v>284</v>
      </c>
      <c r="H7016" s="207" t="s">
        <v>295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679</v>
      </c>
      <c r="C7017" s="209" t="s">
        <v>680</v>
      </c>
      <c r="D7017" s="72" t="str">
        <f t="shared" si="219"/>
        <v>out/2018</v>
      </c>
      <c r="E7017" s="206">
        <v>43403</v>
      </c>
      <c r="F7017" s="205" t="s">
        <v>209</v>
      </c>
      <c r="G7017" s="205" t="s">
        <v>284</v>
      </c>
      <c r="H7017" s="207" t="s">
        <v>295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679</v>
      </c>
      <c r="C7018" s="209" t="s">
        <v>680</v>
      </c>
      <c r="D7018" s="72" t="str">
        <f t="shared" si="219"/>
        <v>out/2018</v>
      </c>
      <c r="E7018" s="206">
        <v>43403</v>
      </c>
      <c r="F7018" s="205" t="s">
        <v>209</v>
      </c>
      <c r="G7018" s="205" t="s">
        <v>284</v>
      </c>
      <c r="H7018" s="207" t="s">
        <v>295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679</v>
      </c>
      <c r="C7019" s="209" t="s">
        <v>680</v>
      </c>
      <c r="D7019" s="72" t="str">
        <f t="shared" si="219"/>
        <v>out/2018</v>
      </c>
      <c r="E7019" s="206">
        <v>43403</v>
      </c>
      <c r="F7019" s="205" t="s">
        <v>209</v>
      </c>
      <c r="G7019" s="205" t="s">
        <v>284</v>
      </c>
      <c r="H7019" s="207" t="s">
        <v>295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679</v>
      </c>
      <c r="C7020" s="209" t="s">
        <v>680</v>
      </c>
      <c r="D7020" s="72" t="str">
        <f t="shared" si="219"/>
        <v>out/2018</v>
      </c>
      <c r="E7020" s="206">
        <v>43403</v>
      </c>
      <c r="F7020" s="205" t="s">
        <v>209</v>
      </c>
      <c r="G7020" s="205" t="s">
        <v>284</v>
      </c>
      <c r="H7020" s="207" t="s">
        <v>295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679</v>
      </c>
      <c r="C7021" s="209" t="s">
        <v>680</v>
      </c>
      <c r="D7021" s="72" t="str">
        <f t="shared" si="219"/>
        <v>out/2018</v>
      </c>
      <c r="E7021" s="206">
        <v>43403</v>
      </c>
      <c r="F7021" s="205" t="s">
        <v>209</v>
      </c>
      <c r="G7021" s="205" t="s">
        <v>284</v>
      </c>
      <c r="H7021" s="207" t="s">
        <v>295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679</v>
      </c>
      <c r="C7022" s="209" t="s">
        <v>680</v>
      </c>
      <c r="D7022" s="72" t="str">
        <f t="shared" si="219"/>
        <v>out/2018</v>
      </c>
      <c r="E7022" s="206">
        <v>43403</v>
      </c>
      <c r="F7022" s="205" t="s">
        <v>209</v>
      </c>
      <c r="G7022" s="205" t="s">
        <v>284</v>
      </c>
      <c r="H7022" s="207" t="s">
        <v>295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679</v>
      </c>
      <c r="C7023" s="209" t="s">
        <v>680</v>
      </c>
      <c r="D7023" s="72" t="str">
        <f t="shared" si="219"/>
        <v>out/2018</v>
      </c>
      <c r="E7023" s="206">
        <v>43403</v>
      </c>
      <c r="F7023" s="205" t="s">
        <v>209</v>
      </c>
      <c r="G7023" s="205" t="s">
        <v>284</v>
      </c>
      <c r="H7023" s="207" t="s">
        <v>295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679</v>
      </c>
      <c r="C7024" s="209" t="s">
        <v>680</v>
      </c>
      <c r="D7024" s="72" t="str">
        <f t="shared" si="219"/>
        <v>out/2018</v>
      </c>
      <c r="E7024" s="206">
        <v>43403</v>
      </c>
      <c r="F7024" s="205" t="s">
        <v>209</v>
      </c>
      <c r="G7024" s="205" t="s">
        <v>284</v>
      </c>
      <c r="H7024" s="207" t="s">
        <v>295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679</v>
      </c>
      <c r="C7025" s="209" t="s">
        <v>680</v>
      </c>
      <c r="D7025" s="72" t="str">
        <f t="shared" si="219"/>
        <v>out/2018</v>
      </c>
      <c r="E7025" s="206">
        <v>43403</v>
      </c>
      <c r="F7025" s="205" t="s">
        <v>209</v>
      </c>
      <c r="G7025" s="205" t="s">
        <v>284</v>
      </c>
      <c r="H7025" s="207" t="s">
        <v>295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679</v>
      </c>
      <c r="C7026" s="209" t="s">
        <v>680</v>
      </c>
      <c r="D7026" s="72" t="str">
        <f t="shared" si="219"/>
        <v>out/2018</v>
      </c>
      <c r="E7026" s="206">
        <v>43403</v>
      </c>
      <c r="F7026" s="205" t="s">
        <v>209</v>
      </c>
      <c r="G7026" s="205" t="s">
        <v>284</v>
      </c>
      <c r="H7026" s="207" t="s">
        <v>295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679</v>
      </c>
      <c r="C7027" s="209" t="s">
        <v>680</v>
      </c>
      <c r="D7027" s="72" t="str">
        <f t="shared" si="219"/>
        <v>out/2018</v>
      </c>
      <c r="E7027" s="206">
        <v>43403</v>
      </c>
      <c r="F7027" s="205" t="s">
        <v>209</v>
      </c>
      <c r="G7027" s="205" t="s">
        <v>284</v>
      </c>
      <c r="H7027" s="207" t="s">
        <v>295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679</v>
      </c>
      <c r="C7028" s="209" t="s">
        <v>680</v>
      </c>
      <c r="D7028" s="72" t="str">
        <f t="shared" si="219"/>
        <v>out/2018</v>
      </c>
      <c r="E7028" s="206">
        <v>43403</v>
      </c>
      <c r="F7028" s="205" t="s">
        <v>209</v>
      </c>
      <c r="G7028" s="205" t="s">
        <v>284</v>
      </c>
      <c r="H7028" s="207" t="s">
        <v>295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679</v>
      </c>
      <c r="C7029" s="209" t="s">
        <v>680</v>
      </c>
      <c r="D7029" s="72" t="str">
        <f t="shared" si="219"/>
        <v>out/2018</v>
      </c>
      <c r="E7029" s="206">
        <v>43403</v>
      </c>
      <c r="F7029" s="205" t="s">
        <v>209</v>
      </c>
      <c r="G7029" s="205" t="s">
        <v>284</v>
      </c>
      <c r="H7029" s="207" t="s">
        <v>295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679</v>
      </c>
      <c r="C7030" s="209" t="s">
        <v>680</v>
      </c>
      <c r="D7030" s="72" t="str">
        <f t="shared" si="219"/>
        <v>out/2018</v>
      </c>
      <c r="E7030" s="206">
        <v>43403</v>
      </c>
      <c r="F7030" s="205" t="s">
        <v>209</v>
      </c>
      <c r="G7030" s="205" t="s">
        <v>284</v>
      </c>
      <c r="H7030" s="207" t="s">
        <v>295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679</v>
      </c>
      <c r="C7031" s="209" t="s">
        <v>680</v>
      </c>
      <c r="D7031" s="72" t="str">
        <f t="shared" si="219"/>
        <v>out/2018</v>
      </c>
      <c r="E7031" s="206">
        <v>43403</v>
      </c>
      <c r="F7031" s="205" t="s">
        <v>209</v>
      </c>
      <c r="G7031" s="205" t="s">
        <v>284</v>
      </c>
      <c r="H7031" s="207" t="s">
        <v>295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679</v>
      </c>
      <c r="C7032" s="209" t="s">
        <v>680</v>
      </c>
      <c r="D7032" s="72" t="str">
        <f t="shared" si="219"/>
        <v>out/2018</v>
      </c>
      <c r="E7032" s="206">
        <v>43403</v>
      </c>
      <c r="F7032" s="205" t="s">
        <v>209</v>
      </c>
      <c r="G7032" s="205" t="s">
        <v>284</v>
      </c>
      <c r="H7032" s="207" t="s">
        <v>295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679</v>
      </c>
      <c r="C7033" s="209" t="s">
        <v>680</v>
      </c>
      <c r="D7033" s="72" t="str">
        <f t="shared" si="219"/>
        <v>out/2018</v>
      </c>
      <c r="E7033" s="206">
        <v>43403</v>
      </c>
      <c r="F7033" s="205" t="s">
        <v>209</v>
      </c>
      <c r="G7033" s="205" t="s">
        <v>284</v>
      </c>
      <c r="H7033" s="207" t="s">
        <v>295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679</v>
      </c>
      <c r="C7034" s="209" t="s">
        <v>680</v>
      </c>
      <c r="D7034" s="72" t="str">
        <f t="shared" si="219"/>
        <v>out/2018</v>
      </c>
      <c r="E7034" s="206">
        <v>43403</v>
      </c>
      <c r="F7034" s="205" t="s">
        <v>209</v>
      </c>
      <c r="G7034" s="205" t="s">
        <v>284</v>
      </c>
      <c r="H7034" s="207" t="s">
        <v>295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679</v>
      </c>
      <c r="C7035" s="209" t="s">
        <v>680</v>
      </c>
      <c r="D7035" s="72" t="str">
        <f t="shared" si="219"/>
        <v>out/2018</v>
      </c>
      <c r="E7035" s="206">
        <v>43403</v>
      </c>
      <c r="F7035" s="205" t="s">
        <v>209</v>
      </c>
      <c r="G7035" s="205" t="s">
        <v>284</v>
      </c>
      <c r="H7035" s="207" t="s">
        <v>295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679</v>
      </c>
      <c r="C7036" s="209" t="s">
        <v>680</v>
      </c>
      <c r="D7036" s="72" t="str">
        <f t="shared" si="219"/>
        <v>out/2018</v>
      </c>
      <c r="E7036" s="206">
        <v>43403</v>
      </c>
      <c r="F7036" s="205" t="s">
        <v>209</v>
      </c>
      <c r="G7036" s="205" t="s">
        <v>284</v>
      </c>
      <c r="H7036" s="207" t="s">
        <v>295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679</v>
      </c>
      <c r="C7037" s="209" t="s">
        <v>680</v>
      </c>
      <c r="D7037" s="72" t="str">
        <f t="shared" si="219"/>
        <v>out/2018</v>
      </c>
      <c r="E7037" s="206">
        <v>43403</v>
      </c>
      <c r="F7037" s="205" t="s">
        <v>209</v>
      </c>
      <c r="G7037" s="205" t="s">
        <v>284</v>
      </c>
      <c r="H7037" s="207" t="s">
        <v>295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679</v>
      </c>
      <c r="C7038" s="209" t="s">
        <v>680</v>
      </c>
      <c r="D7038" s="72" t="str">
        <f t="shared" si="219"/>
        <v>out/2018</v>
      </c>
      <c r="E7038" s="206">
        <v>43403</v>
      </c>
      <c r="F7038" s="205" t="s">
        <v>209</v>
      </c>
      <c r="G7038" s="205" t="s">
        <v>284</v>
      </c>
      <c r="H7038" s="207" t="s">
        <v>295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679</v>
      </c>
      <c r="C7039" s="209" t="s">
        <v>680</v>
      </c>
      <c r="D7039" s="72" t="str">
        <f t="shared" si="219"/>
        <v>out/2018</v>
      </c>
      <c r="E7039" s="206">
        <v>43403</v>
      </c>
      <c r="F7039" s="205" t="s">
        <v>311</v>
      </c>
      <c r="G7039" s="205" t="s">
        <v>284</v>
      </c>
      <c r="H7039" s="207" t="s">
        <v>1726</v>
      </c>
      <c r="I7039" s="207" t="s">
        <v>265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679</v>
      </c>
      <c r="C7040" s="209" t="s">
        <v>680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284</v>
      </c>
      <c r="H7040" s="207" t="s">
        <v>1598</v>
      </c>
      <c r="I7040" s="207" t="s">
        <v>266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679</v>
      </c>
      <c r="C7041" s="209" t="s">
        <v>680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284</v>
      </c>
      <c r="H7041" s="207" t="s">
        <v>1598</v>
      </c>
      <c r="I7041" s="207" t="s">
        <v>266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679</v>
      </c>
      <c r="C7042" s="209" t="s">
        <v>680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284</v>
      </c>
      <c r="H7042" s="207" t="s">
        <v>1598</v>
      </c>
      <c r="I7042" s="207" t="s">
        <v>266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679</v>
      </c>
      <c r="C7043" s="209" t="s">
        <v>680</v>
      </c>
      <c r="D7043" s="72" t="str">
        <f t="shared" si="219"/>
        <v>out/2018</v>
      </c>
      <c r="E7043" s="206">
        <v>43403</v>
      </c>
      <c r="F7043" s="205" t="s">
        <v>1727</v>
      </c>
      <c r="G7043" s="205" t="s">
        <v>284</v>
      </c>
      <c r="H7043" s="207" t="s">
        <v>533</v>
      </c>
      <c r="I7043" s="207" t="s">
        <v>189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679</v>
      </c>
      <c r="C7044" s="209" t="s">
        <v>680</v>
      </c>
      <c r="D7044" s="72" t="str">
        <f t="shared" ref="D7044:D7107" si="221">TEXT(E7044,"mmm/aaaa")</f>
        <v>out/2018</v>
      </c>
      <c r="E7044" s="206">
        <v>43403</v>
      </c>
      <c r="F7044" s="205" t="s">
        <v>1727</v>
      </c>
      <c r="G7044" s="205" t="s">
        <v>284</v>
      </c>
      <c r="H7044" s="207" t="s">
        <v>533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679</v>
      </c>
      <c r="C7045" s="209" t="s">
        <v>680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284</v>
      </c>
      <c r="H7045" s="207" t="s">
        <v>305</v>
      </c>
      <c r="I7045" s="207" t="s">
        <v>238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679</v>
      </c>
      <c r="C7046" s="209" t="s">
        <v>680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284</v>
      </c>
      <c r="H7046" s="207" t="s">
        <v>305</v>
      </c>
      <c r="I7046" s="207" t="s">
        <v>238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679</v>
      </c>
      <c r="C7047" s="209" t="s">
        <v>680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284</v>
      </c>
      <c r="H7047" s="207" t="s">
        <v>305</v>
      </c>
      <c r="I7047" s="207" t="s">
        <v>238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679</v>
      </c>
      <c r="C7048" s="209" t="s">
        <v>680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284</v>
      </c>
      <c r="H7048" s="207" t="s">
        <v>305</v>
      </c>
      <c r="I7048" s="207" t="s">
        <v>238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679</v>
      </c>
      <c r="C7049" s="209" t="s">
        <v>680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284</v>
      </c>
      <c r="H7049" s="207" t="s">
        <v>305</v>
      </c>
      <c r="I7049" s="207" t="s">
        <v>238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679</v>
      </c>
      <c r="C7050" s="209" t="s">
        <v>680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284</v>
      </c>
      <c r="H7050" s="207" t="s">
        <v>305</v>
      </c>
      <c r="I7050" s="207" t="s">
        <v>237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679</v>
      </c>
      <c r="C7051" s="209" t="s">
        <v>680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284</v>
      </c>
      <c r="H7051" s="207" t="s">
        <v>305</v>
      </c>
      <c r="I7051" s="207" t="s">
        <v>237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679</v>
      </c>
      <c r="C7052" s="209" t="s">
        <v>680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284</v>
      </c>
      <c r="H7052" s="207" t="s">
        <v>305</v>
      </c>
      <c r="I7052" s="207" t="s">
        <v>237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679</v>
      </c>
      <c r="C7053" s="209" t="s">
        <v>680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284</v>
      </c>
      <c r="H7053" s="207" t="s">
        <v>324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679</v>
      </c>
      <c r="C7054" s="209" t="s">
        <v>680</v>
      </c>
      <c r="D7054" s="72" t="str">
        <f t="shared" si="221"/>
        <v>out/2018</v>
      </c>
      <c r="E7054" s="206">
        <v>43403</v>
      </c>
      <c r="F7054" s="205" t="s">
        <v>1719</v>
      </c>
      <c r="G7054" s="205" t="s">
        <v>284</v>
      </c>
      <c r="H7054" s="207" t="s">
        <v>446</v>
      </c>
      <c r="I7054" s="207" t="s">
        <v>265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679</v>
      </c>
      <c r="C7055" s="209" t="s">
        <v>680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284</v>
      </c>
      <c r="H7055" s="207" t="s">
        <v>995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679</v>
      </c>
      <c r="C7056" s="209" t="s">
        <v>680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284</v>
      </c>
      <c r="H7056" s="207" t="s">
        <v>1728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679</v>
      </c>
      <c r="C7057" s="209" t="s">
        <v>680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314</v>
      </c>
      <c r="H7057" s="207" t="s">
        <v>1728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679</v>
      </c>
      <c r="C7058" s="209" t="s">
        <v>680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310</v>
      </c>
      <c r="H7058" s="207" t="s">
        <v>1728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679</v>
      </c>
      <c r="C7059" s="209" t="s">
        <v>680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284</v>
      </c>
      <c r="H7059" s="207" t="s">
        <v>1728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679</v>
      </c>
      <c r="C7060" s="209" t="s">
        <v>680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310</v>
      </c>
      <c r="H7060" s="207" t="s">
        <v>1679</v>
      </c>
      <c r="I7060" s="207" t="s">
        <v>189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679</v>
      </c>
      <c r="C7061" s="209" t="s">
        <v>680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314</v>
      </c>
      <c r="H7061" s="207" t="s">
        <v>1679</v>
      </c>
      <c r="I7061" s="207" t="s">
        <v>189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679</v>
      </c>
      <c r="C7062" s="209" t="s">
        <v>680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310</v>
      </c>
      <c r="H7062" s="207" t="s">
        <v>1679</v>
      </c>
      <c r="I7062" s="207" t="s">
        <v>237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679</v>
      </c>
      <c r="C7063" s="209" t="s">
        <v>680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314</v>
      </c>
      <c r="H7063" s="207" t="s">
        <v>1679</v>
      </c>
      <c r="I7063" s="207" t="s">
        <v>237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679</v>
      </c>
      <c r="C7064" s="209" t="s">
        <v>680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284</v>
      </c>
      <c r="H7064" s="207" t="s">
        <v>359</v>
      </c>
      <c r="I7064" s="207" t="s">
        <v>237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679</v>
      </c>
      <c r="C7065" s="209" t="s">
        <v>680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284</v>
      </c>
      <c r="H7065" s="207" t="s">
        <v>359</v>
      </c>
      <c r="I7065" s="207" t="s">
        <v>237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679</v>
      </c>
      <c r="C7066" s="209" t="s">
        <v>680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284</v>
      </c>
      <c r="H7066" s="207" t="s">
        <v>359</v>
      </c>
      <c r="I7066" s="207" t="s">
        <v>237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679</v>
      </c>
      <c r="C7067" s="209" t="s">
        <v>680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284</v>
      </c>
      <c r="H7067" s="207" t="s">
        <v>1569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679</v>
      </c>
      <c r="C7068" s="209" t="s">
        <v>680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284</v>
      </c>
      <c r="H7068" s="207" t="s">
        <v>1569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679</v>
      </c>
      <c r="C7069" s="209" t="s">
        <v>680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284</v>
      </c>
      <c r="H7069" s="207" t="s">
        <v>1569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679</v>
      </c>
      <c r="C7070" s="209" t="s">
        <v>680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284</v>
      </c>
      <c r="H7070" s="207" t="s">
        <v>1569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679</v>
      </c>
      <c r="C7071" s="209" t="s">
        <v>680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284</v>
      </c>
      <c r="H7071" s="207" t="s">
        <v>1569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679</v>
      </c>
      <c r="C7072" s="209" t="s">
        <v>680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284</v>
      </c>
      <c r="H7072" s="207" t="s">
        <v>1573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679</v>
      </c>
      <c r="C7073" s="209" t="s">
        <v>680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284</v>
      </c>
      <c r="H7073" s="207" t="s">
        <v>563</v>
      </c>
      <c r="I7073" s="207" t="s">
        <v>238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679</v>
      </c>
      <c r="C7074" s="209" t="s">
        <v>680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284</v>
      </c>
      <c r="H7074" s="207" t="s">
        <v>563</v>
      </c>
      <c r="I7074" s="207" t="s">
        <v>238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679</v>
      </c>
      <c r="C7075" s="209" t="s">
        <v>680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284</v>
      </c>
      <c r="H7075" s="207" t="s">
        <v>385</v>
      </c>
      <c r="I7075" s="207" t="s">
        <v>238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679</v>
      </c>
      <c r="C7076" s="209" t="s">
        <v>680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284</v>
      </c>
      <c r="H7076" s="207" t="s">
        <v>1599</v>
      </c>
      <c r="I7076" s="207" t="s">
        <v>238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679</v>
      </c>
      <c r="C7077" s="209" t="s">
        <v>680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284</v>
      </c>
      <c r="H7077" s="207" t="s">
        <v>1599</v>
      </c>
      <c r="I7077" s="207" t="s">
        <v>237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679</v>
      </c>
      <c r="C7078" s="209" t="s">
        <v>680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284</v>
      </c>
      <c r="H7078" s="207" t="s">
        <v>1599</v>
      </c>
      <c r="I7078" s="207" t="s">
        <v>237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679</v>
      </c>
      <c r="C7079" s="209" t="s">
        <v>680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284</v>
      </c>
      <c r="H7079" s="207" t="s">
        <v>1599</v>
      </c>
      <c r="I7079" s="207" t="s">
        <v>237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679</v>
      </c>
      <c r="C7080" s="209" t="s">
        <v>680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284</v>
      </c>
      <c r="H7080" s="207" t="s">
        <v>1599</v>
      </c>
      <c r="I7080" s="207" t="s">
        <v>237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679</v>
      </c>
      <c r="C7081" s="209" t="s">
        <v>680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284</v>
      </c>
      <c r="H7081" s="207" t="s">
        <v>1394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679</v>
      </c>
      <c r="C7082" s="209" t="s">
        <v>680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284</v>
      </c>
      <c r="H7082" s="207" t="s">
        <v>1394</v>
      </c>
      <c r="I7082" s="207" t="s">
        <v>189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679</v>
      </c>
      <c r="C7083" s="209" t="s">
        <v>680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284</v>
      </c>
      <c r="H7083" s="207" t="s">
        <v>1542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679</v>
      </c>
      <c r="C7084" s="209" t="s">
        <v>680</v>
      </c>
      <c r="D7084" s="72" t="str">
        <f t="shared" si="221"/>
        <v>out/2018</v>
      </c>
      <c r="E7084" s="206">
        <v>43404</v>
      </c>
      <c r="F7084" s="205" t="s">
        <v>200</v>
      </c>
      <c r="G7084" s="205" t="s">
        <v>284</v>
      </c>
      <c r="H7084" s="207" t="s">
        <v>291</v>
      </c>
      <c r="I7084" s="207" t="s">
        <v>226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679</v>
      </c>
      <c r="C7085" s="209" t="s">
        <v>680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284</v>
      </c>
      <c r="H7085" s="207" t="s">
        <v>180</v>
      </c>
      <c r="I7085" s="207" t="s">
        <v>239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679</v>
      </c>
      <c r="C7086" s="209" t="s">
        <v>680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284</v>
      </c>
      <c r="H7086" s="207" t="s">
        <v>512</v>
      </c>
      <c r="I7086" s="207" t="s">
        <v>246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679</v>
      </c>
      <c r="C7087" s="209" t="s">
        <v>680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284</v>
      </c>
      <c r="H7087" s="207" t="s">
        <v>512</v>
      </c>
      <c r="I7087" s="207" t="s">
        <v>246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679</v>
      </c>
      <c r="C7088" s="209" t="s">
        <v>680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284</v>
      </c>
      <c r="H7088" s="207" t="s">
        <v>1558</v>
      </c>
      <c r="I7088" s="207" t="s">
        <v>242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679</v>
      </c>
      <c r="C7089" s="209" t="s">
        <v>680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300</v>
      </c>
      <c r="H7089" s="207" t="s">
        <v>1729</v>
      </c>
      <c r="I7089" s="207" t="s">
        <v>273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679</v>
      </c>
      <c r="C7090" s="209" t="s">
        <v>680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286</v>
      </c>
      <c r="H7090" s="207" t="s">
        <v>1729</v>
      </c>
      <c r="I7090" s="207" t="s">
        <v>273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679</v>
      </c>
      <c r="C7091" s="209" t="s">
        <v>680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284</v>
      </c>
      <c r="H7091" s="207" t="s">
        <v>1657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679</v>
      </c>
      <c r="C7092" s="209" t="s">
        <v>680</v>
      </c>
      <c r="D7092" s="72" t="str">
        <f t="shared" si="221"/>
        <v>out/2018</v>
      </c>
      <c r="E7092" s="206">
        <v>43404</v>
      </c>
      <c r="F7092" s="205" t="s">
        <v>1730</v>
      </c>
      <c r="G7092" s="205" t="s">
        <v>284</v>
      </c>
      <c r="H7092" s="207" t="s">
        <v>325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679</v>
      </c>
      <c r="C7093" s="209" t="s">
        <v>680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284</v>
      </c>
      <c r="H7093" s="207" t="s">
        <v>1163</v>
      </c>
      <c r="I7093" s="207" t="s">
        <v>238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679</v>
      </c>
      <c r="C7094" s="209" t="s">
        <v>680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314</v>
      </c>
      <c r="H7094" s="207" t="s">
        <v>1731</v>
      </c>
      <c r="I7094" s="207" t="s">
        <v>237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679</v>
      </c>
      <c r="C7095" s="209" t="s">
        <v>680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284</v>
      </c>
      <c r="H7095" s="207" t="s">
        <v>1731</v>
      </c>
      <c r="I7095" s="207" t="s">
        <v>237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679</v>
      </c>
      <c r="C7096" s="209" t="s">
        <v>680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310</v>
      </c>
      <c r="H7096" s="207" t="s">
        <v>1731</v>
      </c>
      <c r="I7096" s="207" t="s">
        <v>237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679</v>
      </c>
      <c r="C7097" s="209" t="s">
        <v>680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314</v>
      </c>
      <c r="H7097" s="207" t="s">
        <v>1731</v>
      </c>
      <c r="I7097" s="207" t="s">
        <v>237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679</v>
      </c>
      <c r="C7098" s="209" t="s">
        <v>680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284</v>
      </c>
      <c r="H7098" s="207" t="s">
        <v>1731</v>
      </c>
      <c r="I7098" s="207" t="s">
        <v>237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679</v>
      </c>
      <c r="C7099" s="209" t="s">
        <v>680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284</v>
      </c>
      <c r="H7099" s="207" t="s">
        <v>1731</v>
      </c>
      <c r="I7099" s="207" t="s">
        <v>237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679</v>
      </c>
      <c r="C7100" s="209" t="s">
        <v>680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284</v>
      </c>
      <c r="H7100" s="207" t="s">
        <v>1731</v>
      </c>
      <c r="I7100" s="207" t="s">
        <v>237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679</v>
      </c>
      <c r="C7101" s="209" t="s">
        <v>680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284</v>
      </c>
      <c r="H7101" s="207" t="s">
        <v>1731</v>
      </c>
      <c r="I7101" s="207" t="s">
        <v>237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679</v>
      </c>
      <c r="C7102" s="209" t="s">
        <v>680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290</v>
      </c>
      <c r="H7102" s="207" t="s">
        <v>1731</v>
      </c>
      <c r="I7102" s="207" t="s">
        <v>237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679</v>
      </c>
      <c r="C7103" s="209" t="s">
        <v>680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310</v>
      </c>
      <c r="H7103" s="207" t="s">
        <v>1731</v>
      </c>
      <c r="I7103" s="207" t="s">
        <v>237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679</v>
      </c>
      <c r="C7104" s="209" t="s">
        <v>680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284</v>
      </c>
      <c r="H7104" s="207" t="s">
        <v>996</v>
      </c>
      <c r="I7104" s="207" t="s">
        <v>238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679</v>
      </c>
      <c r="C7105" s="209" t="s">
        <v>680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284</v>
      </c>
      <c r="H7105" s="207" t="s">
        <v>996</v>
      </c>
      <c r="I7105" s="207" t="s">
        <v>238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679</v>
      </c>
      <c r="C7106" s="209" t="s">
        <v>680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284</v>
      </c>
      <c r="H7106" s="207" t="s">
        <v>996</v>
      </c>
      <c r="I7106" s="207" t="s">
        <v>237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679</v>
      </c>
      <c r="C7107" s="209" t="s">
        <v>680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284</v>
      </c>
      <c r="H7107" s="207" t="s">
        <v>996</v>
      </c>
      <c r="I7107" s="207" t="s">
        <v>237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679</v>
      </c>
      <c r="C7108" s="209" t="s">
        <v>680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284</v>
      </c>
      <c r="H7108" s="207" t="s">
        <v>1560</v>
      </c>
      <c r="I7108" s="207" t="s">
        <v>189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679</v>
      </c>
      <c r="C7109" s="209" t="s">
        <v>680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284</v>
      </c>
      <c r="H7109" s="207" t="s">
        <v>1560</v>
      </c>
      <c r="I7109" s="207" t="s">
        <v>237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679</v>
      </c>
      <c r="C7110" s="209" t="s">
        <v>680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284</v>
      </c>
      <c r="H7110" s="221" t="s">
        <v>301</v>
      </c>
      <c r="I7110" s="221" t="s">
        <v>250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679</v>
      </c>
      <c r="C7111" s="209" t="s">
        <v>680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284</v>
      </c>
      <c r="H7111" s="207" t="s">
        <v>342</v>
      </c>
      <c r="I7111" s="207" t="s">
        <v>263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679</v>
      </c>
      <c r="C7112" s="209" t="s">
        <v>680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284</v>
      </c>
      <c r="H7112" s="207" t="s">
        <v>303</v>
      </c>
      <c r="I7112" s="207" t="s">
        <v>237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679</v>
      </c>
      <c r="C7113" s="209" t="s">
        <v>680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284</v>
      </c>
      <c r="H7113" s="221" t="s">
        <v>1721</v>
      </c>
      <c r="I7113" s="221" t="s">
        <v>167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679</v>
      </c>
      <c r="C7114" s="209" t="s">
        <v>680</v>
      </c>
      <c r="D7114" s="72" t="str">
        <f t="shared" si="223"/>
        <v>out/2018</v>
      </c>
      <c r="E7114" s="206">
        <v>43404</v>
      </c>
      <c r="F7114" s="205" t="s">
        <v>311</v>
      </c>
      <c r="G7114" s="205" t="s">
        <v>284</v>
      </c>
      <c r="H7114" s="207" t="s">
        <v>446</v>
      </c>
      <c r="I7114" s="207" t="s">
        <v>265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679</v>
      </c>
      <c r="C7115" s="209" t="s">
        <v>680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300</v>
      </c>
      <c r="H7115" s="207" t="s">
        <v>1571</v>
      </c>
      <c r="I7115" s="207" t="s">
        <v>237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679</v>
      </c>
      <c r="C7116" s="209" t="s">
        <v>680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286</v>
      </c>
      <c r="H7116" s="207" t="s">
        <v>1571</v>
      </c>
      <c r="I7116" s="207" t="s">
        <v>237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679</v>
      </c>
      <c r="C7117" s="209" t="s">
        <v>680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284</v>
      </c>
      <c r="H7117" s="207" t="s">
        <v>987</v>
      </c>
      <c r="I7117" s="207" t="s">
        <v>245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679</v>
      </c>
      <c r="C7118" s="209" t="s">
        <v>680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284</v>
      </c>
      <c r="H7118" s="207" t="s">
        <v>1732</v>
      </c>
      <c r="I7118" s="207" t="s">
        <v>273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679</v>
      </c>
      <c r="C7119" s="209" t="s">
        <v>680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284</v>
      </c>
      <c r="H7119" s="207" t="s">
        <v>1732</v>
      </c>
      <c r="I7119" s="207" t="s">
        <v>169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679</v>
      </c>
      <c r="C7120" s="209" t="s">
        <v>680</v>
      </c>
      <c r="D7120" s="72" t="str">
        <f t="shared" si="223"/>
        <v>out/2018</v>
      </c>
      <c r="E7120" s="206">
        <v>43404</v>
      </c>
      <c r="F7120" s="205" t="s">
        <v>311</v>
      </c>
      <c r="G7120" s="205" t="s">
        <v>284</v>
      </c>
      <c r="H7120" s="207" t="s">
        <v>1109</v>
      </c>
      <c r="I7120" s="207" t="s">
        <v>265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679</v>
      </c>
      <c r="C7121" s="209" t="s">
        <v>680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300</v>
      </c>
      <c r="H7121" s="207" t="s">
        <v>1733</v>
      </c>
      <c r="I7121" s="207" t="s">
        <v>238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679</v>
      </c>
      <c r="C7122" s="209" t="s">
        <v>680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286</v>
      </c>
      <c r="H7122" s="207" t="s">
        <v>1733</v>
      </c>
      <c r="I7122" s="207" t="s">
        <v>238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679</v>
      </c>
      <c r="C7123" s="209" t="s">
        <v>680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300</v>
      </c>
      <c r="H7123" s="207" t="s">
        <v>1733</v>
      </c>
      <c r="I7123" s="207" t="s">
        <v>238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679</v>
      </c>
      <c r="C7124" s="209" t="s">
        <v>680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286</v>
      </c>
      <c r="H7124" s="207" t="s">
        <v>1733</v>
      </c>
      <c r="I7124" s="207" t="s">
        <v>238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679</v>
      </c>
      <c r="C7125" s="209" t="s">
        <v>680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284</v>
      </c>
      <c r="H7125" s="207" t="s">
        <v>1011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679</v>
      </c>
      <c r="C7126" s="209" t="s">
        <v>680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284</v>
      </c>
      <c r="H7126" s="207" t="s">
        <v>1011</v>
      </c>
      <c r="I7126" s="207" t="s">
        <v>189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679</v>
      </c>
      <c r="C7127" s="209" t="s">
        <v>680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286</v>
      </c>
      <c r="H7127" s="207" t="s">
        <v>1596</v>
      </c>
      <c r="I7127" s="207" t="s">
        <v>246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679</v>
      </c>
      <c r="C7128" s="209" t="s">
        <v>680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284</v>
      </c>
      <c r="H7128" s="207" t="s">
        <v>1596</v>
      </c>
      <c r="I7128" s="207" t="s">
        <v>246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679</v>
      </c>
      <c r="C7129" s="209" t="s">
        <v>680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286</v>
      </c>
      <c r="H7129" s="207" t="s">
        <v>1596</v>
      </c>
      <c r="I7129" s="207" t="s">
        <v>245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679</v>
      </c>
      <c r="C7130" s="209" t="s">
        <v>680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300</v>
      </c>
      <c r="H7130" s="207" t="s">
        <v>1596</v>
      </c>
      <c r="I7130" s="207" t="s">
        <v>245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679</v>
      </c>
      <c r="C7131" s="209" t="s">
        <v>680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284</v>
      </c>
      <c r="H7131" s="207" t="s">
        <v>1596</v>
      </c>
      <c r="I7131" s="207" t="s">
        <v>245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679</v>
      </c>
      <c r="C7132" s="209" t="s">
        <v>680</v>
      </c>
      <c r="D7132" s="72" t="str">
        <f t="shared" si="223"/>
        <v>out/2018</v>
      </c>
      <c r="E7132" s="206">
        <v>43404</v>
      </c>
      <c r="F7132" s="205" t="s">
        <v>311</v>
      </c>
      <c r="G7132" s="205" t="s">
        <v>284</v>
      </c>
      <c r="H7132" s="207" t="s">
        <v>1591</v>
      </c>
      <c r="I7132" s="207" t="s">
        <v>265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679</v>
      </c>
      <c r="C7133" s="209" t="s">
        <v>680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284</v>
      </c>
      <c r="H7133" s="207" t="s">
        <v>495</v>
      </c>
      <c r="I7133" s="207" t="s">
        <v>237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679</v>
      </c>
      <c r="C7134" s="209" t="s">
        <v>680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284</v>
      </c>
      <c r="H7134" s="207" t="s">
        <v>1331</v>
      </c>
      <c r="I7134" s="207" t="s">
        <v>242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679</v>
      </c>
      <c r="C7135" s="209" t="s">
        <v>680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284</v>
      </c>
      <c r="H7135" s="207" t="s">
        <v>559</v>
      </c>
      <c r="I7135" s="207" t="s">
        <v>238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679</v>
      </c>
      <c r="C7136" s="209" t="s">
        <v>680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284</v>
      </c>
      <c r="H7136" s="207" t="s">
        <v>559</v>
      </c>
      <c r="I7136" s="207" t="s">
        <v>238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679</v>
      </c>
      <c r="C7137" s="209" t="s">
        <v>680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284</v>
      </c>
      <c r="H7137" s="207" t="s">
        <v>559</v>
      </c>
      <c r="I7137" s="207" t="s">
        <v>189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679</v>
      </c>
      <c r="C7138" s="209" t="s">
        <v>680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284</v>
      </c>
      <c r="H7138" s="207" t="s">
        <v>559</v>
      </c>
      <c r="I7138" s="207" t="s">
        <v>189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679</v>
      </c>
      <c r="C7139" s="209" t="s">
        <v>680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284</v>
      </c>
      <c r="H7139" s="207" t="s">
        <v>984</v>
      </c>
      <c r="I7139" s="207" t="s">
        <v>245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679</v>
      </c>
      <c r="C7140" s="209" t="s">
        <v>680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284</v>
      </c>
      <c r="H7140" s="207" t="s">
        <v>984</v>
      </c>
      <c r="I7140" s="207" t="s">
        <v>245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679</v>
      </c>
      <c r="C7141" s="209" t="s">
        <v>680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284</v>
      </c>
      <c r="H7141" s="207" t="s">
        <v>168</v>
      </c>
      <c r="I7141" s="207" t="s">
        <v>249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679</v>
      </c>
      <c r="C7142" s="209" t="s">
        <v>680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284</v>
      </c>
      <c r="H7142" s="207" t="s">
        <v>1600</v>
      </c>
      <c r="I7142" s="207" t="s">
        <v>238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679</v>
      </c>
      <c r="C7143" s="209" t="s">
        <v>680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284</v>
      </c>
      <c r="H7143" s="207" t="s">
        <v>1600</v>
      </c>
      <c r="I7143" s="207" t="s">
        <v>238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679</v>
      </c>
      <c r="C7144" s="209" t="s">
        <v>680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284</v>
      </c>
      <c r="H7144" s="207" t="s">
        <v>1600</v>
      </c>
      <c r="I7144" s="207" t="s">
        <v>245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679</v>
      </c>
      <c r="C7145" s="209" t="s">
        <v>680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284</v>
      </c>
      <c r="H7145" s="207" t="s">
        <v>308</v>
      </c>
      <c r="I7145" s="207" t="s">
        <v>244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679</v>
      </c>
      <c r="C7146" s="209" t="s">
        <v>680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284</v>
      </c>
      <c r="H7146" s="207" t="s">
        <v>308</v>
      </c>
      <c r="I7146" s="207" t="s">
        <v>244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679</v>
      </c>
      <c r="C7147" s="209" t="s">
        <v>680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284</v>
      </c>
      <c r="H7147" s="207" t="s">
        <v>308</v>
      </c>
      <c r="I7147" s="207" t="s">
        <v>244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679</v>
      </c>
      <c r="C7148" s="209" t="s">
        <v>680</v>
      </c>
      <c r="D7148" s="72" t="str">
        <f t="shared" si="223"/>
        <v>out/2018</v>
      </c>
      <c r="E7148" s="206">
        <v>43404</v>
      </c>
      <c r="F7148" s="205" t="s">
        <v>311</v>
      </c>
      <c r="G7148" s="205" t="s">
        <v>284</v>
      </c>
      <c r="H7148" s="207" t="s">
        <v>1109</v>
      </c>
      <c r="I7148" s="207" t="s">
        <v>265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679</v>
      </c>
      <c r="C7149" s="209" t="s">
        <v>680</v>
      </c>
      <c r="D7149" s="72" t="str">
        <f t="shared" si="223"/>
        <v>out/2018</v>
      </c>
      <c r="E7149" s="206">
        <v>43404</v>
      </c>
      <c r="F7149" s="205" t="s">
        <v>170</v>
      </c>
      <c r="G7149" s="205" t="s">
        <v>284</v>
      </c>
      <c r="H7149" s="207" t="s">
        <v>1734</v>
      </c>
      <c r="I7149" s="207" t="s">
        <v>227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679</v>
      </c>
      <c r="C7150" s="209" t="s">
        <v>680</v>
      </c>
      <c r="D7150" s="72" t="str">
        <f t="shared" si="223"/>
        <v>out/2018</v>
      </c>
      <c r="E7150" s="206">
        <v>43404</v>
      </c>
      <c r="F7150" s="205" t="s">
        <v>202</v>
      </c>
      <c r="G7150" s="205" t="s">
        <v>284</v>
      </c>
      <c r="H7150" s="207" t="s">
        <v>203</v>
      </c>
      <c r="I7150" s="207" t="s">
        <v>289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679</v>
      </c>
      <c r="C7151" s="209" t="s">
        <v>680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284</v>
      </c>
      <c r="H7151" s="207" t="s">
        <v>1580</v>
      </c>
      <c r="I7151" s="207" t="s">
        <v>260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679</v>
      </c>
      <c r="C7152" s="209" t="s">
        <v>680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290</v>
      </c>
      <c r="H7152" s="207" t="s">
        <v>356</v>
      </c>
      <c r="I7152" s="207" t="s">
        <v>238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679</v>
      </c>
      <c r="C7153" s="209" t="s">
        <v>680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290</v>
      </c>
      <c r="H7153" s="207" t="s">
        <v>356</v>
      </c>
      <c r="I7153" s="207" t="s">
        <v>237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679</v>
      </c>
      <c r="C7154" s="209" t="s">
        <v>680</v>
      </c>
      <c r="D7154" s="72" t="str">
        <f t="shared" si="223"/>
        <v>out/2018</v>
      </c>
      <c r="E7154" s="206">
        <v>43404</v>
      </c>
      <c r="F7154" s="205" t="s">
        <v>209</v>
      </c>
      <c r="G7154" s="205" t="s">
        <v>284</v>
      </c>
      <c r="H7154" s="207" t="s">
        <v>295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679</v>
      </c>
      <c r="C7155" s="209" t="s">
        <v>680</v>
      </c>
      <c r="D7155" s="72" t="str">
        <f t="shared" si="223"/>
        <v>out/2018</v>
      </c>
      <c r="E7155" s="206">
        <v>43404</v>
      </c>
      <c r="F7155" s="205" t="s">
        <v>209</v>
      </c>
      <c r="G7155" s="205" t="s">
        <v>284</v>
      </c>
      <c r="H7155" s="207" t="s">
        <v>295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679</v>
      </c>
      <c r="C7156" s="209" t="s">
        <v>680</v>
      </c>
      <c r="D7156" s="72" t="str">
        <f t="shared" si="223"/>
        <v>out/2018</v>
      </c>
      <c r="E7156" s="206">
        <v>43404</v>
      </c>
      <c r="F7156" s="205" t="s">
        <v>209</v>
      </c>
      <c r="G7156" s="205" t="s">
        <v>284</v>
      </c>
      <c r="H7156" s="207" t="s">
        <v>295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679</v>
      </c>
      <c r="C7157" s="209" t="s">
        <v>680</v>
      </c>
      <c r="D7157" s="72" t="str">
        <f t="shared" si="223"/>
        <v>out/2018</v>
      </c>
      <c r="E7157" s="206">
        <v>43404</v>
      </c>
      <c r="F7157" s="205" t="s">
        <v>209</v>
      </c>
      <c r="G7157" s="205" t="s">
        <v>284</v>
      </c>
      <c r="H7157" s="207" t="s">
        <v>295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679</v>
      </c>
      <c r="C7158" s="209" t="s">
        <v>680</v>
      </c>
      <c r="D7158" s="72" t="str">
        <f t="shared" si="223"/>
        <v>out/2018</v>
      </c>
      <c r="E7158" s="206">
        <v>43404</v>
      </c>
      <c r="F7158" s="205" t="s">
        <v>209</v>
      </c>
      <c r="G7158" s="205" t="s">
        <v>284</v>
      </c>
      <c r="H7158" s="207" t="s">
        <v>295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679</v>
      </c>
      <c r="C7159" s="209" t="s">
        <v>680</v>
      </c>
      <c r="D7159" s="72" t="str">
        <f t="shared" si="223"/>
        <v>out/2018</v>
      </c>
      <c r="E7159" s="206">
        <v>43404</v>
      </c>
      <c r="F7159" s="205" t="s">
        <v>209</v>
      </c>
      <c r="G7159" s="205" t="s">
        <v>284</v>
      </c>
      <c r="H7159" s="207" t="s">
        <v>295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679</v>
      </c>
      <c r="C7160" s="209" t="s">
        <v>680</v>
      </c>
      <c r="D7160" s="72" t="str">
        <f t="shared" si="223"/>
        <v>out/2018</v>
      </c>
      <c r="E7160" s="206">
        <v>43404</v>
      </c>
      <c r="F7160" s="205" t="s">
        <v>209</v>
      </c>
      <c r="G7160" s="205" t="s">
        <v>284</v>
      </c>
      <c r="H7160" s="207" t="s">
        <v>295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679</v>
      </c>
      <c r="C7161" s="209" t="s">
        <v>680</v>
      </c>
      <c r="D7161" s="72" t="str">
        <f t="shared" si="223"/>
        <v>out/2018</v>
      </c>
      <c r="E7161" s="206">
        <v>43404</v>
      </c>
      <c r="F7161" s="205" t="s">
        <v>209</v>
      </c>
      <c r="G7161" s="205" t="s">
        <v>284</v>
      </c>
      <c r="H7161" s="207" t="s">
        <v>295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679</v>
      </c>
      <c r="C7162" s="209" t="s">
        <v>680</v>
      </c>
      <c r="D7162" s="72" t="str">
        <f t="shared" si="223"/>
        <v>out/2018</v>
      </c>
      <c r="E7162" s="206">
        <v>43404</v>
      </c>
      <c r="F7162" s="205" t="s">
        <v>209</v>
      </c>
      <c r="G7162" s="205" t="s">
        <v>284</v>
      </c>
      <c r="H7162" s="207" t="s">
        <v>295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679</v>
      </c>
      <c r="C7163" s="209" t="s">
        <v>680</v>
      </c>
      <c r="D7163" s="72" t="str">
        <f t="shared" si="223"/>
        <v>out/2018</v>
      </c>
      <c r="E7163" s="206">
        <v>43404</v>
      </c>
      <c r="F7163" s="205" t="s">
        <v>209</v>
      </c>
      <c r="G7163" s="205" t="s">
        <v>284</v>
      </c>
      <c r="H7163" s="207" t="s">
        <v>295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679</v>
      </c>
      <c r="C7164" s="209" t="s">
        <v>680</v>
      </c>
      <c r="D7164" s="72" t="str">
        <f t="shared" si="223"/>
        <v>out/2018</v>
      </c>
      <c r="E7164" s="206">
        <v>43404</v>
      </c>
      <c r="F7164" s="205" t="s">
        <v>209</v>
      </c>
      <c r="G7164" s="205" t="s">
        <v>284</v>
      </c>
      <c r="H7164" s="207" t="s">
        <v>295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679</v>
      </c>
      <c r="C7165" s="209" t="s">
        <v>680</v>
      </c>
      <c r="D7165" s="72" t="str">
        <f t="shared" si="223"/>
        <v>out/2018</v>
      </c>
      <c r="E7165" s="206">
        <v>43404</v>
      </c>
      <c r="F7165" s="205" t="s">
        <v>209</v>
      </c>
      <c r="G7165" s="205" t="s">
        <v>284</v>
      </c>
      <c r="H7165" s="207" t="s">
        <v>295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679</v>
      </c>
      <c r="C7166" s="209" t="s">
        <v>680</v>
      </c>
      <c r="D7166" s="72" t="str">
        <f t="shared" si="223"/>
        <v>out/2018</v>
      </c>
      <c r="E7166" s="206">
        <v>43404</v>
      </c>
      <c r="F7166" s="205" t="s">
        <v>209</v>
      </c>
      <c r="G7166" s="205" t="s">
        <v>284</v>
      </c>
      <c r="H7166" s="207" t="s">
        <v>295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679</v>
      </c>
      <c r="C7167" s="209" t="s">
        <v>680</v>
      </c>
      <c r="D7167" s="72" t="str">
        <f t="shared" si="223"/>
        <v>out/2018</v>
      </c>
      <c r="E7167" s="206">
        <v>43404</v>
      </c>
      <c r="F7167" s="205" t="s">
        <v>209</v>
      </c>
      <c r="G7167" s="205" t="s">
        <v>284</v>
      </c>
      <c r="H7167" s="207" t="s">
        <v>295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679</v>
      </c>
      <c r="C7168" s="209" t="s">
        <v>680</v>
      </c>
      <c r="D7168" s="72" t="str">
        <f t="shared" si="223"/>
        <v>out/2018</v>
      </c>
      <c r="E7168" s="206">
        <v>43404</v>
      </c>
      <c r="F7168" s="205" t="s">
        <v>209</v>
      </c>
      <c r="G7168" s="205" t="s">
        <v>284</v>
      </c>
      <c r="H7168" s="207" t="s">
        <v>295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679</v>
      </c>
      <c r="C7169" s="209" t="s">
        <v>680</v>
      </c>
      <c r="D7169" s="72" t="str">
        <f t="shared" si="223"/>
        <v>out/2018</v>
      </c>
      <c r="E7169" s="206">
        <v>43404</v>
      </c>
      <c r="F7169" s="205" t="s">
        <v>209</v>
      </c>
      <c r="G7169" s="205" t="s">
        <v>284</v>
      </c>
      <c r="H7169" s="207" t="s">
        <v>295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679</v>
      </c>
      <c r="C7170" s="209" t="s">
        <v>680</v>
      </c>
      <c r="D7170" s="72" t="str">
        <f t="shared" si="223"/>
        <v>out/2018</v>
      </c>
      <c r="E7170" s="206">
        <v>43404</v>
      </c>
      <c r="F7170" s="205" t="s">
        <v>209</v>
      </c>
      <c r="G7170" s="205" t="s">
        <v>284</v>
      </c>
      <c r="H7170" s="207" t="s">
        <v>295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679</v>
      </c>
      <c r="C7171" s="209" t="s">
        <v>680</v>
      </c>
      <c r="D7171" s="72" t="str">
        <f t="shared" si="223"/>
        <v>out/2018</v>
      </c>
      <c r="E7171" s="206">
        <v>43404</v>
      </c>
      <c r="F7171" s="205" t="s">
        <v>209</v>
      </c>
      <c r="G7171" s="205" t="s">
        <v>284</v>
      </c>
      <c r="H7171" s="207" t="s">
        <v>295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679</v>
      </c>
      <c r="C7172" s="209" t="s">
        <v>680</v>
      </c>
      <c r="D7172" s="72" t="str">
        <f t="shared" ref="D7172:D7235" si="225">TEXT(E7172,"mmm/aaaa")</f>
        <v>out/2018</v>
      </c>
      <c r="E7172" s="206">
        <v>43404</v>
      </c>
      <c r="F7172" s="205" t="s">
        <v>209</v>
      </c>
      <c r="G7172" s="205" t="s">
        <v>284</v>
      </c>
      <c r="H7172" s="207" t="s">
        <v>295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679</v>
      </c>
      <c r="C7173" s="209" t="s">
        <v>680</v>
      </c>
      <c r="D7173" s="72" t="str">
        <f t="shared" si="225"/>
        <v>out/2018</v>
      </c>
      <c r="E7173" s="206">
        <v>43404</v>
      </c>
      <c r="F7173" s="205" t="s">
        <v>209</v>
      </c>
      <c r="G7173" s="205" t="s">
        <v>284</v>
      </c>
      <c r="H7173" s="207" t="s">
        <v>295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679</v>
      </c>
      <c r="C7174" s="209" t="s">
        <v>680</v>
      </c>
      <c r="D7174" s="72" t="str">
        <f t="shared" si="225"/>
        <v>out/2018</v>
      </c>
      <c r="E7174" s="206">
        <v>43404</v>
      </c>
      <c r="F7174" s="205" t="s">
        <v>209</v>
      </c>
      <c r="G7174" s="205" t="s">
        <v>284</v>
      </c>
      <c r="H7174" s="207" t="s">
        <v>295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679</v>
      </c>
      <c r="C7175" s="209" t="s">
        <v>680</v>
      </c>
      <c r="D7175" s="72" t="str">
        <f t="shared" si="225"/>
        <v>out/2018</v>
      </c>
      <c r="E7175" s="206">
        <v>43404</v>
      </c>
      <c r="F7175" s="205" t="s">
        <v>209</v>
      </c>
      <c r="G7175" s="205" t="s">
        <v>284</v>
      </c>
      <c r="H7175" s="207" t="s">
        <v>295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679</v>
      </c>
      <c r="C7176" s="209" t="s">
        <v>680</v>
      </c>
      <c r="D7176" s="72" t="str">
        <f t="shared" si="225"/>
        <v>out/2018</v>
      </c>
      <c r="E7176" s="206">
        <v>43404</v>
      </c>
      <c r="F7176" s="205" t="s">
        <v>209</v>
      </c>
      <c r="G7176" s="205" t="s">
        <v>284</v>
      </c>
      <c r="H7176" s="207" t="s">
        <v>295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679</v>
      </c>
      <c r="C7177" s="209" t="s">
        <v>680</v>
      </c>
      <c r="D7177" s="72" t="str">
        <f t="shared" si="225"/>
        <v>out/2018</v>
      </c>
      <c r="E7177" s="206">
        <v>43404</v>
      </c>
      <c r="F7177" s="205" t="s">
        <v>209</v>
      </c>
      <c r="G7177" s="205" t="s">
        <v>284</v>
      </c>
      <c r="H7177" s="207" t="s">
        <v>295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679</v>
      </c>
      <c r="C7178" s="209" t="s">
        <v>680</v>
      </c>
      <c r="D7178" s="72" t="str">
        <f t="shared" si="225"/>
        <v>out/2018</v>
      </c>
      <c r="E7178" s="206">
        <v>43404</v>
      </c>
      <c r="F7178" s="205" t="s">
        <v>209</v>
      </c>
      <c r="G7178" s="205" t="s">
        <v>284</v>
      </c>
      <c r="H7178" s="207" t="s">
        <v>295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679</v>
      </c>
      <c r="C7179" s="209" t="s">
        <v>680</v>
      </c>
      <c r="D7179" s="72" t="str">
        <f t="shared" si="225"/>
        <v>out/2018</v>
      </c>
      <c r="E7179" s="206">
        <v>43404</v>
      </c>
      <c r="F7179" s="205" t="s">
        <v>209</v>
      </c>
      <c r="G7179" s="205" t="s">
        <v>284</v>
      </c>
      <c r="H7179" s="207" t="s">
        <v>295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679</v>
      </c>
      <c r="C7180" s="209" t="s">
        <v>680</v>
      </c>
      <c r="D7180" s="72" t="str">
        <f t="shared" si="225"/>
        <v>out/2018</v>
      </c>
      <c r="E7180" s="206">
        <v>43404</v>
      </c>
      <c r="F7180" s="205" t="s">
        <v>209</v>
      </c>
      <c r="G7180" s="205" t="s">
        <v>284</v>
      </c>
      <c r="H7180" s="207" t="s">
        <v>295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679</v>
      </c>
      <c r="C7181" s="209" t="s">
        <v>680</v>
      </c>
      <c r="D7181" s="72" t="str">
        <f t="shared" si="225"/>
        <v>out/2018</v>
      </c>
      <c r="E7181" s="206">
        <v>43404</v>
      </c>
      <c r="F7181" s="205" t="s">
        <v>209</v>
      </c>
      <c r="G7181" s="205" t="s">
        <v>284</v>
      </c>
      <c r="H7181" s="207" t="s">
        <v>295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679</v>
      </c>
      <c r="C7182" s="209" t="s">
        <v>680</v>
      </c>
      <c r="D7182" s="72" t="str">
        <f t="shared" si="225"/>
        <v>out/2018</v>
      </c>
      <c r="E7182" s="206">
        <v>43404</v>
      </c>
      <c r="F7182" s="205" t="s">
        <v>209</v>
      </c>
      <c r="G7182" s="205" t="s">
        <v>284</v>
      </c>
      <c r="H7182" s="207" t="s">
        <v>295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679</v>
      </c>
      <c r="C7183" s="209" t="s">
        <v>680</v>
      </c>
      <c r="D7183" s="72" t="str">
        <f t="shared" si="225"/>
        <v>out/2018</v>
      </c>
      <c r="E7183" s="206">
        <v>43404</v>
      </c>
      <c r="F7183" s="205" t="s">
        <v>209</v>
      </c>
      <c r="G7183" s="205" t="s">
        <v>284</v>
      </c>
      <c r="H7183" s="207" t="s">
        <v>295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679</v>
      </c>
      <c r="C7184" s="209" t="s">
        <v>680</v>
      </c>
      <c r="D7184" s="72" t="str">
        <f t="shared" si="225"/>
        <v>out/2018</v>
      </c>
      <c r="E7184" s="206">
        <v>43404</v>
      </c>
      <c r="F7184" s="205" t="s">
        <v>209</v>
      </c>
      <c r="G7184" s="205" t="s">
        <v>284</v>
      </c>
      <c r="H7184" s="207" t="s">
        <v>295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679</v>
      </c>
      <c r="C7185" s="209" t="s">
        <v>680</v>
      </c>
      <c r="D7185" s="72" t="str">
        <f t="shared" si="225"/>
        <v>out/2018</v>
      </c>
      <c r="E7185" s="206">
        <v>43404</v>
      </c>
      <c r="F7185" s="205" t="s">
        <v>209</v>
      </c>
      <c r="G7185" s="205" t="s">
        <v>284</v>
      </c>
      <c r="H7185" s="207" t="s">
        <v>295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679</v>
      </c>
      <c r="C7186" s="209" t="s">
        <v>680</v>
      </c>
      <c r="D7186" s="72" t="str">
        <f t="shared" si="225"/>
        <v>out/2018</v>
      </c>
      <c r="E7186" s="206">
        <v>43404</v>
      </c>
      <c r="F7186" s="205" t="s">
        <v>209</v>
      </c>
      <c r="G7186" s="205" t="s">
        <v>284</v>
      </c>
      <c r="H7186" s="207" t="s">
        <v>295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679</v>
      </c>
      <c r="C7187" s="209" t="s">
        <v>680</v>
      </c>
      <c r="D7187" s="72" t="str">
        <f t="shared" si="225"/>
        <v>out/2018</v>
      </c>
      <c r="E7187" s="206">
        <v>43404</v>
      </c>
      <c r="F7187" s="205" t="s">
        <v>209</v>
      </c>
      <c r="G7187" s="205" t="s">
        <v>284</v>
      </c>
      <c r="H7187" s="207" t="s">
        <v>295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679</v>
      </c>
      <c r="C7188" s="209" t="s">
        <v>680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284</v>
      </c>
      <c r="H7188" s="207" t="s">
        <v>1234</v>
      </c>
      <c r="I7188" s="221" t="s">
        <v>244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679</v>
      </c>
      <c r="C7189" s="209" t="s">
        <v>680</v>
      </c>
      <c r="D7189" s="72" t="str">
        <f t="shared" si="225"/>
        <v>out/2018</v>
      </c>
      <c r="E7189" s="206">
        <v>43404</v>
      </c>
      <c r="F7189" s="205" t="s">
        <v>1735</v>
      </c>
      <c r="G7189" s="205" t="s">
        <v>284</v>
      </c>
      <c r="H7189" s="207" t="s">
        <v>333</v>
      </c>
      <c r="I7189" s="207" t="s">
        <v>157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679</v>
      </c>
      <c r="C7190" s="209" t="s">
        <v>680</v>
      </c>
      <c r="D7190" s="72" t="str">
        <f t="shared" si="225"/>
        <v>out/2018</v>
      </c>
      <c r="E7190" s="206">
        <v>43404</v>
      </c>
      <c r="F7190" s="205" t="s">
        <v>1736</v>
      </c>
      <c r="G7190" s="205" t="s">
        <v>284</v>
      </c>
      <c r="H7190" s="207" t="s">
        <v>333</v>
      </c>
      <c r="I7190" s="207" t="s">
        <v>157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679</v>
      </c>
      <c r="C7191" s="209" t="s">
        <v>680</v>
      </c>
      <c r="D7191" s="72" t="str">
        <f t="shared" si="225"/>
        <v>nov/2018</v>
      </c>
      <c r="E7191" s="206">
        <v>43405</v>
      </c>
      <c r="F7191" s="205" t="s">
        <v>311</v>
      </c>
      <c r="G7191" s="205" t="s">
        <v>284</v>
      </c>
      <c r="H7191" s="207" t="s">
        <v>1208</v>
      </c>
      <c r="I7191" s="207" t="s">
        <v>265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679</v>
      </c>
      <c r="C7192" s="209" t="s">
        <v>680</v>
      </c>
      <c r="D7192" s="72" t="str">
        <f t="shared" si="225"/>
        <v>nov/2018</v>
      </c>
      <c r="E7192" s="206">
        <v>43405</v>
      </c>
      <c r="F7192" s="205" t="s">
        <v>311</v>
      </c>
      <c r="G7192" s="205" t="s">
        <v>284</v>
      </c>
      <c r="H7192" s="207" t="s">
        <v>378</v>
      </c>
      <c r="I7192" s="207" t="s">
        <v>265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679</v>
      </c>
      <c r="C7193" s="209" t="s">
        <v>680</v>
      </c>
      <c r="D7193" s="72" t="str">
        <f t="shared" si="225"/>
        <v>nov/2018</v>
      </c>
      <c r="E7193" s="206">
        <v>43405</v>
      </c>
      <c r="F7193" s="205" t="s">
        <v>311</v>
      </c>
      <c r="G7193" s="205" t="s">
        <v>284</v>
      </c>
      <c r="H7193" s="207" t="s">
        <v>1109</v>
      </c>
      <c r="I7193" s="207" t="s">
        <v>265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679</v>
      </c>
      <c r="C7194" s="209" t="s">
        <v>680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310</v>
      </c>
      <c r="H7194" s="207" t="s">
        <v>1572</v>
      </c>
      <c r="I7194" s="207" t="s">
        <v>273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679</v>
      </c>
      <c r="C7195" s="209" t="s">
        <v>680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290</v>
      </c>
      <c r="H7195" s="207" t="s">
        <v>1572</v>
      </c>
      <c r="I7195" s="207" t="s">
        <v>273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679</v>
      </c>
      <c r="C7196" s="209" t="s">
        <v>680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284</v>
      </c>
      <c r="H7196" s="207" t="s">
        <v>1737</v>
      </c>
      <c r="I7196" s="207" t="s">
        <v>273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679</v>
      </c>
      <c r="C7197" s="209" t="s">
        <v>680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284</v>
      </c>
      <c r="H7197" s="207" t="s">
        <v>333</v>
      </c>
      <c r="I7197" s="207" t="s">
        <v>157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679</v>
      </c>
      <c r="C7198" s="209" t="s">
        <v>680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284</v>
      </c>
      <c r="H7198" s="207" t="s">
        <v>312</v>
      </c>
      <c r="I7198" s="207" t="s">
        <v>238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679</v>
      </c>
      <c r="C7199" s="209" t="s">
        <v>680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284</v>
      </c>
      <c r="H7199" s="207" t="s">
        <v>178</v>
      </c>
      <c r="I7199" s="207" t="s">
        <v>238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679</v>
      </c>
      <c r="C7200" s="209" t="s">
        <v>680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284</v>
      </c>
      <c r="H7200" s="207" t="s">
        <v>1738</v>
      </c>
      <c r="I7200" s="207" t="s">
        <v>238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679</v>
      </c>
      <c r="C7201" s="209" t="s">
        <v>680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310</v>
      </c>
      <c r="H7201" s="207" t="s">
        <v>288</v>
      </c>
      <c r="I7201" s="207" t="s">
        <v>238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679</v>
      </c>
      <c r="C7202" s="209" t="s">
        <v>680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290</v>
      </c>
      <c r="H7202" s="207" t="s">
        <v>288</v>
      </c>
      <c r="I7202" s="207" t="s">
        <v>238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679</v>
      </c>
      <c r="C7203" s="209" t="s">
        <v>680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284</v>
      </c>
      <c r="H7203" s="207" t="s">
        <v>288</v>
      </c>
      <c r="I7203" s="207" t="s">
        <v>238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679</v>
      </c>
      <c r="C7204" s="209" t="s">
        <v>680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290</v>
      </c>
      <c r="H7204" s="207" t="s">
        <v>288</v>
      </c>
      <c r="I7204" s="207" t="s">
        <v>238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679</v>
      </c>
      <c r="C7205" s="209" t="s">
        <v>680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284</v>
      </c>
      <c r="H7205" s="207" t="s">
        <v>1602</v>
      </c>
      <c r="I7205" s="207" t="s">
        <v>238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679</v>
      </c>
      <c r="C7206" s="209" t="s">
        <v>680</v>
      </c>
      <c r="D7206" s="72" t="str">
        <f t="shared" si="225"/>
        <v>nov/2018</v>
      </c>
      <c r="E7206" s="206">
        <v>43405</v>
      </c>
      <c r="F7206" s="205" t="s">
        <v>209</v>
      </c>
      <c r="G7206" s="205" t="s">
        <v>284</v>
      </c>
      <c r="H7206" s="207" t="s">
        <v>295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679</v>
      </c>
      <c r="C7207" s="209" t="s">
        <v>680</v>
      </c>
      <c r="D7207" s="72" t="str">
        <f t="shared" si="225"/>
        <v>nov/2018</v>
      </c>
      <c r="E7207" s="206">
        <v>43405</v>
      </c>
      <c r="F7207" s="205" t="s">
        <v>209</v>
      </c>
      <c r="G7207" s="205" t="s">
        <v>284</v>
      </c>
      <c r="H7207" s="207" t="s">
        <v>295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679</v>
      </c>
      <c r="C7208" s="209" t="s">
        <v>680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284</v>
      </c>
      <c r="H7208" s="207" t="s">
        <v>1739</v>
      </c>
      <c r="I7208" s="207" t="s">
        <v>249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679</v>
      </c>
      <c r="C7209" s="209" t="s">
        <v>680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284</v>
      </c>
      <c r="H7209" s="207" t="s">
        <v>400</v>
      </c>
      <c r="I7209" s="207" t="s">
        <v>249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679</v>
      </c>
      <c r="C7210" s="209" t="s">
        <v>680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284</v>
      </c>
      <c r="H7210" s="207" t="s">
        <v>994</v>
      </c>
      <c r="I7210" s="207" t="s">
        <v>249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679</v>
      </c>
      <c r="C7211" s="209" t="s">
        <v>680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284</v>
      </c>
      <c r="H7211" s="207" t="s">
        <v>1047</v>
      </c>
      <c r="I7211" s="207" t="s">
        <v>258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679</v>
      </c>
      <c r="C7212" s="209" t="s">
        <v>680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284</v>
      </c>
      <c r="H7212" s="207" t="s">
        <v>1002</v>
      </c>
      <c r="I7212" s="207" t="s">
        <v>241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679</v>
      </c>
      <c r="C7213" s="209" t="s">
        <v>680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284</v>
      </c>
      <c r="H7213" s="207" t="s">
        <v>1569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679</v>
      </c>
      <c r="C7214" s="209" t="s">
        <v>680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284</v>
      </c>
      <c r="H7214" s="207" t="s">
        <v>1394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679</v>
      </c>
      <c r="C7215" s="209" t="s">
        <v>680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284</v>
      </c>
      <c r="H7215" s="207" t="s">
        <v>1394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679</v>
      </c>
      <c r="C7216" s="209" t="s">
        <v>680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284</v>
      </c>
      <c r="H7216" s="207" t="s">
        <v>1394</v>
      </c>
      <c r="I7216" s="207" t="s">
        <v>189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679</v>
      </c>
      <c r="C7217" s="209" t="s">
        <v>680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284</v>
      </c>
      <c r="H7217" s="207" t="s">
        <v>1394</v>
      </c>
      <c r="I7217" s="207" t="s">
        <v>189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679</v>
      </c>
      <c r="C7218" s="209" t="s">
        <v>680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284</v>
      </c>
      <c r="H7218" s="207" t="s">
        <v>1739</v>
      </c>
      <c r="I7218" s="207" t="s">
        <v>189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679</v>
      </c>
      <c r="C7219" s="209" t="s">
        <v>680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290</v>
      </c>
      <c r="H7219" s="207" t="s">
        <v>1474</v>
      </c>
      <c r="I7219" s="207" t="s">
        <v>189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679</v>
      </c>
      <c r="C7220" s="209" t="s">
        <v>680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284</v>
      </c>
      <c r="H7220" s="207" t="s">
        <v>1168</v>
      </c>
      <c r="I7220" s="207" t="s">
        <v>189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679</v>
      </c>
      <c r="C7221" s="209" t="s">
        <v>680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284</v>
      </c>
      <c r="H7221" s="207" t="s">
        <v>558</v>
      </c>
      <c r="I7221" s="207" t="s">
        <v>169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679</v>
      </c>
      <c r="C7222" s="209" t="s">
        <v>680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284</v>
      </c>
      <c r="H7222" s="207" t="s">
        <v>558</v>
      </c>
      <c r="I7222" s="207" t="s">
        <v>169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679</v>
      </c>
      <c r="C7223" s="209" t="s">
        <v>680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284</v>
      </c>
      <c r="H7223" s="207" t="s">
        <v>984</v>
      </c>
      <c r="I7223" s="207" t="s">
        <v>246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679</v>
      </c>
      <c r="C7224" s="209" t="s">
        <v>680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534</v>
      </c>
      <c r="H7224" s="207" t="s">
        <v>1740</v>
      </c>
      <c r="I7224" s="207" t="s">
        <v>239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679</v>
      </c>
      <c r="C7225" s="209" t="s">
        <v>680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284</v>
      </c>
      <c r="H7225" s="207" t="s">
        <v>1741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679</v>
      </c>
      <c r="C7226" s="209" t="s">
        <v>680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284</v>
      </c>
      <c r="H7226" s="207" t="s">
        <v>143</v>
      </c>
      <c r="I7226" s="207" t="s">
        <v>244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679</v>
      </c>
      <c r="C7227" s="209" t="s">
        <v>680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284</v>
      </c>
      <c r="H7227" s="207" t="s">
        <v>1602</v>
      </c>
      <c r="I7227" s="207" t="s">
        <v>244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679</v>
      </c>
      <c r="C7228" s="209" t="s">
        <v>680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284</v>
      </c>
      <c r="H7228" s="207" t="s">
        <v>178</v>
      </c>
      <c r="I7228" s="207" t="s">
        <v>237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679</v>
      </c>
      <c r="C7229" s="209" t="s">
        <v>680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284</v>
      </c>
      <c r="H7229" s="207" t="s">
        <v>303</v>
      </c>
      <c r="I7229" s="207" t="s">
        <v>237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679</v>
      </c>
      <c r="C7230" s="209" t="s">
        <v>680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290</v>
      </c>
      <c r="H7230" s="207" t="s">
        <v>1474</v>
      </c>
      <c r="I7230" s="207" t="s">
        <v>237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679</v>
      </c>
      <c r="C7231" s="209" t="s">
        <v>680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310</v>
      </c>
      <c r="H7231" s="207" t="s">
        <v>288</v>
      </c>
      <c r="I7231" s="207" t="s">
        <v>237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679</v>
      </c>
      <c r="C7232" s="209" t="s">
        <v>680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314</v>
      </c>
      <c r="H7232" s="207" t="s">
        <v>288</v>
      </c>
      <c r="I7232" s="207" t="s">
        <v>237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679</v>
      </c>
      <c r="C7233" s="209" t="s">
        <v>680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310</v>
      </c>
      <c r="H7233" s="207" t="s">
        <v>288</v>
      </c>
      <c r="I7233" s="207" t="s">
        <v>237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679</v>
      </c>
      <c r="C7234" s="209" t="s">
        <v>680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314</v>
      </c>
      <c r="H7234" s="207" t="s">
        <v>288</v>
      </c>
      <c r="I7234" s="207" t="s">
        <v>237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679</v>
      </c>
      <c r="C7235" s="209" t="s">
        <v>680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290</v>
      </c>
      <c r="H7235" s="207" t="s">
        <v>288</v>
      </c>
      <c r="I7235" s="207" t="s">
        <v>237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679</v>
      </c>
      <c r="C7236" s="209" t="s">
        <v>680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284</v>
      </c>
      <c r="H7236" s="207" t="s">
        <v>1602</v>
      </c>
      <c r="I7236" s="207" t="s">
        <v>237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679</v>
      </c>
      <c r="C7237" s="209" t="s">
        <v>680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284</v>
      </c>
      <c r="H7237" s="207" t="s">
        <v>1742</v>
      </c>
      <c r="I7237" s="207" t="s">
        <v>237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679</v>
      </c>
      <c r="C7238" s="209" t="s">
        <v>680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284</v>
      </c>
      <c r="H7238" s="207" t="s">
        <v>1054</v>
      </c>
      <c r="I7238" s="207" t="s">
        <v>195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679</v>
      </c>
      <c r="C7239" s="209" t="s">
        <v>680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284</v>
      </c>
      <c r="H7239" s="207" t="s">
        <v>1168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679</v>
      </c>
      <c r="C7240" s="209" t="s">
        <v>680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284</v>
      </c>
      <c r="H7240" s="207" t="s">
        <v>1568</v>
      </c>
      <c r="I7240" s="207" t="s">
        <v>250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679</v>
      </c>
      <c r="C7241" s="209" t="s">
        <v>680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284</v>
      </c>
      <c r="H7241" s="207" t="s">
        <v>1568</v>
      </c>
      <c r="I7241" s="207" t="s">
        <v>250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679</v>
      </c>
      <c r="C7242" s="209" t="s">
        <v>680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284</v>
      </c>
      <c r="H7242" s="207" t="s">
        <v>1027</v>
      </c>
      <c r="I7242" s="207" t="s">
        <v>242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679</v>
      </c>
      <c r="C7243" s="209" t="s">
        <v>680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284</v>
      </c>
      <c r="H7243" s="207" t="s">
        <v>1027</v>
      </c>
      <c r="I7243" s="207" t="s">
        <v>242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679</v>
      </c>
      <c r="C7244" s="209" t="s">
        <v>680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284</v>
      </c>
      <c r="H7244" s="207" t="s">
        <v>1027</v>
      </c>
      <c r="I7244" s="207" t="s">
        <v>242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679</v>
      </c>
      <c r="C7245" s="209" t="s">
        <v>680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284</v>
      </c>
      <c r="H7245" s="207" t="s">
        <v>1027</v>
      </c>
      <c r="I7245" s="207" t="s">
        <v>242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679</v>
      </c>
      <c r="C7246" s="209" t="s">
        <v>680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284</v>
      </c>
      <c r="H7246" s="207" t="s">
        <v>1027</v>
      </c>
      <c r="I7246" s="207" t="s">
        <v>242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679</v>
      </c>
      <c r="C7247" s="209" t="s">
        <v>680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284</v>
      </c>
      <c r="H7247" s="207" t="s">
        <v>1027</v>
      </c>
      <c r="I7247" s="207" t="s">
        <v>242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679</v>
      </c>
      <c r="C7248" s="209" t="s">
        <v>680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284</v>
      </c>
      <c r="H7248" s="207" t="s">
        <v>1027</v>
      </c>
      <c r="I7248" s="207" t="s">
        <v>242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679</v>
      </c>
      <c r="C7249" s="209" t="s">
        <v>680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284</v>
      </c>
      <c r="H7249" s="207" t="s">
        <v>1027</v>
      </c>
      <c r="I7249" s="207" t="s">
        <v>242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679</v>
      </c>
      <c r="C7250" s="209" t="s">
        <v>680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284</v>
      </c>
      <c r="H7250" s="207" t="s">
        <v>1027</v>
      </c>
      <c r="I7250" s="207" t="s">
        <v>242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679</v>
      </c>
      <c r="C7251" s="209" t="s">
        <v>680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284</v>
      </c>
      <c r="H7251" s="207" t="s">
        <v>1027</v>
      </c>
      <c r="I7251" s="207" t="s">
        <v>242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679</v>
      </c>
      <c r="C7252" s="209" t="s">
        <v>680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284</v>
      </c>
      <c r="H7252" s="207" t="s">
        <v>1027</v>
      </c>
      <c r="I7252" s="207" t="s">
        <v>242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679</v>
      </c>
      <c r="C7253" s="209" t="s">
        <v>680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284</v>
      </c>
      <c r="H7253" s="207" t="s">
        <v>1027</v>
      </c>
      <c r="I7253" s="207" t="s">
        <v>242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679</v>
      </c>
      <c r="C7254" s="209" t="s">
        <v>680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284</v>
      </c>
      <c r="H7254" s="207" t="s">
        <v>1027</v>
      </c>
      <c r="I7254" s="207" t="s">
        <v>242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679</v>
      </c>
      <c r="C7255" s="209" t="s">
        <v>680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284</v>
      </c>
      <c r="H7255" s="207" t="s">
        <v>1027</v>
      </c>
      <c r="I7255" s="207" t="s">
        <v>242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679</v>
      </c>
      <c r="C7256" s="209" t="s">
        <v>680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284</v>
      </c>
      <c r="H7256" s="207" t="s">
        <v>1027</v>
      </c>
      <c r="I7256" s="207" t="s">
        <v>242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679</v>
      </c>
      <c r="C7257" s="209" t="s">
        <v>680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284</v>
      </c>
      <c r="H7257" s="207" t="s">
        <v>1027</v>
      </c>
      <c r="I7257" s="207" t="s">
        <v>242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679</v>
      </c>
      <c r="C7258" s="209" t="s">
        <v>680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284</v>
      </c>
      <c r="H7258" s="207" t="s">
        <v>1027</v>
      </c>
      <c r="I7258" s="207" t="s">
        <v>242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679</v>
      </c>
      <c r="C7259" s="209" t="s">
        <v>680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284</v>
      </c>
      <c r="H7259" s="207" t="s">
        <v>1027</v>
      </c>
      <c r="I7259" s="207" t="s">
        <v>242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679</v>
      </c>
      <c r="C7260" s="209" t="s">
        <v>680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284</v>
      </c>
      <c r="H7260" s="207" t="s">
        <v>1027</v>
      </c>
      <c r="I7260" s="207" t="s">
        <v>242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679</v>
      </c>
      <c r="C7261" s="209" t="s">
        <v>680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284</v>
      </c>
      <c r="H7261" s="207" t="s">
        <v>1027</v>
      </c>
      <c r="I7261" s="207" t="s">
        <v>242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679</v>
      </c>
      <c r="C7262" s="209" t="s">
        <v>680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284</v>
      </c>
      <c r="H7262" s="207" t="s">
        <v>1027</v>
      </c>
      <c r="I7262" s="207" t="s">
        <v>242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679</v>
      </c>
      <c r="C7263" s="209" t="s">
        <v>680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284</v>
      </c>
      <c r="H7263" s="207" t="s">
        <v>1027</v>
      </c>
      <c r="I7263" s="207" t="s">
        <v>242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679</v>
      </c>
      <c r="C7264" s="209" t="s">
        <v>680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284</v>
      </c>
      <c r="H7264" s="207" t="s">
        <v>1027</v>
      </c>
      <c r="I7264" s="207" t="s">
        <v>242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679</v>
      </c>
      <c r="C7265" s="209" t="s">
        <v>680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284</v>
      </c>
      <c r="H7265" s="207" t="s">
        <v>1027</v>
      </c>
      <c r="I7265" s="207" t="s">
        <v>242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679</v>
      </c>
      <c r="C7266" s="209" t="s">
        <v>680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284</v>
      </c>
      <c r="H7266" s="207" t="s">
        <v>1027</v>
      </c>
      <c r="I7266" s="207" t="s">
        <v>242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679</v>
      </c>
      <c r="C7267" s="209" t="s">
        <v>680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284</v>
      </c>
      <c r="H7267" s="207" t="s">
        <v>1027</v>
      </c>
      <c r="I7267" s="207" t="s">
        <v>242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679</v>
      </c>
      <c r="C7268" s="209" t="s">
        <v>680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284</v>
      </c>
      <c r="H7268" s="207" t="s">
        <v>1027</v>
      </c>
      <c r="I7268" s="207" t="s">
        <v>242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679</v>
      </c>
      <c r="C7269" s="209" t="s">
        <v>680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284</v>
      </c>
      <c r="H7269" s="207" t="s">
        <v>1027</v>
      </c>
      <c r="I7269" s="207" t="s">
        <v>242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679</v>
      </c>
      <c r="C7270" s="209" t="s">
        <v>680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284</v>
      </c>
      <c r="H7270" s="207" t="s">
        <v>1027</v>
      </c>
      <c r="I7270" s="207" t="s">
        <v>242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679</v>
      </c>
      <c r="C7271" s="209" t="s">
        <v>680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284</v>
      </c>
      <c r="H7271" s="207" t="s">
        <v>1027</v>
      </c>
      <c r="I7271" s="207" t="s">
        <v>242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679</v>
      </c>
      <c r="C7272" s="209" t="s">
        <v>680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284</v>
      </c>
      <c r="H7272" s="207" t="s">
        <v>1027</v>
      </c>
      <c r="I7272" s="207" t="s">
        <v>242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679</v>
      </c>
      <c r="C7273" s="209" t="s">
        <v>680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284</v>
      </c>
      <c r="H7273" s="207" t="s">
        <v>1027</v>
      </c>
      <c r="I7273" s="207" t="s">
        <v>242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679</v>
      </c>
      <c r="C7274" s="209" t="s">
        <v>680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284</v>
      </c>
      <c r="H7274" s="207" t="s">
        <v>1027</v>
      </c>
      <c r="I7274" s="207" t="s">
        <v>242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679</v>
      </c>
      <c r="C7275" s="209" t="s">
        <v>680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284</v>
      </c>
      <c r="H7275" s="207" t="s">
        <v>1027</v>
      </c>
      <c r="I7275" s="207" t="s">
        <v>242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679</v>
      </c>
      <c r="C7276" s="209" t="s">
        <v>680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284</v>
      </c>
      <c r="H7276" s="207" t="s">
        <v>1027</v>
      </c>
      <c r="I7276" s="207" t="s">
        <v>242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679</v>
      </c>
      <c r="C7277" s="209" t="s">
        <v>680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284</v>
      </c>
      <c r="H7277" s="207" t="s">
        <v>1027</v>
      </c>
      <c r="I7277" s="207" t="s">
        <v>242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679</v>
      </c>
      <c r="C7278" s="209" t="s">
        <v>680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284</v>
      </c>
      <c r="H7278" s="207" t="s">
        <v>1027</v>
      </c>
      <c r="I7278" s="207" t="s">
        <v>242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679</v>
      </c>
      <c r="C7279" s="209" t="s">
        <v>680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284</v>
      </c>
      <c r="H7279" s="207" t="s">
        <v>1027</v>
      </c>
      <c r="I7279" s="207" t="s">
        <v>242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679</v>
      </c>
      <c r="C7280" s="209" t="s">
        <v>680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284</v>
      </c>
      <c r="H7280" s="207" t="s">
        <v>1027</v>
      </c>
      <c r="I7280" s="207" t="s">
        <v>242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679</v>
      </c>
      <c r="C7281" s="209" t="s">
        <v>680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284</v>
      </c>
      <c r="H7281" s="207" t="s">
        <v>1027</v>
      </c>
      <c r="I7281" s="207" t="s">
        <v>242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679</v>
      </c>
      <c r="C7282" s="209" t="s">
        <v>680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284</v>
      </c>
      <c r="H7282" s="207" t="s">
        <v>1027</v>
      </c>
      <c r="I7282" s="207" t="s">
        <v>242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679</v>
      </c>
      <c r="C7283" s="209" t="s">
        <v>680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284</v>
      </c>
      <c r="H7283" s="207" t="s">
        <v>1027</v>
      </c>
      <c r="I7283" s="207" t="s">
        <v>242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679</v>
      </c>
      <c r="C7284" s="209" t="s">
        <v>680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284</v>
      </c>
      <c r="H7284" s="207" t="s">
        <v>1027</v>
      </c>
      <c r="I7284" s="207" t="s">
        <v>242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679</v>
      </c>
      <c r="C7285" s="209" t="s">
        <v>680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284</v>
      </c>
      <c r="H7285" s="207" t="s">
        <v>1027</v>
      </c>
      <c r="I7285" s="207" t="s">
        <v>242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679</v>
      </c>
      <c r="C7286" s="209" t="s">
        <v>680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284</v>
      </c>
      <c r="H7286" s="207" t="s">
        <v>1027</v>
      </c>
      <c r="I7286" s="207" t="s">
        <v>242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679</v>
      </c>
      <c r="C7287" s="209" t="s">
        <v>680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284</v>
      </c>
      <c r="H7287" s="207" t="s">
        <v>1027</v>
      </c>
      <c r="I7287" s="207" t="s">
        <v>242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679</v>
      </c>
      <c r="C7288" s="209" t="s">
        <v>680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284</v>
      </c>
      <c r="H7288" s="207" t="s">
        <v>1027</v>
      </c>
      <c r="I7288" s="207" t="s">
        <v>242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679</v>
      </c>
      <c r="C7289" s="209" t="s">
        <v>680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284</v>
      </c>
      <c r="H7289" s="207" t="s">
        <v>1027</v>
      </c>
      <c r="I7289" s="207" t="s">
        <v>242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679</v>
      </c>
      <c r="C7290" s="209" t="s">
        <v>680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284</v>
      </c>
      <c r="H7290" s="207" t="s">
        <v>1027</v>
      </c>
      <c r="I7290" s="207" t="s">
        <v>242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679</v>
      </c>
      <c r="C7291" s="209" t="s">
        <v>680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284</v>
      </c>
      <c r="H7291" s="207" t="s">
        <v>1027</v>
      </c>
      <c r="I7291" s="207" t="s">
        <v>242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679</v>
      </c>
      <c r="C7292" s="209" t="s">
        <v>680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284</v>
      </c>
      <c r="H7292" s="207" t="s">
        <v>1027</v>
      </c>
      <c r="I7292" s="207" t="s">
        <v>242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679</v>
      </c>
      <c r="C7293" s="209" t="s">
        <v>680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284</v>
      </c>
      <c r="H7293" s="207" t="s">
        <v>1027</v>
      </c>
      <c r="I7293" s="207" t="s">
        <v>242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679</v>
      </c>
      <c r="C7294" s="209" t="s">
        <v>680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284</v>
      </c>
      <c r="H7294" s="207" t="s">
        <v>1027</v>
      </c>
      <c r="I7294" s="207" t="s">
        <v>242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679</v>
      </c>
      <c r="C7295" s="209" t="s">
        <v>680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284</v>
      </c>
      <c r="H7295" s="207" t="s">
        <v>1027</v>
      </c>
      <c r="I7295" s="207" t="s">
        <v>242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679</v>
      </c>
      <c r="C7296" s="209" t="s">
        <v>680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284</v>
      </c>
      <c r="H7296" s="207" t="s">
        <v>1027</v>
      </c>
      <c r="I7296" s="207" t="s">
        <v>242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679</v>
      </c>
      <c r="C7297" s="209" t="s">
        <v>680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284</v>
      </c>
      <c r="H7297" s="207" t="s">
        <v>1027</v>
      </c>
      <c r="I7297" s="207" t="s">
        <v>242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679</v>
      </c>
      <c r="C7298" s="209" t="s">
        <v>680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284</v>
      </c>
      <c r="H7298" s="207" t="s">
        <v>1027</v>
      </c>
      <c r="I7298" s="207" t="s">
        <v>242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679</v>
      </c>
      <c r="C7299" s="209" t="s">
        <v>680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284</v>
      </c>
      <c r="H7299" s="207" t="s">
        <v>1027</v>
      </c>
      <c r="I7299" s="207" t="s">
        <v>242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679</v>
      </c>
      <c r="C7300" s="209" t="s">
        <v>680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284</v>
      </c>
      <c r="H7300" s="207" t="s">
        <v>1027</v>
      </c>
      <c r="I7300" s="207" t="s">
        <v>242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679</v>
      </c>
      <c r="C7301" s="209" t="s">
        <v>680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284</v>
      </c>
      <c r="H7301" s="207" t="s">
        <v>1027</v>
      </c>
      <c r="I7301" s="207" t="s">
        <v>242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679</v>
      </c>
      <c r="C7302" s="209" t="s">
        <v>680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284</v>
      </c>
      <c r="H7302" s="207" t="s">
        <v>1027</v>
      </c>
      <c r="I7302" s="207" t="s">
        <v>242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679</v>
      </c>
      <c r="C7303" s="209" t="s">
        <v>680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284</v>
      </c>
      <c r="H7303" s="207" t="s">
        <v>1027</v>
      </c>
      <c r="I7303" s="207" t="s">
        <v>242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679</v>
      </c>
      <c r="C7304" s="209" t="s">
        <v>680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284</v>
      </c>
      <c r="H7304" s="207" t="s">
        <v>1027</v>
      </c>
      <c r="I7304" s="207" t="s">
        <v>242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679</v>
      </c>
      <c r="C7305" s="209" t="s">
        <v>680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284</v>
      </c>
      <c r="H7305" s="207" t="s">
        <v>1027</v>
      </c>
      <c r="I7305" s="207" t="s">
        <v>242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679</v>
      </c>
      <c r="C7306" s="209" t="s">
        <v>680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284</v>
      </c>
      <c r="H7306" s="207" t="s">
        <v>1027</v>
      </c>
      <c r="I7306" s="207" t="s">
        <v>242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679</v>
      </c>
      <c r="C7307" s="209" t="s">
        <v>680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284</v>
      </c>
      <c r="H7307" s="207" t="s">
        <v>1027</v>
      </c>
      <c r="I7307" s="207" t="s">
        <v>242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679</v>
      </c>
      <c r="C7308" s="209" t="s">
        <v>680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284</v>
      </c>
      <c r="H7308" s="207" t="s">
        <v>1027</v>
      </c>
      <c r="I7308" s="207" t="s">
        <v>242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679</v>
      </c>
      <c r="C7309" s="209" t="s">
        <v>680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284</v>
      </c>
      <c r="H7309" s="207" t="s">
        <v>1027</v>
      </c>
      <c r="I7309" s="207" t="s">
        <v>242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679</v>
      </c>
      <c r="C7310" s="209" t="s">
        <v>680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284</v>
      </c>
      <c r="H7310" s="207" t="s">
        <v>1027</v>
      </c>
      <c r="I7310" s="207" t="s">
        <v>242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679</v>
      </c>
      <c r="C7311" s="209" t="s">
        <v>680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284</v>
      </c>
      <c r="H7311" s="207" t="s">
        <v>1027</v>
      </c>
      <c r="I7311" s="207" t="s">
        <v>242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679</v>
      </c>
      <c r="C7312" s="209" t="s">
        <v>680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284</v>
      </c>
      <c r="H7312" s="207" t="s">
        <v>1027</v>
      </c>
      <c r="I7312" s="207" t="s">
        <v>242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679</v>
      </c>
      <c r="C7313" s="209" t="s">
        <v>680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284</v>
      </c>
      <c r="H7313" s="207" t="s">
        <v>1027</v>
      </c>
      <c r="I7313" s="207" t="s">
        <v>242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679</v>
      </c>
      <c r="C7314" s="209" t="s">
        <v>680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284</v>
      </c>
      <c r="H7314" s="207" t="s">
        <v>1027</v>
      </c>
      <c r="I7314" s="207" t="s">
        <v>242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679</v>
      </c>
      <c r="C7315" s="209" t="s">
        <v>680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284</v>
      </c>
      <c r="H7315" s="207" t="s">
        <v>1027</v>
      </c>
      <c r="I7315" s="207" t="s">
        <v>242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679</v>
      </c>
      <c r="C7316" s="209" t="s">
        <v>680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284</v>
      </c>
      <c r="H7316" s="207" t="s">
        <v>1027</v>
      </c>
      <c r="I7316" s="207" t="s">
        <v>242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679</v>
      </c>
      <c r="C7317" s="209" t="s">
        <v>680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284</v>
      </c>
      <c r="H7317" s="207" t="s">
        <v>1027</v>
      </c>
      <c r="I7317" s="207" t="s">
        <v>242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679</v>
      </c>
      <c r="C7318" s="209" t="s">
        <v>680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284</v>
      </c>
      <c r="H7318" s="207" t="s">
        <v>1027</v>
      </c>
      <c r="I7318" s="207" t="s">
        <v>242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679</v>
      </c>
      <c r="C7319" s="209" t="s">
        <v>680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284</v>
      </c>
      <c r="H7319" s="207" t="s">
        <v>1027</v>
      </c>
      <c r="I7319" s="207" t="s">
        <v>242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679</v>
      </c>
      <c r="C7320" s="209" t="s">
        <v>680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284</v>
      </c>
      <c r="H7320" s="207" t="s">
        <v>1027</v>
      </c>
      <c r="I7320" s="207" t="s">
        <v>242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679</v>
      </c>
      <c r="C7321" s="209" t="s">
        <v>680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284</v>
      </c>
      <c r="H7321" s="207" t="s">
        <v>1027</v>
      </c>
      <c r="I7321" s="207" t="s">
        <v>242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679</v>
      </c>
      <c r="C7322" s="209" t="s">
        <v>680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284</v>
      </c>
      <c r="H7322" s="207" t="s">
        <v>1027</v>
      </c>
      <c r="I7322" s="207" t="s">
        <v>242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679</v>
      </c>
      <c r="C7323" s="209" t="s">
        <v>680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284</v>
      </c>
      <c r="H7323" s="207" t="s">
        <v>1027</v>
      </c>
      <c r="I7323" s="207" t="s">
        <v>242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679</v>
      </c>
      <c r="C7324" s="209" t="s">
        <v>680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284</v>
      </c>
      <c r="H7324" s="207" t="s">
        <v>1027</v>
      </c>
      <c r="I7324" s="207" t="s">
        <v>242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679</v>
      </c>
      <c r="C7325" s="209" t="s">
        <v>680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284</v>
      </c>
      <c r="H7325" s="207" t="s">
        <v>1027</v>
      </c>
      <c r="I7325" s="207" t="s">
        <v>242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679</v>
      </c>
      <c r="C7326" s="209" t="s">
        <v>680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284</v>
      </c>
      <c r="H7326" s="207" t="s">
        <v>1027</v>
      </c>
      <c r="I7326" s="207" t="s">
        <v>242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679</v>
      </c>
      <c r="C7327" s="209" t="s">
        <v>680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284</v>
      </c>
      <c r="H7327" s="207" t="s">
        <v>1027</v>
      </c>
      <c r="I7327" s="207" t="s">
        <v>242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679</v>
      </c>
      <c r="C7328" s="209" t="s">
        <v>680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284</v>
      </c>
      <c r="H7328" s="207" t="s">
        <v>1027</v>
      </c>
      <c r="I7328" s="207" t="s">
        <v>242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679</v>
      </c>
      <c r="C7329" s="209" t="s">
        <v>680</v>
      </c>
      <c r="D7329" s="72" t="str">
        <f t="shared" si="229"/>
        <v>nov/2018</v>
      </c>
      <c r="E7329" s="206">
        <v>43405</v>
      </c>
      <c r="F7329" s="205" t="s">
        <v>202</v>
      </c>
      <c r="G7329" s="205" t="s">
        <v>284</v>
      </c>
      <c r="H7329" s="207" t="s">
        <v>203</v>
      </c>
      <c r="I7329" s="207" t="s">
        <v>289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679</v>
      </c>
      <c r="C7330" s="209" t="s">
        <v>680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284</v>
      </c>
      <c r="H7330" s="207" t="s">
        <v>1476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679</v>
      </c>
      <c r="C7331" s="209" t="s">
        <v>680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284</v>
      </c>
      <c r="H7331" s="207" t="s">
        <v>1476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679</v>
      </c>
      <c r="C7332" s="209" t="s">
        <v>680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284</v>
      </c>
      <c r="H7332" s="207" t="s">
        <v>1450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679</v>
      </c>
      <c r="C7333" s="209" t="s">
        <v>680</v>
      </c>
      <c r="D7333" s="72" t="str">
        <f t="shared" si="229"/>
        <v>nov/2018</v>
      </c>
      <c r="E7333" s="206">
        <v>43409</v>
      </c>
      <c r="F7333" s="205" t="s">
        <v>200</v>
      </c>
      <c r="G7333" s="205" t="s">
        <v>284</v>
      </c>
      <c r="H7333" s="207" t="s">
        <v>291</v>
      </c>
      <c r="I7333" s="207" t="s">
        <v>226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679</v>
      </c>
      <c r="C7334" s="209" t="s">
        <v>680</v>
      </c>
      <c r="D7334" s="72" t="str">
        <f t="shared" si="229"/>
        <v>nov/2018</v>
      </c>
      <c r="E7334" s="206">
        <v>43409</v>
      </c>
      <c r="F7334" s="205" t="s">
        <v>311</v>
      </c>
      <c r="G7334" s="205" t="s">
        <v>284</v>
      </c>
      <c r="H7334" s="207" t="s">
        <v>425</v>
      </c>
      <c r="I7334" s="207" t="s">
        <v>265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679</v>
      </c>
      <c r="C7335" s="209" t="s">
        <v>680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284</v>
      </c>
      <c r="H7335" s="207" t="s">
        <v>548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679</v>
      </c>
      <c r="C7336" s="209" t="s">
        <v>680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284</v>
      </c>
      <c r="H7336" s="207" t="s">
        <v>178</v>
      </c>
      <c r="I7336" s="207" t="s">
        <v>238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679</v>
      </c>
      <c r="C7337" s="209" t="s">
        <v>680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310</v>
      </c>
      <c r="H7337" s="207" t="s">
        <v>178</v>
      </c>
      <c r="I7337" s="207" t="s">
        <v>238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679</v>
      </c>
      <c r="C7338" s="209" t="s">
        <v>680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284</v>
      </c>
      <c r="H7338" s="207" t="s">
        <v>178</v>
      </c>
      <c r="I7338" s="207" t="s">
        <v>238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679</v>
      </c>
      <c r="C7339" s="209" t="s">
        <v>680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290</v>
      </c>
      <c r="H7339" s="207" t="s">
        <v>1332</v>
      </c>
      <c r="I7339" s="207" t="s">
        <v>238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679</v>
      </c>
      <c r="C7340" s="209" t="s">
        <v>680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310</v>
      </c>
      <c r="H7340" s="207" t="s">
        <v>1332</v>
      </c>
      <c r="I7340" s="207" t="s">
        <v>238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679</v>
      </c>
      <c r="C7341" s="209" t="s">
        <v>680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310</v>
      </c>
      <c r="H7341" s="207" t="s">
        <v>1332</v>
      </c>
      <c r="I7341" s="207" t="s">
        <v>238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679</v>
      </c>
      <c r="C7342" s="209" t="s">
        <v>680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290</v>
      </c>
      <c r="H7342" s="207" t="s">
        <v>1332</v>
      </c>
      <c r="I7342" s="207" t="s">
        <v>238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679</v>
      </c>
      <c r="C7343" s="209" t="s">
        <v>680</v>
      </c>
      <c r="D7343" s="72" t="str">
        <f t="shared" si="229"/>
        <v>nov/2018</v>
      </c>
      <c r="E7343" s="206">
        <v>43409</v>
      </c>
      <c r="F7343" s="205" t="s">
        <v>209</v>
      </c>
      <c r="G7343" s="205" t="s">
        <v>284</v>
      </c>
      <c r="H7343" s="207" t="s">
        <v>295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679</v>
      </c>
      <c r="C7344" s="209" t="s">
        <v>680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284</v>
      </c>
      <c r="H7344" s="207" t="s">
        <v>495</v>
      </c>
      <c r="I7344" s="207" t="s">
        <v>249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679</v>
      </c>
      <c r="C7345" s="209" t="s">
        <v>680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290</v>
      </c>
      <c r="H7345" s="207" t="s">
        <v>1332</v>
      </c>
      <c r="I7345" s="207" t="s">
        <v>240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679</v>
      </c>
      <c r="C7346" s="209" t="s">
        <v>680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284</v>
      </c>
      <c r="H7346" s="207" t="s">
        <v>1002</v>
      </c>
      <c r="I7346" s="207" t="s">
        <v>241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679</v>
      </c>
      <c r="C7347" s="209" t="s">
        <v>680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290</v>
      </c>
      <c r="H7347" s="207" t="s">
        <v>1332</v>
      </c>
      <c r="I7347" s="207" t="s">
        <v>189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679</v>
      </c>
      <c r="C7348" s="209" t="s">
        <v>680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310</v>
      </c>
      <c r="H7348" s="207" t="s">
        <v>1332</v>
      </c>
      <c r="I7348" s="207" t="s">
        <v>189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679</v>
      </c>
      <c r="C7349" s="209" t="s">
        <v>680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310</v>
      </c>
      <c r="H7349" s="207" t="s">
        <v>1332</v>
      </c>
      <c r="I7349" s="207" t="s">
        <v>189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679</v>
      </c>
      <c r="C7350" s="209" t="s">
        <v>680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290</v>
      </c>
      <c r="H7350" s="207" t="s">
        <v>1332</v>
      </c>
      <c r="I7350" s="207" t="s">
        <v>189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679</v>
      </c>
      <c r="C7351" s="209" t="s">
        <v>680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290</v>
      </c>
      <c r="H7351" s="207" t="s">
        <v>1332</v>
      </c>
      <c r="I7351" s="207" t="s">
        <v>189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679</v>
      </c>
      <c r="C7352" s="209" t="s">
        <v>680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284</v>
      </c>
      <c r="H7352" s="207" t="s">
        <v>1019</v>
      </c>
      <c r="I7352" s="207" t="s">
        <v>239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679</v>
      </c>
      <c r="C7353" s="209" t="s">
        <v>680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284</v>
      </c>
      <c r="H7353" s="221" t="s">
        <v>1743</v>
      </c>
      <c r="I7353" s="221" t="s">
        <v>237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679</v>
      </c>
      <c r="C7354" s="209" t="s">
        <v>680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284</v>
      </c>
      <c r="H7354" s="207" t="s">
        <v>1553</v>
      </c>
      <c r="I7354" s="207" t="s">
        <v>237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679</v>
      </c>
      <c r="C7355" s="209" t="s">
        <v>680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300</v>
      </c>
      <c r="H7355" s="207" t="s">
        <v>1553</v>
      </c>
      <c r="I7355" s="207" t="s">
        <v>237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679</v>
      </c>
      <c r="C7356" s="209" t="s">
        <v>680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284</v>
      </c>
      <c r="H7356" s="207" t="s">
        <v>178</v>
      </c>
      <c r="I7356" s="207" t="s">
        <v>237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679</v>
      </c>
      <c r="C7357" s="209" t="s">
        <v>680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284</v>
      </c>
      <c r="H7357" s="207" t="s">
        <v>1599</v>
      </c>
      <c r="I7357" s="207" t="s">
        <v>237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679</v>
      </c>
      <c r="C7358" s="209" t="s">
        <v>680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284</v>
      </c>
      <c r="H7358" s="207" t="s">
        <v>1599</v>
      </c>
      <c r="I7358" s="207" t="s">
        <v>237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679</v>
      </c>
      <c r="C7359" s="209" t="s">
        <v>680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284</v>
      </c>
      <c r="H7359" s="207" t="s">
        <v>384</v>
      </c>
      <c r="I7359" s="207" t="s">
        <v>242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679</v>
      </c>
      <c r="C7360" s="209" t="s">
        <v>680</v>
      </c>
      <c r="D7360" s="72" t="str">
        <f t="shared" si="229"/>
        <v>nov/2018</v>
      </c>
      <c r="E7360" s="206">
        <v>43409</v>
      </c>
      <c r="F7360" s="205" t="s">
        <v>202</v>
      </c>
      <c r="G7360" s="205" t="s">
        <v>284</v>
      </c>
      <c r="H7360" s="207" t="s">
        <v>203</v>
      </c>
      <c r="I7360" s="207" t="s">
        <v>289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679</v>
      </c>
      <c r="C7361" s="209" t="s">
        <v>680</v>
      </c>
      <c r="D7361" s="72" t="str">
        <f t="shared" si="229"/>
        <v>nov/2018</v>
      </c>
      <c r="E7361" s="206">
        <v>43410</v>
      </c>
      <c r="F7361" s="205" t="s">
        <v>311</v>
      </c>
      <c r="G7361" s="205" t="s">
        <v>284</v>
      </c>
      <c r="H7361" s="207" t="s">
        <v>1048</v>
      </c>
      <c r="I7361" s="207" t="s">
        <v>265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679</v>
      </c>
      <c r="C7362" s="209" t="s">
        <v>680</v>
      </c>
      <c r="D7362" s="72" t="str">
        <f t="shared" si="229"/>
        <v>nov/2018</v>
      </c>
      <c r="E7362" s="206">
        <v>43410</v>
      </c>
      <c r="F7362" s="205" t="s">
        <v>311</v>
      </c>
      <c r="G7362" s="205" t="s">
        <v>284</v>
      </c>
      <c r="H7362" s="207" t="s">
        <v>1550</v>
      </c>
      <c r="I7362" s="207" t="s">
        <v>265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679</v>
      </c>
      <c r="C7363" s="209" t="s">
        <v>680</v>
      </c>
      <c r="D7363" s="72" t="str">
        <f t="shared" si="229"/>
        <v>nov/2018</v>
      </c>
      <c r="E7363" s="206">
        <v>43410</v>
      </c>
      <c r="F7363" s="205" t="s">
        <v>311</v>
      </c>
      <c r="G7363" s="205" t="s">
        <v>284</v>
      </c>
      <c r="H7363" s="207" t="s">
        <v>1550</v>
      </c>
      <c r="I7363" s="207" t="s">
        <v>265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679</v>
      </c>
      <c r="C7364" s="209" t="s">
        <v>680</v>
      </c>
      <c r="D7364" s="72" t="str">
        <f t="shared" ref="D7364:D7427" si="231">TEXT(E7364,"mmm/aaaa")</f>
        <v>nov/2018</v>
      </c>
      <c r="E7364" s="206">
        <v>43410</v>
      </c>
      <c r="F7364" s="205" t="s">
        <v>311</v>
      </c>
      <c r="G7364" s="205" t="s">
        <v>284</v>
      </c>
      <c r="H7364" s="207" t="s">
        <v>1550</v>
      </c>
      <c r="I7364" s="207" t="s">
        <v>265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679</v>
      </c>
      <c r="C7365" s="209" t="s">
        <v>680</v>
      </c>
      <c r="D7365" s="72" t="str">
        <f t="shared" si="231"/>
        <v>nov/2018</v>
      </c>
      <c r="E7365" s="206">
        <v>43410</v>
      </c>
      <c r="F7365" s="205" t="s">
        <v>311</v>
      </c>
      <c r="G7365" s="205" t="s">
        <v>284</v>
      </c>
      <c r="H7365" s="207" t="s">
        <v>1554</v>
      </c>
      <c r="I7365" s="207" t="s">
        <v>265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679</v>
      </c>
      <c r="C7366" s="209" t="s">
        <v>680</v>
      </c>
      <c r="D7366" s="72" t="str">
        <f t="shared" si="231"/>
        <v>nov/2018</v>
      </c>
      <c r="E7366" s="206">
        <v>43410</v>
      </c>
      <c r="F7366" s="205" t="s">
        <v>311</v>
      </c>
      <c r="G7366" s="205" t="s">
        <v>284</v>
      </c>
      <c r="H7366" s="207" t="s">
        <v>1744</v>
      </c>
      <c r="I7366" s="207" t="s">
        <v>265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679</v>
      </c>
      <c r="C7367" s="209" t="s">
        <v>680</v>
      </c>
      <c r="D7367" s="72" t="str">
        <f t="shared" si="231"/>
        <v>nov/2018</v>
      </c>
      <c r="E7367" s="206">
        <v>43410</v>
      </c>
      <c r="F7367" s="205" t="s">
        <v>161</v>
      </c>
      <c r="G7367" s="205" t="s">
        <v>284</v>
      </c>
      <c r="H7367" s="207" t="s">
        <v>1744</v>
      </c>
      <c r="I7367" s="207" t="s">
        <v>265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679</v>
      </c>
      <c r="C7368" s="209" t="s">
        <v>680</v>
      </c>
      <c r="D7368" s="72" t="str">
        <f t="shared" si="231"/>
        <v>nov/2018</v>
      </c>
      <c r="E7368" s="206">
        <v>43410</v>
      </c>
      <c r="F7368" s="205" t="s">
        <v>311</v>
      </c>
      <c r="G7368" s="205" t="s">
        <v>284</v>
      </c>
      <c r="H7368" s="207" t="s">
        <v>205</v>
      </c>
      <c r="I7368" s="207" t="s">
        <v>265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679</v>
      </c>
      <c r="C7369" s="209" t="s">
        <v>680</v>
      </c>
      <c r="D7369" s="72" t="str">
        <f t="shared" si="231"/>
        <v>nov/2018</v>
      </c>
      <c r="E7369" s="206">
        <v>43410</v>
      </c>
      <c r="F7369" s="205" t="s">
        <v>311</v>
      </c>
      <c r="G7369" s="205" t="s">
        <v>284</v>
      </c>
      <c r="H7369" s="207" t="s">
        <v>446</v>
      </c>
      <c r="I7369" s="207" t="s">
        <v>265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679</v>
      </c>
      <c r="C7370" s="209" t="s">
        <v>680</v>
      </c>
      <c r="D7370" s="72" t="str">
        <f t="shared" si="231"/>
        <v>nov/2018</v>
      </c>
      <c r="E7370" s="206">
        <v>43410</v>
      </c>
      <c r="F7370" s="205" t="s">
        <v>311</v>
      </c>
      <c r="G7370" s="205" t="s">
        <v>284</v>
      </c>
      <c r="H7370" s="207" t="s">
        <v>1726</v>
      </c>
      <c r="I7370" s="207" t="s">
        <v>265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679</v>
      </c>
      <c r="C7371" s="209" t="s">
        <v>680</v>
      </c>
      <c r="D7371" s="72" t="str">
        <f t="shared" si="231"/>
        <v>nov/2018</v>
      </c>
      <c r="E7371" s="206">
        <v>43410</v>
      </c>
      <c r="F7371" s="205" t="s">
        <v>311</v>
      </c>
      <c r="G7371" s="205" t="s">
        <v>284</v>
      </c>
      <c r="H7371" s="207" t="s">
        <v>1550</v>
      </c>
      <c r="I7371" s="207" t="s">
        <v>265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679</v>
      </c>
      <c r="C7372" s="209" t="s">
        <v>680</v>
      </c>
      <c r="D7372" s="72" t="str">
        <f t="shared" si="231"/>
        <v>nov/2018</v>
      </c>
      <c r="E7372" s="206">
        <v>43410</v>
      </c>
      <c r="F7372" s="205" t="s">
        <v>311</v>
      </c>
      <c r="G7372" s="205" t="s">
        <v>284</v>
      </c>
      <c r="H7372" s="207" t="s">
        <v>717</v>
      </c>
      <c r="I7372" s="207" t="s">
        <v>265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679</v>
      </c>
      <c r="C7373" s="209" t="s">
        <v>680</v>
      </c>
      <c r="D7373" s="72" t="str">
        <f t="shared" si="231"/>
        <v>nov/2018</v>
      </c>
      <c r="E7373" s="206">
        <v>43410</v>
      </c>
      <c r="F7373" s="205" t="s">
        <v>311</v>
      </c>
      <c r="G7373" s="205" t="s">
        <v>284</v>
      </c>
      <c r="H7373" s="207" t="s">
        <v>871</v>
      </c>
      <c r="I7373" s="207" t="s">
        <v>265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679</v>
      </c>
      <c r="C7374" s="209" t="s">
        <v>680</v>
      </c>
      <c r="D7374" s="72" t="str">
        <f t="shared" si="231"/>
        <v>nov/2018</v>
      </c>
      <c r="E7374" s="206">
        <v>43410</v>
      </c>
      <c r="F7374" s="205" t="s">
        <v>311</v>
      </c>
      <c r="G7374" s="205" t="s">
        <v>284</v>
      </c>
      <c r="H7374" s="207" t="s">
        <v>869</v>
      </c>
      <c r="I7374" s="207" t="s">
        <v>265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679</v>
      </c>
      <c r="C7375" s="209" t="s">
        <v>680</v>
      </c>
      <c r="D7375" s="72" t="str">
        <f t="shared" si="231"/>
        <v>nov/2018</v>
      </c>
      <c r="E7375" s="206">
        <v>43410</v>
      </c>
      <c r="F7375" s="205" t="s">
        <v>311</v>
      </c>
      <c r="G7375" s="205" t="s">
        <v>284</v>
      </c>
      <c r="H7375" s="207" t="s">
        <v>855</v>
      </c>
      <c r="I7375" s="207" t="s">
        <v>265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679</v>
      </c>
      <c r="C7376" s="209" t="s">
        <v>680</v>
      </c>
      <c r="D7376" s="72" t="str">
        <f t="shared" si="231"/>
        <v>nov/2018</v>
      </c>
      <c r="E7376" s="206">
        <v>43410</v>
      </c>
      <c r="F7376" s="205" t="s">
        <v>311</v>
      </c>
      <c r="G7376" s="205" t="s">
        <v>284</v>
      </c>
      <c r="H7376" s="207" t="s">
        <v>868</v>
      </c>
      <c r="I7376" s="207" t="s">
        <v>265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679</v>
      </c>
      <c r="C7377" s="209" t="s">
        <v>680</v>
      </c>
      <c r="D7377" s="72" t="str">
        <f t="shared" si="231"/>
        <v>nov/2018</v>
      </c>
      <c r="E7377" s="206">
        <v>43410</v>
      </c>
      <c r="F7377" s="205" t="s">
        <v>311</v>
      </c>
      <c r="G7377" s="205" t="s">
        <v>284</v>
      </c>
      <c r="H7377" s="207" t="s">
        <v>918</v>
      </c>
      <c r="I7377" s="207" t="s">
        <v>265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679</v>
      </c>
      <c r="C7378" s="209" t="s">
        <v>680</v>
      </c>
      <c r="D7378" s="72" t="str">
        <f t="shared" si="231"/>
        <v>nov/2018</v>
      </c>
      <c r="E7378" s="206">
        <v>43410</v>
      </c>
      <c r="F7378" s="205" t="s">
        <v>311</v>
      </c>
      <c r="G7378" s="205" t="s">
        <v>284</v>
      </c>
      <c r="H7378" s="207" t="s">
        <v>694</v>
      </c>
      <c r="I7378" s="207" t="s">
        <v>265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679</v>
      </c>
      <c r="C7379" s="209" t="s">
        <v>680</v>
      </c>
      <c r="D7379" s="72" t="str">
        <f t="shared" si="231"/>
        <v>nov/2018</v>
      </c>
      <c r="E7379" s="206">
        <v>43410</v>
      </c>
      <c r="F7379" s="205" t="s">
        <v>311</v>
      </c>
      <c r="G7379" s="205" t="s">
        <v>284</v>
      </c>
      <c r="H7379" s="207" t="s">
        <v>694</v>
      </c>
      <c r="I7379" s="207" t="s">
        <v>265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679</v>
      </c>
      <c r="C7380" s="209" t="s">
        <v>680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284</v>
      </c>
      <c r="H7380" s="207" t="s">
        <v>996</v>
      </c>
      <c r="I7380" s="207" t="s">
        <v>238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679</v>
      </c>
      <c r="C7381" s="209" t="s">
        <v>680</v>
      </c>
      <c r="D7381" s="72" t="str">
        <f t="shared" si="231"/>
        <v>nov/2018</v>
      </c>
      <c r="E7381" s="206">
        <v>43410</v>
      </c>
      <c r="F7381" s="205" t="s">
        <v>209</v>
      </c>
      <c r="G7381" s="205" t="s">
        <v>284</v>
      </c>
      <c r="H7381" s="207" t="s">
        <v>295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679</v>
      </c>
      <c r="C7382" s="209" t="s">
        <v>680</v>
      </c>
      <c r="D7382" s="72" t="str">
        <f t="shared" si="231"/>
        <v>nov/2018</v>
      </c>
      <c r="E7382" s="206">
        <v>43410</v>
      </c>
      <c r="F7382" s="205" t="s">
        <v>209</v>
      </c>
      <c r="G7382" s="205" t="s">
        <v>284</v>
      </c>
      <c r="H7382" s="207" t="s">
        <v>295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679</v>
      </c>
      <c r="C7383" s="209" t="s">
        <v>680</v>
      </c>
      <c r="D7383" s="72" t="str">
        <f t="shared" si="231"/>
        <v>nov/2018</v>
      </c>
      <c r="E7383" s="206">
        <v>43410</v>
      </c>
      <c r="F7383" s="205" t="s">
        <v>209</v>
      </c>
      <c r="G7383" s="205" t="s">
        <v>284</v>
      </c>
      <c r="H7383" s="207" t="s">
        <v>295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679</v>
      </c>
      <c r="C7384" s="209" t="s">
        <v>680</v>
      </c>
      <c r="D7384" s="72" t="str">
        <f t="shared" si="231"/>
        <v>nov/2018</v>
      </c>
      <c r="E7384" s="206">
        <v>43410</v>
      </c>
      <c r="F7384" s="205" t="s">
        <v>209</v>
      </c>
      <c r="G7384" s="205" t="s">
        <v>284</v>
      </c>
      <c r="H7384" s="207" t="s">
        <v>295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679</v>
      </c>
      <c r="C7385" s="209" t="s">
        <v>680</v>
      </c>
      <c r="D7385" s="72" t="str">
        <f t="shared" si="231"/>
        <v>nov/2018</v>
      </c>
      <c r="E7385" s="206">
        <v>43410</v>
      </c>
      <c r="F7385" s="205" t="s">
        <v>209</v>
      </c>
      <c r="G7385" s="205" t="s">
        <v>284</v>
      </c>
      <c r="H7385" s="207" t="s">
        <v>295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679</v>
      </c>
      <c r="C7386" s="209" t="s">
        <v>680</v>
      </c>
      <c r="D7386" s="72" t="str">
        <f t="shared" si="231"/>
        <v>nov/2018</v>
      </c>
      <c r="E7386" s="206">
        <v>43410</v>
      </c>
      <c r="F7386" s="205" t="s">
        <v>209</v>
      </c>
      <c r="G7386" s="205" t="s">
        <v>284</v>
      </c>
      <c r="H7386" s="207" t="s">
        <v>295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679</v>
      </c>
      <c r="C7387" s="209" t="s">
        <v>680</v>
      </c>
      <c r="D7387" s="72" t="str">
        <f t="shared" si="231"/>
        <v>nov/2018</v>
      </c>
      <c r="E7387" s="206">
        <v>43410</v>
      </c>
      <c r="F7387" s="205" t="s">
        <v>209</v>
      </c>
      <c r="G7387" s="205" t="s">
        <v>284</v>
      </c>
      <c r="H7387" s="207" t="s">
        <v>295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679</v>
      </c>
      <c r="C7388" s="209" t="s">
        <v>680</v>
      </c>
      <c r="D7388" s="72" t="str">
        <f t="shared" si="231"/>
        <v>nov/2018</v>
      </c>
      <c r="E7388" s="206">
        <v>43410</v>
      </c>
      <c r="F7388" s="205" t="s">
        <v>209</v>
      </c>
      <c r="G7388" s="205" t="s">
        <v>284</v>
      </c>
      <c r="H7388" s="207" t="s">
        <v>295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679</v>
      </c>
      <c r="C7389" s="209" t="s">
        <v>680</v>
      </c>
      <c r="D7389" s="72" t="str">
        <f t="shared" si="231"/>
        <v>nov/2018</v>
      </c>
      <c r="E7389" s="206">
        <v>43410</v>
      </c>
      <c r="F7389" s="205" t="s">
        <v>209</v>
      </c>
      <c r="G7389" s="205" t="s">
        <v>284</v>
      </c>
      <c r="H7389" s="207" t="s">
        <v>295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679</v>
      </c>
      <c r="C7390" s="209" t="s">
        <v>680</v>
      </c>
      <c r="D7390" s="72" t="str">
        <f t="shared" si="231"/>
        <v>nov/2018</v>
      </c>
      <c r="E7390" s="206">
        <v>43410</v>
      </c>
      <c r="F7390" s="205" t="s">
        <v>209</v>
      </c>
      <c r="G7390" s="205" t="s">
        <v>284</v>
      </c>
      <c r="H7390" s="207" t="s">
        <v>295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679</v>
      </c>
      <c r="C7391" s="209" t="s">
        <v>680</v>
      </c>
      <c r="D7391" s="72" t="str">
        <f t="shared" si="231"/>
        <v>nov/2018</v>
      </c>
      <c r="E7391" s="206">
        <v>43410</v>
      </c>
      <c r="F7391" s="205" t="s">
        <v>209</v>
      </c>
      <c r="G7391" s="205" t="s">
        <v>284</v>
      </c>
      <c r="H7391" s="207" t="s">
        <v>295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679</v>
      </c>
      <c r="C7392" s="209" t="s">
        <v>680</v>
      </c>
      <c r="D7392" s="72" t="str">
        <f t="shared" si="231"/>
        <v>nov/2018</v>
      </c>
      <c r="E7392" s="206">
        <v>43410</v>
      </c>
      <c r="F7392" s="205" t="s">
        <v>209</v>
      </c>
      <c r="G7392" s="205" t="s">
        <v>284</v>
      </c>
      <c r="H7392" s="207" t="s">
        <v>295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679</v>
      </c>
      <c r="C7393" s="209" t="s">
        <v>680</v>
      </c>
      <c r="D7393" s="72" t="str">
        <f t="shared" si="231"/>
        <v>nov/2018</v>
      </c>
      <c r="E7393" s="206">
        <v>43410</v>
      </c>
      <c r="F7393" s="205" t="s">
        <v>209</v>
      </c>
      <c r="G7393" s="205" t="s">
        <v>284</v>
      </c>
      <c r="H7393" s="207" t="s">
        <v>295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679</v>
      </c>
      <c r="C7394" s="209" t="s">
        <v>680</v>
      </c>
      <c r="D7394" s="72" t="str">
        <f t="shared" si="231"/>
        <v>nov/2018</v>
      </c>
      <c r="E7394" s="206">
        <v>43410</v>
      </c>
      <c r="F7394" s="205" t="s">
        <v>209</v>
      </c>
      <c r="G7394" s="205" t="s">
        <v>284</v>
      </c>
      <c r="H7394" s="207" t="s">
        <v>295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679</v>
      </c>
      <c r="C7395" s="209" t="s">
        <v>680</v>
      </c>
      <c r="D7395" s="72" t="str">
        <f t="shared" si="231"/>
        <v>nov/2018</v>
      </c>
      <c r="E7395" s="206">
        <v>43410</v>
      </c>
      <c r="F7395" s="205" t="s">
        <v>209</v>
      </c>
      <c r="G7395" s="205" t="s">
        <v>284</v>
      </c>
      <c r="H7395" s="207" t="s">
        <v>295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679</v>
      </c>
      <c r="C7396" s="209" t="s">
        <v>680</v>
      </c>
      <c r="D7396" s="72" t="str">
        <f t="shared" si="231"/>
        <v>nov/2018</v>
      </c>
      <c r="E7396" s="206">
        <v>43410</v>
      </c>
      <c r="F7396" s="205" t="s">
        <v>209</v>
      </c>
      <c r="G7396" s="205" t="s">
        <v>284</v>
      </c>
      <c r="H7396" s="207" t="s">
        <v>295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679</v>
      </c>
      <c r="C7397" s="209" t="s">
        <v>680</v>
      </c>
      <c r="D7397" s="72" t="str">
        <f t="shared" si="231"/>
        <v>nov/2018</v>
      </c>
      <c r="E7397" s="206">
        <v>43410</v>
      </c>
      <c r="F7397" s="205" t="s">
        <v>209</v>
      </c>
      <c r="G7397" s="205" t="s">
        <v>284</v>
      </c>
      <c r="H7397" s="207" t="s">
        <v>295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679</v>
      </c>
      <c r="C7398" s="209" t="s">
        <v>680</v>
      </c>
      <c r="D7398" s="72" t="str">
        <f t="shared" si="231"/>
        <v>nov/2018</v>
      </c>
      <c r="E7398" s="206">
        <v>43410</v>
      </c>
      <c r="F7398" s="205" t="s">
        <v>209</v>
      </c>
      <c r="G7398" s="205" t="s">
        <v>284</v>
      </c>
      <c r="H7398" s="207" t="s">
        <v>295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679</v>
      </c>
      <c r="C7399" s="209" t="s">
        <v>680</v>
      </c>
      <c r="D7399" s="72" t="str">
        <f t="shared" si="231"/>
        <v>nov/2018</v>
      </c>
      <c r="E7399" s="206">
        <v>43410</v>
      </c>
      <c r="F7399" s="205" t="s">
        <v>209</v>
      </c>
      <c r="G7399" s="205" t="s">
        <v>284</v>
      </c>
      <c r="H7399" s="207" t="s">
        <v>295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679</v>
      </c>
      <c r="C7400" s="209" t="s">
        <v>680</v>
      </c>
      <c r="D7400" s="72" t="str">
        <f t="shared" si="231"/>
        <v>nov/2018</v>
      </c>
      <c r="E7400" s="206">
        <v>43410</v>
      </c>
      <c r="F7400" s="205" t="s">
        <v>209</v>
      </c>
      <c r="G7400" s="205" t="s">
        <v>284</v>
      </c>
      <c r="H7400" s="207" t="s">
        <v>295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679</v>
      </c>
      <c r="C7401" s="209" t="s">
        <v>680</v>
      </c>
      <c r="D7401" s="72" t="str">
        <f t="shared" si="231"/>
        <v>nov/2018</v>
      </c>
      <c r="E7401" s="206">
        <v>43410</v>
      </c>
      <c r="F7401" s="205" t="s">
        <v>161</v>
      </c>
      <c r="G7401" s="205" t="s">
        <v>284</v>
      </c>
      <c r="H7401" s="207" t="s">
        <v>325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679</v>
      </c>
      <c r="C7402" s="209" t="s">
        <v>680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284</v>
      </c>
      <c r="H7402" s="207" t="s">
        <v>512</v>
      </c>
      <c r="I7402" s="207" t="s">
        <v>246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679</v>
      </c>
      <c r="C7403" s="209" t="s">
        <v>680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284</v>
      </c>
      <c r="H7403" s="207" t="s">
        <v>1596</v>
      </c>
      <c r="I7403" s="207" t="s">
        <v>245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679</v>
      </c>
      <c r="C7404" s="209" t="s">
        <v>680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290</v>
      </c>
      <c r="H7404" s="207" t="s">
        <v>1731</v>
      </c>
      <c r="I7404" s="207" t="s">
        <v>237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679</v>
      </c>
      <c r="C7405" s="209" t="s">
        <v>680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284</v>
      </c>
      <c r="H7405" s="207" t="s">
        <v>996</v>
      </c>
      <c r="I7405" s="207" t="s">
        <v>237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679</v>
      </c>
      <c r="C7406" s="209" t="s">
        <v>680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284</v>
      </c>
      <c r="H7406" s="207" t="s">
        <v>303</v>
      </c>
      <c r="I7406" s="207" t="s">
        <v>237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679</v>
      </c>
      <c r="C7407" s="209" t="s">
        <v>680</v>
      </c>
      <c r="D7407" s="72" t="str">
        <f t="shared" si="231"/>
        <v>nov/2018</v>
      </c>
      <c r="E7407" s="206">
        <v>43410</v>
      </c>
      <c r="F7407" s="205" t="s">
        <v>202</v>
      </c>
      <c r="G7407" s="205" t="s">
        <v>284</v>
      </c>
      <c r="H7407" s="207" t="s">
        <v>203</v>
      </c>
      <c r="I7407" s="207" t="s">
        <v>289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679</v>
      </c>
      <c r="C7408" s="209" t="s">
        <v>680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284</v>
      </c>
      <c r="H7408" s="207" t="s">
        <v>1017</v>
      </c>
      <c r="I7408" s="207" t="s">
        <v>232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679</v>
      </c>
      <c r="C7409" s="209" t="s">
        <v>680</v>
      </c>
      <c r="D7409" s="72" t="str">
        <f t="shared" si="231"/>
        <v>nov/2018</v>
      </c>
      <c r="E7409" s="206">
        <v>43411</v>
      </c>
      <c r="F7409" s="205" t="s">
        <v>311</v>
      </c>
      <c r="G7409" s="205" t="s">
        <v>284</v>
      </c>
      <c r="H7409" s="207" t="s">
        <v>694</v>
      </c>
      <c r="I7409" s="207" t="s">
        <v>265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679</v>
      </c>
      <c r="C7410" s="209" t="s">
        <v>680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284</v>
      </c>
      <c r="H7410" s="207" t="s">
        <v>1745</v>
      </c>
      <c r="I7410" s="207" t="s">
        <v>238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679</v>
      </c>
      <c r="C7411" s="209" t="s">
        <v>680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284</v>
      </c>
      <c r="H7411" s="207" t="s">
        <v>1746</v>
      </c>
      <c r="I7411" s="207" t="s">
        <v>238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679</v>
      </c>
      <c r="C7412" s="209" t="s">
        <v>680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284</v>
      </c>
      <c r="H7412" s="207" t="s">
        <v>1397</v>
      </c>
      <c r="I7412" s="207" t="s">
        <v>238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679</v>
      </c>
      <c r="C7413" s="209" t="s">
        <v>680</v>
      </c>
      <c r="D7413" s="72" t="str">
        <f t="shared" si="231"/>
        <v>nov/2018</v>
      </c>
      <c r="E7413" s="206">
        <v>43411</v>
      </c>
      <c r="F7413" s="205" t="s">
        <v>209</v>
      </c>
      <c r="G7413" s="205" t="s">
        <v>284</v>
      </c>
      <c r="H7413" s="207" t="s">
        <v>295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679</v>
      </c>
      <c r="C7414" s="209" t="s">
        <v>680</v>
      </c>
      <c r="D7414" s="72" t="str">
        <f t="shared" si="231"/>
        <v>nov/2018</v>
      </c>
      <c r="E7414" s="206">
        <v>43411</v>
      </c>
      <c r="F7414" s="205" t="s">
        <v>209</v>
      </c>
      <c r="G7414" s="205" t="s">
        <v>284</v>
      </c>
      <c r="H7414" s="207" t="s">
        <v>295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679</v>
      </c>
      <c r="C7415" s="209" t="s">
        <v>680</v>
      </c>
      <c r="D7415" s="72" t="str">
        <f t="shared" si="231"/>
        <v>nov/2018</v>
      </c>
      <c r="E7415" s="206">
        <v>43411</v>
      </c>
      <c r="F7415" s="205" t="s">
        <v>209</v>
      </c>
      <c r="G7415" s="205" t="s">
        <v>284</v>
      </c>
      <c r="H7415" s="207" t="s">
        <v>295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679</v>
      </c>
      <c r="C7416" s="209" t="s">
        <v>680</v>
      </c>
      <c r="D7416" s="72" t="str">
        <f t="shared" si="231"/>
        <v>nov/2018</v>
      </c>
      <c r="E7416" s="206">
        <v>43411</v>
      </c>
      <c r="F7416" s="205" t="s">
        <v>209</v>
      </c>
      <c r="G7416" s="205" t="s">
        <v>284</v>
      </c>
      <c r="H7416" s="207" t="s">
        <v>295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679</v>
      </c>
      <c r="C7417" s="209" t="s">
        <v>680</v>
      </c>
      <c r="D7417" s="72" t="str">
        <f t="shared" si="231"/>
        <v>nov/2018</v>
      </c>
      <c r="E7417" s="206">
        <v>43411</v>
      </c>
      <c r="F7417" s="205" t="s">
        <v>209</v>
      </c>
      <c r="G7417" s="205" t="s">
        <v>284</v>
      </c>
      <c r="H7417" s="207" t="s">
        <v>295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679</v>
      </c>
      <c r="C7418" s="209" t="s">
        <v>680</v>
      </c>
      <c r="D7418" s="72" t="str">
        <f t="shared" si="231"/>
        <v>nov/2018</v>
      </c>
      <c r="E7418" s="206">
        <v>43411</v>
      </c>
      <c r="F7418" s="205" t="s">
        <v>209</v>
      </c>
      <c r="G7418" s="205" t="s">
        <v>284</v>
      </c>
      <c r="H7418" s="207" t="s">
        <v>295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679</v>
      </c>
      <c r="C7419" s="209" t="s">
        <v>680</v>
      </c>
      <c r="D7419" s="72" t="str">
        <f t="shared" si="231"/>
        <v>nov/2018</v>
      </c>
      <c r="E7419" s="206">
        <v>43411</v>
      </c>
      <c r="F7419" s="205" t="s">
        <v>551</v>
      </c>
      <c r="G7419" s="205" t="s">
        <v>284</v>
      </c>
      <c r="H7419" s="207" t="s">
        <v>1585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679</v>
      </c>
      <c r="C7420" s="209" t="s">
        <v>680</v>
      </c>
      <c r="D7420" s="72" t="str">
        <f t="shared" si="231"/>
        <v>nov/2018</v>
      </c>
      <c r="E7420" s="206">
        <v>43411</v>
      </c>
      <c r="F7420" s="205" t="s">
        <v>1747</v>
      </c>
      <c r="G7420" s="205" t="s">
        <v>284</v>
      </c>
      <c r="H7420" s="207" t="s">
        <v>550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679</v>
      </c>
      <c r="C7421" s="209" t="s">
        <v>680</v>
      </c>
      <c r="D7421" s="72" t="str">
        <f t="shared" si="231"/>
        <v>nov/2018</v>
      </c>
      <c r="E7421" s="206">
        <v>43411</v>
      </c>
      <c r="F7421" s="205" t="s">
        <v>1747</v>
      </c>
      <c r="G7421" s="205" t="s">
        <v>284</v>
      </c>
      <c r="H7421" s="207" t="s">
        <v>550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679</v>
      </c>
      <c r="C7422" s="209" t="s">
        <v>680</v>
      </c>
      <c r="D7422" s="72" t="str">
        <f t="shared" si="231"/>
        <v>nov/2018</v>
      </c>
      <c r="E7422" s="206">
        <v>43411</v>
      </c>
      <c r="F7422" s="205" t="s">
        <v>551</v>
      </c>
      <c r="G7422" s="205" t="s">
        <v>284</v>
      </c>
      <c r="H7422" s="207" t="s">
        <v>1660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679</v>
      </c>
      <c r="C7423" s="209" t="s">
        <v>680</v>
      </c>
      <c r="D7423" s="72" t="str">
        <f t="shared" si="231"/>
        <v>nov/2018</v>
      </c>
      <c r="E7423" s="206">
        <v>43411</v>
      </c>
      <c r="F7423" s="205" t="s">
        <v>551</v>
      </c>
      <c r="G7423" s="205" t="s">
        <v>284</v>
      </c>
      <c r="H7423" s="207" t="s">
        <v>551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679</v>
      </c>
      <c r="C7424" s="209" t="s">
        <v>680</v>
      </c>
      <c r="D7424" s="72" t="str">
        <f t="shared" si="231"/>
        <v>nov/2018</v>
      </c>
      <c r="E7424" s="206">
        <v>43411</v>
      </c>
      <c r="F7424" s="205" t="s">
        <v>551</v>
      </c>
      <c r="G7424" s="205" t="s">
        <v>284</v>
      </c>
      <c r="H7424" s="207" t="s">
        <v>1167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679</v>
      </c>
      <c r="C7425" s="209" t="s">
        <v>680</v>
      </c>
      <c r="D7425" s="72" t="str">
        <f t="shared" si="231"/>
        <v>nov/2018</v>
      </c>
      <c r="E7425" s="206">
        <v>43411</v>
      </c>
      <c r="F7425" s="205" t="s">
        <v>551</v>
      </c>
      <c r="G7425" s="205" t="s">
        <v>284</v>
      </c>
      <c r="H7425" s="207" t="s">
        <v>1662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679</v>
      </c>
      <c r="C7426" s="209" t="s">
        <v>680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284</v>
      </c>
      <c r="H7426" s="207" t="s">
        <v>1569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679</v>
      </c>
      <c r="C7427" s="209" t="s">
        <v>680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284</v>
      </c>
      <c r="H7427" s="207" t="s">
        <v>1011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679</v>
      </c>
      <c r="C7428" s="209" t="s">
        <v>680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284</v>
      </c>
      <c r="H7428" s="207" t="s">
        <v>1397</v>
      </c>
      <c r="I7428" s="207" t="s">
        <v>189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679</v>
      </c>
      <c r="C7429" s="209" t="s">
        <v>680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284</v>
      </c>
      <c r="H7429" s="207" t="s">
        <v>984</v>
      </c>
      <c r="I7429" s="207" t="s">
        <v>246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679</v>
      </c>
      <c r="C7430" s="209" t="s">
        <v>680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284</v>
      </c>
      <c r="H7430" s="207" t="s">
        <v>563</v>
      </c>
      <c r="I7430" s="207" t="s">
        <v>239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679</v>
      </c>
      <c r="C7431" s="209" t="s">
        <v>680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284</v>
      </c>
      <c r="H7431" s="207" t="s">
        <v>1542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679</v>
      </c>
      <c r="C7432" s="209" t="s">
        <v>680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284</v>
      </c>
      <c r="H7432" s="207" t="s">
        <v>1002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679</v>
      </c>
      <c r="C7433" s="209" t="s">
        <v>680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284</v>
      </c>
      <c r="H7433" s="207" t="s">
        <v>1002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679</v>
      </c>
      <c r="C7434" s="209" t="s">
        <v>680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284</v>
      </c>
      <c r="H7434" s="207" t="s">
        <v>1002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679</v>
      </c>
      <c r="C7435" s="209" t="s">
        <v>680</v>
      </c>
      <c r="D7435" s="72" t="str">
        <f t="shared" si="233"/>
        <v>nov/2018</v>
      </c>
      <c r="E7435" s="206">
        <v>43411</v>
      </c>
      <c r="F7435" s="205" t="s">
        <v>202</v>
      </c>
      <c r="G7435" s="205" t="s">
        <v>284</v>
      </c>
      <c r="H7435" s="207" t="s">
        <v>203</v>
      </c>
      <c r="I7435" s="207" t="s">
        <v>289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679</v>
      </c>
      <c r="C7436" s="209" t="s">
        <v>680</v>
      </c>
      <c r="D7436" s="72" t="str">
        <f t="shared" si="233"/>
        <v>nov/2018</v>
      </c>
      <c r="E7436" s="206">
        <v>43411</v>
      </c>
      <c r="F7436" s="205" t="s">
        <v>173</v>
      </c>
      <c r="G7436" s="205" t="s">
        <v>284</v>
      </c>
      <c r="H7436" s="207" t="s">
        <v>1665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679</v>
      </c>
      <c r="C7437" s="209" t="s">
        <v>680</v>
      </c>
      <c r="D7437" s="72" t="str">
        <f t="shared" si="233"/>
        <v>nov/2018</v>
      </c>
      <c r="E7437" s="206">
        <v>43411</v>
      </c>
      <c r="F7437" s="205" t="s">
        <v>173</v>
      </c>
      <c r="G7437" s="205" t="s">
        <v>284</v>
      </c>
      <c r="H7437" s="207" t="s">
        <v>1582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679</v>
      </c>
      <c r="C7438" s="209" t="s">
        <v>680</v>
      </c>
      <c r="D7438" s="72" t="str">
        <f t="shared" si="233"/>
        <v>nov/2018</v>
      </c>
      <c r="E7438" s="206">
        <v>43412</v>
      </c>
      <c r="F7438" s="205" t="s">
        <v>311</v>
      </c>
      <c r="G7438" s="205" t="s">
        <v>284</v>
      </c>
      <c r="H7438" s="207" t="s">
        <v>1554</v>
      </c>
      <c r="I7438" s="207" t="s">
        <v>265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679</v>
      </c>
      <c r="C7439" s="209" t="s">
        <v>680</v>
      </c>
      <c r="D7439" s="72" t="str">
        <f t="shared" si="233"/>
        <v>nov/2018</v>
      </c>
      <c r="E7439" s="206">
        <v>43412</v>
      </c>
      <c r="F7439" s="205" t="s">
        <v>311</v>
      </c>
      <c r="G7439" s="205" t="s">
        <v>284</v>
      </c>
      <c r="H7439" s="207" t="s">
        <v>1048</v>
      </c>
      <c r="I7439" s="207" t="s">
        <v>265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679</v>
      </c>
      <c r="C7440" s="209" t="s">
        <v>680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284</v>
      </c>
      <c r="H7440" s="207" t="s">
        <v>645</v>
      </c>
      <c r="I7440" s="207" t="s">
        <v>238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679</v>
      </c>
      <c r="C7441" s="209" t="s">
        <v>680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284</v>
      </c>
      <c r="H7441" s="207" t="s">
        <v>645</v>
      </c>
      <c r="I7441" s="207" t="s">
        <v>238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679</v>
      </c>
      <c r="C7442" s="209" t="s">
        <v>680</v>
      </c>
      <c r="D7442" s="72" t="str">
        <f t="shared" si="233"/>
        <v>nov/2018</v>
      </c>
      <c r="E7442" s="206">
        <v>43412</v>
      </c>
      <c r="F7442" s="205" t="s">
        <v>209</v>
      </c>
      <c r="G7442" s="205" t="s">
        <v>284</v>
      </c>
      <c r="H7442" s="207" t="s">
        <v>295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679</v>
      </c>
      <c r="C7443" s="209" t="s">
        <v>680</v>
      </c>
      <c r="D7443" s="72" t="str">
        <f t="shared" si="233"/>
        <v>nov/2018</v>
      </c>
      <c r="E7443" s="206">
        <v>43412</v>
      </c>
      <c r="F7443" s="205" t="s">
        <v>209</v>
      </c>
      <c r="G7443" s="205" t="s">
        <v>284</v>
      </c>
      <c r="H7443" s="207" t="s">
        <v>295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679</v>
      </c>
      <c r="C7444" s="209" t="s">
        <v>680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284</v>
      </c>
      <c r="H7444" s="207" t="s">
        <v>889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679</v>
      </c>
      <c r="C7445" s="209" t="s">
        <v>680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284</v>
      </c>
      <c r="H7445" s="207" t="s">
        <v>178</v>
      </c>
      <c r="I7445" s="207" t="s">
        <v>237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679</v>
      </c>
      <c r="C7446" s="209" t="s">
        <v>680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284</v>
      </c>
      <c r="H7446" s="207" t="s">
        <v>178</v>
      </c>
      <c r="I7446" s="207" t="s">
        <v>237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679</v>
      </c>
      <c r="C7447" s="209" t="s">
        <v>680</v>
      </c>
      <c r="D7447" s="72" t="str">
        <f t="shared" si="233"/>
        <v>nov/2018</v>
      </c>
      <c r="E7447" s="206">
        <v>43412</v>
      </c>
      <c r="F7447" s="205" t="s">
        <v>202</v>
      </c>
      <c r="G7447" s="205" t="s">
        <v>284</v>
      </c>
      <c r="H7447" s="207" t="s">
        <v>203</v>
      </c>
      <c r="I7447" s="207" t="s">
        <v>289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679</v>
      </c>
      <c r="C7448" s="209" t="s">
        <v>680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644</v>
      </c>
      <c r="H7448" s="207" t="s">
        <v>1748</v>
      </c>
      <c r="I7448" s="207" t="s">
        <v>247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679</v>
      </c>
      <c r="C7449" s="209" t="s">
        <v>680</v>
      </c>
      <c r="D7449" s="72" t="str">
        <f t="shared" si="233"/>
        <v>nov/2018</v>
      </c>
      <c r="E7449" s="206">
        <v>43413</v>
      </c>
      <c r="F7449" s="205" t="s">
        <v>311</v>
      </c>
      <c r="G7449" s="205" t="s">
        <v>284</v>
      </c>
      <c r="H7449" s="207" t="s">
        <v>1554</v>
      </c>
      <c r="I7449" s="207" t="s">
        <v>265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679</v>
      </c>
      <c r="C7450" s="209" t="s">
        <v>680</v>
      </c>
      <c r="D7450" s="72" t="str">
        <f t="shared" si="233"/>
        <v>nov/2018</v>
      </c>
      <c r="E7450" s="206">
        <v>43413</v>
      </c>
      <c r="F7450" s="205" t="s">
        <v>311</v>
      </c>
      <c r="G7450" s="205" t="s">
        <v>284</v>
      </c>
      <c r="H7450" s="207" t="s">
        <v>344</v>
      </c>
      <c r="I7450" s="207" t="s">
        <v>265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679</v>
      </c>
      <c r="C7451" s="209" t="s">
        <v>680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284</v>
      </c>
      <c r="H7451" s="207" t="s">
        <v>178</v>
      </c>
      <c r="I7451" s="207" t="s">
        <v>238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679</v>
      </c>
      <c r="C7452" s="209" t="s">
        <v>680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284</v>
      </c>
      <c r="H7452" s="207" t="s">
        <v>178</v>
      </c>
      <c r="I7452" s="207" t="s">
        <v>238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679</v>
      </c>
      <c r="C7453" s="209" t="s">
        <v>680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284</v>
      </c>
      <c r="H7453" s="207" t="s">
        <v>385</v>
      </c>
      <c r="I7453" s="207" t="s">
        <v>238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679</v>
      </c>
      <c r="C7454" s="209" t="s">
        <v>680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284</v>
      </c>
      <c r="H7454" s="207" t="s">
        <v>385</v>
      </c>
      <c r="I7454" s="207" t="s">
        <v>238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679</v>
      </c>
      <c r="C7455" s="209" t="s">
        <v>680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284</v>
      </c>
      <c r="H7455" s="207" t="s">
        <v>385</v>
      </c>
      <c r="I7455" s="207" t="s">
        <v>238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679</v>
      </c>
      <c r="C7456" s="209" t="s">
        <v>680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284</v>
      </c>
      <c r="H7456" s="207" t="s">
        <v>303</v>
      </c>
      <c r="I7456" s="207" t="s">
        <v>238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679</v>
      </c>
      <c r="C7457" s="209" t="s">
        <v>680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284</v>
      </c>
      <c r="H7457" s="207" t="s">
        <v>303</v>
      </c>
      <c r="I7457" s="207" t="s">
        <v>238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679</v>
      </c>
      <c r="C7458" s="209" t="s">
        <v>680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284</v>
      </c>
      <c r="H7458" s="207" t="s">
        <v>495</v>
      </c>
      <c r="I7458" s="207" t="s">
        <v>238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679</v>
      </c>
      <c r="C7459" s="209" t="s">
        <v>680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300</v>
      </c>
      <c r="H7459" s="207" t="s">
        <v>406</v>
      </c>
      <c r="I7459" s="207" t="s">
        <v>238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679</v>
      </c>
      <c r="C7460" s="209" t="s">
        <v>680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284</v>
      </c>
      <c r="H7460" s="207" t="s">
        <v>1600</v>
      </c>
      <c r="I7460" s="207" t="s">
        <v>238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679</v>
      </c>
      <c r="C7461" s="209" t="s">
        <v>680</v>
      </c>
      <c r="D7461" s="72" t="str">
        <f t="shared" si="233"/>
        <v>nov/2018</v>
      </c>
      <c r="E7461" s="206">
        <v>43413</v>
      </c>
      <c r="F7461" s="205" t="s">
        <v>209</v>
      </c>
      <c r="G7461" s="205" t="s">
        <v>284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679</v>
      </c>
      <c r="C7462" s="209" t="s">
        <v>680</v>
      </c>
      <c r="D7462" s="72" t="str">
        <f t="shared" si="233"/>
        <v>nov/2018</v>
      </c>
      <c r="E7462" s="206">
        <v>43413</v>
      </c>
      <c r="F7462" s="205" t="s">
        <v>209</v>
      </c>
      <c r="G7462" s="205" t="s">
        <v>284</v>
      </c>
      <c r="H7462" s="207" t="s">
        <v>295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679</v>
      </c>
      <c r="C7463" s="209" t="s">
        <v>680</v>
      </c>
      <c r="D7463" s="72" t="str">
        <f t="shared" si="233"/>
        <v>nov/2018</v>
      </c>
      <c r="E7463" s="206">
        <v>43413</v>
      </c>
      <c r="F7463" s="205" t="s">
        <v>209</v>
      </c>
      <c r="G7463" s="205" t="s">
        <v>284</v>
      </c>
      <c r="H7463" s="207" t="s">
        <v>295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679</v>
      </c>
      <c r="C7464" s="209" t="s">
        <v>680</v>
      </c>
      <c r="D7464" s="72" t="str">
        <f t="shared" si="233"/>
        <v>nov/2018</v>
      </c>
      <c r="E7464" s="206">
        <v>43413</v>
      </c>
      <c r="F7464" s="205" t="s">
        <v>209</v>
      </c>
      <c r="G7464" s="205" t="s">
        <v>284</v>
      </c>
      <c r="H7464" s="207" t="s">
        <v>295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679</v>
      </c>
      <c r="C7465" s="209" t="s">
        <v>680</v>
      </c>
      <c r="D7465" s="72" t="str">
        <f t="shared" si="233"/>
        <v>nov/2018</v>
      </c>
      <c r="E7465" s="206">
        <v>43413</v>
      </c>
      <c r="F7465" s="205" t="s">
        <v>209</v>
      </c>
      <c r="G7465" s="205" t="s">
        <v>284</v>
      </c>
      <c r="H7465" s="207" t="s">
        <v>295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679</v>
      </c>
      <c r="C7466" s="209" t="s">
        <v>680</v>
      </c>
      <c r="D7466" s="72" t="str">
        <f t="shared" si="233"/>
        <v>nov/2018</v>
      </c>
      <c r="E7466" s="206">
        <v>43413</v>
      </c>
      <c r="F7466" s="205" t="s">
        <v>209</v>
      </c>
      <c r="G7466" s="205" t="s">
        <v>284</v>
      </c>
      <c r="H7466" s="207" t="s">
        <v>295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679</v>
      </c>
      <c r="C7467" s="209" t="s">
        <v>680</v>
      </c>
      <c r="D7467" s="72" t="str">
        <f t="shared" si="233"/>
        <v>nov/2018</v>
      </c>
      <c r="E7467" s="206">
        <v>43413</v>
      </c>
      <c r="F7467" s="205" t="s">
        <v>209</v>
      </c>
      <c r="G7467" s="205" t="s">
        <v>284</v>
      </c>
      <c r="H7467" s="207" t="s">
        <v>295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679</v>
      </c>
      <c r="C7468" s="209" t="s">
        <v>680</v>
      </c>
      <c r="D7468" s="72" t="str">
        <f t="shared" si="233"/>
        <v>nov/2018</v>
      </c>
      <c r="E7468" s="206">
        <v>43413</v>
      </c>
      <c r="F7468" s="205" t="s">
        <v>209</v>
      </c>
      <c r="G7468" s="205" t="s">
        <v>284</v>
      </c>
      <c r="H7468" s="207" t="s">
        <v>295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679</v>
      </c>
      <c r="C7469" s="209" t="s">
        <v>680</v>
      </c>
      <c r="D7469" s="72" t="str">
        <f t="shared" si="233"/>
        <v>nov/2018</v>
      </c>
      <c r="E7469" s="206">
        <v>43413</v>
      </c>
      <c r="F7469" s="205" t="s">
        <v>209</v>
      </c>
      <c r="G7469" s="205" t="s">
        <v>284</v>
      </c>
      <c r="H7469" s="207" t="s">
        <v>295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679</v>
      </c>
      <c r="C7470" s="209" t="s">
        <v>680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284</v>
      </c>
      <c r="H7470" s="207" t="s">
        <v>1569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679</v>
      </c>
      <c r="C7471" s="209" t="s">
        <v>680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284</v>
      </c>
      <c r="H7471" s="207" t="s">
        <v>495</v>
      </c>
      <c r="I7471" s="207" t="s">
        <v>246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679</v>
      </c>
      <c r="C7472" s="209" t="s">
        <v>680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300</v>
      </c>
      <c r="H7472" s="207" t="s">
        <v>1553</v>
      </c>
      <c r="I7472" s="207" t="s">
        <v>237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679</v>
      </c>
      <c r="C7473" s="209" t="s">
        <v>680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284</v>
      </c>
      <c r="H7473" s="207" t="s">
        <v>1599</v>
      </c>
      <c r="I7473" s="207" t="s">
        <v>237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679</v>
      </c>
      <c r="C7474" s="209" t="s">
        <v>680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284</v>
      </c>
      <c r="H7474" s="207" t="s">
        <v>303</v>
      </c>
      <c r="I7474" s="207" t="s">
        <v>237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679</v>
      </c>
      <c r="C7475" s="209" t="s">
        <v>680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284</v>
      </c>
      <c r="H7475" s="207" t="s">
        <v>303</v>
      </c>
      <c r="I7475" s="207" t="s">
        <v>237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679</v>
      </c>
      <c r="C7476" s="209" t="s">
        <v>680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290</v>
      </c>
      <c r="H7476" s="207" t="s">
        <v>288</v>
      </c>
      <c r="I7476" s="207" t="s">
        <v>237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679</v>
      </c>
      <c r="C7477" s="209" t="s">
        <v>680</v>
      </c>
      <c r="D7477" s="72" t="str">
        <f t="shared" si="233"/>
        <v>nov/2018</v>
      </c>
      <c r="E7477" s="206">
        <v>43413</v>
      </c>
      <c r="F7477" s="205" t="s">
        <v>202</v>
      </c>
      <c r="G7477" s="205" t="s">
        <v>284</v>
      </c>
      <c r="H7477" s="207" t="s">
        <v>203</v>
      </c>
      <c r="I7477" s="207" t="s">
        <v>289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679</v>
      </c>
      <c r="C7478" s="209" t="s">
        <v>680</v>
      </c>
      <c r="D7478" s="72" t="str">
        <f t="shared" si="233"/>
        <v>nov/2018</v>
      </c>
      <c r="E7478" s="206">
        <v>43416</v>
      </c>
      <c r="F7478" s="205" t="s">
        <v>543</v>
      </c>
      <c r="G7478" s="205" t="s">
        <v>284</v>
      </c>
      <c r="H7478" s="207" t="s">
        <v>1665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679</v>
      </c>
      <c r="C7479" s="209" t="s">
        <v>680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284</v>
      </c>
      <c r="H7479" s="207" t="s">
        <v>1593</v>
      </c>
      <c r="I7479" s="207" t="s">
        <v>238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679</v>
      </c>
      <c r="C7480" s="209" t="s">
        <v>680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284</v>
      </c>
      <c r="H7480" s="207" t="s">
        <v>1749</v>
      </c>
      <c r="I7480" s="207" t="s">
        <v>238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679</v>
      </c>
      <c r="C7481" s="209" t="s">
        <v>680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284</v>
      </c>
      <c r="H7481" s="207" t="s">
        <v>1750</v>
      </c>
      <c r="I7481" s="207" t="s">
        <v>238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679</v>
      </c>
      <c r="C7482" s="209" t="s">
        <v>680</v>
      </c>
      <c r="D7482" s="72" t="str">
        <f t="shared" si="233"/>
        <v>nov/2018</v>
      </c>
      <c r="E7482" s="206">
        <v>43416</v>
      </c>
      <c r="F7482" s="205" t="s">
        <v>1751</v>
      </c>
      <c r="G7482" s="205" t="s">
        <v>284</v>
      </c>
      <c r="H7482" s="207" t="s">
        <v>325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679</v>
      </c>
      <c r="C7483" s="209" t="s">
        <v>680</v>
      </c>
      <c r="D7483" s="72" t="str">
        <f t="shared" si="233"/>
        <v>nov/2018</v>
      </c>
      <c r="E7483" s="206">
        <v>43416</v>
      </c>
      <c r="F7483" s="205" t="s">
        <v>543</v>
      </c>
      <c r="G7483" s="205" t="s">
        <v>284</v>
      </c>
      <c r="H7483" s="207" t="s">
        <v>1329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679</v>
      </c>
      <c r="C7484" s="209" t="s">
        <v>680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284</v>
      </c>
      <c r="H7484" s="207" t="s">
        <v>1404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679</v>
      </c>
      <c r="C7485" s="209" t="s">
        <v>680</v>
      </c>
      <c r="D7485" s="72" t="str">
        <f t="shared" si="233"/>
        <v>nov/2018</v>
      </c>
      <c r="E7485" s="206">
        <v>43416</v>
      </c>
      <c r="F7485" s="205" t="s">
        <v>1752</v>
      </c>
      <c r="G7485" s="205" t="s">
        <v>284</v>
      </c>
      <c r="H7485" s="207" t="s">
        <v>1275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679</v>
      </c>
      <c r="C7486" s="209" t="s">
        <v>680</v>
      </c>
      <c r="D7486" s="72" t="str">
        <f t="shared" si="233"/>
        <v>nov/2018</v>
      </c>
      <c r="E7486" s="206">
        <v>43416</v>
      </c>
      <c r="F7486" s="205" t="s">
        <v>1753</v>
      </c>
      <c r="G7486" s="205" t="s">
        <v>284</v>
      </c>
      <c r="H7486" s="207" t="s">
        <v>325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679</v>
      </c>
      <c r="C7487" s="209" t="s">
        <v>680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284</v>
      </c>
      <c r="H7487" s="207" t="s">
        <v>984</v>
      </c>
      <c r="I7487" s="207" t="s">
        <v>246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679</v>
      </c>
      <c r="C7488" s="209" t="s">
        <v>680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284</v>
      </c>
      <c r="H7488" s="207" t="s">
        <v>306</v>
      </c>
      <c r="I7488" s="207" t="s">
        <v>246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679</v>
      </c>
      <c r="C7489" s="209" t="s">
        <v>680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284</v>
      </c>
      <c r="H7489" s="207" t="s">
        <v>1602</v>
      </c>
      <c r="I7489" s="207" t="s">
        <v>244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679</v>
      </c>
      <c r="C7490" s="209" t="s">
        <v>680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284</v>
      </c>
      <c r="H7490" s="207" t="s">
        <v>1553</v>
      </c>
      <c r="I7490" s="207" t="s">
        <v>237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679</v>
      </c>
      <c r="C7491" s="209" t="s">
        <v>680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284</v>
      </c>
      <c r="H7491" s="207" t="s">
        <v>1054</v>
      </c>
      <c r="I7491" s="207" t="s">
        <v>195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679</v>
      </c>
      <c r="C7492" s="209" t="s">
        <v>680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284</v>
      </c>
      <c r="H7492" s="207" t="s">
        <v>1168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679</v>
      </c>
      <c r="C7493" s="209" t="s">
        <v>680</v>
      </c>
      <c r="D7493" s="72" t="str">
        <f t="shared" si="235"/>
        <v>nov/2018</v>
      </c>
      <c r="E7493" s="206">
        <v>43416</v>
      </c>
      <c r="F7493" s="205" t="s">
        <v>202</v>
      </c>
      <c r="G7493" s="205" t="s">
        <v>284</v>
      </c>
      <c r="H7493" s="207" t="s">
        <v>203</v>
      </c>
      <c r="I7493" s="207" t="s">
        <v>289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679</v>
      </c>
      <c r="C7494" s="209" t="s">
        <v>680</v>
      </c>
      <c r="D7494" s="72" t="str">
        <f t="shared" si="235"/>
        <v>nov/2018</v>
      </c>
      <c r="E7494" s="206">
        <v>43416</v>
      </c>
      <c r="F7494" s="205" t="s">
        <v>1754</v>
      </c>
      <c r="G7494" s="205" t="s">
        <v>284</v>
      </c>
      <c r="H7494" s="207" t="s">
        <v>533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679</v>
      </c>
      <c r="C7495" s="209" t="s">
        <v>680</v>
      </c>
      <c r="D7495" s="72" t="str">
        <f t="shared" si="235"/>
        <v>nov/2018</v>
      </c>
      <c r="E7495" s="206">
        <v>43416</v>
      </c>
      <c r="F7495" s="205" t="s">
        <v>1755</v>
      </c>
      <c r="G7495" s="205" t="s">
        <v>284</v>
      </c>
      <c r="H7495" s="207" t="s">
        <v>1061</v>
      </c>
      <c r="I7495" s="207" t="s">
        <v>267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679</v>
      </c>
      <c r="C7496" s="209" t="s">
        <v>680</v>
      </c>
      <c r="D7496" s="72" t="str">
        <f t="shared" si="235"/>
        <v>nov/2018</v>
      </c>
      <c r="E7496" s="206">
        <v>43416</v>
      </c>
      <c r="F7496" s="205" t="s">
        <v>1756</v>
      </c>
      <c r="G7496" s="205" t="s">
        <v>284</v>
      </c>
      <c r="H7496" s="207" t="s">
        <v>1482</v>
      </c>
      <c r="I7496" s="207" t="s">
        <v>232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679</v>
      </c>
      <c r="C7497" s="209" t="s">
        <v>680</v>
      </c>
      <c r="D7497" s="72" t="str">
        <f t="shared" si="235"/>
        <v>nov/2018</v>
      </c>
      <c r="E7497" s="206">
        <v>43416</v>
      </c>
      <c r="F7497" s="205" t="s">
        <v>1757</v>
      </c>
      <c r="G7497" s="205" t="s">
        <v>284</v>
      </c>
      <c r="H7497" s="207" t="s">
        <v>1017</v>
      </c>
      <c r="I7497" s="207" t="s">
        <v>232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679</v>
      </c>
      <c r="C7498" s="209" t="s">
        <v>680</v>
      </c>
      <c r="D7498" s="72" t="str">
        <f t="shared" si="235"/>
        <v>nov/2018</v>
      </c>
      <c r="E7498" s="206">
        <v>43416</v>
      </c>
      <c r="F7498" s="205" t="s">
        <v>1725</v>
      </c>
      <c r="G7498" s="205" t="s">
        <v>284</v>
      </c>
      <c r="H7498" s="207" t="s">
        <v>1018</v>
      </c>
      <c r="I7498" s="207" t="s">
        <v>232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679</v>
      </c>
      <c r="C7499" s="209" t="s">
        <v>680</v>
      </c>
      <c r="D7499" s="72" t="str">
        <f t="shared" si="235"/>
        <v>nov/2018</v>
      </c>
      <c r="E7499" s="206">
        <v>43416</v>
      </c>
      <c r="F7499" s="205" t="s">
        <v>1758</v>
      </c>
      <c r="G7499" s="205" t="s">
        <v>284</v>
      </c>
      <c r="H7499" s="207" t="s">
        <v>999</v>
      </c>
      <c r="I7499" s="207" t="s">
        <v>232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679</v>
      </c>
      <c r="C7500" s="209" t="s">
        <v>680</v>
      </c>
      <c r="D7500" s="72" t="str">
        <f t="shared" si="235"/>
        <v>nov/2018</v>
      </c>
      <c r="E7500" s="206">
        <v>43416</v>
      </c>
      <c r="F7500" s="205" t="s">
        <v>1759</v>
      </c>
      <c r="G7500" s="205" t="s">
        <v>284</v>
      </c>
      <c r="H7500" s="207" t="s">
        <v>1000</v>
      </c>
      <c r="I7500" s="207" t="s">
        <v>232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679</v>
      </c>
      <c r="C7501" s="209" t="s">
        <v>680</v>
      </c>
      <c r="D7501" s="72" t="str">
        <f t="shared" si="235"/>
        <v>nov/2018</v>
      </c>
      <c r="E7501" s="206">
        <v>43416</v>
      </c>
      <c r="F7501" s="205" t="s">
        <v>666</v>
      </c>
      <c r="G7501" s="205" t="s">
        <v>284</v>
      </c>
      <c r="H7501" s="207" t="s">
        <v>1001</v>
      </c>
      <c r="I7501" s="207" t="s">
        <v>232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679</v>
      </c>
      <c r="C7502" s="209" t="s">
        <v>680</v>
      </c>
      <c r="D7502" s="72" t="str">
        <f t="shared" si="235"/>
        <v>nov/2018</v>
      </c>
      <c r="E7502" s="206">
        <v>43416</v>
      </c>
      <c r="F7502" s="205" t="s">
        <v>1760</v>
      </c>
      <c r="G7502" s="205" t="s">
        <v>284</v>
      </c>
      <c r="H7502" s="207" t="s">
        <v>1005</v>
      </c>
      <c r="I7502" s="207" t="s">
        <v>232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679</v>
      </c>
      <c r="C7503" s="209" t="s">
        <v>680</v>
      </c>
      <c r="D7503" s="72" t="str">
        <f t="shared" si="235"/>
        <v>nov/2018</v>
      </c>
      <c r="E7503" s="206">
        <v>43416</v>
      </c>
      <c r="F7503" s="205" t="s">
        <v>1066</v>
      </c>
      <c r="G7503" s="205" t="s">
        <v>284</v>
      </c>
      <c r="H7503" s="207" t="s">
        <v>1491</v>
      </c>
      <c r="I7503" s="221" t="s">
        <v>232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679</v>
      </c>
      <c r="C7504" s="209" t="s">
        <v>680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284</v>
      </c>
      <c r="H7504" s="207" t="s">
        <v>1598</v>
      </c>
      <c r="I7504" s="207" t="s">
        <v>266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679</v>
      </c>
      <c r="C7505" s="209" t="s">
        <v>680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284</v>
      </c>
      <c r="H7505" s="207" t="s">
        <v>1476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679</v>
      </c>
      <c r="C7506" s="209" t="s">
        <v>680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284</v>
      </c>
      <c r="H7506" s="207" t="s">
        <v>1450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679</v>
      </c>
      <c r="C7507" s="209" t="s">
        <v>680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284</v>
      </c>
      <c r="H7507" s="207" t="s">
        <v>995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679</v>
      </c>
      <c r="C7508" s="209" t="s">
        <v>680</v>
      </c>
      <c r="D7508" s="72" t="str">
        <f t="shared" si="235"/>
        <v>nov/2018</v>
      </c>
      <c r="E7508" s="206">
        <v>43417</v>
      </c>
      <c r="F7508" s="205" t="s">
        <v>311</v>
      </c>
      <c r="G7508" s="205" t="s">
        <v>284</v>
      </c>
      <c r="H7508" s="207" t="s">
        <v>205</v>
      </c>
      <c r="I7508" s="207" t="s">
        <v>265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679</v>
      </c>
      <c r="C7509" s="209" t="s">
        <v>680</v>
      </c>
      <c r="D7509" s="72" t="str">
        <f t="shared" si="235"/>
        <v>nov/2018</v>
      </c>
      <c r="E7509" s="206">
        <v>43417</v>
      </c>
      <c r="F7509" s="205" t="s">
        <v>311</v>
      </c>
      <c r="G7509" s="205" t="s">
        <v>284</v>
      </c>
      <c r="H7509" s="207" t="s">
        <v>206</v>
      </c>
      <c r="I7509" s="207" t="s">
        <v>265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679</v>
      </c>
      <c r="C7510" s="209" t="s">
        <v>680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284</v>
      </c>
      <c r="H7510" s="207" t="s">
        <v>303</v>
      </c>
      <c r="I7510" s="207" t="s">
        <v>238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679</v>
      </c>
      <c r="C7511" s="209" t="s">
        <v>680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284</v>
      </c>
      <c r="H7511" s="207" t="s">
        <v>1562</v>
      </c>
      <c r="I7511" s="207" t="s">
        <v>238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679</v>
      </c>
      <c r="C7512" s="209" t="s">
        <v>680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284</v>
      </c>
      <c r="H7512" s="207" t="s">
        <v>1600</v>
      </c>
      <c r="I7512" s="207" t="s">
        <v>238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679</v>
      </c>
      <c r="C7513" s="209" t="s">
        <v>680</v>
      </c>
      <c r="D7513" s="72" t="str">
        <f t="shared" si="235"/>
        <v>nov/2018</v>
      </c>
      <c r="E7513" s="206">
        <v>43417</v>
      </c>
      <c r="F7513" s="205" t="s">
        <v>209</v>
      </c>
      <c r="G7513" s="205" t="s">
        <v>284</v>
      </c>
      <c r="H7513" s="207" t="s">
        <v>295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679</v>
      </c>
      <c r="C7514" s="209" t="s">
        <v>680</v>
      </c>
      <c r="D7514" s="72" t="str">
        <f t="shared" si="235"/>
        <v>nov/2018</v>
      </c>
      <c r="E7514" s="206">
        <v>43417</v>
      </c>
      <c r="F7514" s="205" t="s">
        <v>209</v>
      </c>
      <c r="G7514" s="205" t="s">
        <v>284</v>
      </c>
      <c r="H7514" s="207" t="s">
        <v>295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679</v>
      </c>
      <c r="C7515" s="209" t="s">
        <v>680</v>
      </c>
      <c r="D7515" s="72" t="str">
        <f t="shared" si="235"/>
        <v>nov/2018</v>
      </c>
      <c r="E7515" s="206">
        <v>43417</v>
      </c>
      <c r="F7515" s="205" t="s">
        <v>209</v>
      </c>
      <c r="G7515" s="205" t="s">
        <v>284</v>
      </c>
      <c r="H7515" s="207" t="s">
        <v>295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679</v>
      </c>
      <c r="C7516" s="209" t="s">
        <v>680</v>
      </c>
      <c r="D7516" s="72" t="str">
        <f t="shared" si="235"/>
        <v>nov/2018</v>
      </c>
      <c r="E7516" s="206">
        <v>43417</v>
      </c>
      <c r="F7516" s="205" t="s">
        <v>209</v>
      </c>
      <c r="G7516" s="205" t="s">
        <v>284</v>
      </c>
      <c r="H7516" s="207" t="s">
        <v>295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679</v>
      </c>
      <c r="C7517" s="209" t="s">
        <v>680</v>
      </c>
      <c r="D7517" s="72" t="str">
        <f t="shared" si="235"/>
        <v>nov/2018</v>
      </c>
      <c r="E7517" s="206">
        <v>43417</v>
      </c>
      <c r="F7517" s="205" t="s">
        <v>209</v>
      </c>
      <c r="G7517" s="205" t="s">
        <v>284</v>
      </c>
      <c r="H7517" s="207" t="s">
        <v>295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679</v>
      </c>
      <c r="C7518" s="209" t="s">
        <v>680</v>
      </c>
      <c r="D7518" s="72" t="str">
        <f t="shared" si="235"/>
        <v>nov/2018</v>
      </c>
      <c r="E7518" s="206">
        <v>43417</v>
      </c>
      <c r="F7518" s="205" t="s">
        <v>209</v>
      </c>
      <c r="G7518" s="205" t="s">
        <v>284</v>
      </c>
      <c r="H7518" s="207" t="s">
        <v>295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679</v>
      </c>
      <c r="C7519" s="209" t="s">
        <v>680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284</v>
      </c>
      <c r="H7519" s="207" t="s">
        <v>1569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679</v>
      </c>
      <c r="C7520" s="209" t="s">
        <v>680</v>
      </c>
      <c r="D7520" s="72" t="str">
        <f t="shared" si="235"/>
        <v>nov/2018</v>
      </c>
      <c r="E7520" s="206">
        <v>43417</v>
      </c>
      <c r="F7520" s="205" t="s">
        <v>202</v>
      </c>
      <c r="G7520" s="205" t="s">
        <v>284</v>
      </c>
      <c r="H7520" s="207" t="s">
        <v>203</v>
      </c>
      <c r="I7520" s="207" t="s">
        <v>289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679</v>
      </c>
      <c r="C7521" s="209" t="s">
        <v>680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284</v>
      </c>
      <c r="H7521" s="221" t="s">
        <v>1761</v>
      </c>
      <c r="I7521" s="207" t="s">
        <v>232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679</v>
      </c>
      <c r="C7522" s="209" t="s">
        <v>680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284</v>
      </c>
      <c r="H7522" s="221" t="s">
        <v>1761</v>
      </c>
      <c r="I7522" s="207" t="s">
        <v>232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681</v>
      </c>
      <c r="C7523" s="209" t="s">
        <v>680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284</v>
      </c>
      <c r="H7523" s="207" t="s">
        <v>140</v>
      </c>
      <c r="I7523" s="207" t="s">
        <v>224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681</v>
      </c>
      <c r="C7524" s="209" t="s">
        <v>680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284</v>
      </c>
      <c r="H7524" s="207" t="s">
        <v>140</v>
      </c>
      <c r="I7524" s="207" t="s">
        <v>224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679</v>
      </c>
      <c r="C7525" s="209" t="s">
        <v>680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284</v>
      </c>
      <c r="H7525" s="207" t="s">
        <v>317</v>
      </c>
      <c r="I7525" s="207" t="s">
        <v>248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679</v>
      </c>
      <c r="C7526" s="209" t="s">
        <v>680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284</v>
      </c>
      <c r="H7526" s="207" t="s">
        <v>339</v>
      </c>
      <c r="I7526" s="207" t="s">
        <v>164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679</v>
      </c>
      <c r="C7527" s="209" t="s">
        <v>680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284</v>
      </c>
      <c r="H7527" s="207" t="s">
        <v>316</v>
      </c>
      <c r="I7527" s="221" t="s">
        <v>157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679</v>
      </c>
      <c r="C7528" s="209" t="s">
        <v>680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284</v>
      </c>
      <c r="H7528" s="207" t="s">
        <v>178</v>
      </c>
      <c r="I7528" s="207" t="s">
        <v>238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679</v>
      </c>
      <c r="C7529" s="209" t="s">
        <v>680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284</v>
      </c>
      <c r="H7529" s="207" t="s">
        <v>178</v>
      </c>
      <c r="I7529" s="207" t="s">
        <v>238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679</v>
      </c>
      <c r="C7530" s="209" t="s">
        <v>680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284</v>
      </c>
      <c r="H7530" s="207" t="s">
        <v>563</v>
      </c>
      <c r="I7530" s="207" t="s">
        <v>238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679</v>
      </c>
      <c r="C7531" s="209" t="s">
        <v>680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284</v>
      </c>
      <c r="H7531" s="207" t="s">
        <v>495</v>
      </c>
      <c r="I7531" s="207" t="s">
        <v>238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679</v>
      </c>
      <c r="C7532" s="209" t="s">
        <v>680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284</v>
      </c>
      <c r="H7532" s="207" t="s">
        <v>1397</v>
      </c>
      <c r="I7532" s="207" t="s">
        <v>238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679</v>
      </c>
      <c r="C7533" s="209" t="s">
        <v>680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284</v>
      </c>
      <c r="H7533" s="207" t="s">
        <v>1397</v>
      </c>
      <c r="I7533" s="207" t="s">
        <v>238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679</v>
      </c>
      <c r="C7534" s="209" t="s">
        <v>680</v>
      </c>
      <c r="D7534" s="72" t="str">
        <f t="shared" si="235"/>
        <v>nov/2018</v>
      </c>
      <c r="E7534" s="206">
        <v>43418</v>
      </c>
      <c r="F7534" s="205" t="s">
        <v>209</v>
      </c>
      <c r="G7534" s="205" t="s">
        <v>284</v>
      </c>
      <c r="H7534" s="207" t="s">
        <v>295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679</v>
      </c>
      <c r="C7535" s="209" t="s">
        <v>680</v>
      </c>
      <c r="D7535" s="72" t="str">
        <f t="shared" si="235"/>
        <v>nov/2018</v>
      </c>
      <c r="E7535" s="206">
        <v>43418</v>
      </c>
      <c r="F7535" s="205" t="s">
        <v>209</v>
      </c>
      <c r="G7535" s="205" t="s">
        <v>284</v>
      </c>
      <c r="H7535" s="207" t="s">
        <v>295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679</v>
      </c>
      <c r="C7536" s="209" t="s">
        <v>680</v>
      </c>
      <c r="D7536" s="72" t="str">
        <f t="shared" si="235"/>
        <v>nov/2018</v>
      </c>
      <c r="E7536" s="206">
        <v>43418</v>
      </c>
      <c r="F7536" s="205" t="s">
        <v>209</v>
      </c>
      <c r="G7536" s="205" t="s">
        <v>284</v>
      </c>
      <c r="H7536" s="207" t="s">
        <v>295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679</v>
      </c>
      <c r="C7537" s="209" t="s">
        <v>680</v>
      </c>
      <c r="D7537" s="72" t="str">
        <f t="shared" si="235"/>
        <v>nov/2018</v>
      </c>
      <c r="E7537" s="206">
        <v>43418</v>
      </c>
      <c r="F7537" s="205" t="s">
        <v>209</v>
      </c>
      <c r="G7537" s="205" t="s">
        <v>284</v>
      </c>
      <c r="H7537" s="207" t="s">
        <v>295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679</v>
      </c>
      <c r="C7538" s="209" t="s">
        <v>680</v>
      </c>
      <c r="D7538" s="72" t="str">
        <f t="shared" si="235"/>
        <v>nov/2018</v>
      </c>
      <c r="E7538" s="206">
        <v>43418</v>
      </c>
      <c r="F7538" s="205" t="s">
        <v>209</v>
      </c>
      <c r="G7538" s="205" t="s">
        <v>284</v>
      </c>
      <c r="H7538" s="207" t="s">
        <v>295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679</v>
      </c>
      <c r="C7539" s="209" t="s">
        <v>680</v>
      </c>
      <c r="D7539" s="72" t="str">
        <f t="shared" si="235"/>
        <v>nov/2018</v>
      </c>
      <c r="E7539" s="206">
        <v>43418</v>
      </c>
      <c r="F7539" s="205" t="s">
        <v>209</v>
      </c>
      <c r="G7539" s="205" t="s">
        <v>284</v>
      </c>
      <c r="H7539" s="207" t="s">
        <v>295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679</v>
      </c>
      <c r="C7540" s="209" t="s">
        <v>680</v>
      </c>
      <c r="D7540" s="72" t="str">
        <f t="shared" si="235"/>
        <v>nov/2018</v>
      </c>
      <c r="E7540" s="206">
        <v>43418</v>
      </c>
      <c r="F7540" s="205" t="s">
        <v>209</v>
      </c>
      <c r="G7540" s="205" t="s">
        <v>284</v>
      </c>
      <c r="H7540" s="207" t="s">
        <v>295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679</v>
      </c>
      <c r="C7541" s="209" t="s">
        <v>680</v>
      </c>
      <c r="D7541" s="72" t="str">
        <f t="shared" si="235"/>
        <v>nov/2018</v>
      </c>
      <c r="E7541" s="206">
        <v>43418</v>
      </c>
      <c r="F7541" s="205" t="s">
        <v>209</v>
      </c>
      <c r="G7541" s="205" t="s">
        <v>284</v>
      </c>
      <c r="H7541" s="207" t="s">
        <v>295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679</v>
      </c>
      <c r="C7542" s="209" t="s">
        <v>680</v>
      </c>
      <c r="D7542" s="72" t="str">
        <f t="shared" si="235"/>
        <v>nov/2018</v>
      </c>
      <c r="E7542" s="206">
        <v>43418</v>
      </c>
      <c r="F7542" s="205" t="s">
        <v>209</v>
      </c>
      <c r="G7542" s="205" t="s">
        <v>284</v>
      </c>
      <c r="H7542" s="207" t="s">
        <v>295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679</v>
      </c>
      <c r="C7543" s="209" t="s">
        <v>680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284</v>
      </c>
      <c r="H7543" s="207" t="s">
        <v>325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679</v>
      </c>
      <c r="C7544" s="209" t="s">
        <v>680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284</v>
      </c>
      <c r="H7544" s="207" t="s">
        <v>325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679</v>
      </c>
      <c r="C7545" s="209" t="s">
        <v>680</v>
      </c>
      <c r="D7545" s="72" t="str">
        <f t="shared" si="235"/>
        <v>nov/2018</v>
      </c>
      <c r="E7545" s="206">
        <v>43418</v>
      </c>
      <c r="F7545" s="205" t="s">
        <v>1762</v>
      </c>
      <c r="G7545" s="205" t="s">
        <v>284</v>
      </c>
      <c r="H7545" s="207" t="s">
        <v>1003</v>
      </c>
      <c r="I7545" s="207" t="s">
        <v>257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679</v>
      </c>
      <c r="C7546" s="209" t="s">
        <v>680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284</v>
      </c>
      <c r="H7546" s="207" t="s">
        <v>1569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679</v>
      </c>
      <c r="C7547" s="209" t="s">
        <v>680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284</v>
      </c>
      <c r="H7547" s="207" t="s">
        <v>1404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679</v>
      </c>
      <c r="C7548" s="209" t="s">
        <v>680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284</v>
      </c>
      <c r="H7548" s="207" t="s">
        <v>1275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679</v>
      </c>
      <c r="C7549" s="209" t="s">
        <v>680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284</v>
      </c>
      <c r="H7549" s="207" t="s">
        <v>586</v>
      </c>
      <c r="I7549" s="221" t="s">
        <v>163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679</v>
      </c>
      <c r="C7550" s="209" t="s">
        <v>680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284</v>
      </c>
      <c r="H7550" s="207" t="s">
        <v>325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679</v>
      </c>
      <c r="C7551" s="209" t="s">
        <v>680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284</v>
      </c>
      <c r="H7551" s="207" t="s">
        <v>993</v>
      </c>
      <c r="I7551" s="207" t="s">
        <v>239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679</v>
      </c>
      <c r="C7552" s="209" t="s">
        <v>680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284</v>
      </c>
      <c r="H7552" s="207" t="s">
        <v>984</v>
      </c>
      <c r="I7552" s="207" t="s">
        <v>245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679</v>
      </c>
      <c r="C7553" s="209" t="s">
        <v>680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284</v>
      </c>
      <c r="H7553" s="207" t="s">
        <v>306</v>
      </c>
      <c r="I7553" s="207" t="s">
        <v>245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679</v>
      </c>
      <c r="C7554" s="209" t="s">
        <v>680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284</v>
      </c>
      <c r="H7554" s="207" t="s">
        <v>1655</v>
      </c>
      <c r="I7554" s="207" t="s">
        <v>167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679</v>
      </c>
      <c r="C7555" s="209" t="s">
        <v>680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284</v>
      </c>
      <c r="H7555" s="207" t="s">
        <v>1743</v>
      </c>
      <c r="I7555" s="207" t="s">
        <v>237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679</v>
      </c>
      <c r="C7556" s="209" t="s">
        <v>680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284</v>
      </c>
      <c r="H7556" s="207" t="s">
        <v>359</v>
      </c>
      <c r="I7556" s="207" t="s">
        <v>237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679</v>
      </c>
      <c r="C7557" s="209" t="s">
        <v>680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284</v>
      </c>
      <c r="H7557" s="221" t="s">
        <v>1021</v>
      </c>
      <c r="I7557" s="221" t="s">
        <v>237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679</v>
      </c>
      <c r="C7558" s="209" t="s">
        <v>680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284</v>
      </c>
      <c r="H7558" s="207" t="s">
        <v>178</v>
      </c>
      <c r="I7558" s="207" t="s">
        <v>237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679</v>
      </c>
      <c r="C7559" s="209" t="s">
        <v>680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284</v>
      </c>
      <c r="H7559" s="207" t="s">
        <v>996</v>
      </c>
      <c r="I7559" s="207" t="s">
        <v>237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679</v>
      </c>
      <c r="C7560" s="209" t="s">
        <v>680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284</v>
      </c>
      <c r="H7560" s="207" t="s">
        <v>1560</v>
      </c>
      <c r="I7560" s="207" t="s">
        <v>237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679</v>
      </c>
      <c r="C7561" s="209" t="s">
        <v>680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284</v>
      </c>
      <c r="H7561" s="207" t="s">
        <v>303</v>
      </c>
      <c r="I7561" s="207" t="s">
        <v>237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679</v>
      </c>
      <c r="C7562" s="209" t="s">
        <v>680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284</v>
      </c>
      <c r="H7562" s="207" t="s">
        <v>303</v>
      </c>
      <c r="I7562" s="207" t="s">
        <v>237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679</v>
      </c>
      <c r="C7563" s="209" t="s">
        <v>680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284</v>
      </c>
      <c r="H7563" s="207" t="s">
        <v>495</v>
      </c>
      <c r="I7563" s="207" t="s">
        <v>237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679</v>
      </c>
      <c r="C7564" s="209" t="s">
        <v>680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284</v>
      </c>
      <c r="H7564" s="207" t="s">
        <v>495</v>
      </c>
      <c r="I7564" s="207" t="s">
        <v>237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679</v>
      </c>
      <c r="C7565" s="209" t="s">
        <v>680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290</v>
      </c>
      <c r="H7565" s="207" t="s">
        <v>288</v>
      </c>
      <c r="I7565" s="207" t="s">
        <v>237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679</v>
      </c>
      <c r="C7566" s="209" t="s">
        <v>680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314</v>
      </c>
      <c r="H7566" s="207" t="s">
        <v>288</v>
      </c>
      <c r="I7566" s="207" t="s">
        <v>237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679</v>
      </c>
      <c r="C7567" s="209" t="s">
        <v>680</v>
      </c>
      <c r="D7567" s="72" t="str">
        <f t="shared" si="237"/>
        <v>nov/2018</v>
      </c>
      <c r="E7567" s="206">
        <v>43418</v>
      </c>
      <c r="F7567" s="205" t="s">
        <v>202</v>
      </c>
      <c r="G7567" s="205" t="s">
        <v>284</v>
      </c>
      <c r="H7567" s="207" t="s">
        <v>203</v>
      </c>
      <c r="I7567" s="207" t="s">
        <v>289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679</v>
      </c>
      <c r="C7568" s="209" t="s">
        <v>680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284</v>
      </c>
      <c r="H7568" s="207" t="s">
        <v>533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679</v>
      </c>
      <c r="C7569" s="209" t="s">
        <v>680</v>
      </c>
      <c r="D7569" s="72" t="str">
        <f t="shared" si="237"/>
        <v>nov/2018</v>
      </c>
      <c r="E7569" s="206">
        <v>43418</v>
      </c>
      <c r="F7569" s="205" t="s">
        <v>1763</v>
      </c>
      <c r="G7569" s="205" t="s">
        <v>284</v>
      </c>
      <c r="H7569" s="207" t="s">
        <v>1580</v>
      </c>
      <c r="I7569" s="207" t="s">
        <v>260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681</v>
      </c>
      <c r="C7570" s="209" t="s">
        <v>680</v>
      </c>
      <c r="D7570" s="72" t="str">
        <f t="shared" si="237"/>
        <v>nov/2018</v>
      </c>
      <c r="E7570" s="206">
        <v>43418</v>
      </c>
      <c r="F7570" s="205" t="s">
        <v>200</v>
      </c>
      <c r="G7570" s="205" t="s">
        <v>284</v>
      </c>
      <c r="H7570" s="207" t="s">
        <v>296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679</v>
      </c>
      <c r="C7571" s="209" t="s">
        <v>680</v>
      </c>
      <c r="D7571" s="72" t="str">
        <f t="shared" si="237"/>
        <v>nov/2018</v>
      </c>
      <c r="E7571" s="206">
        <v>43418</v>
      </c>
      <c r="F7571" s="205" t="s">
        <v>200</v>
      </c>
      <c r="G7571" s="205" t="s">
        <v>284</v>
      </c>
      <c r="H7571" s="207" t="s">
        <v>296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679</v>
      </c>
      <c r="C7572" s="209" t="s">
        <v>680</v>
      </c>
      <c r="D7572" s="72" t="str">
        <f t="shared" si="237"/>
        <v>nov/2018</v>
      </c>
      <c r="E7572" s="206">
        <v>43420</v>
      </c>
      <c r="F7572" s="205" t="s">
        <v>1495</v>
      </c>
      <c r="G7572" s="205" t="s">
        <v>284</v>
      </c>
      <c r="H7572" s="207" t="s">
        <v>914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679</v>
      </c>
      <c r="C7573" s="209" t="s">
        <v>680</v>
      </c>
      <c r="D7573" s="72" t="str">
        <f t="shared" si="237"/>
        <v>nov/2018</v>
      </c>
      <c r="E7573" s="206">
        <v>43420</v>
      </c>
      <c r="F7573" s="205" t="s">
        <v>209</v>
      </c>
      <c r="G7573" s="205" t="s">
        <v>284</v>
      </c>
      <c r="H7573" s="207" t="s">
        <v>318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679</v>
      </c>
      <c r="C7574" s="209" t="s">
        <v>680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284</v>
      </c>
      <c r="H7574" s="207" t="s">
        <v>304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679</v>
      </c>
      <c r="C7575" s="209" t="s">
        <v>680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284</v>
      </c>
      <c r="H7575" s="207" t="s">
        <v>1764</v>
      </c>
      <c r="I7575" s="207" t="s">
        <v>273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679</v>
      </c>
      <c r="C7576" s="209" t="s">
        <v>680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284</v>
      </c>
      <c r="H7576" s="207" t="s">
        <v>359</v>
      </c>
      <c r="I7576" s="207" t="s">
        <v>238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679</v>
      </c>
      <c r="C7577" s="209" t="s">
        <v>680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284</v>
      </c>
      <c r="H7577" s="207" t="s">
        <v>385</v>
      </c>
      <c r="I7577" s="207" t="s">
        <v>238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679</v>
      </c>
      <c r="C7578" s="209" t="s">
        <v>680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284</v>
      </c>
      <c r="H7578" s="207" t="s">
        <v>320</v>
      </c>
      <c r="I7578" s="207" t="s">
        <v>238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679</v>
      </c>
      <c r="C7579" s="209" t="s">
        <v>680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286</v>
      </c>
      <c r="H7579" s="207" t="s">
        <v>406</v>
      </c>
      <c r="I7579" s="207" t="s">
        <v>238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679</v>
      </c>
      <c r="C7580" s="209" t="s">
        <v>680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284</v>
      </c>
      <c r="H7580" s="207" t="s">
        <v>1397</v>
      </c>
      <c r="I7580" s="207" t="s">
        <v>238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679</v>
      </c>
      <c r="C7581" s="209" t="s">
        <v>680</v>
      </c>
      <c r="D7581" s="72" t="str">
        <f t="shared" si="237"/>
        <v>nov/2018</v>
      </c>
      <c r="E7581" s="206">
        <v>43423</v>
      </c>
      <c r="F7581" s="205" t="s">
        <v>209</v>
      </c>
      <c r="G7581" s="205" t="s">
        <v>284</v>
      </c>
      <c r="H7581" s="207" t="s">
        <v>295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679</v>
      </c>
      <c r="C7582" s="209" t="s">
        <v>680</v>
      </c>
      <c r="D7582" s="72" t="str">
        <f t="shared" si="237"/>
        <v>nov/2018</v>
      </c>
      <c r="E7582" s="206">
        <v>43423</v>
      </c>
      <c r="F7582" s="205" t="s">
        <v>209</v>
      </c>
      <c r="G7582" s="205" t="s">
        <v>284</v>
      </c>
      <c r="H7582" s="207" t="s">
        <v>295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679</v>
      </c>
      <c r="C7583" s="209" t="s">
        <v>680</v>
      </c>
      <c r="D7583" s="72" t="str">
        <f t="shared" si="237"/>
        <v>nov/2018</v>
      </c>
      <c r="E7583" s="206">
        <v>43423</v>
      </c>
      <c r="F7583" s="205" t="s">
        <v>209</v>
      </c>
      <c r="G7583" s="205" t="s">
        <v>284</v>
      </c>
      <c r="H7583" s="207" t="s">
        <v>295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679</v>
      </c>
      <c r="C7584" s="209" t="s">
        <v>680</v>
      </c>
      <c r="D7584" s="72" t="str">
        <f t="shared" si="237"/>
        <v>nov/2018</v>
      </c>
      <c r="E7584" s="206">
        <v>43423</v>
      </c>
      <c r="F7584" s="205" t="s">
        <v>209</v>
      </c>
      <c r="G7584" s="205" t="s">
        <v>284</v>
      </c>
      <c r="H7584" s="207" t="s">
        <v>295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679</v>
      </c>
      <c r="C7585" s="209" t="s">
        <v>680</v>
      </c>
      <c r="D7585" s="72" t="str">
        <f t="shared" si="237"/>
        <v>nov/2018</v>
      </c>
      <c r="E7585" s="206">
        <v>43423</v>
      </c>
      <c r="F7585" s="205" t="s">
        <v>209</v>
      </c>
      <c r="G7585" s="205" t="s">
        <v>284</v>
      </c>
      <c r="H7585" s="207" t="s">
        <v>295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679</v>
      </c>
      <c r="C7586" s="209" t="s">
        <v>680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284</v>
      </c>
      <c r="H7586" s="207" t="s">
        <v>400</v>
      </c>
      <c r="I7586" s="207" t="s">
        <v>249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679</v>
      </c>
      <c r="C7587" s="209" t="s">
        <v>680</v>
      </c>
      <c r="D7587" s="72" t="str">
        <f t="shared" si="237"/>
        <v>nov/2018</v>
      </c>
      <c r="E7587" s="206">
        <v>43423</v>
      </c>
      <c r="F7587" s="205" t="s">
        <v>554</v>
      </c>
      <c r="G7587" s="205" t="s">
        <v>284</v>
      </c>
      <c r="H7587" s="207" t="s">
        <v>554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679</v>
      </c>
      <c r="C7588" s="209" t="s">
        <v>680</v>
      </c>
      <c r="D7588" s="72" t="str">
        <f t="shared" si="237"/>
        <v>nov/2018</v>
      </c>
      <c r="E7588" s="206">
        <v>43423</v>
      </c>
      <c r="F7588" s="205" t="s">
        <v>556</v>
      </c>
      <c r="G7588" s="205" t="s">
        <v>284</v>
      </c>
      <c r="H7588" s="207" t="s">
        <v>556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679</v>
      </c>
      <c r="C7589" s="209" t="s">
        <v>680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284</v>
      </c>
      <c r="H7589" s="207" t="s">
        <v>1765</v>
      </c>
      <c r="I7589" s="207" t="s">
        <v>240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679</v>
      </c>
      <c r="C7590" s="209" t="s">
        <v>680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284</v>
      </c>
      <c r="H7590" s="207" t="s">
        <v>1002</v>
      </c>
      <c r="I7590" s="207" t="s">
        <v>241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679</v>
      </c>
      <c r="C7591" s="209" t="s">
        <v>680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284</v>
      </c>
      <c r="H7591" s="207" t="s">
        <v>1404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679</v>
      </c>
      <c r="C7592" s="209" t="s">
        <v>680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284</v>
      </c>
      <c r="H7592" s="207" t="s">
        <v>1161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679</v>
      </c>
      <c r="C7593" s="209" t="s">
        <v>680</v>
      </c>
      <c r="D7593" s="72" t="str">
        <f t="shared" si="237"/>
        <v>nov/2018</v>
      </c>
      <c r="E7593" s="206">
        <v>43423</v>
      </c>
      <c r="F7593" s="205" t="s">
        <v>557</v>
      </c>
      <c r="G7593" s="205" t="s">
        <v>284</v>
      </c>
      <c r="H7593" s="207" t="s">
        <v>557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679</v>
      </c>
      <c r="C7594" s="209" t="s">
        <v>680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284</v>
      </c>
      <c r="H7594" s="207" t="s">
        <v>1002</v>
      </c>
      <c r="I7594" s="207" t="s">
        <v>189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679</v>
      </c>
      <c r="C7595" s="209" t="s">
        <v>680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284</v>
      </c>
      <c r="H7595" s="207" t="s">
        <v>179</v>
      </c>
      <c r="I7595" s="221" t="s">
        <v>239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679</v>
      </c>
      <c r="C7596" s="209" t="s">
        <v>680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284</v>
      </c>
      <c r="H7596" s="207" t="s">
        <v>659</v>
      </c>
      <c r="I7596" s="207" t="s">
        <v>239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679</v>
      </c>
      <c r="C7597" s="209" t="s">
        <v>680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284</v>
      </c>
      <c r="H7597" s="207" t="s">
        <v>1010</v>
      </c>
      <c r="I7597" s="207" t="s">
        <v>167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679</v>
      </c>
      <c r="C7598" s="209" t="s">
        <v>680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284</v>
      </c>
      <c r="H7598" s="207" t="s">
        <v>359</v>
      </c>
      <c r="I7598" s="207" t="s">
        <v>237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679</v>
      </c>
      <c r="C7599" s="209" t="s">
        <v>680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286</v>
      </c>
      <c r="H7599" s="207" t="s">
        <v>1553</v>
      </c>
      <c r="I7599" s="207" t="s">
        <v>237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679</v>
      </c>
      <c r="C7600" s="209" t="s">
        <v>680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300</v>
      </c>
      <c r="H7600" s="207" t="s">
        <v>574</v>
      </c>
      <c r="I7600" s="207" t="s">
        <v>237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679</v>
      </c>
      <c r="C7601" s="209" t="s">
        <v>680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284</v>
      </c>
      <c r="H7601" s="207" t="s">
        <v>384</v>
      </c>
      <c r="I7601" s="207" t="s">
        <v>237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679</v>
      </c>
      <c r="C7602" s="209" t="s">
        <v>680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284</v>
      </c>
      <c r="H7602" s="207" t="s">
        <v>987</v>
      </c>
      <c r="I7602" s="207" t="s">
        <v>237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679</v>
      </c>
      <c r="C7603" s="209" t="s">
        <v>680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284</v>
      </c>
      <c r="H7603" s="207" t="s">
        <v>1766</v>
      </c>
      <c r="I7603" s="207" t="s">
        <v>233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679</v>
      </c>
      <c r="C7604" s="209" t="s">
        <v>680</v>
      </c>
      <c r="D7604" s="72" t="str">
        <f t="shared" si="237"/>
        <v>nov/2018</v>
      </c>
      <c r="E7604" s="206">
        <v>43423</v>
      </c>
      <c r="F7604" s="205" t="s">
        <v>202</v>
      </c>
      <c r="G7604" s="205" t="s">
        <v>284</v>
      </c>
      <c r="H7604" s="207" t="s">
        <v>203</v>
      </c>
      <c r="I7604" s="207" t="s">
        <v>289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679</v>
      </c>
      <c r="C7605" s="209" t="s">
        <v>680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284</v>
      </c>
      <c r="H7605" s="207" t="s">
        <v>1061</v>
      </c>
      <c r="I7605" s="207" t="s">
        <v>267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679</v>
      </c>
      <c r="C7606" s="209" t="s">
        <v>680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284</v>
      </c>
      <c r="H7606" s="207" t="s">
        <v>1471</v>
      </c>
      <c r="I7606" s="207" t="s">
        <v>266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679</v>
      </c>
      <c r="C7607" s="209" t="s">
        <v>680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421</v>
      </c>
      <c r="H7607" s="207" t="s">
        <v>1748</v>
      </c>
      <c r="I7607" s="207" t="s">
        <v>247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681</v>
      </c>
      <c r="C7608" s="209" t="s">
        <v>680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284</v>
      </c>
      <c r="H7608" s="207" t="s">
        <v>140</v>
      </c>
      <c r="I7608" s="207" t="s">
        <v>224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679</v>
      </c>
      <c r="C7609" s="209" t="s">
        <v>680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284</v>
      </c>
      <c r="H7609" s="207" t="s">
        <v>1764</v>
      </c>
      <c r="I7609" s="207" t="s">
        <v>273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679</v>
      </c>
      <c r="C7610" s="209" t="s">
        <v>680</v>
      </c>
      <c r="D7610" s="72" t="str">
        <f t="shared" si="237"/>
        <v>nov/2018</v>
      </c>
      <c r="E7610" s="206">
        <v>43424</v>
      </c>
      <c r="F7610" s="205" t="s">
        <v>1767</v>
      </c>
      <c r="G7610" s="205" t="s">
        <v>284</v>
      </c>
      <c r="H7610" s="207" t="s">
        <v>333</v>
      </c>
      <c r="I7610" s="207" t="s">
        <v>157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681</v>
      </c>
      <c r="C7611" s="209" t="s">
        <v>680</v>
      </c>
      <c r="D7611" s="72" t="str">
        <f t="shared" si="237"/>
        <v>nov/2018</v>
      </c>
      <c r="E7611" s="206">
        <v>43424</v>
      </c>
      <c r="F7611" s="205" t="s">
        <v>209</v>
      </c>
      <c r="G7611" s="205" t="s">
        <v>284</v>
      </c>
      <c r="H7611" s="207" t="s">
        <v>318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681</v>
      </c>
      <c r="C7612" s="209" t="s">
        <v>680</v>
      </c>
      <c r="D7612" s="72" t="str">
        <f t="shared" si="237"/>
        <v>nov/2018</v>
      </c>
      <c r="E7612" s="206">
        <v>43424</v>
      </c>
      <c r="F7612" s="205" t="s">
        <v>209</v>
      </c>
      <c r="G7612" s="205" t="s">
        <v>284</v>
      </c>
      <c r="H7612" s="207" t="s">
        <v>1551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681</v>
      </c>
      <c r="C7613" s="209" t="s">
        <v>680</v>
      </c>
      <c r="D7613" s="72" t="str">
        <f t="shared" si="237"/>
        <v>nov/2018</v>
      </c>
      <c r="E7613" s="206">
        <v>43424</v>
      </c>
      <c r="F7613" s="205" t="s">
        <v>209</v>
      </c>
      <c r="G7613" s="205" t="s">
        <v>284</v>
      </c>
      <c r="H7613" s="207" t="s">
        <v>1551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681</v>
      </c>
      <c r="C7614" s="209" t="s">
        <v>680</v>
      </c>
      <c r="D7614" s="72" t="str">
        <f t="shared" si="237"/>
        <v>nov/2018</v>
      </c>
      <c r="E7614" s="206">
        <v>43424</v>
      </c>
      <c r="F7614" s="205" t="s">
        <v>209</v>
      </c>
      <c r="G7614" s="205" t="s">
        <v>284</v>
      </c>
      <c r="H7614" s="207" t="s">
        <v>1551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681</v>
      </c>
      <c r="C7615" s="209" t="s">
        <v>680</v>
      </c>
      <c r="D7615" s="72" t="str">
        <f t="shared" si="237"/>
        <v>nov/2018</v>
      </c>
      <c r="E7615" s="206">
        <v>43424</v>
      </c>
      <c r="F7615" s="205" t="s">
        <v>209</v>
      </c>
      <c r="G7615" s="205" t="s">
        <v>284</v>
      </c>
      <c r="H7615" s="207" t="s">
        <v>1551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679</v>
      </c>
      <c r="C7616" s="209" t="s">
        <v>680</v>
      </c>
      <c r="D7616" s="72" t="str">
        <f t="shared" si="237"/>
        <v>nov/2018</v>
      </c>
      <c r="E7616" s="206">
        <v>43424</v>
      </c>
      <c r="F7616" s="205" t="s">
        <v>209</v>
      </c>
      <c r="G7616" s="205" t="s">
        <v>284</v>
      </c>
      <c r="H7616" s="207" t="s">
        <v>295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679</v>
      </c>
      <c r="C7617" s="209" t="s">
        <v>680</v>
      </c>
      <c r="D7617" s="72" t="str">
        <f t="shared" si="237"/>
        <v>nov/2018</v>
      </c>
      <c r="E7617" s="206">
        <v>43424</v>
      </c>
      <c r="F7617" s="205" t="s">
        <v>555</v>
      </c>
      <c r="G7617" s="205" t="s">
        <v>284</v>
      </c>
      <c r="H7617" s="207" t="s">
        <v>555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679</v>
      </c>
      <c r="C7618" s="209" t="s">
        <v>680</v>
      </c>
      <c r="D7618" s="72" t="str">
        <f t="shared" si="237"/>
        <v>nov/2018</v>
      </c>
      <c r="E7618" s="206">
        <v>43424</v>
      </c>
      <c r="F7618" s="205" t="s">
        <v>1768</v>
      </c>
      <c r="G7618" s="205" t="s">
        <v>284</v>
      </c>
      <c r="H7618" s="207" t="s">
        <v>325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679</v>
      </c>
      <c r="C7619" s="209" t="s">
        <v>680</v>
      </c>
      <c r="D7619" s="72" t="str">
        <f t="shared" si="237"/>
        <v>nov/2018</v>
      </c>
      <c r="E7619" s="206">
        <v>43424</v>
      </c>
      <c r="F7619" s="205" t="s">
        <v>1769</v>
      </c>
      <c r="G7619" s="205" t="s">
        <v>284</v>
      </c>
      <c r="H7619" s="207" t="s">
        <v>325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679</v>
      </c>
      <c r="C7620" s="209" t="s">
        <v>680</v>
      </c>
      <c r="D7620" s="72" t="str">
        <f t="shared" ref="D7620:D7683" si="239">TEXT(E7620,"mmm/aaaa")</f>
        <v>nov/2018</v>
      </c>
      <c r="E7620" s="206">
        <v>43424</v>
      </c>
      <c r="F7620" s="205" t="s">
        <v>1770</v>
      </c>
      <c r="G7620" s="205" t="s">
        <v>284</v>
      </c>
      <c r="H7620" s="207" t="s">
        <v>325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679</v>
      </c>
      <c r="C7621" s="209" t="s">
        <v>680</v>
      </c>
      <c r="D7621" s="72" t="str">
        <f t="shared" si="239"/>
        <v>nov/2018</v>
      </c>
      <c r="E7621" s="206">
        <v>43424</v>
      </c>
      <c r="F7621" s="205" t="s">
        <v>1771</v>
      </c>
      <c r="G7621" s="205" t="s">
        <v>284</v>
      </c>
      <c r="H7621" s="207" t="s">
        <v>325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679</v>
      </c>
      <c r="C7622" s="209" t="s">
        <v>680</v>
      </c>
      <c r="D7622" s="72" t="str">
        <f t="shared" si="239"/>
        <v>nov/2018</v>
      </c>
      <c r="E7622" s="206">
        <v>43424</v>
      </c>
      <c r="F7622" s="205" t="s">
        <v>1772</v>
      </c>
      <c r="G7622" s="205" t="s">
        <v>284</v>
      </c>
      <c r="H7622" s="207" t="s">
        <v>325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679</v>
      </c>
      <c r="C7623" s="209" t="s">
        <v>680</v>
      </c>
      <c r="D7623" s="72" t="str">
        <f t="shared" si="239"/>
        <v>nov/2018</v>
      </c>
      <c r="E7623" s="206">
        <v>43424</v>
      </c>
      <c r="F7623" s="205" t="s">
        <v>1773</v>
      </c>
      <c r="G7623" s="205" t="s">
        <v>284</v>
      </c>
      <c r="H7623" s="207" t="s">
        <v>325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679</v>
      </c>
      <c r="C7624" s="209" t="s">
        <v>680</v>
      </c>
      <c r="D7624" s="72" t="str">
        <f t="shared" si="239"/>
        <v>nov/2018</v>
      </c>
      <c r="E7624" s="206">
        <v>43424</v>
      </c>
      <c r="F7624" s="205" t="s">
        <v>1774</v>
      </c>
      <c r="G7624" s="205" t="s">
        <v>284</v>
      </c>
      <c r="H7624" s="207" t="s">
        <v>1047</v>
      </c>
      <c r="I7624" s="207" t="s">
        <v>258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679</v>
      </c>
      <c r="C7625" s="209" t="s">
        <v>680</v>
      </c>
      <c r="D7625" s="72" t="str">
        <f t="shared" si="239"/>
        <v>nov/2018</v>
      </c>
      <c r="E7625" s="206">
        <v>43424</v>
      </c>
      <c r="F7625" s="205" t="s">
        <v>1775</v>
      </c>
      <c r="G7625" s="205" t="s">
        <v>284</v>
      </c>
      <c r="H7625" s="207" t="s">
        <v>1047</v>
      </c>
      <c r="I7625" s="207" t="s">
        <v>258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679</v>
      </c>
      <c r="C7626" s="209" t="s">
        <v>680</v>
      </c>
      <c r="D7626" s="72" t="str">
        <f t="shared" si="239"/>
        <v>nov/2018</v>
      </c>
      <c r="E7626" s="206">
        <v>43424</v>
      </c>
      <c r="F7626" s="205" t="s">
        <v>485</v>
      </c>
      <c r="G7626" s="205" t="s">
        <v>284</v>
      </c>
      <c r="H7626" s="207" t="s">
        <v>1003</v>
      </c>
      <c r="I7626" s="207" t="s">
        <v>257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679</v>
      </c>
      <c r="C7627" s="209" t="s">
        <v>680</v>
      </c>
      <c r="D7627" s="72" t="str">
        <f t="shared" si="239"/>
        <v>nov/2018</v>
      </c>
      <c r="E7627" s="206">
        <v>43424</v>
      </c>
      <c r="F7627" s="205" t="s">
        <v>662</v>
      </c>
      <c r="G7627" s="205" t="s">
        <v>284</v>
      </c>
      <c r="H7627" s="207" t="s">
        <v>1003</v>
      </c>
      <c r="I7627" s="207" t="s">
        <v>257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679</v>
      </c>
      <c r="C7628" s="209" t="s">
        <v>680</v>
      </c>
      <c r="D7628" s="72" t="str">
        <f t="shared" si="239"/>
        <v>nov/2018</v>
      </c>
      <c r="E7628" s="206">
        <v>43424</v>
      </c>
      <c r="F7628" s="205" t="s">
        <v>479</v>
      </c>
      <c r="G7628" s="205" t="s">
        <v>284</v>
      </c>
      <c r="H7628" s="207" t="s">
        <v>1003</v>
      </c>
      <c r="I7628" s="207" t="s">
        <v>257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679</v>
      </c>
      <c r="C7629" s="209" t="s">
        <v>680</v>
      </c>
      <c r="D7629" s="72" t="str">
        <f t="shared" si="239"/>
        <v>nov/2018</v>
      </c>
      <c r="E7629" s="206">
        <v>43424</v>
      </c>
      <c r="F7629" s="205" t="s">
        <v>1132</v>
      </c>
      <c r="G7629" s="205" t="s">
        <v>284</v>
      </c>
      <c r="H7629" s="207" t="s">
        <v>1003</v>
      </c>
      <c r="I7629" s="207" t="s">
        <v>257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679</v>
      </c>
      <c r="C7630" s="209" t="s">
        <v>680</v>
      </c>
      <c r="D7630" s="72" t="str">
        <f t="shared" si="239"/>
        <v>nov/2018</v>
      </c>
      <c r="E7630" s="206">
        <v>43424</v>
      </c>
      <c r="F7630" s="205" t="s">
        <v>1776</v>
      </c>
      <c r="G7630" s="205" t="s">
        <v>284</v>
      </c>
      <c r="H7630" s="207" t="s">
        <v>1002</v>
      </c>
      <c r="I7630" s="207" t="s">
        <v>241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679</v>
      </c>
      <c r="C7631" s="209" t="s">
        <v>680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284</v>
      </c>
      <c r="H7631" s="207" t="s">
        <v>1568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679</v>
      </c>
      <c r="C7632" s="209" t="s">
        <v>680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284</v>
      </c>
      <c r="H7632" s="207" t="s">
        <v>1569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679</v>
      </c>
      <c r="C7633" s="209" t="s">
        <v>680</v>
      </c>
      <c r="D7633" s="72" t="str">
        <f t="shared" si="239"/>
        <v>nov/2018</v>
      </c>
      <c r="E7633" s="206">
        <v>43424</v>
      </c>
      <c r="F7633" s="205" t="s">
        <v>1777</v>
      </c>
      <c r="G7633" s="205" t="s">
        <v>284</v>
      </c>
      <c r="H7633" s="207" t="s">
        <v>1275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679</v>
      </c>
      <c r="C7634" s="209" t="s">
        <v>680</v>
      </c>
      <c r="D7634" s="72" t="str">
        <f t="shared" si="239"/>
        <v>nov/2018</v>
      </c>
      <c r="E7634" s="206">
        <v>43424</v>
      </c>
      <c r="F7634" s="205" t="s">
        <v>1778</v>
      </c>
      <c r="G7634" s="205" t="s">
        <v>284</v>
      </c>
      <c r="H7634" s="207" t="s">
        <v>1275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679</v>
      </c>
      <c r="C7635" s="209" t="s">
        <v>680</v>
      </c>
      <c r="D7635" s="72" t="str">
        <f t="shared" si="239"/>
        <v>nov/2018</v>
      </c>
      <c r="E7635" s="206">
        <v>43424</v>
      </c>
      <c r="F7635" s="205" t="s">
        <v>1779</v>
      </c>
      <c r="G7635" s="205" t="s">
        <v>284</v>
      </c>
      <c r="H7635" s="207" t="s">
        <v>1275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679</v>
      </c>
      <c r="C7636" s="209" t="s">
        <v>680</v>
      </c>
      <c r="D7636" s="72" t="str">
        <f t="shared" si="239"/>
        <v>nov/2018</v>
      </c>
      <c r="E7636" s="206">
        <v>43424</v>
      </c>
      <c r="F7636" s="205" t="s">
        <v>1642</v>
      </c>
      <c r="G7636" s="205" t="s">
        <v>284</v>
      </c>
      <c r="H7636" s="207" t="s">
        <v>325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679</v>
      </c>
      <c r="C7637" s="209" t="s">
        <v>680</v>
      </c>
      <c r="D7637" s="72" t="str">
        <f t="shared" si="239"/>
        <v>nov/2018</v>
      </c>
      <c r="E7637" s="206">
        <v>43424</v>
      </c>
      <c r="F7637" s="205" t="s">
        <v>1780</v>
      </c>
      <c r="G7637" s="205" t="s">
        <v>284</v>
      </c>
      <c r="H7637" s="207" t="s">
        <v>325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679</v>
      </c>
      <c r="C7638" s="209" t="s">
        <v>680</v>
      </c>
      <c r="D7638" s="72" t="str">
        <f t="shared" si="239"/>
        <v>nov/2018</v>
      </c>
      <c r="E7638" s="206">
        <v>43424</v>
      </c>
      <c r="F7638" s="205" t="s">
        <v>1781</v>
      </c>
      <c r="G7638" s="205" t="s">
        <v>284</v>
      </c>
      <c r="H7638" s="207" t="s">
        <v>325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679</v>
      </c>
      <c r="C7639" s="209" t="s">
        <v>680</v>
      </c>
      <c r="D7639" s="72" t="str">
        <f t="shared" si="239"/>
        <v>nov/2018</v>
      </c>
      <c r="E7639" s="206">
        <v>43424</v>
      </c>
      <c r="F7639" s="205" t="s">
        <v>1219</v>
      </c>
      <c r="G7639" s="205" t="s">
        <v>284</v>
      </c>
      <c r="H7639" s="207" t="s">
        <v>325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679</v>
      </c>
      <c r="C7640" s="209" t="s">
        <v>680</v>
      </c>
      <c r="D7640" s="72" t="str">
        <f t="shared" si="239"/>
        <v>nov/2018</v>
      </c>
      <c r="E7640" s="206">
        <v>43424</v>
      </c>
      <c r="F7640" s="205" t="s">
        <v>1301</v>
      </c>
      <c r="G7640" s="205" t="s">
        <v>284</v>
      </c>
      <c r="H7640" s="207" t="s">
        <v>325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679</v>
      </c>
      <c r="C7641" s="209" t="s">
        <v>680</v>
      </c>
      <c r="D7641" s="72" t="str">
        <f t="shared" si="239"/>
        <v>nov/2018</v>
      </c>
      <c r="E7641" s="206">
        <v>43424</v>
      </c>
      <c r="F7641" s="205" t="s">
        <v>1133</v>
      </c>
      <c r="G7641" s="205" t="s">
        <v>284</v>
      </c>
      <c r="H7641" s="207" t="s">
        <v>325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679</v>
      </c>
      <c r="C7642" s="209" t="s">
        <v>680</v>
      </c>
      <c r="D7642" s="72" t="str">
        <f t="shared" si="239"/>
        <v>nov/2018</v>
      </c>
      <c r="E7642" s="206">
        <v>43424</v>
      </c>
      <c r="F7642" s="205" t="s">
        <v>1220</v>
      </c>
      <c r="G7642" s="205" t="s">
        <v>284</v>
      </c>
      <c r="H7642" s="207" t="s">
        <v>325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679</v>
      </c>
      <c r="C7643" s="209" t="s">
        <v>680</v>
      </c>
      <c r="D7643" s="72" t="str">
        <f t="shared" si="239"/>
        <v>nov/2018</v>
      </c>
      <c r="E7643" s="206">
        <v>43424</v>
      </c>
      <c r="F7643" s="205" t="s">
        <v>1782</v>
      </c>
      <c r="G7643" s="205" t="s">
        <v>284</v>
      </c>
      <c r="H7643" s="207" t="s">
        <v>325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679</v>
      </c>
      <c r="C7644" s="209" t="s">
        <v>680</v>
      </c>
      <c r="D7644" s="72" t="str">
        <f t="shared" si="239"/>
        <v>nov/2018</v>
      </c>
      <c r="E7644" s="206">
        <v>43424</v>
      </c>
      <c r="F7644" s="205" t="s">
        <v>1783</v>
      </c>
      <c r="G7644" s="205" t="s">
        <v>284</v>
      </c>
      <c r="H7644" s="207" t="s">
        <v>325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679</v>
      </c>
      <c r="C7645" s="209" t="s">
        <v>680</v>
      </c>
      <c r="D7645" s="72" t="str">
        <f t="shared" si="239"/>
        <v>nov/2018</v>
      </c>
      <c r="E7645" s="206">
        <v>43424</v>
      </c>
      <c r="F7645" s="205" t="s">
        <v>1784</v>
      </c>
      <c r="G7645" s="205" t="s">
        <v>284</v>
      </c>
      <c r="H7645" s="207" t="s">
        <v>1002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679</v>
      </c>
      <c r="C7646" s="209" t="s">
        <v>680</v>
      </c>
      <c r="D7646" s="72" t="str">
        <f t="shared" si="239"/>
        <v>nov/2018</v>
      </c>
      <c r="E7646" s="206">
        <v>43424</v>
      </c>
      <c r="F7646" s="205" t="s">
        <v>1635</v>
      </c>
      <c r="G7646" s="205" t="s">
        <v>284</v>
      </c>
      <c r="H7646" s="207" t="s">
        <v>1168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679</v>
      </c>
      <c r="C7647" s="209" t="s">
        <v>680</v>
      </c>
      <c r="D7647" s="72" t="str">
        <f t="shared" si="239"/>
        <v>nov/2018</v>
      </c>
      <c r="E7647" s="206">
        <v>43424</v>
      </c>
      <c r="F7647" s="205" t="s">
        <v>1785</v>
      </c>
      <c r="G7647" s="205" t="s">
        <v>284</v>
      </c>
      <c r="H7647" s="207" t="s">
        <v>533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679</v>
      </c>
      <c r="C7648" s="209" t="s">
        <v>680</v>
      </c>
      <c r="D7648" s="72" t="str">
        <f t="shared" si="239"/>
        <v>nov/2018</v>
      </c>
      <c r="E7648" s="206">
        <v>43424</v>
      </c>
      <c r="F7648" s="205" t="s">
        <v>1786</v>
      </c>
      <c r="G7648" s="205" t="s">
        <v>284</v>
      </c>
      <c r="H7648" s="207" t="s">
        <v>533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679</v>
      </c>
      <c r="C7649" s="209" t="s">
        <v>680</v>
      </c>
      <c r="D7649" s="72" t="str">
        <f t="shared" si="239"/>
        <v>nov/2018</v>
      </c>
      <c r="E7649" s="206">
        <v>43424</v>
      </c>
      <c r="F7649" s="205" t="s">
        <v>1622</v>
      </c>
      <c r="G7649" s="205" t="s">
        <v>284</v>
      </c>
      <c r="H7649" s="207" t="s">
        <v>533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679</v>
      </c>
      <c r="C7650" s="209" t="s">
        <v>680</v>
      </c>
      <c r="D7650" s="72" t="str">
        <f t="shared" si="239"/>
        <v>nov/2018</v>
      </c>
      <c r="E7650" s="206">
        <v>43424</v>
      </c>
      <c r="F7650" s="205" t="s">
        <v>1680</v>
      </c>
      <c r="G7650" s="205" t="s">
        <v>284</v>
      </c>
      <c r="H7650" s="207" t="s">
        <v>1482</v>
      </c>
      <c r="I7650" s="207" t="s">
        <v>232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679</v>
      </c>
      <c r="C7651" s="209" t="s">
        <v>680</v>
      </c>
      <c r="D7651" s="72" t="str">
        <f t="shared" si="239"/>
        <v>nov/2018</v>
      </c>
      <c r="E7651" s="206">
        <v>43424</v>
      </c>
      <c r="F7651" s="205" t="s">
        <v>522</v>
      </c>
      <c r="G7651" s="205" t="s">
        <v>284</v>
      </c>
      <c r="H7651" s="207" t="s">
        <v>1482</v>
      </c>
      <c r="I7651" s="207" t="s">
        <v>232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679</v>
      </c>
      <c r="C7652" s="209" t="s">
        <v>680</v>
      </c>
      <c r="D7652" s="72" t="str">
        <f t="shared" si="239"/>
        <v>nov/2018</v>
      </c>
      <c r="E7652" s="206">
        <v>43424</v>
      </c>
      <c r="F7652" s="205" t="s">
        <v>523</v>
      </c>
      <c r="G7652" s="205" t="s">
        <v>284</v>
      </c>
      <c r="H7652" s="207" t="s">
        <v>1482</v>
      </c>
      <c r="I7652" s="207" t="s">
        <v>232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679</v>
      </c>
      <c r="C7653" s="209" t="s">
        <v>680</v>
      </c>
      <c r="D7653" s="72" t="str">
        <f t="shared" si="239"/>
        <v>nov/2018</v>
      </c>
      <c r="E7653" s="206">
        <v>43424</v>
      </c>
      <c r="F7653" s="205" t="s">
        <v>332</v>
      </c>
      <c r="G7653" s="205" t="s">
        <v>284</v>
      </c>
      <c r="H7653" s="207" t="s">
        <v>1482</v>
      </c>
      <c r="I7653" s="207" t="s">
        <v>232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679</v>
      </c>
      <c r="C7654" s="209" t="s">
        <v>680</v>
      </c>
      <c r="D7654" s="72" t="str">
        <f t="shared" si="239"/>
        <v>nov/2018</v>
      </c>
      <c r="E7654" s="206">
        <v>43424</v>
      </c>
      <c r="F7654" s="205" t="s">
        <v>1787</v>
      </c>
      <c r="G7654" s="205" t="s">
        <v>284</v>
      </c>
      <c r="H7654" s="207" t="s">
        <v>1017</v>
      </c>
      <c r="I7654" s="207" t="s">
        <v>232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679</v>
      </c>
      <c r="C7655" s="209" t="s">
        <v>680</v>
      </c>
      <c r="D7655" s="72" t="str">
        <f t="shared" si="239"/>
        <v>nov/2018</v>
      </c>
      <c r="E7655" s="206">
        <v>43424</v>
      </c>
      <c r="F7655" s="205" t="s">
        <v>1788</v>
      </c>
      <c r="G7655" s="205" t="s">
        <v>284</v>
      </c>
      <c r="H7655" s="207" t="s">
        <v>1017</v>
      </c>
      <c r="I7655" s="207" t="s">
        <v>232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679</v>
      </c>
      <c r="C7656" s="209" t="s">
        <v>680</v>
      </c>
      <c r="D7656" s="72" t="str">
        <f t="shared" si="239"/>
        <v>nov/2018</v>
      </c>
      <c r="E7656" s="206">
        <v>43424</v>
      </c>
      <c r="F7656" s="205" t="s">
        <v>649</v>
      </c>
      <c r="G7656" s="205" t="s">
        <v>284</v>
      </c>
      <c r="H7656" s="207" t="s">
        <v>1018</v>
      </c>
      <c r="I7656" s="207" t="s">
        <v>232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679</v>
      </c>
      <c r="C7657" s="209" t="s">
        <v>680</v>
      </c>
      <c r="D7657" s="72" t="str">
        <f t="shared" si="239"/>
        <v>nov/2018</v>
      </c>
      <c r="E7657" s="206">
        <v>43424</v>
      </c>
      <c r="F7657" s="205" t="s">
        <v>437</v>
      </c>
      <c r="G7657" s="205" t="s">
        <v>284</v>
      </c>
      <c r="H7657" s="207" t="s">
        <v>1018</v>
      </c>
      <c r="I7657" s="207" t="s">
        <v>232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679</v>
      </c>
      <c r="C7658" s="209" t="s">
        <v>680</v>
      </c>
      <c r="D7658" s="72" t="str">
        <f t="shared" si="239"/>
        <v>nov/2018</v>
      </c>
      <c r="E7658" s="206">
        <v>43424</v>
      </c>
      <c r="F7658" s="205" t="s">
        <v>1132</v>
      </c>
      <c r="G7658" s="205" t="s">
        <v>284</v>
      </c>
      <c r="H7658" s="207" t="s">
        <v>1018</v>
      </c>
      <c r="I7658" s="207" t="s">
        <v>232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679</v>
      </c>
      <c r="C7659" s="209" t="s">
        <v>680</v>
      </c>
      <c r="D7659" s="72" t="str">
        <f t="shared" si="239"/>
        <v>nov/2018</v>
      </c>
      <c r="E7659" s="206">
        <v>43424</v>
      </c>
      <c r="F7659" s="205" t="s">
        <v>1789</v>
      </c>
      <c r="G7659" s="205" t="s">
        <v>284</v>
      </c>
      <c r="H7659" s="207" t="s">
        <v>999</v>
      </c>
      <c r="I7659" s="207" t="s">
        <v>232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679</v>
      </c>
      <c r="C7660" s="209" t="s">
        <v>680</v>
      </c>
      <c r="D7660" s="72" t="str">
        <f t="shared" si="239"/>
        <v>nov/2018</v>
      </c>
      <c r="E7660" s="206">
        <v>43424</v>
      </c>
      <c r="F7660" s="205" t="s">
        <v>634</v>
      </c>
      <c r="G7660" s="205" t="s">
        <v>284</v>
      </c>
      <c r="H7660" s="207" t="s">
        <v>999</v>
      </c>
      <c r="I7660" s="207" t="s">
        <v>232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679</v>
      </c>
      <c r="C7661" s="209" t="s">
        <v>680</v>
      </c>
      <c r="D7661" s="72" t="str">
        <f t="shared" si="239"/>
        <v>nov/2018</v>
      </c>
      <c r="E7661" s="206">
        <v>43424</v>
      </c>
      <c r="F7661" s="205" t="s">
        <v>1790</v>
      </c>
      <c r="G7661" s="205" t="s">
        <v>284</v>
      </c>
      <c r="H7661" s="207" t="s">
        <v>999</v>
      </c>
      <c r="I7661" s="207" t="s">
        <v>232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679</v>
      </c>
      <c r="C7662" s="209" t="s">
        <v>680</v>
      </c>
      <c r="D7662" s="72" t="str">
        <f t="shared" si="239"/>
        <v>nov/2018</v>
      </c>
      <c r="E7662" s="206">
        <v>43424</v>
      </c>
      <c r="F7662" s="205" t="s">
        <v>1791</v>
      </c>
      <c r="G7662" s="205" t="s">
        <v>284</v>
      </c>
      <c r="H7662" s="207" t="s">
        <v>1000</v>
      </c>
      <c r="I7662" s="207" t="s">
        <v>232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679</v>
      </c>
      <c r="C7663" s="209" t="s">
        <v>680</v>
      </c>
      <c r="D7663" s="72" t="str">
        <f t="shared" si="239"/>
        <v>nov/2018</v>
      </c>
      <c r="E7663" s="206">
        <v>43424</v>
      </c>
      <c r="F7663" s="205" t="s">
        <v>1768</v>
      </c>
      <c r="G7663" s="205" t="s">
        <v>284</v>
      </c>
      <c r="H7663" s="207" t="s">
        <v>1000</v>
      </c>
      <c r="I7663" s="207" t="s">
        <v>232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679</v>
      </c>
      <c r="C7664" s="209" t="s">
        <v>680</v>
      </c>
      <c r="D7664" s="72" t="str">
        <f t="shared" si="239"/>
        <v>nov/2018</v>
      </c>
      <c r="E7664" s="206">
        <v>43424</v>
      </c>
      <c r="F7664" s="205" t="s">
        <v>1792</v>
      </c>
      <c r="G7664" s="205" t="s">
        <v>284</v>
      </c>
      <c r="H7664" s="207" t="s">
        <v>1000</v>
      </c>
      <c r="I7664" s="207" t="s">
        <v>232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679</v>
      </c>
      <c r="C7665" s="209" t="s">
        <v>680</v>
      </c>
      <c r="D7665" s="72" t="str">
        <f t="shared" si="239"/>
        <v>nov/2018</v>
      </c>
      <c r="E7665" s="206">
        <v>43424</v>
      </c>
      <c r="F7665" s="205" t="s">
        <v>592</v>
      </c>
      <c r="G7665" s="205" t="s">
        <v>284</v>
      </c>
      <c r="H7665" s="207" t="s">
        <v>1001</v>
      </c>
      <c r="I7665" s="207" t="s">
        <v>232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679</v>
      </c>
      <c r="C7666" s="209" t="s">
        <v>680</v>
      </c>
      <c r="D7666" s="72" t="str">
        <f t="shared" si="239"/>
        <v>nov/2018</v>
      </c>
      <c r="E7666" s="206">
        <v>43424</v>
      </c>
      <c r="F7666" s="205" t="s">
        <v>676</v>
      </c>
      <c r="G7666" s="205" t="s">
        <v>284</v>
      </c>
      <c r="H7666" s="207" t="s">
        <v>1001</v>
      </c>
      <c r="I7666" s="207" t="s">
        <v>232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679</v>
      </c>
      <c r="C7667" s="209" t="s">
        <v>680</v>
      </c>
      <c r="D7667" s="72" t="str">
        <f t="shared" si="239"/>
        <v>nov/2018</v>
      </c>
      <c r="E7667" s="206">
        <v>43424</v>
      </c>
      <c r="F7667" s="205" t="s">
        <v>579</v>
      </c>
      <c r="G7667" s="205" t="s">
        <v>284</v>
      </c>
      <c r="H7667" s="207" t="s">
        <v>1059</v>
      </c>
      <c r="I7667" s="207" t="s">
        <v>232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679</v>
      </c>
      <c r="C7668" s="209" t="s">
        <v>680</v>
      </c>
      <c r="D7668" s="72" t="str">
        <f t="shared" si="239"/>
        <v>nov/2018</v>
      </c>
      <c r="E7668" s="206">
        <v>43424</v>
      </c>
      <c r="F7668" s="205" t="s">
        <v>1793</v>
      </c>
      <c r="G7668" s="205" t="s">
        <v>284</v>
      </c>
      <c r="H7668" s="207" t="s">
        <v>1059</v>
      </c>
      <c r="I7668" s="207" t="s">
        <v>232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679</v>
      </c>
      <c r="C7669" s="209" t="s">
        <v>680</v>
      </c>
      <c r="D7669" s="72" t="str">
        <f t="shared" si="239"/>
        <v>nov/2018</v>
      </c>
      <c r="E7669" s="206">
        <v>43424</v>
      </c>
      <c r="F7669" s="205" t="s">
        <v>1794</v>
      </c>
      <c r="G7669" s="205" t="s">
        <v>284</v>
      </c>
      <c r="H7669" s="207" t="s">
        <v>1059</v>
      </c>
      <c r="I7669" s="207" t="s">
        <v>232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679</v>
      </c>
      <c r="C7670" s="209" t="s">
        <v>680</v>
      </c>
      <c r="D7670" s="72" t="str">
        <f t="shared" si="239"/>
        <v>nov/2018</v>
      </c>
      <c r="E7670" s="206">
        <v>43424</v>
      </c>
      <c r="F7670" s="205" t="s">
        <v>1365</v>
      </c>
      <c r="G7670" s="205" t="s">
        <v>284</v>
      </c>
      <c r="H7670" s="207" t="s">
        <v>1005</v>
      </c>
      <c r="I7670" s="207" t="s">
        <v>232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679</v>
      </c>
      <c r="C7671" s="209" t="s">
        <v>680</v>
      </c>
      <c r="D7671" s="72" t="str">
        <f t="shared" si="239"/>
        <v>nov/2018</v>
      </c>
      <c r="E7671" s="206">
        <v>43424</v>
      </c>
      <c r="F7671" s="205" t="s">
        <v>460</v>
      </c>
      <c r="G7671" s="205" t="s">
        <v>284</v>
      </c>
      <c r="H7671" s="207" t="s">
        <v>1005</v>
      </c>
      <c r="I7671" s="207" t="s">
        <v>232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679</v>
      </c>
      <c r="C7672" s="209" t="s">
        <v>680</v>
      </c>
      <c r="D7672" s="72" t="str">
        <f t="shared" si="239"/>
        <v>nov/2018</v>
      </c>
      <c r="E7672" s="206">
        <v>43424</v>
      </c>
      <c r="F7672" s="205" t="s">
        <v>438</v>
      </c>
      <c r="G7672" s="205" t="s">
        <v>284</v>
      </c>
      <c r="H7672" s="207" t="s">
        <v>1005</v>
      </c>
      <c r="I7672" s="207" t="s">
        <v>232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679</v>
      </c>
      <c r="C7673" s="209" t="s">
        <v>680</v>
      </c>
      <c r="D7673" s="72" t="str">
        <f t="shared" si="239"/>
        <v>nov/2018</v>
      </c>
      <c r="E7673" s="206">
        <v>43424</v>
      </c>
      <c r="F7673" s="205" t="s">
        <v>507</v>
      </c>
      <c r="G7673" s="205" t="s">
        <v>284</v>
      </c>
      <c r="H7673" s="207" t="s">
        <v>1491</v>
      </c>
      <c r="I7673" s="207" t="s">
        <v>232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679</v>
      </c>
      <c r="C7674" s="209" t="s">
        <v>680</v>
      </c>
      <c r="D7674" s="72" t="str">
        <f t="shared" si="239"/>
        <v>nov/2018</v>
      </c>
      <c r="E7674" s="206">
        <v>43424</v>
      </c>
      <c r="F7674" s="205" t="s">
        <v>1219</v>
      </c>
      <c r="G7674" s="205" t="s">
        <v>284</v>
      </c>
      <c r="H7674" s="207" t="s">
        <v>1795</v>
      </c>
      <c r="I7674" s="207" t="s">
        <v>232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679</v>
      </c>
      <c r="C7675" s="209" t="s">
        <v>680</v>
      </c>
      <c r="D7675" s="72" t="str">
        <f t="shared" si="239"/>
        <v>nov/2018</v>
      </c>
      <c r="E7675" s="206">
        <v>43424</v>
      </c>
      <c r="F7675" s="205" t="s">
        <v>1133</v>
      </c>
      <c r="G7675" s="205" t="s">
        <v>284</v>
      </c>
      <c r="H7675" s="207" t="s">
        <v>1795</v>
      </c>
      <c r="I7675" s="207" t="s">
        <v>232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679</v>
      </c>
      <c r="C7676" s="209" t="s">
        <v>680</v>
      </c>
      <c r="D7676" s="72" t="str">
        <f t="shared" si="239"/>
        <v>nov/2018</v>
      </c>
      <c r="E7676" s="206">
        <v>43424</v>
      </c>
      <c r="F7676" s="205" t="s">
        <v>1220</v>
      </c>
      <c r="G7676" s="205" t="s">
        <v>284</v>
      </c>
      <c r="H7676" s="207" t="s">
        <v>1795</v>
      </c>
      <c r="I7676" s="207" t="s">
        <v>232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679</v>
      </c>
      <c r="C7677" s="209" t="s">
        <v>680</v>
      </c>
      <c r="D7677" s="72" t="str">
        <f t="shared" si="239"/>
        <v>nov/2018</v>
      </c>
      <c r="E7677" s="206">
        <v>43424</v>
      </c>
      <c r="F7677" s="205" t="s">
        <v>1362</v>
      </c>
      <c r="G7677" s="205" t="s">
        <v>284</v>
      </c>
      <c r="H7677" s="207" t="s">
        <v>1795</v>
      </c>
      <c r="I7677" s="207" t="s">
        <v>232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679</v>
      </c>
      <c r="C7678" s="209" t="s">
        <v>680</v>
      </c>
      <c r="D7678" s="72" t="str">
        <f t="shared" si="239"/>
        <v>nov/2018</v>
      </c>
      <c r="E7678" s="206">
        <v>43424</v>
      </c>
      <c r="F7678" s="205" t="s">
        <v>1796</v>
      </c>
      <c r="G7678" s="205" t="s">
        <v>284</v>
      </c>
      <c r="H7678" s="207" t="s">
        <v>1795</v>
      </c>
      <c r="I7678" s="207" t="s">
        <v>232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679</v>
      </c>
      <c r="C7679" s="209" t="s">
        <v>680</v>
      </c>
      <c r="D7679" s="72" t="str">
        <f t="shared" si="239"/>
        <v>nov/2018</v>
      </c>
      <c r="E7679" s="206">
        <v>43424</v>
      </c>
      <c r="F7679" s="205" t="s">
        <v>1797</v>
      </c>
      <c r="G7679" s="205" t="s">
        <v>284</v>
      </c>
      <c r="H7679" s="207" t="s">
        <v>1795</v>
      </c>
      <c r="I7679" s="207" t="s">
        <v>232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679</v>
      </c>
      <c r="C7680" s="209" t="s">
        <v>680</v>
      </c>
      <c r="D7680" s="72" t="str">
        <f t="shared" si="239"/>
        <v>nov/2018</v>
      </c>
      <c r="E7680" s="206">
        <v>43424</v>
      </c>
      <c r="F7680" s="205" t="s">
        <v>1132</v>
      </c>
      <c r="G7680" s="205" t="s">
        <v>284</v>
      </c>
      <c r="H7680" s="207" t="s">
        <v>1795</v>
      </c>
      <c r="I7680" s="207" t="s">
        <v>232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679</v>
      </c>
      <c r="C7681" s="209" t="s">
        <v>680</v>
      </c>
      <c r="D7681" s="72" t="str">
        <f t="shared" si="239"/>
        <v>nov/2018</v>
      </c>
      <c r="E7681" s="206">
        <v>43424</v>
      </c>
      <c r="F7681" s="205" t="s">
        <v>1798</v>
      </c>
      <c r="G7681" s="205" t="s">
        <v>284</v>
      </c>
      <c r="H7681" s="207" t="s">
        <v>1598</v>
      </c>
      <c r="I7681" s="207" t="s">
        <v>266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679</v>
      </c>
      <c r="C7682" s="209" t="s">
        <v>680</v>
      </c>
      <c r="D7682" s="72" t="str">
        <f t="shared" si="239"/>
        <v>nov/2018</v>
      </c>
      <c r="E7682" s="206">
        <v>43424</v>
      </c>
      <c r="F7682" s="205" t="s">
        <v>1799</v>
      </c>
      <c r="G7682" s="205" t="s">
        <v>284</v>
      </c>
      <c r="H7682" s="207" t="s">
        <v>1598</v>
      </c>
      <c r="I7682" s="207" t="s">
        <v>266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679</v>
      </c>
      <c r="C7683" s="209" t="s">
        <v>680</v>
      </c>
      <c r="D7683" s="72" t="str">
        <f t="shared" si="239"/>
        <v>nov/2018</v>
      </c>
      <c r="E7683" s="206">
        <v>43424</v>
      </c>
      <c r="F7683" s="205" t="s">
        <v>1800</v>
      </c>
      <c r="G7683" s="205" t="s">
        <v>284</v>
      </c>
      <c r="H7683" s="207" t="s">
        <v>1598</v>
      </c>
      <c r="I7683" s="207" t="s">
        <v>266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679</v>
      </c>
      <c r="C7684" s="209" t="s">
        <v>680</v>
      </c>
      <c r="D7684" s="72" t="str">
        <f t="shared" ref="D7684:D7747" si="241">TEXT(E7684,"mmm/aaaa")</f>
        <v>nov/2018</v>
      </c>
      <c r="E7684" s="206">
        <v>43424</v>
      </c>
      <c r="F7684" s="205" t="s">
        <v>1801</v>
      </c>
      <c r="G7684" s="205" t="s">
        <v>284</v>
      </c>
      <c r="H7684" s="207" t="s">
        <v>1598</v>
      </c>
      <c r="I7684" s="207" t="s">
        <v>266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679</v>
      </c>
      <c r="C7685" s="209" t="s">
        <v>680</v>
      </c>
      <c r="D7685" s="72" t="str">
        <f t="shared" si="241"/>
        <v>nov/2018</v>
      </c>
      <c r="E7685" s="206">
        <v>43424</v>
      </c>
      <c r="F7685" s="205" t="s">
        <v>1802</v>
      </c>
      <c r="G7685" s="205" t="s">
        <v>284</v>
      </c>
      <c r="H7685" s="207" t="s">
        <v>1476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679</v>
      </c>
      <c r="C7686" s="209" t="s">
        <v>680</v>
      </c>
      <c r="D7686" s="72" t="str">
        <f t="shared" si="241"/>
        <v>nov/2018</v>
      </c>
      <c r="E7686" s="206">
        <v>43424</v>
      </c>
      <c r="F7686" s="205" t="s">
        <v>1803</v>
      </c>
      <c r="G7686" s="205" t="s">
        <v>284</v>
      </c>
      <c r="H7686" s="207" t="s">
        <v>1476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679</v>
      </c>
      <c r="C7687" s="209" t="s">
        <v>680</v>
      </c>
      <c r="D7687" s="72" t="str">
        <f t="shared" si="241"/>
        <v>nov/2018</v>
      </c>
      <c r="E7687" s="206">
        <v>43424</v>
      </c>
      <c r="F7687" s="205" t="s">
        <v>1804</v>
      </c>
      <c r="G7687" s="205" t="s">
        <v>284</v>
      </c>
      <c r="H7687" s="207" t="s">
        <v>1450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679</v>
      </c>
      <c r="C7688" s="209" t="s">
        <v>680</v>
      </c>
      <c r="D7688" s="72" t="str">
        <f t="shared" si="241"/>
        <v>nov/2018</v>
      </c>
      <c r="E7688" s="206">
        <v>43424</v>
      </c>
      <c r="F7688" s="205" t="s">
        <v>1805</v>
      </c>
      <c r="G7688" s="205" t="s">
        <v>284</v>
      </c>
      <c r="H7688" s="207" t="s">
        <v>331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679</v>
      </c>
      <c r="C7689" s="209" t="s">
        <v>680</v>
      </c>
      <c r="D7689" s="72" t="str">
        <f t="shared" si="241"/>
        <v>nov/2018</v>
      </c>
      <c r="E7689" s="206">
        <v>43424</v>
      </c>
      <c r="F7689" s="205" t="s">
        <v>1806</v>
      </c>
      <c r="G7689" s="205" t="s">
        <v>284</v>
      </c>
      <c r="H7689" s="207" t="s">
        <v>331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679</v>
      </c>
      <c r="C7690" s="209" t="s">
        <v>680</v>
      </c>
      <c r="D7690" s="72" t="str">
        <f t="shared" si="241"/>
        <v>nov/2018</v>
      </c>
      <c r="E7690" s="206">
        <v>43424</v>
      </c>
      <c r="F7690" s="205" t="s">
        <v>1807</v>
      </c>
      <c r="G7690" s="205" t="s">
        <v>284</v>
      </c>
      <c r="H7690" s="207" t="s">
        <v>331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679</v>
      </c>
      <c r="C7691" s="209" t="s">
        <v>680</v>
      </c>
      <c r="D7691" s="72" t="str">
        <f t="shared" si="241"/>
        <v>nov/2018</v>
      </c>
      <c r="E7691" s="206">
        <v>43424</v>
      </c>
      <c r="F7691" s="205" t="s">
        <v>1808</v>
      </c>
      <c r="G7691" s="205" t="s">
        <v>284</v>
      </c>
      <c r="H7691" s="207" t="s">
        <v>331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679</v>
      </c>
      <c r="C7692" s="209" t="s">
        <v>680</v>
      </c>
      <c r="D7692" s="72" t="str">
        <f t="shared" si="241"/>
        <v>nov/2018</v>
      </c>
      <c r="E7692" s="206">
        <v>43424</v>
      </c>
      <c r="F7692" s="205" t="s">
        <v>479</v>
      </c>
      <c r="G7692" s="205" t="s">
        <v>284</v>
      </c>
      <c r="H7692" s="207" t="s">
        <v>324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679</v>
      </c>
      <c r="C7693" s="209" t="s">
        <v>680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284</v>
      </c>
      <c r="H7693" s="207" t="s">
        <v>216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681</v>
      </c>
      <c r="C7694" s="209" t="s">
        <v>680</v>
      </c>
      <c r="D7694" s="72" t="str">
        <f t="shared" si="241"/>
        <v>nov/2018</v>
      </c>
      <c r="E7694" s="206">
        <v>43424</v>
      </c>
      <c r="F7694" s="205" t="s">
        <v>200</v>
      </c>
      <c r="G7694" s="205" t="s">
        <v>284</v>
      </c>
      <c r="H7694" s="207" t="s">
        <v>296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679</v>
      </c>
      <c r="C7695" s="209" t="s">
        <v>680</v>
      </c>
      <c r="D7695" s="72" t="str">
        <f t="shared" si="241"/>
        <v>nov/2018</v>
      </c>
      <c r="E7695" s="206">
        <v>43424</v>
      </c>
      <c r="F7695" s="205" t="s">
        <v>200</v>
      </c>
      <c r="G7695" s="205" t="s">
        <v>284</v>
      </c>
      <c r="H7695" s="207" t="s">
        <v>296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679</v>
      </c>
      <c r="C7696" s="209" t="s">
        <v>680</v>
      </c>
      <c r="D7696" s="72" t="str">
        <f t="shared" si="241"/>
        <v>nov/2018</v>
      </c>
      <c r="E7696" s="206">
        <v>43425</v>
      </c>
      <c r="F7696" s="205" t="s">
        <v>1606</v>
      </c>
      <c r="G7696" s="205" t="s">
        <v>284</v>
      </c>
      <c r="H7696" s="207" t="s">
        <v>212</v>
      </c>
      <c r="I7696" s="207" t="s">
        <v>201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679</v>
      </c>
      <c r="C7697" s="209" t="s">
        <v>680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284</v>
      </c>
      <c r="H7697" s="207" t="s">
        <v>1764</v>
      </c>
      <c r="I7697" s="207" t="s">
        <v>273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679</v>
      </c>
      <c r="C7698" s="209" t="s">
        <v>680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284</v>
      </c>
      <c r="H7698" s="207" t="s">
        <v>1667</v>
      </c>
      <c r="I7698" s="207" t="s">
        <v>157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679</v>
      </c>
      <c r="C7699" s="209" t="s">
        <v>680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284</v>
      </c>
      <c r="H7699" s="207" t="s">
        <v>1330</v>
      </c>
      <c r="I7699" s="207" t="s">
        <v>238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679</v>
      </c>
      <c r="C7700" s="209" t="s">
        <v>680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284</v>
      </c>
      <c r="H7700" s="207" t="s">
        <v>1563</v>
      </c>
      <c r="I7700" s="207" t="s">
        <v>238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679</v>
      </c>
      <c r="C7701" s="209" t="s">
        <v>680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284</v>
      </c>
      <c r="H7701" s="207" t="s">
        <v>1397</v>
      </c>
      <c r="I7701" s="207" t="s">
        <v>238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679</v>
      </c>
      <c r="C7702" s="209" t="s">
        <v>680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314</v>
      </c>
      <c r="H7702" s="207" t="s">
        <v>288</v>
      </c>
      <c r="I7702" s="207" t="s">
        <v>238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679</v>
      </c>
      <c r="C7703" s="209" t="s">
        <v>680</v>
      </c>
      <c r="D7703" s="72" t="str">
        <f t="shared" si="241"/>
        <v>nov/2018</v>
      </c>
      <c r="E7703" s="206">
        <v>43425</v>
      </c>
      <c r="F7703" s="205" t="s">
        <v>209</v>
      </c>
      <c r="G7703" s="205" t="s">
        <v>284</v>
      </c>
      <c r="H7703" s="207" t="s">
        <v>295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679</v>
      </c>
      <c r="C7704" s="209" t="s">
        <v>680</v>
      </c>
      <c r="D7704" s="72" t="str">
        <f t="shared" si="241"/>
        <v>nov/2018</v>
      </c>
      <c r="E7704" s="206">
        <v>43425</v>
      </c>
      <c r="F7704" s="205" t="s">
        <v>209</v>
      </c>
      <c r="G7704" s="205" t="s">
        <v>284</v>
      </c>
      <c r="H7704" s="207" t="s">
        <v>295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679</v>
      </c>
      <c r="C7705" s="209" t="s">
        <v>680</v>
      </c>
      <c r="D7705" s="72" t="str">
        <f t="shared" si="241"/>
        <v>nov/2018</v>
      </c>
      <c r="E7705" s="206">
        <v>43425</v>
      </c>
      <c r="F7705" s="205" t="s">
        <v>209</v>
      </c>
      <c r="G7705" s="205" t="s">
        <v>284</v>
      </c>
      <c r="H7705" s="207" t="s">
        <v>295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679</v>
      </c>
      <c r="C7706" s="209" t="s">
        <v>680</v>
      </c>
      <c r="D7706" s="72" t="str">
        <f t="shared" si="241"/>
        <v>nov/2018</v>
      </c>
      <c r="E7706" s="206">
        <v>43425</v>
      </c>
      <c r="F7706" s="205" t="s">
        <v>209</v>
      </c>
      <c r="G7706" s="205" t="s">
        <v>284</v>
      </c>
      <c r="H7706" s="207" t="s">
        <v>295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679</v>
      </c>
      <c r="C7707" s="209" t="s">
        <v>680</v>
      </c>
      <c r="D7707" s="72" t="str">
        <f t="shared" si="241"/>
        <v>nov/2018</v>
      </c>
      <c r="E7707" s="206">
        <v>43425</v>
      </c>
      <c r="F7707" s="205" t="s">
        <v>209</v>
      </c>
      <c r="G7707" s="205" t="s">
        <v>284</v>
      </c>
      <c r="H7707" s="207" t="s">
        <v>295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679</v>
      </c>
      <c r="C7708" s="209" t="s">
        <v>680</v>
      </c>
      <c r="D7708" s="72" t="str">
        <f t="shared" si="241"/>
        <v>nov/2018</v>
      </c>
      <c r="E7708" s="206">
        <v>43425</v>
      </c>
      <c r="F7708" s="205" t="s">
        <v>209</v>
      </c>
      <c r="G7708" s="205" t="s">
        <v>284</v>
      </c>
      <c r="H7708" s="207" t="s">
        <v>295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679</v>
      </c>
      <c r="C7709" s="209" t="s">
        <v>680</v>
      </c>
      <c r="D7709" s="72" t="str">
        <f t="shared" si="241"/>
        <v>nov/2018</v>
      </c>
      <c r="E7709" s="206">
        <v>43425</v>
      </c>
      <c r="F7709" s="205" t="s">
        <v>209</v>
      </c>
      <c r="G7709" s="205" t="s">
        <v>284</v>
      </c>
      <c r="H7709" s="207" t="s">
        <v>295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679</v>
      </c>
      <c r="C7710" s="209" t="s">
        <v>680</v>
      </c>
      <c r="D7710" s="72" t="str">
        <f t="shared" si="241"/>
        <v>nov/2018</v>
      </c>
      <c r="E7710" s="206">
        <v>43425</v>
      </c>
      <c r="F7710" s="205" t="s">
        <v>209</v>
      </c>
      <c r="G7710" s="205" t="s">
        <v>284</v>
      </c>
      <c r="H7710" s="207" t="s">
        <v>295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679</v>
      </c>
      <c r="C7711" s="209" t="s">
        <v>680</v>
      </c>
      <c r="D7711" s="72" t="str">
        <f t="shared" si="241"/>
        <v>nov/2018</v>
      </c>
      <c r="E7711" s="206">
        <v>43425</v>
      </c>
      <c r="F7711" s="205" t="s">
        <v>209</v>
      </c>
      <c r="G7711" s="205" t="s">
        <v>284</v>
      </c>
      <c r="H7711" s="207" t="s">
        <v>295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679</v>
      </c>
      <c r="C7712" s="209" t="s">
        <v>680</v>
      </c>
      <c r="D7712" s="72" t="str">
        <f t="shared" si="241"/>
        <v>nov/2018</v>
      </c>
      <c r="E7712" s="206">
        <v>43425</v>
      </c>
      <c r="F7712" s="205" t="s">
        <v>209</v>
      </c>
      <c r="G7712" s="205" t="s">
        <v>284</v>
      </c>
      <c r="H7712" s="238" t="s">
        <v>295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679</v>
      </c>
      <c r="C7713" s="209" t="s">
        <v>680</v>
      </c>
      <c r="D7713" s="72" t="str">
        <f t="shared" si="241"/>
        <v>nov/2018</v>
      </c>
      <c r="E7713" s="206">
        <v>43425</v>
      </c>
      <c r="F7713" s="205" t="s">
        <v>209</v>
      </c>
      <c r="G7713" s="205" t="s">
        <v>284</v>
      </c>
      <c r="H7713" s="207" t="s">
        <v>295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679</v>
      </c>
      <c r="C7714" s="209" t="s">
        <v>680</v>
      </c>
      <c r="D7714" s="72" t="str">
        <f t="shared" si="241"/>
        <v>nov/2018</v>
      </c>
      <c r="E7714" s="206">
        <v>43425</v>
      </c>
      <c r="F7714" s="205" t="s">
        <v>209</v>
      </c>
      <c r="G7714" s="205" t="s">
        <v>284</v>
      </c>
      <c r="H7714" s="207" t="s">
        <v>295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679</v>
      </c>
      <c r="C7715" s="209" t="s">
        <v>680</v>
      </c>
      <c r="D7715" s="72" t="str">
        <f t="shared" si="241"/>
        <v>nov/2018</v>
      </c>
      <c r="E7715" s="206">
        <v>43425</v>
      </c>
      <c r="F7715" s="205" t="s">
        <v>209</v>
      </c>
      <c r="G7715" s="205" t="s">
        <v>284</v>
      </c>
      <c r="H7715" s="207" t="s">
        <v>295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679</v>
      </c>
      <c r="C7716" s="209" t="s">
        <v>680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314</v>
      </c>
      <c r="H7716" s="207" t="s">
        <v>1563</v>
      </c>
      <c r="I7716" s="207" t="s">
        <v>240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679</v>
      </c>
      <c r="C7717" s="209" t="s">
        <v>680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284</v>
      </c>
      <c r="H7717" s="207" t="s">
        <v>1404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679</v>
      </c>
      <c r="C7718" s="209" t="s">
        <v>680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284</v>
      </c>
      <c r="H7718" s="207" t="s">
        <v>1098</v>
      </c>
      <c r="I7718" s="207" t="s">
        <v>192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679</v>
      </c>
      <c r="C7719" s="209" t="s">
        <v>680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284</v>
      </c>
      <c r="H7719" s="207" t="s">
        <v>1034</v>
      </c>
      <c r="I7719" s="207" t="s">
        <v>239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679</v>
      </c>
      <c r="C7720" s="209" t="s">
        <v>680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284</v>
      </c>
      <c r="H7720" s="207" t="s">
        <v>1543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679</v>
      </c>
      <c r="C7721" s="209" t="s">
        <v>680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284</v>
      </c>
      <c r="H7721" s="207" t="s">
        <v>495</v>
      </c>
      <c r="I7721" s="207" t="s">
        <v>237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679</v>
      </c>
      <c r="C7722" s="209" t="s">
        <v>680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314</v>
      </c>
      <c r="H7722" s="207" t="s">
        <v>288</v>
      </c>
      <c r="I7722" s="207" t="s">
        <v>237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679</v>
      </c>
      <c r="C7723" s="209" t="s">
        <v>680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284</v>
      </c>
      <c r="H7723" s="207" t="s">
        <v>1550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679</v>
      </c>
      <c r="C7724" s="209" t="s">
        <v>680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284</v>
      </c>
      <c r="H7724" s="207" t="s">
        <v>1809</v>
      </c>
      <c r="I7724" s="207" t="s">
        <v>242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679</v>
      </c>
      <c r="C7725" s="209" t="s">
        <v>680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284</v>
      </c>
      <c r="H7725" s="207" t="s">
        <v>1482</v>
      </c>
      <c r="I7725" s="207" t="s">
        <v>232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679</v>
      </c>
      <c r="C7726" s="209" t="s">
        <v>680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284</v>
      </c>
      <c r="H7726" s="207" t="s">
        <v>1018</v>
      </c>
      <c r="I7726" s="207" t="s">
        <v>232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679</v>
      </c>
      <c r="C7727" s="209" t="s">
        <v>680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284</v>
      </c>
      <c r="H7727" s="207" t="s">
        <v>999</v>
      </c>
      <c r="I7727" s="207" t="s">
        <v>232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679</v>
      </c>
      <c r="C7728" s="209" t="s">
        <v>680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284</v>
      </c>
      <c r="H7728" s="207" t="s">
        <v>1000</v>
      </c>
      <c r="I7728" s="207" t="s">
        <v>232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679</v>
      </c>
      <c r="C7729" s="209" t="s">
        <v>680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284</v>
      </c>
      <c r="H7729" s="207" t="s">
        <v>1059</v>
      </c>
      <c r="I7729" s="207" t="s">
        <v>232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679</v>
      </c>
      <c r="C7730" s="209" t="s">
        <v>680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284</v>
      </c>
      <c r="H7730" s="207" t="s">
        <v>1795</v>
      </c>
      <c r="I7730" s="207" t="s">
        <v>232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679</v>
      </c>
      <c r="C7731" s="209" t="s">
        <v>680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284</v>
      </c>
      <c r="H7731" s="207" t="s">
        <v>324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679</v>
      </c>
      <c r="C7732" s="209" t="s">
        <v>680</v>
      </c>
      <c r="D7732" s="72" t="str">
        <f t="shared" si="241"/>
        <v>nov/2018</v>
      </c>
      <c r="E7732" s="206">
        <v>43425</v>
      </c>
      <c r="F7732" s="205" t="s">
        <v>174</v>
      </c>
      <c r="G7732" s="205" t="s">
        <v>284</v>
      </c>
      <c r="H7732" s="239" t="s">
        <v>1810</v>
      </c>
      <c r="I7732" s="207" t="s">
        <v>188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681</v>
      </c>
      <c r="C7733" s="209" t="s">
        <v>680</v>
      </c>
      <c r="D7733" s="72" t="str">
        <f t="shared" si="241"/>
        <v>nov/2018</v>
      </c>
      <c r="E7733" s="206">
        <v>43425</v>
      </c>
      <c r="F7733" s="205" t="s">
        <v>200</v>
      </c>
      <c r="G7733" s="205" t="s">
        <v>284</v>
      </c>
      <c r="H7733" s="207" t="s">
        <v>296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679</v>
      </c>
      <c r="C7734" s="209" t="s">
        <v>680</v>
      </c>
      <c r="D7734" s="72" t="str">
        <f t="shared" si="241"/>
        <v>nov/2018</v>
      </c>
      <c r="E7734" s="206">
        <v>43425</v>
      </c>
      <c r="F7734" s="205" t="s">
        <v>200</v>
      </c>
      <c r="G7734" s="205" t="s">
        <v>284</v>
      </c>
      <c r="H7734" s="207" t="s">
        <v>296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679</v>
      </c>
      <c r="C7735" s="209" t="s">
        <v>680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314</v>
      </c>
      <c r="H7735" s="207" t="s">
        <v>1563</v>
      </c>
      <c r="I7735" s="207" t="s">
        <v>238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679</v>
      </c>
      <c r="C7736" s="209" t="s">
        <v>680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284</v>
      </c>
      <c r="H7736" s="207" t="s">
        <v>994</v>
      </c>
      <c r="I7736" s="207" t="s">
        <v>238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679</v>
      </c>
      <c r="C7737" s="209" t="s">
        <v>680</v>
      </c>
      <c r="D7737" s="72" t="str">
        <f t="shared" si="241"/>
        <v>nov/2018</v>
      </c>
      <c r="E7737" s="206">
        <v>43426</v>
      </c>
      <c r="F7737" s="205" t="s">
        <v>209</v>
      </c>
      <c r="G7737" s="205" t="s">
        <v>284</v>
      </c>
      <c r="H7737" s="207" t="s">
        <v>295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679</v>
      </c>
      <c r="C7738" s="209" t="s">
        <v>680</v>
      </c>
      <c r="D7738" s="72" t="str">
        <f t="shared" si="241"/>
        <v>nov/2018</v>
      </c>
      <c r="E7738" s="206">
        <v>43426</v>
      </c>
      <c r="F7738" s="205" t="s">
        <v>209</v>
      </c>
      <c r="G7738" s="205" t="s">
        <v>284</v>
      </c>
      <c r="H7738" s="207" t="s">
        <v>295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679</v>
      </c>
      <c r="C7739" s="209" t="s">
        <v>680</v>
      </c>
      <c r="D7739" s="72" t="str">
        <f t="shared" si="241"/>
        <v>nov/2018</v>
      </c>
      <c r="E7739" s="206">
        <v>43426</v>
      </c>
      <c r="F7739" s="205" t="s">
        <v>209</v>
      </c>
      <c r="G7739" s="205" t="s">
        <v>284</v>
      </c>
      <c r="H7739" s="207" t="s">
        <v>295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679</v>
      </c>
      <c r="C7740" s="209" t="s">
        <v>680</v>
      </c>
      <c r="D7740" s="72" t="str">
        <f t="shared" si="241"/>
        <v>nov/2018</v>
      </c>
      <c r="E7740" s="206">
        <v>43426</v>
      </c>
      <c r="F7740" s="205" t="s">
        <v>209</v>
      </c>
      <c r="G7740" s="205" t="s">
        <v>284</v>
      </c>
      <c r="H7740" s="207" t="s">
        <v>295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679</v>
      </c>
      <c r="C7741" s="209" t="s">
        <v>680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284</v>
      </c>
      <c r="H7741" s="207" t="s">
        <v>1011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679</v>
      </c>
      <c r="C7742" s="209" t="s">
        <v>680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284</v>
      </c>
      <c r="H7742" s="207" t="s">
        <v>342</v>
      </c>
      <c r="I7742" s="207" t="s">
        <v>263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679</v>
      </c>
      <c r="C7743" s="209" t="s">
        <v>680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284</v>
      </c>
      <c r="H7743" s="207" t="s">
        <v>1811</v>
      </c>
      <c r="I7743" s="207" t="s">
        <v>169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679</v>
      </c>
      <c r="C7744" s="209" t="s">
        <v>680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284</v>
      </c>
      <c r="H7744" s="207" t="s">
        <v>306</v>
      </c>
      <c r="I7744" s="207" t="s">
        <v>246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679</v>
      </c>
      <c r="C7745" s="209" t="s">
        <v>680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284</v>
      </c>
      <c r="H7745" s="207" t="s">
        <v>306</v>
      </c>
      <c r="I7745" s="207" t="s">
        <v>245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679</v>
      </c>
      <c r="C7746" s="209" t="s">
        <v>680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314</v>
      </c>
      <c r="H7746" s="207" t="s">
        <v>1743</v>
      </c>
      <c r="I7746" s="207" t="s">
        <v>237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679</v>
      </c>
      <c r="C7747" s="209" t="s">
        <v>680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314</v>
      </c>
      <c r="H7747" s="207" t="s">
        <v>1563</v>
      </c>
      <c r="I7747" s="207" t="s">
        <v>237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679</v>
      </c>
      <c r="C7748" s="209" t="s">
        <v>680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284</v>
      </c>
      <c r="H7748" s="207" t="s">
        <v>1563</v>
      </c>
      <c r="I7748" s="207" t="s">
        <v>237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679</v>
      </c>
      <c r="C7749" s="209" t="s">
        <v>680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300</v>
      </c>
      <c r="H7749" s="207" t="s">
        <v>1112</v>
      </c>
      <c r="I7749" s="207" t="s">
        <v>250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679</v>
      </c>
      <c r="C7750" s="209" t="s">
        <v>680</v>
      </c>
      <c r="D7750" s="72" t="str">
        <f t="shared" si="243"/>
        <v>nov/2018</v>
      </c>
      <c r="E7750" s="206">
        <v>43426</v>
      </c>
      <c r="F7750" s="205" t="s">
        <v>202</v>
      </c>
      <c r="G7750" s="205" t="s">
        <v>284</v>
      </c>
      <c r="H7750" s="207" t="s">
        <v>203</v>
      </c>
      <c r="I7750" s="207" t="s">
        <v>289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679</v>
      </c>
      <c r="C7751" s="209" t="s">
        <v>680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284</v>
      </c>
      <c r="H7751" s="207" t="s">
        <v>1001</v>
      </c>
      <c r="I7751" s="207" t="s">
        <v>232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679</v>
      </c>
      <c r="C7752" s="209" t="s">
        <v>680</v>
      </c>
      <c r="D7752" s="72" t="str">
        <f t="shared" si="243"/>
        <v>nov/2018</v>
      </c>
      <c r="E7752" s="206">
        <v>43427</v>
      </c>
      <c r="F7752" s="205" t="s">
        <v>311</v>
      </c>
      <c r="G7752" s="205" t="s">
        <v>284</v>
      </c>
      <c r="H7752" s="207" t="s">
        <v>383</v>
      </c>
      <c r="I7752" s="207" t="s">
        <v>265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679</v>
      </c>
      <c r="C7753" s="209" t="s">
        <v>680</v>
      </c>
      <c r="D7753" s="72" t="str">
        <f t="shared" si="243"/>
        <v>nov/2018</v>
      </c>
      <c r="E7753" s="206">
        <v>43427</v>
      </c>
      <c r="F7753" s="205" t="s">
        <v>311</v>
      </c>
      <c r="G7753" s="205" t="s">
        <v>284</v>
      </c>
      <c r="H7753" s="207" t="s">
        <v>711</v>
      </c>
      <c r="I7753" s="207" t="s">
        <v>265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679</v>
      </c>
      <c r="C7754" s="209" t="s">
        <v>680</v>
      </c>
      <c r="D7754" s="72" t="str">
        <f t="shared" si="243"/>
        <v>nov/2018</v>
      </c>
      <c r="E7754" s="206">
        <v>43427</v>
      </c>
      <c r="F7754" s="205" t="s">
        <v>311</v>
      </c>
      <c r="G7754" s="205" t="s">
        <v>284</v>
      </c>
      <c r="H7754" s="207" t="s">
        <v>1566</v>
      </c>
      <c r="I7754" s="207" t="s">
        <v>265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679</v>
      </c>
      <c r="C7755" s="209" t="s">
        <v>680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284</v>
      </c>
      <c r="H7755" s="207" t="s">
        <v>1749</v>
      </c>
      <c r="I7755" s="207" t="s">
        <v>238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679</v>
      </c>
      <c r="C7756" s="209" t="s">
        <v>680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300</v>
      </c>
      <c r="H7756" s="207" t="s">
        <v>406</v>
      </c>
      <c r="I7756" s="207" t="s">
        <v>238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679</v>
      </c>
      <c r="C7757" s="209" t="s">
        <v>680</v>
      </c>
      <c r="D7757" s="72" t="str">
        <f t="shared" si="243"/>
        <v>nov/2018</v>
      </c>
      <c r="E7757" s="206">
        <v>43427</v>
      </c>
      <c r="F7757" s="205" t="s">
        <v>209</v>
      </c>
      <c r="G7757" s="205" t="s">
        <v>284</v>
      </c>
      <c r="H7757" s="207" t="s">
        <v>295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679</v>
      </c>
      <c r="C7758" s="209" t="s">
        <v>680</v>
      </c>
      <c r="D7758" s="72" t="str">
        <f t="shared" si="243"/>
        <v>nov/2018</v>
      </c>
      <c r="E7758" s="206">
        <v>43427</v>
      </c>
      <c r="F7758" s="205" t="s">
        <v>209</v>
      </c>
      <c r="G7758" s="205" t="s">
        <v>284</v>
      </c>
      <c r="H7758" s="207" t="s">
        <v>295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679</v>
      </c>
      <c r="C7759" s="209" t="s">
        <v>680</v>
      </c>
      <c r="D7759" s="72" t="str">
        <f t="shared" si="243"/>
        <v>nov/2018</v>
      </c>
      <c r="E7759" s="206">
        <v>43427</v>
      </c>
      <c r="F7759" s="205" t="s">
        <v>209</v>
      </c>
      <c r="G7759" s="205" t="s">
        <v>284</v>
      </c>
      <c r="H7759" s="207" t="s">
        <v>295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679</v>
      </c>
      <c r="C7760" s="209" t="s">
        <v>680</v>
      </c>
      <c r="D7760" s="72" t="str">
        <f t="shared" si="243"/>
        <v>nov/2018</v>
      </c>
      <c r="E7760" s="206">
        <v>43427</v>
      </c>
      <c r="F7760" s="205" t="s">
        <v>209</v>
      </c>
      <c r="G7760" s="205" t="s">
        <v>284</v>
      </c>
      <c r="H7760" s="207" t="s">
        <v>295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679</v>
      </c>
      <c r="C7761" s="209" t="s">
        <v>680</v>
      </c>
      <c r="D7761" s="72" t="str">
        <f t="shared" si="243"/>
        <v>nov/2018</v>
      </c>
      <c r="E7761" s="206">
        <v>43427</v>
      </c>
      <c r="F7761" s="205" t="s">
        <v>209</v>
      </c>
      <c r="G7761" s="205" t="s">
        <v>284</v>
      </c>
      <c r="H7761" s="207" t="s">
        <v>295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679</v>
      </c>
      <c r="C7762" s="209" t="s">
        <v>680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284</v>
      </c>
      <c r="H7762" s="207" t="s">
        <v>1313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679</v>
      </c>
      <c r="C7763" s="209" t="s">
        <v>680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284</v>
      </c>
      <c r="H7763" s="207" t="s">
        <v>1313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679</v>
      </c>
      <c r="C7764" s="209" t="s">
        <v>680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284</v>
      </c>
      <c r="H7764" s="207" t="s">
        <v>1812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679</v>
      </c>
      <c r="C7765" s="209" t="s">
        <v>680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284</v>
      </c>
      <c r="H7765" s="207" t="s">
        <v>352</v>
      </c>
      <c r="I7765" s="207" t="s">
        <v>237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679</v>
      </c>
      <c r="C7766" s="209" t="s">
        <v>680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284</v>
      </c>
      <c r="H7766" s="207" t="s">
        <v>288</v>
      </c>
      <c r="I7766" s="207" t="s">
        <v>237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679</v>
      </c>
      <c r="C7767" s="209" t="s">
        <v>680</v>
      </c>
      <c r="D7767" s="72" t="str">
        <f t="shared" si="243"/>
        <v>nov/2018</v>
      </c>
      <c r="E7767" s="206">
        <v>43427</v>
      </c>
      <c r="F7767" s="205" t="s">
        <v>202</v>
      </c>
      <c r="G7767" s="205" t="s">
        <v>284</v>
      </c>
      <c r="H7767" s="207" t="s">
        <v>203</v>
      </c>
      <c r="I7767" s="207" t="s">
        <v>289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679</v>
      </c>
      <c r="C7768" s="209" t="s">
        <v>680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284</v>
      </c>
      <c r="H7768" s="207" t="s">
        <v>359</v>
      </c>
      <c r="I7768" s="207" t="s">
        <v>238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679</v>
      </c>
      <c r="C7769" s="209" t="s">
        <v>680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284</v>
      </c>
      <c r="H7769" s="207" t="s">
        <v>1813</v>
      </c>
      <c r="I7769" s="207" t="s">
        <v>238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679</v>
      </c>
      <c r="C7770" s="209" t="s">
        <v>680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284</v>
      </c>
      <c r="H7770" s="207" t="s">
        <v>385</v>
      </c>
      <c r="I7770" s="207" t="s">
        <v>238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679</v>
      </c>
      <c r="C7771" s="209" t="s">
        <v>680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284</v>
      </c>
      <c r="H7771" s="207" t="s">
        <v>385</v>
      </c>
      <c r="I7771" s="207" t="s">
        <v>238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679</v>
      </c>
      <c r="C7772" s="209" t="s">
        <v>680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284</v>
      </c>
      <c r="H7772" s="207" t="s">
        <v>1688</v>
      </c>
      <c r="I7772" s="207" t="s">
        <v>238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679</v>
      </c>
      <c r="C7773" s="209" t="s">
        <v>680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284</v>
      </c>
      <c r="H7773" s="207" t="s">
        <v>1593</v>
      </c>
      <c r="I7773" s="207" t="s">
        <v>238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679</v>
      </c>
      <c r="C7774" s="209" t="s">
        <v>680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284</v>
      </c>
      <c r="H7774" s="207" t="s">
        <v>320</v>
      </c>
      <c r="I7774" s="207" t="s">
        <v>238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679</v>
      </c>
      <c r="C7775" s="209" t="s">
        <v>680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284</v>
      </c>
      <c r="H7775" s="207" t="s">
        <v>1738</v>
      </c>
      <c r="I7775" s="207" t="s">
        <v>238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679</v>
      </c>
      <c r="C7776" s="209" t="s">
        <v>680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284</v>
      </c>
      <c r="H7776" s="207" t="s">
        <v>1738</v>
      </c>
      <c r="I7776" s="207" t="s">
        <v>238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679</v>
      </c>
      <c r="C7777" s="209" t="s">
        <v>680</v>
      </c>
      <c r="D7777" s="72" t="str">
        <f t="shared" si="243"/>
        <v>nov/2018</v>
      </c>
      <c r="E7777" s="206">
        <v>43430</v>
      </c>
      <c r="F7777" s="205" t="s">
        <v>209</v>
      </c>
      <c r="G7777" s="205" t="s">
        <v>284</v>
      </c>
      <c r="H7777" s="207" t="s">
        <v>295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679</v>
      </c>
      <c r="C7778" s="209" t="s">
        <v>680</v>
      </c>
      <c r="D7778" s="72" t="str">
        <f t="shared" si="243"/>
        <v>nov/2018</v>
      </c>
      <c r="E7778" s="206">
        <v>43430</v>
      </c>
      <c r="F7778" s="205" t="s">
        <v>209</v>
      </c>
      <c r="G7778" s="205" t="s">
        <v>284</v>
      </c>
      <c r="H7778" s="207" t="s">
        <v>295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679</v>
      </c>
      <c r="C7779" s="209" t="s">
        <v>680</v>
      </c>
      <c r="D7779" s="72" t="str">
        <f t="shared" si="243"/>
        <v>nov/2018</v>
      </c>
      <c r="E7779" s="206">
        <v>43430</v>
      </c>
      <c r="F7779" s="205" t="s">
        <v>209</v>
      </c>
      <c r="G7779" s="205" t="s">
        <v>284</v>
      </c>
      <c r="H7779" s="207" t="s">
        <v>295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679</v>
      </c>
      <c r="C7780" s="209" t="s">
        <v>680</v>
      </c>
      <c r="D7780" s="72" t="str">
        <f t="shared" si="243"/>
        <v>nov/2018</v>
      </c>
      <c r="E7780" s="206">
        <v>43430</v>
      </c>
      <c r="F7780" s="205" t="s">
        <v>209</v>
      </c>
      <c r="G7780" s="205" t="s">
        <v>284</v>
      </c>
      <c r="H7780" s="207" t="s">
        <v>295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679</v>
      </c>
      <c r="C7781" s="209" t="s">
        <v>680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284</v>
      </c>
      <c r="H7781" s="207" t="s">
        <v>359</v>
      </c>
      <c r="I7781" s="207" t="s">
        <v>240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679</v>
      </c>
      <c r="C7782" s="209" t="s">
        <v>680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284</v>
      </c>
      <c r="H7782" s="207" t="s">
        <v>1765</v>
      </c>
      <c r="I7782" s="207" t="s">
        <v>240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679</v>
      </c>
      <c r="C7783" s="209" t="s">
        <v>680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284</v>
      </c>
      <c r="H7783" s="207" t="s">
        <v>1404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679</v>
      </c>
      <c r="C7784" s="209" t="s">
        <v>680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284</v>
      </c>
      <c r="H7784" s="207" t="s">
        <v>1728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679</v>
      </c>
      <c r="C7785" s="209" t="s">
        <v>680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284</v>
      </c>
      <c r="H7785" s="207" t="s">
        <v>987</v>
      </c>
      <c r="I7785" s="207" t="s">
        <v>245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679</v>
      </c>
      <c r="C7786" s="209" t="s">
        <v>680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284</v>
      </c>
      <c r="H7786" s="207" t="s">
        <v>359</v>
      </c>
      <c r="I7786" s="207" t="s">
        <v>237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679</v>
      </c>
      <c r="C7787" s="209" t="s">
        <v>680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286</v>
      </c>
      <c r="H7787" s="207" t="s">
        <v>1553</v>
      </c>
      <c r="I7787" s="207" t="s">
        <v>237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679</v>
      </c>
      <c r="C7788" s="209" t="s">
        <v>680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284</v>
      </c>
      <c r="H7788" s="207" t="s">
        <v>178</v>
      </c>
      <c r="I7788" s="207" t="s">
        <v>237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679</v>
      </c>
      <c r="C7789" s="209" t="s">
        <v>680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284</v>
      </c>
      <c r="H7789" s="207" t="s">
        <v>178</v>
      </c>
      <c r="I7789" s="207" t="s">
        <v>237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679</v>
      </c>
      <c r="C7790" s="209" t="s">
        <v>680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284</v>
      </c>
      <c r="H7790" s="207" t="s">
        <v>574</v>
      </c>
      <c r="I7790" s="207" t="s">
        <v>237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679</v>
      </c>
      <c r="C7791" s="209" t="s">
        <v>680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284</v>
      </c>
      <c r="H7791" s="207" t="s">
        <v>288</v>
      </c>
      <c r="I7791" s="207" t="s">
        <v>237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679</v>
      </c>
      <c r="C7792" s="209" t="s">
        <v>680</v>
      </c>
      <c r="D7792" s="72" t="str">
        <f t="shared" si="243"/>
        <v>nov/2018</v>
      </c>
      <c r="E7792" s="206">
        <v>43430</v>
      </c>
      <c r="F7792" s="205" t="s">
        <v>202</v>
      </c>
      <c r="G7792" s="205" t="s">
        <v>284</v>
      </c>
      <c r="H7792" s="207" t="s">
        <v>203</v>
      </c>
      <c r="I7792" s="207" t="s">
        <v>289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679</v>
      </c>
      <c r="C7793" s="209" t="s">
        <v>680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284</v>
      </c>
      <c r="H7793" s="207" t="s">
        <v>394</v>
      </c>
      <c r="I7793" s="207" t="s">
        <v>188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679</v>
      </c>
      <c r="C7794" s="209" t="s">
        <v>680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284</v>
      </c>
      <c r="H7794" s="207" t="s">
        <v>1163</v>
      </c>
      <c r="I7794" s="207" t="s">
        <v>238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679</v>
      </c>
      <c r="C7795" s="209" t="s">
        <v>680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284</v>
      </c>
      <c r="H7795" s="207" t="s">
        <v>342</v>
      </c>
      <c r="I7795" s="207" t="s">
        <v>238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679</v>
      </c>
      <c r="C7796" s="209" t="s">
        <v>680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284</v>
      </c>
      <c r="H7796" s="207" t="s">
        <v>645</v>
      </c>
      <c r="I7796" s="207" t="s">
        <v>238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679</v>
      </c>
      <c r="C7797" s="209" t="s">
        <v>680</v>
      </c>
      <c r="D7797" s="72" t="str">
        <f t="shared" si="243"/>
        <v>nov/2018</v>
      </c>
      <c r="E7797" s="206">
        <v>43431</v>
      </c>
      <c r="F7797" s="205" t="s">
        <v>209</v>
      </c>
      <c r="G7797" s="205" t="s">
        <v>284</v>
      </c>
      <c r="H7797" s="207" t="s">
        <v>295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679</v>
      </c>
      <c r="C7798" s="209" t="s">
        <v>680</v>
      </c>
      <c r="D7798" s="72" t="str">
        <f t="shared" si="243"/>
        <v>nov/2018</v>
      </c>
      <c r="E7798" s="206">
        <v>43431</v>
      </c>
      <c r="F7798" s="205" t="s">
        <v>209</v>
      </c>
      <c r="G7798" s="205" t="s">
        <v>284</v>
      </c>
      <c r="H7798" s="207" t="s">
        <v>295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679</v>
      </c>
      <c r="C7799" s="209" t="s">
        <v>680</v>
      </c>
      <c r="D7799" s="72" t="str">
        <f t="shared" si="243"/>
        <v>nov/2018</v>
      </c>
      <c r="E7799" s="206">
        <v>43431</v>
      </c>
      <c r="F7799" s="205" t="s">
        <v>209</v>
      </c>
      <c r="G7799" s="205" t="s">
        <v>284</v>
      </c>
      <c r="H7799" s="207" t="s">
        <v>295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679</v>
      </c>
      <c r="C7800" s="209" t="s">
        <v>680</v>
      </c>
      <c r="D7800" s="72" t="str">
        <f t="shared" si="243"/>
        <v>nov/2018</v>
      </c>
      <c r="E7800" s="206">
        <v>43431</v>
      </c>
      <c r="F7800" s="205" t="s">
        <v>209</v>
      </c>
      <c r="G7800" s="205" t="s">
        <v>284</v>
      </c>
      <c r="H7800" s="207" t="s">
        <v>295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679</v>
      </c>
      <c r="C7801" s="209" t="s">
        <v>680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284</v>
      </c>
      <c r="H7801" s="207" t="s">
        <v>984</v>
      </c>
      <c r="I7801" s="207" t="s">
        <v>246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679</v>
      </c>
      <c r="C7802" s="209" t="s">
        <v>680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284</v>
      </c>
      <c r="H7802" s="207" t="s">
        <v>1563</v>
      </c>
      <c r="I7802" s="207" t="s">
        <v>237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679</v>
      </c>
      <c r="C7803" s="209" t="s">
        <v>680</v>
      </c>
      <c r="D7803" s="72" t="str">
        <f t="shared" si="243"/>
        <v>nov/2018</v>
      </c>
      <c r="E7803" s="206">
        <v>43431</v>
      </c>
      <c r="F7803" s="205" t="s">
        <v>202</v>
      </c>
      <c r="G7803" s="205" t="s">
        <v>284</v>
      </c>
      <c r="H7803" s="207" t="s">
        <v>203</v>
      </c>
      <c r="I7803" s="207" t="s">
        <v>289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679</v>
      </c>
      <c r="C7804" s="209" t="s">
        <v>680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284</v>
      </c>
      <c r="H7804" s="207" t="s">
        <v>313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679</v>
      </c>
      <c r="C7805" s="209" t="s">
        <v>680</v>
      </c>
      <c r="D7805" s="72" t="str">
        <f t="shared" si="243"/>
        <v>nov/2018</v>
      </c>
      <c r="E7805" s="206">
        <v>43432</v>
      </c>
      <c r="F7805" s="205" t="s">
        <v>209</v>
      </c>
      <c r="G7805" s="205" t="s">
        <v>284</v>
      </c>
      <c r="H7805" s="207" t="s">
        <v>295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679</v>
      </c>
      <c r="C7806" s="209" t="s">
        <v>680</v>
      </c>
      <c r="D7806" s="72" t="str">
        <f t="shared" si="243"/>
        <v>nov/2018</v>
      </c>
      <c r="E7806" s="206">
        <v>43432</v>
      </c>
      <c r="F7806" s="205" t="s">
        <v>209</v>
      </c>
      <c r="G7806" s="205" t="s">
        <v>284</v>
      </c>
      <c r="H7806" s="207" t="s">
        <v>295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679</v>
      </c>
      <c r="C7807" s="209" t="s">
        <v>680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284</v>
      </c>
      <c r="H7807" s="207" t="s">
        <v>993</v>
      </c>
      <c r="I7807" s="207" t="s">
        <v>239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679</v>
      </c>
      <c r="C7808" s="209" t="s">
        <v>680</v>
      </c>
      <c r="D7808" s="72" t="str">
        <f t="shared" si="243"/>
        <v>nov/2018</v>
      </c>
      <c r="E7808" s="206">
        <v>43432</v>
      </c>
      <c r="F7808" s="205" t="s">
        <v>202</v>
      </c>
      <c r="G7808" s="205" t="s">
        <v>284</v>
      </c>
      <c r="H7808" s="207" t="s">
        <v>203</v>
      </c>
      <c r="I7808" s="207" t="s">
        <v>289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679</v>
      </c>
      <c r="C7809" s="209" t="s">
        <v>680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284</v>
      </c>
      <c r="H7809" s="207" t="s">
        <v>1491</v>
      </c>
      <c r="I7809" s="207" t="s">
        <v>232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679</v>
      </c>
      <c r="C7810" s="209" t="s">
        <v>680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284</v>
      </c>
      <c r="H7810" s="207" t="s">
        <v>1491</v>
      </c>
      <c r="I7810" s="207" t="s">
        <v>232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679</v>
      </c>
      <c r="C7811" s="209" t="s">
        <v>680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284</v>
      </c>
      <c r="H7811" s="207" t="s">
        <v>1005</v>
      </c>
      <c r="I7811" s="207" t="s">
        <v>232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679</v>
      </c>
      <c r="C7812" s="209" t="s">
        <v>680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284</v>
      </c>
      <c r="H7812" s="207" t="s">
        <v>1593</v>
      </c>
      <c r="I7812" s="207" t="s">
        <v>238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679</v>
      </c>
      <c r="C7813" s="209" t="s">
        <v>680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284</v>
      </c>
      <c r="H7813" s="207" t="s">
        <v>1397</v>
      </c>
      <c r="I7813" s="207" t="s">
        <v>238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679</v>
      </c>
      <c r="C7814" s="209" t="s">
        <v>680</v>
      </c>
      <c r="D7814" s="72" t="str">
        <f t="shared" si="245"/>
        <v>nov/2018</v>
      </c>
      <c r="E7814" s="206">
        <v>43433</v>
      </c>
      <c r="F7814" s="205" t="s">
        <v>209</v>
      </c>
      <c r="G7814" s="205" t="s">
        <v>284</v>
      </c>
      <c r="H7814" s="207" t="s">
        <v>295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679</v>
      </c>
      <c r="C7815" s="209" t="s">
        <v>680</v>
      </c>
      <c r="D7815" s="72" t="str">
        <f t="shared" si="245"/>
        <v>nov/2018</v>
      </c>
      <c r="E7815" s="206">
        <v>43433</v>
      </c>
      <c r="F7815" s="205" t="s">
        <v>209</v>
      </c>
      <c r="G7815" s="205" t="s">
        <v>284</v>
      </c>
      <c r="H7815" s="207" t="s">
        <v>295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679</v>
      </c>
      <c r="C7816" s="209" t="s">
        <v>680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284</v>
      </c>
      <c r="H7816" s="207" t="s">
        <v>1002</v>
      </c>
      <c r="I7816" s="207" t="s">
        <v>241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679</v>
      </c>
      <c r="C7817" s="209" t="s">
        <v>680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284</v>
      </c>
      <c r="H7817" s="207" t="s">
        <v>1404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679</v>
      </c>
      <c r="C7818" s="209" t="s">
        <v>680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284</v>
      </c>
      <c r="H7818" s="229" t="s">
        <v>1814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679</v>
      </c>
      <c r="C7819" s="209" t="s">
        <v>680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284</v>
      </c>
      <c r="H7819" s="229" t="s">
        <v>1814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679</v>
      </c>
      <c r="C7820" s="209" t="s">
        <v>680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284</v>
      </c>
      <c r="H7820" s="221" t="s">
        <v>306</v>
      </c>
      <c r="I7820" s="221" t="s">
        <v>246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679</v>
      </c>
      <c r="C7821" s="209" t="s">
        <v>680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284</v>
      </c>
      <c r="H7821" s="207" t="s">
        <v>987</v>
      </c>
      <c r="I7821" s="207" t="s">
        <v>245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679</v>
      </c>
      <c r="C7822" s="209" t="s">
        <v>680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284</v>
      </c>
      <c r="H7822" s="207" t="s">
        <v>319</v>
      </c>
      <c r="I7822" s="207" t="s">
        <v>167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679</v>
      </c>
      <c r="C7823" s="209" t="s">
        <v>680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300</v>
      </c>
      <c r="H7823" s="221" t="s">
        <v>352</v>
      </c>
      <c r="I7823" s="221" t="s">
        <v>237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679</v>
      </c>
      <c r="C7824" s="209" t="s">
        <v>680</v>
      </c>
      <c r="D7824" s="72" t="str">
        <f t="shared" si="245"/>
        <v>nov/2018</v>
      </c>
      <c r="E7824" s="206">
        <v>43433</v>
      </c>
      <c r="F7824" s="205" t="s">
        <v>202</v>
      </c>
      <c r="G7824" s="205" t="s">
        <v>284</v>
      </c>
      <c r="H7824" s="207" t="s">
        <v>203</v>
      </c>
      <c r="I7824" s="207" t="s">
        <v>289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679</v>
      </c>
      <c r="C7825" s="209" t="s">
        <v>680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284</v>
      </c>
      <c r="H7825" s="207" t="s">
        <v>1580</v>
      </c>
      <c r="I7825" s="207" t="s">
        <v>260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679</v>
      </c>
      <c r="C7826" s="209" t="s">
        <v>680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284</v>
      </c>
      <c r="H7826" s="207" t="s">
        <v>1491</v>
      </c>
      <c r="I7826" s="207" t="s">
        <v>232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679</v>
      </c>
      <c r="C7827" s="209" t="s">
        <v>680</v>
      </c>
      <c r="D7827" s="72" t="str">
        <f t="shared" si="245"/>
        <v>nov/2018</v>
      </c>
      <c r="E7827" s="206">
        <v>43434</v>
      </c>
      <c r="F7827" s="205" t="s">
        <v>200</v>
      </c>
      <c r="G7827" s="205" t="s">
        <v>284</v>
      </c>
      <c r="H7827" s="207" t="s">
        <v>291</v>
      </c>
      <c r="I7827" s="207" t="s">
        <v>226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681</v>
      </c>
      <c r="C7828" s="209" t="s">
        <v>680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284</v>
      </c>
      <c r="H7828" s="207" t="s">
        <v>140</v>
      </c>
      <c r="I7828" s="207" t="s">
        <v>224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679</v>
      </c>
      <c r="C7829" s="209" t="s">
        <v>680</v>
      </c>
      <c r="D7829" s="72" t="str">
        <f t="shared" si="245"/>
        <v>nov/2018</v>
      </c>
      <c r="E7829" s="206">
        <v>43434</v>
      </c>
      <c r="F7829" s="205" t="s">
        <v>170</v>
      </c>
      <c r="G7829" s="205" t="s">
        <v>284</v>
      </c>
      <c r="H7829" s="207" t="s">
        <v>553</v>
      </c>
      <c r="I7829" s="207" t="s">
        <v>227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679</v>
      </c>
      <c r="C7830" s="209" t="s">
        <v>680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284</v>
      </c>
      <c r="H7830" s="207" t="s">
        <v>495</v>
      </c>
      <c r="I7830" s="207" t="s">
        <v>238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679</v>
      </c>
      <c r="C7831" s="209" t="s">
        <v>680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284</v>
      </c>
      <c r="H7831" s="207" t="s">
        <v>495</v>
      </c>
      <c r="I7831" s="207" t="s">
        <v>238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679</v>
      </c>
      <c r="C7832" s="209" t="s">
        <v>680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284</v>
      </c>
      <c r="H7832" s="207" t="s">
        <v>495</v>
      </c>
      <c r="I7832" s="207" t="s">
        <v>238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679</v>
      </c>
      <c r="C7833" s="209" t="s">
        <v>680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284</v>
      </c>
      <c r="H7833" s="221" t="s">
        <v>168</v>
      </c>
      <c r="I7833" s="221" t="s">
        <v>249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679</v>
      </c>
      <c r="C7834" s="209" t="s">
        <v>680</v>
      </c>
      <c r="D7834" s="72" t="str">
        <f t="shared" si="245"/>
        <v>nov/2018</v>
      </c>
      <c r="E7834" s="206">
        <v>43434</v>
      </c>
      <c r="F7834" s="205" t="s">
        <v>1815</v>
      </c>
      <c r="G7834" s="205" t="s">
        <v>284</v>
      </c>
      <c r="H7834" s="207" t="s">
        <v>1005</v>
      </c>
      <c r="I7834" s="207" t="s">
        <v>189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679</v>
      </c>
      <c r="C7835" s="209" t="s">
        <v>680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284</v>
      </c>
      <c r="H7835" s="207" t="s">
        <v>1746</v>
      </c>
      <c r="I7835" s="207" t="s">
        <v>245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679</v>
      </c>
      <c r="C7836" s="209" t="s">
        <v>680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284</v>
      </c>
      <c r="H7836" s="207" t="s">
        <v>384</v>
      </c>
      <c r="I7836" s="207" t="s">
        <v>237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679</v>
      </c>
      <c r="C7837" s="209" t="s">
        <v>680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310</v>
      </c>
      <c r="H7837" s="207" t="s">
        <v>288</v>
      </c>
      <c r="I7837" s="207" t="s">
        <v>237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679</v>
      </c>
      <c r="C7838" s="209" t="s">
        <v>680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284</v>
      </c>
      <c r="H7838" s="207" t="s">
        <v>1553</v>
      </c>
      <c r="I7838" s="207" t="s">
        <v>237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679</v>
      </c>
      <c r="C7839" s="209" t="s">
        <v>680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284</v>
      </c>
      <c r="H7839" s="207" t="s">
        <v>1061</v>
      </c>
      <c r="I7839" s="207" t="s">
        <v>267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679</v>
      </c>
      <c r="C7840" s="209" t="s">
        <v>680</v>
      </c>
      <c r="D7840" s="72" t="str">
        <f t="shared" si="245"/>
        <v>nov/2018</v>
      </c>
      <c r="E7840" s="206">
        <v>43434</v>
      </c>
      <c r="F7840" s="205" t="s">
        <v>1815</v>
      </c>
      <c r="G7840" s="205" t="s">
        <v>284</v>
      </c>
      <c r="H7840" s="207" t="s">
        <v>1005</v>
      </c>
      <c r="I7840" s="207" t="s">
        <v>232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679</v>
      </c>
      <c r="C7841" s="209" t="s">
        <v>680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284</v>
      </c>
      <c r="H7841" s="207" t="s">
        <v>1573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681</v>
      </c>
      <c r="C7842" s="209" t="s">
        <v>680</v>
      </c>
      <c r="D7842" s="72" t="str">
        <f t="shared" si="245"/>
        <v>nov/2018</v>
      </c>
      <c r="E7842" s="206">
        <v>43434</v>
      </c>
      <c r="F7842" s="205" t="s">
        <v>200</v>
      </c>
      <c r="G7842" s="205" t="s">
        <v>284</v>
      </c>
      <c r="H7842" s="207" t="s">
        <v>296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679</v>
      </c>
      <c r="C7843" s="209" t="s">
        <v>680</v>
      </c>
      <c r="D7843" s="72" t="str">
        <f t="shared" si="245"/>
        <v>nov/2018</v>
      </c>
      <c r="E7843" s="206">
        <v>43434</v>
      </c>
      <c r="F7843" s="205" t="s">
        <v>200</v>
      </c>
      <c r="G7843" s="205" t="s">
        <v>284</v>
      </c>
      <c r="H7843" s="207" t="s">
        <v>296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681</v>
      </c>
      <c r="C7844" s="209" t="s">
        <v>680</v>
      </c>
      <c r="D7844" s="72" t="str">
        <f t="shared" si="245"/>
        <v>dez/2018</v>
      </c>
      <c r="E7844" s="206">
        <v>43437</v>
      </c>
      <c r="F7844" s="205" t="s">
        <v>1606</v>
      </c>
      <c r="G7844" s="205" t="s">
        <v>284</v>
      </c>
      <c r="H7844" s="207" t="s">
        <v>212</v>
      </c>
      <c r="I7844" s="207" t="s">
        <v>201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681</v>
      </c>
      <c r="C7845" s="209" t="s">
        <v>680</v>
      </c>
      <c r="D7845" s="72" t="str">
        <f t="shared" si="245"/>
        <v>dez/2018</v>
      </c>
      <c r="E7845" s="206">
        <v>43437</v>
      </c>
      <c r="F7845" s="205" t="s">
        <v>200</v>
      </c>
      <c r="G7845" s="205" t="s">
        <v>284</v>
      </c>
      <c r="H7845" s="207" t="s">
        <v>296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679</v>
      </c>
      <c r="C7846" s="209" t="s">
        <v>680</v>
      </c>
      <c r="D7846" s="72" t="str">
        <f t="shared" si="245"/>
        <v>dez/2018</v>
      </c>
      <c r="E7846" s="206">
        <v>43437</v>
      </c>
      <c r="F7846" s="205" t="s">
        <v>200</v>
      </c>
      <c r="G7846" s="205" t="s">
        <v>284</v>
      </c>
      <c r="H7846" s="207" t="s">
        <v>296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679</v>
      </c>
      <c r="C7847" s="209" t="s">
        <v>680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284</v>
      </c>
      <c r="H7847" s="207" t="s">
        <v>1816</v>
      </c>
      <c r="I7847" s="207" t="s">
        <v>239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679</v>
      </c>
      <c r="C7848" s="209" t="s">
        <v>680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286</v>
      </c>
      <c r="H7848" s="207" t="s">
        <v>574</v>
      </c>
      <c r="I7848" s="207" t="s">
        <v>237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679</v>
      </c>
      <c r="C7849" s="209" t="s">
        <v>680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290</v>
      </c>
      <c r="H7849" s="207" t="s">
        <v>178</v>
      </c>
      <c r="I7849" s="207" t="s">
        <v>238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679</v>
      </c>
      <c r="C7850" s="209" t="s">
        <v>680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284</v>
      </c>
      <c r="H7850" s="207" t="s">
        <v>1816</v>
      </c>
      <c r="I7850" s="207" t="s">
        <v>239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679</v>
      </c>
      <c r="C7851" s="209" t="s">
        <v>680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284</v>
      </c>
      <c r="H7851" s="207" t="s">
        <v>184</v>
      </c>
      <c r="I7851" s="221" t="s">
        <v>237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679</v>
      </c>
      <c r="C7852" s="209" t="s">
        <v>680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284</v>
      </c>
      <c r="H7852" s="207" t="s">
        <v>1161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679</v>
      </c>
      <c r="C7853" s="209" t="s">
        <v>680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284</v>
      </c>
      <c r="H7853" s="207" t="s">
        <v>1580</v>
      </c>
      <c r="I7853" s="207" t="s">
        <v>260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679</v>
      </c>
      <c r="C7854" s="209" t="s">
        <v>680</v>
      </c>
      <c r="D7854" s="72" t="str">
        <f t="shared" si="245"/>
        <v>dez/2018</v>
      </c>
      <c r="E7854" s="206">
        <v>43437</v>
      </c>
      <c r="F7854" s="240" t="s">
        <v>219</v>
      </c>
      <c r="G7854" s="205" t="s">
        <v>284</v>
      </c>
      <c r="H7854" s="239" t="s">
        <v>1817</v>
      </c>
      <c r="I7854" s="229" t="s">
        <v>220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679</v>
      </c>
      <c r="C7855" s="209" t="s">
        <v>680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284</v>
      </c>
      <c r="H7855" s="207" t="s">
        <v>1106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679</v>
      </c>
      <c r="C7856" s="209" t="s">
        <v>680</v>
      </c>
      <c r="D7856" s="72" t="str">
        <f t="shared" si="245"/>
        <v>dez/2018</v>
      </c>
      <c r="E7856" s="206">
        <v>43437</v>
      </c>
      <c r="F7856" s="240" t="s">
        <v>219</v>
      </c>
      <c r="G7856" s="205" t="s">
        <v>284</v>
      </c>
      <c r="H7856" s="241" t="s">
        <v>1818</v>
      </c>
      <c r="I7856" s="229" t="s">
        <v>220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679</v>
      </c>
      <c r="C7857" s="209" t="s">
        <v>680</v>
      </c>
      <c r="D7857" s="72" t="str">
        <f t="shared" si="245"/>
        <v>dez/2018</v>
      </c>
      <c r="E7857" s="206">
        <v>43437</v>
      </c>
      <c r="F7857" s="205" t="s">
        <v>209</v>
      </c>
      <c r="G7857" s="205" t="s">
        <v>284</v>
      </c>
      <c r="H7857" s="207" t="s">
        <v>193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681</v>
      </c>
      <c r="C7858" s="209" t="s">
        <v>680</v>
      </c>
      <c r="D7858" s="72" t="str">
        <f t="shared" si="245"/>
        <v>dez/2018</v>
      </c>
      <c r="E7858" s="206">
        <v>43438</v>
      </c>
      <c r="F7858" s="205" t="s">
        <v>200</v>
      </c>
      <c r="G7858" s="205" t="s">
        <v>284</v>
      </c>
      <c r="H7858" s="207" t="s">
        <v>190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681</v>
      </c>
      <c r="C7859" s="209" t="s">
        <v>680</v>
      </c>
      <c r="D7859" s="72" t="str">
        <f t="shared" si="245"/>
        <v>dez/2018</v>
      </c>
      <c r="E7859" s="206">
        <v>43438</v>
      </c>
      <c r="F7859" s="205" t="s">
        <v>202</v>
      </c>
      <c r="G7859" s="205" t="s">
        <v>284</v>
      </c>
      <c r="H7859" s="207" t="s">
        <v>203</v>
      </c>
      <c r="I7859" s="207" t="s">
        <v>289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679</v>
      </c>
      <c r="C7860" s="209" t="s">
        <v>680</v>
      </c>
      <c r="D7860" s="72" t="str">
        <f t="shared" si="245"/>
        <v>dez/2018</v>
      </c>
      <c r="E7860" s="206">
        <v>43438</v>
      </c>
      <c r="F7860" s="205" t="s">
        <v>1606</v>
      </c>
      <c r="G7860" s="205" t="s">
        <v>284</v>
      </c>
      <c r="H7860" s="207" t="s">
        <v>191</v>
      </c>
      <c r="I7860" s="207" t="s">
        <v>201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679</v>
      </c>
      <c r="C7861" s="209" t="s">
        <v>680</v>
      </c>
      <c r="D7861" s="72" t="str">
        <f t="shared" si="245"/>
        <v>dez/2018</v>
      </c>
      <c r="E7861" s="206">
        <v>43438</v>
      </c>
      <c r="F7861" s="205" t="s">
        <v>311</v>
      </c>
      <c r="G7861" s="205" t="s">
        <v>284</v>
      </c>
      <c r="H7861" s="207" t="s">
        <v>1591</v>
      </c>
      <c r="I7861" s="207" t="s">
        <v>265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679</v>
      </c>
      <c r="C7862" s="209" t="s">
        <v>680</v>
      </c>
      <c r="D7862" s="72" t="str">
        <f t="shared" si="245"/>
        <v>dez/2018</v>
      </c>
      <c r="E7862" s="206">
        <v>43438</v>
      </c>
      <c r="F7862" s="205" t="s">
        <v>200</v>
      </c>
      <c r="G7862" s="205" t="s">
        <v>284</v>
      </c>
      <c r="H7862" s="207" t="s">
        <v>296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679</v>
      </c>
      <c r="C7863" s="209" t="s">
        <v>680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284</v>
      </c>
      <c r="H7863" s="207" t="s">
        <v>1819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679</v>
      </c>
      <c r="C7864" s="209" t="s">
        <v>680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284</v>
      </c>
      <c r="H7864" s="207" t="s">
        <v>1563</v>
      </c>
      <c r="I7864" s="207" t="s">
        <v>238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679</v>
      </c>
      <c r="C7865" s="209" t="s">
        <v>680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284</v>
      </c>
      <c r="H7865" s="207" t="s">
        <v>178</v>
      </c>
      <c r="I7865" s="207" t="s">
        <v>237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679</v>
      </c>
      <c r="C7866" s="209" t="s">
        <v>680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314</v>
      </c>
      <c r="H7866" s="207" t="s">
        <v>1656</v>
      </c>
      <c r="I7866" s="207" t="s">
        <v>238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679</v>
      </c>
      <c r="C7867" s="209" t="s">
        <v>680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284</v>
      </c>
      <c r="H7867" s="207" t="s">
        <v>1795</v>
      </c>
      <c r="I7867" s="207" t="s">
        <v>232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679</v>
      </c>
      <c r="C7868" s="209" t="s">
        <v>680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284</v>
      </c>
      <c r="H7868" s="207" t="s">
        <v>1027</v>
      </c>
      <c r="I7868" s="207" t="s">
        <v>242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679</v>
      </c>
      <c r="C7869" s="209" t="s">
        <v>680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284</v>
      </c>
      <c r="H7869" s="207" t="s">
        <v>1027</v>
      </c>
      <c r="I7869" s="207" t="s">
        <v>242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679</v>
      </c>
      <c r="C7870" s="209" t="s">
        <v>680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284</v>
      </c>
      <c r="H7870" s="207" t="s">
        <v>1027</v>
      </c>
      <c r="I7870" s="207" t="s">
        <v>242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679</v>
      </c>
      <c r="C7871" s="209" t="s">
        <v>680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284</v>
      </c>
      <c r="H7871" s="207" t="s">
        <v>1027</v>
      </c>
      <c r="I7871" s="207" t="s">
        <v>242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679</v>
      </c>
      <c r="C7872" s="209" t="s">
        <v>680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284</v>
      </c>
      <c r="H7872" s="207" t="s">
        <v>1027</v>
      </c>
      <c r="I7872" s="207" t="s">
        <v>242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679</v>
      </c>
      <c r="C7873" s="209" t="s">
        <v>680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284</v>
      </c>
      <c r="H7873" s="207" t="s">
        <v>1027</v>
      </c>
      <c r="I7873" s="207" t="s">
        <v>242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679</v>
      </c>
      <c r="C7874" s="209" t="s">
        <v>680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284</v>
      </c>
      <c r="H7874" s="207" t="s">
        <v>1027</v>
      </c>
      <c r="I7874" s="207" t="s">
        <v>242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679</v>
      </c>
      <c r="C7875" s="209" t="s">
        <v>680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284</v>
      </c>
      <c r="H7875" s="207" t="s">
        <v>1027</v>
      </c>
      <c r="I7875" s="207" t="s">
        <v>242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679</v>
      </c>
      <c r="C7876" s="209" t="s">
        <v>680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284</v>
      </c>
      <c r="H7876" s="207" t="s">
        <v>1027</v>
      </c>
      <c r="I7876" s="207" t="s">
        <v>242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679</v>
      </c>
      <c r="C7877" s="209" t="s">
        <v>680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284</v>
      </c>
      <c r="H7877" s="207" t="s">
        <v>1027</v>
      </c>
      <c r="I7877" s="207" t="s">
        <v>242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679</v>
      </c>
      <c r="C7878" s="209" t="s">
        <v>680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284</v>
      </c>
      <c r="H7878" s="207" t="s">
        <v>1027</v>
      </c>
      <c r="I7878" s="207" t="s">
        <v>242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679</v>
      </c>
      <c r="C7879" s="209" t="s">
        <v>680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284</v>
      </c>
      <c r="H7879" s="207" t="s">
        <v>1027</v>
      </c>
      <c r="I7879" s="207" t="s">
        <v>242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679</v>
      </c>
      <c r="C7880" s="209" t="s">
        <v>680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284</v>
      </c>
      <c r="H7880" s="207" t="s">
        <v>1027</v>
      </c>
      <c r="I7880" s="207" t="s">
        <v>242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679</v>
      </c>
      <c r="C7881" s="209" t="s">
        <v>680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284</v>
      </c>
      <c r="H7881" s="207" t="s">
        <v>1027</v>
      </c>
      <c r="I7881" s="207" t="s">
        <v>242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679</v>
      </c>
      <c r="C7882" s="209" t="s">
        <v>680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284</v>
      </c>
      <c r="H7882" s="207" t="s">
        <v>1027</v>
      </c>
      <c r="I7882" s="207" t="s">
        <v>242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679</v>
      </c>
      <c r="C7883" s="209" t="s">
        <v>680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284</v>
      </c>
      <c r="H7883" s="207" t="s">
        <v>1027</v>
      </c>
      <c r="I7883" s="207" t="s">
        <v>242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679</v>
      </c>
      <c r="C7884" s="209" t="s">
        <v>680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284</v>
      </c>
      <c r="H7884" s="207" t="s">
        <v>1027</v>
      </c>
      <c r="I7884" s="207" t="s">
        <v>242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679</v>
      </c>
      <c r="C7885" s="209" t="s">
        <v>680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284</v>
      </c>
      <c r="H7885" s="207" t="s">
        <v>1027</v>
      </c>
      <c r="I7885" s="207" t="s">
        <v>242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679</v>
      </c>
      <c r="C7886" s="209" t="s">
        <v>680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284</v>
      </c>
      <c r="H7886" s="207" t="s">
        <v>1027</v>
      </c>
      <c r="I7886" s="207" t="s">
        <v>242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679</v>
      </c>
      <c r="C7887" s="209" t="s">
        <v>680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284</v>
      </c>
      <c r="H7887" s="207" t="s">
        <v>1027</v>
      </c>
      <c r="I7887" s="207" t="s">
        <v>242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679</v>
      </c>
      <c r="C7888" s="209" t="s">
        <v>680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284</v>
      </c>
      <c r="H7888" s="207" t="s">
        <v>1027</v>
      </c>
      <c r="I7888" s="207" t="s">
        <v>242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679</v>
      </c>
      <c r="C7889" s="209" t="s">
        <v>680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284</v>
      </c>
      <c r="H7889" s="207" t="s">
        <v>1027</v>
      </c>
      <c r="I7889" s="207" t="s">
        <v>242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679</v>
      </c>
      <c r="C7890" s="209" t="s">
        <v>680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284</v>
      </c>
      <c r="H7890" s="207" t="s">
        <v>1027</v>
      </c>
      <c r="I7890" s="207" t="s">
        <v>242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679</v>
      </c>
      <c r="C7891" s="209" t="s">
        <v>680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284</v>
      </c>
      <c r="H7891" s="207" t="s">
        <v>1027</v>
      </c>
      <c r="I7891" s="207" t="s">
        <v>242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679</v>
      </c>
      <c r="C7892" s="209" t="s">
        <v>680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284</v>
      </c>
      <c r="H7892" s="207" t="s">
        <v>1027</v>
      </c>
      <c r="I7892" s="207" t="s">
        <v>242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679</v>
      </c>
      <c r="C7893" s="209" t="s">
        <v>680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284</v>
      </c>
      <c r="H7893" s="207" t="s">
        <v>1027</v>
      </c>
      <c r="I7893" s="207" t="s">
        <v>242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679</v>
      </c>
      <c r="C7894" s="209" t="s">
        <v>680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284</v>
      </c>
      <c r="H7894" s="207" t="s">
        <v>1027</v>
      </c>
      <c r="I7894" s="207" t="s">
        <v>242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679</v>
      </c>
      <c r="C7895" s="209" t="s">
        <v>680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284</v>
      </c>
      <c r="H7895" s="207" t="s">
        <v>1027</v>
      </c>
      <c r="I7895" s="207" t="s">
        <v>242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679</v>
      </c>
      <c r="C7896" s="209" t="s">
        <v>680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284</v>
      </c>
      <c r="H7896" s="207" t="s">
        <v>1027</v>
      </c>
      <c r="I7896" s="207" t="s">
        <v>242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679</v>
      </c>
      <c r="C7897" s="209" t="s">
        <v>680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284</v>
      </c>
      <c r="H7897" s="207" t="s">
        <v>1027</v>
      </c>
      <c r="I7897" s="207" t="s">
        <v>242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679</v>
      </c>
      <c r="C7898" s="209" t="s">
        <v>680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284</v>
      </c>
      <c r="H7898" s="207" t="s">
        <v>1027</v>
      </c>
      <c r="I7898" s="207" t="s">
        <v>242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679</v>
      </c>
      <c r="C7899" s="209" t="s">
        <v>680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284</v>
      </c>
      <c r="H7899" s="207" t="s">
        <v>1027</v>
      </c>
      <c r="I7899" s="207" t="s">
        <v>242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679</v>
      </c>
      <c r="C7900" s="209" t="s">
        <v>680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284</v>
      </c>
      <c r="H7900" s="207" t="s">
        <v>1027</v>
      </c>
      <c r="I7900" s="207" t="s">
        <v>242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679</v>
      </c>
      <c r="C7901" s="209" t="s">
        <v>680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284</v>
      </c>
      <c r="H7901" s="207" t="s">
        <v>1027</v>
      </c>
      <c r="I7901" s="207" t="s">
        <v>242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679</v>
      </c>
      <c r="C7902" s="209" t="s">
        <v>680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284</v>
      </c>
      <c r="H7902" s="207" t="s">
        <v>1027</v>
      </c>
      <c r="I7902" s="207" t="s">
        <v>242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679</v>
      </c>
      <c r="C7903" s="209" t="s">
        <v>680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284</v>
      </c>
      <c r="H7903" s="207" t="s">
        <v>1027</v>
      </c>
      <c r="I7903" s="207" t="s">
        <v>242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679</v>
      </c>
      <c r="C7904" s="209" t="s">
        <v>680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284</v>
      </c>
      <c r="H7904" s="207" t="s">
        <v>1027</v>
      </c>
      <c r="I7904" s="207" t="s">
        <v>242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679</v>
      </c>
      <c r="C7905" s="209" t="s">
        <v>680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284</v>
      </c>
      <c r="H7905" s="207" t="s">
        <v>1027</v>
      </c>
      <c r="I7905" s="207" t="s">
        <v>242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679</v>
      </c>
      <c r="C7906" s="209" t="s">
        <v>680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286</v>
      </c>
      <c r="H7906" s="207" t="s">
        <v>342</v>
      </c>
      <c r="I7906" s="207" t="s">
        <v>238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679</v>
      </c>
      <c r="C7907" s="209" t="s">
        <v>680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300</v>
      </c>
      <c r="H7907" s="207" t="s">
        <v>1820</v>
      </c>
      <c r="I7907" s="207" t="s">
        <v>250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679</v>
      </c>
      <c r="C7908" s="209" t="s">
        <v>680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284</v>
      </c>
      <c r="H7908" s="207" t="s">
        <v>1821</v>
      </c>
      <c r="I7908" s="207" t="s">
        <v>250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679</v>
      </c>
      <c r="C7909" s="209" t="s">
        <v>680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284</v>
      </c>
      <c r="H7909" s="207" t="s">
        <v>178</v>
      </c>
      <c r="I7909" s="207" t="s">
        <v>237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679</v>
      </c>
      <c r="C7910" s="209" t="s">
        <v>680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284</v>
      </c>
      <c r="H7910" s="207" t="s">
        <v>178</v>
      </c>
      <c r="I7910" s="207" t="s">
        <v>238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679</v>
      </c>
      <c r="C7911" s="209" t="s">
        <v>680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284</v>
      </c>
      <c r="H7911" s="207" t="s">
        <v>178</v>
      </c>
      <c r="I7911" s="207" t="s">
        <v>238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679</v>
      </c>
      <c r="C7912" s="209" t="s">
        <v>680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284</v>
      </c>
      <c r="H7912" s="207" t="s">
        <v>1003</v>
      </c>
      <c r="I7912" s="207" t="s">
        <v>257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679</v>
      </c>
      <c r="C7913" s="209" t="s">
        <v>680</v>
      </c>
      <c r="D7913" s="72" t="str">
        <f t="shared" si="247"/>
        <v>dez/2018</v>
      </c>
      <c r="E7913" s="206">
        <v>43438</v>
      </c>
      <c r="F7913" s="205" t="s">
        <v>311</v>
      </c>
      <c r="G7913" s="205" t="s">
        <v>284</v>
      </c>
      <c r="H7913" s="207" t="s">
        <v>205</v>
      </c>
      <c r="I7913" s="207" t="s">
        <v>265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679</v>
      </c>
      <c r="C7914" s="209" t="s">
        <v>680</v>
      </c>
      <c r="D7914" s="72" t="str">
        <f t="shared" si="247"/>
        <v>dez/2018</v>
      </c>
      <c r="E7914" s="206">
        <v>43438</v>
      </c>
      <c r="F7914" s="205" t="s">
        <v>182</v>
      </c>
      <c r="G7914" s="205" t="s">
        <v>284</v>
      </c>
      <c r="H7914" s="207" t="s">
        <v>1103</v>
      </c>
      <c r="I7914" s="207" t="s">
        <v>183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679</v>
      </c>
      <c r="C7915" s="209" t="s">
        <v>680</v>
      </c>
      <c r="D7915" s="72" t="str">
        <f t="shared" si="247"/>
        <v>dez/2018</v>
      </c>
      <c r="E7915" s="206">
        <v>43438</v>
      </c>
      <c r="F7915" s="205" t="s">
        <v>311</v>
      </c>
      <c r="G7915" s="205" t="s">
        <v>284</v>
      </c>
      <c r="H7915" s="207" t="s">
        <v>1678</v>
      </c>
      <c r="I7915" s="207" t="s">
        <v>265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679</v>
      </c>
      <c r="C7916" s="209" t="s">
        <v>680</v>
      </c>
      <c r="D7916" s="72" t="str">
        <f t="shared" si="247"/>
        <v>dez/2018</v>
      </c>
      <c r="E7916" s="206">
        <v>43438</v>
      </c>
      <c r="F7916" s="205" t="s">
        <v>311</v>
      </c>
      <c r="G7916" s="205" t="s">
        <v>284</v>
      </c>
      <c r="H7916" s="207" t="s">
        <v>1591</v>
      </c>
      <c r="I7916" s="207" t="s">
        <v>265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679</v>
      </c>
      <c r="C7917" s="209" t="s">
        <v>680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284</v>
      </c>
      <c r="H7917" s="207" t="s">
        <v>1822</v>
      </c>
      <c r="I7917" s="207" t="s">
        <v>232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679</v>
      </c>
      <c r="C7918" s="209" t="s">
        <v>680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284</v>
      </c>
      <c r="H7918" s="207" t="s">
        <v>1822</v>
      </c>
      <c r="I7918" s="207" t="s">
        <v>232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679</v>
      </c>
      <c r="C7919" s="209" t="s">
        <v>680</v>
      </c>
      <c r="D7919" s="72" t="str">
        <f t="shared" si="247"/>
        <v>dez/2018</v>
      </c>
      <c r="E7919" s="206">
        <v>43438</v>
      </c>
      <c r="F7919" s="205" t="s">
        <v>311</v>
      </c>
      <c r="G7919" s="205" t="s">
        <v>284</v>
      </c>
      <c r="H7919" s="207" t="s">
        <v>1726</v>
      </c>
      <c r="I7919" s="207" t="s">
        <v>265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679</v>
      </c>
      <c r="C7920" s="209" t="s">
        <v>680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284</v>
      </c>
      <c r="H7920" s="207" t="s">
        <v>1047</v>
      </c>
      <c r="I7920" s="207" t="s">
        <v>258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679</v>
      </c>
      <c r="C7921" s="209" t="s">
        <v>680</v>
      </c>
      <c r="D7921" s="72" t="str">
        <f t="shared" si="247"/>
        <v>dez/2018</v>
      </c>
      <c r="E7921" s="206">
        <v>43438</v>
      </c>
      <c r="F7921" s="205" t="s">
        <v>200</v>
      </c>
      <c r="G7921" s="205" t="s">
        <v>284</v>
      </c>
      <c r="H7921" s="207" t="s">
        <v>291</v>
      </c>
      <c r="I7921" s="207" t="s">
        <v>226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679</v>
      </c>
      <c r="C7922" s="209" t="s">
        <v>680</v>
      </c>
      <c r="D7922" s="72" t="str">
        <f t="shared" si="247"/>
        <v>dez/2018</v>
      </c>
      <c r="E7922" s="206">
        <v>43438</v>
      </c>
      <c r="F7922" s="205" t="s">
        <v>200</v>
      </c>
      <c r="G7922" s="205" t="s">
        <v>284</v>
      </c>
      <c r="H7922" s="207" t="s">
        <v>295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679</v>
      </c>
      <c r="C7923" s="209" t="s">
        <v>680</v>
      </c>
      <c r="D7923" s="72" t="str">
        <f t="shared" si="247"/>
        <v>dez/2018</v>
      </c>
      <c r="E7923" s="206">
        <v>43438</v>
      </c>
      <c r="F7923" s="205" t="s">
        <v>200</v>
      </c>
      <c r="G7923" s="205" t="s">
        <v>284</v>
      </c>
      <c r="H7923" s="207" t="s">
        <v>295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679</v>
      </c>
      <c r="C7924" s="209" t="s">
        <v>680</v>
      </c>
      <c r="D7924" s="72" t="str">
        <f t="shared" si="247"/>
        <v>dez/2018</v>
      </c>
      <c r="E7924" s="206">
        <v>43438</v>
      </c>
      <c r="F7924" s="205" t="s">
        <v>200</v>
      </c>
      <c r="G7924" s="205" t="s">
        <v>284</v>
      </c>
      <c r="H7924" s="207" t="s">
        <v>295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679</v>
      </c>
      <c r="C7925" s="209" t="s">
        <v>680</v>
      </c>
      <c r="D7925" s="72" t="str">
        <f t="shared" si="247"/>
        <v>dez/2018</v>
      </c>
      <c r="E7925" s="206">
        <v>43438</v>
      </c>
      <c r="F7925" s="205" t="s">
        <v>200</v>
      </c>
      <c r="G7925" s="205" t="s">
        <v>284</v>
      </c>
      <c r="H7925" s="207" t="s">
        <v>295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679</v>
      </c>
      <c r="C7926" s="209" t="s">
        <v>680</v>
      </c>
      <c r="D7926" s="72" t="str">
        <f t="shared" si="247"/>
        <v>dez/2018</v>
      </c>
      <c r="E7926" s="206">
        <v>43438</v>
      </c>
      <c r="F7926" s="205" t="s">
        <v>200</v>
      </c>
      <c r="G7926" s="205" t="s">
        <v>284</v>
      </c>
      <c r="H7926" s="207" t="s">
        <v>295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679</v>
      </c>
      <c r="C7927" s="209" t="s">
        <v>680</v>
      </c>
      <c r="D7927" s="72" t="str">
        <f t="shared" si="247"/>
        <v>dez/2018</v>
      </c>
      <c r="E7927" s="206">
        <v>43438</v>
      </c>
      <c r="F7927" s="205" t="s">
        <v>200</v>
      </c>
      <c r="G7927" s="205" t="s">
        <v>284</v>
      </c>
      <c r="H7927" s="207" t="s">
        <v>295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679</v>
      </c>
      <c r="C7928" s="209" t="s">
        <v>680</v>
      </c>
      <c r="D7928" s="72" t="str">
        <f t="shared" si="247"/>
        <v>dez/2018</v>
      </c>
      <c r="E7928" s="206">
        <v>43438</v>
      </c>
      <c r="F7928" s="205" t="s">
        <v>200</v>
      </c>
      <c r="G7928" s="205" t="s">
        <v>284</v>
      </c>
      <c r="H7928" s="207" t="s">
        <v>295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679</v>
      </c>
      <c r="C7929" s="209" t="s">
        <v>680</v>
      </c>
      <c r="D7929" s="72" t="str">
        <f t="shared" si="247"/>
        <v>dez/2018</v>
      </c>
      <c r="E7929" s="206">
        <v>43438</v>
      </c>
      <c r="F7929" s="205" t="s">
        <v>200</v>
      </c>
      <c r="G7929" s="205" t="s">
        <v>284</v>
      </c>
      <c r="H7929" s="207" t="s">
        <v>295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679</v>
      </c>
      <c r="C7930" s="209" t="s">
        <v>680</v>
      </c>
      <c r="D7930" s="72" t="str">
        <f t="shared" si="247"/>
        <v>dez/2018</v>
      </c>
      <c r="E7930" s="206">
        <v>43438</v>
      </c>
      <c r="F7930" s="205" t="s">
        <v>200</v>
      </c>
      <c r="G7930" s="205" t="s">
        <v>284</v>
      </c>
      <c r="H7930" s="207" t="s">
        <v>295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679</v>
      </c>
      <c r="C7931" s="209" t="s">
        <v>680</v>
      </c>
      <c r="D7931" s="72" t="str">
        <f t="shared" si="247"/>
        <v>dez/2018</v>
      </c>
      <c r="E7931" s="206">
        <v>43438</v>
      </c>
      <c r="F7931" s="205" t="s">
        <v>200</v>
      </c>
      <c r="G7931" s="205" t="s">
        <v>284</v>
      </c>
      <c r="H7931" s="207" t="s">
        <v>295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679</v>
      </c>
      <c r="C7932" s="209" t="s">
        <v>680</v>
      </c>
      <c r="D7932" s="72" t="str">
        <f t="shared" si="247"/>
        <v>dez/2018</v>
      </c>
      <c r="E7932" s="206">
        <v>43438</v>
      </c>
      <c r="F7932" s="205" t="s">
        <v>200</v>
      </c>
      <c r="G7932" s="205" t="s">
        <v>284</v>
      </c>
      <c r="H7932" s="207" t="s">
        <v>295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679</v>
      </c>
      <c r="C7933" s="209" t="s">
        <v>680</v>
      </c>
      <c r="D7933" s="72" t="str">
        <f t="shared" si="247"/>
        <v>dez/2018</v>
      </c>
      <c r="E7933" s="206">
        <v>43438</v>
      </c>
      <c r="F7933" s="205" t="s">
        <v>200</v>
      </c>
      <c r="G7933" s="205" t="s">
        <v>284</v>
      </c>
      <c r="H7933" s="207" t="s">
        <v>295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679</v>
      </c>
      <c r="C7934" s="209" t="s">
        <v>680</v>
      </c>
      <c r="D7934" s="72" t="str">
        <f t="shared" si="247"/>
        <v>dez/2018</v>
      </c>
      <c r="E7934" s="206">
        <v>43438</v>
      </c>
      <c r="F7934" s="205" t="s">
        <v>200</v>
      </c>
      <c r="G7934" s="205" t="s">
        <v>284</v>
      </c>
      <c r="H7934" s="207" t="s">
        <v>295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679</v>
      </c>
      <c r="C7935" s="209" t="s">
        <v>680</v>
      </c>
      <c r="D7935" s="72" t="str">
        <f t="shared" si="247"/>
        <v>dez/2018</v>
      </c>
      <c r="E7935" s="206">
        <v>43438</v>
      </c>
      <c r="F7935" s="205" t="s">
        <v>202</v>
      </c>
      <c r="G7935" s="205" t="s">
        <v>284</v>
      </c>
      <c r="H7935" s="207" t="s">
        <v>203</v>
      </c>
      <c r="I7935" s="207" t="s">
        <v>289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681</v>
      </c>
      <c r="C7936" s="209" t="s">
        <v>680</v>
      </c>
      <c r="D7936" s="72" t="str">
        <f t="shared" si="247"/>
        <v>dez/2018</v>
      </c>
      <c r="E7936" s="206">
        <v>43439</v>
      </c>
      <c r="F7936" s="205" t="s">
        <v>200</v>
      </c>
      <c r="G7936" s="205" t="s">
        <v>284</v>
      </c>
      <c r="H7936" s="207" t="s">
        <v>296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681</v>
      </c>
      <c r="C7937" s="209" t="s">
        <v>680</v>
      </c>
      <c r="D7937" s="72" t="str">
        <f t="shared" si="247"/>
        <v>dez/2018</v>
      </c>
      <c r="E7937" s="206">
        <v>43439</v>
      </c>
      <c r="F7937" s="205" t="s">
        <v>202</v>
      </c>
      <c r="G7937" s="205" t="s">
        <v>284</v>
      </c>
      <c r="H7937" s="207" t="s">
        <v>203</v>
      </c>
      <c r="I7937" s="207" t="s">
        <v>289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679</v>
      </c>
      <c r="C7938" s="209" t="s">
        <v>680</v>
      </c>
      <c r="D7938" s="72" t="str">
        <f t="shared" si="247"/>
        <v>dez/2018</v>
      </c>
      <c r="E7938" s="206">
        <v>43439</v>
      </c>
      <c r="F7938" s="205" t="s">
        <v>311</v>
      </c>
      <c r="G7938" s="205" t="s">
        <v>284</v>
      </c>
      <c r="H7938" s="207" t="s">
        <v>1316</v>
      </c>
      <c r="I7938" s="207" t="s">
        <v>265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679</v>
      </c>
      <c r="C7939" s="209" t="s">
        <v>680</v>
      </c>
      <c r="D7939" s="72" t="str">
        <f t="shared" si="247"/>
        <v>dez/2018</v>
      </c>
      <c r="E7939" s="206">
        <v>43439</v>
      </c>
      <c r="F7939" s="205" t="s">
        <v>200</v>
      </c>
      <c r="G7939" s="205" t="s">
        <v>284</v>
      </c>
      <c r="H7939" s="207" t="s">
        <v>296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679</v>
      </c>
      <c r="C7940" s="209" t="s">
        <v>680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284</v>
      </c>
      <c r="H7940" s="207" t="s">
        <v>994</v>
      </c>
      <c r="I7940" s="207" t="s">
        <v>249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679</v>
      </c>
      <c r="C7941" s="209" t="s">
        <v>680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284</v>
      </c>
      <c r="H7941" s="207" t="s">
        <v>1743</v>
      </c>
      <c r="I7941" s="207" t="s">
        <v>237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679</v>
      </c>
      <c r="C7942" s="209" t="s">
        <v>680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300</v>
      </c>
      <c r="H7942" s="207" t="s">
        <v>1553</v>
      </c>
      <c r="I7942" s="207" t="s">
        <v>237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679</v>
      </c>
      <c r="C7943" s="209" t="s">
        <v>680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310</v>
      </c>
      <c r="H7943" s="207" t="s">
        <v>288</v>
      </c>
      <c r="I7943" s="207" t="s">
        <v>238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679</v>
      </c>
      <c r="C7944" s="209" t="s">
        <v>680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310</v>
      </c>
      <c r="H7944" s="207" t="s">
        <v>288</v>
      </c>
      <c r="I7944" s="207" t="s">
        <v>237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679</v>
      </c>
      <c r="C7945" s="209" t="s">
        <v>680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284</v>
      </c>
      <c r="H7945" s="207" t="s">
        <v>178</v>
      </c>
      <c r="I7945" s="207" t="s">
        <v>249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679</v>
      </c>
      <c r="C7946" s="209" t="s">
        <v>680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284</v>
      </c>
      <c r="H7946" s="207" t="s">
        <v>178</v>
      </c>
      <c r="I7946" s="207" t="s">
        <v>237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679</v>
      </c>
      <c r="C7947" s="209" t="s">
        <v>680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284</v>
      </c>
      <c r="H7947" s="207" t="s">
        <v>1599</v>
      </c>
      <c r="I7947" s="207" t="s">
        <v>237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679</v>
      </c>
      <c r="C7948" s="209" t="s">
        <v>680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284</v>
      </c>
      <c r="H7948" s="207" t="s">
        <v>1002</v>
      </c>
      <c r="I7948" s="207" t="s">
        <v>241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679</v>
      </c>
      <c r="C7949" s="209" t="s">
        <v>680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284</v>
      </c>
      <c r="H7949" s="207" t="s">
        <v>1002</v>
      </c>
      <c r="I7949" s="207" t="s">
        <v>189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679</v>
      </c>
      <c r="C7950" s="209" t="s">
        <v>680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284</v>
      </c>
      <c r="H7950" s="207" t="s">
        <v>1017</v>
      </c>
      <c r="I7950" s="207" t="s">
        <v>232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679</v>
      </c>
      <c r="C7951" s="209" t="s">
        <v>680</v>
      </c>
      <c r="D7951" s="72" t="str">
        <f t="shared" si="249"/>
        <v>dez/2018</v>
      </c>
      <c r="E7951" s="206">
        <v>43439</v>
      </c>
      <c r="F7951" s="205" t="s">
        <v>311</v>
      </c>
      <c r="G7951" s="205" t="s">
        <v>284</v>
      </c>
      <c r="H7951" s="207" t="s">
        <v>1316</v>
      </c>
      <c r="I7951" s="207" t="s">
        <v>265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679</v>
      </c>
      <c r="C7952" s="209" t="s">
        <v>680</v>
      </c>
      <c r="D7952" s="72" t="str">
        <f t="shared" si="249"/>
        <v>dez/2018</v>
      </c>
      <c r="E7952" s="206">
        <v>43439</v>
      </c>
      <c r="F7952" s="205" t="s">
        <v>311</v>
      </c>
      <c r="G7952" s="205" t="s">
        <v>284</v>
      </c>
      <c r="H7952" s="207" t="s">
        <v>1726</v>
      </c>
      <c r="I7952" s="207" t="s">
        <v>265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679</v>
      </c>
      <c r="C7953" s="209" t="s">
        <v>680</v>
      </c>
      <c r="D7953" s="72" t="str">
        <f t="shared" si="249"/>
        <v>dez/2018</v>
      </c>
      <c r="E7953" s="206">
        <v>43439</v>
      </c>
      <c r="F7953" s="205" t="s">
        <v>311</v>
      </c>
      <c r="G7953" s="205" t="s">
        <v>284</v>
      </c>
      <c r="H7953" s="207" t="s">
        <v>1726</v>
      </c>
      <c r="I7953" s="207" t="s">
        <v>265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679</v>
      </c>
      <c r="C7954" s="209" t="s">
        <v>680</v>
      </c>
      <c r="D7954" s="72" t="str">
        <f t="shared" si="249"/>
        <v>dez/2018</v>
      </c>
      <c r="E7954" s="206">
        <v>43439</v>
      </c>
      <c r="F7954" s="205" t="s">
        <v>311</v>
      </c>
      <c r="G7954" s="205" t="s">
        <v>284</v>
      </c>
      <c r="H7954" s="207" t="s">
        <v>967</v>
      </c>
      <c r="I7954" s="207" t="s">
        <v>265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679</v>
      </c>
      <c r="C7955" s="209" t="s">
        <v>680</v>
      </c>
      <c r="D7955" s="72" t="str">
        <f t="shared" si="249"/>
        <v>dez/2018</v>
      </c>
      <c r="E7955" s="206">
        <v>43439</v>
      </c>
      <c r="F7955" s="205" t="s">
        <v>311</v>
      </c>
      <c r="G7955" s="205" t="s">
        <v>284</v>
      </c>
      <c r="H7955" s="207" t="s">
        <v>205</v>
      </c>
      <c r="I7955" s="207" t="s">
        <v>265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679</v>
      </c>
      <c r="C7956" s="209" t="s">
        <v>680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284</v>
      </c>
      <c r="H7956" s="207" t="s">
        <v>207</v>
      </c>
      <c r="I7956" s="207" t="s">
        <v>186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679</v>
      </c>
      <c r="C7957" s="209" t="s">
        <v>680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284</v>
      </c>
      <c r="H7957" s="207" t="s">
        <v>1823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679</v>
      </c>
      <c r="C7958" s="209" t="s">
        <v>680</v>
      </c>
      <c r="D7958" s="72" t="str">
        <f t="shared" si="249"/>
        <v>dez/2018</v>
      </c>
      <c r="E7958" s="206">
        <v>43439</v>
      </c>
      <c r="F7958" s="205" t="s">
        <v>209</v>
      </c>
      <c r="G7958" s="205" t="s">
        <v>284</v>
      </c>
      <c r="H7958" s="207" t="s">
        <v>295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679</v>
      </c>
      <c r="C7959" s="209" t="s">
        <v>680</v>
      </c>
      <c r="D7959" s="72" t="str">
        <f t="shared" si="249"/>
        <v>dez/2018</v>
      </c>
      <c r="E7959" s="206">
        <v>43439</v>
      </c>
      <c r="F7959" s="205" t="s">
        <v>209</v>
      </c>
      <c r="G7959" s="205" t="s">
        <v>284</v>
      </c>
      <c r="H7959" s="207" t="s">
        <v>295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679</v>
      </c>
      <c r="C7960" s="209" t="s">
        <v>680</v>
      </c>
      <c r="D7960" s="72" t="str">
        <f t="shared" si="249"/>
        <v>dez/2018</v>
      </c>
      <c r="E7960" s="206">
        <v>43439</v>
      </c>
      <c r="F7960" s="205" t="s">
        <v>209</v>
      </c>
      <c r="G7960" s="205" t="s">
        <v>284</v>
      </c>
      <c r="H7960" s="207" t="s">
        <v>295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679</v>
      </c>
      <c r="C7961" s="209" t="s">
        <v>680</v>
      </c>
      <c r="D7961" s="72" t="str">
        <f t="shared" si="249"/>
        <v>dez/2018</v>
      </c>
      <c r="E7961" s="206">
        <v>43439</v>
      </c>
      <c r="F7961" s="205" t="s">
        <v>209</v>
      </c>
      <c r="G7961" s="205" t="s">
        <v>284</v>
      </c>
      <c r="H7961" s="207" t="s">
        <v>295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679</v>
      </c>
      <c r="C7962" s="209" t="s">
        <v>680</v>
      </c>
      <c r="D7962" s="72" t="str">
        <f t="shared" si="249"/>
        <v>dez/2018</v>
      </c>
      <c r="E7962" s="206">
        <v>43439</v>
      </c>
      <c r="F7962" s="205" t="s">
        <v>209</v>
      </c>
      <c r="G7962" s="205" t="s">
        <v>284</v>
      </c>
      <c r="H7962" s="207" t="s">
        <v>295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679</v>
      </c>
      <c r="C7963" s="209" t="s">
        <v>680</v>
      </c>
      <c r="D7963" s="72" t="str">
        <f t="shared" si="249"/>
        <v>dez/2018</v>
      </c>
      <c r="E7963" s="206">
        <v>43439</v>
      </c>
      <c r="F7963" s="205" t="s">
        <v>209</v>
      </c>
      <c r="G7963" s="205" t="s">
        <v>284</v>
      </c>
      <c r="H7963" s="207" t="s">
        <v>295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679</v>
      </c>
      <c r="C7964" s="209" t="s">
        <v>680</v>
      </c>
      <c r="D7964" s="72" t="str">
        <f t="shared" si="249"/>
        <v>dez/2018</v>
      </c>
      <c r="E7964" s="206">
        <v>43439</v>
      </c>
      <c r="F7964" s="205" t="s">
        <v>209</v>
      </c>
      <c r="G7964" s="205" t="s">
        <v>284</v>
      </c>
      <c r="H7964" s="207" t="s">
        <v>295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679</v>
      </c>
      <c r="C7965" s="209" t="s">
        <v>680</v>
      </c>
      <c r="D7965" s="72" t="str">
        <f t="shared" si="249"/>
        <v>dez/2018</v>
      </c>
      <c r="E7965" s="206">
        <v>43439</v>
      </c>
      <c r="F7965" s="205" t="s">
        <v>209</v>
      </c>
      <c r="G7965" s="205" t="s">
        <v>284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681</v>
      </c>
      <c r="C7966" s="209" t="s">
        <v>680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284</v>
      </c>
      <c r="H7966" s="207" t="s">
        <v>140</v>
      </c>
      <c r="I7966" s="207" t="s">
        <v>224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681</v>
      </c>
      <c r="C7967" s="209" t="s">
        <v>680</v>
      </c>
      <c r="D7967" s="72" t="str">
        <f t="shared" si="249"/>
        <v>dez/2018</v>
      </c>
      <c r="E7967" s="206">
        <v>43440</v>
      </c>
      <c r="F7967" s="205" t="s">
        <v>200</v>
      </c>
      <c r="G7967" s="205" t="s">
        <v>284</v>
      </c>
      <c r="H7967" s="207" t="s">
        <v>296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681</v>
      </c>
      <c r="C7968" s="209" t="s">
        <v>680</v>
      </c>
      <c r="D7968" s="72" t="str">
        <f t="shared" si="249"/>
        <v>dez/2018</v>
      </c>
      <c r="E7968" s="206">
        <v>43440</v>
      </c>
      <c r="F7968" s="205" t="s">
        <v>202</v>
      </c>
      <c r="G7968" s="205" t="s">
        <v>284</v>
      </c>
      <c r="H7968" s="207" t="s">
        <v>203</v>
      </c>
      <c r="I7968" s="207" t="s">
        <v>289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679</v>
      </c>
      <c r="C7969" s="209" t="s">
        <v>680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284</v>
      </c>
      <c r="H7969" s="207" t="s">
        <v>1824</v>
      </c>
      <c r="I7969" s="207" t="s">
        <v>247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679</v>
      </c>
      <c r="C7970" s="209" t="s">
        <v>680</v>
      </c>
      <c r="D7970" s="72" t="str">
        <f t="shared" si="249"/>
        <v>dez/2018</v>
      </c>
      <c r="E7970" s="206">
        <v>43440</v>
      </c>
      <c r="F7970" s="205" t="s">
        <v>200</v>
      </c>
      <c r="G7970" s="205" t="s">
        <v>284</v>
      </c>
      <c r="H7970" s="207" t="s">
        <v>296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679</v>
      </c>
      <c r="C7971" s="209" t="s">
        <v>680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284</v>
      </c>
      <c r="H7971" s="207" t="s">
        <v>304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679</v>
      </c>
      <c r="C7972" s="209" t="s">
        <v>680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284</v>
      </c>
      <c r="H7972" s="207" t="s">
        <v>359</v>
      </c>
      <c r="I7972" s="207" t="s">
        <v>237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679</v>
      </c>
      <c r="C7973" s="209" t="s">
        <v>680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284</v>
      </c>
      <c r="H7973" s="207" t="s">
        <v>1599</v>
      </c>
      <c r="I7973" s="207" t="s">
        <v>237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679</v>
      </c>
      <c r="C7974" s="209" t="s">
        <v>680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284</v>
      </c>
      <c r="H7974" s="207" t="s">
        <v>180</v>
      </c>
      <c r="I7974" s="207" t="s">
        <v>239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679</v>
      </c>
      <c r="C7975" s="209" t="s">
        <v>680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284</v>
      </c>
      <c r="H7975" s="207" t="s">
        <v>180</v>
      </c>
      <c r="I7975" s="207" t="s">
        <v>239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679</v>
      </c>
      <c r="C7976" s="209" t="s">
        <v>680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284</v>
      </c>
      <c r="H7976" s="207" t="s">
        <v>1011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679</v>
      </c>
      <c r="C7977" s="209" t="s">
        <v>680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284</v>
      </c>
      <c r="H7977" s="207" t="s">
        <v>495</v>
      </c>
      <c r="I7977" s="221" t="s">
        <v>238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679</v>
      </c>
      <c r="C7978" s="209" t="s">
        <v>680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284</v>
      </c>
      <c r="H7978" s="229" t="s">
        <v>1740</v>
      </c>
      <c r="I7978" s="207" t="s">
        <v>239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679</v>
      </c>
      <c r="C7979" s="209" t="s">
        <v>680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284</v>
      </c>
      <c r="H7979" s="207" t="s">
        <v>1749</v>
      </c>
      <c r="I7979" s="207" t="s">
        <v>238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679</v>
      </c>
      <c r="C7980" s="209" t="s">
        <v>680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284</v>
      </c>
      <c r="H7980" s="207" t="s">
        <v>385</v>
      </c>
      <c r="I7980" s="207" t="s">
        <v>238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679</v>
      </c>
      <c r="C7981" s="209" t="s">
        <v>680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284</v>
      </c>
      <c r="H7981" s="207" t="s">
        <v>385</v>
      </c>
      <c r="I7981" s="207" t="s">
        <v>238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679</v>
      </c>
      <c r="C7982" s="209" t="s">
        <v>680</v>
      </c>
      <c r="D7982" s="72" t="str">
        <f t="shared" si="249"/>
        <v>dez/2018</v>
      </c>
      <c r="E7982" s="206">
        <v>43440</v>
      </c>
      <c r="F7982" s="205" t="s">
        <v>1825</v>
      </c>
      <c r="G7982" s="205" t="s">
        <v>284</v>
      </c>
      <c r="H7982" s="241" t="s">
        <v>1826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679</v>
      </c>
      <c r="C7983" s="209" t="s">
        <v>680</v>
      </c>
      <c r="D7983" s="72" t="str">
        <f t="shared" si="249"/>
        <v>dez/2018</v>
      </c>
      <c r="E7983" s="206">
        <v>43440</v>
      </c>
      <c r="F7983" s="205" t="s">
        <v>1825</v>
      </c>
      <c r="G7983" s="205" t="s">
        <v>284</v>
      </c>
      <c r="H7983" s="207" t="s">
        <v>1827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679</v>
      </c>
      <c r="C7984" s="209" t="s">
        <v>680</v>
      </c>
      <c r="D7984" s="72" t="str">
        <f t="shared" si="249"/>
        <v>dez/2018</v>
      </c>
      <c r="E7984" s="206">
        <v>43440</v>
      </c>
      <c r="F7984" s="205" t="s">
        <v>1825</v>
      </c>
      <c r="G7984" s="205" t="s">
        <v>284</v>
      </c>
      <c r="H7984" s="207" t="s">
        <v>1828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679</v>
      </c>
      <c r="C7985" s="209" t="s">
        <v>680</v>
      </c>
      <c r="D7985" s="72" t="str">
        <f t="shared" si="249"/>
        <v>dez/2018</v>
      </c>
      <c r="E7985" s="206">
        <v>43440</v>
      </c>
      <c r="F7985" s="205" t="s">
        <v>1825</v>
      </c>
      <c r="G7985" s="205" t="s">
        <v>284</v>
      </c>
      <c r="H7985" s="207" t="s">
        <v>1829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679</v>
      </c>
      <c r="C7986" s="209" t="s">
        <v>680</v>
      </c>
      <c r="D7986" s="72" t="str">
        <f t="shared" si="249"/>
        <v>dez/2018</v>
      </c>
      <c r="E7986" s="206">
        <v>43440</v>
      </c>
      <c r="F7986" s="205" t="s">
        <v>1825</v>
      </c>
      <c r="G7986" s="205" t="s">
        <v>284</v>
      </c>
      <c r="H7986" s="207" t="s">
        <v>1830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679</v>
      </c>
      <c r="C7987" s="209" t="s">
        <v>680</v>
      </c>
      <c r="D7987" s="72" t="str">
        <f t="shared" si="249"/>
        <v>dez/2018</v>
      </c>
      <c r="E7987" s="206">
        <v>43440</v>
      </c>
      <c r="F7987" s="205" t="s">
        <v>1825</v>
      </c>
      <c r="G7987" s="205" t="s">
        <v>284</v>
      </c>
      <c r="H7987" s="207" t="s">
        <v>1831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679</v>
      </c>
      <c r="C7988" s="209" t="s">
        <v>680</v>
      </c>
      <c r="D7988" s="72" t="str">
        <f t="shared" si="249"/>
        <v>dez/2018</v>
      </c>
      <c r="E7988" s="206">
        <v>43440</v>
      </c>
      <c r="F7988" s="205" t="s">
        <v>1825</v>
      </c>
      <c r="G7988" s="205" t="s">
        <v>284</v>
      </c>
      <c r="H7988" s="207" t="s">
        <v>1832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679</v>
      </c>
      <c r="C7989" s="209" t="s">
        <v>680</v>
      </c>
      <c r="D7989" s="72" t="str">
        <f t="shared" si="249"/>
        <v>dez/2018</v>
      </c>
      <c r="E7989" s="206">
        <v>43440</v>
      </c>
      <c r="F7989" s="205" t="s">
        <v>1825</v>
      </c>
      <c r="G7989" s="205" t="s">
        <v>284</v>
      </c>
      <c r="H7989" s="207" t="s">
        <v>1833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679</v>
      </c>
      <c r="C7990" s="209" t="s">
        <v>680</v>
      </c>
      <c r="D7990" s="72" t="str">
        <f t="shared" si="249"/>
        <v>dez/2018</v>
      </c>
      <c r="E7990" s="206">
        <v>43440</v>
      </c>
      <c r="F7990" s="205" t="s">
        <v>1825</v>
      </c>
      <c r="G7990" s="205" t="s">
        <v>284</v>
      </c>
      <c r="H7990" s="207" t="s">
        <v>1834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679</v>
      </c>
      <c r="C7991" s="209" t="s">
        <v>680</v>
      </c>
      <c r="D7991" s="72" t="str">
        <f t="shared" si="249"/>
        <v>dez/2018</v>
      </c>
      <c r="E7991" s="206">
        <v>43440</v>
      </c>
      <c r="F7991" s="205" t="s">
        <v>1825</v>
      </c>
      <c r="G7991" s="205" t="s">
        <v>284</v>
      </c>
      <c r="H7991" s="207" t="s">
        <v>1835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679</v>
      </c>
      <c r="C7992" s="209" t="s">
        <v>680</v>
      </c>
      <c r="D7992" s="72" t="str">
        <f t="shared" si="249"/>
        <v>dez/2018</v>
      </c>
      <c r="E7992" s="206">
        <v>43440</v>
      </c>
      <c r="F7992" s="205" t="s">
        <v>1825</v>
      </c>
      <c r="G7992" s="205" t="s">
        <v>284</v>
      </c>
      <c r="H7992" s="207" t="s">
        <v>1836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679</v>
      </c>
      <c r="C7993" s="209" t="s">
        <v>680</v>
      </c>
      <c r="D7993" s="72" t="str">
        <f t="shared" si="249"/>
        <v>dez/2018</v>
      </c>
      <c r="E7993" s="206">
        <v>43440</v>
      </c>
      <c r="F7993" s="205" t="s">
        <v>1825</v>
      </c>
      <c r="G7993" s="205" t="s">
        <v>284</v>
      </c>
      <c r="H7993" s="207" t="s">
        <v>1837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679</v>
      </c>
      <c r="C7994" s="209" t="s">
        <v>680</v>
      </c>
      <c r="D7994" s="72" t="str">
        <f t="shared" si="249"/>
        <v>dez/2018</v>
      </c>
      <c r="E7994" s="206">
        <v>43440</v>
      </c>
      <c r="F7994" s="205" t="s">
        <v>1825</v>
      </c>
      <c r="G7994" s="205" t="s">
        <v>284</v>
      </c>
      <c r="H7994" s="207" t="s">
        <v>1838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679</v>
      </c>
      <c r="C7995" s="209" t="s">
        <v>680</v>
      </c>
      <c r="D7995" s="72" t="str">
        <f t="shared" si="249"/>
        <v>dez/2018</v>
      </c>
      <c r="E7995" s="206">
        <v>43440</v>
      </c>
      <c r="F7995" s="205" t="s">
        <v>1825</v>
      </c>
      <c r="G7995" s="205" t="s">
        <v>284</v>
      </c>
      <c r="H7995" s="207" t="s">
        <v>1839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679</v>
      </c>
      <c r="C7996" s="209" t="s">
        <v>680</v>
      </c>
      <c r="D7996" s="72" t="str">
        <f t="shared" si="249"/>
        <v>dez/2018</v>
      </c>
      <c r="E7996" s="206">
        <v>43440</v>
      </c>
      <c r="F7996" s="205" t="s">
        <v>1825</v>
      </c>
      <c r="G7996" s="205" t="s">
        <v>284</v>
      </c>
      <c r="H7996" s="207" t="s">
        <v>1840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679</v>
      </c>
      <c r="C7997" s="209" t="s">
        <v>680</v>
      </c>
      <c r="D7997" s="72" t="str">
        <f t="shared" si="249"/>
        <v>dez/2018</v>
      </c>
      <c r="E7997" s="206">
        <v>43440</v>
      </c>
      <c r="F7997" s="205" t="s">
        <v>1825</v>
      </c>
      <c r="G7997" s="205" t="s">
        <v>284</v>
      </c>
      <c r="H7997" s="207" t="s">
        <v>1841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679</v>
      </c>
      <c r="C7998" s="209" t="s">
        <v>680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310</v>
      </c>
      <c r="H7998" s="207" t="s">
        <v>1563</v>
      </c>
      <c r="I7998" s="207" t="s">
        <v>240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679</v>
      </c>
      <c r="C7999" s="209" t="s">
        <v>680</v>
      </c>
      <c r="D7999" s="72" t="str">
        <f t="shared" si="249"/>
        <v>dez/2018</v>
      </c>
      <c r="E7999" s="206">
        <v>43440</v>
      </c>
      <c r="F7999" s="205" t="s">
        <v>311</v>
      </c>
      <c r="G7999" s="205" t="s">
        <v>284</v>
      </c>
      <c r="H7999" s="207" t="s">
        <v>1591</v>
      </c>
      <c r="I7999" s="207" t="s">
        <v>265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679</v>
      </c>
      <c r="C8000" s="209" t="s">
        <v>680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284</v>
      </c>
      <c r="H8000" s="207" t="s">
        <v>1824</v>
      </c>
      <c r="I8000" s="207" t="s">
        <v>247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679</v>
      </c>
      <c r="C8001" s="209" t="s">
        <v>680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284</v>
      </c>
      <c r="H8001" s="207" t="s">
        <v>1824</v>
      </c>
      <c r="I8001" s="207" t="s">
        <v>247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679</v>
      </c>
      <c r="C8002" s="209" t="s">
        <v>680</v>
      </c>
      <c r="D8002" s="72" t="str">
        <f t="shared" si="249"/>
        <v>dez/2018</v>
      </c>
      <c r="E8002" s="206">
        <v>43440</v>
      </c>
      <c r="F8002" s="205" t="s">
        <v>1825</v>
      </c>
      <c r="G8002" s="205" t="s">
        <v>284</v>
      </c>
      <c r="H8002" s="207" t="s">
        <v>1842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679</v>
      </c>
      <c r="C8003" s="209" t="s">
        <v>680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284</v>
      </c>
      <c r="H8003" s="207" t="s">
        <v>996</v>
      </c>
      <c r="I8003" s="207" t="s">
        <v>237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679</v>
      </c>
      <c r="C8004" s="209" t="s">
        <v>680</v>
      </c>
      <c r="D8004" s="72" t="str">
        <f t="shared" ref="D8004:D8067" si="251">TEXT(E8004,"mmm/aaaa")</f>
        <v>dez/2018</v>
      </c>
      <c r="E8004" s="206">
        <v>43440</v>
      </c>
      <c r="F8004" s="205" t="s">
        <v>562</v>
      </c>
      <c r="G8004" s="205" t="s">
        <v>284</v>
      </c>
      <c r="H8004" s="207" t="s">
        <v>1167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679</v>
      </c>
      <c r="C8005" s="209" t="s">
        <v>680</v>
      </c>
      <c r="D8005" s="72" t="str">
        <f t="shared" si="251"/>
        <v>dez/2018</v>
      </c>
      <c r="E8005" s="206">
        <v>43440</v>
      </c>
      <c r="F8005" s="205" t="s">
        <v>209</v>
      </c>
      <c r="G8005" s="205" t="s">
        <v>284</v>
      </c>
      <c r="H8005" s="207" t="s">
        <v>295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679</v>
      </c>
      <c r="C8006" s="209" t="s">
        <v>680</v>
      </c>
      <c r="D8006" s="72" t="str">
        <f t="shared" si="251"/>
        <v>dez/2018</v>
      </c>
      <c r="E8006" s="206">
        <v>43440</v>
      </c>
      <c r="F8006" s="205" t="s">
        <v>209</v>
      </c>
      <c r="G8006" s="205" t="s">
        <v>284</v>
      </c>
      <c r="H8006" s="207" t="s">
        <v>295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679</v>
      </c>
      <c r="C8007" s="209" t="s">
        <v>680</v>
      </c>
      <c r="D8007" s="72" t="str">
        <f t="shared" si="251"/>
        <v>dez/2018</v>
      </c>
      <c r="E8007" s="206">
        <v>43440</v>
      </c>
      <c r="F8007" s="205" t="s">
        <v>209</v>
      </c>
      <c r="G8007" s="205" t="s">
        <v>284</v>
      </c>
      <c r="H8007" s="207" t="s">
        <v>295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679</v>
      </c>
      <c r="C8008" s="209" t="s">
        <v>680</v>
      </c>
      <c r="D8008" s="72" t="str">
        <f t="shared" si="251"/>
        <v>dez/2018</v>
      </c>
      <c r="E8008" s="206">
        <v>43440</v>
      </c>
      <c r="F8008" s="205" t="s">
        <v>209</v>
      </c>
      <c r="G8008" s="205" t="s">
        <v>284</v>
      </c>
      <c r="H8008" s="207" t="s">
        <v>295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679</v>
      </c>
      <c r="C8009" s="209" t="s">
        <v>680</v>
      </c>
      <c r="D8009" s="72" t="str">
        <f t="shared" si="251"/>
        <v>dez/2018</v>
      </c>
      <c r="E8009" s="206">
        <v>43440</v>
      </c>
      <c r="F8009" s="205" t="s">
        <v>209</v>
      </c>
      <c r="G8009" s="205" t="s">
        <v>284</v>
      </c>
      <c r="H8009" s="207" t="s">
        <v>295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679</v>
      </c>
      <c r="C8010" s="209" t="s">
        <v>680</v>
      </c>
      <c r="D8010" s="72" t="str">
        <f t="shared" si="251"/>
        <v>dez/2018</v>
      </c>
      <c r="E8010" s="206">
        <v>43440</v>
      </c>
      <c r="F8010" s="205" t="s">
        <v>209</v>
      </c>
      <c r="G8010" s="205" t="s">
        <v>284</v>
      </c>
      <c r="H8010" s="207" t="s">
        <v>295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679</v>
      </c>
      <c r="C8011" s="209" t="s">
        <v>680</v>
      </c>
      <c r="D8011" s="72" t="str">
        <f t="shared" si="251"/>
        <v>dez/2018</v>
      </c>
      <c r="E8011" s="206">
        <v>43440</v>
      </c>
      <c r="F8011" s="205" t="s">
        <v>209</v>
      </c>
      <c r="G8011" s="205" t="s">
        <v>284</v>
      </c>
      <c r="H8011" s="207" t="s">
        <v>295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679</v>
      </c>
      <c r="C8012" s="209" t="s">
        <v>680</v>
      </c>
      <c r="D8012" s="72" t="str">
        <f t="shared" si="251"/>
        <v>dez/2018</v>
      </c>
      <c r="E8012" s="206">
        <v>43440</v>
      </c>
      <c r="F8012" s="205" t="s">
        <v>209</v>
      </c>
      <c r="G8012" s="205" t="s">
        <v>284</v>
      </c>
      <c r="H8012" s="207" t="s">
        <v>295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679</v>
      </c>
      <c r="C8013" s="209" t="s">
        <v>680</v>
      </c>
      <c r="D8013" s="72" t="str">
        <f t="shared" si="251"/>
        <v>dez/2018</v>
      </c>
      <c r="E8013" s="206">
        <v>43440</v>
      </c>
      <c r="F8013" s="205" t="s">
        <v>209</v>
      </c>
      <c r="G8013" s="205" t="s">
        <v>284</v>
      </c>
      <c r="H8013" s="207" t="s">
        <v>295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679</v>
      </c>
      <c r="C8014" s="209" t="s">
        <v>680</v>
      </c>
      <c r="D8014" s="72" t="str">
        <f t="shared" si="251"/>
        <v>dez/2018</v>
      </c>
      <c r="E8014" s="206">
        <v>43440</v>
      </c>
      <c r="F8014" s="205" t="s">
        <v>209</v>
      </c>
      <c r="G8014" s="205" t="s">
        <v>284</v>
      </c>
      <c r="H8014" s="207" t="s">
        <v>295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679</v>
      </c>
      <c r="C8015" s="209" t="s">
        <v>680</v>
      </c>
      <c r="D8015" s="72" t="str">
        <f t="shared" si="251"/>
        <v>dez/2018</v>
      </c>
      <c r="E8015" s="206">
        <v>43440</v>
      </c>
      <c r="F8015" s="205" t="s">
        <v>209</v>
      </c>
      <c r="G8015" s="205" t="s">
        <v>284</v>
      </c>
      <c r="H8015" s="207" t="s">
        <v>295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679</v>
      </c>
      <c r="C8016" s="209" t="s">
        <v>680</v>
      </c>
      <c r="D8016" s="72" t="str">
        <f t="shared" si="251"/>
        <v>dez/2018</v>
      </c>
      <c r="E8016" s="206">
        <v>43440</v>
      </c>
      <c r="F8016" s="205" t="s">
        <v>209</v>
      </c>
      <c r="G8016" s="205" t="s">
        <v>284</v>
      </c>
      <c r="H8016" s="207" t="s">
        <v>295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679</v>
      </c>
      <c r="C8017" s="209" t="s">
        <v>680</v>
      </c>
      <c r="D8017" s="72" t="str">
        <f t="shared" si="251"/>
        <v>dez/2018</v>
      </c>
      <c r="E8017" s="206">
        <v>43440</v>
      </c>
      <c r="F8017" s="205" t="s">
        <v>209</v>
      </c>
      <c r="G8017" s="205" t="s">
        <v>284</v>
      </c>
      <c r="H8017" s="207" t="s">
        <v>295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679</v>
      </c>
      <c r="C8018" s="209" t="s">
        <v>680</v>
      </c>
      <c r="D8018" s="72" t="str">
        <f t="shared" si="251"/>
        <v>dez/2018</v>
      </c>
      <c r="E8018" s="206">
        <v>43440</v>
      </c>
      <c r="F8018" s="205" t="s">
        <v>209</v>
      </c>
      <c r="G8018" s="205" t="s">
        <v>284</v>
      </c>
      <c r="H8018" s="207" t="s">
        <v>295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679</v>
      </c>
      <c r="C8019" s="209" t="s">
        <v>680</v>
      </c>
      <c r="D8019" s="72" t="str">
        <f t="shared" si="251"/>
        <v>dez/2018</v>
      </c>
      <c r="E8019" s="206">
        <v>43440</v>
      </c>
      <c r="F8019" s="205" t="s">
        <v>209</v>
      </c>
      <c r="G8019" s="205" t="s">
        <v>284</v>
      </c>
      <c r="H8019" s="207" t="s">
        <v>295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679</v>
      </c>
      <c r="C8020" s="209" t="s">
        <v>680</v>
      </c>
      <c r="D8020" s="72" t="str">
        <f t="shared" si="251"/>
        <v>dez/2018</v>
      </c>
      <c r="E8020" s="206">
        <v>43440</v>
      </c>
      <c r="F8020" s="205" t="s">
        <v>209</v>
      </c>
      <c r="G8020" s="205" t="s">
        <v>284</v>
      </c>
      <c r="H8020" s="207" t="s">
        <v>295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679</v>
      </c>
      <c r="C8021" s="209" t="s">
        <v>680</v>
      </c>
      <c r="D8021" s="72" t="str">
        <f t="shared" si="251"/>
        <v>dez/2018</v>
      </c>
      <c r="E8021" s="206">
        <v>43440</v>
      </c>
      <c r="F8021" s="205" t="s">
        <v>209</v>
      </c>
      <c r="G8021" s="205" t="s">
        <v>284</v>
      </c>
      <c r="H8021" s="207" t="s">
        <v>295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679</v>
      </c>
      <c r="C8022" s="209" t="s">
        <v>680</v>
      </c>
      <c r="D8022" s="72" t="str">
        <f t="shared" si="251"/>
        <v>dez/2018</v>
      </c>
      <c r="E8022" s="206">
        <v>43440</v>
      </c>
      <c r="F8022" s="205" t="s">
        <v>209</v>
      </c>
      <c r="G8022" s="205" t="s">
        <v>284</v>
      </c>
      <c r="H8022" s="207" t="s">
        <v>295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679</v>
      </c>
      <c r="C8023" s="209" t="s">
        <v>680</v>
      </c>
      <c r="D8023" s="72" t="str">
        <f t="shared" si="251"/>
        <v>dez/2018</v>
      </c>
      <c r="E8023" s="206">
        <v>43440</v>
      </c>
      <c r="F8023" s="205" t="s">
        <v>209</v>
      </c>
      <c r="G8023" s="205" t="s">
        <v>284</v>
      </c>
      <c r="H8023" s="207" t="s">
        <v>295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679</v>
      </c>
      <c r="C8024" s="209" t="s">
        <v>680</v>
      </c>
      <c r="D8024" s="72" t="str">
        <f t="shared" si="251"/>
        <v>dez/2018</v>
      </c>
      <c r="E8024" s="206">
        <v>43440</v>
      </c>
      <c r="F8024" s="205" t="s">
        <v>209</v>
      </c>
      <c r="G8024" s="205" t="s">
        <v>284</v>
      </c>
      <c r="H8024" s="207" t="s">
        <v>295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679</v>
      </c>
      <c r="C8025" s="209" t="s">
        <v>680</v>
      </c>
      <c r="D8025" s="72" t="str">
        <f t="shared" si="251"/>
        <v>dez/2018</v>
      </c>
      <c r="E8025" s="206">
        <v>43440</v>
      </c>
      <c r="F8025" s="205" t="s">
        <v>562</v>
      </c>
      <c r="G8025" s="205" t="s">
        <v>284</v>
      </c>
      <c r="H8025" s="207" t="s">
        <v>562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679</v>
      </c>
      <c r="C8026" s="209" t="s">
        <v>680</v>
      </c>
      <c r="D8026" s="72" t="str">
        <f t="shared" si="251"/>
        <v>dez/2018</v>
      </c>
      <c r="E8026" s="206">
        <v>43440</v>
      </c>
      <c r="F8026" s="205" t="s">
        <v>202</v>
      </c>
      <c r="G8026" s="205" t="s">
        <v>284</v>
      </c>
      <c r="H8026" s="207" t="s">
        <v>203</v>
      </c>
      <c r="I8026" s="207" t="s">
        <v>289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679</v>
      </c>
      <c r="C8027" s="209" t="s">
        <v>680</v>
      </c>
      <c r="D8027" s="72" t="str">
        <f t="shared" si="251"/>
        <v>dez/2018</v>
      </c>
      <c r="E8027" s="206">
        <v>43441</v>
      </c>
      <c r="F8027" s="205" t="s">
        <v>1825</v>
      </c>
      <c r="G8027" s="205" t="s">
        <v>284</v>
      </c>
      <c r="H8027" s="207" t="s">
        <v>1830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679</v>
      </c>
      <c r="C8028" s="209" t="s">
        <v>680</v>
      </c>
      <c r="D8028" s="72" t="str">
        <f t="shared" si="251"/>
        <v>dez/2018</v>
      </c>
      <c r="E8028" s="206">
        <v>43441</v>
      </c>
      <c r="F8028" s="205" t="s">
        <v>311</v>
      </c>
      <c r="G8028" s="205" t="s">
        <v>284</v>
      </c>
      <c r="H8028" s="207" t="s">
        <v>1591</v>
      </c>
      <c r="I8028" s="207" t="s">
        <v>265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679</v>
      </c>
      <c r="C8029" s="209" t="s">
        <v>680</v>
      </c>
      <c r="D8029" s="72" t="str">
        <f t="shared" si="251"/>
        <v>dez/2018</v>
      </c>
      <c r="E8029" s="206">
        <v>43441</v>
      </c>
      <c r="F8029" s="205" t="s">
        <v>1843</v>
      </c>
      <c r="G8029" s="205" t="s">
        <v>284</v>
      </c>
      <c r="H8029" s="207" t="s">
        <v>572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679</v>
      </c>
      <c r="C8030" s="209" t="s">
        <v>680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284</v>
      </c>
      <c r="H8030" s="207" t="s">
        <v>645</v>
      </c>
      <c r="I8030" s="207" t="s">
        <v>238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679</v>
      </c>
      <c r="C8031" s="209" t="s">
        <v>680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284</v>
      </c>
      <c r="H8031" s="207" t="s">
        <v>993</v>
      </c>
      <c r="I8031" s="207" t="s">
        <v>239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679</v>
      </c>
      <c r="C8032" s="209" t="s">
        <v>680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310</v>
      </c>
      <c r="H8032" s="207" t="s">
        <v>1743</v>
      </c>
      <c r="I8032" s="207" t="s">
        <v>237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679</v>
      </c>
      <c r="C8033" s="209" t="s">
        <v>680</v>
      </c>
      <c r="D8033" s="72" t="str">
        <f t="shared" si="251"/>
        <v>dez/2018</v>
      </c>
      <c r="E8033" s="206">
        <v>43441</v>
      </c>
      <c r="F8033" s="205" t="s">
        <v>1825</v>
      </c>
      <c r="G8033" s="205" t="s">
        <v>284</v>
      </c>
      <c r="H8033" s="207" t="s">
        <v>1830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679</v>
      </c>
      <c r="C8034" s="209" t="s">
        <v>680</v>
      </c>
      <c r="D8034" s="72" t="str">
        <f t="shared" si="251"/>
        <v>dez/2018</v>
      </c>
      <c r="E8034" s="206">
        <v>43441</v>
      </c>
      <c r="F8034" s="205" t="s">
        <v>1825</v>
      </c>
      <c r="G8034" s="205" t="s">
        <v>284</v>
      </c>
      <c r="H8034" s="207" t="s">
        <v>1844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679</v>
      </c>
      <c r="C8035" s="209" t="s">
        <v>680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310</v>
      </c>
      <c r="H8035" s="207" t="s">
        <v>1563</v>
      </c>
      <c r="I8035" s="207" t="s">
        <v>238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679</v>
      </c>
      <c r="C8036" s="209" t="s">
        <v>680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310</v>
      </c>
      <c r="H8036" s="207" t="s">
        <v>1563</v>
      </c>
      <c r="I8036" s="207" t="s">
        <v>237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679</v>
      </c>
      <c r="C8037" s="209" t="s">
        <v>680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284</v>
      </c>
      <c r="H8037" s="207" t="s">
        <v>1728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679</v>
      </c>
      <c r="C8038" s="209" t="s">
        <v>680</v>
      </c>
      <c r="D8038" s="72" t="str">
        <f t="shared" si="251"/>
        <v>dez/2018</v>
      </c>
      <c r="E8038" s="206">
        <v>43441</v>
      </c>
      <c r="F8038" s="205" t="s">
        <v>1825</v>
      </c>
      <c r="G8038" s="205" t="s">
        <v>284</v>
      </c>
      <c r="H8038" s="207" t="s">
        <v>1845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679</v>
      </c>
      <c r="C8039" s="209" t="s">
        <v>680</v>
      </c>
      <c r="D8039" s="72" t="str">
        <f t="shared" si="251"/>
        <v>dez/2018</v>
      </c>
      <c r="E8039" s="206">
        <v>43441</v>
      </c>
      <c r="F8039" s="205" t="s">
        <v>1825</v>
      </c>
      <c r="G8039" s="205" t="s">
        <v>284</v>
      </c>
      <c r="H8039" s="207" t="s">
        <v>1846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679</v>
      </c>
      <c r="C8040" s="209" t="s">
        <v>680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300</v>
      </c>
      <c r="H8040" s="207" t="s">
        <v>178</v>
      </c>
      <c r="I8040" s="207" t="s">
        <v>238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679</v>
      </c>
      <c r="C8041" s="209" t="s">
        <v>680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300</v>
      </c>
      <c r="H8041" s="207" t="s">
        <v>178</v>
      </c>
      <c r="I8041" s="207" t="s">
        <v>237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679</v>
      </c>
      <c r="C8042" s="209" t="s">
        <v>680</v>
      </c>
      <c r="D8042" s="72" t="str">
        <f t="shared" si="251"/>
        <v>dez/2018</v>
      </c>
      <c r="E8042" s="206">
        <v>43441</v>
      </c>
      <c r="F8042" s="205" t="s">
        <v>311</v>
      </c>
      <c r="G8042" s="205" t="s">
        <v>284</v>
      </c>
      <c r="H8042" s="207" t="s">
        <v>1316</v>
      </c>
      <c r="I8042" s="207" t="s">
        <v>265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679</v>
      </c>
      <c r="C8043" s="209" t="s">
        <v>680</v>
      </c>
      <c r="D8043" s="72" t="str">
        <f t="shared" si="251"/>
        <v>dez/2018</v>
      </c>
      <c r="E8043" s="206">
        <v>43441</v>
      </c>
      <c r="F8043" s="205" t="s">
        <v>311</v>
      </c>
      <c r="G8043" s="205" t="s">
        <v>284</v>
      </c>
      <c r="H8043" s="207" t="s">
        <v>1591</v>
      </c>
      <c r="I8043" s="207" t="s">
        <v>265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679</v>
      </c>
      <c r="C8044" s="209" t="s">
        <v>680</v>
      </c>
      <c r="D8044" s="72" t="str">
        <f t="shared" si="251"/>
        <v>dez/2018</v>
      </c>
      <c r="E8044" s="206">
        <v>43441</v>
      </c>
      <c r="F8044" s="205" t="s">
        <v>209</v>
      </c>
      <c r="G8044" s="205" t="s">
        <v>284</v>
      </c>
      <c r="H8044" s="207" t="s">
        <v>295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679</v>
      </c>
      <c r="C8045" s="209" t="s">
        <v>680</v>
      </c>
      <c r="D8045" s="72" t="str">
        <f t="shared" si="251"/>
        <v>dez/2018</v>
      </c>
      <c r="E8045" s="206">
        <v>43441</v>
      </c>
      <c r="F8045" s="205" t="s">
        <v>209</v>
      </c>
      <c r="G8045" s="205" t="s">
        <v>284</v>
      </c>
      <c r="H8045" s="207" t="s">
        <v>295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679</v>
      </c>
      <c r="C8046" s="209" t="s">
        <v>680</v>
      </c>
      <c r="D8046" s="72" t="str">
        <f t="shared" si="251"/>
        <v>dez/2018</v>
      </c>
      <c r="E8046" s="206">
        <v>43441</v>
      </c>
      <c r="F8046" s="205" t="s">
        <v>209</v>
      </c>
      <c r="G8046" s="205" t="s">
        <v>284</v>
      </c>
      <c r="H8046" s="207" t="s">
        <v>295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679</v>
      </c>
      <c r="C8047" s="209" t="s">
        <v>680</v>
      </c>
      <c r="D8047" s="72" t="str">
        <f t="shared" si="251"/>
        <v>dez/2018</v>
      </c>
      <c r="E8047" s="206">
        <v>43441</v>
      </c>
      <c r="F8047" s="205" t="s">
        <v>209</v>
      </c>
      <c r="G8047" s="205" t="s">
        <v>284</v>
      </c>
      <c r="H8047" s="207" t="s">
        <v>295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679</v>
      </c>
      <c r="C8048" s="209" t="s">
        <v>680</v>
      </c>
      <c r="D8048" s="72" t="str">
        <f t="shared" si="251"/>
        <v>dez/2018</v>
      </c>
      <c r="E8048" s="206">
        <v>43441</v>
      </c>
      <c r="F8048" s="205" t="s">
        <v>209</v>
      </c>
      <c r="G8048" s="205" t="s">
        <v>284</v>
      </c>
      <c r="H8048" s="207" t="s">
        <v>295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679</v>
      </c>
      <c r="C8049" s="209" t="s">
        <v>680</v>
      </c>
      <c r="D8049" s="72" t="str">
        <f t="shared" si="251"/>
        <v>dez/2018</v>
      </c>
      <c r="E8049" s="206">
        <v>43441</v>
      </c>
      <c r="F8049" s="205" t="s">
        <v>209</v>
      </c>
      <c r="G8049" s="205" t="s">
        <v>284</v>
      </c>
      <c r="H8049" s="207" t="s">
        <v>295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679</v>
      </c>
      <c r="C8050" s="209" t="s">
        <v>680</v>
      </c>
      <c r="D8050" s="72" t="str">
        <f t="shared" si="251"/>
        <v>dez/2018</v>
      </c>
      <c r="E8050" s="206">
        <v>43441</v>
      </c>
      <c r="F8050" s="205" t="s">
        <v>209</v>
      </c>
      <c r="G8050" s="205" t="s">
        <v>284</v>
      </c>
      <c r="H8050" s="207" t="s">
        <v>295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679</v>
      </c>
      <c r="C8051" s="209" t="s">
        <v>680</v>
      </c>
      <c r="D8051" s="72" t="str">
        <f t="shared" si="251"/>
        <v>dez/2018</v>
      </c>
      <c r="E8051" s="206">
        <v>43441</v>
      </c>
      <c r="F8051" s="205" t="s">
        <v>209</v>
      </c>
      <c r="G8051" s="205" t="s">
        <v>284</v>
      </c>
      <c r="H8051" s="207" t="s">
        <v>295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679</v>
      </c>
      <c r="C8052" s="209" t="s">
        <v>680</v>
      </c>
      <c r="D8052" s="72" t="str">
        <f t="shared" si="251"/>
        <v>dez/2018</v>
      </c>
      <c r="E8052" s="206">
        <v>43441</v>
      </c>
      <c r="F8052" s="205" t="s">
        <v>209</v>
      </c>
      <c r="G8052" s="205" t="s">
        <v>284</v>
      </c>
      <c r="H8052" s="207" t="s">
        <v>295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679</v>
      </c>
      <c r="C8053" s="209" t="s">
        <v>680</v>
      </c>
      <c r="D8053" s="72" t="str">
        <f t="shared" si="251"/>
        <v>dez/2018</v>
      </c>
      <c r="E8053" s="206">
        <v>43441</v>
      </c>
      <c r="F8053" s="205" t="s">
        <v>209</v>
      </c>
      <c r="G8053" s="205" t="s">
        <v>284</v>
      </c>
      <c r="H8053" s="207" t="s">
        <v>295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679</v>
      </c>
      <c r="C8054" s="209" t="s">
        <v>680</v>
      </c>
      <c r="D8054" s="72" t="str">
        <f t="shared" si="251"/>
        <v>dez/2018</v>
      </c>
      <c r="E8054" s="206">
        <v>43441</v>
      </c>
      <c r="F8054" s="205" t="s">
        <v>202</v>
      </c>
      <c r="G8054" s="205" t="s">
        <v>284</v>
      </c>
      <c r="H8054" s="207" t="s">
        <v>203</v>
      </c>
      <c r="I8054" s="207" t="s">
        <v>289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679</v>
      </c>
      <c r="C8055" s="209" t="s">
        <v>680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284</v>
      </c>
      <c r="H8055" s="207" t="s">
        <v>1766</v>
      </c>
      <c r="I8055" s="207" t="s">
        <v>233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679</v>
      </c>
      <c r="C8056" s="209" t="s">
        <v>680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284</v>
      </c>
      <c r="H8056" s="207" t="s">
        <v>1847</v>
      </c>
      <c r="I8056" s="221" t="s">
        <v>188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679</v>
      </c>
      <c r="C8057" s="209" t="s">
        <v>680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284</v>
      </c>
      <c r="H8057" s="207" t="s">
        <v>1569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679</v>
      </c>
      <c r="C8058" s="209" t="s">
        <v>680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284</v>
      </c>
      <c r="H8058" s="207" t="s">
        <v>1168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679</v>
      </c>
      <c r="C8059" s="209" t="s">
        <v>680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284</v>
      </c>
      <c r="H8059" s="207" t="s">
        <v>1598</v>
      </c>
      <c r="I8059" s="207" t="s">
        <v>266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679</v>
      </c>
      <c r="C8060" s="209" t="s">
        <v>680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284</v>
      </c>
      <c r="H8060" s="207" t="s">
        <v>995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679</v>
      </c>
      <c r="C8061" s="209" t="s">
        <v>680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284</v>
      </c>
      <c r="H8061" s="207" t="s">
        <v>1054</v>
      </c>
      <c r="I8061" s="207" t="s">
        <v>195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679</v>
      </c>
      <c r="C8062" s="209" t="s">
        <v>680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284</v>
      </c>
      <c r="H8062" s="207" t="s">
        <v>1002</v>
      </c>
      <c r="I8062" s="207" t="s">
        <v>262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679</v>
      </c>
      <c r="C8063" s="209" t="s">
        <v>680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284</v>
      </c>
      <c r="H8063" s="207" t="s">
        <v>1002</v>
      </c>
      <c r="I8063" s="207" t="s">
        <v>262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679</v>
      </c>
      <c r="C8064" s="209" t="s">
        <v>680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284</v>
      </c>
      <c r="H8064" s="207" t="s">
        <v>1002</v>
      </c>
      <c r="I8064" s="207" t="s">
        <v>262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679</v>
      </c>
      <c r="C8065" s="209" t="s">
        <v>680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284</v>
      </c>
      <c r="H8065" s="207" t="s">
        <v>1450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679</v>
      </c>
      <c r="C8066" s="209" t="s">
        <v>680</v>
      </c>
      <c r="D8066" s="72" t="str">
        <f t="shared" si="251"/>
        <v>dez/2018</v>
      </c>
      <c r="E8066" s="206">
        <v>43444</v>
      </c>
      <c r="F8066" s="205" t="s">
        <v>543</v>
      </c>
      <c r="G8066" s="205" t="s">
        <v>284</v>
      </c>
      <c r="H8066" s="207" t="s">
        <v>1845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679</v>
      </c>
      <c r="C8067" s="209" t="s">
        <v>680</v>
      </c>
      <c r="D8067" s="72" t="str">
        <f t="shared" si="251"/>
        <v>dez/2018</v>
      </c>
      <c r="E8067" s="206">
        <v>43444</v>
      </c>
      <c r="F8067" s="205" t="s">
        <v>543</v>
      </c>
      <c r="G8067" s="205" t="s">
        <v>284</v>
      </c>
      <c r="H8067" s="207" t="s">
        <v>1826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679</v>
      </c>
      <c r="C8068" s="209" t="s">
        <v>680</v>
      </c>
      <c r="D8068" s="72" t="str">
        <f t="shared" ref="D8068:D8131" si="253">TEXT(E8068,"mmm/aaaa")</f>
        <v>dez/2018</v>
      </c>
      <c r="E8068" s="206">
        <v>43444</v>
      </c>
      <c r="F8068" s="205" t="s">
        <v>543</v>
      </c>
      <c r="G8068" s="205" t="s">
        <v>284</v>
      </c>
      <c r="H8068" s="207" t="s">
        <v>1832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679</v>
      </c>
      <c r="C8069" s="209" t="s">
        <v>680</v>
      </c>
      <c r="D8069" s="72" t="str">
        <f t="shared" si="253"/>
        <v>dez/2018</v>
      </c>
      <c r="E8069" s="206">
        <v>43444</v>
      </c>
      <c r="F8069" s="205" t="s">
        <v>543</v>
      </c>
      <c r="G8069" s="205" t="s">
        <v>284</v>
      </c>
      <c r="H8069" s="207" t="s">
        <v>1833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679</v>
      </c>
      <c r="C8070" s="209" t="s">
        <v>680</v>
      </c>
      <c r="D8070" s="72" t="str">
        <f t="shared" si="253"/>
        <v>dez/2018</v>
      </c>
      <c r="E8070" s="206">
        <v>43444</v>
      </c>
      <c r="F8070" s="205" t="s">
        <v>543</v>
      </c>
      <c r="G8070" s="205" t="s">
        <v>284</v>
      </c>
      <c r="H8070" s="207" t="s">
        <v>1829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679</v>
      </c>
      <c r="C8071" s="209" t="s">
        <v>680</v>
      </c>
      <c r="D8071" s="72" t="str">
        <f t="shared" si="253"/>
        <v>dez/2018</v>
      </c>
      <c r="E8071" s="206">
        <v>43444</v>
      </c>
      <c r="F8071" s="205" t="s">
        <v>543</v>
      </c>
      <c r="G8071" s="205" t="s">
        <v>284</v>
      </c>
      <c r="H8071" s="239" t="s">
        <v>1848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679</v>
      </c>
      <c r="C8072" s="209" t="s">
        <v>680</v>
      </c>
      <c r="D8072" s="72" t="str">
        <f t="shared" si="253"/>
        <v>dez/2018</v>
      </c>
      <c r="E8072" s="206">
        <v>43444</v>
      </c>
      <c r="F8072" s="205" t="s">
        <v>543</v>
      </c>
      <c r="G8072" s="205" t="s">
        <v>284</v>
      </c>
      <c r="H8072" s="207" t="s">
        <v>1841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679</v>
      </c>
      <c r="C8073" s="209" t="s">
        <v>680</v>
      </c>
      <c r="D8073" s="72" t="str">
        <f t="shared" si="253"/>
        <v>dez/2018</v>
      </c>
      <c r="E8073" s="206">
        <v>43444</v>
      </c>
      <c r="F8073" s="205" t="s">
        <v>543</v>
      </c>
      <c r="G8073" s="205" t="s">
        <v>284</v>
      </c>
      <c r="H8073" s="207" t="s">
        <v>1834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679</v>
      </c>
      <c r="C8074" s="209" t="s">
        <v>680</v>
      </c>
      <c r="D8074" s="72" t="str">
        <f t="shared" si="253"/>
        <v>dez/2018</v>
      </c>
      <c r="E8074" s="206">
        <v>43444</v>
      </c>
      <c r="F8074" s="205" t="s">
        <v>543</v>
      </c>
      <c r="G8074" s="205" t="s">
        <v>284</v>
      </c>
      <c r="H8074" s="207" t="s">
        <v>1836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679</v>
      </c>
      <c r="C8075" s="209" t="s">
        <v>680</v>
      </c>
      <c r="D8075" s="72" t="str">
        <f t="shared" si="253"/>
        <v>dez/2018</v>
      </c>
      <c r="E8075" s="206">
        <v>43444</v>
      </c>
      <c r="F8075" s="205" t="s">
        <v>543</v>
      </c>
      <c r="G8075" s="205" t="s">
        <v>284</v>
      </c>
      <c r="H8075" s="207" t="s">
        <v>1844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679</v>
      </c>
      <c r="C8076" s="209" t="s">
        <v>680</v>
      </c>
      <c r="D8076" s="72" t="str">
        <f t="shared" si="253"/>
        <v>dez/2018</v>
      </c>
      <c r="E8076" s="206">
        <v>43444</v>
      </c>
      <c r="F8076" s="205" t="s">
        <v>543</v>
      </c>
      <c r="G8076" s="205" t="s">
        <v>284</v>
      </c>
      <c r="H8076" s="207" t="s">
        <v>1837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679</v>
      </c>
      <c r="C8077" s="209" t="s">
        <v>680</v>
      </c>
      <c r="D8077" s="72" t="str">
        <f t="shared" si="253"/>
        <v>dez/2018</v>
      </c>
      <c r="E8077" s="206">
        <v>43444</v>
      </c>
      <c r="F8077" s="205" t="s">
        <v>543</v>
      </c>
      <c r="G8077" s="205" t="s">
        <v>284</v>
      </c>
      <c r="H8077" s="207" t="s">
        <v>1835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679</v>
      </c>
      <c r="C8078" s="209" t="s">
        <v>680</v>
      </c>
      <c r="D8078" s="72" t="str">
        <f t="shared" si="253"/>
        <v>dez/2018</v>
      </c>
      <c r="E8078" s="206">
        <v>43444</v>
      </c>
      <c r="F8078" s="205" t="s">
        <v>543</v>
      </c>
      <c r="G8078" s="205" t="s">
        <v>284</v>
      </c>
      <c r="H8078" s="207" t="s">
        <v>1838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679</v>
      </c>
      <c r="C8079" s="209" t="s">
        <v>680</v>
      </c>
      <c r="D8079" s="72" t="str">
        <f t="shared" si="253"/>
        <v>dez/2018</v>
      </c>
      <c r="E8079" s="206">
        <v>43444</v>
      </c>
      <c r="F8079" s="205" t="s">
        <v>543</v>
      </c>
      <c r="G8079" s="205" t="s">
        <v>284</v>
      </c>
      <c r="H8079" s="207" t="s">
        <v>1840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679</v>
      </c>
      <c r="C8080" s="209" t="s">
        <v>680</v>
      </c>
      <c r="D8080" s="72" t="str">
        <f t="shared" si="253"/>
        <v>dez/2018</v>
      </c>
      <c r="E8080" s="206">
        <v>43444</v>
      </c>
      <c r="F8080" s="205" t="s">
        <v>543</v>
      </c>
      <c r="G8080" s="205" t="s">
        <v>284</v>
      </c>
      <c r="H8080" s="207" t="s">
        <v>1839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679</v>
      </c>
      <c r="C8081" s="209" t="s">
        <v>680</v>
      </c>
      <c r="D8081" s="72" t="str">
        <f t="shared" si="253"/>
        <v>dez/2018</v>
      </c>
      <c r="E8081" s="206">
        <v>43444</v>
      </c>
      <c r="F8081" s="205" t="s">
        <v>543</v>
      </c>
      <c r="G8081" s="205" t="s">
        <v>284</v>
      </c>
      <c r="H8081" s="207" t="s">
        <v>1827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679</v>
      </c>
      <c r="C8082" s="209" t="s">
        <v>680</v>
      </c>
      <c r="D8082" s="72" t="str">
        <f t="shared" si="253"/>
        <v>dez/2018</v>
      </c>
      <c r="E8082" s="206">
        <v>43444</v>
      </c>
      <c r="F8082" s="205" t="s">
        <v>543</v>
      </c>
      <c r="G8082" s="205" t="s">
        <v>284</v>
      </c>
      <c r="H8082" s="207" t="s">
        <v>1842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679</v>
      </c>
      <c r="C8083" s="209" t="s">
        <v>680</v>
      </c>
      <c r="D8083" s="72" t="str">
        <f t="shared" si="253"/>
        <v>dez/2018</v>
      </c>
      <c r="E8083" s="206">
        <v>43444</v>
      </c>
      <c r="F8083" s="205" t="s">
        <v>543</v>
      </c>
      <c r="G8083" s="205" t="s">
        <v>284</v>
      </c>
      <c r="H8083" s="207" t="s">
        <v>1831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679</v>
      </c>
      <c r="C8084" s="209" t="s">
        <v>680</v>
      </c>
      <c r="D8084" s="72" t="str">
        <f t="shared" si="253"/>
        <v>dez/2018</v>
      </c>
      <c r="E8084" s="206">
        <v>43444</v>
      </c>
      <c r="F8084" s="205" t="s">
        <v>543</v>
      </c>
      <c r="G8084" s="205" t="s">
        <v>284</v>
      </c>
      <c r="H8084" s="207" t="s">
        <v>1846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679</v>
      </c>
      <c r="C8085" s="209" t="s">
        <v>680</v>
      </c>
      <c r="D8085" s="72" t="str">
        <f t="shared" si="253"/>
        <v>dez/2018</v>
      </c>
      <c r="E8085" s="206">
        <v>43444</v>
      </c>
      <c r="F8085" s="205" t="s">
        <v>543</v>
      </c>
      <c r="G8085" s="205" t="s">
        <v>284</v>
      </c>
      <c r="H8085" s="207" t="s">
        <v>1830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679</v>
      </c>
      <c r="C8086" s="209" t="s">
        <v>680</v>
      </c>
      <c r="D8086" s="72" t="str">
        <f t="shared" si="253"/>
        <v>dez/2018</v>
      </c>
      <c r="E8086" s="206">
        <v>43444</v>
      </c>
      <c r="F8086" s="205" t="s">
        <v>1849</v>
      </c>
      <c r="G8086" s="205" t="s">
        <v>284</v>
      </c>
      <c r="H8086" s="207" t="s">
        <v>533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679</v>
      </c>
      <c r="C8087" s="209" t="s">
        <v>680</v>
      </c>
      <c r="D8087" s="72" t="str">
        <f t="shared" si="253"/>
        <v>dez/2018</v>
      </c>
      <c r="E8087" s="206">
        <v>43444</v>
      </c>
      <c r="F8087" s="205" t="s">
        <v>661</v>
      </c>
      <c r="G8087" s="205" t="s">
        <v>284</v>
      </c>
      <c r="H8087" s="207" t="s">
        <v>1003</v>
      </c>
      <c r="I8087" s="207" t="s">
        <v>257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679</v>
      </c>
      <c r="C8088" s="209" t="s">
        <v>680</v>
      </c>
      <c r="D8088" s="72" t="str">
        <f t="shared" si="253"/>
        <v>dez/2018</v>
      </c>
      <c r="E8088" s="206">
        <v>43444</v>
      </c>
      <c r="F8088" s="205" t="s">
        <v>651</v>
      </c>
      <c r="G8088" s="205" t="s">
        <v>284</v>
      </c>
      <c r="H8088" s="207" t="s">
        <v>1491</v>
      </c>
      <c r="I8088" s="207" t="s">
        <v>232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679</v>
      </c>
      <c r="C8089" s="209" t="s">
        <v>680</v>
      </c>
      <c r="D8089" s="72" t="str">
        <f t="shared" si="253"/>
        <v>dez/2018</v>
      </c>
      <c r="E8089" s="206">
        <v>43444</v>
      </c>
      <c r="F8089" s="205" t="s">
        <v>1850</v>
      </c>
      <c r="G8089" s="205" t="s">
        <v>284</v>
      </c>
      <c r="H8089" s="207" t="s">
        <v>1017</v>
      </c>
      <c r="I8089" s="207" t="s">
        <v>232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679</v>
      </c>
      <c r="C8090" s="209" t="s">
        <v>680</v>
      </c>
      <c r="D8090" s="72" t="str">
        <f t="shared" si="253"/>
        <v>dez/2018</v>
      </c>
      <c r="E8090" s="206">
        <v>43444</v>
      </c>
      <c r="F8090" s="205" t="s">
        <v>1851</v>
      </c>
      <c r="G8090" s="205" t="s">
        <v>284</v>
      </c>
      <c r="H8090" s="207" t="s">
        <v>1000</v>
      </c>
      <c r="I8090" s="207" t="s">
        <v>232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679</v>
      </c>
      <c r="C8091" s="209" t="s">
        <v>680</v>
      </c>
      <c r="D8091" s="72" t="str">
        <f t="shared" si="253"/>
        <v>dez/2018</v>
      </c>
      <c r="E8091" s="206">
        <v>43444</v>
      </c>
      <c r="F8091" s="205" t="s">
        <v>1053</v>
      </c>
      <c r="G8091" s="205" t="s">
        <v>284</v>
      </c>
      <c r="H8091" s="207" t="s">
        <v>1482</v>
      </c>
      <c r="I8091" s="207" t="s">
        <v>232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679</v>
      </c>
      <c r="C8092" s="209" t="s">
        <v>680</v>
      </c>
      <c r="D8092" s="72" t="str">
        <f t="shared" si="253"/>
        <v>dez/2018</v>
      </c>
      <c r="E8092" s="206">
        <v>43444</v>
      </c>
      <c r="F8092" s="205" t="s">
        <v>1852</v>
      </c>
      <c r="G8092" s="205" t="s">
        <v>284</v>
      </c>
      <c r="H8092" s="207" t="s">
        <v>999</v>
      </c>
      <c r="I8092" s="207" t="s">
        <v>232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679</v>
      </c>
      <c r="C8093" s="209" t="s">
        <v>680</v>
      </c>
      <c r="D8093" s="72" t="str">
        <f t="shared" si="253"/>
        <v>dez/2018</v>
      </c>
      <c r="E8093" s="206">
        <v>43444</v>
      </c>
      <c r="F8093" s="205" t="s">
        <v>1853</v>
      </c>
      <c r="G8093" s="205" t="s">
        <v>284</v>
      </c>
      <c r="H8093" s="207" t="s">
        <v>1275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679</v>
      </c>
      <c r="C8094" s="209" t="s">
        <v>680</v>
      </c>
      <c r="D8094" s="72" t="str">
        <f t="shared" si="253"/>
        <v>dez/2018</v>
      </c>
      <c r="E8094" s="206">
        <v>43444</v>
      </c>
      <c r="F8094" s="205" t="s">
        <v>1854</v>
      </c>
      <c r="G8094" s="205" t="s">
        <v>284</v>
      </c>
      <c r="H8094" s="207" t="s">
        <v>1018</v>
      </c>
      <c r="I8094" s="207" t="s">
        <v>232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679</v>
      </c>
      <c r="C8095" s="209" t="s">
        <v>680</v>
      </c>
      <c r="D8095" s="72" t="str">
        <f t="shared" si="253"/>
        <v>dez/2018</v>
      </c>
      <c r="E8095" s="206">
        <v>43444</v>
      </c>
      <c r="F8095" s="205" t="s">
        <v>1855</v>
      </c>
      <c r="G8095" s="205" t="s">
        <v>284</v>
      </c>
      <c r="H8095" s="207" t="s">
        <v>1061</v>
      </c>
      <c r="I8095" s="207" t="s">
        <v>267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679</v>
      </c>
      <c r="C8096" s="209" t="s">
        <v>680</v>
      </c>
      <c r="D8096" s="72" t="str">
        <f t="shared" si="253"/>
        <v>dez/2018</v>
      </c>
      <c r="E8096" s="206">
        <v>43444</v>
      </c>
      <c r="F8096" s="205" t="s">
        <v>1856</v>
      </c>
      <c r="G8096" s="205" t="s">
        <v>284</v>
      </c>
      <c r="H8096" s="207" t="s">
        <v>1005</v>
      </c>
      <c r="I8096" s="207" t="s">
        <v>232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679</v>
      </c>
      <c r="C8097" s="209" t="s">
        <v>680</v>
      </c>
      <c r="D8097" s="72" t="str">
        <f t="shared" si="253"/>
        <v>dez/2018</v>
      </c>
      <c r="E8097" s="206">
        <v>43444</v>
      </c>
      <c r="F8097" s="205" t="s">
        <v>429</v>
      </c>
      <c r="G8097" s="205" t="s">
        <v>284</v>
      </c>
      <c r="H8097" s="207" t="s">
        <v>1005</v>
      </c>
      <c r="I8097" s="207" t="s">
        <v>232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679</v>
      </c>
      <c r="C8098" s="209" t="s">
        <v>680</v>
      </c>
      <c r="D8098" s="72" t="str">
        <f t="shared" si="253"/>
        <v>dez/2018</v>
      </c>
      <c r="E8098" s="206">
        <v>43444</v>
      </c>
      <c r="F8098" s="205" t="s">
        <v>428</v>
      </c>
      <c r="G8098" s="205" t="s">
        <v>284</v>
      </c>
      <c r="H8098" s="207" t="s">
        <v>1005</v>
      </c>
      <c r="I8098" s="207" t="s">
        <v>232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679</v>
      </c>
      <c r="C8099" s="209" t="s">
        <v>680</v>
      </c>
      <c r="D8099" s="72" t="str">
        <f t="shared" si="253"/>
        <v>dez/2018</v>
      </c>
      <c r="E8099" s="206">
        <v>43444</v>
      </c>
      <c r="F8099" s="205" t="s">
        <v>1857</v>
      </c>
      <c r="G8099" s="205" t="s">
        <v>284</v>
      </c>
      <c r="H8099" s="207" t="s">
        <v>325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679</v>
      </c>
      <c r="C8100" s="209" t="s">
        <v>680</v>
      </c>
      <c r="D8100" s="72" t="str">
        <f t="shared" si="253"/>
        <v>dez/2018</v>
      </c>
      <c r="E8100" s="206">
        <v>43444</v>
      </c>
      <c r="F8100" s="205" t="s">
        <v>1760</v>
      </c>
      <c r="G8100" s="205" t="s">
        <v>284</v>
      </c>
      <c r="H8100" s="207" t="s">
        <v>1761</v>
      </c>
      <c r="I8100" s="207" t="s">
        <v>232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679</v>
      </c>
      <c r="C8101" s="209" t="s">
        <v>680</v>
      </c>
      <c r="D8101" s="72" t="str">
        <f t="shared" si="253"/>
        <v>dez/2018</v>
      </c>
      <c r="E8101" s="206">
        <v>43444</v>
      </c>
      <c r="F8101" s="205" t="s">
        <v>1858</v>
      </c>
      <c r="G8101" s="205" t="s">
        <v>284</v>
      </c>
      <c r="H8101" s="207" t="s">
        <v>1822</v>
      </c>
      <c r="I8101" s="207" t="s">
        <v>232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679</v>
      </c>
      <c r="C8102" s="209" t="s">
        <v>680</v>
      </c>
      <c r="D8102" s="72" t="str">
        <f t="shared" si="253"/>
        <v>dez/2018</v>
      </c>
      <c r="E8102" s="206">
        <v>43444</v>
      </c>
      <c r="F8102" s="205" t="s">
        <v>1858</v>
      </c>
      <c r="G8102" s="205" t="s">
        <v>284</v>
      </c>
      <c r="H8102" s="207" t="s">
        <v>1822</v>
      </c>
      <c r="I8102" s="207" t="s">
        <v>232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679</v>
      </c>
      <c r="C8103" s="209" t="s">
        <v>680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284</v>
      </c>
      <c r="H8103" s="207" t="s">
        <v>1580</v>
      </c>
      <c r="I8103" s="207" t="s">
        <v>260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679</v>
      </c>
      <c r="C8104" s="209" t="s">
        <v>680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284</v>
      </c>
      <c r="H8104" s="207" t="s">
        <v>316</v>
      </c>
      <c r="I8104" s="207" t="s">
        <v>157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679</v>
      </c>
      <c r="C8105" s="209" t="s">
        <v>680</v>
      </c>
      <c r="D8105" s="72" t="str">
        <f t="shared" si="253"/>
        <v>dez/2018</v>
      </c>
      <c r="E8105" s="206">
        <v>43444</v>
      </c>
      <c r="F8105" s="205" t="s">
        <v>311</v>
      </c>
      <c r="G8105" s="205" t="s">
        <v>284</v>
      </c>
      <c r="H8105" s="207" t="s">
        <v>1678</v>
      </c>
      <c r="I8105" s="207" t="s">
        <v>265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679</v>
      </c>
      <c r="C8106" s="209" t="s">
        <v>680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284</v>
      </c>
      <c r="H8106" s="207" t="s">
        <v>1471</v>
      </c>
      <c r="I8106" s="207" t="s">
        <v>266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679</v>
      </c>
      <c r="C8107" s="209" t="s">
        <v>680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284</v>
      </c>
      <c r="H8107" s="207" t="s">
        <v>1766</v>
      </c>
      <c r="I8107" s="207" t="s">
        <v>233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679</v>
      </c>
      <c r="C8108" s="209" t="s">
        <v>680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284</v>
      </c>
      <c r="H8108" s="207" t="s">
        <v>324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679</v>
      </c>
      <c r="C8109" s="209" t="s">
        <v>680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284</v>
      </c>
      <c r="H8109" s="207" t="s">
        <v>1859</v>
      </c>
      <c r="I8109" s="207" t="s">
        <v>250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679</v>
      </c>
      <c r="C8110" s="209" t="s">
        <v>680</v>
      </c>
      <c r="D8110" s="72" t="str">
        <f t="shared" si="253"/>
        <v>dez/2018</v>
      </c>
      <c r="E8110" s="206">
        <v>43444</v>
      </c>
      <c r="F8110" s="205" t="s">
        <v>209</v>
      </c>
      <c r="G8110" s="205" t="s">
        <v>284</v>
      </c>
      <c r="H8110" s="207" t="s">
        <v>295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679</v>
      </c>
      <c r="C8111" s="209" t="s">
        <v>680</v>
      </c>
      <c r="D8111" s="72" t="str">
        <f t="shared" si="253"/>
        <v>dez/2018</v>
      </c>
      <c r="E8111" s="206">
        <v>43444</v>
      </c>
      <c r="F8111" s="205" t="s">
        <v>209</v>
      </c>
      <c r="G8111" s="205" t="s">
        <v>284</v>
      </c>
      <c r="H8111" s="207" t="s">
        <v>295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679</v>
      </c>
      <c r="C8112" s="209" t="s">
        <v>680</v>
      </c>
      <c r="D8112" s="72" t="str">
        <f t="shared" si="253"/>
        <v>dez/2018</v>
      </c>
      <c r="E8112" s="206">
        <v>43444</v>
      </c>
      <c r="F8112" s="205" t="s">
        <v>209</v>
      </c>
      <c r="G8112" s="205" t="s">
        <v>284</v>
      </c>
      <c r="H8112" s="207" t="s">
        <v>295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679</v>
      </c>
      <c r="C8113" s="209" t="s">
        <v>680</v>
      </c>
      <c r="D8113" s="72" t="str">
        <f t="shared" si="253"/>
        <v>dez/2018</v>
      </c>
      <c r="E8113" s="206">
        <v>43444</v>
      </c>
      <c r="F8113" s="205" t="s">
        <v>209</v>
      </c>
      <c r="G8113" s="205" t="s">
        <v>284</v>
      </c>
      <c r="H8113" s="207" t="s">
        <v>295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679</v>
      </c>
      <c r="C8114" s="209" t="s">
        <v>680</v>
      </c>
      <c r="D8114" s="72" t="str">
        <f t="shared" si="253"/>
        <v>dez/2018</v>
      </c>
      <c r="E8114" s="206">
        <v>43444</v>
      </c>
      <c r="F8114" s="205" t="s">
        <v>209</v>
      </c>
      <c r="G8114" s="205" t="s">
        <v>284</v>
      </c>
      <c r="H8114" s="207" t="s">
        <v>295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679</v>
      </c>
      <c r="C8115" s="209" t="s">
        <v>680</v>
      </c>
      <c r="D8115" s="72" t="str">
        <f t="shared" si="253"/>
        <v>dez/2018</v>
      </c>
      <c r="E8115" s="206">
        <v>43444</v>
      </c>
      <c r="F8115" s="205" t="s">
        <v>209</v>
      </c>
      <c r="G8115" s="205" t="s">
        <v>284</v>
      </c>
      <c r="H8115" s="207" t="s">
        <v>295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679</v>
      </c>
      <c r="C8116" s="209" t="s">
        <v>680</v>
      </c>
      <c r="D8116" s="72" t="str">
        <f t="shared" si="253"/>
        <v>dez/2018</v>
      </c>
      <c r="E8116" s="206">
        <v>43444</v>
      </c>
      <c r="F8116" s="205" t="s">
        <v>209</v>
      </c>
      <c r="G8116" s="205" t="s">
        <v>284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679</v>
      </c>
      <c r="C8117" s="209" t="s">
        <v>680</v>
      </c>
      <c r="D8117" s="72" t="str">
        <f t="shared" si="253"/>
        <v>dez/2018</v>
      </c>
      <c r="E8117" s="206">
        <v>43444</v>
      </c>
      <c r="F8117" s="205" t="s">
        <v>202</v>
      </c>
      <c r="G8117" s="205" t="s">
        <v>284</v>
      </c>
      <c r="H8117" s="207" t="s">
        <v>203</v>
      </c>
      <c r="I8117" s="207" t="s">
        <v>289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679</v>
      </c>
      <c r="C8118" s="209" t="s">
        <v>680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314</v>
      </c>
      <c r="H8118" s="207" t="s">
        <v>1553</v>
      </c>
      <c r="I8118" s="207" t="s">
        <v>237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679</v>
      </c>
      <c r="C8119" s="209" t="s">
        <v>680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284</v>
      </c>
      <c r="H8119" s="207" t="s">
        <v>1569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679</v>
      </c>
      <c r="C8120" s="209" t="s">
        <v>680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284</v>
      </c>
      <c r="H8120" s="207" t="s">
        <v>984</v>
      </c>
      <c r="I8120" s="207" t="s">
        <v>246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679</v>
      </c>
      <c r="C8121" s="209" t="s">
        <v>680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284</v>
      </c>
      <c r="H8121" s="207" t="s">
        <v>1766</v>
      </c>
      <c r="I8121" s="207" t="s">
        <v>233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679</v>
      </c>
      <c r="C8122" s="209" t="s">
        <v>680</v>
      </c>
      <c r="D8122" s="72" t="str">
        <f t="shared" si="253"/>
        <v>dez/2018</v>
      </c>
      <c r="E8122" s="206">
        <v>43445</v>
      </c>
      <c r="F8122" s="205" t="s">
        <v>209</v>
      </c>
      <c r="G8122" s="205" t="s">
        <v>284</v>
      </c>
      <c r="H8122" s="207" t="s">
        <v>295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679</v>
      </c>
      <c r="C8123" s="209" t="s">
        <v>680</v>
      </c>
      <c r="D8123" s="72" t="str">
        <f t="shared" si="253"/>
        <v>dez/2018</v>
      </c>
      <c r="E8123" s="206">
        <v>43445</v>
      </c>
      <c r="F8123" s="205" t="s">
        <v>209</v>
      </c>
      <c r="G8123" s="205" t="s">
        <v>284</v>
      </c>
      <c r="H8123" s="207" t="s">
        <v>295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679</v>
      </c>
      <c r="C8124" s="209" t="s">
        <v>680</v>
      </c>
      <c r="D8124" s="72" t="str">
        <f t="shared" si="253"/>
        <v>dez/2018</v>
      </c>
      <c r="E8124" s="206">
        <v>43445</v>
      </c>
      <c r="F8124" s="205" t="s">
        <v>202</v>
      </c>
      <c r="G8124" s="205" t="s">
        <v>284</v>
      </c>
      <c r="H8124" s="207" t="s">
        <v>203</v>
      </c>
      <c r="I8124" s="207" t="s">
        <v>289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679</v>
      </c>
      <c r="C8125" s="209" t="s">
        <v>680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284</v>
      </c>
      <c r="H8125" s="207" t="s">
        <v>1656</v>
      </c>
      <c r="I8125" s="207" t="s">
        <v>237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679</v>
      </c>
      <c r="C8126" s="209" t="s">
        <v>680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284</v>
      </c>
      <c r="H8126" s="207" t="s">
        <v>1011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679</v>
      </c>
      <c r="C8127" s="209" t="s">
        <v>680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300</v>
      </c>
      <c r="H8127" s="207" t="s">
        <v>1553</v>
      </c>
      <c r="I8127" s="207" t="s">
        <v>237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679</v>
      </c>
      <c r="C8128" s="209" t="s">
        <v>680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284</v>
      </c>
      <c r="H8128" s="207" t="s">
        <v>1743</v>
      </c>
      <c r="I8128" s="207" t="s">
        <v>237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679</v>
      </c>
      <c r="C8129" s="209" t="s">
        <v>680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284</v>
      </c>
      <c r="H8129" s="207" t="s">
        <v>1743</v>
      </c>
      <c r="I8129" s="207" t="s">
        <v>237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679</v>
      </c>
      <c r="C8130" s="209" t="s">
        <v>680</v>
      </c>
      <c r="D8130" s="72" t="str">
        <f t="shared" si="253"/>
        <v>dez/2018</v>
      </c>
      <c r="E8130" s="206">
        <v>43446</v>
      </c>
      <c r="F8130" s="205" t="s">
        <v>202</v>
      </c>
      <c r="G8130" s="205" t="s">
        <v>284</v>
      </c>
      <c r="H8130" s="207" t="s">
        <v>203</v>
      </c>
      <c r="I8130" s="207" t="s">
        <v>289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679</v>
      </c>
      <c r="C8131" s="209" t="s">
        <v>680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284</v>
      </c>
      <c r="H8131" s="207" t="s">
        <v>303</v>
      </c>
      <c r="I8131" s="207" t="s">
        <v>237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679</v>
      </c>
      <c r="C8132" s="209" t="s">
        <v>680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284</v>
      </c>
      <c r="H8132" s="207" t="s">
        <v>303</v>
      </c>
      <c r="I8132" s="207" t="s">
        <v>237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679</v>
      </c>
      <c r="C8133" s="209" t="s">
        <v>680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290</v>
      </c>
      <c r="H8133" s="207" t="s">
        <v>1728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679</v>
      </c>
      <c r="C8134" s="209" t="s">
        <v>680</v>
      </c>
      <c r="D8134" s="72" t="str">
        <f t="shared" si="255"/>
        <v>dez/2018</v>
      </c>
      <c r="E8134" s="206">
        <v>43447</v>
      </c>
      <c r="F8134" s="205" t="s">
        <v>209</v>
      </c>
      <c r="G8134" s="205" t="s">
        <v>284</v>
      </c>
      <c r="H8134" s="207" t="s">
        <v>295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679</v>
      </c>
      <c r="C8135" s="209" t="s">
        <v>680</v>
      </c>
      <c r="D8135" s="72" t="str">
        <f t="shared" si="255"/>
        <v>dez/2018</v>
      </c>
      <c r="E8135" s="206">
        <v>43447</v>
      </c>
      <c r="F8135" s="205" t="s">
        <v>209</v>
      </c>
      <c r="G8135" s="205" t="s">
        <v>284</v>
      </c>
      <c r="H8135" s="207" t="s">
        <v>295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679</v>
      </c>
      <c r="C8136" s="209" t="s">
        <v>680</v>
      </c>
      <c r="D8136" s="72" t="str">
        <f t="shared" si="255"/>
        <v>dez/2018</v>
      </c>
      <c r="E8136" s="206">
        <v>43447</v>
      </c>
      <c r="F8136" s="205" t="s">
        <v>202</v>
      </c>
      <c r="G8136" s="205" t="s">
        <v>284</v>
      </c>
      <c r="H8136" s="207" t="s">
        <v>203</v>
      </c>
      <c r="I8136" s="207" t="s">
        <v>289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679</v>
      </c>
      <c r="C8137" s="209" t="s">
        <v>680</v>
      </c>
      <c r="D8137" s="72" t="str">
        <f t="shared" si="255"/>
        <v>dez/2018</v>
      </c>
      <c r="E8137" s="206">
        <v>43448</v>
      </c>
      <c r="F8137" s="205" t="s">
        <v>1495</v>
      </c>
      <c r="G8137" s="205" t="s">
        <v>284</v>
      </c>
      <c r="H8137" s="207" t="s">
        <v>914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679</v>
      </c>
      <c r="C8138" s="209" t="s">
        <v>680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300</v>
      </c>
      <c r="H8138" s="207" t="s">
        <v>1474</v>
      </c>
      <c r="I8138" s="207" t="s">
        <v>237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679</v>
      </c>
      <c r="C8139" s="209" t="s">
        <v>680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284</v>
      </c>
      <c r="H8139" s="207" t="s">
        <v>1593</v>
      </c>
      <c r="I8139" s="207" t="s">
        <v>238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679</v>
      </c>
      <c r="C8140" s="209" t="s">
        <v>680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284</v>
      </c>
      <c r="H8140" s="207" t="s">
        <v>1569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679</v>
      </c>
      <c r="C8141" s="209" t="s">
        <v>680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284</v>
      </c>
      <c r="H8141" s="207" t="s">
        <v>1816</v>
      </c>
      <c r="I8141" s="207" t="s">
        <v>239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679</v>
      </c>
      <c r="C8142" s="209" t="s">
        <v>680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286</v>
      </c>
      <c r="H8142" s="207" t="s">
        <v>352</v>
      </c>
      <c r="I8142" s="207" t="s">
        <v>237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679</v>
      </c>
      <c r="C8143" s="209" t="s">
        <v>680</v>
      </c>
      <c r="D8143" s="72" t="str">
        <f t="shared" si="255"/>
        <v>dez/2018</v>
      </c>
      <c r="E8143" s="206">
        <v>43448</v>
      </c>
      <c r="F8143" s="205" t="s">
        <v>202</v>
      </c>
      <c r="G8143" s="205" t="s">
        <v>284</v>
      </c>
      <c r="H8143" s="207" t="s">
        <v>203</v>
      </c>
      <c r="I8143" s="207" t="s">
        <v>289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679</v>
      </c>
      <c r="C8144" s="209" t="s">
        <v>680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284</v>
      </c>
      <c r="H8144" s="207" t="s">
        <v>143</v>
      </c>
      <c r="I8144" s="207" t="s">
        <v>244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679</v>
      </c>
      <c r="C8145" s="209" t="s">
        <v>680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284</v>
      </c>
      <c r="H8145" s="207" t="s">
        <v>143</v>
      </c>
      <c r="I8145" s="207" t="s">
        <v>244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679</v>
      </c>
      <c r="C8146" s="209" t="s">
        <v>680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284</v>
      </c>
      <c r="H8146" s="207" t="s">
        <v>1002</v>
      </c>
      <c r="I8146" s="207" t="s">
        <v>241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679</v>
      </c>
      <c r="C8147" s="209" t="s">
        <v>680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284</v>
      </c>
      <c r="H8147" s="207" t="s">
        <v>1005</v>
      </c>
      <c r="I8147" s="207" t="s">
        <v>232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679</v>
      </c>
      <c r="C8148" s="209" t="s">
        <v>680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284</v>
      </c>
      <c r="H8148" s="207" t="s">
        <v>1600</v>
      </c>
      <c r="I8148" s="207" t="s">
        <v>238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679</v>
      </c>
      <c r="C8149" s="209" t="s">
        <v>680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284</v>
      </c>
      <c r="H8149" s="207" t="s">
        <v>495</v>
      </c>
      <c r="I8149" s="207" t="s">
        <v>238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679</v>
      </c>
      <c r="C8150" s="209" t="s">
        <v>680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284</v>
      </c>
      <c r="H8150" s="207" t="s">
        <v>495</v>
      </c>
      <c r="I8150" s="207" t="s">
        <v>237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679</v>
      </c>
      <c r="C8151" s="209" t="s">
        <v>680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284</v>
      </c>
      <c r="H8151" s="207" t="s">
        <v>996</v>
      </c>
      <c r="I8151" s="207" t="s">
        <v>238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679</v>
      </c>
      <c r="C8152" s="209" t="s">
        <v>680</v>
      </c>
      <c r="D8152" s="72" t="str">
        <f t="shared" si="255"/>
        <v>dez/2018</v>
      </c>
      <c r="E8152" s="206">
        <v>43451</v>
      </c>
      <c r="F8152" s="205" t="s">
        <v>209</v>
      </c>
      <c r="G8152" s="205" t="s">
        <v>284</v>
      </c>
      <c r="H8152" s="207" t="s">
        <v>295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679</v>
      </c>
      <c r="C8153" s="209" t="s">
        <v>680</v>
      </c>
      <c r="D8153" s="72" t="str">
        <f t="shared" si="255"/>
        <v>dez/2018</v>
      </c>
      <c r="E8153" s="206">
        <v>43451</v>
      </c>
      <c r="F8153" s="205" t="s">
        <v>209</v>
      </c>
      <c r="G8153" s="205" t="s">
        <v>284</v>
      </c>
      <c r="H8153" s="207" t="s">
        <v>295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679</v>
      </c>
      <c r="C8154" s="209" t="s">
        <v>680</v>
      </c>
      <c r="D8154" s="72" t="str">
        <f t="shared" si="255"/>
        <v>dez/2018</v>
      </c>
      <c r="E8154" s="206">
        <v>43451</v>
      </c>
      <c r="F8154" s="205" t="s">
        <v>209</v>
      </c>
      <c r="G8154" s="205" t="s">
        <v>284</v>
      </c>
      <c r="H8154" s="207" t="s">
        <v>295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679</v>
      </c>
      <c r="C8155" s="209" t="s">
        <v>680</v>
      </c>
      <c r="D8155" s="72" t="str">
        <f t="shared" si="255"/>
        <v>dez/2018</v>
      </c>
      <c r="E8155" s="206">
        <v>43451</v>
      </c>
      <c r="F8155" s="205" t="s">
        <v>209</v>
      </c>
      <c r="G8155" s="205" t="s">
        <v>284</v>
      </c>
      <c r="H8155" s="207" t="s">
        <v>318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679</v>
      </c>
      <c r="C8156" s="209" t="s">
        <v>680</v>
      </c>
      <c r="D8156" s="72" t="str">
        <f t="shared" si="255"/>
        <v>dez/2018</v>
      </c>
      <c r="E8156" s="206">
        <v>43451</v>
      </c>
      <c r="F8156" s="205" t="s">
        <v>202</v>
      </c>
      <c r="G8156" s="205" t="s">
        <v>284</v>
      </c>
      <c r="H8156" s="207" t="s">
        <v>203</v>
      </c>
      <c r="I8156" s="207" t="s">
        <v>289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679</v>
      </c>
      <c r="C8157" s="209" t="s">
        <v>680</v>
      </c>
      <c r="D8157" s="72" t="str">
        <f t="shared" si="255"/>
        <v>dez/2018</v>
      </c>
      <c r="E8157" s="206">
        <v>43452</v>
      </c>
      <c r="F8157" s="205" t="s">
        <v>360</v>
      </c>
      <c r="G8157" s="205" t="s">
        <v>284</v>
      </c>
      <c r="H8157" s="207" t="s">
        <v>1860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679</v>
      </c>
      <c r="C8158" s="209" t="s">
        <v>680</v>
      </c>
      <c r="D8158" s="72" t="str">
        <f t="shared" si="255"/>
        <v>dez/2018</v>
      </c>
      <c r="E8158" s="206">
        <v>43452</v>
      </c>
      <c r="F8158" s="205" t="s">
        <v>360</v>
      </c>
      <c r="G8158" s="205" t="s">
        <v>284</v>
      </c>
      <c r="H8158" s="207" t="s">
        <v>1408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679</v>
      </c>
      <c r="C8159" s="209" t="s">
        <v>680</v>
      </c>
      <c r="D8159" s="72" t="str">
        <f t="shared" si="255"/>
        <v>dez/2018</v>
      </c>
      <c r="E8159" s="206">
        <v>43452</v>
      </c>
      <c r="F8159" s="205" t="s">
        <v>360</v>
      </c>
      <c r="G8159" s="205" t="s">
        <v>284</v>
      </c>
      <c r="H8159" s="207" t="s">
        <v>1861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679</v>
      </c>
      <c r="C8160" s="209" t="s">
        <v>680</v>
      </c>
      <c r="D8160" s="72" t="str">
        <f t="shared" si="255"/>
        <v>dez/2018</v>
      </c>
      <c r="E8160" s="206">
        <v>43452</v>
      </c>
      <c r="F8160" s="205" t="s">
        <v>360</v>
      </c>
      <c r="G8160" s="205" t="s">
        <v>284</v>
      </c>
      <c r="H8160" s="207" t="s">
        <v>1246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679</v>
      </c>
      <c r="C8161" s="209" t="s">
        <v>680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284</v>
      </c>
      <c r="H8161" s="207" t="s">
        <v>1027</v>
      </c>
      <c r="I8161" s="207" t="s">
        <v>242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679</v>
      </c>
      <c r="C8162" s="209" t="s">
        <v>680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284</v>
      </c>
      <c r="H8162" s="207" t="s">
        <v>1027</v>
      </c>
      <c r="I8162" s="207" t="s">
        <v>242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679</v>
      </c>
      <c r="C8163" s="209" t="s">
        <v>680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284</v>
      </c>
      <c r="H8163" s="207" t="s">
        <v>1027</v>
      </c>
      <c r="I8163" s="207" t="s">
        <v>242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679</v>
      </c>
      <c r="C8164" s="209" t="s">
        <v>680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284</v>
      </c>
      <c r="H8164" s="207" t="s">
        <v>1027</v>
      </c>
      <c r="I8164" s="207" t="s">
        <v>242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679</v>
      </c>
      <c r="C8165" s="209" t="s">
        <v>680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284</v>
      </c>
      <c r="H8165" s="207" t="s">
        <v>1027</v>
      </c>
      <c r="I8165" s="207" t="s">
        <v>242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679</v>
      </c>
      <c r="C8166" s="209" t="s">
        <v>680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284</v>
      </c>
      <c r="H8166" s="207" t="s">
        <v>1027</v>
      </c>
      <c r="I8166" s="207" t="s">
        <v>242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679</v>
      </c>
      <c r="C8167" s="209" t="s">
        <v>680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284</v>
      </c>
      <c r="H8167" s="207" t="s">
        <v>1027</v>
      </c>
      <c r="I8167" s="207" t="s">
        <v>242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679</v>
      </c>
      <c r="C8168" s="209" t="s">
        <v>680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284</v>
      </c>
      <c r="H8168" s="207" t="s">
        <v>1027</v>
      </c>
      <c r="I8168" s="207" t="s">
        <v>242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679</v>
      </c>
      <c r="C8169" s="209" t="s">
        <v>680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284</v>
      </c>
      <c r="H8169" s="207" t="s">
        <v>1027</v>
      </c>
      <c r="I8169" s="207" t="s">
        <v>242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679</v>
      </c>
      <c r="C8170" s="209" t="s">
        <v>680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284</v>
      </c>
      <c r="H8170" s="207" t="s">
        <v>1027</v>
      </c>
      <c r="I8170" s="207" t="s">
        <v>242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679</v>
      </c>
      <c r="C8171" s="209" t="s">
        <v>680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284</v>
      </c>
      <c r="H8171" s="207" t="s">
        <v>1027</v>
      </c>
      <c r="I8171" s="207" t="s">
        <v>242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679</v>
      </c>
      <c r="C8172" s="209" t="s">
        <v>680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284</v>
      </c>
      <c r="H8172" s="207" t="s">
        <v>1027</v>
      </c>
      <c r="I8172" s="207" t="s">
        <v>242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679</v>
      </c>
      <c r="C8173" s="209" t="s">
        <v>680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284</v>
      </c>
      <c r="H8173" s="207" t="s">
        <v>1027</v>
      </c>
      <c r="I8173" s="207" t="s">
        <v>242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679</v>
      </c>
      <c r="C8174" s="209" t="s">
        <v>680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284</v>
      </c>
      <c r="H8174" s="207" t="s">
        <v>1027</v>
      </c>
      <c r="I8174" s="207" t="s">
        <v>242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679</v>
      </c>
      <c r="C8175" s="209" t="s">
        <v>680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284</v>
      </c>
      <c r="H8175" s="207" t="s">
        <v>1027</v>
      </c>
      <c r="I8175" s="207" t="s">
        <v>242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679</v>
      </c>
      <c r="C8176" s="209" t="s">
        <v>680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284</v>
      </c>
      <c r="H8176" s="207" t="s">
        <v>1861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679</v>
      </c>
      <c r="C8177" s="209" t="s">
        <v>680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284</v>
      </c>
      <c r="H8177" s="207" t="s">
        <v>1246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679</v>
      </c>
      <c r="C8178" s="209" t="s">
        <v>680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284</v>
      </c>
      <c r="H8178" s="207" t="s">
        <v>1860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679</v>
      </c>
      <c r="C8179" s="209" t="s">
        <v>680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284</v>
      </c>
      <c r="H8179" s="207" t="s">
        <v>1408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679</v>
      </c>
      <c r="C8180" s="209" t="s">
        <v>680</v>
      </c>
      <c r="D8180" s="72" t="str">
        <f t="shared" si="255"/>
        <v>dez/2018</v>
      </c>
      <c r="E8180" s="206">
        <v>43452</v>
      </c>
      <c r="F8180" s="205" t="s">
        <v>209</v>
      </c>
      <c r="G8180" s="205" t="s">
        <v>284</v>
      </c>
      <c r="H8180" s="207" t="s">
        <v>295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679</v>
      </c>
      <c r="C8181" s="209" t="s">
        <v>680</v>
      </c>
      <c r="D8181" s="72" t="str">
        <f t="shared" si="255"/>
        <v>dez/2018</v>
      </c>
      <c r="E8181" s="206">
        <v>43452</v>
      </c>
      <c r="F8181" s="205" t="s">
        <v>209</v>
      </c>
      <c r="G8181" s="205" t="s">
        <v>284</v>
      </c>
      <c r="H8181" s="207" t="s">
        <v>295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679</v>
      </c>
      <c r="C8182" s="209" t="s">
        <v>680</v>
      </c>
      <c r="D8182" s="72" t="str">
        <f t="shared" si="255"/>
        <v>dez/2018</v>
      </c>
      <c r="E8182" s="206">
        <v>43452</v>
      </c>
      <c r="F8182" s="205" t="s">
        <v>209</v>
      </c>
      <c r="G8182" s="205" t="s">
        <v>284</v>
      </c>
      <c r="H8182" s="207" t="s">
        <v>295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679</v>
      </c>
      <c r="C8183" s="209" t="s">
        <v>680</v>
      </c>
      <c r="D8183" s="72" t="str">
        <f t="shared" si="255"/>
        <v>dez/2018</v>
      </c>
      <c r="E8183" s="206">
        <v>43452</v>
      </c>
      <c r="F8183" s="205" t="s">
        <v>202</v>
      </c>
      <c r="G8183" s="205" t="s">
        <v>284</v>
      </c>
      <c r="H8183" s="207" t="s">
        <v>203</v>
      </c>
      <c r="I8183" s="207" t="s">
        <v>289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679</v>
      </c>
      <c r="C8184" s="209" t="s">
        <v>680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284</v>
      </c>
      <c r="H8184" s="207" t="s">
        <v>304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679</v>
      </c>
      <c r="C8185" s="209" t="s">
        <v>680</v>
      </c>
      <c r="D8185" s="72" t="str">
        <f t="shared" si="255"/>
        <v>dez/2018</v>
      </c>
      <c r="E8185" s="206">
        <v>43453</v>
      </c>
      <c r="F8185" s="205" t="s">
        <v>202</v>
      </c>
      <c r="G8185" s="205" t="s">
        <v>284</v>
      </c>
      <c r="H8185" s="207" t="s">
        <v>203</v>
      </c>
      <c r="I8185" s="207" t="s">
        <v>289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888</v>
      </c>
      <c r="C8186" s="209" t="s">
        <v>680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284</v>
      </c>
      <c r="H8186" s="207" t="s">
        <v>140</v>
      </c>
      <c r="I8186" s="207" t="s">
        <v>224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888</v>
      </c>
      <c r="C8187" s="209" t="s">
        <v>680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284</v>
      </c>
      <c r="H8187" s="207" t="s">
        <v>140</v>
      </c>
      <c r="I8187" s="207" t="s">
        <v>224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888</v>
      </c>
      <c r="C8188" s="209" t="s">
        <v>680</v>
      </c>
      <c r="D8188" s="72" t="str">
        <f t="shared" si="255"/>
        <v>dez/2018</v>
      </c>
      <c r="E8188" s="206">
        <v>43454</v>
      </c>
      <c r="F8188" s="205" t="s">
        <v>209</v>
      </c>
      <c r="G8188" s="205" t="s">
        <v>284</v>
      </c>
      <c r="H8188" s="207" t="s">
        <v>318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679</v>
      </c>
      <c r="C8189" s="209" t="s">
        <v>680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284</v>
      </c>
      <c r="H8189" s="221" t="s">
        <v>1824</v>
      </c>
      <c r="I8189" s="221" t="s">
        <v>247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679</v>
      </c>
      <c r="C8190" s="209" t="s">
        <v>680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284</v>
      </c>
      <c r="H8190" s="207" t="s">
        <v>216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679</v>
      </c>
      <c r="C8191" s="209" t="s">
        <v>680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284</v>
      </c>
      <c r="H8191" s="221" t="s">
        <v>1824</v>
      </c>
      <c r="I8191" s="221" t="s">
        <v>247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679</v>
      </c>
      <c r="C8192" s="209" t="s">
        <v>680</v>
      </c>
      <c r="D8192" s="72" t="str">
        <f t="shared" si="255"/>
        <v>dez/2018</v>
      </c>
      <c r="E8192" s="206">
        <v>43454</v>
      </c>
      <c r="F8192" s="205" t="s">
        <v>219</v>
      </c>
      <c r="G8192" s="205" t="s">
        <v>284</v>
      </c>
      <c r="H8192" s="207" t="s">
        <v>1167</v>
      </c>
      <c r="I8192" s="207" t="s">
        <v>220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679</v>
      </c>
      <c r="C8193" s="209" t="s">
        <v>680</v>
      </c>
      <c r="D8193" s="72" t="str">
        <f t="shared" si="255"/>
        <v>dez/2018</v>
      </c>
      <c r="E8193" s="206">
        <v>43454</v>
      </c>
      <c r="F8193" s="205" t="s">
        <v>209</v>
      </c>
      <c r="G8193" s="205" t="s">
        <v>284</v>
      </c>
      <c r="H8193" s="207" t="s">
        <v>295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679</v>
      </c>
      <c r="C8194" s="209" t="s">
        <v>680</v>
      </c>
      <c r="D8194" s="72" t="str">
        <f t="shared" si="255"/>
        <v>dez/2018</v>
      </c>
      <c r="E8194" s="206">
        <v>43454</v>
      </c>
      <c r="F8194" s="205" t="s">
        <v>202</v>
      </c>
      <c r="G8194" s="205" t="s">
        <v>284</v>
      </c>
      <c r="H8194" s="207" t="s">
        <v>203</v>
      </c>
      <c r="I8194" s="207" t="s">
        <v>289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681</v>
      </c>
      <c r="C8195" s="209" t="s">
        <v>680</v>
      </c>
      <c r="D8195" s="72" t="str">
        <f t="shared" si="255"/>
        <v>dez/2018</v>
      </c>
      <c r="E8195" s="206">
        <v>43455</v>
      </c>
      <c r="F8195" s="205" t="s">
        <v>200</v>
      </c>
      <c r="G8195" s="205" t="s">
        <v>284</v>
      </c>
      <c r="H8195" s="207" t="s">
        <v>296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679</v>
      </c>
      <c r="C8196" s="209" t="s">
        <v>680</v>
      </c>
      <c r="D8196" s="72" t="str">
        <f t="shared" ref="D8196:D8259" si="257">TEXT(E8196,"mmm/aaaa")</f>
        <v>dez/2018</v>
      </c>
      <c r="E8196" s="206">
        <v>43455</v>
      </c>
      <c r="F8196" s="205" t="s">
        <v>200</v>
      </c>
      <c r="G8196" s="205" t="s">
        <v>284</v>
      </c>
      <c r="H8196" s="207" t="s">
        <v>296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679</v>
      </c>
      <c r="C8197" s="209" t="s">
        <v>680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284</v>
      </c>
      <c r="H8197" s="221" t="s">
        <v>1824</v>
      </c>
      <c r="I8197" s="221" t="s">
        <v>247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679</v>
      </c>
      <c r="C8198" s="209" t="s">
        <v>680</v>
      </c>
      <c r="D8198" s="72" t="str">
        <f t="shared" si="257"/>
        <v>dez/2018</v>
      </c>
      <c r="E8198" s="206">
        <v>43455</v>
      </c>
      <c r="F8198" s="240" t="s">
        <v>219</v>
      </c>
      <c r="G8198" s="205" t="s">
        <v>284</v>
      </c>
      <c r="H8198" s="207" t="s">
        <v>1862</v>
      </c>
      <c r="I8198" s="207" t="s">
        <v>220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679</v>
      </c>
      <c r="C8199" s="209" t="s">
        <v>680</v>
      </c>
      <c r="D8199" s="72" t="str">
        <f t="shared" si="257"/>
        <v>dez/2018</v>
      </c>
      <c r="E8199" s="206">
        <v>43455</v>
      </c>
      <c r="F8199" s="240" t="s">
        <v>219</v>
      </c>
      <c r="G8199" s="205" t="s">
        <v>284</v>
      </c>
      <c r="H8199" s="207" t="s">
        <v>1863</v>
      </c>
      <c r="I8199" s="207" t="s">
        <v>220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679</v>
      </c>
      <c r="C8200" s="209" t="s">
        <v>680</v>
      </c>
      <c r="D8200" s="72" t="str">
        <f t="shared" si="257"/>
        <v>dez/2018</v>
      </c>
      <c r="E8200" s="206">
        <v>43455</v>
      </c>
      <c r="F8200" s="240" t="s">
        <v>219</v>
      </c>
      <c r="G8200" s="205" t="s">
        <v>284</v>
      </c>
      <c r="H8200" s="207" t="s">
        <v>1864</v>
      </c>
      <c r="I8200" s="207" t="s">
        <v>220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679</v>
      </c>
      <c r="C8201" s="209" t="s">
        <v>680</v>
      </c>
      <c r="D8201" s="72" t="str">
        <f t="shared" si="257"/>
        <v>dez/2018</v>
      </c>
      <c r="E8201" s="206">
        <v>43455</v>
      </c>
      <c r="F8201" s="240" t="s">
        <v>219</v>
      </c>
      <c r="G8201" s="205" t="s">
        <v>284</v>
      </c>
      <c r="H8201" s="207" t="s">
        <v>1178</v>
      </c>
      <c r="I8201" s="207" t="s">
        <v>220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679</v>
      </c>
      <c r="C8202" s="209" t="s">
        <v>680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284</v>
      </c>
      <c r="H8202" s="207" t="s">
        <v>1018</v>
      </c>
      <c r="I8202" s="207" t="s">
        <v>232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679</v>
      </c>
      <c r="C8203" s="209" t="s">
        <v>680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284</v>
      </c>
      <c r="H8203" s="207" t="s">
        <v>1001</v>
      </c>
      <c r="I8203" s="207" t="s">
        <v>232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679</v>
      </c>
      <c r="C8204" s="209" t="s">
        <v>680</v>
      </c>
      <c r="D8204" s="72" t="str">
        <f t="shared" si="257"/>
        <v>dez/2018</v>
      </c>
      <c r="E8204" s="206">
        <v>43455</v>
      </c>
      <c r="F8204" s="205" t="s">
        <v>209</v>
      </c>
      <c r="G8204" s="205" t="s">
        <v>284</v>
      </c>
      <c r="H8204" s="207" t="s">
        <v>295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679</v>
      </c>
      <c r="C8205" s="209" t="s">
        <v>680</v>
      </c>
      <c r="D8205" s="72" t="str">
        <f t="shared" si="257"/>
        <v>dez/2018</v>
      </c>
      <c r="E8205" s="206">
        <v>43455</v>
      </c>
      <c r="F8205" s="205" t="s">
        <v>209</v>
      </c>
      <c r="G8205" s="205" t="s">
        <v>284</v>
      </c>
      <c r="H8205" s="207" t="s">
        <v>295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679</v>
      </c>
      <c r="C8206" s="209" t="s">
        <v>680</v>
      </c>
      <c r="D8206" s="72" t="str">
        <f t="shared" si="257"/>
        <v>dez/2018</v>
      </c>
      <c r="E8206" s="206">
        <v>43455</v>
      </c>
      <c r="F8206" s="205" t="s">
        <v>209</v>
      </c>
      <c r="G8206" s="205" t="s">
        <v>284</v>
      </c>
      <c r="H8206" s="207" t="s">
        <v>295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679</v>
      </c>
      <c r="C8207" s="209" t="s">
        <v>680</v>
      </c>
      <c r="D8207" s="72" t="str">
        <f t="shared" si="257"/>
        <v>dez/2018</v>
      </c>
      <c r="E8207" s="206">
        <v>43455</v>
      </c>
      <c r="F8207" s="240" t="s">
        <v>219</v>
      </c>
      <c r="G8207" s="205" t="s">
        <v>284</v>
      </c>
      <c r="H8207" s="239" t="s">
        <v>1865</v>
      </c>
      <c r="I8207" s="229" t="s">
        <v>220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679</v>
      </c>
      <c r="C8208" s="209" t="s">
        <v>680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300</v>
      </c>
      <c r="H8208" s="207" t="s">
        <v>1553</v>
      </c>
      <c r="I8208" s="207" t="s">
        <v>237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679</v>
      </c>
      <c r="C8209" s="209" t="s">
        <v>680</v>
      </c>
      <c r="D8209" s="72" t="str">
        <f t="shared" si="257"/>
        <v>dez/2018</v>
      </c>
      <c r="E8209" s="206">
        <v>43460</v>
      </c>
      <c r="F8209" s="205" t="s">
        <v>200</v>
      </c>
      <c r="G8209" s="205" t="s">
        <v>284</v>
      </c>
      <c r="H8209" s="207" t="s">
        <v>291</v>
      </c>
      <c r="I8209" s="207" t="s">
        <v>226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679</v>
      </c>
      <c r="C8210" s="209" t="s">
        <v>680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284</v>
      </c>
      <c r="H8210" s="207" t="s">
        <v>317</v>
      </c>
      <c r="I8210" s="207" t="s">
        <v>248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679</v>
      </c>
      <c r="C8211" s="209" t="s">
        <v>680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284</v>
      </c>
      <c r="H8211" s="207" t="s">
        <v>317</v>
      </c>
      <c r="I8211" s="207" t="s">
        <v>189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679</v>
      </c>
      <c r="C8212" s="209" t="s">
        <v>680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300</v>
      </c>
      <c r="H8212" s="207" t="s">
        <v>1553</v>
      </c>
      <c r="I8212" s="207" t="s">
        <v>237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679</v>
      </c>
      <c r="C8213" s="209" t="s">
        <v>680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284</v>
      </c>
      <c r="H8213" s="207" t="s">
        <v>178</v>
      </c>
      <c r="I8213" s="207" t="s">
        <v>237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679</v>
      </c>
      <c r="C8214" s="209" t="s">
        <v>680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284</v>
      </c>
      <c r="H8214" s="207" t="s">
        <v>178</v>
      </c>
      <c r="I8214" s="207" t="s">
        <v>238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679</v>
      </c>
      <c r="C8215" s="209" t="s">
        <v>680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284</v>
      </c>
      <c r="H8215" s="207" t="s">
        <v>1330</v>
      </c>
      <c r="I8215" s="207" t="s">
        <v>239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679</v>
      </c>
      <c r="C8216" s="209" t="s">
        <v>680</v>
      </c>
      <c r="D8216" s="72" t="str">
        <f t="shared" si="257"/>
        <v>dez/2018</v>
      </c>
      <c r="E8216" s="206">
        <v>43460</v>
      </c>
      <c r="F8216" s="205" t="s">
        <v>311</v>
      </c>
      <c r="G8216" s="205" t="s">
        <v>284</v>
      </c>
      <c r="H8216" s="207" t="s">
        <v>1554</v>
      </c>
      <c r="I8216" s="207" t="s">
        <v>265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679</v>
      </c>
      <c r="C8217" s="209" t="s">
        <v>680</v>
      </c>
      <c r="D8217" s="72" t="str">
        <f t="shared" si="257"/>
        <v>dez/2018</v>
      </c>
      <c r="E8217" s="206">
        <v>43460</v>
      </c>
      <c r="F8217" s="205" t="s">
        <v>311</v>
      </c>
      <c r="G8217" s="205" t="s">
        <v>284</v>
      </c>
      <c r="H8217" s="207" t="s">
        <v>1554</v>
      </c>
      <c r="I8217" s="207" t="s">
        <v>265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679</v>
      </c>
      <c r="C8218" s="209" t="s">
        <v>680</v>
      </c>
      <c r="D8218" s="72" t="str">
        <f t="shared" si="257"/>
        <v>dez/2018</v>
      </c>
      <c r="E8218" s="206">
        <v>43460</v>
      </c>
      <c r="F8218" s="205" t="s">
        <v>311</v>
      </c>
      <c r="G8218" s="205" t="s">
        <v>284</v>
      </c>
      <c r="H8218" s="207" t="s">
        <v>1550</v>
      </c>
      <c r="I8218" s="207" t="s">
        <v>265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679</v>
      </c>
      <c r="C8219" s="209" t="s">
        <v>680</v>
      </c>
      <c r="D8219" s="72" t="str">
        <f t="shared" si="257"/>
        <v>dez/2018</v>
      </c>
      <c r="E8219" s="206">
        <v>43460</v>
      </c>
      <c r="F8219" s="205" t="s">
        <v>311</v>
      </c>
      <c r="G8219" s="205" t="s">
        <v>284</v>
      </c>
      <c r="H8219" s="207" t="s">
        <v>1550</v>
      </c>
      <c r="I8219" s="207" t="s">
        <v>265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679</v>
      </c>
      <c r="C8220" s="209" t="s">
        <v>680</v>
      </c>
      <c r="D8220" s="72" t="str">
        <f t="shared" si="257"/>
        <v>dez/2018</v>
      </c>
      <c r="E8220" s="206">
        <v>43460</v>
      </c>
      <c r="F8220" s="205" t="s">
        <v>311</v>
      </c>
      <c r="G8220" s="205" t="s">
        <v>284</v>
      </c>
      <c r="H8220" s="207" t="s">
        <v>1550</v>
      </c>
      <c r="I8220" s="207" t="s">
        <v>265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679</v>
      </c>
      <c r="C8221" s="209" t="s">
        <v>680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300</v>
      </c>
      <c r="H8221" s="207" t="s">
        <v>1553</v>
      </c>
      <c r="I8221" s="207" t="s">
        <v>237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679</v>
      </c>
      <c r="C8222" s="209" t="s">
        <v>680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300</v>
      </c>
      <c r="H8222" s="207" t="s">
        <v>1553</v>
      </c>
      <c r="I8222" s="207" t="s">
        <v>237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679</v>
      </c>
      <c r="C8223" s="209" t="s">
        <v>680</v>
      </c>
      <c r="D8223" s="72" t="str">
        <f t="shared" si="257"/>
        <v>dez/2018</v>
      </c>
      <c r="E8223" s="206">
        <v>43460</v>
      </c>
      <c r="F8223" s="205" t="s">
        <v>209</v>
      </c>
      <c r="G8223" s="205" t="s">
        <v>284</v>
      </c>
      <c r="H8223" s="207" t="s">
        <v>295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679</v>
      </c>
      <c r="C8224" s="209" t="s">
        <v>680</v>
      </c>
      <c r="D8224" s="72" t="str">
        <f t="shared" si="257"/>
        <v>dez/2018</v>
      </c>
      <c r="E8224" s="206">
        <v>43460</v>
      </c>
      <c r="F8224" s="205" t="s">
        <v>209</v>
      </c>
      <c r="G8224" s="205" t="s">
        <v>284</v>
      </c>
      <c r="H8224" s="207" t="s">
        <v>295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679</v>
      </c>
      <c r="C8225" s="209" t="s">
        <v>680</v>
      </c>
      <c r="D8225" s="72" t="str">
        <f t="shared" si="257"/>
        <v>dez/2018</v>
      </c>
      <c r="E8225" s="206">
        <v>43460</v>
      </c>
      <c r="F8225" s="205" t="s">
        <v>209</v>
      </c>
      <c r="G8225" s="205" t="s">
        <v>284</v>
      </c>
      <c r="H8225" s="207" t="s">
        <v>295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679</v>
      </c>
      <c r="C8226" s="209" t="s">
        <v>680</v>
      </c>
      <c r="D8226" s="72" t="str">
        <f t="shared" si="257"/>
        <v>dez/2018</v>
      </c>
      <c r="E8226" s="206">
        <v>43460</v>
      </c>
      <c r="F8226" s="205" t="s">
        <v>209</v>
      </c>
      <c r="G8226" s="205" t="s">
        <v>284</v>
      </c>
      <c r="H8226" s="207" t="s">
        <v>295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679</v>
      </c>
      <c r="C8227" s="209" t="s">
        <v>680</v>
      </c>
      <c r="D8227" s="72" t="str">
        <f t="shared" si="257"/>
        <v>dez/2018</v>
      </c>
      <c r="E8227" s="206">
        <v>43460</v>
      </c>
      <c r="F8227" s="205" t="s">
        <v>209</v>
      </c>
      <c r="G8227" s="205" t="s">
        <v>284</v>
      </c>
      <c r="H8227" s="207" t="s">
        <v>295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679</v>
      </c>
      <c r="C8228" s="209" t="s">
        <v>680</v>
      </c>
      <c r="D8228" s="72" t="str">
        <f t="shared" si="257"/>
        <v>dez/2018</v>
      </c>
      <c r="E8228" s="206">
        <v>43460</v>
      </c>
      <c r="F8228" s="205" t="s">
        <v>209</v>
      </c>
      <c r="G8228" s="205" t="s">
        <v>284</v>
      </c>
      <c r="H8228" s="207" t="s">
        <v>295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679</v>
      </c>
      <c r="C8229" s="209" t="s">
        <v>680</v>
      </c>
      <c r="D8229" s="72" t="str">
        <f t="shared" si="257"/>
        <v>dez/2018</v>
      </c>
      <c r="E8229" s="206">
        <v>43460</v>
      </c>
      <c r="F8229" s="205" t="s">
        <v>209</v>
      </c>
      <c r="G8229" s="205" t="s">
        <v>284</v>
      </c>
      <c r="H8229" s="207" t="s">
        <v>295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679</v>
      </c>
      <c r="C8230" s="209" t="s">
        <v>680</v>
      </c>
      <c r="D8230" s="72" t="str">
        <f t="shared" si="257"/>
        <v>dez/2018</v>
      </c>
      <c r="E8230" s="206">
        <v>43460</v>
      </c>
      <c r="F8230" s="205" t="s">
        <v>209</v>
      </c>
      <c r="G8230" s="205" t="s">
        <v>284</v>
      </c>
      <c r="H8230" s="207" t="s">
        <v>295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679</v>
      </c>
      <c r="C8231" s="209" t="s">
        <v>680</v>
      </c>
      <c r="D8231" s="72" t="str">
        <f t="shared" si="257"/>
        <v>dez/2018</v>
      </c>
      <c r="E8231" s="206">
        <v>43460</v>
      </c>
      <c r="F8231" s="205" t="s">
        <v>209</v>
      </c>
      <c r="G8231" s="205" t="s">
        <v>284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679</v>
      </c>
      <c r="C8232" s="209" t="s">
        <v>680</v>
      </c>
      <c r="D8232" s="72" t="str">
        <f t="shared" si="257"/>
        <v>dez/2018</v>
      </c>
      <c r="E8232" s="206">
        <v>43461</v>
      </c>
      <c r="F8232" s="205" t="s">
        <v>1606</v>
      </c>
      <c r="G8232" s="205" t="s">
        <v>284</v>
      </c>
      <c r="H8232" s="207" t="s">
        <v>212</v>
      </c>
      <c r="I8232" s="207" t="s">
        <v>201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679</v>
      </c>
      <c r="C8233" s="209" t="s">
        <v>680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286</v>
      </c>
      <c r="H8233" s="207" t="s">
        <v>406</v>
      </c>
      <c r="I8233" s="207" t="s">
        <v>238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679</v>
      </c>
      <c r="C8234" s="209" t="s">
        <v>680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284</v>
      </c>
      <c r="H8234" s="207" t="s">
        <v>495</v>
      </c>
      <c r="I8234" s="221" t="s">
        <v>238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679</v>
      </c>
      <c r="C8235" s="209" t="s">
        <v>680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286</v>
      </c>
      <c r="H8235" s="207" t="s">
        <v>406</v>
      </c>
      <c r="I8235" s="207" t="s">
        <v>238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679</v>
      </c>
      <c r="C8236" s="209" t="s">
        <v>680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286</v>
      </c>
      <c r="H8236" s="207" t="s">
        <v>406</v>
      </c>
      <c r="I8236" s="207" t="s">
        <v>238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679</v>
      </c>
      <c r="C8237" s="209" t="s">
        <v>680</v>
      </c>
      <c r="D8237" s="72" t="str">
        <f t="shared" si="257"/>
        <v>dez/2018</v>
      </c>
      <c r="E8237" s="206">
        <v>43461</v>
      </c>
      <c r="F8237" s="205" t="s">
        <v>209</v>
      </c>
      <c r="G8237" s="205" t="s">
        <v>284</v>
      </c>
      <c r="H8237" s="207" t="s">
        <v>295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679</v>
      </c>
      <c r="C8238" s="209" t="s">
        <v>680</v>
      </c>
      <c r="D8238" s="72" t="str">
        <f t="shared" si="257"/>
        <v>dez/2018</v>
      </c>
      <c r="E8238" s="206">
        <v>43461</v>
      </c>
      <c r="F8238" s="205" t="s">
        <v>209</v>
      </c>
      <c r="G8238" s="205" t="s">
        <v>284</v>
      </c>
      <c r="H8238" s="207" t="s">
        <v>295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679</v>
      </c>
      <c r="C8239" s="209" t="s">
        <v>680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284</v>
      </c>
      <c r="H8239" s="207" t="s">
        <v>1866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679</v>
      </c>
      <c r="C8240" s="209" t="s">
        <v>680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300</v>
      </c>
      <c r="H8240" s="207" t="s">
        <v>1603</v>
      </c>
      <c r="I8240" s="207" t="s">
        <v>237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679</v>
      </c>
      <c r="C8241" s="209" t="s">
        <v>680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300</v>
      </c>
      <c r="H8241" s="207" t="s">
        <v>1603</v>
      </c>
      <c r="I8241" s="207" t="s">
        <v>189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679</v>
      </c>
      <c r="C8242" s="209" t="s">
        <v>680</v>
      </c>
      <c r="D8242" s="72" t="str">
        <f t="shared" si="257"/>
        <v>dez/2018</v>
      </c>
      <c r="E8242" s="206">
        <v>43462</v>
      </c>
      <c r="F8242" s="205" t="s">
        <v>209</v>
      </c>
      <c r="G8242" s="205" t="s">
        <v>284</v>
      </c>
      <c r="H8242" s="207" t="s">
        <v>295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679</v>
      </c>
      <c r="C8243" s="209" t="s">
        <v>680</v>
      </c>
      <c r="D8243" s="72" t="str">
        <f t="shared" si="257"/>
        <v>dez/2018</v>
      </c>
      <c r="E8243" s="206">
        <v>43462</v>
      </c>
      <c r="F8243" s="205" t="s">
        <v>202</v>
      </c>
      <c r="G8243" s="205" t="s">
        <v>284</v>
      </c>
      <c r="H8243" s="207" t="s">
        <v>203</v>
      </c>
      <c r="I8243" s="207" t="s">
        <v>289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681</v>
      </c>
      <c r="C8244" s="209" t="s">
        <v>680</v>
      </c>
      <c r="D8244" s="72" t="str">
        <f t="shared" si="257"/>
        <v>dez/2018</v>
      </c>
      <c r="E8244" s="206">
        <v>43465</v>
      </c>
      <c r="F8244" s="205" t="s">
        <v>170</v>
      </c>
      <c r="G8244" s="205" t="s">
        <v>284</v>
      </c>
      <c r="H8244" s="207" t="s">
        <v>576</v>
      </c>
      <c r="I8244" s="207" t="s">
        <v>227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679</v>
      </c>
      <c r="C8245" s="209" t="s">
        <v>680</v>
      </c>
      <c r="D8245" s="72" t="str">
        <f t="shared" si="257"/>
        <v>dez/2018</v>
      </c>
      <c r="E8245" s="206">
        <v>43465</v>
      </c>
      <c r="F8245" s="205" t="s">
        <v>170</v>
      </c>
      <c r="G8245" s="205" t="s">
        <v>284</v>
      </c>
      <c r="H8245" s="207" t="s">
        <v>576</v>
      </c>
      <c r="I8245" s="207" t="s">
        <v>227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679</v>
      </c>
      <c r="C8246" s="205" t="s">
        <v>680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284</v>
      </c>
      <c r="H8246" s="207" t="s">
        <v>1010</v>
      </c>
      <c r="I8246" s="207" t="s">
        <v>167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2621</v>
      </c>
    </row>
    <row r="8247" spans="1:16" ht="15" customHeight="1" x14ac:dyDescent="0.3">
      <c r="A8247" s="286" t="str">
        <f t="shared" si="256"/>
        <v>2019</v>
      </c>
      <c r="B8247" s="205" t="s">
        <v>679</v>
      </c>
      <c r="C8247" s="205" t="s">
        <v>680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284</v>
      </c>
      <c r="H8247" s="207" t="s">
        <v>1569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679</v>
      </c>
      <c r="C8248" s="205" t="s">
        <v>680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284</v>
      </c>
      <c r="H8248" s="207" t="s">
        <v>1870</v>
      </c>
      <c r="I8248" s="207" t="s">
        <v>237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679</v>
      </c>
      <c r="C8249" s="205" t="s">
        <v>680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284</v>
      </c>
      <c r="H8249" s="207" t="s">
        <v>652</v>
      </c>
      <c r="I8249" s="207" t="s">
        <v>239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679</v>
      </c>
      <c r="C8250" s="205" t="s">
        <v>680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284</v>
      </c>
      <c r="H8250" s="207" t="s">
        <v>1871</v>
      </c>
      <c r="I8250" s="207" t="s">
        <v>239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679</v>
      </c>
      <c r="C8251" s="205" t="s">
        <v>680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284</v>
      </c>
      <c r="H8251" s="207" t="s">
        <v>1872</v>
      </c>
      <c r="I8251" s="207" t="s">
        <v>239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679</v>
      </c>
      <c r="C8252" s="205" t="s">
        <v>680</v>
      </c>
      <c r="D8252" s="72" t="str">
        <f t="shared" si="257"/>
        <v>jan/2019</v>
      </c>
      <c r="E8252" s="206">
        <v>43467</v>
      </c>
      <c r="F8252" s="205" t="s">
        <v>513</v>
      </c>
      <c r="G8252" s="205" t="s">
        <v>284</v>
      </c>
      <c r="H8252" s="207" t="s">
        <v>203</v>
      </c>
      <c r="I8252" s="207" t="s">
        <v>289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679</v>
      </c>
      <c r="C8253" s="205" t="s">
        <v>680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314</v>
      </c>
      <c r="H8253" s="207" t="s">
        <v>1563</v>
      </c>
      <c r="I8253" s="207" t="s">
        <v>240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679</v>
      </c>
      <c r="C8254" s="205" t="s">
        <v>680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284</v>
      </c>
      <c r="H8254" s="207" t="s">
        <v>288</v>
      </c>
      <c r="I8254" s="207" t="s">
        <v>237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679</v>
      </c>
      <c r="C8255" s="205" t="s">
        <v>680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284</v>
      </c>
      <c r="H8255" s="207" t="s">
        <v>1873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679</v>
      </c>
      <c r="C8256" s="205" t="s">
        <v>680</v>
      </c>
      <c r="D8256" s="72" t="str">
        <f t="shared" si="257"/>
        <v>jan/2019</v>
      </c>
      <c r="E8256" s="206">
        <v>43468</v>
      </c>
      <c r="F8256" s="205" t="s">
        <v>513</v>
      </c>
      <c r="G8256" s="205" t="s">
        <v>284</v>
      </c>
      <c r="H8256" s="207" t="s">
        <v>203</v>
      </c>
      <c r="I8256" s="207" t="s">
        <v>289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679</v>
      </c>
      <c r="C8257" s="205" t="s">
        <v>680</v>
      </c>
      <c r="D8257" s="72" t="str">
        <f t="shared" si="257"/>
        <v>jan/2019</v>
      </c>
      <c r="E8257" s="206">
        <v>43468</v>
      </c>
      <c r="F8257" s="205" t="s">
        <v>209</v>
      </c>
      <c r="G8257" s="205" t="s">
        <v>284</v>
      </c>
      <c r="H8257" s="207" t="s">
        <v>295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679</v>
      </c>
      <c r="C8258" s="205" t="s">
        <v>680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286</v>
      </c>
      <c r="H8258" s="207" t="s">
        <v>574</v>
      </c>
      <c r="I8258" s="207" t="s">
        <v>237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679</v>
      </c>
      <c r="C8259" s="205" t="s">
        <v>680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284</v>
      </c>
      <c r="H8259" s="207" t="s">
        <v>432</v>
      </c>
      <c r="I8259" s="207" t="s">
        <v>249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679</v>
      </c>
      <c r="C8260" s="205" t="s">
        <v>680</v>
      </c>
      <c r="D8260" s="72" t="str">
        <f t="shared" ref="D8260:D8323" si="259">TEXT(E8260,"mmm/aaaa")</f>
        <v>jan/2019</v>
      </c>
      <c r="E8260" s="206">
        <v>43469</v>
      </c>
      <c r="F8260" s="205" t="s">
        <v>513</v>
      </c>
      <c r="G8260" s="205" t="s">
        <v>284</v>
      </c>
      <c r="H8260" s="207" t="s">
        <v>203</v>
      </c>
      <c r="I8260" s="207" t="s">
        <v>289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679</v>
      </c>
      <c r="C8261" s="205" t="s">
        <v>680</v>
      </c>
      <c r="D8261" s="72" t="str">
        <f t="shared" si="259"/>
        <v>jan/2019</v>
      </c>
      <c r="E8261" s="206">
        <v>43469</v>
      </c>
      <c r="F8261" s="205" t="s">
        <v>209</v>
      </c>
      <c r="G8261" s="205" t="s">
        <v>284</v>
      </c>
      <c r="H8261" s="207" t="s">
        <v>295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679</v>
      </c>
      <c r="C8262" s="205" t="s">
        <v>680</v>
      </c>
      <c r="D8262" s="72" t="str">
        <f t="shared" si="259"/>
        <v>jan/2019</v>
      </c>
      <c r="E8262" s="206">
        <v>43480</v>
      </c>
      <c r="F8262" s="205" t="s">
        <v>513</v>
      </c>
      <c r="G8262" s="205" t="s">
        <v>284</v>
      </c>
      <c r="H8262" s="207" t="s">
        <v>203</v>
      </c>
      <c r="I8262" s="207" t="s">
        <v>289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679</v>
      </c>
      <c r="C8263" s="205" t="s">
        <v>680</v>
      </c>
      <c r="D8263" s="72" t="str">
        <f t="shared" si="259"/>
        <v>jan/2019</v>
      </c>
      <c r="E8263" s="206">
        <v>43480</v>
      </c>
      <c r="F8263" s="205" t="s">
        <v>209</v>
      </c>
      <c r="G8263" s="205" t="s">
        <v>284</v>
      </c>
      <c r="H8263" s="207" t="s">
        <v>318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681</v>
      </c>
      <c r="C8264" s="205" t="s">
        <v>680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284</v>
      </c>
      <c r="H8264" s="207" t="s">
        <v>140</v>
      </c>
      <c r="I8264" s="207" t="s">
        <v>224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679</v>
      </c>
      <c r="C8265" s="205" t="s">
        <v>680</v>
      </c>
      <c r="D8265" s="72" t="str">
        <f t="shared" si="259"/>
        <v>jan/2019</v>
      </c>
      <c r="E8265" s="206">
        <v>43481</v>
      </c>
      <c r="F8265" s="205" t="s">
        <v>1874</v>
      </c>
      <c r="G8265" s="205" t="s">
        <v>284</v>
      </c>
      <c r="H8265" s="207" t="s">
        <v>1843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679</v>
      </c>
      <c r="C8266" s="205" t="s">
        <v>680</v>
      </c>
      <c r="D8266" s="72" t="str">
        <f t="shared" si="259"/>
        <v>jan/2019</v>
      </c>
      <c r="E8266" s="206">
        <v>43481</v>
      </c>
      <c r="F8266" s="205" t="s">
        <v>1874</v>
      </c>
      <c r="G8266" s="205" t="s">
        <v>284</v>
      </c>
      <c r="H8266" s="207" t="s">
        <v>1843</v>
      </c>
      <c r="I8266" s="207" t="s">
        <v>189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681</v>
      </c>
      <c r="C8267" s="205" t="s">
        <v>680</v>
      </c>
      <c r="D8267" s="72" t="str">
        <f t="shared" si="259"/>
        <v>jan/2019</v>
      </c>
      <c r="E8267" s="206">
        <v>43481</v>
      </c>
      <c r="F8267" s="205" t="s">
        <v>209</v>
      </c>
      <c r="G8267" s="205" t="s">
        <v>284</v>
      </c>
      <c r="H8267" s="207" t="s">
        <v>318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681</v>
      </c>
      <c r="C8268" s="205" t="s">
        <v>680</v>
      </c>
      <c r="D8268" s="72" t="str">
        <f t="shared" si="259"/>
        <v>jan/2019</v>
      </c>
      <c r="E8268" s="206">
        <v>43481</v>
      </c>
      <c r="F8268" s="205" t="s">
        <v>200</v>
      </c>
      <c r="G8268" s="205" t="s">
        <v>284</v>
      </c>
      <c r="H8268" s="207" t="s">
        <v>1875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679</v>
      </c>
      <c r="C8269" s="205" t="s">
        <v>680</v>
      </c>
      <c r="D8269" s="72" t="str">
        <f t="shared" si="259"/>
        <v>jan/2019</v>
      </c>
      <c r="E8269" s="206">
        <v>43481</v>
      </c>
      <c r="F8269" s="205" t="s">
        <v>200</v>
      </c>
      <c r="G8269" s="205" t="s">
        <v>284</v>
      </c>
      <c r="H8269" s="207" t="s">
        <v>1875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679</v>
      </c>
      <c r="C8270" s="205" t="s">
        <v>680</v>
      </c>
      <c r="D8270" s="72" t="str">
        <f t="shared" si="259"/>
        <v>jan/2019</v>
      </c>
      <c r="E8270" s="206">
        <v>43482</v>
      </c>
      <c r="F8270" s="205" t="s">
        <v>1606</v>
      </c>
      <c r="G8270" s="205" t="s">
        <v>284</v>
      </c>
      <c r="H8270" s="207" t="s">
        <v>1876</v>
      </c>
      <c r="I8270" s="207" t="s">
        <v>201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681</v>
      </c>
      <c r="C8271" s="205" t="s">
        <v>680</v>
      </c>
      <c r="D8271" s="72" t="str">
        <f t="shared" si="259"/>
        <v>jan/2019</v>
      </c>
      <c r="E8271" s="206">
        <v>43482</v>
      </c>
      <c r="F8271" s="205" t="s">
        <v>1606</v>
      </c>
      <c r="G8271" s="205" t="s">
        <v>284</v>
      </c>
      <c r="H8271" s="207" t="s">
        <v>1876</v>
      </c>
      <c r="I8271" s="207" t="s">
        <v>201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679</v>
      </c>
      <c r="C8272" s="205" t="s">
        <v>680</v>
      </c>
      <c r="D8272" s="72" t="str">
        <f t="shared" si="259"/>
        <v>jan/2019</v>
      </c>
      <c r="E8272" s="206">
        <v>43482</v>
      </c>
      <c r="F8272" s="205" t="s">
        <v>1495</v>
      </c>
      <c r="G8272" s="205" t="s">
        <v>284</v>
      </c>
      <c r="H8272" s="207" t="s">
        <v>914</v>
      </c>
      <c r="I8272" s="207" t="s">
        <v>195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679</v>
      </c>
      <c r="C8273" s="205" t="s">
        <v>680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284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679</v>
      </c>
      <c r="C8274" s="205" t="s">
        <v>680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284</v>
      </c>
      <c r="H8274" s="207" t="s">
        <v>1877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679</v>
      </c>
      <c r="C8275" s="205" t="s">
        <v>680</v>
      </c>
      <c r="D8275" s="72" t="str">
        <f t="shared" si="259"/>
        <v>jan/2019</v>
      </c>
      <c r="E8275" s="206">
        <v>43482</v>
      </c>
      <c r="F8275" s="205" t="s">
        <v>1877</v>
      </c>
      <c r="G8275" s="205" t="s">
        <v>284</v>
      </c>
      <c r="H8275" s="207" t="s">
        <v>1878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679</v>
      </c>
      <c r="C8276" s="205" t="s">
        <v>680</v>
      </c>
      <c r="D8276" s="72" t="str">
        <f t="shared" si="259"/>
        <v>jan/2019</v>
      </c>
      <c r="E8276" s="206">
        <v>43482</v>
      </c>
      <c r="F8276" s="205" t="s">
        <v>1877</v>
      </c>
      <c r="G8276" s="205" t="s">
        <v>284</v>
      </c>
      <c r="H8276" s="207" t="s">
        <v>1879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679</v>
      </c>
      <c r="C8277" s="205" t="s">
        <v>680</v>
      </c>
      <c r="D8277" s="72" t="str">
        <f t="shared" si="259"/>
        <v>jan/2019</v>
      </c>
      <c r="E8277" s="206">
        <v>43482</v>
      </c>
      <c r="F8277" s="205" t="s">
        <v>1877</v>
      </c>
      <c r="G8277" s="205" t="s">
        <v>284</v>
      </c>
      <c r="H8277" s="207" t="s">
        <v>1167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679</v>
      </c>
      <c r="C8278" s="205" t="s">
        <v>680</v>
      </c>
      <c r="D8278" s="72" t="str">
        <f t="shared" si="259"/>
        <v>jan/2019</v>
      </c>
      <c r="E8278" s="206">
        <v>43482</v>
      </c>
      <c r="F8278" s="205" t="s">
        <v>172</v>
      </c>
      <c r="G8278" s="205" t="s">
        <v>284</v>
      </c>
      <c r="H8278" s="207" t="s">
        <v>1880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679</v>
      </c>
      <c r="C8279" s="205" t="s">
        <v>680</v>
      </c>
      <c r="D8279" s="72" t="str">
        <f t="shared" si="259"/>
        <v>jan/2019</v>
      </c>
      <c r="E8279" s="206">
        <v>43482</v>
      </c>
      <c r="F8279" s="205" t="s">
        <v>209</v>
      </c>
      <c r="G8279" s="205" t="s">
        <v>284</v>
      </c>
      <c r="H8279" s="207" t="s">
        <v>295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679</v>
      </c>
      <c r="C8280" s="205" t="s">
        <v>680</v>
      </c>
      <c r="D8280" s="72" t="str">
        <f t="shared" si="259"/>
        <v>jan/2019</v>
      </c>
      <c r="E8280" s="206">
        <v>43482</v>
      </c>
      <c r="F8280" s="205" t="s">
        <v>209</v>
      </c>
      <c r="G8280" s="205" t="s">
        <v>284</v>
      </c>
      <c r="H8280" s="207" t="s">
        <v>295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679</v>
      </c>
      <c r="C8281" s="205" t="s">
        <v>680</v>
      </c>
      <c r="D8281" s="72" t="str">
        <f t="shared" si="259"/>
        <v>jan/2019</v>
      </c>
      <c r="E8281" s="206">
        <v>43482</v>
      </c>
      <c r="F8281" s="205" t="s">
        <v>200</v>
      </c>
      <c r="G8281" s="205" t="s">
        <v>284</v>
      </c>
      <c r="H8281" s="207" t="s">
        <v>291</v>
      </c>
      <c r="I8281" s="207" t="s">
        <v>226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681</v>
      </c>
      <c r="C8282" s="205" t="s">
        <v>680</v>
      </c>
      <c r="D8282" s="72" t="str">
        <f t="shared" si="259"/>
        <v>jan/2019</v>
      </c>
      <c r="E8282" s="206">
        <v>43482</v>
      </c>
      <c r="F8282" s="205" t="s">
        <v>200</v>
      </c>
      <c r="G8282" s="205" t="s">
        <v>284</v>
      </c>
      <c r="H8282" s="207" t="s">
        <v>1875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679</v>
      </c>
      <c r="C8283" s="205" t="s">
        <v>680</v>
      </c>
      <c r="D8283" s="72" t="str">
        <f t="shared" si="259"/>
        <v>jan/2019</v>
      </c>
      <c r="E8283" s="206">
        <v>43482</v>
      </c>
      <c r="F8283" s="205" t="s">
        <v>200</v>
      </c>
      <c r="G8283" s="205" t="s">
        <v>284</v>
      </c>
      <c r="H8283" s="207" t="s">
        <v>1875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679</v>
      </c>
      <c r="C8284" s="205" t="s">
        <v>680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284</v>
      </c>
      <c r="H8284" s="207" t="s">
        <v>1766</v>
      </c>
      <c r="I8284" s="207" t="s">
        <v>233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679</v>
      </c>
      <c r="C8285" s="205" t="s">
        <v>680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284</v>
      </c>
      <c r="H8285" s="207" t="s">
        <v>325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679</v>
      </c>
      <c r="C8286" s="205" t="s">
        <v>680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284</v>
      </c>
      <c r="H8286" s="207" t="s">
        <v>325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679</v>
      </c>
      <c r="C8287" s="205" t="s">
        <v>680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284</v>
      </c>
      <c r="H8287" s="207" t="s">
        <v>162</v>
      </c>
      <c r="I8287" s="207" t="s">
        <v>163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679</v>
      </c>
      <c r="C8288" s="205" t="s">
        <v>680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284</v>
      </c>
      <c r="H8288" s="207" t="s">
        <v>339</v>
      </c>
      <c r="I8288" s="207" t="s">
        <v>164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679</v>
      </c>
      <c r="C8289" s="205" t="s">
        <v>680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284</v>
      </c>
      <c r="H8289" s="207" t="s">
        <v>322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679</v>
      </c>
      <c r="C8290" s="205" t="s">
        <v>680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284</v>
      </c>
      <c r="H8290" s="207" t="s">
        <v>432</v>
      </c>
      <c r="I8290" s="207" t="s">
        <v>249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679</v>
      </c>
      <c r="C8291" s="205" t="s">
        <v>680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284</v>
      </c>
      <c r="H8291" s="207" t="s">
        <v>533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679</v>
      </c>
      <c r="C8292" s="205" t="s">
        <v>680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284</v>
      </c>
      <c r="H8292" s="207" t="s">
        <v>1881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679</v>
      </c>
      <c r="C8293" s="205" t="s">
        <v>680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284</v>
      </c>
      <c r="H8293" s="207" t="s">
        <v>1881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679</v>
      </c>
      <c r="C8294" s="205" t="s">
        <v>680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284</v>
      </c>
      <c r="H8294" s="207" t="s">
        <v>1881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679</v>
      </c>
      <c r="C8295" s="205" t="s">
        <v>680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286</v>
      </c>
      <c r="H8295" s="207" t="s">
        <v>1882</v>
      </c>
      <c r="I8295" s="207" t="s">
        <v>237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679</v>
      </c>
      <c r="C8296" s="205" t="s">
        <v>680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286</v>
      </c>
      <c r="H8296" s="207" t="s">
        <v>1882</v>
      </c>
      <c r="I8296" s="207" t="s">
        <v>238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679</v>
      </c>
      <c r="C8297" s="205" t="s">
        <v>680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284</v>
      </c>
      <c r="H8297" s="207" t="s">
        <v>1882</v>
      </c>
      <c r="I8297" s="207" t="s">
        <v>238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679</v>
      </c>
      <c r="C8298" s="205" t="s">
        <v>680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284</v>
      </c>
      <c r="H8298" s="207" t="s">
        <v>1882</v>
      </c>
      <c r="I8298" s="207" t="s">
        <v>238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679</v>
      </c>
      <c r="C8299" s="205" t="s">
        <v>680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284</v>
      </c>
      <c r="H8299" s="207" t="s">
        <v>1882</v>
      </c>
      <c r="I8299" s="207" t="s">
        <v>237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679</v>
      </c>
      <c r="C8300" s="205" t="s">
        <v>680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284</v>
      </c>
      <c r="H8300" s="207" t="s">
        <v>1882</v>
      </c>
      <c r="I8300" s="207" t="s">
        <v>238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679</v>
      </c>
      <c r="C8301" s="205" t="s">
        <v>680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284</v>
      </c>
      <c r="H8301" s="207" t="s">
        <v>1882</v>
      </c>
      <c r="I8301" s="207" t="s">
        <v>240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679</v>
      </c>
      <c r="C8302" s="205" t="s">
        <v>680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284</v>
      </c>
      <c r="H8302" s="207" t="s">
        <v>1882</v>
      </c>
      <c r="I8302" s="207" t="s">
        <v>238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679</v>
      </c>
      <c r="C8303" s="205" t="s">
        <v>680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284</v>
      </c>
      <c r="H8303" s="207" t="s">
        <v>1882</v>
      </c>
      <c r="I8303" s="207" t="s">
        <v>249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679</v>
      </c>
      <c r="C8304" s="205" t="s">
        <v>680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284</v>
      </c>
      <c r="H8304" s="207" t="s">
        <v>1882</v>
      </c>
      <c r="I8304" s="207" t="s">
        <v>237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679</v>
      </c>
      <c r="C8305" s="205" t="s">
        <v>680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284</v>
      </c>
      <c r="H8305" s="207" t="s">
        <v>1882</v>
      </c>
      <c r="I8305" s="207" t="s">
        <v>249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679</v>
      </c>
      <c r="C8306" s="205" t="s">
        <v>680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284</v>
      </c>
      <c r="H8306" s="207" t="s">
        <v>1882</v>
      </c>
      <c r="I8306" s="207" t="s">
        <v>237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679</v>
      </c>
      <c r="C8307" s="205" t="s">
        <v>680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284</v>
      </c>
      <c r="H8307" s="207" t="s">
        <v>1882</v>
      </c>
      <c r="I8307" s="207" t="s">
        <v>238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679</v>
      </c>
      <c r="C8308" s="205" t="s">
        <v>680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284</v>
      </c>
      <c r="H8308" s="207" t="s">
        <v>1882</v>
      </c>
      <c r="I8308" s="207" t="s">
        <v>249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679</v>
      </c>
      <c r="C8309" s="205" t="s">
        <v>680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284</v>
      </c>
      <c r="H8309" s="207" t="s">
        <v>1002</v>
      </c>
      <c r="I8309" s="207" t="s">
        <v>241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679</v>
      </c>
      <c r="C8310" s="205" t="s">
        <v>680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284</v>
      </c>
      <c r="H8310" s="207" t="s">
        <v>1002</v>
      </c>
      <c r="I8310" s="207" t="s">
        <v>189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679</v>
      </c>
      <c r="C8311" s="205" t="s">
        <v>680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284</v>
      </c>
      <c r="H8311" s="207" t="s">
        <v>1002</v>
      </c>
      <c r="I8311" s="207" t="s">
        <v>241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679</v>
      </c>
      <c r="C8312" s="205" t="s">
        <v>680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284</v>
      </c>
      <c r="H8312" s="207" t="s">
        <v>1002</v>
      </c>
      <c r="I8312" s="207" t="s">
        <v>189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679</v>
      </c>
      <c r="C8313" s="205" t="s">
        <v>680</v>
      </c>
      <c r="D8313" s="72" t="str">
        <f t="shared" si="259"/>
        <v>jan/2019</v>
      </c>
      <c r="E8313" s="206">
        <v>43483</v>
      </c>
      <c r="F8313" s="205" t="s">
        <v>1874</v>
      </c>
      <c r="G8313" s="205" t="s">
        <v>284</v>
      </c>
      <c r="H8313" s="207" t="s">
        <v>1843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681</v>
      </c>
      <c r="C8314" s="205" t="s">
        <v>680</v>
      </c>
      <c r="D8314" s="72" t="str">
        <f t="shared" si="259"/>
        <v>jan/2019</v>
      </c>
      <c r="E8314" s="206">
        <v>43483</v>
      </c>
      <c r="F8314" s="205" t="s">
        <v>513</v>
      </c>
      <c r="G8314" s="205" t="s">
        <v>284</v>
      </c>
      <c r="H8314" s="207" t="s">
        <v>203</v>
      </c>
      <c r="I8314" s="207" t="s">
        <v>289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679</v>
      </c>
      <c r="C8315" s="205" t="s">
        <v>680</v>
      </c>
      <c r="D8315" s="72" t="str">
        <f t="shared" si="259"/>
        <v>jan/2019</v>
      </c>
      <c r="E8315" s="206">
        <v>43483</v>
      </c>
      <c r="F8315" s="205" t="s">
        <v>513</v>
      </c>
      <c r="G8315" s="205" t="s">
        <v>284</v>
      </c>
      <c r="H8315" s="207" t="s">
        <v>203</v>
      </c>
      <c r="I8315" s="207" t="s">
        <v>289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679</v>
      </c>
      <c r="C8316" s="205" t="s">
        <v>680</v>
      </c>
      <c r="D8316" s="72" t="str">
        <f t="shared" si="259"/>
        <v>jan/2019</v>
      </c>
      <c r="E8316" s="206">
        <v>43483</v>
      </c>
      <c r="F8316" s="205" t="s">
        <v>209</v>
      </c>
      <c r="G8316" s="205" t="s">
        <v>284</v>
      </c>
      <c r="H8316" s="207" t="s">
        <v>1425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679</v>
      </c>
      <c r="C8317" s="205" t="s">
        <v>680</v>
      </c>
      <c r="D8317" s="72" t="str">
        <f t="shared" si="259"/>
        <v>jan/2019</v>
      </c>
      <c r="E8317" s="206">
        <v>43483</v>
      </c>
      <c r="F8317" s="205" t="s">
        <v>209</v>
      </c>
      <c r="G8317" s="205" t="s">
        <v>284</v>
      </c>
      <c r="H8317" s="207" t="s">
        <v>295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679</v>
      </c>
      <c r="C8318" s="205" t="s">
        <v>680</v>
      </c>
      <c r="D8318" s="72" t="str">
        <f t="shared" si="259"/>
        <v>jan/2019</v>
      </c>
      <c r="E8318" s="206">
        <v>43483</v>
      </c>
      <c r="F8318" s="205" t="s">
        <v>209</v>
      </c>
      <c r="G8318" s="205" t="s">
        <v>284</v>
      </c>
      <c r="H8318" s="207" t="s">
        <v>295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679</v>
      </c>
      <c r="C8319" s="205" t="s">
        <v>680</v>
      </c>
      <c r="D8319" s="72" t="str">
        <f t="shared" si="259"/>
        <v>jan/2019</v>
      </c>
      <c r="E8319" s="206">
        <v>43483</v>
      </c>
      <c r="F8319" s="205" t="s">
        <v>209</v>
      </c>
      <c r="G8319" s="205" t="s">
        <v>284</v>
      </c>
      <c r="H8319" s="207" t="s">
        <v>295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679</v>
      </c>
      <c r="C8320" s="205" t="s">
        <v>680</v>
      </c>
      <c r="D8320" s="72" t="str">
        <f t="shared" si="259"/>
        <v>jan/2019</v>
      </c>
      <c r="E8320" s="206">
        <v>43483</v>
      </c>
      <c r="F8320" s="205" t="s">
        <v>209</v>
      </c>
      <c r="G8320" s="205" t="s">
        <v>284</v>
      </c>
      <c r="H8320" s="207" t="s">
        <v>295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679</v>
      </c>
      <c r="C8321" s="205" t="s">
        <v>680</v>
      </c>
      <c r="D8321" s="72" t="str">
        <f t="shared" si="259"/>
        <v>jan/2019</v>
      </c>
      <c r="E8321" s="206">
        <v>43483</v>
      </c>
      <c r="F8321" s="205" t="s">
        <v>209</v>
      </c>
      <c r="G8321" s="205" t="s">
        <v>284</v>
      </c>
      <c r="H8321" s="207" t="s">
        <v>295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679</v>
      </c>
      <c r="C8322" s="205" t="s">
        <v>680</v>
      </c>
      <c r="D8322" s="72" t="str">
        <f t="shared" si="259"/>
        <v>jan/2019</v>
      </c>
      <c r="E8322" s="206">
        <v>43483</v>
      </c>
      <c r="F8322" s="205" t="s">
        <v>209</v>
      </c>
      <c r="G8322" s="205" t="s">
        <v>284</v>
      </c>
      <c r="H8322" s="207" t="s">
        <v>295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679</v>
      </c>
      <c r="C8323" s="205" t="s">
        <v>680</v>
      </c>
      <c r="D8323" s="72" t="str">
        <f t="shared" si="259"/>
        <v>jan/2019</v>
      </c>
      <c r="E8323" s="206">
        <v>43483</v>
      </c>
      <c r="F8323" s="205" t="s">
        <v>209</v>
      </c>
      <c r="G8323" s="205" t="s">
        <v>284</v>
      </c>
      <c r="H8323" s="207" t="s">
        <v>295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679</v>
      </c>
      <c r="C8324" s="205" t="s">
        <v>680</v>
      </c>
      <c r="D8324" s="72" t="str">
        <f t="shared" ref="D8324:D8387" si="261">TEXT(E8324,"mmm/aaaa")</f>
        <v>jan/2019</v>
      </c>
      <c r="E8324" s="206">
        <v>43483</v>
      </c>
      <c r="F8324" s="205" t="s">
        <v>209</v>
      </c>
      <c r="G8324" s="205" t="s">
        <v>284</v>
      </c>
      <c r="H8324" s="207" t="s">
        <v>295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679</v>
      </c>
      <c r="C8325" s="205" t="s">
        <v>680</v>
      </c>
      <c r="D8325" s="72" t="str">
        <f t="shared" si="261"/>
        <v>jan/2019</v>
      </c>
      <c r="E8325" s="206">
        <v>43483</v>
      </c>
      <c r="F8325" s="205" t="s">
        <v>209</v>
      </c>
      <c r="G8325" s="205" t="s">
        <v>284</v>
      </c>
      <c r="H8325" s="207" t="s">
        <v>295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681</v>
      </c>
      <c r="C8326" s="205" t="s">
        <v>680</v>
      </c>
      <c r="D8326" s="72" t="str">
        <f t="shared" si="261"/>
        <v>jan/2019</v>
      </c>
      <c r="E8326" s="206">
        <v>43483</v>
      </c>
      <c r="F8326" s="205" t="s">
        <v>200</v>
      </c>
      <c r="G8326" s="205" t="s">
        <v>284</v>
      </c>
      <c r="H8326" s="207" t="s">
        <v>1875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679</v>
      </c>
      <c r="C8327" s="205" t="s">
        <v>680</v>
      </c>
      <c r="D8327" s="72" t="str">
        <f t="shared" si="261"/>
        <v>jan/2019</v>
      </c>
      <c r="E8327" s="206">
        <v>43483</v>
      </c>
      <c r="F8327" s="205" t="s">
        <v>200</v>
      </c>
      <c r="G8327" s="205" t="s">
        <v>284</v>
      </c>
      <c r="H8327" s="207" t="s">
        <v>1875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679</v>
      </c>
      <c r="C8328" s="205" t="s">
        <v>680</v>
      </c>
      <c r="D8328" s="72" t="str">
        <f t="shared" si="261"/>
        <v>jan/2019</v>
      </c>
      <c r="E8328" s="206">
        <v>43486</v>
      </c>
      <c r="F8328" s="205" t="s">
        <v>513</v>
      </c>
      <c r="G8328" s="205" t="s">
        <v>284</v>
      </c>
      <c r="H8328" s="207" t="s">
        <v>203</v>
      </c>
      <c r="I8328" s="207" t="s">
        <v>289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679</v>
      </c>
      <c r="C8329" s="205" t="s">
        <v>680</v>
      </c>
      <c r="D8329" s="72" t="str">
        <f t="shared" si="261"/>
        <v>jan/2019</v>
      </c>
      <c r="E8329" s="206">
        <v>43486</v>
      </c>
      <c r="F8329" s="205" t="s">
        <v>209</v>
      </c>
      <c r="G8329" s="205" t="s">
        <v>284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679</v>
      </c>
      <c r="C8330" s="205" t="s">
        <v>680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284</v>
      </c>
      <c r="H8330" s="220" t="s">
        <v>1883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679</v>
      </c>
      <c r="C8331" s="205" t="s">
        <v>680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290</v>
      </c>
      <c r="H8331" s="207" t="s">
        <v>1563</v>
      </c>
      <c r="I8331" s="207" t="s">
        <v>240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679</v>
      </c>
      <c r="C8332" s="205" t="s">
        <v>680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290</v>
      </c>
      <c r="H8332" s="207" t="s">
        <v>1563</v>
      </c>
      <c r="I8332" s="207" t="s">
        <v>238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679</v>
      </c>
      <c r="C8333" s="205" t="s">
        <v>680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290</v>
      </c>
      <c r="H8333" s="207" t="s">
        <v>1563</v>
      </c>
      <c r="I8333" s="207" t="s">
        <v>237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679</v>
      </c>
      <c r="C8334" s="205" t="s">
        <v>680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284</v>
      </c>
      <c r="H8334" s="207" t="s">
        <v>1563</v>
      </c>
      <c r="I8334" s="207" t="s">
        <v>238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679</v>
      </c>
      <c r="C8335" s="205" t="s">
        <v>680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284</v>
      </c>
      <c r="H8335" s="207" t="s">
        <v>1884</v>
      </c>
      <c r="I8335" s="207" t="s">
        <v>245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679</v>
      </c>
      <c r="C8336" s="205" t="s">
        <v>680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284</v>
      </c>
      <c r="H8336" s="207" t="s">
        <v>1884</v>
      </c>
      <c r="I8336" s="207" t="s">
        <v>246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679</v>
      </c>
      <c r="C8337" s="205" t="s">
        <v>680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300</v>
      </c>
      <c r="H8337" s="207" t="s">
        <v>1603</v>
      </c>
      <c r="I8337" s="207" t="s">
        <v>237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679</v>
      </c>
      <c r="C8338" s="205" t="s">
        <v>680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300</v>
      </c>
      <c r="H8338" s="207" t="s">
        <v>1603</v>
      </c>
      <c r="I8338" s="207" t="s">
        <v>189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679</v>
      </c>
      <c r="C8339" s="205" t="s">
        <v>680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314</v>
      </c>
      <c r="H8339" s="207" t="s">
        <v>1603</v>
      </c>
      <c r="I8339" s="207" t="s">
        <v>237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679</v>
      </c>
      <c r="C8340" s="205" t="s">
        <v>680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314</v>
      </c>
      <c r="H8340" s="207" t="s">
        <v>1603</v>
      </c>
      <c r="I8340" s="207" t="s">
        <v>189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679</v>
      </c>
      <c r="C8341" s="205" t="s">
        <v>680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284</v>
      </c>
      <c r="H8341" s="207" t="s">
        <v>317</v>
      </c>
      <c r="I8341" s="207" t="s">
        <v>248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679</v>
      </c>
      <c r="C8342" s="205" t="s">
        <v>680</v>
      </c>
      <c r="D8342" s="72" t="str">
        <f t="shared" si="261"/>
        <v>jan/2019</v>
      </c>
      <c r="E8342" s="206">
        <v>43487</v>
      </c>
      <c r="F8342" s="205" t="s">
        <v>513</v>
      </c>
      <c r="G8342" s="205" t="s">
        <v>284</v>
      </c>
      <c r="H8342" s="207" t="s">
        <v>203</v>
      </c>
      <c r="I8342" s="207" t="s">
        <v>289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679</v>
      </c>
      <c r="C8343" s="205" t="s">
        <v>680</v>
      </c>
      <c r="D8343" s="72" t="str">
        <f t="shared" si="261"/>
        <v>jan/2019</v>
      </c>
      <c r="E8343" s="206">
        <v>43487</v>
      </c>
      <c r="F8343" s="205" t="s">
        <v>209</v>
      </c>
      <c r="G8343" s="205" t="s">
        <v>284</v>
      </c>
      <c r="H8343" s="207" t="s">
        <v>295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679</v>
      </c>
      <c r="C8344" s="205" t="s">
        <v>680</v>
      </c>
      <c r="D8344" s="72" t="str">
        <f t="shared" si="261"/>
        <v>jan/2019</v>
      </c>
      <c r="E8344" s="206">
        <v>43487</v>
      </c>
      <c r="F8344" s="205" t="s">
        <v>209</v>
      </c>
      <c r="G8344" s="205" t="s">
        <v>284</v>
      </c>
      <c r="H8344" s="207" t="s">
        <v>295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679</v>
      </c>
      <c r="C8345" s="205" t="s">
        <v>680</v>
      </c>
      <c r="D8345" s="72" t="str">
        <f t="shared" si="261"/>
        <v>jan/2019</v>
      </c>
      <c r="E8345" s="206">
        <v>43487</v>
      </c>
      <c r="F8345" s="205" t="s">
        <v>209</v>
      </c>
      <c r="G8345" s="205" t="s">
        <v>284</v>
      </c>
      <c r="H8345" s="207" t="s">
        <v>295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679</v>
      </c>
      <c r="C8346" s="205" t="s">
        <v>680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284</v>
      </c>
      <c r="H8346" s="207" t="s">
        <v>1161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679</v>
      </c>
      <c r="C8347" s="205" t="s">
        <v>680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284</v>
      </c>
      <c r="H8347" s="207" t="s">
        <v>1161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679</v>
      </c>
      <c r="C8348" s="205" t="s">
        <v>680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284</v>
      </c>
      <c r="H8348" s="207" t="s">
        <v>320</v>
      </c>
      <c r="I8348" s="207" t="s">
        <v>238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679</v>
      </c>
      <c r="C8349" s="205" t="s">
        <v>680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284</v>
      </c>
      <c r="H8349" s="207" t="s">
        <v>320</v>
      </c>
      <c r="I8349" s="207" t="s">
        <v>238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679</v>
      </c>
      <c r="C8350" s="205" t="s">
        <v>680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284</v>
      </c>
      <c r="H8350" s="207" t="s">
        <v>1820</v>
      </c>
      <c r="I8350" s="207" t="s">
        <v>245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679</v>
      </c>
      <c r="C8351" s="205" t="s">
        <v>680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286</v>
      </c>
      <c r="H8351" s="207" t="s">
        <v>406</v>
      </c>
      <c r="I8351" s="207" t="s">
        <v>238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679</v>
      </c>
      <c r="C8352" s="205" t="s">
        <v>680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286</v>
      </c>
      <c r="H8352" s="207" t="s">
        <v>406</v>
      </c>
      <c r="I8352" s="207" t="s">
        <v>189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679</v>
      </c>
      <c r="C8353" s="205" t="s">
        <v>680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300</v>
      </c>
      <c r="H8353" s="207" t="s">
        <v>406</v>
      </c>
      <c r="I8353" s="207" t="s">
        <v>238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679</v>
      </c>
      <c r="C8354" s="205" t="s">
        <v>680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284</v>
      </c>
      <c r="H8354" s="207" t="s">
        <v>1885</v>
      </c>
      <c r="I8354" s="207" t="s">
        <v>239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679</v>
      </c>
      <c r="C8355" s="205" t="s">
        <v>680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284</v>
      </c>
      <c r="H8355" s="207" t="s">
        <v>1885</v>
      </c>
      <c r="I8355" s="207" t="s">
        <v>189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679</v>
      </c>
      <c r="C8356" s="205" t="s">
        <v>680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284</v>
      </c>
      <c r="H8356" s="207" t="s">
        <v>984</v>
      </c>
      <c r="I8356" s="207" t="s">
        <v>246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679</v>
      </c>
      <c r="C8357" s="205" t="s">
        <v>680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284</v>
      </c>
      <c r="H8357" s="207" t="s">
        <v>984</v>
      </c>
      <c r="I8357" s="207" t="s">
        <v>246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679</v>
      </c>
      <c r="C8358" s="205" t="s">
        <v>680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284</v>
      </c>
      <c r="H8358" s="207" t="s">
        <v>386</v>
      </c>
      <c r="I8358" s="207" t="s">
        <v>237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679</v>
      </c>
      <c r="C8359" s="205" t="s">
        <v>680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284</v>
      </c>
      <c r="H8359" s="207" t="s">
        <v>386</v>
      </c>
      <c r="I8359" s="207" t="s">
        <v>237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679</v>
      </c>
      <c r="C8360" s="205" t="s">
        <v>680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284</v>
      </c>
      <c r="H8360" s="207" t="s">
        <v>1593</v>
      </c>
      <c r="I8360" s="207" t="s">
        <v>238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679</v>
      </c>
      <c r="C8361" s="205" t="s">
        <v>680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284</v>
      </c>
      <c r="H8361" s="207" t="s">
        <v>1593</v>
      </c>
      <c r="I8361" s="207" t="s">
        <v>238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679</v>
      </c>
      <c r="C8362" s="205" t="s">
        <v>680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284</v>
      </c>
      <c r="H8362" s="207" t="s">
        <v>359</v>
      </c>
      <c r="I8362" s="207" t="s">
        <v>240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679</v>
      </c>
      <c r="C8363" s="205" t="s">
        <v>680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284</v>
      </c>
      <c r="H8363" s="220" t="s">
        <v>359</v>
      </c>
      <c r="I8363" s="207" t="s">
        <v>237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679</v>
      </c>
      <c r="C8364" s="205" t="s">
        <v>680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284</v>
      </c>
      <c r="H8364" s="207" t="s">
        <v>1886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679</v>
      </c>
      <c r="C8365" s="205" t="s">
        <v>680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284</v>
      </c>
      <c r="H8365" s="207" t="s">
        <v>1886</v>
      </c>
      <c r="I8365" s="207" t="s">
        <v>189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679</v>
      </c>
      <c r="C8366" s="205" t="s">
        <v>680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284</v>
      </c>
      <c r="H8366" s="207" t="s">
        <v>1887</v>
      </c>
      <c r="I8366" s="207" t="s">
        <v>238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679</v>
      </c>
      <c r="C8367" s="205" t="s">
        <v>680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284</v>
      </c>
      <c r="H8367" s="207" t="s">
        <v>1887</v>
      </c>
      <c r="I8367" s="207" t="s">
        <v>189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679</v>
      </c>
      <c r="C8368" s="205" t="s">
        <v>680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290</v>
      </c>
      <c r="H8368" s="207" t="s">
        <v>1743</v>
      </c>
      <c r="I8368" s="207" t="s">
        <v>237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679</v>
      </c>
      <c r="C8369" s="205" t="s">
        <v>680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290</v>
      </c>
      <c r="H8369" s="207" t="s">
        <v>1743</v>
      </c>
      <c r="I8369" s="207" t="s">
        <v>189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679</v>
      </c>
      <c r="C8370" s="205" t="s">
        <v>680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300</v>
      </c>
      <c r="H8370" s="207" t="s">
        <v>1743</v>
      </c>
      <c r="I8370" s="207" t="s">
        <v>237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679</v>
      </c>
      <c r="C8371" s="205" t="s">
        <v>680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300</v>
      </c>
      <c r="H8371" s="207" t="s">
        <v>1743</v>
      </c>
      <c r="I8371" s="207" t="s">
        <v>189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679</v>
      </c>
      <c r="C8372" s="205" t="s">
        <v>680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284</v>
      </c>
      <c r="H8372" s="207" t="s">
        <v>1330</v>
      </c>
      <c r="I8372" s="207" t="s">
        <v>239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679</v>
      </c>
      <c r="C8373" s="205" t="s">
        <v>680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284</v>
      </c>
      <c r="H8373" s="207" t="s">
        <v>1330</v>
      </c>
      <c r="I8373" s="207" t="s">
        <v>239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679</v>
      </c>
      <c r="C8374" s="205" t="s">
        <v>680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284</v>
      </c>
      <c r="H8374" s="207" t="s">
        <v>143</v>
      </c>
      <c r="I8374" s="207" t="s">
        <v>244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679</v>
      </c>
      <c r="C8375" s="205" t="s">
        <v>680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284</v>
      </c>
      <c r="H8375" s="207" t="s">
        <v>143</v>
      </c>
      <c r="I8375" s="207" t="s">
        <v>244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679</v>
      </c>
      <c r="C8376" s="205" t="s">
        <v>680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300</v>
      </c>
      <c r="H8376" s="207" t="s">
        <v>352</v>
      </c>
      <c r="I8376" s="207" t="s">
        <v>238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679</v>
      </c>
      <c r="C8377" s="205" t="s">
        <v>680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300</v>
      </c>
      <c r="H8377" s="207" t="s">
        <v>352</v>
      </c>
      <c r="I8377" s="207" t="s">
        <v>189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679</v>
      </c>
      <c r="C8378" s="205" t="s">
        <v>680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284</v>
      </c>
      <c r="H8378" s="207" t="s">
        <v>352</v>
      </c>
      <c r="I8378" s="207" t="s">
        <v>237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679</v>
      </c>
      <c r="C8379" s="205" t="s">
        <v>680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284</v>
      </c>
      <c r="H8379" s="207" t="s">
        <v>352</v>
      </c>
      <c r="I8379" s="207" t="s">
        <v>189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679</v>
      </c>
      <c r="C8380" s="205" t="s">
        <v>680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284</v>
      </c>
      <c r="H8380" s="207" t="s">
        <v>385</v>
      </c>
      <c r="I8380" s="207" t="s">
        <v>238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679</v>
      </c>
      <c r="C8381" s="205" t="s">
        <v>680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284</v>
      </c>
      <c r="H8381" s="207" t="s">
        <v>385</v>
      </c>
      <c r="I8381" s="207" t="s">
        <v>238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679</v>
      </c>
      <c r="C8382" s="205" t="s">
        <v>680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284</v>
      </c>
      <c r="H8382" s="207" t="s">
        <v>385</v>
      </c>
      <c r="I8382" s="207" t="s">
        <v>238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679</v>
      </c>
      <c r="C8383" s="205" t="s">
        <v>680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284</v>
      </c>
      <c r="H8383" s="207" t="s">
        <v>385</v>
      </c>
      <c r="I8383" s="207" t="s">
        <v>239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679</v>
      </c>
      <c r="C8384" s="205" t="s">
        <v>680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284</v>
      </c>
      <c r="H8384" s="207" t="s">
        <v>385</v>
      </c>
      <c r="I8384" s="207" t="s">
        <v>238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679</v>
      </c>
      <c r="C8385" s="205" t="s">
        <v>680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284</v>
      </c>
      <c r="H8385" s="207" t="s">
        <v>1888</v>
      </c>
      <c r="I8385" s="207" t="s">
        <v>237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679</v>
      </c>
      <c r="C8386" s="205" t="s">
        <v>680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284</v>
      </c>
      <c r="H8386" s="207" t="s">
        <v>1888</v>
      </c>
      <c r="I8386" s="207" t="s">
        <v>238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679</v>
      </c>
      <c r="C8387" s="205" t="s">
        <v>680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284</v>
      </c>
      <c r="H8387" s="207" t="s">
        <v>1888</v>
      </c>
      <c r="I8387" s="207" t="s">
        <v>237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679</v>
      </c>
      <c r="C8388" s="205" t="s">
        <v>680</v>
      </c>
      <c r="D8388" s="72" t="str">
        <f t="shared" ref="D8388:D8451" si="263">TEXT(E8388,"mmm/aaaa")</f>
        <v>jan/2019</v>
      </c>
      <c r="E8388" s="206">
        <v>43488</v>
      </c>
      <c r="F8388" s="205" t="s">
        <v>513</v>
      </c>
      <c r="G8388" s="205" t="s">
        <v>284</v>
      </c>
      <c r="H8388" s="207" t="s">
        <v>203</v>
      </c>
      <c r="I8388" s="207" t="s">
        <v>289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679</v>
      </c>
      <c r="C8389" s="205" t="s">
        <v>680</v>
      </c>
      <c r="D8389" s="72" t="str">
        <f t="shared" si="263"/>
        <v>jan/2019</v>
      </c>
      <c r="E8389" s="206">
        <v>43488</v>
      </c>
      <c r="F8389" s="205" t="s">
        <v>209</v>
      </c>
      <c r="G8389" s="205" t="s">
        <v>284</v>
      </c>
      <c r="H8389" s="207" t="s">
        <v>295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679</v>
      </c>
      <c r="C8390" s="205" t="s">
        <v>680</v>
      </c>
      <c r="D8390" s="72" t="str">
        <f t="shared" si="263"/>
        <v>jan/2019</v>
      </c>
      <c r="E8390" s="206">
        <v>43488</v>
      </c>
      <c r="F8390" s="205" t="s">
        <v>209</v>
      </c>
      <c r="G8390" s="205" t="s">
        <v>284</v>
      </c>
      <c r="H8390" s="207" t="s">
        <v>295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679</v>
      </c>
      <c r="C8391" s="205" t="s">
        <v>680</v>
      </c>
      <c r="D8391" s="72" t="str">
        <f t="shared" si="263"/>
        <v>jan/2019</v>
      </c>
      <c r="E8391" s="206">
        <v>43488</v>
      </c>
      <c r="F8391" s="205" t="s">
        <v>209</v>
      </c>
      <c r="G8391" s="205" t="s">
        <v>284</v>
      </c>
      <c r="H8391" s="207" t="s">
        <v>295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679</v>
      </c>
      <c r="C8392" s="205" t="s">
        <v>680</v>
      </c>
      <c r="D8392" s="72" t="str">
        <f t="shared" si="263"/>
        <v>jan/2019</v>
      </c>
      <c r="E8392" s="206">
        <v>43488</v>
      </c>
      <c r="F8392" s="205" t="s">
        <v>209</v>
      </c>
      <c r="G8392" s="205" t="s">
        <v>284</v>
      </c>
      <c r="H8392" s="207" t="s">
        <v>295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679</v>
      </c>
      <c r="C8393" s="205" t="s">
        <v>680</v>
      </c>
      <c r="D8393" s="72" t="str">
        <f t="shared" si="263"/>
        <v>jan/2019</v>
      </c>
      <c r="E8393" s="206">
        <v>43488</v>
      </c>
      <c r="F8393" s="205" t="s">
        <v>209</v>
      </c>
      <c r="G8393" s="205" t="s">
        <v>284</v>
      </c>
      <c r="H8393" s="207" t="s">
        <v>295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679</v>
      </c>
      <c r="C8394" s="205" t="s">
        <v>680</v>
      </c>
      <c r="D8394" s="72" t="str">
        <f t="shared" si="263"/>
        <v>jan/2019</v>
      </c>
      <c r="E8394" s="206">
        <v>43488</v>
      </c>
      <c r="F8394" s="205" t="s">
        <v>209</v>
      </c>
      <c r="G8394" s="205" t="s">
        <v>284</v>
      </c>
      <c r="H8394" s="207" t="s">
        <v>295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679</v>
      </c>
      <c r="C8395" s="205" t="s">
        <v>680</v>
      </c>
      <c r="D8395" s="72" t="str">
        <f t="shared" si="263"/>
        <v>jan/2019</v>
      </c>
      <c r="E8395" s="206">
        <v>43488</v>
      </c>
      <c r="F8395" s="205" t="s">
        <v>209</v>
      </c>
      <c r="G8395" s="205" t="s">
        <v>284</v>
      </c>
      <c r="H8395" s="207" t="s">
        <v>295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679</v>
      </c>
      <c r="C8396" s="205" t="s">
        <v>680</v>
      </c>
      <c r="D8396" s="72" t="str">
        <f t="shared" si="263"/>
        <v>jan/2019</v>
      </c>
      <c r="E8396" s="206">
        <v>43488</v>
      </c>
      <c r="F8396" s="205" t="s">
        <v>209</v>
      </c>
      <c r="G8396" s="205" t="s">
        <v>284</v>
      </c>
      <c r="H8396" s="207" t="s">
        <v>295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679</v>
      </c>
      <c r="C8397" s="205" t="s">
        <v>680</v>
      </c>
      <c r="D8397" s="72" t="str">
        <f t="shared" si="263"/>
        <v>jan/2019</v>
      </c>
      <c r="E8397" s="206">
        <v>43488</v>
      </c>
      <c r="F8397" s="205" t="s">
        <v>209</v>
      </c>
      <c r="G8397" s="205" t="s">
        <v>284</v>
      </c>
      <c r="H8397" s="207" t="s">
        <v>295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679</v>
      </c>
      <c r="C8398" s="205" t="s">
        <v>680</v>
      </c>
      <c r="D8398" s="72" t="str">
        <f t="shared" si="263"/>
        <v>jan/2019</v>
      </c>
      <c r="E8398" s="206">
        <v>43488</v>
      </c>
      <c r="F8398" s="205" t="s">
        <v>209</v>
      </c>
      <c r="G8398" s="205" t="s">
        <v>284</v>
      </c>
      <c r="H8398" s="207" t="s">
        <v>295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679</v>
      </c>
      <c r="C8399" s="205" t="s">
        <v>680</v>
      </c>
      <c r="D8399" s="72" t="str">
        <f t="shared" si="263"/>
        <v>jan/2019</v>
      </c>
      <c r="E8399" s="206">
        <v>43488</v>
      </c>
      <c r="F8399" s="205" t="s">
        <v>209</v>
      </c>
      <c r="G8399" s="205" t="s">
        <v>284</v>
      </c>
      <c r="H8399" s="207" t="s">
        <v>295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679</v>
      </c>
      <c r="C8400" s="205" t="s">
        <v>680</v>
      </c>
      <c r="D8400" s="72" t="str">
        <f t="shared" si="263"/>
        <v>jan/2019</v>
      </c>
      <c r="E8400" s="206">
        <v>43488</v>
      </c>
      <c r="F8400" s="205" t="s">
        <v>187</v>
      </c>
      <c r="G8400" s="205" t="s">
        <v>284</v>
      </c>
      <c r="H8400" s="207" t="s">
        <v>1889</v>
      </c>
      <c r="I8400" s="207" t="s">
        <v>188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679</v>
      </c>
      <c r="C8401" s="205" t="s">
        <v>680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284</v>
      </c>
      <c r="H8401" s="207" t="s">
        <v>1890</v>
      </c>
      <c r="I8401" s="207" t="s">
        <v>238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679</v>
      </c>
      <c r="C8402" s="205" t="s">
        <v>680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284</v>
      </c>
      <c r="H8402" s="207" t="s">
        <v>1890</v>
      </c>
      <c r="I8402" s="207" t="s">
        <v>189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679</v>
      </c>
      <c r="C8403" s="205" t="s">
        <v>680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310</v>
      </c>
      <c r="H8403" s="207" t="s">
        <v>1656</v>
      </c>
      <c r="I8403" s="207" t="s">
        <v>238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679</v>
      </c>
      <c r="C8404" s="205" t="s">
        <v>680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290</v>
      </c>
      <c r="H8404" s="207" t="s">
        <v>1656</v>
      </c>
      <c r="I8404" s="207" t="s">
        <v>238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679</v>
      </c>
      <c r="C8405" s="205" t="s">
        <v>680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310</v>
      </c>
      <c r="H8405" s="207" t="s">
        <v>1656</v>
      </c>
      <c r="I8405" s="207" t="s">
        <v>189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679</v>
      </c>
      <c r="C8406" s="205" t="s">
        <v>680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290</v>
      </c>
      <c r="H8406" s="207" t="s">
        <v>1656</v>
      </c>
      <c r="I8406" s="207" t="s">
        <v>189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679</v>
      </c>
      <c r="C8407" s="205" t="s">
        <v>680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314</v>
      </c>
      <c r="H8407" s="207" t="s">
        <v>1656</v>
      </c>
      <c r="I8407" s="207" t="s">
        <v>237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679</v>
      </c>
      <c r="C8408" s="205" t="s">
        <v>680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314</v>
      </c>
      <c r="H8408" s="207" t="s">
        <v>1656</v>
      </c>
      <c r="I8408" s="207" t="s">
        <v>189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679</v>
      </c>
      <c r="C8409" s="205" t="s">
        <v>680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314</v>
      </c>
      <c r="H8409" s="207" t="s">
        <v>1656</v>
      </c>
      <c r="I8409" s="207" t="s">
        <v>237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679</v>
      </c>
      <c r="C8410" s="205" t="s">
        <v>680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314</v>
      </c>
      <c r="H8410" s="207" t="s">
        <v>1656</v>
      </c>
      <c r="I8410" s="207" t="s">
        <v>189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679</v>
      </c>
      <c r="C8411" s="205" t="s">
        <v>680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314</v>
      </c>
      <c r="H8411" s="207" t="s">
        <v>1656</v>
      </c>
      <c r="I8411" s="207" t="s">
        <v>238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679</v>
      </c>
      <c r="C8412" s="205" t="s">
        <v>680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314</v>
      </c>
      <c r="H8412" s="207" t="s">
        <v>1656</v>
      </c>
      <c r="I8412" s="207" t="s">
        <v>189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679</v>
      </c>
      <c r="C8413" s="205" t="s">
        <v>680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300</v>
      </c>
      <c r="H8413" s="207" t="s">
        <v>1656</v>
      </c>
      <c r="I8413" s="207" t="s">
        <v>237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679</v>
      </c>
      <c r="C8414" s="205" t="s">
        <v>680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300</v>
      </c>
      <c r="H8414" s="207" t="s">
        <v>1656</v>
      </c>
      <c r="I8414" s="207" t="s">
        <v>189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679</v>
      </c>
      <c r="C8415" s="205" t="s">
        <v>680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286</v>
      </c>
      <c r="H8415" s="207" t="s">
        <v>1656</v>
      </c>
      <c r="I8415" s="207" t="s">
        <v>237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679</v>
      </c>
      <c r="C8416" s="205" t="s">
        <v>680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286</v>
      </c>
      <c r="H8416" s="207" t="s">
        <v>1656</v>
      </c>
      <c r="I8416" s="207" t="s">
        <v>189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679</v>
      </c>
      <c r="C8417" s="205" t="s">
        <v>680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284</v>
      </c>
      <c r="H8417" s="207" t="s">
        <v>1656</v>
      </c>
      <c r="I8417" s="207" t="s">
        <v>237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679</v>
      </c>
      <c r="C8418" s="205" t="s">
        <v>680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284</v>
      </c>
      <c r="H8418" s="207" t="s">
        <v>1656</v>
      </c>
      <c r="I8418" s="207" t="s">
        <v>189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679</v>
      </c>
      <c r="C8419" s="205" t="s">
        <v>680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284</v>
      </c>
      <c r="H8419" s="207" t="s">
        <v>352</v>
      </c>
      <c r="I8419" s="207" t="s">
        <v>237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679</v>
      </c>
      <c r="C8420" s="205" t="s">
        <v>680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284</v>
      </c>
      <c r="H8420" s="207" t="s">
        <v>352</v>
      </c>
      <c r="I8420" s="207" t="s">
        <v>189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679</v>
      </c>
      <c r="C8421" s="205" t="s">
        <v>680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310</v>
      </c>
      <c r="H8421" s="207" t="s">
        <v>1656</v>
      </c>
      <c r="I8421" s="207" t="s">
        <v>237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679</v>
      </c>
      <c r="C8422" s="205" t="s">
        <v>680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314</v>
      </c>
      <c r="H8422" s="207" t="s">
        <v>1656</v>
      </c>
      <c r="I8422" s="207" t="s">
        <v>237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679</v>
      </c>
      <c r="C8423" s="205" t="s">
        <v>680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314</v>
      </c>
      <c r="H8423" s="207" t="s">
        <v>1656</v>
      </c>
      <c r="I8423" s="207" t="s">
        <v>189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679</v>
      </c>
      <c r="C8424" s="205" t="s">
        <v>680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310</v>
      </c>
      <c r="H8424" s="207" t="s">
        <v>1656</v>
      </c>
      <c r="I8424" s="207" t="s">
        <v>189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679</v>
      </c>
      <c r="C8425" s="205" t="s">
        <v>680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314</v>
      </c>
      <c r="H8425" s="207" t="s">
        <v>1656</v>
      </c>
      <c r="I8425" s="207" t="s">
        <v>237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679</v>
      </c>
      <c r="C8426" s="205" t="s">
        <v>680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314</v>
      </c>
      <c r="H8426" s="207" t="s">
        <v>1656</v>
      </c>
      <c r="I8426" s="207" t="s">
        <v>189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679</v>
      </c>
      <c r="C8427" s="205" t="s">
        <v>680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284</v>
      </c>
      <c r="H8427" s="207" t="s">
        <v>1656</v>
      </c>
      <c r="I8427" s="207" t="s">
        <v>237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679</v>
      </c>
      <c r="C8428" s="205" t="s">
        <v>680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284</v>
      </c>
      <c r="H8428" s="207" t="s">
        <v>1656</v>
      </c>
      <c r="I8428" s="207" t="s">
        <v>189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679</v>
      </c>
      <c r="C8429" s="205" t="s">
        <v>680</v>
      </c>
      <c r="D8429" s="72" t="str">
        <f t="shared" si="263"/>
        <v>jan/2019</v>
      </c>
      <c r="E8429" s="206">
        <v>43489</v>
      </c>
      <c r="F8429" s="205" t="s">
        <v>513</v>
      </c>
      <c r="G8429" s="205" t="s">
        <v>284</v>
      </c>
      <c r="H8429" s="207" t="s">
        <v>203</v>
      </c>
      <c r="I8429" s="207" t="s">
        <v>289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679</v>
      </c>
      <c r="C8430" s="205" t="s">
        <v>680</v>
      </c>
      <c r="D8430" s="72" t="str">
        <f t="shared" si="263"/>
        <v>jan/2019</v>
      </c>
      <c r="E8430" s="206">
        <v>43489</v>
      </c>
      <c r="F8430" s="205" t="s">
        <v>209</v>
      </c>
      <c r="G8430" s="205" t="s">
        <v>284</v>
      </c>
      <c r="H8430" s="207" t="s">
        <v>295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679</v>
      </c>
      <c r="C8431" s="205" t="s">
        <v>680</v>
      </c>
      <c r="D8431" s="72" t="str">
        <f t="shared" si="263"/>
        <v>jan/2019</v>
      </c>
      <c r="E8431" s="206">
        <v>43489</v>
      </c>
      <c r="F8431" s="205" t="s">
        <v>209</v>
      </c>
      <c r="G8431" s="205" t="s">
        <v>284</v>
      </c>
      <c r="H8431" s="207" t="s">
        <v>295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679</v>
      </c>
      <c r="C8432" s="205" t="s">
        <v>680</v>
      </c>
      <c r="D8432" s="72" t="str">
        <f t="shared" si="263"/>
        <v>jan/2019</v>
      </c>
      <c r="E8432" s="206">
        <v>43489</v>
      </c>
      <c r="F8432" s="205" t="s">
        <v>209</v>
      </c>
      <c r="G8432" s="205" t="s">
        <v>284</v>
      </c>
      <c r="H8432" s="207" t="s">
        <v>295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679</v>
      </c>
      <c r="C8433" s="205" t="s">
        <v>680</v>
      </c>
      <c r="D8433" s="72" t="str">
        <f t="shared" si="263"/>
        <v>jan/2019</v>
      </c>
      <c r="E8433" s="206">
        <v>43489</v>
      </c>
      <c r="F8433" s="205" t="s">
        <v>209</v>
      </c>
      <c r="G8433" s="205" t="s">
        <v>284</v>
      </c>
      <c r="H8433" s="207" t="s">
        <v>295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679</v>
      </c>
      <c r="C8434" s="205" t="s">
        <v>680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284</v>
      </c>
      <c r="H8434" s="207" t="s">
        <v>400</v>
      </c>
      <c r="I8434" s="207" t="s">
        <v>249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679</v>
      </c>
      <c r="C8435" s="205" t="s">
        <v>680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284</v>
      </c>
      <c r="H8435" s="207" t="s">
        <v>400</v>
      </c>
      <c r="I8435" s="207" t="s">
        <v>189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679</v>
      </c>
      <c r="C8436" s="205" t="s">
        <v>680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284</v>
      </c>
      <c r="H8436" s="207" t="s">
        <v>547</v>
      </c>
      <c r="I8436" s="207" t="s">
        <v>238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679</v>
      </c>
      <c r="C8437" s="205" t="s">
        <v>680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284</v>
      </c>
      <c r="H8437" s="207" t="s">
        <v>547</v>
      </c>
      <c r="I8437" s="207" t="s">
        <v>238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679</v>
      </c>
      <c r="C8438" s="205" t="s">
        <v>680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284</v>
      </c>
      <c r="H8438" s="207" t="s">
        <v>547</v>
      </c>
      <c r="I8438" s="207" t="s">
        <v>238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679</v>
      </c>
      <c r="C8439" s="205" t="s">
        <v>680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284</v>
      </c>
      <c r="H8439" s="207" t="s">
        <v>1891</v>
      </c>
      <c r="I8439" s="207" t="s">
        <v>237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679</v>
      </c>
      <c r="C8440" s="205" t="s">
        <v>680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284</v>
      </c>
      <c r="H8440" s="207" t="s">
        <v>1891</v>
      </c>
      <c r="I8440" s="207" t="s">
        <v>189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679</v>
      </c>
      <c r="C8441" s="205" t="s">
        <v>680</v>
      </c>
      <c r="D8441" s="72" t="str">
        <f t="shared" si="263"/>
        <v>jan/2019</v>
      </c>
      <c r="E8441" s="206">
        <v>43490</v>
      </c>
      <c r="F8441" s="205" t="s">
        <v>513</v>
      </c>
      <c r="G8441" s="205" t="s">
        <v>284</v>
      </c>
      <c r="H8441" s="207" t="s">
        <v>203</v>
      </c>
      <c r="I8441" s="207" t="s">
        <v>289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679</v>
      </c>
      <c r="C8442" s="205" t="s">
        <v>680</v>
      </c>
      <c r="D8442" s="72" t="str">
        <f t="shared" si="263"/>
        <v>jan/2019</v>
      </c>
      <c r="E8442" s="206">
        <v>43490</v>
      </c>
      <c r="F8442" s="205" t="s">
        <v>209</v>
      </c>
      <c r="G8442" s="205" t="s">
        <v>284</v>
      </c>
      <c r="H8442" s="207" t="s">
        <v>295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679</v>
      </c>
      <c r="C8443" s="205" t="s">
        <v>680</v>
      </c>
      <c r="D8443" s="72" t="str">
        <f t="shared" si="263"/>
        <v>jan/2019</v>
      </c>
      <c r="E8443" s="206">
        <v>43490</v>
      </c>
      <c r="F8443" s="205" t="s">
        <v>209</v>
      </c>
      <c r="G8443" s="205" t="s">
        <v>284</v>
      </c>
      <c r="H8443" s="207" t="s">
        <v>295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679</v>
      </c>
      <c r="C8444" s="205" t="s">
        <v>680</v>
      </c>
      <c r="D8444" s="72" t="str">
        <f t="shared" si="263"/>
        <v>jan/2019</v>
      </c>
      <c r="E8444" s="206">
        <v>43490</v>
      </c>
      <c r="F8444" s="205" t="s">
        <v>209</v>
      </c>
      <c r="G8444" s="205" t="s">
        <v>284</v>
      </c>
      <c r="H8444" s="207" t="s">
        <v>295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679</v>
      </c>
      <c r="C8445" s="205" t="s">
        <v>680</v>
      </c>
      <c r="D8445" s="72" t="str">
        <f t="shared" si="263"/>
        <v>jan/2019</v>
      </c>
      <c r="E8445" s="206">
        <v>43490</v>
      </c>
      <c r="F8445" s="205" t="s">
        <v>209</v>
      </c>
      <c r="G8445" s="205" t="s">
        <v>284</v>
      </c>
      <c r="H8445" s="207" t="s">
        <v>295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679</v>
      </c>
      <c r="C8446" s="205" t="s">
        <v>680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300</v>
      </c>
      <c r="H8446" s="207" t="s">
        <v>574</v>
      </c>
      <c r="I8446" s="207" t="s">
        <v>237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679</v>
      </c>
      <c r="C8447" s="205" t="s">
        <v>680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300</v>
      </c>
      <c r="H8447" s="207" t="s">
        <v>574</v>
      </c>
      <c r="I8447" s="207" t="s">
        <v>189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681</v>
      </c>
      <c r="C8448" s="205" t="s">
        <v>680</v>
      </c>
      <c r="D8448" s="72" t="str">
        <f t="shared" si="263"/>
        <v>jan/2019</v>
      </c>
      <c r="E8448" s="206">
        <v>43496</v>
      </c>
      <c r="F8448" s="205" t="s">
        <v>1606</v>
      </c>
      <c r="G8448" s="205" t="s">
        <v>284</v>
      </c>
      <c r="H8448" s="207" t="s">
        <v>1876</v>
      </c>
      <c r="I8448" s="207" t="s">
        <v>201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681</v>
      </c>
      <c r="C8449" s="205" t="s">
        <v>680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284</v>
      </c>
      <c r="H8449" s="207" t="s">
        <v>140</v>
      </c>
      <c r="I8449" s="207" t="s">
        <v>224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679</v>
      </c>
      <c r="C8450" s="205" t="s">
        <v>680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284</v>
      </c>
      <c r="H8450" s="207" t="s">
        <v>1892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681</v>
      </c>
      <c r="C8451" s="205" t="s">
        <v>680</v>
      </c>
      <c r="D8451" s="72" t="str">
        <f t="shared" si="263"/>
        <v>jan/2019</v>
      </c>
      <c r="E8451" s="206">
        <v>43496</v>
      </c>
      <c r="F8451" s="205" t="s">
        <v>170</v>
      </c>
      <c r="G8451" s="205" t="s">
        <v>284</v>
      </c>
      <c r="H8451" s="207" t="s">
        <v>1893</v>
      </c>
      <c r="I8451" s="207" t="s">
        <v>227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679</v>
      </c>
      <c r="C8452" s="205" t="s">
        <v>680</v>
      </c>
      <c r="D8452" s="72" t="str">
        <f t="shared" ref="D8452:D8515" si="265">TEXT(E8452,"mmm/aaaa")</f>
        <v>jan/2019</v>
      </c>
      <c r="E8452" s="206">
        <v>43496</v>
      </c>
      <c r="F8452" s="205" t="s">
        <v>170</v>
      </c>
      <c r="G8452" s="205" t="s">
        <v>284</v>
      </c>
      <c r="H8452" s="207" t="s">
        <v>1893</v>
      </c>
      <c r="I8452" s="207" t="s">
        <v>227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679</v>
      </c>
      <c r="C8453" s="205" t="s">
        <v>680</v>
      </c>
      <c r="D8453" s="72" t="str">
        <f t="shared" si="265"/>
        <v>jan/2019</v>
      </c>
      <c r="E8453" s="206">
        <v>43496</v>
      </c>
      <c r="F8453" s="205" t="s">
        <v>172</v>
      </c>
      <c r="G8453" s="205" t="s">
        <v>284</v>
      </c>
      <c r="H8453" s="207" t="s">
        <v>1894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679</v>
      </c>
      <c r="C8454" s="205" t="s">
        <v>680</v>
      </c>
      <c r="D8454" s="72" t="str">
        <f t="shared" si="265"/>
        <v>jan/2019</v>
      </c>
      <c r="E8454" s="206">
        <v>43496</v>
      </c>
      <c r="F8454" s="205" t="s">
        <v>513</v>
      </c>
      <c r="G8454" s="205" t="s">
        <v>284</v>
      </c>
      <c r="H8454" s="207" t="s">
        <v>203</v>
      </c>
      <c r="I8454" s="207" t="s">
        <v>289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679</v>
      </c>
      <c r="C8455" s="205" t="s">
        <v>680</v>
      </c>
      <c r="D8455" s="72" t="str">
        <f t="shared" si="265"/>
        <v>jan/2019</v>
      </c>
      <c r="E8455" s="206">
        <v>43496</v>
      </c>
      <c r="F8455" s="205" t="s">
        <v>209</v>
      </c>
      <c r="G8455" s="205" t="s">
        <v>284</v>
      </c>
      <c r="H8455" s="207" t="s">
        <v>295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679</v>
      </c>
      <c r="C8456" s="205" t="s">
        <v>680</v>
      </c>
      <c r="D8456" s="72" t="str">
        <f t="shared" si="265"/>
        <v>jan/2019</v>
      </c>
      <c r="E8456" s="206">
        <v>43496</v>
      </c>
      <c r="F8456" s="205" t="s">
        <v>187</v>
      </c>
      <c r="G8456" s="205" t="s">
        <v>284</v>
      </c>
      <c r="H8456" s="207" t="s">
        <v>1895</v>
      </c>
      <c r="I8456" s="207" t="s">
        <v>188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679</v>
      </c>
      <c r="C8457" s="205" t="s">
        <v>680</v>
      </c>
      <c r="D8457" s="72" t="str">
        <f t="shared" si="265"/>
        <v>jan/2019</v>
      </c>
      <c r="E8457" s="206">
        <v>43496</v>
      </c>
      <c r="F8457" s="205" t="s">
        <v>200</v>
      </c>
      <c r="G8457" s="205" t="s">
        <v>284</v>
      </c>
      <c r="H8457" s="207" t="s">
        <v>291</v>
      </c>
      <c r="I8457" s="207" t="s">
        <v>226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679</v>
      </c>
      <c r="C8458" s="205" t="s">
        <v>680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284</v>
      </c>
      <c r="H8458" s="207" t="s">
        <v>1896</v>
      </c>
      <c r="I8458" s="207" t="s">
        <v>232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679</v>
      </c>
      <c r="C8459" s="205" t="s">
        <v>680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284</v>
      </c>
      <c r="H8459" s="207" t="s">
        <v>1896</v>
      </c>
      <c r="I8459" s="207" t="s">
        <v>232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679</v>
      </c>
      <c r="C8460" s="205" t="s">
        <v>680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284</v>
      </c>
      <c r="H8460" s="207" t="s">
        <v>317</v>
      </c>
      <c r="I8460" s="207" t="s">
        <v>248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679</v>
      </c>
      <c r="C8461" s="205" t="s">
        <v>680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284</v>
      </c>
      <c r="H8461" s="207" t="s">
        <v>1897</v>
      </c>
      <c r="I8461" s="207" t="s">
        <v>232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679</v>
      </c>
      <c r="C8462" s="205" t="s">
        <v>680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284</v>
      </c>
      <c r="H8462" s="207" t="s">
        <v>1897</v>
      </c>
      <c r="I8462" s="207" t="s">
        <v>232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679</v>
      </c>
      <c r="C8463" s="205" t="s">
        <v>680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284</v>
      </c>
      <c r="H8463" s="207" t="s">
        <v>1005</v>
      </c>
      <c r="I8463" s="207" t="s">
        <v>232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679</v>
      </c>
      <c r="C8464" s="205" t="s">
        <v>680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284</v>
      </c>
      <c r="H8464" s="207" t="s">
        <v>1005</v>
      </c>
      <c r="I8464" s="207" t="s">
        <v>232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679</v>
      </c>
      <c r="C8465" s="205" t="s">
        <v>680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284</v>
      </c>
      <c r="H8465" s="207" t="s">
        <v>1000</v>
      </c>
      <c r="I8465" s="207" t="s">
        <v>232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679</v>
      </c>
      <c r="C8466" s="205" t="s">
        <v>680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284</v>
      </c>
      <c r="H8466" s="207" t="s">
        <v>1898</v>
      </c>
      <c r="I8466" s="207" t="s">
        <v>232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679</v>
      </c>
      <c r="C8467" s="205" t="s">
        <v>680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284</v>
      </c>
      <c r="H8467" s="207" t="s">
        <v>999</v>
      </c>
      <c r="I8467" s="207" t="s">
        <v>232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679</v>
      </c>
      <c r="C8468" s="205" t="s">
        <v>680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284</v>
      </c>
      <c r="H8468" s="207" t="s">
        <v>1059</v>
      </c>
      <c r="I8468" s="207" t="s">
        <v>232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679</v>
      </c>
      <c r="C8469" s="205" t="s">
        <v>680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284</v>
      </c>
      <c r="H8469" s="207" t="s">
        <v>1047</v>
      </c>
      <c r="I8469" s="207" t="s">
        <v>258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679</v>
      </c>
      <c r="C8470" s="205" t="s">
        <v>680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284</v>
      </c>
      <c r="H8470" s="207" t="s">
        <v>1882</v>
      </c>
      <c r="I8470" s="207" t="s">
        <v>240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679</v>
      </c>
      <c r="C8471" s="205" t="s">
        <v>680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284</v>
      </c>
      <c r="H8471" s="207" t="s">
        <v>1882</v>
      </c>
      <c r="I8471" s="207" t="s">
        <v>237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679</v>
      </c>
      <c r="C8472" s="205" t="s">
        <v>680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284</v>
      </c>
      <c r="H8472" s="207" t="s">
        <v>1882</v>
      </c>
      <c r="I8472" s="207" t="s">
        <v>238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679</v>
      </c>
      <c r="C8473" s="205" t="s">
        <v>680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284</v>
      </c>
      <c r="H8473" s="207" t="s">
        <v>1882</v>
      </c>
      <c r="I8473" s="207" t="s">
        <v>238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679</v>
      </c>
      <c r="C8474" s="205" t="s">
        <v>680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284</v>
      </c>
      <c r="H8474" s="207" t="s">
        <v>1882</v>
      </c>
      <c r="I8474" s="207" t="s">
        <v>238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679</v>
      </c>
      <c r="C8475" s="205" t="s">
        <v>680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284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681</v>
      </c>
      <c r="C8476" s="205" t="s">
        <v>680</v>
      </c>
      <c r="D8476" s="72" t="str">
        <f t="shared" si="265"/>
        <v>fev/2019</v>
      </c>
      <c r="E8476" s="206">
        <v>43497</v>
      </c>
      <c r="F8476" s="205" t="s">
        <v>513</v>
      </c>
      <c r="G8476" s="205" t="s">
        <v>284</v>
      </c>
      <c r="H8476" s="207" t="s">
        <v>203</v>
      </c>
      <c r="I8476" s="207" t="s">
        <v>289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679</v>
      </c>
      <c r="C8477" s="205" t="s">
        <v>680</v>
      </c>
      <c r="D8477" s="72" t="str">
        <f t="shared" si="265"/>
        <v>fev/2019</v>
      </c>
      <c r="E8477" s="206">
        <v>43497</v>
      </c>
      <c r="F8477" s="205" t="s">
        <v>209</v>
      </c>
      <c r="G8477" s="205" t="s">
        <v>284</v>
      </c>
      <c r="H8477" s="207" t="s">
        <v>295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679</v>
      </c>
      <c r="C8478" s="205" t="s">
        <v>680</v>
      </c>
      <c r="D8478" s="72" t="str">
        <f t="shared" si="265"/>
        <v>fev/2019</v>
      </c>
      <c r="E8478" s="206">
        <v>43497</v>
      </c>
      <c r="F8478" s="205" t="s">
        <v>209</v>
      </c>
      <c r="G8478" s="205" t="s">
        <v>284</v>
      </c>
      <c r="H8478" s="207" t="s">
        <v>295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681</v>
      </c>
      <c r="C8479" s="205" t="s">
        <v>680</v>
      </c>
      <c r="D8479" s="72" t="str">
        <f t="shared" si="265"/>
        <v>fev/2019</v>
      </c>
      <c r="E8479" s="206">
        <v>43497</v>
      </c>
      <c r="F8479" s="205" t="s">
        <v>200</v>
      </c>
      <c r="G8479" s="205" t="s">
        <v>284</v>
      </c>
      <c r="H8479" s="207" t="s">
        <v>1875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679</v>
      </c>
      <c r="C8480" s="205" t="s">
        <v>680</v>
      </c>
      <c r="D8480" s="72" t="str">
        <f t="shared" si="265"/>
        <v>fev/2019</v>
      </c>
      <c r="E8480" s="206">
        <v>43497</v>
      </c>
      <c r="F8480" s="205" t="s">
        <v>200</v>
      </c>
      <c r="G8480" s="205" t="s">
        <v>284</v>
      </c>
      <c r="H8480" s="207" t="s">
        <v>1875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679</v>
      </c>
      <c r="C8481" s="205" t="s">
        <v>680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284</v>
      </c>
      <c r="H8481" s="207" t="s">
        <v>1896</v>
      </c>
      <c r="I8481" s="207" t="s">
        <v>232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679</v>
      </c>
      <c r="C8482" s="205" t="s">
        <v>680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284</v>
      </c>
      <c r="H8482" s="207" t="s">
        <v>1728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679</v>
      </c>
      <c r="C8483" s="205" t="s">
        <v>680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284</v>
      </c>
      <c r="H8483" s="207" t="s">
        <v>1728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679</v>
      </c>
      <c r="C8484" s="205" t="s">
        <v>680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300</v>
      </c>
      <c r="H8484" s="207" t="s">
        <v>1899</v>
      </c>
      <c r="I8484" s="207" t="s">
        <v>249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679</v>
      </c>
      <c r="C8485" s="205" t="s">
        <v>680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300</v>
      </c>
      <c r="H8485" s="207" t="s">
        <v>1899</v>
      </c>
      <c r="I8485" s="207" t="s">
        <v>189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679</v>
      </c>
      <c r="C8486" s="205" t="s">
        <v>680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286</v>
      </c>
      <c r="H8486" s="207" t="s">
        <v>1603</v>
      </c>
      <c r="I8486" s="207" t="s">
        <v>237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679</v>
      </c>
      <c r="C8487" s="205" t="s">
        <v>680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286</v>
      </c>
      <c r="H8487" s="207" t="s">
        <v>1603</v>
      </c>
      <c r="I8487" s="207" t="s">
        <v>189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679</v>
      </c>
      <c r="C8488" s="205" t="s">
        <v>680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300</v>
      </c>
      <c r="H8488" s="207" t="s">
        <v>1603</v>
      </c>
      <c r="I8488" s="207" t="s">
        <v>237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679</v>
      </c>
      <c r="C8489" s="205" t="s">
        <v>680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300</v>
      </c>
      <c r="H8489" s="207" t="s">
        <v>1603</v>
      </c>
      <c r="I8489" s="207" t="s">
        <v>189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679</v>
      </c>
      <c r="C8490" s="205" t="s">
        <v>680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284</v>
      </c>
      <c r="H8490" s="207" t="s">
        <v>1900</v>
      </c>
      <c r="I8490" s="207" t="s">
        <v>167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679</v>
      </c>
      <c r="C8491" s="205" t="s">
        <v>680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314</v>
      </c>
      <c r="H8491" s="207" t="s">
        <v>1731</v>
      </c>
      <c r="I8491" s="207" t="s">
        <v>238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679</v>
      </c>
      <c r="C8492" s="205" t="s">
        <v>680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314</v>
      </c>
      <c r="H8492" s="207" t="s">
        <v>1731</v>
      </c>
      <c r="I8492" s="207" t="s">
        <v>237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679</v>
      </c>
      <c r="C8493" s="205" t="s">
        <v>680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314</v>
      </c>
      <c r="H8493" s="207" t="s">
        <v>1731</v>
      </c>
      <c r="I8493" s="207" t="s">
        <v>237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679</v>
      </c>
      <c r="C8494" s="205" t="s">
        <v>680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314</v>
      </c>
      <c r="H8494" s="207" t="s">
        <v>1731</v>
      </c>
      <c r="I8494" s="207" t="s">
        <v>238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679</v>
      </c>
      <c r="C8495" s="205" t="s">
        <v>680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300</v>
      </c>
      <c r="H8495" s="207" t="s">
        <v>406</v>
      </c>
      <c r="I8495" s="207" t="s">
        <v>238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679</v>
      </c>
      <c r="C8496" s="205" t="s">
        <v>680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284</v>
      </c>
      <c r="H8496" s="207" t="s">
        <v>406</v>
      </c>
      <c r="I8496" s="207" t="s">
        <v>238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679</v>
      </c>
      <c r="C8497" s="205" t="s">
        <v>680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284</v>
      </c>
      <c r="H8497" s="207" t="s">
        <v>1901</v>
      </c>
      <c r="I8497" s="207" t="s">
        <v>239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679</v>
      </c>
      <c r="C8498" s="205" t="s">
        <v>680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284</v>
      </c>
      <c r="H8498" s="207" t="s">
        <v>1901</v>
      </c>
      <c r="I8498" s="207" t="s">
        <v>239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679</v>
      </c>
      <c r="C8499" s="205" t="s">
        <v>680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284</v>
      </c>
      <c r="H8499" s="207" t="s">
        <v>1901</v>
      </c>
      <c r="I8499" s="207" t="s">
        <v>239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679</v>
      </c>
      <c r="C8500" s="205" t="s">
        <v>680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284</v>
      </c>
      <c r="H8500" s="207" t="s">
        <v>1901</v>
      </c>
      <c r="I8500" s="207" t="s">
        <v>238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679</v>
      </c>
      <c r="C8501" s="205" t="s">
        <v>680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284</v>
      </c>
      <c r="H8501" s="207" t="s">
        <v>1593</v>
      </c>
      <c r="I8501" s="207" t="s">
        <v>238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679</v>
      </c>
      <c r="C8502" s="205" t="s">
        <v>680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284</v>
      </c>
      <c r="H8502" s="207" t="s">
        <v>1593</v>
      </c>
      <c r="I8502" s="207" t="s">
        <v>238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679</v>
      </c>
      <c r="C8503" s="205" t="s">
        <v>680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284</v>
      </c>
      <c r="H8503" s="207" t="s">
        <v>1593</v>
      </c>
      <c r="I8503" s="207" t="s">
        <v>238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679</v>
      </c>
      <c r="C8504" s="205" t="s">
        <v>680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284</v>
      </c>
      <c r="H8504" s="207" t="s">
        <v>1593</v>
      </c>
      <c r="I8504" s="207" t="s">
        <v>238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679</v>
      </c>
      <c r="C8505" s="205" t="s">
        <v>680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284</v>
      </c>
      <c r="H8505" s="207" t="s">
        <v>561</v>
      </c>
      <c r="I8505" s="207" t="s">
        <v>237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679</v>
      </c>
      <c r="C8506" s="205" t="s">
        <v>680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284</v>
      </c>
      <c r="H8506" s="207" t="s">
        <v>561</v>
      </c>
      <c r="I8506" s="207" t="s">
        <v>237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679</v>
      </c>
      <c r="C8507" s="205" t="s">
        <v>680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284</v>
      </c>
      <c r="H8507" s="207" t="s">
        <v>561</v>
      </c>
      <c r="I8507" s="207" t="s">
        <v>237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679</v>
      </c>
      <c r="C8508" s="205" t="s">
        <v>680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284</v>
      </c>
      <c r="H8508" s="207" t="s">
        <v>1749</v>
      </c>
      <c r="I8508" s="207" t="s">
        <v>238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679</v>
      </c>
      <c r="C8509" s="205" t="s">
        <v>680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284</v>
      </c>
      <c r="H8509" s="207" t="s">
        <v>1749</v>
      </c>
      <c r="I8509" s="207" t="s">
        <v>238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679</v>
      </c>
      <c r="C8510" s="205" t="s">
        <v>680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284</v>
      </c>
      <c r="H8510" s="207" t="s">
        <v>1034</v>
      </c>
      <c r="I8510" s="207" t="s">
        <v>239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679</v>
      </c>
      <c r="C8511" s="205" t="s">
        <v>680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284</v>
      </c>
      <c r="H8511" s="207" t="s">
        <v>1034</v>
      </c>
      <c r="I8511" s="207" t="s">
        <v>239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679</v>
      </c>
      <c r="C8512" s="205" t="s">
        <v>680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284</v>
      </c>
      <c r="H8512" s="207" t="s">
        <v>1743</v>
      </c>
      <c r="I8512" s="207" t="s">
        <v>237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679</v>
      </c>
      <c r="C8513" s="205" t="s">
        <v>680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284</v>
      </c>
      <c r="H8513" s="207" t="s">
        <v>1743</v>
      </c>
      <c r="I8513" s="207" t="s">
        <v>189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679</v>
      </c>
      <c r="C8514" s="205" t="s">
        <v>680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284</v>
      </c>
      <c r="H8514" s="207" t="s">
        <v>987</v>
      </c>
      <c r="I8514" s="207" t="s">
        <v>245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679</v>
      </c>
      <c r="C8515" s="205" t="s">
        <v>680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284</v>
      </c>
      <c r="H8515" s="207" t="s">
        <v>987</v>
      </c>
      <c r="I8515" s="207" t="s">
        <v>189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679</v>
      </c>
      <c r="C8516" s="205" t="s">
        <v>680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284</v>
      </c>
      <c r="H8516" s="207" t="s">
        <v>987</v>
      </c>
      <c r="I8516" s="207" t="s">
        <v>245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679</v>
      </c>
      <c r="C8517" s="205" t="s">
        <v>680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284</v>
      </c>
      <c r="H8517" s="207" t="s">
        <v>987</v>
      </c>
      <c r="I8517" s="207" t="s">
        <v>189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679</v>
      </c>
      <c r="C8518" s="205" t="s">
        <v>680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284</v>
      </c>
      <c r="H8518" s="207" t="s">
        <v>1002</v>
      </c>
      <c r="I8518" s="207" t="s">
        <v>241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679</v>
      </c>
      <c r="C8519" s="205" t="s">
        <v>680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284</v>
      </c>
      <c r="H8519" s="207" t="s">
        <v>1002</v>
      </c>
      <c r="I8519" s="207" t="s">
        <v>189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679</v>
      </c>
      <c r="C8520" s="205" t="s">
        <v>680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284</v>
      </c>
      <c r="H8520" s="207" t="s">
        <v>1002</v>
      </c>
      <c r="I8520" s="207" t="s">
        <v>241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679</v>
      </c>
      <c r="C8521" s="205" t="s">
        <v>680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284</v>
      </c>
      <c r="H8521" s="207" t="s">
        <v>1002</v>
      </c>
      <c r="I8521" s="207" t="s">
        <v>189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679</v>
      </c>
      <c r="C8522" s="205" t="s">
        <v>680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284</v>
      </c>
      <c r="H8522" s="207" t="s">
        <v>1002</v>
      </c>
      <c r="I8522" s="207" t="s">
        <v>241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679</v>
      </c>
      <c r="C8523" s="205" t="s">
        <v>680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284</v>
      </c>
      <c r="H8523" s="207" t="s">
        <v>1002</v>
      </c>
      <c r="I8523" s="207" t="s">
        <v>189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679</v>
      </c>
      <c r="C8524" s="205" t="s">
        <v>680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284</v>
      </c>
      <c r="H8524" s="207" t="s">
        <v>385</v>
      </c>
      <c r="I8524" s="207" t="s">
        <v>238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679</v>
      </c>
      <c r="C8525" s="205" t="s">
        <v>680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284</v>
      </c>
      <c r="H8525" s="207" t="s">
        <v>385</v>
      </c>
      <c r="I8525" s="207" t="s">
        <v>189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681</v>
      </c>
      <c r="C8526" s="205" t="s">
        <v>680</v>
      </c>
      <c r="D8526" s="72" t="str">
        <f t="shared" si="267"/>
        <v>fev/2019</v>
      </c>
      <c r="E8526" s="206">
        <v>43500</v>
      </c>
      <c r="F8526" s="205" t="s">
        <v>513</v>
      </c>
      <c r="G8526" s="205" t="s">
        <v>284</v>
      </c>
      <c r="H8526" s="207" t="s">
        <v>203</v>
      </c>
      <c r="I8526" s="207" t="s">
        <v>289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679</v>
      </c>
      <c r="C8527" s="205" t="s">
        <v>680</v>
      </c>
      <c r="D8527" s="72" t="str">
        <f t="shared" si="267"/>
        <v>fev/2019</v>
      </c>
      <c r="E8527" s="206">
        <v>43500</v>
      </c>
      <c r="F8527" s="205" t="s">
        <v>173</v>
      </c>
      <c r="G8527" s="205" t="s">
        <v>284</v>
      </c>
      <c r="H8527" s="207" t="s">
        <v>1902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679</v>
      </c>
      <c r="C8528" s="205" t="s">
        <v>680</v>
      </c>
      <c r="D8528" s="72" t="str">
        <f t="shared" si="267"/>
        <v>fev/2019</v>
      </c>
      <c r="E8528" s="206">
        <v>43500</v>
      </c>
      <c r="F8528" s="205" t="s">
        <v>209</v>
      </c>
      <c r="G8528" s="205" t="s">
        <v>284</v>
      </c>
      <c r="H8528" s="207" t="s">
        <v>295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679</v>
      </c>
      <c r="C8529" s="205" t="s">
        <v>680</v>
      </c>
      <c r="D8529" s="72" t="str">
        <f t="shared" si="267"/>
        <v>fev/2019</v>
      </c>
      <c r="E8529" s="206">
        <v>43500</v>
      </c>
      <c r="F8529" s="205" t="s">
        <v>209</v>
      </c>
      <c r="G8529" s="205" t="s">
        <v>284</v>
      </c>
      <c r="H8529" s="207" t="s">
        <v>295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679</v>
      </c>
      <c r="C8530" s="205" t="s">
        <v>680</v>
      </c>
      <c r="D8530" s="72" t="str">
        <f t="shared" si="267"/>
        <v>fev/2019</v>
      </c>
      <c r="E8530" s="206">
        <v>43500</v>
      </c>
      <c r="F8530" s="205" t="s">
        <v>209</v>
      </c>
      <c r="G8530" s="205" t="s">
        <v>284</v>
      </c>
      <c r="H8530" s="207" t="s">
        <v>295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679</v>
      </c>
      <c r="C8531" s="205" t="s">
        <v>680</v>
      </c>
      <c r="D8531" s="72" t="str">
        <f t="shared" si="267"/>
        <v>fev/2019</v>
      </c>
      <c r="E8531" s="206">
        <v>43500</v>
      </c>
      <c r="F8531" s="205" t="s">
        <v>209</v>
      </c>
      <c r="G8531" s="205" t="s">
        <v>284</v>
      </c>
      <c r="H8531" s="207" t="s">
        <v>295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679</v>
      </c>
      <c r="C8532" s="205" t="s">
        <v>680</v>
      </c>
      <c r="D8532" s="72" t="str">
        <f t="shared" si="267"/>
        <v>fev/2019</v>
      </c>
      <c r="E8532" s="206">
        <v>43500</v>
      </c>
      <c r="F8532" s="205" t="s">
        <v>209</v>
      </c>
      <c r="G8532" s="205" t="s">
        <v>284</v>
      </c>
      <c r="H8532" s="207" t="s">
        <v>295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679</v>
      </c>
      <c r="C8533" s="205" t="s">
        <v>680</v>
      </c>
      <c r="D8533" s="72" t="str">
        <f t="shared" si="267"/>
        <v>fev/2019</v>
      </c>
      <c r="E8533" s="206">
        <v>43500</v>
      </c>
      <c r="F8533" s="205" t="s">
        <v>209</v>
      </c>
      <c r="G8533" s="205" t="s">
        <v>284</v>
      </c>
      <c r="H8533" s="207" t="s">
        <v>295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679</v>
      </c>
      <c r="C8534" s="205" t="s">
        <v>680</v>
      </c>
      <c r="D8534" s="72" t="str">
        <f t="shared" si="267"/>
        <v>fev/2019</v>
      </c>
      <c r="E8534" s="206">
        <v>43500</v>
      </c>
      <c r="F8534" s="205" t="s">
        <v>209</v>
      </c>
      <c r="G8534" s="205" t="s">
        <v>284</v>
      </c>
      <c r="H8534" s="207" t="s">
        <v>295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679</v>
      </c>
      <c r="C8535" s="205" t="s">
        <v>680</v>
      </c>
      <c r="D8535" s="72" t="str">
        <f t="shared" si="267"/>
        <v>fev/2019</v>
      </c>
      <c r="E8535" s="206">
        <v>43500</v>
      </c>
      <c r="F8535" s="205" t="s">
        <v>209</v>
      </c>
      <c r="G8535" s="205" t="s">
        <v>284</v>
      </c>
      <c r="H8535" s="207" t="s">
        <v>295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679</v>
      </c>
      <c r="C8536" s="205" t="s">
        <v>680</v>
      </c>
      <c r="D8536" s="72" t="str">
        <f t="shared" si="267"/>
        <v>fev/2019</v>
      </c>
      <c r="E8536" s="206">
        <v>43500</v>
      </c>
      <c r="F8536" s="205" t="s">
        <v>209</v>
      </c>
      <c r="G8536" s="205" t="s">
        <v>284</v>
      </c>
      <c r="H8536" s="207" t="s">
        <v>295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679</v>
      </c>
      <c r="C8537" s="205" t="s">
        <v>680</v>
      </c>
      <c r="D8537" s="72" t="str">
        <f t="shared" si="267"/>
        <v>fev/2019</v>
      </c>
      <c r="E8537" s="206">
        <v>43500</v>
      </c>
      <c r="F8537" s="205" t="s">
        <v>209</v>
      </c>
      <c r="G8537" s="205" t="s">
        <v>284</v>
      </c>
      <c r="H8537" s="207" t="s">
        <v>295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679</v>
      </c>
      <c r="C8538" s="205" t="s">
        <v>680</v>
      </c>
      <c r="D8538" s="72" t="str">
        <f t="shared" si="267"/>
        <v>fev/2019</v>
      </c>
      <c r="E8538" s="206">
        <v>43500</v>
      </c>
      <c r="F8538" s="205" t="s">
        <v>209</v>
      </c>
      <c r="G8538" s="205" t="s">
        <v>284</v>
      </c>
      <c r="H8538" s="207" t="s">
        <v>295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679</v>
      </c>
      <c r="C8539" s="205" t="s">
        <v>680</v>
      </c>
      <c r="D8539" s="72" t="str">
        <f t="shared" si="267"/>
        <v>fev/2019</v>
      </c>
      <c r="E8539" s="206">
        <v>43500</v>
      </c>
      <c r="F8539" s="205" t="s">
        <v>209</v>
      </c>
      <c r="G8539" s="205" t="s">
        <v>284</v>
      </c>
      <c r="H8539" s="207" t="s">
        <v>295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679</v>
      </c>
      <c r="C8540" s="205" t="s">
        <v>680</v>
      </c>
      <c r="D8540" s="72" t="str">
        <f t="shared" si="267"/>
        <v>fev/2019</v>
      </c>
      <c r="E8540" s="206">
        <v>43500</v>
      </c>
      <c r="F8540" s="205" t="s">
        <v>209</v>
      </c>
      <c r="G8540" s="205" t="s">
        <v>284</v>
      </c>
      <c r="H8540" s="207" t="s">
        <v>295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679</v>
      </c>
      <c r="C8541" s="205" t="s">
        <v>680</v>
      </c>
      <c r="D8541" s="72" t="str">
        <f t="shared" si="267"/>
        <v>fev/2019</v>
      </c>
      <c r="E8541" s="206">
        <v>43500</v>
      </c>
      <c r="F8541" s="205" t="s">
        <v>209</v>
      </c>
      <c r="G8541" s="205" t="s">
        <v>284</v>
      </c>
      <c r="H8541" s="207" t="s">
        <v>295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681</v>
      </c>
      <c r="C8542" s="205" t="s">
        <v>680</v>
      </c>
      <c r="D8542" s="72" t="str">
        <f t="shared" si="267"/>
        <v>fev/2019</v>
      </c>
      <c r="E8542" s="206">
        <v>43500</v>
      </c>
      <c r="F8542" s="205" t="s">
        <v>200</v>
      </c>
      <c r="G8542" s="205" t="s">
        <v>284</v>
      </c>
      <c r="H8542" s="207" t="s">
        <v>1875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679</v>
      </c>
      <c r="C8543" s="205" t="s">
        <v>680</v>
      </c>
      <c r="D8543" s="72" t="str">
        <f t="shared" si="267"/>
        <v>fev/2019</v>
      </c>
      <c r="E8543" s="206">
        <v>43500</v>
      </c>
      <c r="F8543" s="205" t="s">
        <v>200</v>
      </c>
      <c r="G8543" s="205" t="s">
        <v>284</v>
      </c>
      <c r="H8543" s="207" t="s">
        <v>1875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679</v>
      </c>
      <c r="C8544" s="205" t="s">
        <v>680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284</v>
      </c>
      <c r="H8544" s="207" t="s">
        <v>1027</v>
      </c>
      <c r="I8544" s="207" t="s">
        <v>242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679</v>
      </c>
      <c r="C8545" s="205" t="s">
        <v>680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284</v>
      </c>
      <c r="H8545" s="207" t="s">
        <v>1027</v>
      </c>
      <c r="I8545" s="207" t="s">
        <v>242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679</v>
      </c>
      <c r="C8546" s="205" t="s">
        <v>680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284</v>
      </c>
      <c r="H8546" s="207" t="s">
        <v>1027</v>
      </c>
      <c r="I8546" s="207" t="s">
        <v>242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679</v>
      </c>
      <c r="C8547" s="205" t="s">
        <v>680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284</v>
      </c>
      <c r="H8547" s="207" t="s">
        <v>1027</v>
      </c>
      <c r="I8547" s="207" t="s">
        <v>242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679</v>
      </c>
      <c r="C8548" s="205" t="s">
        <v>680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284</v>
      </c>
      <c r="H8548" s="207" t="s">
        <v>1027</v>
      </c>
      <c r="I8548" s="207" t="s">
        <v>242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679</v>
      </c>
      <c r="C8549" s="205" t="s">
        <v>680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284</v>
      </c>
      <c r="H8549" s="207" t="s">
        <v>1027</v>
      </c>
      <c r="I8549" s="207" t="s">
        <v>242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679</v>
      </c>
      <c r="C8550" s="205" t="s">
        <v>680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284</v>
      </c>
      <c r="H8550" s="207" t="s">
        <v>1027</v>
      </c>
      <c r="I8550" s="207" t="s">
        <v>242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679</v>
      </c>
      <c r="C8551" s="205" t="s">
        <v>680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284</v>
      </c>
      <c r="H8551" s="207" t="s">
        <v>1027</v>
      </c>
      <c r="I8551" s="207" t="s">
        <v>242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679</v>
      </c>
      <c r="C8552" s="205" t="s">
        <v>680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284</v>
      </c>
      <c r="H8552" s="207" t="s">
        <v>1027</v>
      </c>
      <c r="I8552" s="207" t="s">
        <v>242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679</v>
      </c>
      <c r="C8553" s="205" t="s">
        <v>680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284</v>
      </c>
      <c r="H8553" s="207" t="s">
        <v>1027</v>
      </c>
      <c r="I8553" s="207" t="s">
        <v>242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679</v>
      </c>
      <c r="C8554" s="205" t="s">
        <v>680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284</v>
      </c>
      <c r="H8554" s="207" t="s">
        <v>1027</v>
      </c>
      <c r="I8554" s="207" t="s">
        <v>242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679</v>
      </c>
      <c r="C8555" s="205" t="s">
        <v>680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284</v>
      </c>
      <c r="H8555" s="207" t="s">
        <v>1027</v>
      </c>
      <c r="I8555" s="207" t="s">
        <v>242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679</v>
      </c>
      <c r="C8556" s="205" t="s">
        <v>680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284</v>
      </c>
      <c r="H8556" s="207" t="s">
        <v>1027</v>
      </c>
      <c r="I8556" s="207" t="s">
        <v>242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679</v>
      </c>
      <c r="C8557" s="205" t="s">
        <v>680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284</v>
      </c>
      <c r="H8557" s="207" t="s">
        <v>1027</v>
      </c>
      <c r="I8557" s="207" t="s">
        <v>242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679</v>
      </c>
      <c r="C8558" s="205" t="s">
        <v>680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284</v>
      </c>
      <c r="H8558" s="207" t="s">
        <v>1027</v>
      </c>
      <c r="I8558" s="207" t="s">
        <v>242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679</v>
      </c>
      <c r="C8559" s="205" t="s">
        <v>680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284</v>
      </c>
      <c r="H8559" s="207" t="s">
        <v>1027</v>
      </c>
      <c r="I8559" s="207" t="s">
        <v>242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679</v>
      </c>
      <c r="C8560" s="205" t="s">
        <v>680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284</v>
      </c>
      <c r="H8560" s="207" t="s">
        <v>1027</v>
      </c>
      <c r="I8560" s="207" t="s">
        <v>242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679</v>
      </c>
      <c r="C8561" s="205" t="s">
        <v>680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284</v>
      </c>
      <c r="H8561" s="207" t="s">
        <v>1027</v>
      </c>
      <c r="I8561" s="207" t="s">
        <v>242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679</v>
      </c>
      <c r="C8562" s="205" t="s">
        <v>680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284</v>
      </c>
      <c r="H8562" s="207" t="s">
        <v>1027</v>
      </c>
      <c r="I8562" s="207" t="s">
        <v>242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679</v>
      </c>
      <c r="C8563" s="205" t="s">
        <v>680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284</v>
      </c>
      <c r="H8563" s="207" t="s">
        <v>1027</v>
      </c>
      <c r="I8563" s="207" t="s">
        <v>242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679</v>
      </c>
      <c r="C8564" s="205" t="s">
        <v>680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284</v>
      </c>
      <c r="H8564" s="207" t="s">
        <v>1027</v>
      </c>
      <c r="I8564" s="207" t="s">
        <v>242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679</v>
      </c>
      <c r="C8565" s="205" t="s">
        <v>680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284</v>
      </c>
      <c r="H8565" s="207" t="s">
        <v>1027</v>
      </c>
      <c r="I8565" s="207" t="s">
        <v>242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679</v>
      </c>
      <c r="C8566" s="205" t="s">
        <v>680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284</v>
      </c>
      <c r="H8566" s="207" t="s">
        <v>1027</v>
      </c>
      <c r="I8566" s="207" t="s">
        <v>242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679</v>
      </c>
      <c r="C8567" s="205" t="s">
        <v>680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284</v>
      </c>
      <c r="H8567" s="207" t="s">
        <v>1027</v>
      </c>
      <c r="I8567" s="207" t="s">
        <v>242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679</v>
      </c>
      <c r="C8568" s="205" t="s">
        <v>680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284</v>
      </c>
      <c r="H8568" s="207" t="s">
        <v>1027</v>
      </c>
      <c r="I8568" s="207" t="s">
        <v>242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679</v>
      </c>
      <c r="C8569" s="205" t="s">
        <v>680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284</v>
      </c>
      <c r="H8569" s="207" t="s">
        <v>1027</v>
      </c>
      <c r="I8569" s="207" t="s">
        <v>242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679</v>
      </c>
      <c r="C8570" s="205" t="s">
        <v>680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284</v>
      </c>
      <c r="H8570" s="207" t="s">
        <v>1027</v>
      </c>
      <c r="I8570" s="207" t="s">
        <v>242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679</v>
      </c>
      <c r="C8571" s="205" t="s">
        <v>680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284</v>
      </c>
      <c r="H8571" s="207" t="s">
        <v>1027</v>
      </c>
      <c r="I8571" s="207" t="s">
        <v>242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679</v>
      </c>
      <c r="C8572" s="205" t="s">
        <v>680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284</v>
      </c>
      <c r="H8572" s="207" t="s">
        <v>1027</v>
      </c>
      <c r="I8572" s="207" t="s">
        <v>242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679</v>
      </c>
      <c r="C8573" s="205" t="s">
        <v>680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284</v>
      </c>
      <c r="H8573" s="207" t="s">
        <v>1027</v>
      </c>
      <c r="I8573" s="207" t="s">
        <v>242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679</v>
      </c>
      <c r="C8574" s="205" t="s">
        <v>680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284</v>
      </c>
      <c r="H8574" s="207" t="s">
        <v>1027</v>
      </c>
      <c r="I8574" s="207" t="s">
        <v>242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679</v>
      </c>
      <c r="C8575" s="205" t="s">
        <v>680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284</v>
      </c>
      <c r="H8575" s="207" t="s">
        <v>1027</v>
      </c>
      <c r="I8575" s="207" t="s">
        <v>242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679</v>
      </c>
      <c r="C8576" s="205" t="s">
        <v>680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284</v>
      </c>
      <c r="H8576" s="207" t="s">
        <v>1027</v>
      </c>
      <c r="I8576" s="207" t="s">
        <v>242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679</v>
      </c>
      <c r="C8577" s="205" t="s">
        <v>680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284</v>
      </c>
      <c r="H8577" s="207" t="s">
        <v>1027</v>
      </c>
      <c r="I8577" s="207" t="s">
        <v>242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679</v>
      </c>
      <c r="C8578" s="205" t="s">
        <v>680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284</v>
      </c>
      <c r="H8578" s="207" t="s">
        <v>1027</v>
      </c>
      <c r="I8578" s="207" t="s">
        <v>242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679</v>
      </c>
      <c r="C8579" s="205" t="s">
        <v>680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284</v>
      </c>
      <c r="H8579" s="207" t="s">
        <v>1027</v>
      </c>
      <c r="I8579" s="207" t="s">
        <v>242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679</v>
      </c>
      <c r="C8580" s="205" t="s">
        <v>680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284</v>
      </c>
      <c r="H8580" s="207" t="s">
        <v>1027</v>
      </c>
      <c r="I8580" s="207" t="s">
        <v>242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679</v>
      </c>
      <c r="C8581" s="205" t="s">
        <v>680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284</v>
      </c>
      <c r="H8581" s="207" t="s">
        <v>1027</v>
      </c>
      <c r="I8581" s="207" t="s">
        <v>242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679</v>
      </c>
      <c r="C8582" s="205" t="s">
        <v>680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284</v>
      </c>
      <c r="H8582" s="207" t="s">
        <v>1027</v>
      </c>
      <c r="I8582" s="207" t="s">
        <v>242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679</v>
      </c>
      <c r="C8583" s="205" t="s">
        <v>680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284</v>
      </c>
      <c r="H8583" s="207" t="s">
        <v>1027</v>
      </c>
      <c r="I8583" s="207" t="s">
        <v>242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679</v>
      </c>
      <c r="C8584" s="205" t="s">
        <v>680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284</v>
      </c>
      <c r="H8584" s="207" t="s">
        <v>1027</v>
      </c>
      <c r="I8584" s="207" t="s">
        <v>242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679</v>
      </c>
      <c r="C8585" s="205" t="s">
        <v>680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284</v>
      </c>
      <c r="H8585" s="207" t="s">
        <v>1027</v>
      </c>
      <c r="I8585" s="207" t="s">
        <v>242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679</v>
      </c>
      <c r="C8586" s="205" t="s">
        <v>680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284</v>
      </c>
      <c r="H8586" s="207" t="s">
        <v>1027</v>
      </c>
      <c r="I8586" s="207" t="s">
        <v>242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679</v>
      </c>
      <c r="C8587" s="205" t="s">
        <v>680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284</v>
      </c>
      <c r="H8587" s="207" t="s">
        <v>1027</v>
      </c>
      <c r="I8587" s="207" t="s">
        <v>242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679</v>
      </c>
      <c r="C8588" s="205" t="s">
        <v>680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284</v>
      </c>
      <c r="H8588" s="207" t="s">
        <v>1027</v>
      </c>
      <c r="I8588" s="207" t="s">
        <v>242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679</v>
      </c>
      <c r="C8589" s="205" t="s">
        <v>680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284</v>
      </c>
      <c r="H8589" s="207" t="s">
        <v>1027</v>
      </c>
      <c r="I8589" s="207" t="s">
        <v>242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679</v>
      </c>
      <c r="C8590" s="205" t="s">
        <v>680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284</v>
      </c>
      <c r="H8590" s="207" t="s">
        <v>1027</v>
      </c>
      <c r="I8590" s="207" t="s">
        <v>242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679</v>
      </c>
      <c r="C8591" s="205" t="s">
        <v>680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284</v>
      </c>
      <c r="H8591" s="207" t="s">
        <v>1027</v>
      </c>
      <c r="I8591" s="207" t="s">
        <v>242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679</v>
      </c>
      <c r="C8592" s="205" t="s">
        <v>680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284</v>
      </c>
      <c r="H8592" s="207" t="s">
        <v>1027</v>
      </c>
      <c r="I8592" s="207" t="s">
        <v>242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679</v>
      </c>
      <c r="C8593" s="205" t="s">
        <v>680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284</v>
      </c>
      <c r="H8593" s="207" t="s">
        <v>1027</v>
      </c>
      <c r="I8593" s="207" t="s">
        <v>242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679</v>
      </c>
      <c r="C8594" s="205" t="s">
        <v>680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284</v>
      </c>
      <c r="H8594" s="207" t="s">
        <v>1027</v>
      </c>
      <c r="I8594" s="207" t="s">
        <v>242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679</v>
      </c>
      <c r="C8595" s="205" t="s">
        <v>680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284</v>
      </c>
      <c r="H8595" s="207" t="s">
        <v>1027</v>
      </c>
      <c r="I8595" s="207" t="s">
        <v>242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679</v>
      </c>
      <c r="C8596" s="205" t="s">
        <v>680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284</v>
      </c>
      <c r="H8596" s="207" t="s">
        <v>1027</v>
      </c>
      <c r="I8596" s="207" t="s">
        <v>242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679</v>
      </c>
      <c r="C8597" s="205" t="s">
        <v>680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284</v>
      </c>
      <c r="H8597" s="207" t="s">
        <v>1027</v>
      </c>
      <c r="I8597" s="207" t="s">
        <v>242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679</v>
      </c>
      <c r="C8598" s="205" t="s">
        <v>680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284</v>
      </c>
      <c r="H8598" s="207" t="s">
        <v>1027</v>
      </c>
      <c r="I8598" s="207" t="s">
        <v>242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679</v>
      </c>
      <c r="C8599" s="205" t="s">
        <v>680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284</v>
      </c>
      <c r="H8599" s="207" t="s">
        <v>1027</v>
      </c>
      <c r="I8599" s="207" t="s">
        <v>242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679</v>
      </c>
      <c r="C8600" s="205" t="s">
        <v>680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284</v>
      </c>
      <c r="H8600" s="207" t="s">
        <v>1027</v>
      </c>
      <c r="I8600" s="207" t="s">
        <v>242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679</v>
      </c>
      <c r="C8601" s="205" t="s">
        <v>680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284</v>
      </c>
      <c r="H8601" s="207" t="s">
        <v>1027</v>
      </c>
      <c r="I8601" s="207" t="s">
        <v>242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679</v>
      </c>
      <c r="C8602" s="205" t="s">
        <v>680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284</v>
      </c>
      <c r="H8602" s="207" t="s">
        <v>1027</v>
      </c>
      <c r="I8602" s="207" t="s">
        <v>242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679</v>
      </c>
      <c r="C8603" s="205" t="s">
        <v>680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284</v>
      </c>
      <c r="H8603" s="207" t="s">
        <v>1027</v>
      </c>
      <c r="I8603" s="207" t="s">
        <v>242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679</v>
      </c>
      <c r="C8604" s="205" t="s">
        <v>680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284</v>
      </c>
      <c r="H8604" s="207" t="s">
        <v>1027</v>
      </c>
      <c r="I8604" s="207" t="s">
        <v>242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679</v>
      </c>
      <c r="C8605" s="205" t="s">
        <v>680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284</v>
      </c>
      <c r="H8605" s="207" t="s">
        <v>1027</v>
      </c>
      <c r="I8605" s="207" t="s">
        <v>242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679</v>
      </c>
      <c r="C8606" s="205" t="s">
        <v>680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284</v>
      </c>
      <c r="H8606" s="207" t="s">
        <v>1027</v>
      </c>
      <c r="I8606" s="207" t="s">
        <v>242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679</v>
      </c>
      <c r="C8607" s="205" t="s">
        <v>680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284</v>
      </c>
      <c r="H8607" s="207" t="s">
        <v>1027</v>
      </c>
      <c r="I8607" s="207" t="s">
        <v>242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679</v>
      </c>
      <c r="C8608" s="205" t="s">
        <v>680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284</v>
      </c>
      <c r="H8608" s="207" t="s">
        <v>1027</v>
      </c>
      <c r="I8608" s="207" t="s">
        <v>242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679</v>
      </c>
      <c r="C8609" s="205" t="s">
        <v>680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284</v>
      </c>
      <c r="H8609" s="207" t="s">
        <v>1027</v>
      </c>
      <c r="I8609" s="207" t="s">
        <v>242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679</v>
      </c>
      <c r="C8610" s="205" t="s">
        <v>680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284</v>
      </c>
      <c r="H8610" s="207" t="s">
        <v>1027</v>
      </c>
      <c r="I8610" s="207" t="s">
        <v>242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679</v>
      </c>
      <c r="C8611" s="205" t="s">
        <v>680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284</v>
      </c>
      <c r="H8611" s="207" t="s">
        <v>1027</v>
      </c>
      <c r="I8611" s="207" t="s">
        <v>242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679</v>
      </c>
      <c r="C8612" s="205" t="s">
        <v>680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284</v>
      </c>
      <c r="H8612" s="207" t="s">
        <v>1027</v>
      </c>
      <c r="I8612" s="207" t="s">
        <v>242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679</v>
      </c>
      <c r="C8613" s="205" t="s">
        <v>680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284</v>
      </c>
      <c r="H8613" s="207" t="s">
        <v>1027</v>
      </c>
      <c r="I8613" s="207" t="s">
        <v>242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679</v>
      </c>
      <c r="C8614" s="205" t="s">
        <v>680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284</v>
      </c>
      <c r="H8614" s="207" t="s">
        <v>1027</v>
      </c>
      <c r="I8614" s="207" t="s">
        <v>242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679</v>
      </c>
      <c r="C8615" s="205" t="s">
        <v>680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284</v>
      </c>
      <c r="H8615" s="207" t="s">
        <v>1027</v>
      </c>
      <c r="I8615" s="207" t="s">
        <v>242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679</v>
      </c>
      <c r="C8616" s="205" t="s">
        <v>680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284</v>
      </c>
      <c r="H8616" s="207" t="s">
        <v>1027</v>
      </c>
      <c r="I8616" s="207" t="s">
        <v>242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679</v>
      </c>
      <c r="C8617" s="205" t="s">
        <v>680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284</v>
      </c>
      <c r="H8617" s="207" t="s">
        <v>1027</v>
      </c>
      <c r="I8617" s="207" t="s">
        <v>242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679</v>
      </c>
      <c r="C8618" s="205" t="s">
        <v>680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284</v>
      </c>
      <c r="H8618" s="207" t="s">
        <v>1027</v>
      </c>
      <c r="I8618" s="207" t="s">
        <v>242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679</v>
      </c>
      <c r="C8619" s="205" t="s">
        <v>680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284</v>
      </c>
      <c r="H8619" s="207" t="s">
        <v>1027</v>
      </c>
      <c r="I8619" s="207" t="s">
        <v>242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679</v>
      </c>
      <c r="C8620" s="205" t="s">
        <v>680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284</v>
      </c>
      <c r="H8620" s="207" t="s">
        <v>1027</v>
      </c>
      <c r="I8620" s="207" t="s">
        <v>242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679</v>
      </c>
      <c r="C8621" s="205" t="s">
        <v>680</v>
      </c>
      <c r="D8621" s="72" t="str">
        <f t="shared" si="269"/>
        <v>fev/2019</v>
      </c>
      <c r="E8621" s="206">
        <v>43501</v>
      </c>
      <c r="F8621" s="205" t="s">
        <v>209</v>
      </c>
      <c r="G8621" s="205" t="s">
        <v>284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679</v>
      </c>
      <c r="C8622" s="205" t="s">
        <v>680</v>
      </c>
      <c r="D8622" s="72" t="str">
        <f t="shared" si="269"/>
        <v>fev/2019</v>
      </c>
      <c r="E8622" s="206">
        <v>43501</v>
      </c>
      <c r="F8622" s="205" t="s">
        <v>209</v>
      </c>
      <c r="G8622" s="205" t="s">
        <v>284</v>
      </c>
      <c r="H8622" s="207" t="s">
        <v>295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679</v>
      </c>
      <c r="C8623" s="205" t="s">
        <v>680</v>
      </c>
      <c r="D8623" s="72" t="str">
        <f t="shared" si="269"/>
        <v>fev/2019</v>
      </c>
      <c r="E8623" s="206">
        <v>43501</v>
      </c>
      <c r="F8623" s="205" t="s">
        <v>187</v>
      </c>
      <c r="G8623" s="205" t="s">
        <v>284</v>
      </c>
      <c r="H8623" s="207" t="s">
        <v>1881</v>
      </c>
      <c r="I8623" s="207" t="s">
        <v>188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681</v>
      </c>
      <c r="C8624" s="205" t="s">
        <v>680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284</v>
      </c>
      <c r="H8624" s="207" t="s">
        <v>140</v>
      </c>
      <c r="I8624" s="207" t="s">
        <v>224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681</v>
      </c>
      <c r="C8625" s="205" t="s">
        <v>680</v>
      </c>
      <c r="D8625" s="72" t="str">
        <f t="shared" si="269"/>
        <v>fev/2019</v>
      </c>
      <c r="E8625" s="206">
        <v>43503</v>
      </c>
      <c r="F8625" s="205" t="s">
        <v>513</v>
      </c>
      <c r="G8625" s="205" t="s">
        <v>284</v>
      </c>
      <c r="H8625" s="207" t="s">
        <v>203</v>
      </c>
      <c r="I8625" s="207" t="s">
        <v>289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681</v>
      </c>
      <c r="C8626" s="205" t="s">
        <v>680</v>
      </c>
      <c r="D8626" s="72" t="str">
        <f t="shared" si="269"/>
        <v>fev/2019</v>
      </c>
      <c r="E8626" s="206">
        <v>43503</v>
      </c>
      <c r="F8626" s="205" t="s">
        <v>200</v>
      </c>
      <c r="G8626" s="205" t="s">
        <v>284</v>
      </c>
      <c r="H8626" s="207" t="s">
        <v>1875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679</v>
      </c>
      <c r="C8627" s="205" t="s">
        <v>680</v>
      </c>
      <c r="D8627" s="72" t="str">
        <f t="shared" si="269"/>
        <v>fev/2019</v>
      </c>
      <c r="E8627" s="206">
        <v>43503</v>
      </c>
      <c r="F8627" s="205" t="s">
        <v>200</v>
      </c>
      <c r="G8627" s="205" t="s">
        <v>284</v>
      </c>
      <c r="H8627" s="207" t="s">
        <v>1875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679</v>
      </c>
      <c r="C8628" s="205" t="s">
        <v>680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290</v>
      </c>
      <c r="H8628" s="207" t="s">
        <v>1603</v>
      </c>
      <c r="I8628" s="207" t="s">
        <v>237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679</v>
      </c>
      <c r="C8629" s="205" t="s">
        <v>680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290</v>
      </c>
      <c r="H8629" s="207" t="s">
        <v>1603</v>
      </c>
      <c r="I8629" s="207" t="s">
        <v>189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679</v>
      </c>
      <c r="C8630" s="205" t="s">
        <v>680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284</v>
      </c>
      <c r="H8630" s="207" t="s">
        <v>1603</v>
      </c>
      <c r="I8630" s="207" t="s">
        <v>237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679</v>
      </c>
      <c r="C8631" s="205" t="s">
        <v>680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284</v>
      </c>
      <c r="H8631" s="207" t="s">
        <v>1603</v>
      </c>
      <c r="I8631" s="207" t="s">
        <v>189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679</v>
      </c>
      <c r="C8632" s="205" t="s">
        <v>680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290</v>
      </c>
      <c r="H8632" s="207" t="s">
        <v>1731</v>
      </c>
      <c r="I8632" s="207" t="s">
        <v>237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679</v>
      </c>
      <c r="C8633" s="205" t="s">
        <v>680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290</v>
      </c>
      <c r="H8633" s="207" t="s">
        <v>1731</v>
      </c>
      <c r="I8633" s="207" t="s">
        <v>238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679</v>
      </c>
      <c r="C8634" s="205" t="s">
        <v>680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290</v>
      </c>
      <c r="H8634" s="207" t="s">
        <v>1731</v>
      </c>
      <c r="I8634" s="207" t="s">
        <v>238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679</v>
      </c>
      <c r="C8635" s="205" t="s">
        <v>680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284</v>
      </c>
      <c r="H8635" s="207" t="s">
        <v>1820</v>
      </c>
      <c r="I8635" s="207" t="s">
        <v>245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679</v>
      </c>
      <c r="C8636" s="205" t="s">
        <v>680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284</v>
      </c>
      <c r="H8636" s="207" t="s">
        <v>1820</v>
      </c>
      <c r="I8636" s="207" t="s">
        <v>189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679</v>
      </c>
      <c r="C8637" s="205" t="s">
        <v>680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284</v>
      </c>
      <c r="H8637" s="207" t="s">
        <v>1011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679</v>
      </c>
      <c r="C8638" s="205" t="s">
        <v>680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284</v>
      </c>
      <c r="H8638" s="207" t="s">
        <v>1011</v>
      </c>
      <c r="I8638" s="207" t="s">
        <v>189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679</v>
      </c>
      <c r="C8639" s="205" t="s">
        <v>680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284</v>
      </c>
      <c r="H8639" s="207" t="s">
        <v>1011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679</v>
      </c>
      <c r="C8640" s="205" t="s">
        <v>680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284</v>
      </c>
      <c r="H8640" s="207" t="s">
        <v>1011</v>
      </c>
      <c r="I8640" s="207" t="s">
        <v>189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679</v>
      </c>
      <c r="C8641" s="205" t="s">
        <v>680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284</v>
      </c>
      <c r="H8641" s="207" t="s">
        <v>1011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679</v>
      </c>
      <c r="C8642" s="205" t="s">
        <v>680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284</v>
      </c>
      <c r="H8642" s="207" t="s">
        <v>1011</v>
      </c>
      <c r="I8642" s="207" t="s">
        <v>189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679</v>
      </c>
      <c r="C8643" s="205" t="s">
        <v>680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284</v>
      </c>
      <c r="H8643" s="207" t="s">
        <v>1098</v>
      </c>
      <c r="I8643" s="207" t="s">
        <v>192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679</v>
      </c>
      <c r="C8644" s="205" t="s">
        <v>680</v>
      </c>
      <c r="D8644" s="72" t="str">
        <f t="shared" ref="D8644:D8707" si="271">TEXT(E8644,"mmm/aaaa")</f>
        <v>fev/2019</v>
      </c>
      <c r="E8644" s="206">
        <v>43504</v>
      </c>
      <c r="F8644" s="205" t="s">
        <v>1606</v>
      </c>
      <c r="G8644" s="205" t="s">
        <v>284</v>
      </c>
      <c r="H8644" s="207" t="s">
        <v>1876</v>
      </c>
      <c r="I8644" s="207" t="s">
        <v>201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679</v>
      </c>
      <c r="C8645" s="205" t="s">
        <v>680</v>
      </c>
      <c r="D8645" s="72" t="str">
        <f t="shared" si="271"/>
        <v>fev/2019</v>
      </c>
      <c r="E8645" s="206">
        <v>43504</v>
      </c>
      <c r="F8645" s="205" t="s">
        <v>1903</v>
      </c>
      <c r="G8645" s="205" t="s">
        <v>284</v>
      </c>
      <c r="H8645" s="207" t="s">
        <v>1167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679</v>
      </c>
      <c r="C8646" s="205" t="s">
        <v>680</v>
      </c>
      <c r="D8646" s="72" t="str">
        <f t="shared" si="271"/>
        <v>fev/2019</v>
      </c>
      <c r="E8646" s="206">
        <v>43504</v>
      </c>
      <c r="F8646" s="205" t="s">
        <v>172</v>
      </c>
      <c r="G8646" s="205" t="s">
        <v>284</v>
      </c>
      <c r="H8646" s="207" t="s">
        <v>708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679</v>
      </c>
      <c r="C8647" s="205" t="s">
        <v>680</v>
      </c>
      <c r="D8647" s="72" t="str">
        <f t="shared" si="271"/>
        <v>fev/2019</v>
      </c>
      <c r="E8647" s="206">
        <v>43504</v>
      </c>
      <c r="F8647" s="205" t="s">
        <v>209</v>
      </c>
      <c r="G8647" s="205" t="s">
        <v>284</v>
      </c>
      <c r="H8647" s="207" t="s">
        <v>295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679</v>
      </c>
      <c r="C8648" s="205" t="s">
        <v>680</v>
      </c>
      <c r="D8648" s="72" t="str">
        <f t="shared" si="271"/>
        <v>fev/2019</v>
      </c>
      <c r="E8648" s="206">
        <v>43504</v>
      </c>
      <c r="F8648" s="205" t="s">
        <v>209</v>
      </c>
      <c r="G8648" s="205" t="s">
        <v>284</v>
      </c>
      <c r="H8648" s="207" t="s">
        <v>295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679</v>
      </c>
      <c r="C8649" s="205" t="s">
        <v>680</v>
      </c>
      <c r="D8649" s="72" t="str">
        <f t="shared" si="271"/>
        <v>fev/2019</v>
      </c>
      <c r="E8649" s="206">
        <v>43504</v>
      </c>
      <c r="F8649" s="205" t="s">
        <v>209</v>
      </c>
      <c r="G8649" s="205" t="s">
        <v>284</v>
      </c>
      <c r="H8649" s="207" t="s">
        <v>295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679</v>
      </c>
      <c r="C8650" s="205" t="s">
        <v>680</v>
      </c>
      <c r="D8650" s="72" t="str">
        <f t="shared" si="271"/>
        <v>fev/2019</v>
      </c>
      <c r="E8650" s="206">
        <v>43504</v>
      </c>
      <c r="F8650" s="205" t="s">
        <v>209</v>
      </c>
      <c r="G8650" s="205" t="s">
        <v>284</v>
      </c>
      <c r="H8650" s="207" t="s">
        <v>295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679</v>
      </c>
      <c r="C8651" s="205" t="s">
        <v>680</v>
      </c>
      <c r="D8651" s="72" t="str">
        <f t="shared" si="271"/>
        <v>fev/2019</v>
      </c>
      <c r="E8651" s="206">
        <v>43504</v>
      </c>
      <c r="F8651" s="205" t="s">
        <v>209</v>
      </c>
      <c r="G8651" s="205" t="s">
        <v>284</v>
      </c>
      <c r="H8651" s="207" t="s">
        <v>295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679</v>
      </c>
      <c r="C8652" s="205" t="s">
        <v>680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284</v>
      </c>
      <c r="H8652" s="207" t="s">
        <v>1098</v>
      </c>
      <c r="I8652" s="207" t="s">
        <v>192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679</v>
      </c>
      <c r="C8653" s="205" t="s">
        <v>680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284</v>
      </c>
      <c r="H8653" s="207" t="s">
        <v>926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679</v>
      </c>
      <c r="C8654" s="205" t="s">
        <v>680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284</v>
      </c>
      <c r="H8654" s="207" t="s">
        <v>694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679</v>
      </c>
      <c r="C8655" s="205" t="s">
        <v>680</v>
      </c>
      <c r="D8655" s="72" t="str">
        <f t="shared" si="271"/>
        <v>fev/2019</v>
      </c>
      <c r="E8655" s="206">
        <v>43507</v>
      </c>
      <c r="F8655" s="205" t="s">
        <v>513</v>
      </c>
      <c r="G8655" s="205" t="s">
        <v>284</v>
      </c>
      <c r="H8655" s="207" t="s">
        <v>203</v>
      </c>
      <c r="I8655" s="207" t="s">
        <v>289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679</v>
      </c>
      <c r="C8656" s="205" t="s">
        <v>680</v>
      </c>
      <c r="D8656" s="72" t="str">
        <f t="shared" si="271"/>
        <v>fev/2019</v>
      </c>
      <c r="E8656" s="206">
        <v>43507</v>
      </c>
      <c r="F8656" s="205" t="s">
        <v>209</v>
      </c>
      <c r="G8656" s="205" t="s">
        <v>284</v>
      </c>
      <c r="H8656" s="207" t="s">
        <v>295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679</v>
      </c>
      <c r="C8657" s="205" t="s">
        <v>680</v>
      </c>
      <c r="D8657" s="72" t="str">
        <f t="shared" si="271"/>
        <v>fev/2019</v>
      </c>
      <c r="E8657" s="206">
        <v>43507</v>
      </c>
      <c r="F8657" s="205" t="s">
        <v>209</v>
      </c>
      <c r="G8657" s="205" t="s">
        <v>284</v>
      </c>
      <c r="H8657" s="207" t="s">
        <v>295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681</v>
      </c>
      <c r="C8658" s="205" t="s">
        <v>680</v>
      </c>
      <c r="D8658" s="72" t="str">
        <f t="shared" si="271"/>
        <v>fev/2019</v>
      </c>
      <c r="E8658" s="206">
        <v>43508</v>
      </c>
      <c r="F8658" s="205" t="s">
        <v>1606</v>
      </c>
      <c r="G8658" s="205" t="s">
        <v>284</v>
      </c>
      <c r="H8658" s="207" t="s">
        <v>1876</v>
      </c>
      <c r="I8658" s="207" t="s">
        <v>201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681</v>
      </c>
      <c r="C8659" s="205" t="s">
        <v>680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284</v>
      </c>
      <c r="H8659" s="207" t="s">
        <v>140</v>
      </c>
      <c r="I8659" s="207" t="s">
        <v>224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681</v>
      </c>
      <c r="C8660" s="205" t="s">
        <v>680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284</v>
      </c>
      <c r="H8660" s="207" t="s">
        <v>140</v>
      </c>
      <c r="I8660" s="207" t="s">
        <v>224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679</v>
      </c>
      <c r="C8661" s="205" t="s">
        <v>680</v>
      </c>
      <c r="D8661" s="72" t="str">
        <f t="shared" si="271"/>
        <v>fev/2019</v>
      </c>
      <c r="E8661" s="206">
        <v>43508</v>
      </c>
      <c r="F8661" s="205" t="s">
        <v>1903</v>
      </c>
      <c r="G8661" s="205" t="s">
        <v>284</v>
      </c>
      <c r="H8661" s="207" t="s">
        <v>1903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681</v>
      </c>
      <c r="C8662" s="205" t="s">
        <v>680</v>
      </c>
      <c r="D8662" s="72" t="str">
        <f t="shared" si="271"/>
        <v>fev/2019</v>
      </c>
      <c r="E8662" s="206">
        <v>43508</v>
      </c>
      <c r="F8662" s="205" t="s">
        <v>209</v>
      </c>
      <c r="G8662" s="205" t="s">
        <v>284</v>
      </c>
      <c r="H8662" s="207" t="s">
        <v>318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681</v>
      </c>
      <c r="C8663" s="205" t="s">
        <v>680</v>
      </c>
      <c r="D8663" s="72" t="str">
        <f t="shared" si="271"/>
        <v>fev/2019</v>
      </c>
      <c r="E8663" s="206">
        <v>43508</v>
      </c>
      <c r="F8663" s="205" t="s">
        <v>200</v>
      </c>
      <c r="G8663" s="205" t="s">
        <v>284</v>
      </c>
      <c r="H8663" s="207" t="s">
        <v>1875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679</v>
      </c>
      <c r="C8664" s="205" t="s">
        <v>680</v>
      </c>
      <c r="D8664" s="72" t="str">
        <f t="shared" si="271"/>
        <v>fev/2019</v>
      </c>
      <c r="E8664" s="206">
        <v>43508</v>
      </c>
      <c r="F8664" s="205" t="s">
        <v>200</v>
      </c>
      <c r="G8664" s="205" t="s">
        <v>284</v>
      </c>
      <c r="H8664" s="207" t="s">
        <v>1875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679</v>
      </c>
      <c r="C8665" s="205" t="s">
        <v>680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284</v>
      </c>
      <c r="H8665" s="207" t="s">
        <v>1766</v>
      </c>
      <c r="I8665" s="207" t="s">
        <v>233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679</v>
      </c>
      <c r="C8666" s="205" t="s">
        <v>680</v>
      </c>
      <c r="D8666" s="72" t="str">
        <f t="shared" si="271"/>
        <v>fev/2019</v>
      </c>
      <c r="E8666" s="206">
        <v>43509</v>
      </c>
      <c r="F8666" s="205" t="s">
        <v>1903</v>
      </c>
      <c r="G8666" s="205" t="s">
        <v>284</v>
      </c>
      <c r="H8666" s="207" t="s">
        <v>1878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679</v>
      </c>
      <c r="C8667" s="205" t="s">
        <v>680</v>
      </c>
      <c r="D8667" s="72" t="str">
        <f t="shared" si="271"/>
        <v>fev/2019</v>
      </c>
      <c r="E8667" s="206">
        <v>43509</v>
      </c>
      <c r="F8667" s="205" t="s">
        <v>1903</v>
      </c>
      <c r="G8667" s="205" t="s">
        <v>284</v>
      </c>
      <c r="H8667" s="207" t="s">
        <v>1879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679</v>
      </c>
      <c r="C8668" s="205" t="s">
        <v>680</v>
      </c>
      <c r="D8668" s="72" t="str">
        <f t="shared" si="271"/>
        <v>fev/2019</v>
      </c>
      <c r="E8668" s="206">
        <v>43509</v>
      </c>
      <c r="F8668" s="205" t="s">
        <v>1903</v>
      </c>
      <c r="G8668" s="205" t="s">
        <v>284</v>
      </c>
      <c r="H8668" s="207" t="s">
        <v>1904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679</v>
      </c>
      <c r="C8669" s="205" t="s">
        <v>680</v>
      </c>
      <c r="D8669" s="72" t="str">
        <f t="shared" si="271"/>
        <v>fev/2019</v>
      </c>
      <c r="E8669" s="206">
        <v>43509</v>
      </c>
      <c r="F8669" s="205" t="s">
        <v>1903</v>
      </c>
      <c r="G8669" s="205" t="s">
        <v>284</v>
      </c>
      <c r="H8669" s="207" t="s">
        <v>1905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679</v>
      </c>
      <c r="C8670" s="205" t="s">
        <v>680</v>
      </c>
      <c r="D8670" s="72" t="str">
        <f t="shared" si="271"/>
        <v>fev/2019</v>
      </c>
      <c r="E8670" s="206">
        <v>43509</v>
      </c>
      <c r="F8670" s="205" t="s">
        <v>1903</v>
      </c>
      <c r="G8670" s="205" t="s">
        <v>284</v>
      </c>
      <c r="H8670" s="207" t="s">
        <v>1906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679</v>
      </c>
      <c r="C8671" s="205" t="s">
        <v>680</v>
      </c>
      <c r="D8671" s="72" t="str">
        <f t="shared" si="271"/>
        <v>fev/2019</v>
      </c>
      <c r="E8671" s="206">
        <v>43509</v>
      </c>
      <c r="F8671" s="205" t="s">
        <v>1903</v>
      </c>
      <c r="G8671" s="205" t="s">
        <v>284</v>
      </c>
      <c r="H8671" s="207" t="s">
        <v>1907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679</v>
      </c>
      <c r="C8672" s="205" t="s">
        <v>680</v>
      </c>
      <c r="D8672" s="72" t="str">
        <f t="shared" si="271"/>
        <v>fev/2019</v>
      </c>
      <c r="E8672" s="206">
        <v>43509</v>
      </c>
      <c r="F8672" s="205" t="s">
        <v>172</v>
      </c>
      <c r="G8672" s="205" t="s">
        <v>284</v>
      </c>
      <c r="H8672" s="207" t="s">
        <v>780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681</v>
      </c>
      <c r="C8673" s="205" t="s">
        <v>680</v>
      </c>
      <c r="D8673" s="72" t="str">
        <f t="shared" si="271"/>
        <v>fev/2019</v>
      </c>
      <c r="E8673" s="206">
        <v>43509</v>
      </c>
      <c r="F8673" s="205" t="s">
        <v>513</v>
      </c>
      <c r="G8673" s="205" t="s">
        <v>284</v>
      </c>
      <c r="H8673" s="207" t="s">
        <v>203</v>
      </c>
      <c r="I8673" s="207" t="s">
        <v>289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679</v>
      </c>
      <c r="C8674" s="205" t="s">
        <v>680</v>
      </c>
      <c r="D8674" s="72" t="str">
        <f t="shared" si="271"/>
        <v>fev/2019</v>
      </c>
      <c r="E8674" s="206">
        <v>43509</v>
      </c>
      <c r="F8674" s="205" t="s">
        <v>173</v>
      </c>
      <c r="G8674" s="205" t="s">
        <v>284</v>
      </c>
      <c r="H8674" s="207" t="s">
        <v>1902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679</v>
      </c>
      <c r="C8675" s="205" t="s">
        <v>680</v>
      </c>
      <c r="D8675" s="72" t="str">
        <f t="shared" si="271"/>
        <v>fev/2019</v>
      </c>
      <c r="E8675" s="206">
        <v>43509</v>
      </c>
      <c r="F8675" s="205" t="s">
        <v>209</v>
      </c>
      <c r="G8675" s="205" t="s">
        <v>284</v>
      </c>
      <c r="H8675" s="207" t="s">
        <v>295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679</v>
      </c>
      <c r="C8676" s="205" t="s">
        <v>680</v>
      </c>
      <c r="D8676" s="72" t="str">
        <f t="shared" si="271"/>
        <v>fev/2019</v>
      </c>
      <c r="E8676" s="206">
        <v>43509</v>
      </c>
      <c r="F8676" s="205" t="s">
        <v>209</v>
      </c>
      <c r="G8676" s="205" t="s">
        <v>284</v>
      </c>
      <c r="H8676" s="207" t="s">
        <v>295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679</v>
      </c>
      <c r="C8677" s="205" t="s">
        <v>680</v>
      </c>
      <c r="D8677" s="72" t="str">
        <f t="shared" si="271"/>
        <v>fev/2019</v>
      </c>
      <c r="E8677" s="206">
        <v>43509</v>
      </c>
      <c r="F8677" s="205" t="s">
        <v>209</v>
      </c>
      <c r="G8677" s="205" t="s">
        <v>284</v>
      </c>
      <c r="H8677" s="207" t="s">
        <v>295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679</v>
      </c>
      <c r="C8678" s="205" t="s">
        <v>680</v>
      </c>
      <c r="D8678" s="72" t="str">
        <f t="shared" si="271"/>
        <v>fev/2019</v>
      </c>
      <c r="E8678" s="206">
        <v>43509</v>
      </c>
      <c r="F8678" s="205" t="s">
        <v>209</v>
      </c>
      <c r="G8678" s="205" t="s">
        <v>284</v>
      </c>
      <c r="H8678" s="207" t="s">
        <v>295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681</v>
      </c>
      <c r="C8679" s="205" t="s">
        <v>680</v>
      </c>
      <c r="D8679" s="72" t="str">
        <f t="shared" si="271"/>
        <v>fev/2019</v>
      </c>
      <c r="E8679" s="206">
        <v>43509</v>
      </c>
      <c r="F8679" s="205" t="s">
        <v>200</v>
      </c>
      <c r="G8679" s="205" t="s">
        <v>284</v>
      </c>
      <c r="H8679" s="207" t="s">
        <v>1875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679</v>
      </c>
      <c r="C8680" s="205" t="s">
        <v>680</v>
      </c>
      <c r="D8680" s="72" t="str">
        <f t="shared" si="271"/>
        <v>fev/2019</v>
      </c>
      <c r="E8680" s="206">
        <v>43509</v>
      </c>
      <c r="F8680" s="205" t="s">
        <v>200</v>
      </c>
      <c r="G8680" s="205" t="s">
        <v>284</v>
      </c>
      <c r="H8680" s="207" t="s">
        <v>1875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679</v>
      </c>
      <c r="C8681" s="205" t="s">
        <v>680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284</v>
      </c>
      <c r="H8681" s="207" t="s">
        <v>1896</v>
      </c>
      <c r="I8681" s="207" t="s">
        <v>232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679</v>
      </c>
      <c r="C8682" s="205" t="s">
        <v>680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284</v>
      </c>
      <c r="H8682" s="207" t="s">
        <v>1482</v>
      </c>
      <c r="I8682" s="207" t="s">
        <v>232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679</v>
      </c>
      <c r="C8683" s="205" t="s">
        <v>680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284</v>
      </c>
      <c r="H8683" s="207" t="s">
        <v>1897</v>
      </c>
      <c r="I8683" s="207" t="s">
        <v>232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679</v>
      </c>
      <c r="C8684" s="205" t="s">
        <v>680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284</v>
      </c>
      <c r="H8684" s="207" t="s">
        <v>1897</v>
      </c>
      <c r="I8684" s="207" t="s">
        <v>232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679</v>
      </c>
      <c r="C8685" s="205" t="s">
        <v>680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284</v>
      </c>
      <c r="H8685" s="207" t="s">
        <v>1005</v>
      </c>
      <c r="I8685" s="207" t="s">
        <v>232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679</v>
      </c>
      <c r="C8686" s="205" t="s">
        <v>680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284</v>
      </c>
      <c r="H8686" s="207" t="s">
        <v>1005</v>
      </c>
      <c r="I8686" s="207" t="s">
        <v>232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679</v>
      </c>
      <c r="C8687" s="205" t="s">
        <v>680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284</v>
      </c>
      <c r="H8687" s="207" t="s">
        <v>1005</v>
      </c>
      <c r="I8687" s="207" t="s">
        <v>232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679</v>
      </c>
      <c r="C8688" s="205" t="s">
        <v>680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284</v>
      </c>
      <c r="H8688" s="207" t="s">
        <v>1005</v>
      </c>
      <c r="I8688" s="207" t="s">
        <v>232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679</v>
      </c>
      <c r="C8689" s="205" t="s">
        <v>680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284</v>
      </c>
      <c r="H8689" s="207" t="s">
        <v>1005</v>
      </c>
      <c r="I8689" s="207" t="s">
        <v>232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679</v>
      </c>
      <c r="C8690" s="205" t="s">
        <v>680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284</v>
      </c>
      <c r="H8690" s="207" t="s">
        <v>1000</v>
      </c>
      <c r="I8690" s="207" t="s">
        <v>232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679</v>
      </c>
      <c r="C8691" s="205" t="s">
        <v>680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284</v>
      </c>
      <c r="H8691" s="207" t="s">
        <v>1898</v>
      </c>
      <c r="I8691" s="207" t="s">
        <v>232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679</v>
      </c>
      <c r="C8692" s="205" t="s">
        <v>680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284</v>
      </c>
      <c r="H8692" s="207" t="s">
        <v>999</v>
      </c>
      <c r="I8692" s="207" t="s">
        <v>232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679</v>
      </c>
      <c r="C8693" s="205" t="s">
        <v>680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284</v>
      </c>
      <c r="H8693" s="207" t="s">
        <v>1059</v>
      </c>
      <c r="I8693" s="207" t="s">
        <v>232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679</v>
      </c>
      <c r="C8694" s="205" t="s">
        <v>680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284</v>
      </c>
      <c r="H8694" s="207" t="s">
        <v>305</v>
      </c>
      <c r="I8694" s="207" t="s">
        <v>238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679</v>
      </c>
      <c r="C8695" s="205" t="s">
        <v>680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284</v>
      </c>
      <c r="H8695" s="207" t="s">
        <v>394</v>
      </c>
      <c r="I8695" s="207" t="s">
        <v>188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681</v>
      </c>
      <c r="C8696" s="205" t="s">
        <v>680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284</v>
      </c>
      <c r="H8696" s="207" t="s">
        <v>140</v>
      </c>
      <c r="I8696" s="207" t="s">
        <v>224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681</v>
      </c>
      <c r="C8697" s="205" t="s">
        <v>680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284</v>
      </c>
      <c r="H8697" s="207" t="s">
        <v>140</v>
      </c>
      <c r="I8697" s="207" t="s">
        <v>224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679</v>
      </c>
      <c r="C8698" s="205" t="s">
        <v>680</v>
      </c>
      <c r="D8698" s="72" t="str">
        <f t="shared" si="271"/>
        <v>fev/2019</v>
      </c>
      <c r="E8698" s="206">
        <v>43510</v>
      </c>
      <c r="F8698" s="205" t="s">
        <v>209</v>
      </c>
      <c r="G8698" s="205" t="s">
        <v>284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679</v>
      </c>
      <c r="C8699" s="205" t="s">
        <v>680</v>
      </c>
      <c r="D8699" s="72" t="str">
        <f t="shared" si="271"/>
        <v>fev/2019</v>
      </c>
      <c r="E8699" s="206">
        <v>43510</v>
      </c>
      <c r="F8699" s="205" t="s">
        <v>209</v>
      </c>
      <c r="G8699" s="205" t="s">
        <v>284</v>
      </c>
      <c r="H8699" s="207" t="s">
        <v>295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679</v>
      </c>
      <c r="C8700" s="205" t="s">
        <v>680</v>
      </c>
      <c r="D8700" s="72" t="str">
        <f t="shared" si="271"/>
        <v>fev/2019</v>
      </c>
      <c r="E8700" s="206">
        <v>43510</v>
      </c>
      <c r="F8700" s="205" t="s">
        <v>209</v>
      </c>
      <c r="G8700" s="205" t="s">
        <v>284</v>
      </c>
      <c r="H8700" s="207" t="s">
        <v>295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679</v>
      </c>
      <c r="C8701" s="205" t="s">
        <v>680</v>
      </c>
      <c r="D8701" s="72" t="str">
        <f t="shared" si="271"/>
        <v>fev/2019</v>
      </c>
      <c r="E8701" s="206">
        <v>43510</v>
      </c>
      <c r="F8701" s="205" t="s">
        <v>209</v>
      </c>
      <c r="G8701" s="205" t="s">
        <v>284</v>
      </c>
      <c r="H8701" s="207" t="s">
        <v>295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679</v>
      </c>
      <c r="C8702" s="205" t="s">
        <v>680</v>
      </c>
      <c r="D8702" s="72" t="str">
        <f t="shared" si="271"/>
        <v>fev/2019</v>
      </c>
      <c r="E8702" s="206">
        <v>43510</v>
      </c>
      <c r="F8702" s="205" t="s">
        <v>209</v>
      </c>
      <c r="G8702" s="205" t="s">
        <v>284</v>
      </c>
      <c r="H8702" s="207" t="s">
        <v>295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679</v>
      </c>
      <c r="C8703" s="205" t="s">
        <v>680</v>
      </c>
      <c r="D8703" s="72" t="str">
        <f t="shared" si="271"/>
        <v>fev/2019</v>
      </c>
      <c r="E8703" s="206">
        <v>43510</v>
      </c>
      <c r="F8703" s="205" t="s">
        <v>209</v>
      </c>
      <c r="G8703" s="205" t="s">
        <v>284</v>
      </c>
      <c r="H8703" s="207" t="s">
        <v>295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679</v>
      </c>
      <c r="C8704" s="205" t="s">
        <v>680</v>
      </c>
      <c r="D8704" s="72" t="str">
        <f t="shared" si="271"/>
        <v>fev/2019</v>
      </c>
      <c r="E8704" s="206">
        <v>43510</v>
      </c>
      <c r="F8704" s="205" t="s">
        <v>209</v>
      </c>
      <c r="G8704" s="205" t="s">
        <v>284</v>
      </c>
      <c r="H8704" s="207" t="s">
        <v>295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679</v>
      </c>
      <c r="C8705" s="205" t="s">
        <v>680</v>
      </c>
      <c r="D8705" s="72" t="str">
        <f t="shared" si="271"/>
        <v>fev/2019</v>
      </c>
      <c r="E8705" s="206">
        <v>43510</v>
      </c>
      <c r="F8705" s="205" t="s">
        <v>209</v>
      </c>
      <c r="G8705" s="205" t="s">
        <v>284</v>
      </c>
      <c r="H8705" s="207" t="s">
        <v>295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679</v>
      </c>
      <c r="C8706" s="205" t="s">
        <v>680</v>
      </c>
      <c r="D8706" s="72" t="str">
        <f t="shared" si="271"/>
        <v>fev/2019</v>
      </c>
      <c r="E8706" s="206">
        <v>43510</v>
      </c>
      <c r="F8706" s="205" t="s">
        <v>209</v>
      </c>
      <c r="G8706" s="205" t="s">
        <v>284</v>
      </c>
      <c r="H8706" s="207" t="s">
        <v>295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679</v>
      </c>
      <c r="C8707" s="205" t="s">
        <v>680</v>
      </c>
      <c r="D8707" s="72" t="str">
        <f t="shared" si="271"/>
        <v>fev/2019</v>
      </c>
      <c r="E8707" s="206">
        <v>43510</v>
      </c>
      <c r="F8707" s="205" t="s">
        <v>209</v>
      </c>
      <c r="G8707" s="205" t="s">
        <v>284</v>
      </c>
      <c r="H8707" s="207" t="s">
        <v>295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679</v>
      </c>
      <c r="C8708" s="205" t="s">
        <v>680</v>
      </c>
      <c r="D8708" s="72" t="str">
        <f t="shared" ref="D8708:D8771" si="273">TEXT(E8708,"mmm/aaaa")</f>
        <v>fev/2019</v>
      </c>
      <c r="E8708" s="206">
        <v>43510</v>
      </c>
      <c r="F8708" s="205" t="s">
        <v>209</v>
      </c>
      <c r="G8708" s="205" t="s">
        <v>284</v>
      </c>
      <c r="H8708" s="207" t="s">
        <v>295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679</v>
      </c>
      <c r="C8709" s="205" t="s">
        <v>680</v>
      </c>
      <c r="D8709" s="72" t="str">
        <f t="shared" si="273"/>
        <v>fev/2019</v>
      </c>
      <c r="E8709" s="206">
        <v>43510</v>
      </c>
      <c r="F8709" s="205" t="s">
        <v>209</v>
      </c>
      <c r="G8709" s="205" t="s">
        <v>284</v>
      </c>
      <c r="H8709" s="207" t="s">
        <v>295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679</v>
      </c>
      <c r="C8710" s="205" t="s">
        <v>680</v>
      </c>
      <c r="D8710" s="72" t="str">
        <f t="shared" si="273"/>
        <v>fev/2019</v>
      </c>
      <c r="E8710" s="206">
        <v>43510</v>
      </c>
      <c r="F8710" s="205" t="s">
        <v>209</v>
      </c>
      <c r="G8710" s="205" t="s">
        <v>284</v>
      </c>
      <c r="H8710" s="207" t="s">
        <v>295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679</v>
      </c>
      <c r="C8711" s="205" t="s">
        <v>680</v>
      </c>
      <c r="D8711" s="72" t="str">
        <f t="shared" si="273"/>
        <v>fev/2019</v>
      </c>
      <c r="E8711" s="206">
        <v>43510</v>
      </c>
      <c r="F8711" s="205" t="s">
        <v>209</v>
      </c>
      <c r="G8711" s="205" t="s">
        <v>284</v>
      </c>
      <c r="H8711" s="207" t="s">
        <v>295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681</v>
      </c>
      <c r="C8712" s="205" t="s">
        <v>680</v>
      </c>
      <c r="D8712" s="72" t="str">
        <f t="shared" si="273"/>
        <v>fev/2019</v>
      </c>
      <c r="E8712" s="206">
        <v>43510</v>
      </c>
      <c r="F8712" s="205" t="s">
        <v>200</v>
      </c>
      <c r="G8712" s="205" t="s">
        <v>284</v>
      </c>
      <c r="H8712" s="207" t="s">
        <v>1875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679</v>
      </c>
      <c r="C8713" s="205" t="s">
        <v>680</v>
      </c>
      <c r="D8713" s="72" t="str">
        <f t="shared" si="273"/>
        <v>fev/2019</v>
      </c>
      <c r="E8713" s="206">
        <v>43510</v>
      </c>
      <c r="F8713" s="205" t="s">
        <v>200</v>
      </c>
      <c r="G8713" s="205" t="s">
        <v>284</v>
      </c>
      <c r="H8713" s="207" t="s">
        <v>1875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679</v>
      </c>
      <c r="C8714" s="205" t="s">
        <v>680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310</v>
      </c>
      <c r="H8714" s="207" t="s">
        <v>1731</v>
      </c>
      <c r="I8714" s="207" t="s">
        <v>238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679</v>
      </c>
      <c r="C8715" s="205" t="s">
        <v>680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310</v>
      </c>
      <c r="H8715" s="207" t="s">
        <v>1731</v>
      </c>
      <c r="I8715" s="207" t="s">
        <v>237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679</v>
      </c>
      <c r="C8716" s="205" t="s">
        <v>680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310</v>
      </c>
      <c r="H8716" s="207" t="s">
        <v>1731</v>
      </c>
      <c r="I8716" s="207" t="s">
        <v>237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679</v>
      </c>
      <c r="C8717" s="205" t="s">
        <v>680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310</v>
      </c>
      <c r="H8717" s="207" t="s">
        <v>1731</v>
      </c>
      <c r="I8717" s="207" t="s">
        <v>238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679</v>
      </c>
      <c r="C8718" s="205" t="s">
        <v>680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284</v>
      </c>
      <c r="H8718" s="207" t="s">
        <v>1820</v>
      </c>
      <c r="I8718" s="207" t="s">
        <v>245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679</v>
      </c>
      <c r="C8719" s="205" t="s">
        <v>680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284</v>
      </c>
      <c r="H8719" s="207" t="s">
        <v>1820</v>
      </c>
      <c r="I8719" s="207" t="s">
        <v>189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679</v>
      </c>
      <c r="C8720" s="205" t="s">
        <v>680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286</v>
      </c>
      <c r="H8720" s="207" t="s">
        <v>1908</v>
      </c>
      <c r="I8720" s="207" t="s">
        <v>237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679</v>
      </c>
      <c r="C8721" s="205" t="s">
        <v>680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286</v>
      </c>
      <c r="H8721" s="207" t="s">
        <v>1908</v>
      </c>
      <c r="I8721" s="207" t="s">
        <v>189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679</v>
      </c>
      <c r="C8722" s="205" t="s">
        <v>680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284</v>
      </c>
      <c r="H8722" s="207" t="s">
        <v>1909</v>
      </c>
      <c r="I8722" s="207" t="s">
        <v>245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679</v>
      </c>
      <c r="C8723" s="205" t="s">
        <v>680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284</v>
      </c>
      <c r="H8723" s="207" t="s">
        <v>1909</v>
      </c>
      <c r="I8723" s="207" t="s">
        <v>189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679</v>
      </c>
      <c r="C8724" s="205" t="s">
        <v>680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314</v>
      </c>
      <c r="H8724" s="207" t="s">
        <v>1909</v>
      </c>
      <c r="I8724" s="207" t="s">
        <v>246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679</v>
      </c>
      <c r="C8725" s="205" t="s">
        <v>680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314</v>
      </c>
      <c r="H8725" s="207" t="s">
        <v>1909</v>
      </c>
      <c r="I8725" s="207" t="s">
        <v>189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679</v>
      </c>
      <c r="C8726" s="205" t="s">
        <v>680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284</v>
      </c>
      <c r="H8726" s="207" t="s">
        <v>352</v>
      </c>
      <c r="I8726" s="207" t="s">
        <v>237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679</v>
      </c>
      <c r="C8727" s="205" t="s">
        <v>680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284</v>
      </c>
      <c r="H8727" s="207" t="s">
        <v>352</v>
      </c>
      <c r="I8727" s="207" t="s">
        <v>189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679</v>
      </c>
      <c r="C8728" s="205" t="s">
        <v>680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300</v>
      </c>
      <c r="H8728" s="207" t="s">
        <v>1908</v>
      </c>
      <c r="I8728" s="207" t="s">
        <v>237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679</v>
      </c>
      <c r="C8729" s="205" t="s">
        <v>680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286</v>
      </c>
      <c r="H8729" s="207" t="s">
        <v>1908</v>
      </c>
      <c r="I8729" s="207" t="s">
        <v>237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679</v>
      </c>
      <c r="C8730" s="205" t="s">
        <v>680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300</v>
      </c>
      <c r="H8730" s="207" t="s">
        <v>1908</v>
      </c>
      <c r="I8730" s="207" t="s">
        <v>189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679</v>
      </c>
      <c r="C8731" s="205" t="s">
        <v>680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286</v>
      </c>
      <c r="H8731" s="207" t="s">
        <v>1908</v>
      </c>
      <c r="I8731" s="207" t="s">
        <v>189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679</v>
      </c>
      <c r="C8732" s="205" t="s">
        <v>680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310</v>
      </c>
      <c r="H8732" s="207" t="s">
        <v>1908</v>
      </c>
      <c r="I8732" s="207" t="s">
        <v>237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679</v>
      </c>
      <c r="C8733" s="205" t="s">
        <v>680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310</v>
      </c>
      <c r="H8733" s="207" t="s">
        <v>1908</v>
      </c>
      <c r="I8733" s="207" t="s">
        <v>189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679</v>
      </c>
      <c r="C8734" s="205" t="s">
        <v>680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290</v>
      </c>
      <c r="H8734" s="207" t="s">
        <v>352</v>
      </c>
      <c r="I8734" s="207" t="s">
        <v>237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679</v>
      </c>
      <c r="C8735" s="205" t="s">
        <v>680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314</v>
      </c>
      <c r="H8735" s="207" t="s">
        <v>352</v>
      </c>
      <c r="I8735" s="207" t="s">
        <v>237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679</v>
      </c>
      <c r="C8736" s="205" t="s">
        <v>680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310</v>
      </c>
      <c r="H8736" s="207" t="s">
        <v>352</v>
      </c>
      <c r="I8736" s="207" t="s">
        <v>237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679</v>
      </c>
      <c r="C8737" s="205" t="s">
        <v>680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314</v>
      </c>
      <c r="H8737" s="207" t="s">
        <v>352</v>
      </c>
      <c r="I8737" s="207" t="s">
        <v>189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679</v>
      </c>
      <c r="C8738" s="205" t="s">
        <v>680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310</v>
      </c>
      <c r="H8738" s="207" t="s">
        <v>352</v>
      </c>
      <c r="I8738" s="207" t="s">
        <v>189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679</v>
      </c>
      <c r="C8739" s="205" t="s">
        <v>680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284</v>
      </c>
      <c r="H8739" s="207" t="s">
        <v>343</v>
      </c>
      <c r="I8739" s="207" t="s">
        <v>238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679</v>
      </c>
      <c r="C8740" s="205" t="s">
        <v>680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284</v>
      </c>
      <c r="H8740" s="207" t="s">
        <v>343</v>
      </c>
      <c r="I8740" s="207" t="s">
        <v>189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679</v>
      </c>
      <c r="C8741" s="205" t="s">
        <v>680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284</v>
      </c>
      <c r="H8741" s="207" t="s">
        <v>343</v>
      </c>
      <c r="I8741" s="207" t="s">
        <v>237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679</v>
      </c>
      <c r="C8742" s="205" t="s">
        <v>680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284</v>
      </c>
      <c r="H8742" s="207" t="s">
        <v>343</v>
      </c>
      <c r="I8742" s="207" t="s">
        <v>189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679</v>
      </c>
      <c r="C8743" s="205" t="s">
        <v>680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284</v>
      </c>
      <c r="H8743" s="207" t="s">
        <v>343</v>
      </c>
      <c r="I8743" s="207" t="s">
        <v>238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679</v>
      </c>
      <c r="C8744" s="205" t="s">
        <v>680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284</v>
      </c>
      <c r="H8744" s="207" t="s">
        <v>343</v>
      </c>
      <c r="I8744" s="207" t="s">
        <v>189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679</v>
      </c>
      <c r="C8745" s="205" t="s">
        <v>680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284</v>
      </c>
      <c r="H8745" s="207" t="s">
        <v>343</v>
      </c>
      <c r="I8745" s="207" t="s">
        <v>237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679</v>
      </c>
      <c r="C8746" s="205" t="s">
        <v>680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284</v>
      </c>
      <c r="H8746" s="207" t="s">
        <v>343</v>
      </c>
      <c r="I8746" s="207" t="s">
        <v>189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679</v>
      </c>
      <c r="C8747" s="205" t="s">
        <v>680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284</v>
      </c>
      <c r="H8747" s="207" t="s">
        <v>448</v>
      </c>
      <c r="I8747" s="207" t="s">
        <v>237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679</v>
      </c>
      <c r="C8748" s="205" t="s">
        <v>680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284</v>
      </c>
      <c r="H8748" s="207" t="s">
        <v>448</v>
      </c>
      <c r="I8748" s="207" t="s">
        <v>189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679</v>
      </c>
      <c r="C8749" s="205" t="s">
        <v>680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284</v>
      </c>
      <c r="H8749" s="207" t="s">
        <v>448</v>
      </c>
      <c r="I8749" s="207" t="s">
        <v>237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679</v>
      </c>
      <c r="C8750" s="205" t="s">
        <v>680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284</v>
      </c>
      <c r="H8750" s="207" t="s">
        <v>448</v>
      </c>
      <c r="I8750" s="207" t="s">
        <v>189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679</v>
      </c>
      <c r="C8751" s="205" t="s">
        <v>680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284</v>
      </c>
      <c r="H8751" s="207" t="s">
        <v>993</v>
      </c>
      <c r="I8751" s="207" t="s">
        <v>239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679</v>
      </c>
      <c r="C8752" s="205" t="s">
        <v>680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284</v>
      </c>
      <c r="H8752" s="207" t="s">
        <v>993</v>
      </c>
      <c r="I8752" s="207" t="s">
        <v>239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679</v>
      </c>
      <c r="C8753" s="205" t="s">
        <v>680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284</v>
      </c>
      <c r="H8753" s="207" t="s">
        <v>993</v>
      </c>
      <c r="I8753" s="207" t="s">
        <v>239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679</v>
      </c>
      <c r="C8754" s="205" t="s">
        <v>680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284</v>
      </c>
      <c r="H8754" s="207" t="s">
        <v>1560</v>
      </c>
      <c r="I8754" s="207" t="s">
        <v>237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679</v>
      </c>
      <c r="C8755" s="205" t="s">
        <v>680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284</v>
      </c>
      <c r="H8755" s="207" t="s">
        <v>1560</v>
      </c>
      <c r="I8755" s="207" t="s">
        <v>189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679</v>
      </c>
      <c r="C8756" s="205" t="s">
        <v>680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284</v>
      </c>
      <c r="H8756" s="207" t="s">
        <v>1560</v>
      </c>
      <c r="I8756" s="207" t="s">
        <v>237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679</v>
      </c>
      <c r="C8757" s="205" t="s">
        <v>680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284</v>
      </c>
      <c r="H8757" s="207" t="s">
        <v>1560</v>
      </c>
      <c r="I8757" s="207" t="s">
        <v>189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679</v>
      </c>
      <c r="C8758" s="205" t="s">
        <v>680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284</v>
      </c>
      <c r="H8758" s="207" t="s">
        <v>1882</v>
      </c>
      <c r="I8758" s="207" t="s">
        <v>237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679</v>
      </c>
      <c r="C8759" s="205" t="s">
        <v>680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284</v>
      </c>
      <c r="H8759" s="207" t="s">
        <v>1882</v>
      </c>
      <c r="I8759" s="207" t="s">
        <v>238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679</v>
      </c>
      <c r="C8760" s="205" t="s">
        <v>680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284</v>
      </c>
      <c r="H8760" s="207" t="s">
        <v>1882</v>
      </c>
      <c r="I8760" s="207" t="s">
        <v>238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679</v>
      </c>
      <c r="C8761" s="205" t="s">
        <v>680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284</v>
      </c>
      <c r="H8761" s="207" t="s">
        <v>1882</v>
      </c>
      <c r="I8761" s="207" t="s">
        <v>238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679</v>
      </c>
      <c r="C8762" s="205" t="s">
        <v>680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284</v>
      </c>
      <c r="H8762" s="207" t="s">
        <v>1882</v>
      </c>
      <c r="I8762" s="207" t="s">
        <v>237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679</v>
      </c>
      <c r="C8763" s="205" t="s">
        <v>680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284</v>
      </c>
      <c r="H8763" s="207" t="s">
        <v>1882</v>
      </c>
      <c r="I8763" s="207" t="s">
        <v>237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679</v>
      </c>
      <c r="C8764" s="205" t="s">
        <v>680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284</v>
      </c>
      <c r="H8764" s="207" t="s">
        <v>1882</v>
      </c>
      <c r="I8764" s="207" t="s">
        <v>238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679</v>
      </c>
      <c r="C8765" s="205" t="s">
        <v>680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284</v>
      </c>
      <c r="H8765" s="207" t="s">
        <v>1882</v>
      </c>
      <c r="I8765" s="207" t="s">
        <v>238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679</v>
      </c>
      <c r="C8766" s="205" t="s">
        <v>680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284</v>
      </c>
      <c r="H8766" s="207" t="s">
        <v>1882</v>
      </c>
      <c r="I8766" s="207" t="s">
        <v>238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679</v>
      </c>
      <c r="C8767" s="205" t="s">
        <v>680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284</v>
      </c>
      <c r="H8767" s="207" t="s">
        <v>1702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679</v>
      </c>
      <c r="C8768" s="205" t="s">
        <v>680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310</v>
      </c>
      <c r="H8768" s="207" t="s">
        <v>1656</v>
      </c>
      <c r="I8768" s="207" t="s">
        <v>237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679</v>
      </c>
      <c r="C8769" s="205" t="s">
        <v>680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290</v>
      </c>
      <c r="H8769" s="207" t="s">
        <v>1656</v>
      </c>
      <c r="I8769" s="207" t="s">
        <v>237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679</v>
      </c>
      <c r="C8770" s="205" t="s">
        <v>680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310</v>
      </c>
      <c r="H8770" s="207" t="s">
        <v>1656</v>
      </c>
      <c r="I8770" s="207" t="s">
        <v>189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679</v>
      </c>
      <c r="C8771" s="205" t="s">
        <v>680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290</v>
      </c>
      <c r="H8771" s="207" t="s">
        <v>1656</v>
      </c>
      <c r="I8771" s="207" t="s">
        <v>189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679</v>
      </c>
      <c r="C8772" s="205" t="s">
        <v>680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310</v>
      </c>
      <c r="H8772" s="207" t="s">
        <v>1656</v>
      </c>
      <c r="I8772" s="207" t="s">
        <v>237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679</v>
      </c>
      <c r="C8773" s="205" t="s">
        <v>680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290</v>
      </c>
      <c r="H8773" s="207" t="s">
        <v>1656</v>
      </c>
      <c r="I8773" s="207" t="s">
        <v>237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679</v>
      </c>
      <c r="C8774" s="205" t="s">
        <v>680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310</v>
      </c>
      <c r="H8774" s="207" t="s">
        <v>1656</v>
      </c>
      <c r="I8774" s="207" t="s">
        <v>189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679</v>
      </c>
      <c r="C8775" s="205" t="s">
        <v>680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290</v>
      </c>
      <c r="H8775" s="207" t="s">
        <v>1656</v>
      </c>
      <c r="I8775" s="207" t="s">
        <v>189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679</v>
      </c>
      <c r="C8776" s="205" t="s">
        <v>680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310</v>
      </c>
      <c r="H8776" s="207" t="s">
        <v>1656</v>
      </c>
      <c r="I8776" s="207" t="s">
        <v>238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679</v>
      </c>
      <c r="C8777" s="205" t="s">
        <v>680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290</v>
      </c>
      <c r="H8777" s="207" t="s">
        <v>1656</v>
      </c>
      <c r="I8777" s="207" t="s">
        <v>238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679</v>
      </c>
      <c r="C8778" s="205" t="s">
        <v>680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310</v>
      </c>
      <c r="H8778" s="207" t="s">
        <v>1656</v>
      </c>
      <c r="I8778" s="207" t="s">
        <v>189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679</v>
      </c>
      <c r="C8779" s="205" t="s">
        <v>680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290</v>
      </c>
      <c r="H8779" s="207" t="s">
        <v>1656</v>
      </c>
      <c r="I8779" s="207" t="s">
        <v>189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679</v>
      </c>
      <c r="C8780" s="205" t="s">
        <v>680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286</v>
      </c>
      <c r="H8780" s="207" t="s">
        <v>1656</v>
      </c>
      <c r="I8780" s="207" t="s">
        <v>237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679</v>
      </c>
      <c r="C8781" s="205" t="s">
        <v>680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286</v>
      </c>
      <c r="H8781" s="207" t="s">
        <v>1656</v>
      </c>
      <c r="I8781" s="207" t="s">
        <v>189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679</v>
      </c>
      <c r="C8782" s="205" t="s">
        <v>680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300</v>
      </c>
      <c r="H8782" s="207" t="s">
        <v>1656</v>
      </c>
      <c r="I8782" s="207" t="s">
        <v>237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679</v>
      </c>
      <c r="C8783" s="205" t="s">
        <v>680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300</v>
      </c>
      <c r="H8783" s="207" t="s">
        <v>1656</v>
      </c>
      <c r="I8783" s="207" t="s">
        <v>189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679</v>
      </c>
      <c r="C8784" s="205" t="s">
        <v>680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284</v>
      </c>
      <c r="H8784" s="207" t="s">
        <v>1656</v>
      </c>
      <c r="I8784" s="207" t="s">
        <v>238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679</v>
      </c>
      <c r="C8785" s="205" t="s">
        <v>680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284</v>
      </c>
      <c r="H8785" s="207" t="s">
        <v>1656</v>
      </c>
      <c r="I8785" s="207" t="s">
        <v>189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679</v>
      </c>
      <c r="C8786" s="205" t="s">
        <v>680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284</v>
      </c>
      <c r="H8786" s="207" t="s">
        <v>1656</v>
      </c>
      <c r="I8786" s="207" t="s">
        <v>238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679</v>
      </c>
      <c r="C8787" s="205" t="s">
        <v>680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284</v>
      </c>
      <c r="H8787" s="207" t="s">
        <v>1656</v>
      </c>
      <c r="I8787" s="207" t="s">
        <v>189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679</v>
      </c>
      <c r="C8788" s="205" t="s">
        <v>680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284</v>
      </c>
      <c r="H8788" s="207" t="s">
        <v>1656</v>
      </c>
      <c r="I8788" s="207" t="s">
        <v>237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679</v>
      </c>
      <c r="C8789" s="205" t="s">
        <v>680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284</v>
      </c>
      <c r="H8789" s="207" t="s">
        <v>1656</v>
      </c>
      <c r="I8789" s="207" t="s">
        <v>189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679</v>
      </c>
      <c r="C8790" s="205" t="s">
        <v>680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290</v>
      </c>
      <c r="H8790" s="207" t="s">
        <v>1656</v>
      </c>
      <c r="I8790" s="207" t="s">
        <v>237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679</v>
      </c>
      <c r="C8791" s="205" t="s">
        <v>680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290</v>
      </c>
      <c r="H8791" s="207" t="s">
        <v>1656</v>
      </c>
      <c r="I8791" s="207" t="s">
        <v>189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679</v>
      </c>
      <c r="C8792" s="205" t="s">
        <v>680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310</v>
      </c>
      <c r="H8792" s="207" t="s">
        <v>1656</v>
      </c>
      <c r="I8792" s="207" t="s">
        <v>237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679</v>
      </c>
      <c r="C8793" s="205" t="s">
        <v>680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290</v>
      </c>
      <c r="H8793" s="207" t="s">
        <v>1656</v>
      </c>
      <c r="I8793" s="207" t="s">
        <v>237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679</v>
      </c>
      <c r="C8794" s="205" t="s">
        <v>680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310</v>
      </c>
      <c r="H8794" s="207" t="s">
        <v>1656</v>
      </c>
      <c r="I8794" s="207" t="s">
        <v>189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679</v>
      </c>
      <c r="C8795" s="205" t="s">
        <v>680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290</v>
      </c>
      <c r="H8795" s="207" t="s">
        <v>1656</v>
      </c>
      <c r="I8795" s="207" t="s">
        <v>189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679</v>
      </c>
      <c r="C8796" s="205" t="s">
        <v>680</v>
      </c>
      <c r="D8796" s="72" t="str">
        <f t="shared" si="275"/>
        <v>fev/2019</v>
      </c>
      <c r="E8796" s="206">
        <v>43511</v>
      </c>
      <c r="F8796" s="205" t="s">
        <v>1910</v>
      </c>
      <c r="G8796" s="205" t="s">
        <v>284</v>
      </c>
      <c r="H8796" s="207" t="s">
        <v>914</v>
      </c>
      <c r="I8796" s="207" t="s">
        <v>195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679</v>
      </c>
      <c r="C8797" s="205" t="s">
        <v>680</v>
      </c>
      <c r="D8797" s="72" t="str">
        <f t="shared" si="275"/>
        <v>fev/2019</v>
      </c>
      <c r="E8797" s="206">
        <v>43511</v>
      </c>
      <c r="F8797" s="205" t="s">
        <v>311</v>
      </c>
      <c r="G8797" s="205" t="s">
        <v>284</v>
      </c>
      <c r="H8797" s="207" t="s">
        <v>1911</v>
      </c>
      <c r="I8797" s="207" t="s">
        <v>265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679</v>
      </c>
      <c r="C8798" s="205" t="s">
        <v>680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284</v>
      </c>
      <c r="H8798" s="207" t="s">
        <v>1912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681</v>
      </c>
      <c r="C8799" s="205" t="s">
        <v>680</v>
      </c>
      <c r="D8799" s="72" t="str">
        <f t="shared" si="275"/>
        <v>fev/2019</v>
      </c>
      <c r="E8799" s="206">
        <v>43511</v>
      </c>
      <c r="F8799" s="205" t="s">
        <v>513</v>
      </c>
      <c r="G8799" s="205" t="s">
        <v>284</v>
      </c>
      <c r="H8799" s="207" t="s">
        <v>203</v>
      </c>
      <c r="I8799" s="207" t="s">
        <v>289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679</v>
      </c>
      <c r="C8800" s="205" t="s">
        <v>680</v>
      </c>
      <c r="D8800" s="72" t="str">
        <f t="shared" si="275"/>
        <v>fev/2019</v>
      </c>
      <c r="E8800" s="206">
        <v>43511</v>
      </c>
      <c r="F8800" s="205" t="s">
        <v>209</v>
      </c>
      <c r="G8800" s="205" t="s">
        <v>284</v>
      </c>
      <c r="H8800" s="207" t="s">
        <v>318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679</v>
      </c>
      <c r="C8801" s="205" t="s">
        <v>680</v>
      </c>
      <c r="D8801" s="72" t="str">
        <f t="shared" si="275"/>
        <v>fev/2019</v>
      </c>
      <c r="E8801" s="206">
        <v>43511</v>
      </c>
      <c r="F8801" s="205" t="s">
        <v>209</v>
      </c>
      <c r="G8801" s="205" t="s">
        <v>284</v>
      </c>
      <c r="H8801" s="207" t="s">
        <v>295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679</v>
      </c>
      <c r="C8802" s="205" t="s">
        <v>680</v>
      </c>
      <c r="D8802" s="72" t="str">
        <f t="shared" si="275"/>
        <v>fev/2019</v>
      </c>
      <c r="E8802" s="206">
        <v>43511</v>
      </c>
      <c r="F8802" s="205" t="s">
        <v>209</v>
      </c>
      <c r="G8802" s="205" t="s">
        <v>284</v>
      </c>
      <c r="H8802" s="207" t="s">
        <v>295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679</v>
      </c>
      <c r="C8803" s="205" t="s">
        <v>680</v>
      </c>
      <c r="D8803" s="72" t="str">
        <f t="shared" si="275"/>
        <v>fev/2019</v>
      </c>
      <c r="E8803" s="206">
        <v>43511</v>
      </c>
      <c r="F8803" s="205" t="s">
        <v>209</v>
      </c>
      <c r="G8803" s="205" t="s">
        <v>284</v>
      </c>
      <c r="H8803" s="207" t="s">
        <v>295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679</v>
      </c>
      <c r="C8804" s="205" t="s">
        <v>680</v>
      </c>
      <c r="D8804" s="72" t="str">
        <f t="shared" si="275"/>
        <v>fev/2019</v>
      </c>
      <c r="E8804" s="206">
        <v>43511</v>
      </c>
      <c r="F8804" s="205" t="s">
        <v>209</v>
      </c>
      <c r="G8804" s="205" t="s">
        <v>284</v>
      </c>
      <c r="H8804" s="207" t="s">
        <v>295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679</v>
      </c>
      <c r="C8805" s="205" t="s">
        <v>680</v>
      </c>
      <c r="D8805" s="72" t="str">
        <f t="shared" si="275"/>
        <v>fev/2019</v>
      </c>
      <c r="E8805" s="206">
        <v>43511</v>
      </c>
      <c r="F8805" s="205" t="s">
        <v>209</v>
      </c>
      <c r="G8805" s="205" t="s">
        <v>284</v>
      </c>
      <c r="H8805" s="207" t="s">
        <v>295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679</v>
      </c>
      <c r="C8806" s="205" t="s">
        <v>680</v>
      </c>
      <c r="D8806" s="72" t="str">
        <f t="shared" si="275"/>
        <v>fev/2019</v>
      </c>
      <c r="E8806" s="206">
        <v>43511</v>
      </c>
      <c r="F8806" s="205" t="s">
        <v>209</v>
      </c>
      <c r="G8806" s="205" t="s">
        <v>284</v>
      </c>
      <c r="H8806" s="207" t="s">
        <v>295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679</v>
      </c>
      <c r="C8807" s="205" t="s">
        <v>680</v>
      </c>
      <c r="D8807" s="72" t="str">
        <f t="shared" si="275"/>
        <v>fev/2019</v>
      </c>
      <c r="E8807" s="206">
        <v>43511</v>
      </c>
      <c r="F8807" s="205" t="s">
        <v>209</v>
      </c>
      <c r="G8807" s="205" t="s">
        <v>284</v>
      </c>
      <c r="H8807" s="207" t="s">
        <v>295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679</v>
      </c>
      <c r="C8808" s="205" t="s">
        <v>680</v>
      </c>
      <c r="D8808" s="72" t="str">
        <f t="shared" si="275"/>
        <v>fev/2019</v>
      </c>
      <c r="E8808" s="206">
        <v>43511</v>
      </c>
      <c r="F8808" s="205" t="s">
        <v>209</v>
      </c>
      <c r="G8808" s="205" t="s">
        <v>284</v>
      </c>
      <c r="H8808" s="207" t="s">
        <v>295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679</v>
      </c>
      <c r="C8809" s="205" t="s">
        <v>680</v>
      </c>
      <c r="D8809" s="72" t="str">
        <f t="shared" si="275"/>
        <v>fev/2019</v>
      </c>
      <c r="E8809" s="206">
        <v>43511</v>
      </c>
      <c r="F8809" s="205" t="s">
        <v>209</v>
      </c>
      <c r="G8809" s="205" t="s">
        <v>284</v>
      </c>
      <c r="H8809" s="207" t="s">
        <v>295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679</v>
      </c>
      <c r="C8810" s="205" t="s">
        <v>680</v>
      </c>
      <c r="D8810" s="72" t="str">
        <f t="shared" si="275"/>
        <v>fev/2019</v>
      </c>
      <c r="E8810" s="206">
        <v>43511</v>
      </c>
      <c r="F8810" s="205" t="s">
        <v>209</v>
      </c>
      <c r="G8810" s="205" t="s">
        <v>284</v>
      </c>
      <c r="H8810" s="207" t="s">
        <v>295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679</v>
      </c>
      <c r="C8811" s="205" t="s">
        <v>680</v>
      </c>
      <c r="D8811" s="72" t="str">
        <f t="shared" si="275"/>
        <v>fev/2019</v>
      </c>
      <c r="E8811" s="206">
        <v>43511</v>
      </c>
      <c r="F8811" s="205" t="s">
        <v>209</v>
      </c>
      <c r="G8811" s="205" t="s">
        <v>284</v>
      </c>
      <c r="H8811" s="207" t="s">
        <v>295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679</v>
      </c>
      <c r="C8812" s="205" t="s">
        <v>680</v>
      </c>
      <c r="D8812" s="72" t="str">
        <f t="shared" si="275"/>
        <v>fev/2019</v>
      </c>
      <c r="E8812" s="206">
        <v>43511</v>
      </c>
      <c r="F8812" s="205" t="s">
        <v>209</v>
      </c>
      <c r="G8812" s="205" t="s">
        <v>284</v>
      </c>
      <c r="H8812" s="207" t="s">
        <v>295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679</v>
      </c>
      <c r="C8813" s="205" t="s">
        <v>680</v>
      </c>
      <c r="D8813" s="72" t="str">
        <f t="shared" si="275"/>
        <v>fev/2019</v>
      </c>
      <c r="E8813" s="206">
        <v>43511</v>
      </c>
      <c r="F8813" s="205" t="s">
        <v>209</v>
      </c>
      <c r="G8813" s="205" t="s">
        <v>284</v>
      </c>
      <c r="H8813" s="207" t="s">
        <v>295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679</v>
      </c>
      <c r="C8814" s="205" t="s">
        <v>680</v>
      </c>
      <c r="D8814" s="72" t="str">
        <f t="shared" si="275"/>
        <v>fev/2019</v>
      </c>
      <c r="E8814" s="206">
        <v>43511</v>
      </c>
      <c r="F8814" s="205" t="s">
        <v>209</v>
      </c>
      <c r="G8814" s="205" t="s">
        <v>284</v>
      </c>
      <c r="H8814" s="207" t="s">
        <v>295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679</v>
      </c>
      <c r="C8815" s="205" t="s">
        <v>680</v>
      </c>
      <c r="D8815" s="72" t="str">
        <f t="shared" si="275"/>
        <v>fev/2019</v>
      </c>
      <c r="E8815" s="206">
        <v>43511</v>
      </c>
      <c r="F8815" s="205" t="s">
        <v>200</v>
      </c>
      <c r="G8815" s="205" t="s">
        <v>284</v>
      </c>
      <c r="H8815" s="207" t="s">
        <v>291</v>
      </c>
      <c r="I8815" s="207" t="s">
        <v>226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681</v>
      </c>
      <c r="C8816" s="205" t="s">
        <v>680</v>
      </c>
      <c r="D8816" s="72" t="str">
        <f t="shared" si="275"/>
        <v>fev/2019</v>
      </c>
      <c r="E8816" s="206">
        <v>43511</v>
      </c>
      <c r="F8816" s="205" t="s">
        <v>200</v>
      </c>
      <c r="G8816" s="205" t="s">
        <v>284</v>
      </c>
      <c r="H8816" s="207" t="s">
        <v>1875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679</v>
      </c>
      <c r="C8817" s="205" t="s">
        <v>680</v>
      </c>
      <c r="D8817" s="72" t="str">
        <f t="shared" si="275"/>
        <v>fev/2019</v>
      </c>
      <c r="E8817" s="206">
        <v>43511</v>
      </c>
      <c r="F8817" s="205" t="s">
        <v>200</v>
      </c>
      <c r="G8817" s="205" t="s">
        <v>284</v>
      </c>
      <c r="H8817" s="207" t="s">
        <v>1875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679</v>
      </c>
      <c r="C8818" s="205" t="s">
        <v>680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300</v>
      </c>
      <c r="H8818" s="207" t="s">
        <v>574</v>
      </c>
      <c r="I8818" s="207" t="s">
        <v>239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679</v>
      </c>
      <c r="C8819" s="205" t="s">
        <v>680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284</v>
      </c>
      <c r="H8819" s="207" t="s">
        <v>313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679</v>
      </c>
      <c r="C8820" s="205" t="s">
        <v>680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284</v>
      </c>
      <c r="H8820" s="207" t="s">
        <v>400</v>
      </c>
      <c r="I8820" s="207" t="s">
        <v>249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679</v>
      </c>
      <c r="C8821" s="205" t="s">
        <v>680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284</v>
      </c>
      <c r="H8821" s="207" t="s">
        <v>400</v>
      </c>
      <c r="I8821" s="207" t="s">
        <v>189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679</v>
      </c>
      <c r="C8822" s="205" t="s">
        <v>680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284</v>
      </c>
      <c r="H8822" s="207" t="s">
        <v>995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679</v>
      </c>
      <c r="C8823" s="205" t="s">
        <v>680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284</v>
      </c>
      <c r="H8823" s="207" t="s">
        <v>995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679</v>
      </c>
      <c r="C8824" s="205" t="s">
        <v>680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284</v>
      </c>
      <c r="H8824" s="207" t="s">
        <v>1580</v>
      </c>
      <c r="I8824" s="207" t="s">
        <v>260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679</v>
      </c>
      <c r="C8825" s="205" t="s">
        <v>680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284</v>
      </c>
      <c r="H8825" s="207" t="s">
        <v>384</v>
      </c>
      <c r="I8825" s="207" t="s">
        <v>237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679</v>
      </c>
      <c r="C8826" s="205" t="s">
        <v>680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284</v>
      </c>
      <c r="H8826" s="207" t="s">
        <v>384</v>
      </c>
      <c r="I8826" s="207" t="s">
        <v>238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679</v>
      </c>
      <c r="C8827" s="205" t="s">
        <v>680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284</v>
      </c>
      <c r="H8827" s="207" t="s">
        <v>1913</v>
      </c>
      <c r="I8827" s="207" t="s">
        <v>238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679</v>
      </c>
      <c r="C8828" s="205" t="s">
        <v>680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284</v>
      </c>
      <c r="H8828" s="207" t="s">
        <v>1913</v>
      </c>
      <c r="I8828" s="207" t="s">
        <v>189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679</v>
      </c>
      <c r="C8829" s="205" t="s">
        <v>680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284</v>
      </c>
      <c r="H8829" s="207" t="s">
        <v>1913</v>
      </c>
      <c r="I8829" s="207" t="s">
        <v>238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679</v>
      </c>
      <c r="C8830" s="205" t="s">
        <v>680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284</v>
      </c>
      <c r="H8830" s="207" t="s">
        <v>1913</v>
      </c>
      <c r="I8830" s="207" t="s">
        <v>189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679</v>
      </c>
      <c r="C8831" s="205" t="s">
        <v>680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284</v>
      </c>
      <c r="H8831" s="207" t="s">
        <v>1913</v>
      </c>
      <c r="I8831" s="207" t="s">
        <v>238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679</v>
      </c>
      <c r="C8832" s="205" t="s">
        <v>680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284</v>
      </c>
      <c r="H8832" s="207" t="s">
        <v>1913</v>
      </c>
      <c r="I8832" s="207" t="s">
        <v>189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679</v>
      </c>
      <c r="C8833" s="205" t="s">
        <v>680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300</v>
      </c>
      <c r="H8833" s="207" t="s">
        <v>1913</v>
      </c>
      <c r="I8833" s="207" t="s">
        <v>238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679</v>
      </c>
      <c r="C8834" s="205" t="s">
        <v>680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300</v>
      </c>
      <c r="H8834" s="207" t="s">
        <v>1913</v>
      </c>
      <c r="I8834" s="207" t="s">
        <v>189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679</v>
      </c>
      <c r="C8835" s="205" t="s">
        <v>680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286</v>
      </c>
      <c r="H8835" s="207" t="s">
        <v>352</v>
      </c>
      <c r="I8835" s="207" t="s">
        <v>238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679</v>
      </c>
      <c r="C8836" s="205" t="s">
        <v>680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286</v>
      </c>
      <c r="H8836" s="207" t="s">
        <v>352</v>
      </c>
      <c r="I8836" s="207" t="s">
        <v>189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679</v>
      </c>
      <c r="C8837" s="205" t="s">
        <v>680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300</v>
      </c>
      <c r="H8837" s="207" t="s">
        <v>352</v>
      </c>
      <c r="I8837" s="207" t="s">
        <v>237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679</v>
      </c>
      <c r="C8838" s="205" t="s">
        <v>680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286</v>
      </c>
      <c r="H8838" s="207" t="s">
        <v>352</v>
      </c>
      <c r="I8838" s="207" t="s">
        <v>237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679</v>
      </c>
      <c r="C8839" s="205" t="s">
        <v>680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300</v>
      </c>
      <c r="H8839" s="207" t="s">
        <v>352</v>
      </c>
      <c r="I8839" s="207" t="s">
        <v>189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679</v>
      </c>
      <c r="C8840" s="205" t="s">
        <v>680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286</v>
      </c>
      <c r="H8840" s="207" t="s">
        <v>352</v>
      </c>
      <c r="I8840" s="207" t="s">
        <v>189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679</v>
      </c>
      <c r="C8841" s="205" t="s">
        <v>680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284</v>
      </c>
      <c r="H8841" s="207" t="s">
        <v>352</v>
      </c>
      <c r="I8841" s="207" t="s">
        <v>237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679</v>
      </c>
      <c r="C8842" s="205" t="s">
        <v>680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284</v>
      </c>
      <c r="H8842" s="207" t="s">
        <v>352</v>
      </c>
      <c r="I8842" s="207" t="s">
        <v>189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679</v>
      </c>
      <c r="C8843" s="205" t="s">
        <v>680</v>
      </c>
      <c r="D8843" s="72" t="str">
        <f t="shared" si="277"/>
        <v>fev/2019</v>
      </c>
      <c r="E8843" s="206">
        <v>43514</v>
      </c>
      <c r="F8843" s="205" t="s">
        <v>1606</v>
      </c>
      <c r="G8843" s="205" t="s">
        <v>284</v>
      </c>
      <c r="H8843" s="207" t="s">
        <v>1876</v>
      </c>
      <c r="I8843" s="207" t="s">
        <v>201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679</v>
      </c>
      <c r="C8844" s="205" t="s">
        <v>680</v>
      </c>
      <c r="D8844" s="72" t="str">
        <f t="shared" si="277"/>
        <v>fev/2019</v>
      </c>
      <c r="E8844" s="206">
        <v>43514</v>
      </c>
      <c r="F8844" s="205" t="s">
        <v>311</v>
      </c>
      <c r="G8844" s="205" t="s">
        <v>284</v>
      </c>
      <c r="H8844" s="207" t="s">
        <v>1914</v>
      </c>
      <c r="I8844" s="207" t="s">
        <v>265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679</v>
      </c>
      <c r="C8845" s="205" t="s">
        <v>680</v>
      </c>
      <c r="D8845" s="72" t="str">
        <f t="shared" si="277"/>
        <v>fev/2019</v>
      </c>
      <c r="E8845" s="206">
        <v>43514</v>
      </c>
      <c r="F8845" s="205" t="s">
        <v>311</v>
      </c>
      <c r="G8845" s="205" t="s">
        <v>284</v>
      </c>
      <c r="H8845" s="207" t="s">
        <v>443</v>
      </c>
      <c r="I8845" s="207" t="s">
        <v>265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679</v>
      </c>
      <c r="C8846" s="205" t="s">
        <v>680</v>
      </c>
      <c r="D8846" s="72" t="str">
        <f t="shared" si="277"/>
        <v>fev/2019</v>
      </c>
      <c r="E8846" s="206">
        <v>43514</v>
      </c>
      <c r="F8846" s="205" t="s">
        <v>311</v>
      </c>
      <c r="G8846" s="205" t="s">
        <v>284</v>
      </c>
      <c r="H8846" s="207" t="s">
        <v>1665</v>
      </c>
      <c r="I8846" s="207" t="s">
        <v>265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679</v>
      </c>
      <c r="C8847" s="205" t="s">
        <v>680</v>
      </c>
      <c r="D8847" s="72" t="str">
        <f t="shared" si="277"/>
        <v>fev/2019</v>
      </c>
      <c r="E8847" s="206">
        <v>43514</v>
      </c>
      <c r="F8847" s="205" t="s">
        <v>311</v>
      </c>
      <c r="G8847" s="205" t="s">
        <v>284</v>
      </c>
      <c r="H8847" s="207" t="s">
        <v>1665</v>
      </c>
      <c r="I8847" s="207" t="s">
        <v>265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679</v>
      </c>
      <c r="C8848" s="205" t="s">
        <v>680</v>
      </c>
      <c r="D8848" s="72" t="str">
        <f t="shared" si="277"/>
        <v>fev/2019</v>
      </c>
      <c r="E8848" s="206">
        <v>43514</v>
      </c>
      <c r="F8848" s="205" t="s">
        <v>311</v>
      </c>
      <c r="G8848" s="205" t="s">
        <v>284</v>
      </c>
      <c r="H8848" s="207" t="s">
        <v>1915</v>
      </c>
      <c r="I8848" s="207" t="s">
        <v>265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679</v>
      </c>
      <c r="C8849" s="205" t="s">
        <v>680</v>
      </c>
      <c r="D8849" s="72" t="str">
        <f t="shared" si="277"/>
        <v>fev/2019</v>
      </c>
      <c r="E8849" s="206">
        <v>43514</v>
      </c>
      <c r="F8849" s="205" t="s">
        <v>311</v>
      </c>
      <c r="G8849" s="205" t="s">
        <v>284</v>
      </c>
      <c r="H8849" s="207" t="s">
        <v>1915</v>
      </c>
      <c r="I8849" s="207" t="s">
        <v>265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679</v>
      </c>
      <c r="C8850" s="205" t="s">
        <v>680</v>
      </c>
      <c r="D8850" s="72" t="str">
        <f t="shared" si="277"/>
        <v>fev/2019</v>
      </c>
      <c r="E8850" s="206">
        <v>43514</v>
      </c>
      <c r="F8850" s="205" t="s">
        <v>311</v>
      </c>
      <c r="G8850" s="205" t="s">
        <v>284</v>
      </c>
      <c r="H8850" s="207" t="s">
        <v>445</v>
      </c>
      <c r="I8850" s="207" t="s">
        <v>265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679</v>
      </c>
      <c r="C8851" s="205" t="s">
        <v>680</v>
      </c>
      <c r="D8851" s="72" t="str">
        <f t="shared" si="277"/>
        <v>fev/2019</v>
      </c>
      <c r="E8851" s="206">
        <v>43514</v>
      </c>
      <c r="F8851" s="205" t="s">
        <v>311</v>
      </c>
      <c r="G8851" s="205" t="s">
        <v>284</v>
      </c>
      <c r="H8851" s="207" t="s">
        <v>869</v>
      </c>
      <c r="I8851" s="207" t="s">
        <v>265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679</v>
      </c>
      <c r="C8852" s="205" t="s">
        <v>680</v>
      </c>
      <c r="D8852" s="72" t="str">
        <f t="shared" si="277"/>
        <v>fev/2019</v>
      </c>
      <c r="E8852" s="206">
        <v>43514</v>
      </c>
      <c r="F8852" s="205" t="s">
        <v>311</v>
      </c>
      <c r="G8852" s="205" t="s">
        <v>284</v>
      </c>
      <c r="H8852" s="207" t="s">
        <v>869</v>
      </c>
      <c r="I8852" s="207" t="s">
        <v>265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679</v>
      </c>
      <c r="C8853" s="205" t="s">
        <v>680</v>
      </c>
      <c r="D8853" s="72" t="str">
        <f t="shared" si="277"/>
        <v>fev/2019</v>
      </c>
      <c r="E8853" s="206">
        <v>43514</v>
      </c>
      <c r="F8853" s="205" t="s">
        <v>311</v>
      </c>
      <c r="G8853" s="205" t="s">
        <v>284</v>
      </c>
      <c r="H8853" s="207" t="s">
        <v>1916</v>
      </c>
      <c r="I8853" s="207" t="s">
        <v>265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679</v>
      </c>
      <c r="C8854" s="205" t="s">
        <v>680</v>
      </c>
      <c r="D8854" s="72" t="str">
        <f t="shared" si="277"/>
        <v>fev/2019</v>
      </c>
      <c r="E8854" s="206">
        <v>43514</v>
      </c>
      <c r="F8854" s="205" t="s">
        <v>311</v>
      </c>
      <c r="G8854" s="205" t="s">
        <v>284</v>
      </c>
      <c r="H8854" s="207" t="s">
        <v>1917</v>
      </c>
      <c r="I8854" s="207" t="s">
        <v>265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679</v>
      </c>
      <c r="C8855" s="205" t="s">
        <v>680</v>
      </c>
      <c r="D8855" s="72" t="str">
        <f t="shared" si="277"/>
        <v>fev/2019</v>
      </c>
      <c r="E8855" s="206">
        <v>43514</v>
      </c>
      <c r="F8855" s="205" t="s">
        <v>311</v>
      </c>
      <c r="G8855" s="205" t="s">
        <v>284</v>
      </c>
      <c r="H8855" s="207" t="s">
        <v>1918</v>
      </c>
      <c r="I8855" s="207" t="s">
        <v>265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679</v>
      </c>
      <c r="C8856" s="205" t="s">
        <v>680</v>
      </c>
      <c r="D8856" s="72" t="str">
        <f t="shared" si="277"/>
        <v>fev/2019</v>
      </c>
      <c r="E8856" s="206">
        <v>43514</v>
      </c>
      <c r="F8856" s="205" t="s">
        <v>311</v>
      </c>
      <c r="G8856" s="205" t="s">
        <v>284</v>
      </c>
      <c r="H8856" s="207" t="s">
        <v>711</v>
      </c>
      <c r="I8856" s="207" t="s">
        <v>265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679</v>
      </c>
      <c r="C8857" s="205" t="s">
        <v>680</v>
      </c>
      <c r="D8857" s="72" t="str">
        <f t="shared" si="277"/>
        <v>fev/2019</v>
      </c>
      <c r="E8857" s="206">
        <v>43514</v>
      </c>
      <c r="F8857" s="205" t="s">
        <v>311</v>
      </c>
      <c r="G8857" s="205" t="s">
        <v>284</v>
      </c>
      <c r="H8857" s="207" t="s">
        <v>711</v>
      </c>
      <c r="I8857" s="207" t="s">
        <v>265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679</v>
      </c>
      <c r="C8858" s="205" t="s">
        <v>680</v>
      </c>
      <c r="D8858" s="72" t="str">
        <f t="shared" si="277"/>
        <v>fev/2019</v>
      </c>
      <c r="E8858" s="206">
        <v>43514</v>
      </c>
      <c r="F8858" s="205" t="s">
        <v>311</v>
      </c>
      <c r="G8858" s="205" t="s">
        <v>284</v>
      </c>
      <c r="H8858" s="207" t="s">
        <v>322</v>
      </c>
      <c r="I8858" s="207" t="s">
        <v>265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679</v>
      </c>
      <c r="C8859" s="205" t="s">
        <v>680</v>
      </c>
      <c r="D8859" s="72" t="str">
        <f t="shared" si="277"/>
        <v>fev/2019</v>
      </c>
      <c r="E8859" s="206">
        <v>43514</v>
      </c>
      <c r="F8859" s="205" t="s">
        <v>311</v>
      </c>
      <c r="G8859" s="205" t="s">
        <v>284</v>
      </c>
      <c r="H8859" s="207" t="s">
        <v>1048</v>
      </c>
      <c r="I8859" s="207" t="s">
        <v>265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679</v>
      </c>
      <c r="C8860" s="205" t="s">
        <v>680</v>
      </c>
      <c r="D8860" s="72" t="str">
        <f t="shared" si="277"/>
        <v>fev/2019</v>
      </c>
      <c r="E8860" s="206">
        <v>43514</v>
      </c>
      <c r="F8860" s="205" t="s">
        <v>311</v>
      </c>
      <c r="G8860" s="205" t="s">
        <v>284</v>
      </c>
      <c r="H8860" s="207" t="s">
        <v>1048</v>
      </c>
      <c r="I8860" s="207" t="s">
        <v>265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679</v>
      </c>
      <c r="C8861" s="205" t="s">
        <v>680</v>
      </c>
      <c r="D8861" s="72" t="str">
        <f t="shared" si="277"/>
        <v>fev/2019</v>
      </c>
      <c r="E8861" s="206">
        <v>43514</v>
      </c>
      <c r="F8861" s="205" t="s">
        <v>311</v>
      </c>
      <c r="G8861" s="205" t="s">
        <v>284</v>
      </c>
      <c r="H8861" s="207" t="s">
        <v>1315</v>
      </c>
      <c r="I8861" s="207" t="s">
        <v>265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679</v>
      </c>
      <c r="C8862" s="205" t="s">
        <v>680</v>
      </c>
      <c r="D8862" s="72" t="str">
        <f t="shared" si="277"/>
        <v>fev/2019</v>
      </c>
      <c r="E8862" s="206">
        <v>43514</v>
      </c>
      <c r="F8862" s="205" t="s">
        <v>311</v>
      </c>
      <c r="G8862" s="205" t="s">
        <v>284</v>
      </c>
      <c r="H8862" s="207" t="s">
        <v>868</v>
      </c>
      <c r="I8862" s="207" t="s">
        <v>265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679</v>
      </c>
      <c r="C8863" s="205" t="s">
        <v>680</v>
      </c>
      <c r="D8863" s="72" t="str">
        <f t="shared" si="277"/>
        <v>fev/2019</v>
      </c>
      <c r="E8863" s="206">
        <v>43514</v>
      </c>
      <c r="F8863" s="205" t="s">
        <v>1874</v>
      </c>
      <c r="G8863" s="205" t="s">
        <v>284</v>
      </c>
      <c r="H8863" s="207" t="s">
        <v>1919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679</v>
      </c>
      <c r="C8864" s="205" t="s">
        <v>680</v>
      </c>
      <c r="D8864" s="72" t="str">
        <f t="shared" si="277"/>
        <v>fev/2019</v>
      </c>
      <c r="E8864" s="206">
        <v>43514</v>
      </c>
      <c r="F8864" s="205" t="s">
        <v>1874</v>
      </c>
      <c r="G8864" s="205" t="s">
        <v>284</v>
      </c>
      <c r="H8864" s="207" t="s">
        <v>1919</v>
      </c>
      <c r="I8864" s="207" t="s">
        <v>189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679</v>
      </c>
      <c r="C8865" s="205" t="s">
        <v>680</v>
      </c>
      <c r="D8865" s="72" t="str">
        <f t="shared" si="277"/>
        <v>fev/2019</v>
      </c>
      <c r="E8865" s="206">
        <v>43514</v>
      </c>
      <c r="F8865" s="205" t="s">
        <v>1874</v>
      </c>
      <c r="G8865" s="205" t="s">
        <v>284</v>
      </c>
      <c r="H8865" s="207" t="s">
        <v>1919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679</v>
      </c>
      <c r="C8866" s="205" t="s">
        <v>680</v>
      </c>
      <c r="D8866" s="72" t="str">
        <f t="shared" si="277"/>
        <v>fev/2019</v>
      </c>
      <c r="E8866" s="206">
        <v>43514</v>
      </c>
      <c r="F8866" s="205" t="s">
        <v>1874</v>
      </c>
      <c r="G8866" s="205" t="s">
        <v>284</v>
      </c>
      <c r="H8866" s="207" t="s">
        <v>1919</v>
      </c>
      <c r="I8866" s="207" t="s">
        <v>189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679</v>
      </c>
      <c r="C8867" s="205" t="s">
        <v>680</v>
      </c>
      <c r="D8867" s="72" t="str">
        <f t="shared" si="277"/>
        <v>fev/2019</v>
      </c>
      <c r="E8867" s="206">
        <v>43514</v>
      </c>
      <c r="F8867" s="205" t="s">
        <v>513</v>
      </c>
      <c r="G8867" s="205" t="s">
        <v>284</v>
      </c>
      <c r="H8867" s="207" t="s">
        <v>203</v>
      </c>
      <c r="I8867" s="207" t="s">
        <v>289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681</v>
      </c>
      <c r="C8868" s="205" t="s">
        <v>680</v>
      </c>
      <c r="D8868" s="72" t="str">
        <f t="shared" si="277"/>
        <v>fev/2019</v>
      </c>
      <c r="E8868" s="206">
        <v>43514</v>
      </c>
      <c r="F8868" s="205" t="s">
        <v>513</v>
      </c>
      <c r="G8868" s="205" t="s">
        <v>284</v>
      </c>
      <c r="H8868" s="207" t="s">
        <v>203</v>
      </c>
      <c r="I8868" s="207" t="s">
        <v>289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679</v>
      </c>
      <c r="C8869" s="205" t="s">
        <v>680</v>
      </c>
      <c r="D8869" s="72" t="str">
        <f t="shared" si="277"/>
        <v>fev/2019</v>
      </c>
      <c r="E8869" s="206">
        <v>43514</v>
      </c>
      <c r="F8869" s="205" t="s">
        <v>209</v>
      </c>
      <c r="G8869" s="205" t="s">
        <v>284</v>
      </c>
      <c r="H8869" s="207" t="s">
        <v>295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679</v>
      </c>
      <c r="C8870" s="205" t="s">
        <v>680</v>
      </c>
      <c r="D8870" s="72" t="str">
        <f t="shared" si="277"/>
        <v>fev/2019</v>
      </c>
      <c r="E8870" s="206">
        <v>43514</v>
      </c>
      <c r="F8870" s="205" t="s">
        <v>209</v>
      </c>
      <c r="G8870" s="205" t="s">
        <v>284</v>
      </c>
      <c r="H8870" s="207" t="s">
        <v>295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679</v>
      </c>
      <c r="C8871" s="205" t="s">
        <v>680</v>
      </c>
      <c r="D8871" s="72" t="str">
        <f t="shared" si="277"/>
        <v>fev/2019</v>
      </c>
      <c r="E8871" s="206">
        <v>43514</v>
      </c>
      <c r="F8871" s="205" t="s">
        <v>209</v>
      </c>
      <c r="G8871" s="205" t="s">
        <v>284</v>
      </c>
      <c r="H8871" s="207" t="s">
        <v>295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679</v>
      </c>
      <c r="C8872" s="205" t="s">
        <v>680</v>
      </c>
      <c r="D8872" s="72" t="str">
        <f t="shared" si="277"/>
        <v>fev/2019</v>
      </c>
      <c r="E8872" s="206">
        <v>43514</v>
      </c>
      <c r="F8872" s="205" t="s">
        <v>209</v>
      </c>
      <c r="G8872" s="205" t="s">
        <v>284</v>
      </c>
      <c r="H8872" s="207" t="s">
        <v>295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679</v>
      </c>
      <c r="C8873" s="205" t="s">
        <v>680</v>
      </c>
      <c r="D8873" s="72" t="str">
        <f t="shared" si="277"/>
        <v>fev/2019</v>
      </c>
      <c r="E8873" s="206">
        <v>43514</v>
      </c>
      <c r="F8873" s="205" t="s">
        <v>209</v>
      </c>
      <c r="G8873" s="205" t="s">
        <v>284</v>
      </c>
      <c r="H8873" s="207" t="s">
        <v>295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679</v>
      </c>
      <c r="C8874" s="205" t="s">
        <v>680</v>
      </c>
      <c r="D8874" s="72" t="str">
        <f t="shared" si="277"/>
        <v>fev/2019</v>
      </c>
      <c r="E8874" s="206">
        <v>43514</v>
      </c>
      <c r="F8874" s="205" t="s">
        <v>209</v>
      </c>
      <c r="G8874" s="205" t="s">
        <v>284</v>
      </c>
      <c r="H8874" s="207" t="s">
        <v>295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679</v>
      </c>
      <c r="C8875" s="205" t="s">
        <v>680</v>
      </c>
      <c r="D8875" s="72" t="str">
        <f t="shared" si="277"/>
        <v>fev/2019</v>
      </c>
      <c r="E8875" s="206">
        <v>43514</v>
      </c>
      <c r="F8875" s="205" t="s">
        <v>209</v>
      </c>
      <c r="G8875" s="205" t="s">
        <v>284</v>
      </c>
      <c r="H8875" s="207" t="s">
        <v>295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679</v>
      </c>
      <c r="C8876" s="205" t="s">
        <v>680</v>
      </c>
      <c r="D8876" s="72" t="str">
        <f t="shared" si="277"/>
        <v>fev/2019</v>
      </c>
      <c r="E8876" s="206">
        <v>43514</v>
      </c>
      <c r="F8876" s="205" t="s">
        <v>209</v>
      </c>
      <c r="G8876" s="205" t="s">
        <v>284</v>
      </c>
      <c r="H8876" s="207" t="s">
        <v>295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679</v>
      </c>
      <c r="C8877" s="205" t="s">
        <v>680</v>
      </c>
      <c r="D8877" s="72" t="str">
        <f t="shared" si="277"/>
        <v>fev/2019</v>
      </c>
      <c r="E8877" s="206">
        <v>43514</v>
      </c>
      <c r="F8877" s="205" t="s">
        <v>209</v>
      </c>
      <c r="G8877" s="205" t="s">
        <v>284</v>
      </c>
      <c r="H8877" s="207" t="s">
        <v>295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679</v>
      </c>
      <c r="C8878" s="205" t="s">
        <v>680</v>
      </c>
      <c r="D8878" s="72" t="str">
        <f t="shared" si="277"/>
        <v>fev/2019</v>
      </c>
      <c r="E8878" s="206">
        <v>43514</v>
      </c>
      <c r="F8878" s="205" t="s">
        <v>209</v>
      </c>
      <c r="G8878" s="205" t="s">
        <v>284</v>
      </c>
      <c r="H8878" s="207" t="s">
        <v>295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679</v>
      </c>
      <c r="C8879" s="205" t="s">
        <v>680</v>
      </c>
      <c r="D8879" s="72" t="str">
        <f t="shared" si="277"/>
        <v>fev/2019</v>
      </c>
      <c r="E8879" s="206">
        <v>43514</v>
      </c>
      <c r="F8879" s="205" t="s">
        <v>209</v>
      </c>
      <c r="G8879" s="205" t="s">
        <v>284</v>
      </c>
      <c r="H8879" s="207" t="s">
        <v>295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679</v>
      </c>
      <c r="C8880" s="205" t="s">
        <v>680</v>
      </c>
      <c r="D8880" s="72" t="str">
        <f t="shared" si="277"/>
        <v>fev/2019</v>
      </c>
      <c r="E8880" s="206">
        <v>43514</v>
      </c>
      <c r="F8880" s="205" t="s">
        <v>209</v>
      </c>
      <c r="G8880" s="205" t="s">
        <v>284</v>
      </c>
      <c r="H8880" s="207" t="s">
        <v>295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679</v>
      </c>
      <c r="C8881" s="205" t="s">
        <v>680</v>
      </c>
      <c r="D8881" s="72" t="str">
        <f t="shared" si="277"/>
        <v>fev/2019</v>
      </c>
      <c r="E8881" s="206">
        <v>43514</v>
      </c>
      <c r="F8881" s="205" t="s">
        <v>209</v>
      </c>
      <c r="G8881" s="205" t="s">
        <v>284</v>
      </c>
      <c r="H8881" s="207" t="s">
        <v>295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679</v>
      </c>
      <c r="C8882" s="205" t="s">
        <v>680</v>
      </c>
      <c r="D8882" s="72" t="str">
        <f t="shared" si="277"/>
        <v>fev/2019</v>
      </c>
      <c r="E8882" s="206">
        <v>43514</v>
      </c>
      <c r="F8882" s="205" t="s">
        <v>209</v>
      </c>
      <c r="G8882" s="205" t="s">
        <v>284</v>
      </c>
      <c r="H8882" s="207" t="s">
        <v>295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679</v>
      </c>
      <c r="C8883" s="205" t="s">
        <v>680</v>
      </c>
      <c r="D8883" s="72" t="str">
        <f t="shared" si="277"/>
        <v>fev/2019</v>
      </c>
      <c r="E8883" s="206">
        <v>43514</v>
      </c>
      <c r="F8883" s="205" t="s">
        <v>209</v>
      </c>
      <c r="G8883" s="205" t="s">
        <v>284</v>
      </c>
      <c r="H8883" s="207" t="s">
        <v>295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679</v>
      </c>
      <c r="C8884" s="205" t="s">
        <v>680</v>
      </c>
      <c r="D8884" s="72" t="str">
        <f t="shared" si="277"/>
        <v>fev/2019</v>
      </c>
      <c r="E8884" s="206">
        <v>43514</v>
      </c>
      <c r="F8884" s="205" t="s">
        <v>209</v>
      </c>
      <c r="G8884" s="205" t="s">
        <v>284</v>
      </c>
      <c r="H8884" s="207" t="s">
        <v>295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679</v>
      </c>
      <c r="C8885" s="205" t="s">
        <v>680</v>
      </c>
      <c r="D8885" s="72" t="str">
        <f t="shared" si="277"/>
        <v>fev/2019</v>
      </c>
      <c r="E8885" s="206">
        <v>43514</v>
      </c>
      <c r="F8885" s="205" t="s">
        <v>209</v>
      </c>
      <c r="G8885" s="205" t="s">
        <v>284</v>
      </c>
      <c r="H8885" s="207" t="s">
        <v>295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679</v>
      </c>
      <c r="C8886" s="205" t="s">
        <v>680</v>
      </c>
      <c r="D8886" s="72" t="str">
        <f t="shared" si="277"/>
        <v>fev/2019</v>
      </c>
      <c r="E8886" s="206">
        <v>43514</v>
      </c>
      <c r="F8886" s="205" t="s">
        <v>209</v>
      </c>
      <c r="G8886" s="205" t="s">
        <v>284</v>
      </c>
      <c r="H8886" s="207" t="s">
        <v>295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679</v>
      </c>
      <c r="C8887" s="205" t="s">
        <v>680</v>
      </c>
      <c r="D8887" s="72" t="str">
        <f t="shared" si="277"/>
        <v>fev/2019</v>
      </c>
      <c r="E8887" s="206">
        <v>43514</v>
      </c>
      <c r="F8887" s="205" t="s">
        <v>209</v>
      </c>
      <c r="G8887" s="205" t="s">
        <v>284</v>
      </c>
      <c r="H8887" s="207" t="s">
        <v>295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679</v>
      </c>
      <c r="C8888" s="205" t="s">
        <v>680</v>
      </c>
      <c r="D8888" s="72" t="str">
        <f t="shared" si="277"/>
        <v>fev/2019</v>
      </c>
      <c r="E8888" s="206">
        <v>43514</v>
      </c>
      <c r="F8888" s="205" t="s">
        <v>209</v>
      </c>
      <c r="G8888" s="205" t="s">
        <v>284</v>
      </c>
      <c r="H8888" s="207" t="s">
        <v>295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681</v>
      </c>
      <c r="C8889" s="205" t="s">
        <v>680</v>
      </c>
      <c r="D8889" s="72" t="str">
        <f t="shared" si="277"/>
        <v>fev/2019</v>
      </c>
      <c r="E8889" s="206">
        <v>43514</v>
      </c>
      <c r="F8889" s="205" t="s">
        <v>200</v>
      </c>
      <c r="G8889" s="205" t="s">
        <v>284</v>
      </c>
      <c r="H8889" s="207" t="s">
        <v>1875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679</v>
      </c>
      <c r="C8890" s="205" t="s">
        <v>680</v>
      </c>
      <c r="D8890" s="72" t="str">
        <f t="shared" si="277"/>
        <v>fev/2019</v>
      </c>
      <c r="E8890" s="206">
        <v>43514</v>
      </c>
      <c r="F8890" s="205" t="s">
        <v>200</v>
      </c>
      <c r="G8890" s="205" t="s">
        <v>284</v>
      </c>
      <c r="H8890" s="207" t="s">
        <v>1875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679</v>
      </c>
      <c r="C8891" s="205" t="s">
        <v>680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284</v>
      </c>
      <c r="H8891" s="207" t="s">
        <v>325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679</v>
      </c>
      <c r="C8892" s="205" t="s">
        <v>680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284</v>
      </c>
      <c r="H8892" s="207" t="s">
        <v>1896</v>
      </c>
      <c r="I8892" s="207" t="s">
        <v>232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679</v>
      </c>
      <c r="C8893" s="205" t="s">
        <v>680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284</v>
      </c>
      <c r="H8893" s="207" t="s">
        <v>1482</v>
      </c>
      <c r="I8893" s="207" t="s">
        <v>232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679</v>
      </c>
      <c r="C8894" s="205" t="s">
        <v>680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284</v>
      </c>
      <c r="H8894" s="207" t="s">
        <v>1897</v>
      </c>
      <c r="I8894" s="207" t="s">
        <v>232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679</v>
      </c>
      <c r="C8895" s="205" t="s">
        <v>680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284</v>
      </c>
      <c r="H8895" s="207" t="s">
        <v>1897</v>
      </c>
      <c r="I8895" s="207" t="s">
        <v>232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679</v>
      </c>
      <c r="C8896" s="205" t="s">
        <v>680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284</v>
      </c>
      <c r="H8896" s="207" t="s">
        <v>1005</v>
      </c>
      <c r="I8896" s="207" t="s">
        <v>232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679</v>
      </c>
      <c r="C8897" s="205" t="s">
        <v>680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284</v>
      </c>
      <c r="H8897" s="207" t="s">
        <v>1005</v>
      </c>
      <c r="I8897" s="207" t="s">
        <v>232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679</v>
      </c>
      <c r="C8898" s="205" t="s">
        <v>680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284</v>
      </c>
      <c r="H8898" s="207" t="s">
        <v>1000</v>
      </c>
      <c r="I8898" s="207" t="s">
        <v>232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679</v>
      </c>
      <c r="C8899" s="205" t="s">
        <v>680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284</v>
      </c>
      <c r="H8899" s="207" t="s">
        <v>1898</v>
      </c>
      <c r="I8899" s="207" t="s">
        <v>232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679</v>
      </c>
      <c r="C8900" s="205" t="s">
        <v>680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284</v>
      </c>
      <c r="H8900" s="207" t="s">
        <v>999</v>
      </c>
      <c r="I8900" s="207" t="s">
        <v>232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679</v>
      </c>
      <c r="C8901" s="205" t="s">
        <v>680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284</v>
      </c>
      <c r="H8901" s="207" t="s">
        <v>1059</v>
      </c>
      <c r="I8901" s="207" t="s">
        <v>232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679</v>
      </c>
      <c r="C8902" s="205" t="s">
        <v>680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284</v>
      </c>
      <c r="H8902" s="207" t="s">
        <v>1822</v>
      </c>
      <c r="I8902" s="207" t="s">
        <v>232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679</v>
      </c>
      <c r="C8903" s="205" t="s">
        <v>680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284</v>
      </c>
      <c r="H8903" s="207" t="s">
        <v>1920</v>
      </c>
      <c r="I8903" s="207" t="s">
        <v>237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679</v>
      </c>
      <c r="C8904" s="205" t="s">
        <v>680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284</v>
      </c>
      <c r="H8904" s="207" t="s">
        <v>1920</v>
      </c>
      <c r="I8904" s="207" t="s">
        <v>189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679</v>
      </c>
      <c r="C8905" s="205" t="s">
        <v>680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284</v>
      </c>
      <c r="H8905" s="207" t="s">
        <v>331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679</v>
      </c>
      <c r="C8906" s="205" t="s">
        <v>680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284</v>
      </c>
      <c r="H8906" s="207" t="s">
        <v>216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679</v>
      </c>
      <c r="C8907" s="205" t="s">
        <v>680</v>
      </c>
      <c r="D8907" s="72" t="str">
        <f t="shared" si="279"/>
        <v>fev/2019</v>
      </c>
      <c r="E8907" s="206">
        <v>43515</v>
      </c>
      <c r="F8907" s="205" t="s">
        <v>311</v>
      </c>
      <c r="G8907" s="205" t="s">
        <v>284</v>
      </c>
      <c r="H8907" s="207" t="s">
        <v>1915</v>
      </c>
      <c r="I8907" s="207" t="s">
        <v>265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679</v>
      </c>
      <c r="C8908" s="205" t="s">
        <v>680</v>
      </c>
      <c r="D8908" s="72" t="str">
        <f t="shared" si="279"/>
        <v>fev/2019</v>
      </c>
      <c r="E8908" s="206">
        <v>43515</v>
      </c>
      <c r="F8908" s="205" t="s">
        <v>513</v>
      </c>
      <c r="G8908" s="205" t="s">
        <v>284</v>
      </c>
      <c r="H8908" s="207" t="s">
        <v>203</v>
      </c>
      <c r="I8908" s="207" t="s">
        <v>289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679</v>
      </c>
      <c r="C8909" s="205" t="s">
        <v>680</v>
      </c>
      <c r="D8909" s="72" t="str">
        <f t="shared" si="279"/>
        <v>fev/2019</v>
      </c>
      <c r="E8909" s="206">
        <v>43515</v>
      </c>
      <c r="F8909" s="205" t="s">
        <v>1921</v>
      </c>
      <c r="G8909" s="205" t="s">
        <v>284</v>
      </c>
      <c r="H8909" s="207" t="s">
        <v>1922</v>
      </c>
      <c r="I8909" s="207" t="s">
        <v>195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679</v>
      </c>
      <c r="C8910" s="205" t="s">
        <v>680</v>
      </c>
      <c r="D8910" s="72" t="str">
        <f t="shared" si="279"/>
        <v>fev/2019</v>
      </c>
      <c r="E8910" s="206">
        <v>43515</v>
      </c>
      <c r="F8910" s="205" t="s">
        <v>209</v>
      </c>
      <c r="G8910" s="205" t="s">
        <v>284</v>
      </c>
      <c r="H8910" s="207" t="s">
        <v>295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679</v>
      </c>
      <c r="C8911" s="205" t="s">
        <v>680</v>
      </c>
      <c r="D8911" s="72" t="str">
        <f t="shared" si="279"/>
        <v>fev/2019</v>
      </c>
      <c r="E8911" s="206">
        <v>43515</v>
      </c>
      <c r="F8911" s="205" t="s">
        <v>209</v>
      </c>
      <c r="G8911" s="205" t="s">
        <v>284</v>
      </c>
      <c r="H8911" s="207" t="s">
        <v>295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679</v>
      </c>
      <c r="C8912" s="205" t="s">
        <v>680</v>
      </c>
      <c r="D8912" s="72" t="str">
        <f t="shared" si="279"/>
        <v>fev/2019</v>
      </c>
      <c r="E8912" s="206">
        <v>43515</v>
      </c>
      <c r="F8912" s="205" t="s">
        <v>209</v>
      </c>
      <c r="G8912" s="205" t="s">
        <v>284</v>
      </c>
      <c r="H8912" s="207" t="s">
        <v>295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679</v>
      </c>
      <c r="C8913" s="205" t="s">
        <v>680</v>
      </c>
      <c r="D8913" s="72" t="str">
        <f t="shared" si="279"/>
        <v>fev/2019</v>
      </c>
      <c r="E8913" s="206">
        <v>43515</v>
      </c>
      <c r="F8913" s="205" t="s">
        <v>209</v>
      </c>
      <c r="G8913" s="205" t="s">
        <v>284</v>
      </c>
      <c r="H8913" s="207" t="s">
        <v>295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679</v>
      </c>
      <c r="C8914" s="205" t="s">
        <v>680</v>
      </c>
      <c r="D8914" s="72" t="str">
        <f t="shared" si="279"/>
        <v>fev/2019</v>
      </c>
      <c r="E8914" s="206">
        <v>43515</v>
      </c>
      <c r="F8914" s="205" t="s">
        <v>209</v>
      </c>
      <c r="G8914" s="205" t="s">
        <v>284</v>
      </c>
      <c r="H8914" s="207" t="s">
        <v>295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679</v>
      </c>
      <c r="C8915" s="205" t="s">
        <v>680</v>
      </c>
      <c r="D8915" s="72" t="str">
        <f t="shared" si="279"/>
        <v>fev/2019</v>
      </c>
      <c r="E8915" s="206">
        <v>43515</v>
      </c>
      <c r="F8915" s="205" t="s">
        <v>209</v>
      </c>
      <c r="G8915" s="205" t="s">
        <v>284</v>
      </c>
      <c r="H8915" s="207" t="s">
        <v>295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679</v>
      </c>
      <c r="C8916" s="205" t="s">
        <v>680</v>
      </c>
      <c r="D8916" s="72" t="str">
        <f t="shared" si="279"/>
        <v>fev/2019</v>
      </c>
      <c r="E8916" s="206">
        <v>43515</v>
      </c>
      <c r="F8916" s="205" t="s">
        <v>209</v>
      </c>
      <c r="G8916" s="205" t="s">
        <v>284</v>
      </c>
      <c r="H8916" s="207" t="s">
        <v>295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679</v>
      </c>
      <c r="C8917" s="205" t="s">
        <v>680</v>
      </c>
      <c r="D8917" s="72" t="str">
        <f t="shared" si="279"/>
        <v>fev/2019</v>
      </c>
      <c r="E8917" s="206">
        <v>43515</v>
      </c>
      <c r="F8917" s="205" t="s">
        <v>209</v>
      </c>
      <c r="G8917" s="205" t="s">
        <v>284</v>
      </c>
      <c r="H8917" s="207" t="s">
        <v>295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679</v>
      </c>
      <c r="C8918" s="205" t="s">
        <v>680</v>
      </c>
      <c r="D8918" s="72" t="str">
        <f t="shared" si="279"/>
        <v>fev/2019</v>
      </c>
      <c r="E8918" s="206">
        <v>43515</v>
      </c>
      <c r="F8918" s="205" t="s">
        <v>209</v>
      </c>
      <c r="G8918" s="205" t="s">
        <v>284</v>
      </c>
      <c r="H8918" s="207" t="s">
        <v>295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679</v>
      </c>
      <c r="C8919" s="205" t="s">
        <v>680</v>
      </c>
      <c r="D8919" s="72" t="str">
        <f t="shared" si="279"/>
        <v>fev/2019</v>
      </c>
      <c r="E8919" s="206">
        <v>43515</v>
      </c>
      <c r="F8919" s="205" t="s">
        <v>209</v>
      </c>
      <c r="G8919" s="205" t="s">
        <v>284</v>
      </c>
      <c r="H8919" s="207" t="s">
        <v>295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679</v>
      </c>
      <c r="C8920" s="205" t="s">
        <v>680</v>
      </c>
      <c r="D8920" s="72" t="str">
        <f t="shared" si="279"/>
        <v>fev/2019</v>
      </c>
      <c r="E8920" s="206">
        <v>43515</v>
      </c>
      <c r="F8920" s="205" t="s">
        <v>209</v>
      </c>
      <c r="G8920" s="205" t="s">
        <v>284</v>
      </c>
      <c r="H8920" s="207" t="s">
        <v>295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679</v>
      </c>
      <c r="C8921" s="205" t="s">
        <v>680</v>
      </c>
      <c r="D8921" s="72" t="str">
        <f t="shared" si="279"/>
        <v>fev/2019</v>
      </c>
      <c r="E8921" s="206">
        <v>43515</v>
      </c>
      <c r="F8921" s="205" t="s">
        <v>209</v>
      </c>
      <c r="G8921" s="205" t="s">
        <v>284</v>
      </c>
      <c r="H8921" s="207" t="s">
        <v>295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679</v>
      </c>
      <c r="C8922" s="205" t="s">
        <v>680</v>
      </c>
      <c r="D8922" s="72" t="str">
        <f t="shared" si="279"/>
        <v>fev/2019</v>
      </c>
      <c r="E8922" s="206">
        <v>43515</v>
      </c>
      <c r="F8922" s="205" t="s">
        <v>209</v>
      </c>
      <c r="G8922" s="205" t="s">
        <v>284</v>
      </c>
      <c r="H8922" s="207" t="s">
        <v>295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679</v>
      </c>
      <c r="C8923" s="205" t="s">
        <v>680</v>
      </c>
      <c r="D8923" s="72" t="str">
        <f t="shared" si="279"/>
        <v>fev/2019</v>
      </c>
      <c r="E8923" s="206">
        <v>43515</v>
      </c>
      <c r="F8923" s="205" t="s">
        <v>209</v>
      </c>
      <c r="G8923" s="205" t="s">
        <v>284</v>
      </c>
      <c r="H8923" s="207" t="s">
        <v>295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679</v>
      </c>
      <c r="C8924" s="205" t="s">
        <v>680</v>
      </c>
      <c r="D8924" s="72" t="str">
        <f t="shared" si="279"/>
        <v>fev/2019</v>
      </c>
      <c r="E8924" s="206">
        <v>43515</v>
      </c>
      <c r="F8924" s="205" t="s">
        <v>209</v>
      </c>
      <c r="G8924" s="205" t="s">
        <v>284</v>
      </c>
      <c r="H8924" s="207" t="s">
        <v>295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679</v>
      </c>
      <c r="C8925" s="205" t="s">
        <v>680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286</v>
      </c>
      <c r="H8925" s="207" t="s">
        <v>406</v>
      </c>
      <c r="I8925" s="207" t="s">
        <v>238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679</v>
      </c>
      <c r="C8926" s="205" t="s">
        <v>680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286</v>
      </c>
      <c r="H8926" s="207" t="s">
        <v>406</v>
      </c>
      <c r="I8926" s="207" t="s">
        <v>238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679</v>
      </c>
      <c r="C8927" s="205" t="s">
        <v>680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300</v>
      </c>
      <c r="H8927" s="207" t="s">
        <v>406</v>
      </c>
      <c r="I8927" s="207" t="s">
        <v>238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679</v>
      </c>
      <c r="C8928" s="205" t="s">
        <v>680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300</v>
      </c>
      <c r="H8928" s="207" t="s">
        <v>406</v>
      </c>
      <c r="I8928" s="207" t="s">
        <v>238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679</v>
      </c>
      <c r="C8929" s="205" t="s">
        <v>680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284</v>
      </c>
      <c r="H8929" s="207" t="s">
        <v>317</v>
      </c>
      <c r="I8929" s="207" t="s">
        <v>248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679</v>
      </c>
      <c r="C8930" s="205" t="s">
        <v>680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284</v>
      </c>
      <c r="H8930" s="207" t="s">
        <v>317</v>
      </c>
      <c r="I8930" s="207" t="s">
        <v>189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679</v>
      </c>
      <c r="C8931" s="205" t="s">
        <v>680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284</v>
      </c>
      <c r="H8931" s="207" t="s">
        <v>1002</v>
      </c>
      <c r="I8931" s="207" t="s">
        <v>241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679</v>
      </c>
      <c r="C8932" s="205" t="s">
        <v>680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284</v>
      </c>
      <c r="H8932" s="207" t="s">
        <v>1002</v>
      </c>
      <c r="I8932" s="207" t="s">
        <v>189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679</v>
      </c>
      <c r="C8933" s="205" t="s">
        <v>680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284</v>
      </c>
      <c r="H8933" s="207" t="s">
        <v>1002</v>
      </c>
      <c r="I8933" s="207" t="s">
        <v>241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679</v>
      </c>
      <c r="C8934" s="205" t="s">
        <v>680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284</v>
      </c>
      <c r="H8934" s="207" t="s">
        <v>1002</v>
      </c>
      <c r="I8934" s="207" t="s">
        <v>189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679</v>
      </c>
      <c r="C8935" s="205" t="s">
        <v>680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284</v>
      </c>
      <c r="H8935" s="207" t="s">
        <v>1027</v>
      </c>
      <c r="I8935" s="207" t="s">
        <v>242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679</v>
      </c>
      <c r="C8936" s="205" t="s">
        <v>680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284</v>
      </c>
      <c r="H8936" s="207" t="s">
        <v>1027</v>
      </c>
      <c r="I8936" s="207" t="s">
        <v>242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679</v>
      </c>
      <c r="C8937" s="205" t="s">
        <v>680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284</v>
      </c>
      <c r="H8937" s="207" t="s">
        <v>1027</v>
      </c>
      <c r="I8937" s="207" t="s">
        <v>242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679</v>
      </c>
      <c r="C8938" s="205" t="s">
        <v>680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284</v>
      </c>
      <c r="H8938" s="207" t="s">
        <v>1027</v>
      </c>
      <c r="I8938" s="207" t="s">
        <v>242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679</v>
      </c>
      <c r="C8939" s="205" t="s">
        <v>680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284</v>
      </c>
      <c r="H8939" s="207" t="s">
        <v>1027</v>
      </c>
      <c r="I8939" s="207" t="s">
        <v>242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679</v>
      </c>
      <c r="C8940" s="205" t="s">
        <v>680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284</v>
      </c>
      <c r="H8940" s="207" t="s">
        <v>1027</v>
      </c>
      <c r="I8940" s="207" t="s">
        <v>242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679</v>
      </c>
      <c r="C8941" s="205" t="s">
        <v>680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284</v>
      </c>
      <c r="H8941" s="207" t="s">
        <v>1027</v>
      </c>
      <c r="I8941" s="207" t="s">
        <v>242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679</v>
      </c>
      <c r="C8942" s="205" t="s">
        <v>680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284</v>
      </c>
      <c r="H8942" s="207" t="s">
        <v>1027</v>
      </c>
      <c r="I8942" s="207" t="s">
        <v>242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679</v>
      </c>
      <c r="C8943" s="205" t="s">
        <v>680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284</v>
      </c>
      <c r="H8943" s="207" t="s">
        <v>1027</v>
      </c>
      <c r="I8943" s="207" t="s">
        <v>242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679</v>
      </c>
      <c r="C8944" s="205" t="s">
        <v>680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284</v>
      </c>
      <c r="H8944" s="207" t="s">
        <v>1027</v>
      </c>
      <c r="I8944" s="207" t="s">
        <v>242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679</v>
      </c>
      <c r="C8945" s="205" t="s">
        <v>680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284</v>
      </c>
      <c r="H8945" s="207" t="s">
        <v>1027</v>
      </c>
      <c r="I8945" s="207" t="s">
        <v>242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679</v>
      </c>
      <c r="C8946" s="205" t="s">
        <v>680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284</v>
      </c>
      <c r="H8946" s="207" t="s">
        <v>1027</v>
      </c>
      <c r="I8946" s="207" t="s">
        <v>242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679</v>
      </c>
      <c r="C8947" s="205" t="s">
        <v>680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284</v>
      </c>
      <c r="H8947" s="207" t="s">
        <v>1027</v>
      </c>
      <c r="I8947" s="207" t="s">
        <v>242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679</v>
      </c>
      <c r="C8948" s="205" t="s">
        <v>680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284</v>
      </c>
      <c r="H8948" s="207" t="s">
        <v>1027</v>
      </c>
      <c r="I8948" s="207" t="s">
        <v>242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679</v>
      </c>
      <c r="C8949" s="205" t="s">
        <v>680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284</v>
      </c>
      <c r="H8949" s="207" t="s">
        <v>1027</v>
      </c>
      <c r="I8949" s="207" t="s">
        <v>242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679</v>
      </c>
      <c r="C8950" s="205" t="s">
        <v>680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284</v>
      </c>
      <c r="H8950" s="207" t="s">
        <v>1027</v>
      </c>
      <c r="I8950" s="207" t="s">
        <v>242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679</v>
      </c>
      <c r="C8951" s="205" t="s">
        <v>680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284</v>
      </c>
      <c r="H8951" s="207" t="s">
        <v>1027</v>
      </c>
      <c r="I8951" s="207" t="s">
        <v>242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679</v>
      </c>
      <c r="C8952" s="205" t="s">
        <v>680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284</v>
      </c>
      <c r="H8952" s="207" t="s">
        <v>1027</v>
      </c>
      <c r="I8952" s="207" t="s">
        <v>242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679</v>
      </c>
      <c r="C8953" s="205" t="s">
        <v>680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284</v>
      </c>
      <c r="H8953" s="207" t="s">
        <v>1027</v>
      </c>
      <c r="I8953" s="207" t="s">
        <v>242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679</v>
      </c>
      <c r="C8954" s="205" t="s">
        <v>680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284</v>
      </c>
      <c r="H8954" s="207" t="s">
        <v>1027</v>
      </c>
      <c r="I8954" s="207" t="s">
        <v>242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679</v>
      </c>
      <c r="C8955" s="205" t="s">
        <v>680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284</v>
      </c>
      <c r="H8955" s="207" t="s">
        <v>1027</v>
      </c>
      <c r="I8955" s="207" t="s">
        <v>242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679</v>
      </c>
      <c r="C8956" s="205" t="s">
        <v>680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284</v>
      </c>
      <c r="H8956" s="207" t="s">
        <v>1027</v>
      </c>
      <c r="I8956" s="207" t="s">
        <v>242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679</v>
      </c>
      <c r="C8957" s="205" t="s">
        <v>680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284</v>
      </c>
      <c r="H8957" s="207" t="s">
        <v>1027</v>
      </c>
      <c r="I8957" s="207" t="s">
        <v>242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679</v>
      </c>
      <c r="C8958" s="205" t="s">
        <v>680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284</v>
      </c>
      <c r="H8958" s="207" t="s">
        <v>1027</v>
      </c>
      <c r="I8958" s="207" t="s">
        <v>242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679</v>
      </c>
      <c r="C8959" s="205" t="s">
        <v>680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284</v>
      </c>
      <c r="H8959" s="207" t="s">
        <v>1027</v>
      </c>
      <c r="I8959" s="207" t="s">
        <v>242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679</v>
      </c>
      <c r="C8960" s="205" t="s">
        <v>680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284</v>
      </c>
      <c r="H8960" s="207" t="s">
        <v>1027</v>
      </c>
      <c r="I8960" s="207" t="s">
        <v>242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679</v>
      </c>
      <c r="C8961" s="205" t="s">
        <v>680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284</v>
      </c>
      <c r="H8961" s="207" t="s">
        <v>1027</v>
      </c>
      <c r="I8961" s="207" t="s">
        <v>242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679</v>
      </c>
      <c r="C8962" s="205" t="s">
        <v>680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284</v>
      </c>
      <c r="H8962" s="207" t="s">
        <v>1027</v>
      </c>
      <c r="I8962" s="207" t="s">
        <v>242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679</v>
      </c>
      <c r="C8963" s="205" t="s">
        <v>680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284</v>
      </c>
      <c r="H8963" s="207" t="s">
        <v>1027</v>
      </c>
      <c r="I8963" s="207" t="s">
        <v>242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679</v>
      </c>
      <c r="C8964" s="205" t="s">
        <v>680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284</v>
      </c>
      <c r="H8964" s="207" t="s">
        <v>1027</v>
      </c>
      <c r="I8964" s="207" t="s">
        <v>242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679</v>
      </c>
      <c r="C8965" s="205" t="s">
        <v>680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284</v>
      </c>
      <c r="H8965" s="207" t="s">
        <v>1027</v>
      </c>
      <c r="I8965" s="207" t="s">
        <v>242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679</v>
      </c>
      <c r="C8966" s="205" t="s">
        <v>680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284</v>
      </c>
      <c r="H8966" s="207" t="s">
        <v>1027</v>
      </c>
      <c r="I8966" s="207" t="s">
        <v>242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679</v>
      </c>
      <c r="C8967" s="205" t="s">
        <v>680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284</v>
      </c>
      <c r="H8967" s="207" t="s">
        <v>1027</v>
      </c>
      <c r="I8967" s="207" t="s">
        <v>242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679</v>
      </c>
      <c r="C8968" s="205" t="s">
        <v>680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284</v>
      </c>
      <c r="H8968" s="207" t="s">
        <v>1027</v>
      </c>
      <c r="I8968" s="207" t="s">
        <v>242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679</v>
      </c>
      <c r="C8969" s="205" t="s">
        <v>680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284</v>
      </c>
      <c r="H8969" s="207" t="s">
        <v>1027</v>
      </c>
      <c r="I8969" s="207" t="s">
        <v>242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679</v>
      </c>
      <c r="C8970" s="205" t="s">
        <v>680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284</v>
      </c>
      <c r="H8970" s="207" t="s">
        <v>1027</v>
      </c>
      <c r="I8970" s="207" t="s">
        <v>242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679</v>
      </c>
      <c r="C8971" s="205" t="s">
        <v>680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284</v>
      </c>
      <c r="H8971" s="207" t="s">
        <v>1027</v>
      </c>
      <c r="I8971" s="207" t="s">
        <v>242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679</v>
      </c>
      <c r="C8972" s="205" t="s">
        <v>680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284</v>
      </c>
      <c r="H8972" s="207" t="s">
        <v>1027</v>
      </c>
      <c r="I8972" s="207" t="s">
        <v>242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679</v>
      </c>
      <c r="C8973" s="205" t="s">
        <v>680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284</v>
      </c>
      <c r="H8973" s="207" t="s">
        <v>1027</v>
      </c>
      <c r="I8973" s="207" t="s">
        <v>242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679</v>
      </c>
      <c r="C8974" s="205" t="s">
        <v>680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284</v>
      </c>
      <c r="H8974" s="207" t="s">
        <v>1027</v>
      </c>
      <c r="I8974" s="207" t="s">
        <v>242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679</v>
      </c>
      <c r="C8975" s="205" t="s">
        <v>680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284</v>
      </c>
      <c r="H8975" s="207" t="s">
        <v>1027</v>
      </c>
      <c r="I8975" s="207" t="s">
        <v>242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679</v>
      </c>
      <c r="C8976" s="205" t="s">
        <v>680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284</v>
      </c>
      <c r="H8976" s="207" t="s">
        <v>1027</v>
      </c>
      <c r="I8976" s="207" t="s">
        <v>242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679</v>
      </c>
      <c r="C8977" s="205" t="s">
        <v>680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284</v>
      </c>
      <c r="H8977" s="207" t="s">
        <v>1027</v>
      </c>
      <c r="I8977" s="207" t="s">
        <v>242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679</v>
      </c>
      <c r="C8978" s="205" t="s">
        <v>680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284</v>
      </c>
      <c r="H8978" s="207" t="s">
        <v>1027</v>
      </c>
      <c r="I8978" s="207" t="s">
        <v>242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679</v>
      </c>
      <c r="C8979" s="205" t="s">
        <v>680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284</v>
      </c>
      <c r="H8979" s="207" t="s">
        <v>1027</v>
      </c>
      <c r="I8979" s="207" t="s">
        <v>242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679</v>
      </c>
      <c r="C8980" s="205" t="s">
        <v>680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284</v>
      </c>
      <c r="H8980" s="207" t="s">
        <v>1027</v>
      </c>
      <c r="I8980" s="207" t="s">
        <v>242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679</v>
      </c>
      <c r="C8981" s="205" t="s">
        <v>680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284</v>
      </c>
      <c r="H8981" s="207" t="s">
        <v>1027</v>
      </c>
      <c r="I8981" s="207" t="s">
        <v>242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679</v>
      </c>
      <c r="C8982" s="205" t="s">
        <v>680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284</v>
      </c>
      <c r="H8982" s="207" t="s">
        <v>1027</v>
      </c>
      <c r="I8982" s="207" t="s">
        <v>242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679</v>
      </c>
      <c r="C8983" s="205" t="s">
        <v>680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284</v>
      </c>
      <c r="H8983" s="207" t="s">
        <v>1027</v>
      </c>
      <c r="I8983" s="207" t="s">
        <v>242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679</v>
      </c>
      <c r="C8984" s="205" t="s">
        <v>680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284</v>
      </c>
      <c r="H8984" s="207" t="s">
        <v>1027</v>
      </c>
      <c r="I8984" s="207" t="s">
        <v>242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679</v>
      </c>
      <c r="C8985" s="205" t="s">
        <v>680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284</v>
      </c>
      <c r="H8985" s="207" t="s">
        <v>1027</v>
      </c>
      <c r="I8985" s="207" t="s">
        <v>242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679</v>
      </c>
      <c r="C8986" s="205" t="s">
        <v>680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284</v>
      </c>
      <c r="H8986" s="207" t="s">
        <v>1027</v>
      </c>
      <c r="I8986" s="207" t="s">
        <v>242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679</v>
      </c>
      <c r="C8987" s="205" t="s">
        <v>680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284</v>
      </c>
      <c r="H8987" s="207" t="s">
        <v>1027</v>
      </c>
      <c r="I8987" s="207" t="s">
        <v>242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679</v>
      </c>
      <c r="C8988" s="205" t="s">
        <v>680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284</v>
      </c>
      <c r="H8988" s="207" t="s">
        <v>1027</v>
      </c>
      <c r="I8988" s="207" t="s">
        <v>242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679</v>
      </c>
      <c r="C8989" s="205" t="s">
        <v>680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284</v>
      </c>
      <c r="H8989" s="207" t="s">
        <v>304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681</v>
      </c>
      <c r="C8990" s="205" t="s">
        <v>680</v>
      </c>
      <c r="D8990" s="72" t="str">
        <f t="shared" si="281"/>
        <v>fev/2019</v>
      </c>
      <c r="E8990" s="206">
        <v>43516</v>
      </c>
      <c r="F8990" s="205" t="s">
        <v>1606</v>
      </c>
      <c r="G8990" s="205" t="s">
        <v>284</v>
      </c>
      <c r="H8990" s="207" t="s">
        <v>1876</v>
      </c>
      <c r="I8990" s="207" t="s">
        <v>201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681</v>
      </c>
      <c r="C8991" s="205" t="s">
        <v>680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284</v>
      </c>
      <c r="H8991" s="207" t="s">
        <v>140</v>
      </c>
      <c r="I8991" s="207" t="s">
        <v>224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681</v>
      </c>
      <c r="C8992" s="205" t="s">
        <v>680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284</v>
      </c>
      <c r="H8992" s="207" t="s">
        <v>140</v>
      </c>
      <c r="I8992" s="207" t="s">
        <v>224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681</v>
      </c>
      <c r="C8993" s="205" t="s">
        <v>680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284</v>
      </c>
      <c r="H8993" s="207" t="s">
        <v>140</v>
      </c>
      <c r="I8993" s="207" t="s">
        <v>224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679</v>
      </c>
      <c r="C8994" s="205" t="s">
        <v>680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284</v>
      </c>
      <c r="H8994" s="207" t="s">
        <v>1923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679</v>
      </c>
      <c r="C8995" s="205" t="s">
        <v>680</v>
      </c>
      <c r="D8995" s="72" t="str">
        <f t="shared" si="281"/>
        <v>fev/2019</v>
      </c>
      <c r="E8995" s="206">
        <v>43516</v>
      </c>
      <c r="F8995" s="205" t="s">
        <v>209</v>
      </c>
      <c r="G8995" s="205" t="s">
        <v>284</v>
      </c>
      <c r="H8995" s="207" t="s">
        <v>295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679</v>
      </c>
      <c r="C8996" s="205" t="s">
        <v>680</v>
      </c>
      <c r="D8996" s="72" t="str">
        <f t="shared" si="281"/>
        <v>fev/2019</v>
      </c>
      <c r="E8996" s="206">
        <v>43516</v>
      </c>
      <c r="F8996" s="205" t="s">
        <v>209</v>
      </c>
      <c r="G8996" s="205" t="s">
        <v>284</v>
      </c>
      <c r="H8996" s="207" t="s">
        <v>295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679</v>
      </c>
      <c r="C8997" s="205" t="s">
        <v>680</v>
      </c>
      <c r="D8997" s="72" t="str">
        <f t="shared" si="281"/>
        <v>fev/2019</v>
      </c>
      <c r="E8997" s="206">
        <v>43516</v>
      </c>
      <c r="F8997" s="205" t="s">
        <v>209</v>
      </c>
      <c r="G8997" s="205" t="s">
        <v>284</v>
      </c>
      <c r="H8997" s="207" t="s">
        <v>295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679</v>
      </c>
      <c r="C8998" s="205" t="s">
        <v>680</v>
      </c>
      <c r="D8998" s="72" t="str">
        <f t="shared" si="281"/>
        <v>fev/2019</v>
      </c>
      <c r="E8998" s="206">
        <v>43516</v>
      </c>
      <c r="F8998" s="205" t="s">
        <v>209</v>
      </c>
      <c r="G8998" s="205" t="s">
        <v>284</v>
      </c>
      <c r="H8998" s="207" t="s">
        <v>295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681</v>
      </c>
      <c r="C8999" s="205" t="s">
        <v>680</v>
      </c>
      <c r="D8999" s="72" t="str">
        <f t="shared" si="281"/>
        <v>fev/2019</v>
      </c>
      <c r="E8999" s="206">
        <v>43516</v>
      </c>
      <c r="F8999" s="205" t="s">
        <v>200</v>
      </c>
      <c r="G8999" s="205" t="s">
        <v>284</v>
      </c>
      <c r="H8999" s="207" t="s">
        <v>1875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679</v>
      </c>
      <c r="C9000" s="205" t="s">
        <v>680</v>
      </c>
      <c r="D9000" s="72" t="str">
        <f t="shared" si="281"/>
        <v>fev/2019</v>
      </c>
      <c r="E9000" s="206">
        <v>43516</v>
      </c>
      <c r="F9000" s="205" t="s">
        <v>200</v>
      </c>
      <c r="G9000" s="205" t="s">
        <v>284</v>
      </c>
      <c r="H9000" s="207" t="s">
        <v>1875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679</v>
      </c>
      <c r="C9001" s="205" t="s">
        <v>680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284</v>
      </c>
      <c r="H9001" s="207" t="s">
        <v>1896</v>
      </c>
      <c r="I9001" s="207" t="s">
        <v>232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679</v>
      </c>
      <c r="C9002" s="205" t="s">
        <v>680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284</v>
      </c>
      <c r="H9002" s="207" t="s">
        <v>1482</v>
      </c>
      <c r="I9002" s="207" t="s">
        <v>232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679</v>
      </c>
      <c r="C9003" s="205" t="s">
        <v>680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284</v>
      </c>
      <c r="H9003" s="207" t="s">
        <v>1003</v>
      </c>
      <c r="I9003" s="207" t="s">
        <v>257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679</v>
      </c>
      <c r="C9004" s="205" t="s">
        <v>680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284</v>
      </c>
      <c r="H9004" s="207" t="s">
        <v>1897</v>
      </c>
      <c r="I9004" s="207" t="s">
        <v>232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679</v>
      </c>
      <c r="C9005" s="205" t="s">
        <v>680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284</v>
      </c>
      <c r="H9005" s="207" t="s">
        <v>1897</v>
      </c>
      <c r="I9005" s="207" t="s">
        <v>232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679</v>
      </c>
      <c r="C9006" s="205" t="s">
        <v>680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284</v>
      </c>
      <c r="H9006" s="207" t="s">
        <v>1005</v>
      </c>
      <c r="I9006" s="207" t="s">
        <v>232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679</v>
      </c>
      <c r="C9007" s="205" t="s">
        <v>680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284</v>
      </c>
      <c r="H9007" s="207" t="s">
        <v>1005</v>
      </c>
      <c r="I9007" s="207" t="s">
        <v>232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679</v>
      </c>
      <c r="C9008" s="205" t="s">
        <v>680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284</v>
      </c>
      <c r="H9008" s="207" t="s">
        <v>1000</v>
      </c>
      <c r="I9008" s="207" t="s">
        <v>232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679</v>
      </c>
      <c r="C9009" s="205" t="s">
        <v>680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284</v>
      </c>
      <c r="H9009" s="207" t="s">
        <v>1898</v>
      </c>
      <c r="I9009" s="207" t="s">
        <v>232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679</v>
      </c>
      <c r="C9010" s="205" t="s">
        <v>680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284</v>
      </c>
      <c r="H9010" s="207" t="s">
        <v>999</v>
      </c>
      <c r="I9010" s="207" t="s">
        <v>232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679</v>
      </c>
      <c r="C9011" s="205" t="s">
        <v>680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284</v>
      </c>
      <c r="H9011" s="207" t="s">
        <v>1059</v>
      </c>
      <c r="I9011" s="207" t="s">
        <v>232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679</v>
      </c>
      <c r="C9012" s="205" t="s">
        <v>680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284</v>
      </c>
      <c r="H9012" s="207" t="s">
        <v>1822</v>
      </c>
      <c r="I9012" s="207" t="s">
        <v>232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679</v>
      </c>
      <c r="C9013" s="205" t="s">
        <v>680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284</v>
      </c>
      <c r="H9013" s="207" t="s">
        <v>384</v>
      </c>
      <c r="I9013" s="207" t="s">
        <v>238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679</v>
      </c>
      <c r="C9014" s="205" t="s">
        <v>680</v>
      </c>
      <c r="D9014" s="72" t="str">
        <f t="shared" si="281"/>
        <v>fev/2019</v>
      </c>
      <c r="E9014" s="206">
        <v>43517</v>
      </c>
      <c r="F9014" s="205" t="s">
        <v>1874</v>
      </c>
      <c r="G9014" s="205" t="s">
        <v>284</v>
      </c>
      <c r="H9014" s="207" t="s">
        <v>1924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679</v>
      </c>
      <c r="C9015" s="205" t="s">
        <v>680</v>
      </c>
      <c r="D9015" s="72" t="str">
        <f t="shared" si="281"/>
        <v>fev/2019</v>
      </c>
      <c r="E9015" s="206">
        <v>43517</v>
      </c>
      <c r="F9015" s="205" t="s">
        <v>1874</v>
      </c>
      <c r="G9015" s="205" t="s">
        <v>284</v>
      </c>
      <c r="H9015" s="207" t="s">
        <v>1924</v>
      </c>
      <c r="I9015" s="207" t="s">
        <v>189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679</v>
      </c>
      <c r="C9016" s="205" t="s">
        <v>680</v>
      </c>
      <c r="D9016" s="72" t="str">
        <f t="shared" si="281"/>
        <v>fev/2019</v>
      </c>
      <c r="E9016" s="206">
        <v>43517</v>
      </c>
      <c r="F9016" s="205" t="s">
        <v>1874</v>
      </c>
      <c r="G9016" s="205" t="s">
        <v>284</v>
      </c>
      <c r="H9016" s="207" t="s">
        <v>1924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679</v>
      </c>
      <c r="C9017" s="205" t="s">
        <v>680</v>
      </c>
      <c r="D9017" s="72" t="str">
        <f t="shared" si="281"/>
        <v>fev/2019</v>
      </c>
      <c r="E9017" s="206">
        <v>43517</v>
      </c>
      <c r="F9017" s="205" t="s">
        <v>1874</v>
      </c>
      <c r="G9017" s="205" t="s">
        <v>284</v>
      </c>
      <c r="H9017" s="207" t="s">
        <v>1924</v>
      </c>
      <c r="I9017" s="207" t="s">
        <v>189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679</v>
      </c>
      <c r="C9018" s="205" t="s">
        <v>680</v>
      </c>
      <c r="D9018" s="72" t="str">
        <f t="shared" si="281"/>
        <v>fev/2019</v>
      </c>
      <c r="E9018" s="206">
        <v>43517</v>
      </c>
      <c r="F9018" s="205" t="s">
        <v>172</v>
      </c>
      <c r="G9018" s="205" t="s">
        <v>284</v>
      </c>
      <c r="H9018" s="207" t="s">
        <v>800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681</v>
      </c>
      <c r="C9019" s="205" t="s">
        <v>680</v>
      </c>
      <c r="D9019" s="72" t="str">
        <f t="shared" si="281"/>
        <v>fev/2019</v>
      </c>
      <c r="E9019" s="206">
        <v>43517</v>
      </c>
      <c r="F9019" s="205" t="s">
        <v>513</v>
      </c>
      <c r="G9019" s="205" t="s">
        <v>284</v>
      </c>
      <c r="H9019" s="207" t="s">
        <v>203</v>
      </c>
      <c r="I9019" s="207" t="s">
        <v>289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679</v>
      </c>
      <c r="C9020" s="205" t="s">
        <v>680</v>
      </c>
      <c r="D9020" s="72" t="str">
        <f t="shared" si="281"/>
        <v>fev/2019</v>
      </c>
      <c r="E9020" s="206">
        <v>43517</v>
      </c>
      <c r="F9020" s="205" t="s">
        <v>209</v>
      </c>
      <c r="G9020" s="205" t="s">
        <v>284</v>
      </c>
      <c r="H9020" s="207" t="s">
        <v>295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679</v>
      </c>
      <c r="C9021" s="205" t="s">
        <v>680</v>
      </c>
      <c r="D9021" s="72" t="str">
        <f t="shared" si="281"/>
        <v>fev/2019</v>
      </c>
      <c r="E9021" s="206">
        <v>43517</v>
      </c>
      <c r="F9021" s="205" t="s">
        <v>209</v>
      </c>
      <c r="G9021" s="205" t="s">
        <v>284</v>
      </c>
      <c r="H9021" s="207" t="s">
        <v>295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679</v>
      </c>
      <c r="C9022" s="205" t="s">
        <v>680</v>
      </c>
      <c r="D9022" s="72" t="str">
        <f t="shared" si="281"/>
        <v>fev/2019</v>
      </c>
      <c r="E9022" s="206">
        <v>43517</v>
      </c>
      <c r="F9022" s="205" t="s">
        <v>209</v>
      </c>
      <c r="G9022" s="205" t="s">
        <v>284</v>
      </c>
      <c r="H9022" s="207" t="s">
        <v>295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679</v>
      </c>
      <c r="C9023" s="205" t="s">
        <v>680</v>
      </c>
      <c r="D9023" s="72" t="str">
        <f t="shared" si="281"/>
        <v>fev/2019</v>
      </c>
      <c r="E9023" s="206">
        <v>43517</v>
      </c>
      <c r="F9023" s="205" t="s">
        <v>209</v>
      </c>
      <c r="G9023" s="205" t="s">
        <v>284</v>
      </c>
      <c r="H9023" s="207" t="s">
        <v>295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679</v>
      </c>
      <c r="C9024" s="205" t="s">
        <v>680</v>
      </c>
      <c r="D9024" s="72" t="str">
        <f t="shared" si="281"/>
        <v>fev/2019</v>
      </c>
      <c r="E9024" s="206">
        <v>43517</v>
      </c>
      <c r="F9024" s="205" t="s">
        <v>209</v>
      </c>
      <c r="G9024" s="205" t="s">
        <v>284</v>
      </c>
      <c r="H9024" s="207" t="s">
        <v>295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679</v>
      </c>
      <c r="C9025" s="205" t="s">
        <v>680</v>
      </c>
      <c r="D9025" s="72" t="str">
        <f t="shared" si="281"/>
        <v>fev/2019</v>
      </c>
      <c r="E9025" s="206">
        <v>43517</v>
      </c>
      <c r="F9025" s="205" t="s">
        <v>209</v>
      </c>
      <c r="G9025" s="205" t="s">
        <v>284</v>
      </c>
      <c r="H9025" s="207" t="s">
        <v>295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679</v>
      </c>
      <c r="C9026" s="205" t="s">
        <v>680</v>
      </c>
      <c r="D9026" s="72" t="str">
        <f t="shared" si="281"/>
        <v>fev/2019</v>
      </c>
      <c r="E9026" s="206">
        <v>43517</v>
      </c>
      <c r="F9026" s="205" t="s">
        <v>209</v>
      </c>
      <c r="G9026" s="205" t="s">
        <v>284</v>
      </c>
      <c r="H9026" s="207" t="s">
        <v>295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679</v>
      </c>
      <c r="C9027" s="205" t="s">
        <v>680</v>
      </c>
      <c r="D9027" s="72" t="str">
        <f t="shared" si="281"/>
        <v>fev/2019</v>
      </c>
      <c r="E9027" s="206">
        <v>43517</v>
      </c>
      <c r="F9027" s="205" t="s">
        <v>209</v>
      </c>
      <c r="G9027" s="205" t="s">
        <v>284</v>
      </c>
      <c r="H9027" s="207" t="s">
        <v>295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679</v>
      </c>
      <c r="C9028" s="205" t="s">
        <v>680</v>
      </c>
      <c r="D9028" s="72" t="str">
        <f t="shared" ref="D9028:D9091" si="283">TEXT(E9028,"mmm/aaaa")</f>
        <v>fev/2019</v>
      </c>
      <c r="E9028" s="206">
        <v>43517</v>
      </c>
      <c r="F9028" s="205" t="s">
        <v>209</v>
      </c>
      <c r="G9028" s="205" t="s">
        <v>284</v>
      </c>
      <c r="H9028" s="207" t="s">
        <v>295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679</v>
      </c>
      <c r="C9029" s="205" t="s">
        <v>680</v>
      </c>
      <c r="D9029" s="72" t="str">
        <f t="shared" si="283"/>
        <v>fev/2019</v>
      </c>
      <c r="E9029" s="206">
        <v>43517</v>
      </c>
      <c r="F9029" s="205" t="s">
        <v>209</v>
      </c>
      <c r="G9029" s="205" t="s">
        <v>284</v>
      </c>
      <c r="H9029" s="207" t="s">
        <v>295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679</v>
      </c>
      <c r="C9030" s="205" t="s">
        <v>680</v>
      </c>
      <c r="D9030" s="72" t="str">
        <f t="shared" si="283"/>
        <v>fev/2019</v>
      </c>
      <c r="E9030" s="206">
        <v>43517</v>
      </c>
      <c r="F9030" s="205" t="s">
        <v>209</v>
      </c>
      <c r="G9030" s="205" t="s">
        <v>284</v>
      </c>
      <c r="H9030" s="207" t="s">
        <v>295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679</v>
      </c>
      <c r="C9031" s="205" t="s">
        <v>680</v>
      </c>
      <c r="D9031" s="72" t="str">
        <f t="shared" si="283"/>
        <v>fev/2019</v>
      </c>
      <c r="E9031" s="206">
        <v>43517</v>
      </c>
      <c r="F9031" s="205" t="s">
        <v>209</v>
      </c>
      <c r="G9031" s="205" t="s">
        <v>284</v>
      </c>
      <c r="H9031" s="207" t="s">
        <v>295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679</v>
      </c>
      <c r="C9032" s="205" t="s">
        <v>680</v>
      </c>
      <c r="D9032" s="72" t="str">
        <f t="shared" si="283"/>
        <v>fev/2019</v>
      </c>
      <c r="E9032" s="206">
        <v>43517</v>
      </c>
      <c r="F9032" s="205" t="s">
        <v>209</v>
      </c>
      <c r="G9032" s="205" t="s">
        <v>284</v>
      </c>
      <c r="H9032" s="207" t="s">
        <v>295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681</v>
      </c>
      <c r="C9033" s="205" t="s">
        <v>680</v>
      </c>
      <c r="D9033" s="72" t="str">
        <f t="shared" si="283"/>
        <v>fev/2019</v>
      </c>
      <c r="E9033" s="206">
        <v>43517</v>
      </c>
      <c r="F9033" s="205" t="s">
        <v>200</v>
      </c>
      <c r="G9033" s="205" t="s">
        <v>284</v>
      </c>
      <c r="H9033" s="207" t="s">
        <v>1875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679</v>
      </c>
      <c r="C9034" s="205" t="s">
        <v>680</v>
      </c>
      <c r="D9034" s="72" t="str">
        <f t="shared" si="283"/>
        <v>fev/2019</v>
      </c>
      <c r="E9034" s="206">
        <v>43517</v>
      </c>
      <c r="F9034" s="205" t="s">
        <v>200</v>
      </c>
      <c r="G9034" s="205" t="s">
        <v>284</v>
      </c>
      <c r="H9034" s="207" t="s">
        <v>1875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679</v>
      </c>
      <c r="C9035" s="205" t="s">
        <v>680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284</v>
      </c>
      <c r="H9035" s="207" t="s">
        <v>552</v>
      </c>
      <c r="I9035" s="207" t="s">
        <v>163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679</v>
      </c>
      <c r="C9036" s="205" t="s">
        <v>680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284</v>
      </c>
      <c r="H9036" s="207" t="s">
        <v>333</v>
      </c>
      <c r="I9036" s="207" t="s">
        <v>157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679</v>
      </c>
      <c r="C9037" s="205" t="s">
        <v>680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284</v>
      </c>
      <c r="H9037" s="207" t="s">
        <v>313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679</v>
      </c>
      <c r="C9038" s="205" t="s">
        <v>680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284</v>
      </c>
      <c r="H9038" s="207" t="s">
        <v>1275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679</v>
      </c>
      <c r="C9039" s="205" t="s">
        <v>680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284</v>
      </c>
      <c r="H9039" s="207" t="s">
        <v>316</v>
      </c>
      <c r="I9039" s="207" t="s">
        <v>157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679</v>
      </c>
      <c r="C9040" s="205" t="s">
        <v>680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284</v>
      </c>
      <c r="H9040" s="207" t="s">
        <v>1061</v>
      </c>
      <c r="I9040" s="207" t="s">
        <v>1925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679</v>
      </c>
      <c r="C9041" s="205" t="s">
        <v>680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310</v>
      </c>
      <c r="H9041" s="207" t="s">
        <v>1731</v>
      </c>
      <c r="I9041" s="207" t="s">
        <v>238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679</v>
      </c>
      <c r="C9042" s="205" t="s">
        <v>680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310</v>
      </c>
      <c r="H9042" s="207" t="s">
        <v>1731</v>
      </c>
      <c r="I9042" s="207" t="s">
        <v>238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679</v>
      </c>
      <c r="C9043" s="205" t="s">
        <v>680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284</v>
      </c>
      <c r="H9043" s="207" t="s">
        <v>1731</v>
      </c>
      <c r="I9043" s="207" t="s">
        <v>237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679</v>
      </c>
      <c r="C9044" s="205" t="s">
        <v>680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290</v>
      </c>
      <c r="H9044" s="207" t="s">
        <v>1731</v>
      </c>
      <c r="I9044" s="207" t="s">
        <v>238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679</v>
      </c>
      <c r="C9045" s="205" t="s">
        <v>680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284</v>
      </c>
      <c r="H9045" s="207" t="s">
        <v>432</v>
      </c>
      <c r="I9045" s="207" t="s">
        <v>249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679</v>
      </c>
      <c r="C9046" s="205" t="s">
        <v>680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284</v>
      </c>
      <c r="H9046" s="207" t="s">
        <v>432</v>
      </c>
      <c r="I9046" s="207" t="s">
        <v>249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679</v>
      </c>
      <c r="C9047" s="205" t="s">
        <v>680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284</v>
      </c>
      <c r="H9047" s="207" t="s">
        <v>432</v>
      </c>
      <c r="I9047" s="207" t="s">
        <v>249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679</v>
      </c>
      <c r="C9048" s="205" t="s">
        <v>680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284</v>
      </c>
      <c r="H9048" s="207" t="s">
        <v>432</v>
      </c>
      <c r="I9048" s="207" t="s">
        <v>249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679</v>
      </c>
      <c r="C9049" s="205" t="s">
        <v>680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284</v>
      </c>
      <c r="H9049" s="207" t="s">
        <v>432</v>
      </c>
      <c r="I9049" s="207" t="s">
        <v>249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679</v>
      </c>
      <c r="C9050" s="205" t="s">
        <v>680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284</v>
      </c>
      <c r="H9050" s="207" t="s">
        <v>630</v>
      </c>
      <c r="I9050" s="207" t="s">
        <v>238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679</v>
      </c>
      <c r="C9051" s="205" t="s">
        <v>680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284</v>
      </c>
      <c r="H9051" s="207" t="s">
        <v>305</v>
      </c>
      <c r="I9051" s="207" t="s">
        <v>238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679</v>
      </c>
      <c r="C9052" s="205" t="s">
        <v>680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284</v>
      </c>
      <c r="H9052" s="207" t="s">
        <v>1926</v>
      </c>
      <c r="I9052" s="207" t="s">
        <v>250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679</v>
      </c>
      <c r="C9053" s="205" t="s">
        <v>680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284</v>
      </c>
      <c r="H9053" s="207" t="s">
        <v>1027</v>
      </c>
      <c r="I9053" s="207" t="s">
        <v>242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679</v>
      </c>
      <c r="C9054" s="205" t="s">
        <v>680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284</v>
      </c>
      <c r="H9054" s="207" t="s">
        <v>1027</v>
      </c>
      <c r="I9054" s="207" t="s">
        <v>242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679</v>
      </c>
      <c r="C9055" s="205" t="s">
        <v>680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284</v>
      </c>
      <c r="H9055" s="207" t="s">
        <v>1027</v>
      </c>
      <c r="I9055" s="207" t="s">
        <v>242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679</v>
      </c>
      <c r="C9056" s="205" t="s">
        <v>680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284</v>
      </c>
      <c r="H9056" s="207" t="s">
        <v>1027</v>
      </c>
      <c r="I9056" s="207" t="s">
        <v>242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679</v>
      </c>
      <c r="C9057" s="205" t="s">
        <v>680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284</v>
      </c>
      <c r="H9057" s="207" t="s">
        <v>1027</v>
      </c>
      <c r="I9057" s="207" t="s">
        <v>242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679</v>
      </c>
      <c r="C9058" s="205" t="s">
        <v>680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284</v>
      </c>
      <c r="H9058" s="207" t="s">
        <v>1027</v>
      </c>
      <c r="I9058" s="207" t="s">
        <v>242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679</v>
      </c>
      <c r="C9059" s="205" t="s">
        <v>680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284</v>
      </c>
      <c r="H9059" s="207" t="s">
        <v>1027</v>
      </c>
      <c r="I9059" s="207" t="s">
        <v>242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679</v>
      </c>
      <c r="C9060" s="205" t="s">
        <v>680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284</v>
      </c>
      <c r="H9060" s="207" t="s">
        <v>1027</v>
      </c>
      <c r="I9060" s="207" t="s">
        <v>242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679</v>
      </c>
      <c r="C9061" s="205" t="s">
        <v>680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284</v>
      </c>
      <c r="H9061" s="207" t="s">
        <v>1027</v>
      </c>
      <c r="I9061" s="207" t="s">
        <v>242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679</v>
      </c>
      <c r="C9062" s="205" t="s">
        <v>680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284</v>
      </c>
      <c r="H9062" s="207" t="s">
        <v>1027</v>
      </c>
      <c r="I9062" s="207" t="s">
        <v>242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679</v>
      </c>
      <c r="C9063" s="205" t="s">
        <v>680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284</v>
      </c>
      <c r="H9063" s="207" t="s">
        <v>1027</v>
      </c>
      <c r="I9063" s="207" t="s">
        <v>242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679</v>
      </c>
      <c r="C9064" s="205" t="s">
        <v>680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284</v>
      </c>
      <c r="H9064" s="207" t="s">
        <v>1027</v>
      </c>
      <c r="I9064" s="207" t="s">
        <v>242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679</v>
      </c>
      <c r="C9065" s="205" t="s">
        <v>680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284</v>
      </c>
      <c r="H9065" s="207" t="s">
        <v>1027</v>
      </c>
      <c r="I9065" s="207" t="s">
        <v>242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679</v>
      </c>
      <c r="C9066" s="205" t="s">
        <v>680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284</v>
      </c>
      <c r="H9066" s="207" t="s">
        <v>1027</v>
      </c>
      <c r="I9066" s="207" t="s">
        <v>242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679</v>
      </c>
      <c r="C9067" s="205" t="s">
        <v>680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284</v>
      </c>
      <c r="H9067" s="207" t="s">
        <v>1027</v>
      </c>
      <c r="I9067" s="207" t="s">
        <v>242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679</v>
      </c>
      <c r="C9068" s="205" t="s">
        <v>680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284</v>
      </c>
      <c r="H9068" s="207" t="s">
        <v>1027</v>
      </c>
      <c r="I9068" s="207" t="s">
        <v>242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679</v>
      </c>
      <c r="C9069" s="205" t="s">
        <v>680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284</v>
      </c>
      <c r="H9069" s="207" t="s">
        <v>1027</v>
      </c>
      <c r="I9069" s="207" t="s">
        <v>242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679</v>
      </c>
      <c r="C9070" s="205" t="s">
        <v>680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284</v>
      </c>
      <c r="H9070" s="207" t="s">
        <v>1027</v>
      </c>
      <c r="I9070" s="207" t="s">
        <v>242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679</v>
      </c>
      <c r="C9071" s="205" t="s">
        <v>680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284</v>
      </c>
      <c r="H9071" s="207" t="s">
        <v>1027</v>
      </c>
      <c r="I9071" s="207" t="s">
        <v>242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679</v>
      </c>
      <c r="C9072" s="205" t="s">
        <v>680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284</v>
      </c>
      <c r="H9072" s="207" t="s">
        <v>1027</v>
      </c>
      <c r="I9072" s="207" t="s">
        <v>242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679</v>
      </c>
      <c r="C9073" s="205" t="s">
        <v>680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284</v>
      </c>
      <c r="H9073" s="207" t="s">
        <v>1027</v>
      </c>
      <c r="I9073" s="207" t="s">
        <v>242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679</v>
      </c>
      <c r="C9074" s="205" t="s">
        <v>680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284</v>
      </c>
      <c r="H9074" s="207" t="s">
        <v>1027</v>
      </c>
      <c r="I9074" s="207" t="s">
        <v>242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679</v>
      </c>
      <c r="C9075" s="205" t="s">
        <v>680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284</v>
      </c>
      <c r="H9075" s="207" t="s">
        <v>1027</v>
      </c>
      <c r="I9075" s="207" t="s">
        <v>242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679</v>
      </c>
      <c r="C9076" s="205" t="s">
        <v>680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284</v>
      </c>
      <c r="H9076" s="207" t="s">
        <v>1027</v>
      </c>
      <c r="I9076" s="207" t="s">
        <v>242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679</v>
      </c>
      <c r="C9077" s="205" t="s">
        <v>680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284</v>
      </c>
      <c r="H9077" s="207" t="s">
        <v>1027</v>
      </c>
      <c r="I9077" s="207" t="s">
        <v>242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679</v>
      </c>
      <c r="C9078" s="205" t="s">
        <v>680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284</v>
      </c>
      <c r="H9078" s="207" t="s">
        <v>1027</v>
      </c>
      <c r="I9078" s="207" t="s">
        <v>242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679</v>
      </c>
      <c r="C9079" s="205" t="s">
        <v>680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284</v>
      </c>
      <c r="H9079" s="207" t="s">
        <v>1027</v>
      </c>
      <c r="I9079" s="207" t="s">
        <v>242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679</v>
      </c>
      <c r="C9080" s="205" t="s">
        <v>680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284</v>
      </c>
      <c r="H9080" s="207" t="s">
        <v>1027</v>
      </c>
      <c r="I9080" s="207" t="s">
        <v>242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679</v>
      </c>
      <c r="C9081" s="205" t="s">
        <v>680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284</v>
      </c>
      <c r="H9081" s="207" t="s">
        <v>1027</v>
      </c>
      <c r="I9081" s="207" t="s">
        <v>242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679</v>
      </c>
      <c r="C9082" s="205" t="s">
        <v>680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284</v>
      </c>
      <c r="H9082" s="207" t="s">
        <v>1027</v>
      </c>
      <c r="I9082" s="207" t="s">
        <v>242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679</v>
      </c>
      <c r="C9083" s="205" t="s">
        <v>680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284</v>
      </c>
      <c r="H9083" s="207" t="s">
        <v>1027</v>
      </c>
      <c r="I9083" s="207" t="s">
        <v>242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679</v>
      </c>
      <c r="C9084" s="205" t="s">
        <v>680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284</v>
      </c>
      <c r="H9084" s="207" t="s">
        <v>1027</v>
      </c>
      <c r="I9084" s="207" t="s">
        <v>242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679</v>
      </c>
      <c r="C9085" s="205" t="s">
        <v>680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284</v>
      </c>
      <c r="H9085" s="207" t="s">
        <v>1027</v>
      </c>
      <c r="I9085" s="207" t="s">
        <v>242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679</v>
      </c>
      <c r="C9086" s="205" t="s">
        <v>680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284</v>
      </c>
      <c r="H9086" s="207" t="s">
        <v>1027</v>
      </c>
      <c r="I9086" s="207" t="s">
        <v>242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679</v>
      </c>
      <c r="C9087" s="205" t="s">
        <v>680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284</v>
      </c>
      <c r="H9087" s="207" t="s">
        <v>1027</v>
      </c>
      <c r="I9087" s="207" t="s">
        <v>242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679</v>
      </c>
      <c r="C9088" s="205" t="s">
        <v>680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284</v>
      </c>
      <c r="H9088" s="207" t="s">
        <v>1027</v>
      </c>
      <c r="I9088" s="207" t="s">
        <v>242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679</v>
      </c>
      <c r="C9089" s="205" t="s">
        <v>680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284</v>
      </c>
      <c r="H9089" s="207" t="s">
        <v>1027</v>
      </c>
      <c r="I9089" s="207" t="s">
        <v>242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679</v>
      </c>
      <c r="C9090" s="205" t="s">
        <v>680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284</v>
      </c>
      <c r="H9090" s="207" t="s">
        <v>1027</v>
      </c>
      <c r="I9090" s="207" t="s">
        <v>242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679</v>
      </c>
      <c r="C9091" s="205" t="s">
        <v>680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284</v>
      </c>
      <c r="H9091" s="207" t="s">
        <v>1027</v>
      </c>
      <c r="I9091" s="207" t="s">
        <v>242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679</v>
      </c>
      <c r="C9092" s="205" t="s">
        <v>680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310</v>
      </c>
      <c r="H9092" s="207" t="s">
        <v>385</v>
      </c>
      <c r="I9092" s="207" t="s">
        <v>238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679</v>
      </c>
      <c r="C9093" s="205" t="s">
        <v>680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284</v>
      </c>
      <c r="H9093" s="207" t="s">
        <v>385</v>
      </c>
      <c r="I9093" s="207" t="s">
        <v>237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679</v>
      </c>
      <c r="C9094" s="205" t="s">
        <v>680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284</v>
      </c>
      <c r="H9094" s="207" t="s">
        <v>385</v>
      </c>
      <c r="I9094" s="207" t="s">
        <v>239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679</v>
      </c>
      <c r="C9095" s="205" t="s">
        <v>680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284</v>
      </c>
      <c r="H9095" s="207" t="s">
        <v>385</v>
      </c>
      <c r="I9095" s="207" t="s">
        <v>238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679</v>
      </c>
      <c r="C9096" s="205" t="s">
        <v>680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284</v>
      </c>
      <c r="H9096" s="207" t="s">
        <v>385</v>
      </c>
      <c r="I9096" s="207" t="s">
        <v>238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679</v>
      </c>
      <c r="C9097" s="205" t="s">
        <v>680</v>
      </c>
      <c r="D9097" s="72" t="str">
        <f t="shared" si="285"/>
        <v>fev/2019</v>
      </c>
      <c r="E9097" s="206">
        <v>43518</v>
      </c>
      <c r="F9097" s="205" t="s">
        <v>1927</v>
      </c>
      <c r="G9097" s="205" t="s">
        <v>292</v>
      </c>
      <c r="H9097" s="207" t="s">
        <v>1928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679</v>
      </c>
      <c r="C9098" s="205" t="s">
        <v>680</v>
      </c>
      <c r="D9098" s="72" t="str">
        <f t="shared" si="285"/>
        <v>fev/2019</v>
      </c>
      <c r="E9098" s="206">
        <v>43518</v>
      </c>
      <c r="F9098" s="205" t="s">
        <v>1927</v>
      </c>
      <c r="G9098" s="205" t="s">
        <v>346</v>
      </c>
      <c r="H9098" s="207" t="s">
        <v>1928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679</v>
      </c>
      <c r="C9099" s="205" t="s">
        <v>680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284</v>
      </c>
      <c r="H9099" s="207" t="s">
        <v>1929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679</v>
      </c>
      <c r="C9100" s="205" t="s">
        <v>680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284</v>
      </c>
      <c r="H9100" s="207" t="s">
        <v>1929</v>
      </c>
      <c r="I9100" s="207" t="s">
        <v>189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679</v>
      </c>
      <c r="C9101" s="205" t="s">
        <v>680</v>
      </c>
      <c r="D9101" s="72" t="str">
        <f t="shared" si="285"/>
        <v>fev/2019</v>
      </c>
      <c r="E9101" s="206">
        <v>43518</v>
      </c>
      <c r="F9101" s="205" t="s">
        <v>513</v>
      </c>
      <c r="G9101" s="205" t="s">
        <v>284</v>
      </c>
      <c r="H9101" s="207" t="s">
        <v>203</v>
      </c>
      <c r="I9101" s="207" t="s">
        <v>289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681</v>
      </c>
      <c r="C9102" s="205" t="s">
        <v>680</v>
      </c>
      <c r="D9102" s="72" t="str">
        <f t="shared" si="285"/>
        <v>fev/2019</v>
      </c>
      <c r="E9102" s="206">
        <v>43518</v>
      </c>
      <c r="F9102" s="205" t="s">
        <v>513</v>
      </c>
      <c r="G9102" s="205" t="s">
        <v>284</v>
      </c>
      <c r="H9102" s="207" t="s">
        <v>203</v>
      </c>
      <c r="I9102" s="207" t="s">
        <v>289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679</v>
      </c>
      <c r="C9103" s="205" t="s">
        <v>680</v>
      </c>
      <c r="D9103" s="72" t="str">
        <f t="shared" si="285"/>
        <v>fev/2019</v>
      </c>
      <c r="E9103" s="206">
        <v>43518</v>
      </c>
      <c r="F9103" s="205" t="s">
        <v>209</v>
      </c>
      <c r="G9103" s="205" t="s">
        <v>284</v>
      </c>
      <c r="H9103" s="207" t="s">
        <v>295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679</v>
      </c>
      <c r="C9104" s="205" t="s">
        <v>680</v>
      </c>
      <c r="D9104" s="72" t="str">
        <f t="shared" si="285"/>
        <v>fev/2019</v>
      </c>
      <c r="E9104" s="206">
        <v>43518</v>
      </c>
      <c r="F9104" s="205" t="s">
        <v>209</v>
      </c>
      <c r="G9104" s="205" t="s">
        <v>284</v>
      </c>
      <c r="H9104" s="207" t="s">
        <v>295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679</v>
      </c>
      <c r="C9105" s="205" t="s">
        <v>680</v>
      </c>
      <c r="D9105" s="72" t="str">
        <f t="shared" si="285"/>
        <v>fev/2019</v>
      </c>
      <c r="E9105" s="206">
        <v>43518</v>
      </c>
      <c r="F9105" s="205" t="s">
        <v>209</v>
      </c>
      <c r="G9105" s="205" t="s">
        <v>284</v>
      </c>
      <c r="H9105" s="207" t="s">
        <v>295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679</v>
      </c>
      <c r="C9106" s="205" t="s">
        <v>680</v>
      </c>
      <c r="D9106" s="72" t="str">
        <f t="shared" si="285"/>
        <v>fev/2019</v>
      </c>
      <c r="E9106" s="206">
        <v>43518</v>
      </c>
      <c r="F9106" s="205" t="s">
        <v>209</v>
      </c>
      <c r="G9106" s="205" t="s">
        <v>284</v>
      </c>
      <c r="H9106" s="207" t="s">
        <v>295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679</v>
      </c>
      <c r="C9107" s="205" t="s">
        <v>680</v>
      </c>
      <c r="D9107" s="72" t="str">
        <f t="shared" si="285"/>
        <v>fev/2019</v>
      </c>
      <c r="E9107" s="206">
        <v>43518</v>
      </c>
      <c r="F9107" s="205" t="s">
        <v>209</v>
      </c>
      <c r="G9107" s="205" t="s">
        <v>284</v>
      </c>
      <c r="H9107" s="207" t="s">
        <v>295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679</v>
      </c>
      <c r="C9108" s="205" t="s">
        <v>680</v>
      </c>
      <c r="D9108" s="72" t="str">
        <f t="shared" si="285"/>
        <v>fev/2019</v>
      </c>
      <c r="E9108" s="206">
        <v>43518</v>
      </c>
      <c r="F9108" s="205" t="s">
        <v>209</v>
      </c>
      <c r="G9108" s="205" t="s">
        <v>284</v>
      </c>
      <c r="H9108" s="207" t="s">
        <v>295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679</v>
      </c>
      <c r="C9109" s="205" t="s">
        <v>680</v>
      </c>
      <c r="D9109" s="72" t="str">
        <f t="shared" si="285"/>
        <v>fev/2019</v>
      </c>
      <c r="E9109" s="206">
        <v>43518</v>
      </c>
      <c r="F9109" s="205" t="s">
        <v>209</v>
      </c>
      <c r="G9109" s="205" t="s">
        <v>284</v>
      </c>
      <c r="H9109" s="207" t="s">
        <v>295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679</v>
      </c>
      <c r="C9110" s="205" t="s">
        <v>680</v>
      </c>
      <c r="D9110" s="72" t="str">
        <f t="shared" si="285"/>
        <v>fev/2019</v>
      </c>
      <c r="E9110" s="206">
        <v>43518</v>
      </c>
      <c r="F9110" s="205" t="s">
        <v>209</v>
      </c>
      <c r="G9110" s="205" t="s">
        <v>284</v>
      </c>
      <c r="H9110" s="207" t="s">
        <v>295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679</v>
      </c>
      <c r="C9111" s="205" t="s">
        <v>680</v>
      </c>
      <c r="D9111" s="72" t="str">
        <f t="shared" si="285"/>
        <v>fev/2019</v>
      </c>
      <c r="E9111" s="206">
        <v>43518</v>
      </c>
      <c r="F9111" s="205" t="s">
        <v>209</v>
      </c>
      <c r="G9111" s="205" t="s">
        <v>284</v>
      </c>
      <c r="H9111" s="207" t="s">
        <v>295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679</v>
      </c>
      <c r="C9112" s="205" t="s">
        <v>680</v>
      </c>
      <c r="D9112" s="72" t="str">
        <f t="shared" si="285"/>
        <v>fev/2019</v>
      </c>
      <c r="E9112" s="206">
        <v>43518</v>
      </c>
      <c r="F9112" s="205" t="s">
        <v>209</v>
      </c>
      <c r="G9112" s="205" t="s">
        <v>284</v>
      </c>
      <c r="H9112" s="207" t="s">
        <v>295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679</v>
      </c>
      <c r="C9113" s="205" t="s">
        <v>680</v>
      </c>
      <c r="D9113" s="72" t="str">
        <f t="shared" si="285"/>
        <v>fev/2019</v>
      </c>
      <c r="E9113" s="206">
        <v>43518</v>
      </c>
      <c r="F9113" s="205" t="s">
        <v>209</v>
      </c>
      <c r="G9113" s="205" t="s">
        <v>284</v>
      </c>
      <c r="H9113" s="207" t="s">
        <v>295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681</v>
      </c>
      <c r="C9114" s="205" t="s">
        <v>680</v>
      </c>
      <c r="D9114" s="72" t="str">
        <f t="shared" si="285"/>
        <v>fev/2019</v>
      </c>
      <c r="E9114" s="206">
        <v>43518</v>
      </c>
      <c r="F9114" s="205" t="s">
        <v>200</v>
      </c>
      <c r="G9114" s="205" t="s">
        <v>284</v>
      </c>
      <c r="H9114" s="207" t="s">
        <v>1875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679</v>
      </c>
      <c r="C9115" s="205" t="s">
        <v>680</v>
      </c>
      <c r="D9115" s="72" t="str">
        <f t="shared" si="285"/>
        <v>fev/2019</v>
      </c>
      <c r="E9115" s="206">
        <v>43518</v>
      </c>
      <c r="F9115" s="205" t="s">
        <v>200</v>
      </c>
      <c r="G9115" s="205" t="s">
        <v>284</v>
      </c>
      <c r="H9115" s="207" t="s">
        <v>1875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679</v>
      </c>
      <c r="C9116" s="205" t="s">
        <v>680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284</v>
      </c>
      <c r="H9116" s="207" t="s">
        <v>1569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679</v>
      </c>
      <c r="C9117" s="205" t="s">
        <v>680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284</v>
      </c>
      <c r="H9117" s="207" t="s">
        <v>1569</v>
      </c>
      <c r="I9117" s="207" t="s">
        <v>189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679</v>
      </c>
      <c r="C9118" s="205" t="s">
        <v>680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284</v>
      </c>
      <c r="H9118" s="207" t="s">
        <v>1061</v>
      </c>
      <c r="I9118" s="207" t="s">
        <v>1925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679</v>
      </c>
      <c r="C9119" s="205" t="s">
        <v>680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314</v>
      </c>
      <c r="H9119" s="207" t="s">
        <v>1930</v>
      </c>
      <c r="I9119" s="207" t="s">
        <v>246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679</v>
      </c>
      <c r="C9120" s="205" t="s">
        <v>680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314</v>
      </c>
      <c r="H9120" s="207" t="s">
        <v>1930</v>
      </c>
      <c r="I9120" s="207" t="s">
        <v>189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679</v>
      </c>
      <c r="C9121" s="205" t="s">
        <v>680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284</v>
      </c>
      <c r="H9121" s="207" t="s">
        <v>1931</v>
      </c>
      <c r="I9121" s="207" t="s">
        <v>238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679</v>
      </c>
      <c r="C9122" s="205" t="s">
        <v>680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284</v>
      </c>
      <c r="H9122" s="207" t="s">
        <v>1931</v>
      </c>
      <c r="I9122" s="207" t="s">
        <v>189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679</v>
      </c>
      <c r="C9123" s="205" t="s">
        <v>680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284</v>
      </c>
      <c r="H9123" s="207" t="s">
        <v>1002</v>
      </c>
      <c r="I9123" s="207" t="s">
        <v>241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679</v>
      </c>
      <c r="C9124" s="205" t="s">
        <v>680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284</v>
      </c>
      <c r="H9124" s="207" t="s">
        <v>1002</v>
      </c>
      <c r="I9124" s="207" t="s">
        <v>189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679</v>
      </c>
      <c r="C9125" s="205" t="s">
        <v>680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284</v>
      </c>
      <c r="H9125" s="207" t="s">
        <v>1002</v>
      </c>
      <c r="I9125" s="207" t="s">
        <v>241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679</v>
      </c>
      <c r="C9126" s="205" t="s">
        <v>680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284</v>
      </c>
      <c r="H9126" s="207" t="s">
        <v>1002</v>
      </c>
      <c r="I9126" s="207" t="s">
        <v>189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679</v>
      </c>
      <c r="C9127" s="205" t="s">
        <v>680</v>
      </c>
      <c r="D9127" s="72" t="str">
        <f t="shared" si="285"/>
        <v>fev/2019</v>
      </c>
      <c r="E9127" s="206">
        <v>43521</v>
      </c>
      <c r="F9127" s="205" t="s">
        <v>513</v>
      </c>
      <c r="G9127" s="205" t="s">
        <v>284</v>
      </c>
      <c r="H9127" s="207" t="s">
        <v>203</v>
      </c>
      <c r="I9127" s="207" t="s">
        <v>289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679</v>
      </c>
      <c r="C9128" s="205" t="s">
        <v>680</v>
      </c>
      <c r="D9128" s="72" t="str">
        <f t="shared" si="285"/>
        <v>fev/2019</v>
      </c>
      <c r="E9128" s="206">
        <v>43521</v>
      </c>
      <c r="F9128" s="205" t="s">
        <v>209</v>
      </c>
      <c r="G9128" s="205" t="s">
        <v>284</v>
      </c>
      <c r="H9128" s="207" t="s">
        <v>295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679</v>
      </c>
      <c r="C9129" s="205" t="s">
        <v>680</v>
      </c>
      <c r="D9129" s="72" t="str">
        <f t="shared" si="285"/>
        <v>fev/2019</v>
      </c>
      <c r="E9129" s="206">
        <v>43521</v>
      </c>
      <c r="F9129" s="205" t="s">
        <v>209</v>
      </c>
      <c r="G9129" s="205" t="s">
        <v>284</v>
      </c>
      <c r="H9129" s="207" t="s">
        <v>295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679</v>
      </c>
      <c r="C9130" s="205" t="s">
        <v>680</v>
      </c>
      <c r="D9130" s="72" t="str">
        <f t="shared" si="285"/>
        <v>fev/2019</v>
      </c>
      <c r="E9130" s="206">
        <v>43521</v>
      </c>
      <c r="F9130" s="205" t="s">
        <v>209</v>
      </c>
      <c r="G9130" s="205" t="s">
        <v>284</v>
      </c>
      <c r="H9130" s="207" t="s">
        <v>295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679</v>
      </c>
      <c r="C9131" s="205" t="s">
        <v>680</v>
      </c>
      <c r="D9131" s="72" t="str">
        <f t="shared" si="285"/>
        <v>fev/2019</v>
      </c>
      <c r="E9131" s="206">
        <v>43521</v>
      </c>
      <c r="F9131" s="205" t="s">
        <v>209</v>
      </c>
      <c r="G9131" s="205" t="s">
        <v>284</v>
      </c>
      <c r="H9131" s="207" t="s">
        <v>295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679</v>
      </c>
      <c r="C9132" s="205" t="s">
        <v>680</v>
      </c>
      <c r="D9132" s="72" t="str">
        <f t="shared" si="285"/>
        <v>fev/2019</v>
      </c>
      <c r="E9132" s="206">
        <v>43521</v>
      </c>
      <c r="F9132" s="205" t="s">
        <v>209</v>
      </c>
      <c r="G9132" s="205" t="s">
        <v>284</v>
      </c>
      <c r="H9132" s="207" t="s">
        <v>295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679</v>
      </c>
      <c r="C9133" s="205" t="s">
        <v>680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314</v>
      </c>
      <c r="H9133" s="207" t="s">
        <v>574</v>
      </c>
      <c r="I9133" s="207" t="s">
        <v>237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679</v>
      </c>
      <c r="C9134" s="205" t="s">
        <v>680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284</v>
      </c>
      <c r="H9134" s="207" t="s">
        <v>1010</v>
      </c>
      <c r="I9134" s="207" t="s">
        <v>167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679</v>
      </c>
      <c r="C9135" s="205" t="s">
        <v>680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284</v>
      </c>
      <c r="H9135" s="207" t="s">
        <v>1569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679</v>
      </c>
      <c r="C9136" s="205" t="s">
        <v>680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284</v>
      </c>
      <c r="H9136" s="207" t="s">
        <v>1569</v>
      </c>
      <c r="I9136" s="207" t="s">
        <v>189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679</v>
      </c>
      <c r="C9137" s="205" t="s">
        <v>680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284</v>
      </c>
      <c r="H9137" s="207" t="s">
        <v>1932</v>
      </c>
      <c r="I9137" s="207" t="s">
        <v>163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679</v>
      </c>
      <c r="C9138" s="205" t="s">
        <v>680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284</v>
      </c>
      <c r="H9138" s="207" t="s">
        <v>1932</v>
      </c>
      <c r="I9138" s="207" t="s">
        <v>189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679</v>
      </c>
      <c r="C9139" s="205" t="s">
        <v>680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286</v>
      </c>
      <c r="H9139" s="207" t="s">
        <v>406</v>
      </c>
      <c r="I9139" s="207" t="s">
        <v>238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679</v>
      </c>
      <c r="C9140" s="205" t="s">
        <v>680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284</v>
      </c>
      <c r="H9140" s="207" t="s">
        <v>1667</v>
      </c>
      <c r="I9140" s="207" t="s">
        <v>157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679</v>
      </c>
      <c r="C9141" s="205" t="s">
        <v>680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284</v>
      </c>
      <c r="H9141" s="207" t="s">
        <v>1872</v>
      </c>
      <c r="I9141" s="207" t="s">
        <v>237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679</v>
      </c>
      <c r="C9142" s="205" t="s">
        <v>680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284</v>
      </c>
      <c r="H9142" s="207" t="s">
        <v>1872</v>
      </c>
      <c r="I9142" s="207" t="s">
        <v>189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679</v>
      </c>
      <c r="C9143" s="205" t="s">
        <v>680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284</v>
      </c>
      <c r="H9143" s="207" t="s">
        <v>1933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679</v>
      </c>
      <c r="C9144" s="205" t="s">
        <v>680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284</v>
      </c>
      <c r="H9144" s="207" t="s">
        <v>1933</v>
      </c>
      <c r="I9144" s="207" t="s">
        <v>189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679</v>
      </c>
      <c r="C9145" s="205" t="s">
        <v>680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284</v>
      </c>
      <c r="H9145" s="207" t="s">
        <v>1933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679</v>
      </c>
      <c r="C9146" s="205" t="s">
        <v>680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284</v>
      </c>
      <c r="H9146" s="207" t="s">
        <v>1933</v>
      </c>
      <c r="I9146" s="207" t="s">
        <v>189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679</v>
      </c>
      <c r="C9147" s="205" t="s">
        <v>680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284</v>
      </c>
      <c r="H9147" s="207" t="s">
        <v>1821</v>
      </c>
      <c r="I9147" s="207" t="s">
        <v>273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679</v>
      </c>
      <c r="C9148" s="205" t="s">
        <v>680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284</v>
      </c>
      <c r="H9148" s="207" t="s">
        <v>1560</v>
      </c>
      <c r="I9148" s="207" t="s">
        <v>237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679</v>
      </c>
      <c r="C9149" s="205" t="s">
        <v>680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284</v>
      </c>
      <c r="H9149" s="207" t="s">
        <v>1560</v>
      </c>
      <c r="I9149" s="207" t="s">
        <v>189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679</v>
      </c>
      <c r="C9150" s="205" t="s">
        <v>680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284</v>
      </c>
      <c r="H9150" s="207" t="s">
        <v>303</v>
      </c>
      <c r="I9150" s="207" t="s">
        <v>237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679</v>
      </c>
      <c r="C9151" s="205" t="s">
        <v>680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284</v>
      </c>
      <c r="H9151" s="207" t="s">
        <v>303</v>
      </c>
      <c r="I9151" s="207" t="s">
        <v>189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679</v>
      </c>
      <c r="C9152" s="205" t="s">
        <v>680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284</v>
      </c>
      <c r="H9152" s="207" t="s">
        <v>303</v>
      </c>
      <c r="I9152" s="207" t="s">
        <v>238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679</v>
      </c>
      <c r="C9153" s="205" t="s">
        <v>680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284</v>
      </c>
      <c r="H9153" s="207" t="s">
        <v>303</v>
      </c>
      <c r="I9153" s="207" t="s">
        <v>189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679</v>
      </c>
      <c r="C9154" s="205" t="s">
        <v>680</v>
      </c>
      <c r="D9154" s="72" t="str">
        <f t="shared" si="285"/>
        <v>fev/2019</v>
      </c>
      <c r="E9154" s="206">
        <v>43522</v>
      </c>
      <c r="F9154" s="205" t="s">
        <v>513</v>
      </c>
      <c r="G9154" s="205" t="s">
        <v>284</v>
      </c>
      <c r="H9154" s="207" t="s">
        <v>203</v>
      </c>
      <c r="I9154" s="207" t="s">
        <v>289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679</v>
      </c>
      <c r="C9155" s="205" t="s">
        <v>680</v>
      </c>
      <c r="D9155" s="72" t="str">
        <f t="shared" si="285"/>
        <v>fev/2019</v>
      </c>
      <c r="E9155" s="206">
        <v>43522</v>
      </c>
      <c r="F9155" s="205" t="s">
        <v>209</v>
      </c>
      <c r="G9155" s="205" t="s">
        <v>284</v>
      </c>
      <c r="H9155" s="207" t="s">
        <v>295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679</v>
      </c>
      <c r="C9156" s="205" t="s">
        <v>680</v>
      </c>
      <c r="D9156" s="72" t="str">
        <f t="shared" ref="D9156:D9219" si="287">TEXT(E9156,"mmm/aaaa")</f>
        <v>fev/2019</v>
      </c>
      <c r="E9156" s="206">
        <v>43522</v>
      </c>
      <c r="F9156" s="205" t="s">
        <v>209</v>
      </c>
      <c r="G9156" s="205" t="s">
        <v>284</v>
      </c>
      <c r="H9156" s="207" t="s">
        <v>295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679</v>
      </c>
      <c r="C9157" s="205" t="s">
        <v>680</v>
      </c>
      <c r="D9157" s="72" t="str">
        <f t="shared" si="287"/>
        <v>fev/2019</v>
      </c>
      <c r="E9157" s="206">
        <v>43522</v>
      </c>
      <c r="F9157" s="205" t="s">
        <v>209</v>
      </c>
      <c r="G9157" s="205" t="s">
        <v>284</v>
      </c>
      <c r="H9157" s="207" t="s">
        <v>295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679</v>
      </c>
      <c r="C9158" s="205" t="s">
        <v>680</v>
      </c>
      <c r="D9158" s="72" t="str">
        <f t="shared" si="287"/>
        <v>fev/2019</v>
      </c>
      <c r="E9158" s="206">
        <v>43522</v>
      </c>
      <c r="F9158" s="205" t="s">
        <v>209</v>
      </c>
      <c r="G9158" s="205" t="s">
        <v>284</v>
      </c>
      <c r="H9158" s="207" t="s">
        <v>295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679</v>
      </c>
      <c r="C9159" s="205" t="s">
        <v>680</v>
      </c>
      <c r="D9159" s="72" t="str">
        <f t="shared" si="287"/>
        <v>fev/2019</v>
      </c>
      <c r="E9159" s="206">
        <v>43522</v>
      </c>
      <c r="F9159" s="205" t="s">
        <v>209</v>
      </c>
      <c r="G9159" s="205" t="s">
        <v>284</v>
      </c>
      <c r="H9159" s="207" t="s">
        <v>295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679</v>
      </c>
      <c r="C9160" s="205" t="s">
        <v>680</v>
      </c>
      <c r="D9160" s="72" t="str">
        <f t="shared" si="287"/>
        <v>fev/2019</v>
      </c>
      <c r="E9160" s="206">
        <v>43522</v>
      </c>
      <c r="F9160" s="205" t="s">
        <v>209</v>
      </c>
      <c r="G9160" s="205" t="s">
        <v>284</v>
      </c>
      <c r="H9160" s="207" t="s">
        <v>295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679</v>
      </c>
      <c r="C9161" s="205" t="s">
        <v>680</v>
      </c>
      <c r="D9161" s="72" t="str">
        <f t="shared" si="287"/>
        <v>fev/2019</v>
      </c>
      <c r="E9161" s="206">
        <v>43522</v>
      </c>
      <c r="F9161" s="205" t="s">
        <v>209</v>
      </c>
      <c r="G9161" s="205" t="s">
        <v>284</v>
      </c>
      <c r="H9161" s="207" t="s">
        <v>295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679</v>
      </c>
      <c r="C9162" s="205" t="s">
        <v>680</v>
      </c>
      <c r="D9162" s="72" t="str">
        <f t="shared" si="287"/>
        <v>fev/2019</v>
      </c>
      <c r="E9162" s="206">
        <v>43522</v>
      </c>
      <c r="F9162" s="205" t="s">
        <v>209</v>
      </c>
      <c r="G9162" s="205" t="s">
        <v>284</v>
      </c>
      <c r="H9162" s="207" t="s">
        <v>295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679</v>
      </c>
      <c r="C9163" s="205" t="s">
        <v>680</v>
      </c>
      <c r="D9163" s="72" t="str">
        <f t="shared" si="287"/>
        <v>fev/2019</v>
      </c>
      <c r="E9163" s="206">
        <v>43522</v>
      </c>
      <c r="F9163" s="205" t="s">
        <v>209</v>
      </c>
      <c r="G9163" s="205" t="s">
        <v>284</v>
      </c>
      <c r="H9163" s="207" t="s">
        <v>295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679</v>
      </c>
      <c r="C9164" s="205" t="s">
        <v>680</v>
      </c>
      <c r="D9164" s="72" t="str">
        <f t="shared" si="287"/>
        <v>fev/2019</v>
      </c>
      <c r="E9164" s="206">
        <v>43522</v>
      </c>
      <c r="F9164" s="205" t="s">
        <v>209</v>
      </c>
      <c r="G9164" s="205" t="s">
        <v>284</v>
      </c>
      <c r="H9164" s="207" t="s">
        <v>295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679</v>
      </c>
      <c r="C9165" s="205" t="s">
        <v>680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284</v>
      </c>
      <c r="H9165" s="207" t="s">
        <v>342</v>
      </c>
      <c r="I9165" s="207" t="s">
        <v>263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679</v>
      </c>
      <c r="C9166" s="205" t="s">
        <v>680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284</v>
      </c>
      <c r="H9166" s="207" t="s">
        <v>342</v>
      </c>
      <c r="I9166" s="207" t="s">
        <v>189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679</v>
      </c>
      <c r="C9167" s="205" t="s">
        <v>680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284</v>
      </c>
      <c r="H9167" s="207" t="s">
        <v>1569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679</v>
      </c>
      <c r="C9168" s="205" t="s">
        <v>680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284</v>
      </c>
      <c r="H9168" s="207" t="s">
        <v>1569</v>
      </c>
      <c r="I9168" s="207" t="s">
        <v>189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679</v>
      </c>
      <c r="C9169" s="205" t="s">
        <v>680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284</v>
      </c>
      <c r="H9169" s="207" t="s">
        <v>1569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679</v>
      </c>
      <c r="C9170" s="205" t="s">
        <v>680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284</v>
      </c>
      <c r="H9170" s="207" t="s">
        <v>1569</v>
      </c>
      <c r="I9170" s="207" t="s">
        <v>189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679</v>
      </c>
      <c r="C9171" s="205" t="s">
        <v>680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284</v>
      </c>
      <c r="H9171" s="207" t="s">
        <v>1569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679</v>
      </c>
      <c r="C9172" s="205" t="s">
        <v>680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284</v>
      </c>
      <c r="H9172" s="207" t="s">
        <v>1569</v>
      </c>
      <c r="I9172" s="207" t="s">
        <v>189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679</v>
      </c>
      <c r="C9173" s="205" t="s">
        <v>680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284</v>
      </c>
      <c r="H9173" s="207" t="s">
        <v>1569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679</v>
      </c>
      <c r="C9174" s="205" t="s">
        <v>680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284</v>
      </c>
      <c r="H9174" s="207" t="s">
        <v>1569</v>
      </c>
      <c r="I9174" s="207" t="s">
        <v>189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679</v>
      </c>
      <c r="C9175" s="205" t="s">
        <v>680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284</v>
      </c>
      <c r="H9175" s="207" t="s">
        <v>1569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679</v>
      </c>
      <c r="C9176" s="205" t="s">
        <v>680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284</v>
      </c>
      <c r="H9176" s="207" t="s">
        <v>1569</v>
      </c>
      <c r="I9176" s="207" t="s">
        <v>189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679</v>
      </c>
      <c r="C9177" s="205" t="s">
        <v>680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284</v>
      </c>
      <c r="H9177" s="207" t="s">
        <v>1569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679</v>
      </c>
      <c r="C9178" s="205" t="s">
        <v>680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284</v>
      </c>
      <c r="H9178" s="207" t="s">
        <v>1569</v>
      </c>
      <c r="I9178" s="207" t="s">
        <v>189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679</v>
      </c>
      <c r="C9179" s="205" t="s">
        <v>680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284</v>
      </c>
      <c r="H9179" s="207" t="s">
        <v>1569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679</v>
      </c>
      <c r="C9180" s="205" t="s">
        <v>680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284</v>
      </c>
      <c r="H9180" s="207" t="s">
        <v>1569</v>
      </c>
      <c r="I9180" s="207" t="s">
        <v>189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679</v>
      </c>
      <c r="C9181" s="205" t="s">
        <v>680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284</v>
      </c>
      <c r="H9181" s="207" t="s">
        <v>342</v>
      </c>
      <c r="I9181" s="207" t="s">
        <v>238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679</v>
      </c>
      <c r="C9182" s="205" t="s">
        <v>680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284</v>
      </c>
      <c r="H9182" s="207" t="s">
        <v>342</v>
      </c>
      <c r="I9182" s="207" t="s">
        <v>189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679</v>
      </c>
      <c r="C9183" s="205" t="s">
        <v>680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284</v>
      </c>
      <c r="H9183" s="207" t="s">
        <v>1934</v>
      </c>
      <c r="I9183" s="207" t="s">
        <v>238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679</v>
      </c>
      <c r="C9184" s="205" t="s">
        <v>680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290</v>
      </c>
      <c r="H9184" s="207" t="s">
        <v>288</v>
      </c>
      <c r="I9184" s="207" t="s">
        <v>237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679</v>
      </c>
      <c r="C9185" s="205" t="s">
        <v>680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290</v>
      </c>
      <c r="H9185" s="207" t="s">
        <v>288</v>
      </c>
      <c r="I9185" s="207" t="s">
        <v>189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679</v>
      </c>
      <c r="C9186" s="205" t="s">
        <v>680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284</v>
      </c>
      <c r="H9186" s="207" t="s">
        <v>1935</v>
      </c>
      <c r="I9186" s="207" t="s">
        <v>250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679</v>
      </c>
      <c r="C9187" s="205" t="s">
        <v>680</v>
      </c>
      <c r="D9187" s="72" t="str">
        <f t="shared" si="287"/>
        <v>fev/2019</v>
      </c>
      <c r="E9187" s="206">
        <v>43523</v>
      </c>
      <c r="F9187" s="205" t="s">
        <v>1606</v>
      </c>
      <c r="G9187" s="205" t="s">
        <v>284</v>
      </c>
      <c r="H9187" s="207" t="s">
        <v>1876</v>
      </c>
      <c r="I9187" s="207" t="s">
        <v>201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681</v>
      </c>
      <c r="C9188" s="205" t="s">
        <v>680</v>
      </c>
      <c r="D9188" s="72" t="str">
        <f t="shared" si="287"/>
        <v>fev/2019</v>
      </c>
      <c r="E9188" s="206">
        <v>43523</v>
      </c>
      <c r="F9188" s="205" t="s">
        <v>1606</v>
      </c>
      <c r="G9188" s="205" t="s">
        <v>284</v>
      </c>
      <c r="H9188" s="207" t="s">
        <v>1876</v>
      </c>
      <c r="I9188" s="207" t="s">
        <v>201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681</v>
      </c>
      <c r="C9189" s="205" t="s">
        <v>680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284</v>
      </c>
      <c r="H9189" s="207" t="s">
        <v>140</v>
      </c>
      <c r="I9189" s="207" t="s">
        <v>224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681</v>
      </c>
      <c r="C9190" s="205" t="s">
        <v>680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284</v>
      </c>
      <c r="H9190" s="207" t="s">
        <v>140</v>
      </c>
      <c r="I9190" s="207" t="s">
        <v>224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679</v>
      </c>
      <c r="C9191" s="205" t="s">
        <v>680</v>
      </c>
      <c r="D9191" s="72" t="str">
        <f t="shared" si="287"/>
        <v>fev/2019</v>
      </c>
      <c r="E9191" s="206">
        <v>43523</v>
      </c>
      <c r="F9191" s="205" t="s">
        <v>209</v>
      </c>
      <c r="G9191" s="205" t="s">
        <v>284</v>
      </c>
      <c r="H9191" s="207" t="s">
        <v>295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679</v>
      </c>
      <c r="C9192" s="205" t="s">
        <v>680</v>
      </c>
      <c r="D9192" s="72" t="str">
        <f t="shared" si="287"/>
        <v>fev/2019</v>
      </c>
      <c r="E9192" s="206">
        <v>43523</v>
      </c>
      <c r="F9192" s="205" t="s">
        <v>209</v>
      </c>
      <c r="G9192" s="205" t="s">
        <v>284</v>
      </c>
      <c r="H9192" s="207" t="s">
        <v>295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679</v>
      </c>
      <c r="C9193" s="205" t="s">
        <v>680</v>
      </c>
      <c r="D9193" s="72" t="str">
        <f t="shared" si="287"/>
        <v>fev/2019</v>
      </c>
      <c r="E9193" s="206">
        <v>43523</v>
      </c>
      <c r="F9193" s="205" t="s">
        <v>209</v>
      </c>
      <c r="G9193" s="205" t="s">
        <v>284</v>
      </c>
      <c r="H9193" s="207" t="s">
        <v>295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679</v>
      </c>
      <c r="C9194" s="205" t="s">
        <v>680</v>
      </c>
      <c r="D9194" s="72" t="str">
        <f t="shared" si="287"/>
        <v>fev/2019</v>
      </c>
      <c r="E9194" s="206">
        <v>43523</v>
      </c>
      <c r="F9194" s="205" t="s">
        <v>209</v>
      </c>
      <c r="G9194" s="205" t="s">
        <v>284</v>
      </c>
      <c r="H9194" s="207" t="s">
        <v>295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679</v>
      </c>
      <c r="C9195" s="205" t="s">
        <v>680</v>
      </c>
      <c r="D9195" s="72" t="str">
        <f t="shared" si="287"/>
        <v>fev/2019</v>
      </c>
      <c r="E9195" s="206">
        <v>43523</v>
      </c>
      <c r="F9195" s="205" t="s">
        <v>209</v>
      </c>
      <c r="G9195" s="205" t="s">
        <v>284</v>
      </c>
      <c r="H9195" s="207" t="s">
        <v>295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681</v>
      </c>
      <c r="C9196" s="205" t="s">
        <v>680</v>
      </c>
      <c r="D9196" s="72" t="str">
        <f t="shared" si="287"/>
        <v>fev/2019</v>
      </c>
      <c r="E9196" s="206">
        <v>43523</v>
      </c>
      <c r="F9196" s="205" t="s">
        <v>200</v>
      </c>
      <c r="G9196" s="205" t="s">
        <v>284</v>
      </c>
      <c r="H9196" s="207" t="s">
        <v>1875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679</v>
      </c>
      <c r="C9197" s="205" t="s">
        <v>680</v>
      </c>
      <c r="D9197" s="72" t="str">
        <f t="shared" si="287"/>
        <v>fev/2019</v>
      </c>
      <c r="E9197" s="206">
        <v>43523</v>
      </c>
      <c r="F9197" s="205" t="s">
        <v>200</v>
      </c>
      <c r="G9197" s="205" t="s">
        <v>284</v>
      </c>
      <c r="H9197" s="207" t="s">
        <v>1875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679</v>
      </c>
      <c r="C9198" s="205" t="s">
        <v>680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286</v>
      </c>
      <c r="H9198" s="207" t="s">
        <v>1603</v>
      </c>
      <c r="I9198" s="207" t="s">
        <v>237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679</v>
      </c>
      <c r="C9199" s="205" t="s">
        <v>680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286</v>
      </c>
      <c r="H9199" s="207" t="s">
        <v>1603</v>
      </c>
      <c r="I9199" s="207" t="s">
        <v>189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679</v>
      </c>
      <c r="C9200" s="205" t="s">
        <v>680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310</v>
      </c>
      <c r="H9200" s="207" t="s">
        <v>1603</v>
      </c>
      <c r="I9200" s="207" t="s">
        <v>237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679</v>
      </c>
      <c r="C9201" s="205" t="s">
        <v>680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310</v>
      </c>
      <c r="H9201" s="207" t="s">
        <v>1603</v>
      </c>
      <c r="I9201" s="207" t="s">
        <v>189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679</v>
      </c>
      <c r="C9202" s="205" t="s">
        <v>680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284</v>
      </c>
      <c r="H9202" s="207" t="s">
        <v>1890</v>
      </c>
      <c r="I9202" s="207" t="s">
        <v>238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679</v>
      </c>
      <c r="C9203" s="205" t="s">
        <v>680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300</v>
      </c>
      <c r="H9203" s="207" t="s">
        <v>1553</v>
      </c>
      <c r="I9203" s="207" t="s">
        <v>237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679</v>
      </c>
      <c r="C9204" s="205" t="s">
        <v>680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314</v>
      </c>
      <c r="H9204" s="207" t="s">
        <v>1553</v>
      </c>
      <c r="I9204" s="207" t="s">
        <v>237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679</v>
      </c>
      <c r="C9205" s="205" t="s">
        <v>680</v>
      </c>
      <c r="D9205" s="72" t="str">
        <f t="shared" si="287"/>
        <v>fev/2019</v>
      </c>
      <c r="E9205" s="206">
        <v>43524</v>
      </c>
      <c r="F9205" s="205" t="s">
        <v>1606</v>
      </c>
      <c r="G9205" s="205" t="s">
        <v>284</v>
      </c>
      <c r="H9205" s="207" t="s">
        <v>1876</v>
      </c>
      <c r="I9205" s="207" t="s">
        <v>201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679</v>
      </c>
      <c r="C9206" s="205" t="s">
        <v>680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284</v>
      </c>
      <c r="H9206" s="207" t="s">
        <v>1936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681</v>
      </c>
      <c r="C9207" s="205" t="s">
        <v>680</v>
      </c>
      <c r="D9207" s="72" t="str">
        <f t="shared" si="287"/>
        <v>fev/2019</v>
      </c>
      <c r="E9207" s="206">
        <v>43524</v>
      </c>
      <c r="F9207" s="205" t="s">
        <v>170</v>
      </c>
      <c r="G9207" s="205" t="s">
        <v>284</v>
      </c>
      <c r="H9207" s="207" t="s">
        <v>1937</v>
      </c>
      <c r="I9207" s="207" t="s">
        <v>227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679</v>
      </c>
      <c r="C9208" s="205" t="s">
        <v>680</v>
      </c>
      <c r="D9208" s="72" t="str">
        <f t="shared" si="287"/>
        <v>fev/2019</v>
      </c>
      <c r="E9208" s="206">
        <v>43524</v>
      </c>
      <c r="F9208" s="205" t="s">
        <v>170</v>
      </c>
      <c r="G9208" s="205" t="s">
        <v>284</v>
      </c>
      <c r="H9208" s="207" t="s">
        <v>1937</v>
      </c>
      <c r="I9208" s="207" t="s">
        <v>227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681</v>
      </c>
      <c r="C9209" s="205" t="s">
        <v>680</v>
      </c>
      <c r="D9209" s="72" t="str">
        <f t="shared" si="287"/>
        <v>fev/2019</v>
      </c>
      <c r="E9209" s="206">
        <v>43524</v>
      </c>
      <c r="F9209" s="205" t="s">
        <v>513</v>
      </c>
      <c r="G9209" s="205" t="s">
        <v>284</v>
      </c>
      <c r="H9209" s="207" t="s">
        <v>203</v>
      </c>
      <c r="I9209" s="207" t="s">
        <v>289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679</v>
      </c>
      <c r="C9210" s="205" t="s">
        <v>680</v>
      </c>
      <c r="D9210" s="72" t="str">
        <f t="shared" si="287"/>
        <v>fev/2019</v>
      </c>
      <c r="E9210" s="206">
        <v>43524</v>
      </c>
      <c r="F9210" s="205" t="s">
        <v>209</v>
      </c>
      <c r="G9210" s="205" t="s">
        <v>284</v>
      </c>
      <c r="H9210" s="207" t="s">
        <v>295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679</v>
      </c>
      <c r="C9211" s="205" t="s">
        <v>680</v>
      </c>
      <c r="D9211" s="72" t="str">
        <f t="shared" si="287"/>
        <v>fev/2019</v>
      </c>
      <c r="E9211" s="206">
        <v>43524</v>
      </c>
      <c r="F9211" s="205" t="s">
        <v>209</v>
      </c>
      <c r="G9211" s="205" t="s">
        <v>284</v>
      </c>
      <c r="H9211" s="207" t="s">
        <v>295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679</v>
      </c>
      <c r="C9212" s="205" t="s">
        <v>680</v>
      </c>
      <c r="D9212" s="72" t="str">
        <f t="shared" si="287"/>
        <v>fev/2019</v>
      </c>
      <c r="E9212" s="206">
        <v>43524</v>
      </c>
      <c r="F9212" s="205" t="s">
        <v>200</v>
      </c>
      <c r="G9212" s="205" t="s">
        <v>284</v>
      </c>
      <c r="H9212" s="207" t="s">
        <v>291</v>
      </c>
      <c r="I9212" s="207" t="s">
        <v>226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681</v>
      </c>
      <c r="C9213" s="205" t="s">
        <v>680</v>
      </c>
      <c r="D9213" s="72" t="str">
        <f t="shared" si="287"/>
        <v>fev/2019</v>
      </c>
      <c r="E9213" s="206">
        <v>43524</v>
      </c>
      <c r="F9213" s="205" t="s">
        <v>200</v>
      </c>
      <c r="G9213" s="205" t="s">
        <v>284</v>
      </c>
      <c r="H9213" s="207" t="s">
        <v>1875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679</v>
      </c>
      <c r="C9214" s="205" t="s">
        <v>680</v>
      </c>
      <c r="D9214" s="72" t="str">
        <f t="shared" si="287"/>
        <v>fev/2019</v>
      </c>
      <c r="E9214" s="206">
        <v>43524</v>
      </c>
      <c r="F9214" s="205" t="s">
        <v>200</v>
      </c>
      <c r="G9214" s="205" t="s">
        <v>284</v>
      </c>
      <c r="H9214" s="207" t="s">
        <v>1875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679</v>
      </c>
      <c r="C9215" s="205" t="s">
        <v>680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284</v>
      </c>
      <c r="H9215" s="207" t="s">
        <v>325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679</v>
      </c>
      <c r="C9216" s="205" t="s">
        <v>680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284</v>
      </c>
      <c r="H9216" s="207" t="s">
        <v>325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679</v>
      </c>
      <c r="C9217" s="205" t="s">
        <v>680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284</v>
      </c>
      <c r="H9217" s="207" t="s">
        <v>1896</v>
      </c>
      <c r="I9217" s="207" t="s">
        <v>232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679</v>
      </c>
      <c r="C9218" s="205" t="s">
        <v>680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284</v>
      </c>
      <c r="H9218" s="207" t="s">
        <v>1482</v>
      </c>
      <c r="I9218" s="207" t="s">
        <v>232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679</v>
      </c>
      <c r="C9219" s="205" t="s">
        <v>680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284</v>
      </c>
      <c r="H9219" s="207" t="s">
        <v>1003</v>
      </c>
      <c r="I9219" s="207" t="s">
        <v>257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679</v>
      </c>
      <c r="C9220" s="205" t="s">
        <v>680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284</v>
      </c>
      <c r="H9220" s="207" t="s">
        <v>1005</v>
      </c>
      <c r="I9220" s="207" t="s">
        <v>232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679</v>
      </c>
      <c r="C9221" s="205" t="s">
        <v>680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284</v>
      </c>
      <c r="H9221" s="207" t="s">
        <v>1005</v>
      </c>
      <c r="I9221" s="207" t="s">
        <v>232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679</v>
      </c>
      <c r="C9222" s="205" t="s">
        <v>680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284</v>
      </c>
      <c r="H9222" s="207" t="s">
        <v>1005</v>
      </c>
      <c r="I9222" s="207" t="s">
        <v>232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679</v>
      </c>
      <c r="C9223" s="205" t="s">
        <v>680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284</v>
      </c>
      <c r="H9223" s="207" t="s">
        <v>1005</v>
      </c>
      <c r="I9223" s="207" t="s">
        <v>232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679</v>
      </c>
      <c r="C9224" s="205" t="s">
        <v>680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284</v>
      </c>
      <c r="H9224" s="207" t="s">
        <v>1000</v>
      </c>
      <c r="I9224" s="207" t="s">
        <v>232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679</v>
      </c>
      <c r="C9225" s="205" t="s">
        <v>680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284</v>
      </c>
      <c r="H9225" s="207" t="s">
        <v>999</v>
      </c>
      <c r="I9225" s="207" t="s">
        <v>232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679</v>
      </c>
      <c r="C9226" s="205" t="s">
        <v>680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284</v>
      </c>
      <c r="H9226" s="207" t="s">
        <v>1059</v>
      </c>
      <c r="I9226" s="207" t="s">
        <v>232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679</v>
      </c>
      <c r="C9227" s="205" t="s">
        <v>680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284</v>
      </c>
      <c r="H9227" s="207" t="s">
        <v>1822</v>
      </c>
      <c r="I9227" s="207" t="s">
        <v>232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679</v>
      </c>
      <c r="C9228" s="205" t="s">
        <v>680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284</v>
      </c>
      <c r="H9228" s="207" t="s">
        <v>1938</v>
      </c>
      <c r="I9228" s="207" t="s">
        <v>238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679</v>
      </c>
      <c r="C9229" s="205" t="s">
        <v>680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284</v>
      </c>
      <c r="H9229" s="207" t="s">
        <v>1938</v>
      </c>
      <c r="I9229" s="207" t="s">
        <v>189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679</v>
      </c>
      <c r="C9230" s="205" t="s">
        <v>680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284</v>
      </c>
      <c r="H9230" s="207" t="s">
        <v>1580</v>
      </c>
      <c r="I9230" s="207" t="s">
        <v>260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679</v>
      </c>
      <c r="C9231" s="205" t="s">
        <v>680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284</v>
      </c>
      <c r="H9231" s="207" t="s">
        <v>1011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679</v>
      </c>
      <c r="C9232" s="205" t="s">
        <v>680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284</v>
      </c>
      <c r="H9232" s="207" t="s">
        <v>1011</v>
      </c>
      <c r="I9232" s="207" t="s">
        <v>189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679</v>
      </c>
      <c r="C9233" s="205" t="s">
        <v>680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284</v>
      </c>
      <c r="H9233" s="207" t="s">
        <v>1047</v>
      </c>
      <c r="I9233" s="207" t="s">
        <v>258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679</v>
      </c>
      <c r="C9234" s="205" t="s">
        <v>680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284</v>
      </c>
      <c r="H9234" s="207" t="s">
        <v>1560</v>
      </c>
      <c r="I9234" s="207" t="s">
        <v>237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679</v>
      </c>
      <c r="C9235" s="205" t="s">
        <v>680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284</v>
      </c>
      <c r="H9235" s="207" t="s">
        <v>1560</v>
      </c>
      <c r="I9235" s="207" t="s">
        <v>189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679</v>
      </c>
      <c r="C9236" s="205" t="s">
        <v>680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284</v>
      </c>
      <c r="H9236" s="207" t="s">
        <v>1027</v>
      </c>
      <c r="I9236" s="207" t="s">
        <v>242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679</v>
      </c>
      <c r="C9237" s="205" t="s">
        <v>680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284</v>
      </c>
      <c r="H9237" s="207" t="s">
        <v>1027</v>
      </c>
      <c r="I9237" s="207" t="s">
        <v>242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679</v>
      </c>
      <c r="C9238" s="205" t="s">
        <v>680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284</v>
      </c>
      <c r="H9238" s="207" t="s">
        <v>1027</v>
      </c>
      <c r="I9238" s="207" t="s">
        <v>242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679</v>
      </c>
      <c r="C9239" s="205" t="s">
        <v>680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284</v>
      </c>
      <c r="H9239" s="207" t="s">
        <v>1027</v>
      </c>
      <c r="I9239" s="207" t="s">
        <v>242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679</v>
      </c>
      <c r="C9240" s="205" t="s">
        <v>680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284</v>
      </c>
      <c r="H9240" s="207" t="s">
        <v>1027</v>
      </c>
      <c r="I9240" s="207" t="s">
        <v>242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679</v>
      </c>
      <c r="C9241" s="205" t="s">
        <v>680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284</v>
      </c>
      <c r="H9241" s="207" t="s">
        <v>1027</v>
      </c>
      <c r="I9241" s="207" t="s">
        <v>242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679</v>
      </c>
      <c r="C9242" s="205" t="s">
        <v>680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284</v>
      </c>
      <c r="H9242" s="207" t="s">
        <v>1027</v>
      </c>
      <c r="I9242" s="207" t="s">
        <v>242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679</v>
      </c>
      <c r="C9243" s="205" t="s">
        <v>680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284</v>
      </c>
      <c r="H9243" s="207" t="s">
        <v>1027</v>
      </c>
      <c r="I9243" s="207" t="s">
        <v>242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679</v>
      </c>
      <c r="C9244" s="205" t="s">
        <v>680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284</v>
      </c>
      <c r="H9244" s="207" t="s">
        <v>1027</v>
      </c>
      <c r="I9244" s="207" t="s">
        <v>242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679</v>
      </c>
      <c r="C9245" s="205" t="s">
        <v>680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284</v>
      </c>
      <c r="H9245" s="207" t="s">
        <v>1027</v>
      </c>
      <c r="I9245" s="207" t="s">
        <v>242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679</v>
      </c>
      <c r="C9246" s="205" t="s">
        <v>680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284</v>
      </c>
      <c r="H9246" s="207" t="s">
        <v>1027</v>
      </c>
      <c r="I9246" s="207" t="s">
        <v>242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679</v>
      </c>
      <c r="C9247" s="205" t="s">
        <v>680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284</v>
      </c>
      <c r="H9247" s="207" t="s">
        <v>1027</v>
      </c>
      <c r="I9247" s="207" t="s">
        <v>242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679</v>
      </c>
      <c r="C9248" s="205" t="s">
        <v>680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284</v>
      </c>
      <c r="H9248" s="207" t="s">
        <v>1027</v>
      </c>
      <c r="I9248" s="207" t="s">
        <v>242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679</v>
      </c>
      <c r="C9249" s="205" t="s">
        <v>680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284</v>
      </c>
      <c r="H9249" s="207" t="s">
        <v>1027</v>
      </c>
      <c r="I9249" s="207" t="s">
        <v>242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679</v>
      </c>
      <c r="C9250" s="205" t="s">
        <v>680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284</v>
      </c>
      <c r="H9250" s="207" t="s">
        <v>1027</v>
      </c>
      <c r="I9250" s="207" t="s">
        <v>242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679</v>
      </c>
      <c r="C9251" s="205" t="s">
        <v>680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284</v>
      </c>
      <c r="H9251" s="207" t="s">
        <v>1027</v>
      </c>
      <c r="I9251" s="207" t="s">
        <v>242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679</v>
      </c>
      <c r="C9252" s="205" t="s">
        <v>680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284</v>
      </c>
      <c r="H9252" s="207" t="s">
        <v>1027</v>
      </c>
      <c r="I9252" s="207" t="s">
        <v>242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679</v>
      </c>
      <c r="C9253" s="205" t="s">
        <v>680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284</v>
      </c>
      <c r="H9253" s="207" t="s">
        <v>1027</v>
      </c>
      <c r="I9253" s="207" t="s">
        <v>242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679</v>
      </c>
      <c r="C9254" s="205" t="s">
        <v>680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284</v>
      </c>
      <c r="H9254" s="207" t="s">
        <v>1027</v>
      </c>
      <c r="I9254" s="207" t="s">
        <v>242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679</v>
      </c>
      <c r="C9255" s="205" t="s">
        <v>680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284</v>
      </c>
      <c r="H9255" s="207" t="s">
        <v>1027</v>
      </c>
      <c r="I9255" s="207" t="s">
        <v>242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679</v>
      </c>
      <c r="C9256" s="205" t="s">
        <v>680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284</v>
      </c>
      <c r="H9256" s="207" t="s">
        <v>1027</v>
      </c>
      <c r="I9256" s="207" t="s">
        <v>242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679</v>
      </c>
      <c r="C9257" s="205" t="s">
        <v>680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284</v>
      </c>
      <c r="H9257" s="207" t="s">
        <v>1027</v>
      </c>
      <c r="I9257" s="207" t="s">
        <v>242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679</v>
      </c>
      <c r="C9258" s="205" t="s">
        <v>680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284</v>
      </c>
      <c r="H9258" s="207" t="s">
        <v>1027</v>
      </c>
      <c r="I9258" s="207" t="s">
        <v>242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679</v>
      </c>
      <c r="C9259" s="205" t="s">
        <v>680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284</v>
      </c>
      <c r="H9259" s="207" t="s">
        <v>1027</v>
      </c>
      <c r="I9259" s="207" t="s">
        <v>242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679</v>
      </c>
      <c r="C9260" s="205" t="s">
        <v>680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284</v>
      </c>
      <c r="H9260" s="207" t="s">
        <v>1027</v>
      </c>
      <c r="I9260" s="207" t="s">
        <v>242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679</v>
      </c>
      <c r="C9261" s="205" t="s">
        <v>680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284</v>
      </c>
      <c r="H9261" s="207" t="s">
        <v>1027</v>
      </c>
      <c r="I9261" s="207" t="s">
        <v>242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679</v>
      </c>
      <c r="C9262" s="205" t="s">
        <v>680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284</v>
      </c>
      <c r="H9262" s="207" t="s">
        <v>1027</v>
      </c>
      <c r="I9262" s="207" t="s">
        <v>242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679</v>
      </c>
      <c r="C9263" s="205" t="s">
        <v>680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284</v>
      </c>
      <c r="H9263" s="207" t="s">
        <v>1027</v>
      </c>
      <c r="I9263" s="207" t="s">
        <v>242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679</v>
      </c>
      <c r="C9264" s="205" t="s">
        <v>680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284</v>
      </c>
      <c r="H9264" s="207" t="s">
        <v>1027</v>
      </c>
      <c r="I9264" s="207" t="s">
        <v>242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679</v>
      </c>
      <c r="C9265" s="205" t="s">
        <v>680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284</v>
      </c>
      <c r="H9265" s="207" t="s">
        <v>1939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679</v>
      </c>
      <c r="C9266" s="205" t="s">
        <v>680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284</v>
      </c>
      <c r="H9266" s="207" t="s">
        <v>1940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679</v>
      </c>
      <c r="C9267" s="205" t="s">
        <v>680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284</v>
      </c>
      <c r="H9267" s="207" t="s">
        <v>1941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679</v>
      </c>
      <c r="C9268" s="205" t="s">
        <v>680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284</v>
      </c>
      <c r="H9268" s="207" t="s">
        <v>1942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679</v>
      </c>
      <c r="C9269" s="205" t="s">
        <v>680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284</v>
      </c>
      <c r="H9269" s="207" t="s">
        <v>1943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679</v>
      </c>
      <c r="C9270" s="205" t="s">
        <v>680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284</v>
      </c>
      <c r="H9270" s="207" t="s">
        <v>1944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679</v>
      </c>
      <c r="C9271" s="205" t="s">
        <v>680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284</v>
      </c>
      <c r="H9271" s="207" t="s">
        <v>1915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679</v>
      </c>
      <c r="C9272" s="205" t="s">
        <v>680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284</v>
      </c>
      <c r="H9272" s="207" t="s">
        <v>1945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679</v>
      </c>
      <c r="C9273" s="205" t="s">
        <v>680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284</v>
      </c>
      <c r="H9273" s="207" t="s">
        <v>1946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679</v>
      </c>
      <c r="C9274" s="205" t="s">
        <v>680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284</v>
      </c>
      <c r="H9274" s="207" t="s">
        <v>1947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679</v>
      </c>
      <c r="C9275" s="205" t="s">
        <v>680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284</v>
      </c>
      <c r="H9275" s="207" t="s">
        <v>1948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679</v>
      </c>
      <c r="C9276" s="205" t="s">
        <v>680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284</v>
      </c>
      <c r="H9276" s="207" t="s">
        <v>734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679</v>
      </c>
      <c r="C9277" s="205" t="s">
        <v>680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284</v>
      </c>
      <c r="H9277" s="207" t="s">
        <v>1949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679</v>
      </c>
      <c r="C9278" s="205" t="s">
        <v>680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284</v>
      </c>
      <c r="H9278" s="207" t="s">
        <v>794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679</v>
      </c>
      <c r="C9279" s="205" t="s">
        <v>680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284</v>
      </c>
      <c r="H9279" s="207" t="s">
        <v>1950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679</v>
      </c>
      <c r="C9280" s="205" t="s">
        <v>680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284</v>
      </c>
      <c r="H9280" s="207" t="s">
        <v>712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679</v>
      </c>
      <c r="C9281" s="205" t="s">
        <v>680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284</v>
      </c>
      <c r="H9281" s="207" t="s">
        <v>1951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679</v>
      </c>
      <c r="C9282" s="205" t="s">
        <v>680</v>
      </c>
      <c r="D9282" s="72" t="str">
        <f t="shared" si="289"/>
        <v>mar/2019</v>
      </c>
      <c r="E9282" s="206">
        <v>43525</v>
      </c>
      <c r="F9282" s="205" t="s">
        <v>513</v>
      </c>
      <c r="G9282" s="205" t="s">
        <v>284</v>
      </c>
      <c r="H9282" s="207" t="s">
        <v>203</v>
      </c>
      <c r="I9282" s="207" t="s">
        <v>289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679</v>
      </c>
      <c r="C9283" s="205" t="s">
        <v>680</v>
      </c>
      <c r="D9283" s="72" t="str">
        <f t="shared" si="289"/>
        <v>mar/2019</v>
      </c>
      <c r="E9283" s="206">
        <v>43525</v>
      </c>
      <c r="F9283" s="205" t="s">
        <v>209</v>
      </c>
      <c r="G9283" s="205" t="s">
        <v>284</v>
      </c>
      <c r="H9283" s="207" t="s">
        <v>295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679</v>
      </c>
      <c r="C9284" s="205" t="s">
        <v>680</v>
      </c>
      <c r="D9284" s="72" t="str">
        <f t="shared" ref="D9284:D9347" si="291">TEXT(E9284,"mmm/aaaa")</f>
        <v>mar/2019</v>
      </c>
      <c r="E9284" s="206">
        <v>43525</v>
      </c>
      <c r="F9284" s="205" t="s">
        <v>209</v>
      </c>
      <c r="G9284" s="205" t="s">
        <v>284</v>
      </c>
      <c r="H9284" s="207" t="s">
        <v>295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679</v>
      </c>
      <c r="C9285" s="205" t="s">
        <v>680</v>
      </c>
      <c r="D9285" s="72" t="str">
        <f t="shared" si="291"/>
        <v>mar/2019</v>
      </c>
      <c r="E9285" s="206">
        <v>43525</v>
      </c>
      <c r="F9285" s="205" t="s">
        <v>209</v>
      </c>
      <c r="G9285" s="205" t="s">
        <v>284</v>
      </c>
      <c r="H9285" s="207" t="s">
        <v>295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679</v>
      </c>
      <c r="C9286" s="205" t="s">
        <v>680</v>
      </c>
      <c r="D9286" s="72" t="str">
        <f t="shared" si="291"/>
        <v>mar/2019</v>
      </c>
      <c r="E9286" s="206">
        <v>43525</v>
      </c>
      <c r="F9286" s="205" t="s">
        <v>209</v>
      </c>
      <c r="G9286" s="205" t="s">
        <v>284</v>
      </c>
      <c r="H9286" s="207" t="s">
        <v>295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679</v>
      </c>
      <c r="C9287" s="205" t="s">
        <v>680</v>
      </c>
      <c r="D9287" s="72" t="str">
        <f t="shared" si="291"/>
        <v>mar/2019</v>
      </c>
      <c r="E9287" s="206">
        <v>43525</v>
      </c>
      <c r="F9287" s="205" t="s">
        <v>209</v>
      </c>
      <c r="G9287" s="205" t="s">
        <v>284</v>
      </c>
      <c r="H9287" s="207" t="s">
        <v>295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679</v>
      </c>
      <c r="C9288" s="205" t="s">
        <v>680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284</v>
      </c>
      <c r="H9288" s="207" t="s">
        <v>1103</v>
      </c>
      <c r="I9288" s="207" t="s">
        <v>183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679</v>
      </c>
      <c r="C9289" s="205" t="s">
        <v>680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284</v>
      </c>
      <c r="H9289" s="207" t="s">
        <v>325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679</v>
      </c>
      <c r="C9290" s="205" t="s">
        <v>680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284</v>
      </c>
      <c r="H9290" s="220" t="s">
        <v>1883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679</v>
      </c>
      <c r="C9291" s="205" t="s">
        <v>680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284</v>
      </c>
      <c r="H9291" s="207" t="s">
        <v>313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679</v>
      </c>
      <c r="C9292" s="205" t="s">
        <v>680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286</v>
      </c>
      <c r="H9292" s="207" t="s">
        <v>1603</v>
      </c>
      <c r="I9292" s="207" t="s">
        <v>237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679</v>
      </c>
      <c r="C9293" s="205" t="s">
        <v>680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286</v>
      </c>
      <c r="H9293" s="207" t="s">
        <v>1603</v>
      </c>
      <c r="I9293" s="207" t="s">
        <v>189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679</v>
      </c>
      <c r="C9294" s="205" t="s">
        <v>680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284</v>
      </c>
      <c r="H9294" s="207" t="s">
        <v>316</v>
      </c>
      <c r="I9294" s="207" t="s">
        <v>157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679</v>
      </c>
      <c r="C9295" s="205" t="s">
        <v>680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284</v>
      </c>
      <c r="H9295" s="207" t="s">
        <v>1952</v>
      </c>
      <c r="I9295" s="207" t="s">
        <v>239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679</v>
      </c>
      <c r="C9296" s="205" t="s">
        <v>680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284</v>
      </c>
      <c r="H9296" s="207" t="s">
        <v>1820</v>
      </c>
      <c r="I9296" s="207" t="s">
        <v>245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679</v>
      </c>
      <c r="C9297" s="205" t="s">
        <v>680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284</v>
      </c>
      <c r="H9297" s="207" t="s">
        <v>1820</v>
      </c>
      <c r="I9297" s="207" t="s">
        <v>189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679</v>
      </c>
      <c r="C9298" s="205" t="s">
        <v>680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284</v>
      </c>
      <c r="H9298" s="207" t="s">
        <v>331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679</v>
      </c>
      <c r="C9299" s="205" t="s">
        <v>680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284</v>
      </c>
      <c r="H9299" s="207" t="s">
        <v>359</v>
      </c>
      <c r="I9299" s="207" t="s">
        <v>237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679</v>
      </c>
      <c r="C9300" s="205" t="s">
        <v>680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284</v>
      </c>
      <c r="H9300" s="207" t="s">
        <v>359</v>
      </c>
      <c r="I9300" s="207" t="s">
        <v>238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679</v>
      </c>
      <c r="C9301" s="205" t="s">
        <v>680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300</v>
      </c>
      <c r="H9301" s="207" t="s">
        <v>359</v>
      </c>
      <c r="I9301" s="207" t="s">
        <v>237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679</v>
      </c>
      <c r="C9302" s="205" t="s">
        <v>680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284</v>
      </c>
      <c r="H9302" s="207" t="s">
        <v>359</v>
      </c>
      <c r="I9302" s="207" t="s">
        <v>238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679</v>
      </c>
      <c r="C9303" s="205" t="s">
        <v>680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284</v>
      </c>
      <c r="H9303" s="207" t="s">
        <v>359</v>
      </c>
      <c r="I9303" s="207" t="s">
        <v>238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679</v>
      </c>
      <c r="C9304" s="205" t="s">
        <v>680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300</v>
      </c>
      <c r="H9304" s="207" t="s">
        <v>359</v>
      </c>
      <c r="I9304" s="207" t="s">
        <v>237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679</v>
      </c>
      <c r="C9305" s="205" t="s">
        <v>680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284</v>
      </c>
      <c r="H9305" s="207" t="s">
        <v>1886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679</v>
      </c>
      <c r="C9306" s="205" t="s">
        <v>680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284</v>
      </c>
      <c r="H9306" s="207" t="s">
        <v>1886</v>
      </c>
      <c r="I9306" s="207" t="s">
        <v>189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679</v>
      </c>
      <c r="C9307" s="205" t="s">
        <v>680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310</v>
      </c>
      <c r="H9307" s="207" t="s">
        <v>1930</v>
      </c>
      <c r="I9307" s="207" t="s">
        <v>246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679</v>
      </c>
      <c r="C9308" s="205" t="s">
        <v>680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310</v>
      </c>
      <c r="H9308" s="207" t="s">
        <v>1930</v>
      </c>
      <c r="I9308" s="207" t="s">
        <v>189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679</v>
      </c>
      <c r="C9309" s="205" t="s">
        <v>680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284</v>
      </c>
      <c r="H9309" s="207" t="s">
        <v>1749</v>
      </c>
      <c r="I9309" s="207" t="s">
        <v>238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679</v>
      </c>
      <c r="C9310" s="205" t="s">
        <v>680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284</v>
      </c>
      <c r="H9310" s="207" t="s">
        <v>1749</v>
      </c>
      <c r="I9310" s="207" t="s">
        <v>238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679</v>
      </c>
      <c r="C9311" s="205" t="s">
        <v>680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300</v>
      </c>
      <c r="H9311" s="207" t="s">
        <v>1749</v>
      </c>
      <c r="I9311" s="207" t="s">
        <v>238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679</v>
      </c>
      <c r="C9312" s="205" t="s">
        <v>680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300</v>
      </c>
      <c r="H9312" s="207" t="s">
        <v>1749</v>
      </c>
      <c r="I9312" s="207" t="s">
        <v>238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679</v>
      </c>
      <c r="C9313" s="205" t="s">
        <v>680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284</v>
      </c>
      <c r="H9313" s="207" t="s">
        <v>305</v>
      </c>
      <c r="I9313" s="222" t="s">
        <v>238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679</v>
      </c>
      <c r="C9314" s="205" t="s">
        <v>680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284</v>
      </c>
      <c r="H9314" s="207" t="s">
        <v>1034</v>
      </c>
      <c r="I9314" s="207" t="s">
        <v>239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679</v>
      </c>
      <c r="C9315" s="205" t="s">
        <v>680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284</v>
      </c>
      <c r="H9315" s="207" t="s">
        <v>1034</v>
      </c>
      <c r="I9315" s="207" t="s">
        <v>239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679</v>
      </c>
      <c r="C9316" s="205" t="s">
        <v>680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284</v>
      </c>
      <c r="H9316" s="207" t="s">
        <v>1882</v>
      </c>
      <c r="I9316" s="207" t="s">
        <v>238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679</v>
      </c>
      <c r="C9317" s="205" t="s">
        <v>680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284</v>
      </c>
      <c r="H9317" s="207" t="s">
        <v>1882</v>
      </c>
      <c r="I9317" s="207" t="s">
        <v>238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679</v>
      </c>
      <c r="C9318" s="205" t="s">
        <v>680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284</v>
      </c>
      <c r="H9318" s="207" t="s">
        <v>1882</v>
      </c>
      <c r="I9318" s="207" t="s">
        <v>238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679</v>
      </c>
      <c r="C9319" s="205" t="s">
        <v>680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284</v>
      </c>
      <c r="H9319" s="207" t="s">
        <v>1882</v>
      </c>
      <c r="I9319" s="207" t="s">
        <v>238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679</v>
      </c>
      <c r="C9320" s="205" t="s">
        <v>680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284</v>
      </c>
      <c r="H9320" s="207" t="s">
        <v>1882</v>
      </c>
      <c r="I9320" s="207" t="s">
        <v>237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679</v>
      </c>
      <c r="C9321" s="205" t="s">
        <v>680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284</v>
      </c>
      <c r="H9321" s="207" t="s">
        <v>1882</v>
      </c>
      <c r="I9321" s="209" t="s">
        <v>238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679</v>
      </c>
      <c r="C9322" s="205" t="s">
        <v>680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284</v>
      </c>
      <c r="H9322" s="207" t="s">
        <v>1882</v>
      </c>
      <c r="I9322" s="207" t="s">
        <v>237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679</v>
      </c>
      <c r="C9323" s="205" t="s">
        <v>680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284</v>
      </c>
      <c r="H9323" s="207" t="s">
        <v>1882</v>
      </c>
      <c r="I9323" s="207" t="s">
        <v>238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679</v>
      </c>
      <c r="C9324" s="205" t="s">
        <v>680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284</v>
      </c>
      <c r="H9324" s="207" t="s">
        <v>384</v>
      </c>
      <c r="I9324" s="207" t="s">
        <v>237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679</v>
      </c>
      <c r="C9325" s="205" t="s">
        <v>680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284</v>
      </c>
      <c r="H9325" s="207" t="s">
        <v>1702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679</v>
      </c>
      <c r="C9326" s="205" t="s">
        <v>680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284</v>
      </c>
      <c r="H9326" s="207" t="s">
        <v>987</v>
      </c>
      <c r="I9326" s="207" t="s">
        <v>245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679</v>
      </c>
      <c r="C9327" s="205" t="s">
        <v>680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284</v>
      </c>
      <c r="H9327" s="207" t="s">
        <v>987</v>
      </c>
      <c r="I9327" s="207" t="s">
        <v>189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679</v>
      </c>
      <c r="C9328" s="205" t="s">
        <v>680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284</v>
      </c>
      <c r="H9328" s="207" t="s">
        <v>1702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679</v>
      </c>
      <c r="C9329" s="205" t="s">
        <v>680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290</v>
      </c>
      <c r="H9329" s="207" t="s">
        <v>385</v>
      </c>
      <c r="I9329" s="207" t="s">
        <v>238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679</v>
      </c>
      <c r="C9330" s="205" t="s">
        <v>680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284</v>
      </c>
      <c r="H9330" s="207" t="s">
        <v>1953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679</v>
      </c>
      <c r="C9331" s="205" t="s">
        <v>680</v>
      </c>
      <c r="D9331" s="72" t="str">
        <f t="shared" si="291"/>
        <v>mar/2019</v>
      </c>
      <c r="E9331" s="206">
        <v>43530</v>
      </c>
      <c r="F9331" s="205" t="s">
        <v>513</v>
      </c>
      <c r="G9331" s="205" t="s">
        <v>284</v>
      </c>
      <c r="H9331" s="207" t="s">
        <v>203</v>
      </c>
      <c r="I9331" s="207" t="s">
        <v>289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679</v>
      </c>
      <c r="C9332" s="205" t="s">
        <v>680</v>
      </c>
      <c r="D9332" s="72" t="str">
        <f t="shared" si="291"/>
        <v>mar/2019</v>
      </c>
      <c r="E9332" s="206">
        <v>43530</v>
      </c>
      <c r="F9332" s="205" t="s">
        <v>209</v>
      </c>
      <c r="G9332" s="205" t="s">
        <v>284</v>
      </c>
      <c r="H9332" s="207" t="s">
        <v>295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679</v>
      </c>
      <c r="C9333" s="205" t="s">
        <v>680</v>
      </c>
      <c r="D9333" s="72" t="str">
        <f t="shared" si="291"/>
        <v>mar/2019</v>
      </c>
      <c r="E9333" s="206">
        <v>43530</v>
      </c>
      <c r="F9333" s="205" t="s">
        <v>209</v>
      </c>
      <c r="G9333" s="205" t="s">
        <v>284</v>
      </c>
      <c r="H9333" s="207" t="s">
        <v>295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679</v>
      </c>
      <c r="C9334" s="205" t="s">
        <v>680</v>
      </c>
      <c r="D9334" s="72" t="str">
        <f t="shared" si="291"/>
        <v>mar/2019</v>
      </c>
      <c r="E9334" s="206">
        <v>43530</v>
      </c>
      <c r="F9334" s="205" t="s">
        <v>209</v>
      </c>
      <c r="G9334" s="205" t="s">
        <v>284</v>
      </c>
      <c r="H9334" s="207" t="s">
        <v>295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679</v>
      </c>
      <c r="C9335" s="205" t="s">
        <v>680</v>
      </c>
      <c r="D9335" s="72" t="str">
        <f t="shared" si="291"/>
        <v>mar/2019</v>
      </c>
      <c r="E9335" s="206">
        <v>43530</v>
      </c>
      <c r="F9335" s="205" t="s">
        <v>209</v>
      </c>
      <c r="G9335" s="205" t="s">
        <v>284</v>
      </c>
      <c r="H9335" s="207" t="s">
        <v>295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679</v>
      </c>
      <c r="C9336" s="205" t="s">
        <v>680</v>
      </c>
      <c r="D9336" s="72" t="str">
        <f t="shared" si="291"/>
        <v>mar/2019</v>
      </c>
      <c r="E9336" s="206">
        <v>43530</v>
      </c>
      <c r="F9336" s="205" t="s">
        <v>209</v>
      </c>
      <c r="G9336" s="205" t="s">
        <v>284</v>
      </c>
      <c r="H9336" s="207" t="s">
        <v>295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679</v>
      </c>
      <c r="C9337" s="205" t="s">
        <v>680</v>
      </c>
      <c r="D9337" s="72" t="str">
        <f t="shared" si="291"/>
        <v>mar/2019</v>
      </c>
      <c r="E9337" s="206">
        <v>43530</v>
      </c>
      <c r="F9337" s="205" t="s">
        <v>209</v>
      </c>
      <c r="G9337" s="205" t="s">
        <v>284</v>
      </c>
      <c r="H9337" s="207" t="s">
        <v>295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679</v>
      </c>
      <c r="C9338" s="205" t="s">
        <v>680</v>
      </c>
      <c r="D9338" s="72" t="str">
        <f t="shared" si="291"/>
        <v>mar/2019</v>
      </c>
      <c r="E9338" s="206">
        <v>43530</v>
      </c>
      <c r="F9338" s="205" t="s">
        <v>209</v>
      </c>
      <c r="G9338" s="205" t="s">
        <v>284</v>
      </c>
      <c r="H9338" s="207" t="s">
        <v>295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679</v>
      </c>
      <c r="C9339" s="205" t="s">
        <v>680</v>
      </c>
      <c r="D9339" s="72" t="str">
        <f t="shared" si="291"/>
        <v>mar/2019</v>
      </c>
      <c r="E9339" s="206">
        <v>43530</v>
      </c>
      <c r="F9339" s="205" t="s">
        <v>209</v>
      </c>
      <c r="G9339" s="205" t="s">
        <v>284</v>
      </c>
      <c r="H9339" s="207" t="s">
        <v>295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679</v>
      </c>
      <c r="C9340" s="205" t="s">
        <v>680</v>
      </c>
      <c r="D9340" s="72" t="str">
        <f t="shared" si="291"/>
        <v>mar/2019</v>
      </c>
      <c r="E9340" s="206">
        <v>43530</v>
      </c>
      <c r="F9340" s="205" t="s">
        <v>209</v>
      </c>
      <c r="G9340" s="205" t="s">
        <v>284</v>
      </c>
      <c r="H9340" s="207" t="s">
        <v>295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679</v>
      </c>
      <c r="C9341" s="205" t="s">
        <v>680</v>
      </c>
      <c r="D9341" s="72" t="str">
        <f t="shared" si="291"/>
        <v>mar/2019</v>
      </c>
      <c r="E9341" s="206">
        <v>43530</v>
      </c>
      <c r="F9341" s="205" t="s">
        <v>209</v>
      </c>
      <c r="G9341" s="205" t="s">
        <v>284</v>
      </c>
      <c r="H9341" s="207" t="s">
        <v>295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679</v>
      </c>
      <c r="C9342" s="205" t="s">
        <v>680</v>
      </c>
      <c r="D9342" s="72" t="str">
        <f t="shared" si="291"/>
        <v>mar/2019</v>
      </c>
      <c r="E9342" s="206">
        <v>43530</v>
      </c>
      <c r="F9342" s="205" t="s">
        <v>209</v>
      </c>
      <c r="G9342" s="205" t="s">
        <v>284</v>
      </c>
      <c r="H9342" s="207" t="s">
        <v>295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679</v>
      </c>
      <c r="C9343" s="205" t="s">
        <v>680</v>
      </c>
      <c r="D9343" s="72" t="str">
        <f t="shared" si="291"/>
        <v>mar/2019</v>
      </c>
      <c r="E9343" s="206">
        <v>43530</v>
      </c>
      <c r="F9343" s="205" t="s">
        <v>209</v>
      </c>
      <c r="G9343" s="205" t="s">
        <v>284</v>
      </c>
      <c r="H9343" s="207" t="s">
        <v>295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679</v>
      </c>
      <c r="C9344" s="205" t="s">
        <v>680</v>
      </c>
      <c r="D9344" s="72" t="str">
        <f t="shared" si="291"/>
        <v>mar/2019</v>
      </c>
      <c r="E9344" s="206">
        <v>43530</v>
      </c>
      <c r="F9344" s="205" t="s">
        <v>209</v>
      </c>
      <c r="G9344" s="205" t="s">
        <v>284</v>
      </c>
      <c r="H9344" s="207" t="s">
        <v>295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679</v>
      </c>
      <c r="C9345" s="205" t="s">
        <v>680</v>
      </c>
      <c r="D9345" s="72" t="str">
        <f t="shared" si="291"/>
        <v>mar/2019</v>
      </c>
      <c r="E9345" s="206">
        <v>43530</v>
      </c>
      <c r="F9345" s="205" t="s">
        <v>209</v>
      </c>
      <c r="G9345" s="205" t="s">
        <v>284</v>
      </c>
      <c r="H9345" s="207" t="s">
        <v>295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679</v>
      </c>
      <c r="C9346" s="205" t="s">
        <v>680</v>
      </c>
      <c r="D9346" s="72" t="str">
        <f t="shared" si="291"/>
        <v>mar/2019</v>
      </c>
      <c r="E9346" s="206">
        <v>43530</v>
      </c>
      <c r="F9346" s="205" t="s">
        <v>209</v>
      </c>
      <c r="G9346" s="205" t="s">
        <v>284</v>
      </c>
      <c r="H9346" s="207" t="s">
        <v>295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679</v>
      </c>
      <c r="C9347" s="205" t="s">
        <v>680</v>
      </c>
      <c r="D9347" s="72" t="str">
        <f t="shared" si="291"/>
        <v>mar/2019</v>
      </c>
      <c r="E9347" s="206">
        <v>43530</v>
      </c>
      <c r="F9347" s="205" t="s">
        <v>209</v>
      </c>
      <c r="G9347" s="205" t="s">
        <v>284</v>
      </c>
      <c r="H9347" s="207" t="s">
        <v>295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679</v>
      </c>
      <c r="C9348" s="205" t="s">
        <v>680</v>
      </c>
      <c r="D9348" s="72" t="str">
        <f t="shared" ref="D9348:D9411" si="293">TEXT(E9348,"mmm/aaaa")</f>
        <v>mar/2019</v>
      </c>
      <c r="E9348" s="206">
        <v>43530</v>
      </c>
      <c r="F9348" s="205" t="s">
        <v>209</v>
      </c>
      <c r="G9348" s="205" t="s">
        <v>284</v>
      </c>
      <c r="H9348" s="207" t="s">
        <v>295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679</v>
      </c>
      <c r="C9349" s="205" t="s">
        <v>680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284</v>
      </c>
      <c r="H9349" s="207" t="s">
        <v>1954</v>
      </c>
      <c r="I9349" s="207" t="s">
        <v>238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679</v>
      </c>
      <c r="C9350" s="205" t="s">
        <v>680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284</v>
      </c>
      <c r="H9350" s="207" t="s">
        <v>1955</v>
      </c>
      <c r="I9350" s="207" t="s">
        <v>167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679</v>
      </c>
      <c r="C9351" s="205" t="s">
        <v>680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284</v>
      </c>
      <c r="H9351" s="207" t="s">
        <v>1955</v>
      </c>
      <c r="I9351" s="207" t="s">
        <v>189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679</v>
      </c>
      <c r="C9352" s="205" t="s">
        <v>680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310</v>
      </c>
      <c r="H9352" s="207" t="s">
        <v>1909</v>
      </c>
      <c r="I9352" s="207" t="s">
        <v>246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679</v>
      </c>
      <c r="C9353" s="205" t="s">
        <v>680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310</v>
      </c>
      <c r="H9353" s="207" t="s">
        <v>1909</v>
      </c>
      <c r="I9353" s="207" t="s">
        <v>189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679</v>
      </c>
      <c r="C9354" s="205" t="s">
        <v>680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284</v>
      </c>
      <c r="H9354" s="207" t="s">
        <v>1909</v>
      </c>
      <c r="I9354" s="207" t="s">
        <v>245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679</v>
      </c>
      <c r="C9355" s="205" t="s">
        <v>680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284</v>
      </c>
      <c r="H9355" s="207" t="s">
        <v>1909</v>
      </c>
      <c r="I9355" s="207" t="s">
        <v>189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679</v>
      </c>
      <c r="C9356" s="205" t="s">
        <v>680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284</v>
      </c>
      <c r="H9356" s="207" t="s">
        <v>1956</v>
      </c>
      <c r="I9356" s="207" t="s">
        <v>237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679</v>
      </c>
      <c r="C9357" s="205" t="s">
        <v>680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284</v>
      </c>
      <c r="H9357" s="207" t="s">
        <v>984</v>
      </c>
      <c r="I9357" s="207" t="s">
        <v>245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679</v>
      </c>
      <c r="C9358" s="205" t="s">
        <v>680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284</v>
      </c>
      <c r="H9358" s="207" t="s">
        <v>984</v>
      </c>
      <c r="I9358" s="207" t="s">
        <v>245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679</v>
      </c>
      <c r="C9359" s="205" t="s">
        <v>680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284</v>
      </c>
      <c r="H9359" s="207" t="s">
        <v>1957</v>
      </c>
      <c r="I9359" s="207" t="s">
        <v>245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679</v>
      </c>
      <c r="C9360" s="205" t="s">
        <v>680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284</v>
      </c>
      <c r="H9360" s="207" t="s">
        <v>561</v>
      </c>
      <c r="I9360" s="207" t="s">
        <v>237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679</v>
      </c>
      <c r="C9361" s="205" t="s">
        <v>680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290</v>
      </c>
      <c r="H9361" s="207" t="s">
        <v>1909</v>
      </c>
      <c r="I9361" s="207" t="s">
        <v>246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679</v>
      </c>
      <c r="C9362" s="205" t="s">
        <v>680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290</v>
      </c>
      <c r="H9362" s="207" t="s">
        <v>1909</v>
      </c>
      <c r="I9362" s="207" t="s">
        <v>189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679</v>
      </c>
      <c r="C9363" s="205" t="s">
        <v>680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284</v>
      </c>
      <c r="H9363" s="207" t="s">
        <v>1573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679</v>
      </c>
      <c r="C9364" s="205" t="s">
        <v>680</v>
      </c>
      <c r="D9364" s="72" t="str">
        <f t="shared" si="293"/>
        <v>mar/2019</v>
      </c>
      <c r="E9364" s="206">
        <v>43531</v>
      </c>
      <c r="F9364" s="205" t="s">
        <v>311</v>
      </c>
      <c r="G9364" s="205" t="s">
        <v>284</v>
      </c>
      <c r="H9364" s="207" t="s">
        <v>1255</v>
      </c>
      <c r="I9364" s="207" t="s">
        <v>265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679</v>
      </c>
      <c r="C9365" s="205" t="s">
        <v>680</v>
      </c>
      <c r="D9365" s="72" t="str">
        <f t="shared" si="293"/>
        <v>mar/2019</v>
      </c>
      <c r="E9365" s="206">
        <v>43531</v>
      </c>
      <c r="F9365" s="205" t="s">
        <v>311</v>
      </c>
      <c r="G9365" s="205" t="s">
        <v>284</v>
      </c>
      <c r="H9365" s="207" t="s">
        <v>1958</v>
      </c>
      <c r="I9365" s="207" t="s">
        <v>265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679</v>
      </c>
      <c r="C9366" s="205" t="s">
        <v>680</v>
      </c>
      <c r="D9366" s="72" t="str">
        <f t="shared" si="293"/>
        <v>mar/2019</v>
      </c>
      <c r="E9366" s="206">
        <v>43531</v>
      </c>
      <c r="F9366" s="205" t="s">
        <v>311</v>
      </c>
      <c r="G9366" s="205" t="s">
        <v>284</v>
      </c>
      <c r="H9366" s="207" t="s">
        <v>1959</v>
      </c>
      <c r="I9366" s="207" t="s">
        <v>265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679</v>
      </c>
      <c r="C9367" s="205" t="s">
        <v>680</v>
      </c>
      <c r="D9367" s="72" t="str">
        <f t="shared" si="293"/>
        <v>mar/2019</v>
      </c>
      <c r="E9367" s="206">
        <v>43531</v>
      </c>
      <c r="F9367" s="205" t="s">
        <v>311</v>
      </c>
      <c r="G9367" s="205" t="s">
        <v>284</v>
      </c>
      <c r="H9367" s="207" t="s">
        <v>1915</v>
      </c>
      <c r="I9367" s="207" t="s">
        <v>265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679</v>
      </c>
      <c r="C9368" s="205" t="s">
        <v>680</v>
      </c>
      <c r="D9368" s="72" t="str">
        <f t="shared" si="293"/>
        <v>mar/2019</v>
      </c>
      <c r="E9368" s="206">
        <v>43531</v>
      </c>
      <c r="F9368" s="205" t="s">
        <v>311</v>
      </c>
      <c r="G9368" s="205" t="s">
        <v>284</v>
      </c>
      <c r="H9368" s="207" t="s">
        <v>869</v>
      </c>
      <c r="I9368" s="207" t="s">
        <v>265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679</v>
      </c>
      <c r="C9369" s="205" t="s">
        <v>680</v>
      </c>
      <c r="D9369" s="72" t="str">
        <f t="shared" si="293"/>
        <v>mar/2019</v>
      </c>
      <c r="E9369" s="206">
        <v>43531</v>
      </c>
      <c r="F9369" s="205" t="s">
        <v>311</v>
      </c>
      <c r="G9369" s="205" t="s">
        <v>284</v>
      </c>
      <c r="H9369" s="207" t="s">
        <v>1960</v>
      </c>
      <c r="I9369" s="207" t="s">
        <v>265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679</v>
      </c>
      <c r="C9370" s="205" t="s">
        <v>680</v>
      </c>
      <c r="D9370" s="72" t="str">
        <f t="shared" si="293"/>
        <v>mar/2019</v>
      </c>
      <c r="E9370" s="206">
        <v>43531</v>
      </c>
      <c r="F9370" s="205" t="s">
        <v>311</v>
      </c>
      <c r="G9370" s="205" t="s">
        <v>284</v>
      </c>
      <c r="H9370" s="207" t="s">
        <v>694</v>
      </c>
      <c r="I9370" s="207" t="s">
        <v>265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679</v>
      </c>
      <c r="C9371" s="205" t="s">
        <v>680</v>
      </c>
      <c r="D9371" s="72" t="str">
        <f t="shared" si="293"/>
        <v>mar/2019</v>
      </c>
      <c r="E9371" s="206">
        <v>43531</v>
      </c>
      <c r="F9371" s="205" t="s">
        <v>311</v>
      </c>
      <c r="G9371" s="205" t="s">
        <v>284</v>
      </c>
      <c r="H9371" s="207" t="s">
        <v>322</v>
      </c>
      <c r="I9371" s="207" t="s">
        <v>265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679</v>
      </c>
      <c r="C9372" s="205" t="s">
        <v>680</v>
      </c>
      <c r="D9372" s="72" t="str">
        <f t="shared" si="293"/>
        <v>mar/2019</v>
      </c>
      <c r="E9372" s="206">
        <v>43531</v>
      </c>
      <c r="F9372" s="205" t="s">
        <v>311</v>
      </c>
      <c r="G9372" s="205" t="s">
        <v>284</v>
      </c>
      <c r="H9372" s="207" t="s">
        <v>1048</v>
      </c>
      <c r="I9372" s="207" t="s">
        <v>265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679</v>
      </c>
      <c r="C9373" s="205" t="s">
        <v>680</v>
      </c>
      <c r="D9373" s="72" t="str">
        <f t="shared" si="293"/>
        <v>mar/2019</v>
      </c>
      <c r="E9373" s="206">
        <v>43531</v>
      </c>
      <c r="F9373" s="205" t="s">
        <v>311</v>
      </c>
      <c r="G9373" s="205" t="s">
        <v>284</v>
      </c>
      <c r="H9373" s="207" t="s">
        <v>1315</v>
      </c>
      <c r="I9373" s="207" t="s">
        <v>265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679</v>
      </c>
      <c r="C9374" s="205" t="s">
        <v>680</v>
      </c>
      <c r="D9374" s="72" t="str">
        <f t="shared" si="293"/>
        <v>mar/2019</v>
      </c>
      <c r="E9374" s="206">
        <v>43531</v>
      </c>
      <c r="F9374" s="205" t="s">
        <v>311</v>
      </c>
      <c r="G9374" s="205" t="s">
        <v>284</v>
      </c>
      <c r="H9374" s="207" t="s">
        <v>868</v>
      </c>
      <c r="I9374" s="207" t="s">
        <v>265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679</v>
      </c>
      <c r="C9375" s="205" t="s">
        <v>680</v>
      </c>
      <c r="D9375" s="72" t="str">
        <f t="shared" si="293"/>
        <v>mar/2019</v>
      </c>
      <c r="E9375" s="206">
        <v>43531</v>
      </c>
      <c r="F9375" s="205" t="s">
        <v>1874</v>
      </c>
      <c r="G9375" s="205" t="s">
        <v>284</v>
      </c>
      <c r="H9375" s="207" t="s">
        <v>1961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679</v>
      </c>
      <c r="C9376" s="205" t="s">
        <v>680</v>
      </c>
      <c r="D9376" s="72" t="str">
        <f t="shared" si="293"/>
        <v>mar/2019</v>
      </c>
      <c r="E9376" s="206">
        <v>43531</v>
      </c>
      <c r="F9376" s="205" t="s">
        <v>1874</v>
      </c>
      <c r="G9376" s="205" t="s">
        <v>284</v>
      </c>
      <c r="H9376" s="207" t="s">
        <v>1961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679</v>
      </c>
      <c r="C9377" s="205" t="s">
        <v>680</v>
      </c>
      <c r="D9377" s="72" t="str">
        <f t="shared" si="293"/>
        <v>mar/2019</v>
      </c>
      <c r="E9377" s="206">
        <v>43531</v>
      </c>
      <c r="F9377" s="205" t="s">
        <v>513</v>
      </c>
      <c r="G9377" s="205" t="s">
        <v>284</v>
      </c>
      <c r="H9377" s="207" t="s">
        <v>203</v>
      </c>
      <c r="I9377" s="207" t="s">
        <v>289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679</v>
      </c>
      <c r="C9378" s="205" t="s">
        <v>680</v>
      </c>
      <c r="D9378" s="72" t="str">
        <f t="shared" si="293"/>
        <v>mar/2019</v>
      </c>
      <c r="E9378" s="206">
        <v>43531</v>
      </c>
      <c r="F9378" s="205" t="s">
        <v>209</v>
      </c>
      <c r="G9378" s="205" t="s">
        <v>284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679</v>
      </c>
      <c r="C9379" s="205" t="s">
        <v>680</v>
      </c>
      <c r="D9379" s="72" t="str">
        <f t="shared" si="293"/>
        <v>mar/2019</v>
      </c>
      <c r="E9379" s="206">
        <v>43531</v>
      </c>
      <c r="F9379" s="205" t="s">
        <v>209</v>
      </c>
      <c r="G9379" s="205" t="s">
        <v>284</v>
      </c>
      <c r="H9379" s="207" t="s">
        <v>295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679</v>
      </c>
      <c r="C9380" s="205" t="s">
        <v>680</v>
      </c>
      <c r="D9380" s="72" t="str">
        <f t="shared" si="293"/>
        <v>mar/2019</v>
      </c>
      <c r="E9380" s="206">
        <v>43531</v>
      </c>
      <c r="F9380" s="205" t="s">
        <v>209</v>
      </c>
      <c r="G9380" s="205" t="s">
        <v>284</v>
      </c>
      <c r="H9380" s="207" t="s">
        <v>295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679</v>
      </c>
      <c r="C9381" s="205" t="s">
        <v>680</v>
      </c>
      <c r="D9381" s="72" t="str">
        <f t="shared" si="293"/>
        <v>mar/2019</v>
      </c>
      <c r="E9381" s="206">
        <v>43531</v>
      </c>
      <c r="F9381" s="205" t="s">
        <v>209</v>
      </c>
      <c r="G9381" s="205" t="s">
        <v>284</v>
      </c>
      <c r="H9381" s="207" t="s">
        <v>295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679</v>
      </c>
      <c r="C9382" s="205" t="s">
        <v>680</v>
      </c>
      <c r="D9382" s="72" t="str">
        <f t="shared" si="293"/>
        <v>mar/2019</v>
      </c>
      <c r="E9382" s="206">
        <v>43531</v>
      </c>
      <c r="F9382" s="205" t="s">
        <v>209</v>
      </c>
      <c r="G9382" s="205" t="s">
        <v>284</v>
      </c>
      <c r="H9382" s="207" t="s">
        <v>295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679</v>
      </c>
      <c r="C9383" s="205" t="s">
        <v>680</v>
      </c>
      <c r="D9383" s="72" t="str">
        <f t="shared" si="293"/>
        <v>mar/2019</v>
      </c>
      <c r="E9383" s="206">
        <v>43531</v>
      </c>
      <c r="F9383" s="205" t="s">
        <v>209</v>
      </c>
      <c r="G9383" s="205" t="s">
        <v>284</v>
      </c>
      <c r="H9383" s="207" t="s">
        <v>295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679</v>
      </c>
      <c r="C9384" s="205" t="s">
        <v>680</v>
      </c>
      <c r="D9384" s="72" t="str">
        <f t="shared" si="293"/>
        <v>mar/2019</v>
      </c>
      <c r="E9384" s="206">
        <v>43531</v>
      </c>
      <c r="F9384" s="205" t="s">
        <v>209</v>
      </c>
      <c r="G9384" s="205" t="s">
        <v>284</v>
      </c>
      <c r="H9384" s="207" t="s">
        <v>295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679</v>
      </c>
      <c r="C9385" s="205" t="s">
        <v>680</v>
      </c>
      <c r="D9385" s="72" t="str">
        <f t="shared" si="293"/>
        <v>mar/2019</v>
      </c>
      <c r="E9385" s="206">
        <v>43531</v>
      </c>
      <c r="F9385" s="205" t="s">
        <v>209</v>
      </c>
      <c r="G9385" s="205" t="s">
        <v>284</v>
      </c>
      <c r="H9385" s="207" t="s">
        <v>295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679</v>
      </c>
      <c r="C9386" s="205" t="s">
        <v>680</v>
      </c>
      <c r="D9386" s="72" t="str">
        <f t="shared" si="293"/>
        <v>mar/2019</v>
      </c>
      <c r="E9386" s="206">
        <v>43531</v>
      </c>
      <c r="F9386" s="205" t="s">
        <v>209</v>
      </c>
      <c r="G9386" s="205" t="s">
        <v>284</v>
      </c>
      <c r="H9386" s="207" t="s">
        <v>295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679</v>
      </c>
      <c r="C9387" s="205" t="s">
        <v>680</v>
      </c>
      <c r="D9387" s="72" t="str">
        <f t="shared" si="293"/>
        <v>mar/2019</v>
      </c>
      <c r="E9387" s="206">
        <v>43531</v>
      </c>
      <c r="F9387" s="205" t="s">
        <v>209</v>
      </c>
      <c r="G9387" s="205" t="s">
        <v>284</v>
      </c>
      <c r="H9387" s="207" t="s">
        <v>295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679</v>
      </c>
      <c r="C9388" s="205" t="s">
        <v>680</v>
      </c>
      <c r="D9388" s="72" t="str">
        <f t="shared" si="293"/>
        <v>mar/2019</v>
      </c>
      <c r="E9388" s="206">
        <v>43531</v>
      </c>
      <c r="F9388" s="205" t="s">
        <v>209</v>
      </c>
      <c r="G9388" s="205" t="s">
        <v>284</v>
      </c>
      <c r="H9388" s="207" t="s">
        <v>295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679</v>
      </c>
      <c r="C9389" s="205" t="s">
        <v>680</v>
      </c>
      <c r="D9389" s="72" t="str">
        <f t="shared" si="293"/>
        <v>mar/2019</v>
      </c>
      <c r="E9389" s="206">
        <v>43531</v>
      </c>
      <c r="F9389" s="205" t="s">
        <v>209</v>
      </c>
      <c r="G9389" s="205" t="s">
        <v>284</v>
      </c>
      <c r="H9389" s="207" t="s">
        <v>295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679</v>
      </c>
      <c r="C9390" s="205" t="s">
        <v>680</v>
      </c>
      <c r="D9390" s="72" t="str">
        <f t="shared" si="293"/>
        <v>mar/2019</v>
      </c>
      <c r="E9390" s="206">
        <v>43531</v>
      </c>
      <c r="F9390" s="205" t="s">
        <v>209</v>
      </c>
      <c r="G9390" s="205" t="s">
        <v>284</v>
      </c>
      <c r="H9390" s="207" t="s">
        <v>295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679</v>
      </c>
      <c r="C9391" s="205" t="s">
        <v>680</v>
      </c>
      <c r="D9391" s="72" t="str">
        <f t="shared" si="293"/>
        <v>mar/2019</v>
      </c>
      <c r="E9391" s="206">
        <v>43531</v>
      </c>
      <c r="F9391" s="205" t="s">
        <v>209</v>
      </c>
      <c r="G9391" s="205" t="s">
        <v>284</v>
      </c>
      <c r="H9391" s="207" t="s">
        <v>295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679</v>
      </c>
      <c r="C9392" s="205" t="s">
        <v>680</v>
      </c>
      <c r="D9392" s="72" t="str">
        <f t="shared" si="293"/>
        <v>mar/2019</v>
      </c>
      <c r="E9392" s="206">
        <v>43531</v>
      </c>
      <c r="F9392" s="205" t="s">
        <v>209</v>
      </c>
      <c r="G9392" s="205" t="s">
        <v>284</v>
      </c>
      <c r="H9392" s="207" t="s">
        <v>295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679</v>
      </c>
      <c r="C9393" s="205" t="s">
        <v>680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284</v>
      </c>
      <c r="H9393" s="207" t="s">
        <v>1728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679</v>
      </c>
      <c r="C9394" s="205" t="s">
        <v>680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284</v>
      </c>
      <c r="H9394" s="207" t="s">
        <v>1728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679</v>
      </c>
      <c r="C9395" s="205" t="s">
        <v>680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284</v>
      </c>
      <c r="H9395" s="207" t="s">
        <v>1728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679</v>
      </c>
      <c r="C9396" s="205" t="s">
        <v>680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284</v>
      </c>
      <c r="H9396" s="207" t="s">
        <v>1568</v>
      </c>
      <c r="I9396" s="207" t="s">
        <v>250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679</v>
      </c>
      <c r="C9397" s="205" t="s">
        <v>680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284</v>
      </c>
      <c r="H9397" s="207" t="s">
        <v>993</v>
      </c>
      <c r="I9397" s="207" t="s">
        <v>239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679</v>
      </c>
      <c r="C9398" s="205" t="s">
        <v>680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284</v>
      </c>
      <c r="H9398" s="207" t="s">
        <v>993</v>
      </c>
      <c r="I9398" s="207" t="s">
        <v>189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679</v>
      </c>
      <c r="C9399" s="205" t="s">
        <v>680</v>
      </c>
      <c r="D9399" s="72" t="str">
        <f t="shared" si="293"/>
        <v>mar/2019</v>
      </c>
      <c r="E9399" s="206">
        <v>43532</v>
      </c>
      <c r="F9399" s="205" t="s">
        <v>513</v>
      </c>
      <c r="G9399" s="205" t="s">
        <v>284</v>
      </c>
      <c r="H9399" s="207" t="s">
        <v>203</v>
      </c>
      <c r="I9399" s="207" t="s">
        <v>289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679</v>
      </c>
      <c r="C9400" s="205" t="s">
        <v>680</v>
      </c>
      <c r="D9400" s="72" t="str">
        <f t="shared" si="293"/>
        <v>mar/2019</v>
      </c>
      <c r="E9400" s="206">
        <v>43532</v>
      </c>
      <c r="F9400" s="205" t="s">
        <v>209</v>
      </c>
      <c r="G9400" s="205" t="s">
        <v>284</v>
      </c>
      <c r="H9400" s="207" t="s">
        <v>295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679</v>
      </c>
      <c r="C9401" s="205" t="s">
        <v>680</v>
      </c>
      <c r="D9401" s="72" t="str">
        <f t="shared" si="293"/>
        <v>mar/2019</v>
      </c>
      <c r="E9401" s="206">
        <v>43535</v>
      </c>
      <c r="F9401" s="205" t="s">
        <v>173</v>
      </c>
      <c r="G9401" s="205" t="s">
        <v>284</v>
      </c>
      <c r="H9401" s="207" t="s">
        <v>1902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679</v>
      </c>
      <c r="C9402" s="205" t="s">
        <v>680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284</v>
      </c>
      <c r="H9402" s="207" t="s">
        <v>1962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679</v>
      </c>
      <c r="C9403" s="205" t="s">
        <v>680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284</v>
      </c>
      <c r="H9403" s="207" t="s">
        <v>1962</v>
      </c>
      <c r="I9403" s="207" t="s">
        <v>189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679</v>
      </c>
      <c r="C9404" s="205" t="s">
        <v>680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284</v>
      </c>
      <c r="H9404" s="207" t="s">
        <v>1963</v>
      </c>
      <c r="I9404" s="207" t="s">
        <v>238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679</v>
      </c>
      <c r="C9405" s="205" t="s">
        <v>680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284</v>
      </c>
      <c r="H9405" s="207" t="s">
        <v>1963</v>
      </c>
      <c r="I9405" s="207" t="s">
        <v>189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679</v>
      </c>
      <c r="C9406" s="205" t="s">
        <v>680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284</v>
      </c>
      <c r="H9406" s="207" t="s">
        <v>426</v>
      </c>
      <c r="I9406" s="207" t="s">
        <v>237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679</v>
      </c>
      <c r="C9407" s="205" t="s">
        <v>680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284</v>
      </c>
      <c r="H9407" s="207" t="s">
        <v>426</v>
      </c>
      <c r="I9407" s="207" t="s">
        <v>189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679</v>
      </c>
      <c r="C9408" s="205" t="s">
        <v>680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284</v>
      </c>
      <c r="H9408" s="207" t="s">
        <v>1900</v>
      </c>
      <c r="I9408" s="207" t="s">
        <v>167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679</v>
      </c>
      <c r="C9409" s="205" t="s">
        <v>680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284</v>
      </c>
      <c r="H9409" s="207" t="s">
        <v>1900</v>
      </c>
      <c r="I9409" s="207" t="s">
        <v>189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679</v>
      </c>
      <c r="C9410" s="205" t="s">
        <v>680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290</v>
      </c>
      <c r="H9410" s="207" t="s">
        <v>1930</v>
      </c>
      <c r="I9410" s="207" t="s">
        <v>246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679</v>
      </c>
      <c r="C9411" s="205" t="s">
        <v>680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290</v>
      </c>
      <c r="H9411" s="207" t="s">
        <v>1930</v>
      </c>
      <c r="I9411" s="207" t="s">
        <v>189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681</v>
      </c>
      <c r="C9412" s="205" t="s">
        <v>680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284</v>
      </c>
      <c r="H9412" s="207" t="s">
        <v>140</v>
      </c>
      <c r="I9412" s="207" t="s">
        <v>224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681</v>
      </c>
      <c r="C9413" s="205" t="s">
        <v>680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284</v>
      </c>
      <c r="H9413" s="207" t="s">
        <v>140</v>
      </c>
      <c r="I9413" s="207" t="s">
        <v>224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679</v>
      </c>
      <c r="C9414" s="205" t="s">
        <v>680</v>
      </c>
      <c r="D9414" s="72" t="str">
        <f t="shared" si="295"/>
        <v>mar/2019</v>
      </c>
      <c r="E9414" s="206">
        <v>43536</v>
      </c>
      <c r="F9414" s="205" t="s">
        <v>1964</v>
      </c>
      <c r="G9414" s="205" t="s">
        <v>284</v>
      </c>
      <c r="H9414" s="207" t="s">
        <v>1964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679</v>
      </c>
      <c r="C9415" s="205" t="s">
        <v>680</v>
      </c>
      <c r="D9415" s="72" t="str">
        <f t="shared" si="295"/>
        <v>mar/2019</v>
      </c>
      <c r="E9415" s="206">
        <v>43536</v>
      </c>
      <c r="F9415" s="205" t="s">
        <v>1964</v>
      </c>
      <c r="G9415" s="205" t="s">
        <v>284</v>
      </c>
      <c r="H9415" s="207" t="s">
        <v>1167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681</v>
      </c>
      <c r="C9416" s="205" t="s">
        <v>680</v>
      </c>
      <c r="D9416" s="72" t="str">
        <f t="shared" si="295"/>
        <v>mar/2019</v>
      </c>
      <c r="E9416" s="206">
        <v>43536</v>
      </c>
      <c r="F9416" s="205" t="s">
        <v>209</v>
      </c>
      <c r="G9416" s="205" t="s">
        <v>284</v>
      </c>
      <c r="H9416" s="207" t="s">
        <v>318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679</v>
      </c>
      <c r="C9417" s="205" t="s">
        <v>680</v>
      </c>
      <c r="D9417" s="72" t="str">
        <f t="shared" si="295"/>
        <v>mar/2019</v>
      </c>
      <c r="E9417" s="206">
        <v>43536</v>
      </c>
      <c r="F9417" s="205" t="s">
        <v>209</v>
      </c>
      <c r="G9417" s="205" t="s">
        <v>284</v>
      </c>
      <c r="H9417" s="207" t="s">
        <v>295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679</v>
      </c>
      <c r="C9418" s="205" t="s">
        <v>680</v>
      </c>
      <c r="D9418" s="72" t="str">
        <f t="shared" si="295"/>
        <v>mar/2019</v>
      </c>
      <c r="E9418" s="206">
        <v>43536</v>
      </c>
      <c r="F9418" s="205" t="s">
        <v>209</v>
      </c>
      <c r="G9418" s="205" t="s">
        <v>284</v>
      </c>
      <c r="H9418" s="207" t="s">
        <v>295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679</v>
      </c>
      <c r="C9419" s="205" t="s">
        <v>680</v>
      </c>
      <c r="D9419" s="72" t="str">
        <f t="shared" si="295"/>
        <v>mar/2019</v>
      </c>
      <c r="E9419" s="206">
        <v>43536</v>
      </c>
      <c r="F9419" s="205" t="s">
        <v>209</v>
      </c>
      <c r="G9419" s="205" t="s">
        <v>284</v>
      </c>
      <c r="H9419" s="207" t="s">
        <v>295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679</v>
      </c>
      <c r="C9420" s="205" t="s">
        <v>680</v>
      </c>
      <c r="D9420" s="72" t="str">
        <f t="shared" si="295"/>
        <v>mar/2019</v>
      </c>
      <c r="E9420" s="206">
        <v>43536</v>
      </c>
      <c r="F9420" s="205" t="s">
        <v>209</v>
      </c>
      <c r="G9420" s="205" t="s">
        <v>284</v>
      </c>
      <c r="H9420" s="207" t="s">
        <v>295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679</v>
      </c>
      <c r="C9421" s="205" t="s">
        <v>680</v>
      </c>
      <c r="D9421" s="72" t="str">
        <f t="shared" si="295"/>
        <v>mar/2019</v>
      </c>
      <c r="E9421" s="206">
        <v>43536</v>
      </c>
      <c r="F9421" s="205" t="s">
        <v>209</v>
      </c>
      <c r="G9421" s="205" t="s">
        <v>284</v>
      </c>
      <c r="H9421" s="207" t="s">
        <v>295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681</v>
      </c>
      <c r="C9422" s="205" t="s">
        <v>680</v>
      </c>
      <c r="D9422" s="72" t="str">
        <f t="shared" si="295"/>
        <v>mar/2019</v>
      </c>
      <c r="E9422" s="206">
        <v>43536</v>
      </c>
      <c r="F9422" s="205" t="s">
        <v>200</v>
      </c>
      <c r="G9422" s="205" t="s">
        <v>284</v>
      </c>
      <c r="H9422" s="207" t="s">
        <v>1875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679</v>
      </c>
      <c r="C9423" s="205" t="s">
        <v>680</v>
      </c>
      <c r="D9423" s="72" t="str">
        <f t="shared" si="295"/>
        <v>mar/2019</v>
      </c>
      <c r="E9423" s="206">
        <v>43536</v>
      </c>
      <c r="F9423" s="205" t="s">
        <v>200</v>
      </c>
      <c r="G9423" s="205" t="s">
        <v>284</v>
      </c>
      <c r="H9423" s="207" t="s">
        <v>1875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679</v>
      </c>
      <c r="C9424" s="205" t="s">
        <v>680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284</v>
      </c>
      <c r="H9424" s="207" t="s">
        <v>1766</v>
      </c>
      <c r="I9424" s="207" t="s">
        <v>233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679</v>
      </c>
      <c r="C9425" s="205" t="s">
        <v>680</v>
      </c>
      <c r="D9425" s="72" t="str">
        <f t="shared" si="295"/>
        <v>mar/2019</v>
      </c>
      <c r="E9425" s="206">
        <v>43537</v>
      </c>
      <c r="F9425" s="205" t="s">
        <v>1606</v>
      </c>
      <c r="G9425" s="205" t="s">
        <v>284</v>
      </c>
      <c r="H9425" s="207" t="s">
        <v>1876</v>
      </c>
      <c r="I9425" s="207" t="s">
        <v>201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681</v>
      </c>
      <c r="C9426" s="205" t="s">
        <v>680</v>
      </c>
      <c r="D9426" s="72" t="str">
        <f t="shared" si="295"/>
        <v>mar/2019</v>
      </c>
      <c r="E9426" s="206">
        <v>43537</v>
      </c>
      <c r="F9426" s="205" t="s">
        <v>1606</v>
      </c>
      <c r="G9426" s="205" t="s">
        <v>284</v>
      </c>
      <c r="H9426" s="207" t="s">
        <v>1876</v>
      </c>
      <c r="I9426" s="207" t="s">
        <v>201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679</v>
      </c>
      <c r="C9427" s="205" t="s">
        <v>680</v>
      </c>
      <c r="D9427" s="72" t="str">
        <f t="shared" si="295"/>
        <v>mar/2019</v>
      </c>
      <c r="E9427" s="206">
        <v>43537</v>
      </c>
      <c r="F9427" s="205" t="s">
        <v>1964</v>
      </c>
      <c r="G9427" s="205" t="s">
        <v>284</v>
      </c>
      <c r="H9427" s="207" t="s">
        <v>1878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679</v>
      </c>
      <c r="C9428" s="205" t="s">
        <v>680</v>
      </c>
      <c r="D9428" s="72" t="str">
        <f t="shared" si="295"/>
        <v>mar/2019</v>
      </c>
      <c r="E9428" s="206">
        <v>43537</v>
      </c>
      <c r="F9428" s="205" t="s">
        <v>1964</v>
      </c>
      <c r="G9428" s="205" t="s">
        <v>284</v>
      </c>
      <c r="H9428" s="207" t="s">
        <v>1965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679</v>
      </c>
      <c r="C9429" s="205" t="s">
        <v>680</v>
      </c>
      <c r="D9429" s="72" t="str">
        <f t="shared" si="295"/>
        <v>mar/2019</v>
      </c>
      <c r="E9429" s="206">
        <v>43537</v>
      </c>
      <c r="F9429" s="205" t="s">
        <v>1964</v>
      </c>
      <c r="G9429" s="205" t="s">
        <v>284</v>
      </c>
      <c r="H9429" s="207" t="s">
        <v>1966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679</v>
      </c>
      <c r="C9430" s="205" t="s">
        <v>680</v>
      </c>
      <c r="D9430" s="72" t="str">
        <f t="shared" si="295"/>
        <v>mar/2019</v>
      </c>
      <c r="E9430" s="206">
        <v>43537</v>
      </c>
      <c r="F9430" s="205" t="s">
        <v>1964</v>
      </c>
      <c r="G9430" s="205" t="s">
        <v>284</v>
      </c>
      <c r="H9430" s="207" t="s">
        <v>1879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679</v>
      </c>
      <c r="C9431" s="205" t="s">
        <v>680</v>
      </c>
      <c r="D9431" s="72" t="str">
        <f t="shared" si="295"/>
        <v>mar/2019</v>
      </c>
      <c r="E9431" s="206">
        <v>43537</v>
      </c>
      <c r="F9431" s="205" t="s">
        <v>1964</v>
      </c>
      <c r="G9431" s="205" t="s">
        <v>284</v>
      </c>
      <c r="H9431" s="207" t="s">
        <v>1904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679</v>
      </c>
      <c r="C9432" s="205" t="s">
        <v>680</v>
      </c>
      <c r="D9432" s="72" t="str">
        <f t="shared" si="295"/>
        <v>mar/2019</v>
      </c>
      <c r="E9432" s="206">
        <v>43537</v>
      </c>
      <c r="F9432" s="205" t="s">
        <v>1964</v>
      </c>
      <c r="G9432" s="205" t="s">
        <v>284</v>
      </c>
      <c r="H9432" s="207" t="s">
        <v>1967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679</v>
      </c>
      <c r="C9433" s="205" t="s">
        <v>680</v>
      </c>
      <c r="D9433" s="72" t="str">
        <f t="shared" si="295"/>
        <v>mar/2019</v>
      </c>
      <c r="E9433" s="206">
        <v>43537</v>
      </c>
      <c r="F9433" s="205" t="s">
        <v>1964</v>
      </c>
      <c r="G9433" s="205" t="s">
        <v>284</v>
      </c>
      <c r="H9433" s="207" t="s">
        <v>1905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679</v>
      </c>
      <c r="C9434" s="205" t="s">
        <v>680</v>
      </c>
      <c r="D9434" s="72" t="str">
        <f t="shared" si="295"/>
        <v>mar/2019</v>
      </c>
      <c r="E9434" s="206">
        <v>43537</v>
      </c>
      <c r="F9434" s="205" t="s">
        <v>1964</v>
      </c>
      <c r="G9434" s="205" t="s">
        <v>284</v>
      </c>
      <c r="H9434" s="207" t="s">
        <v>1906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679</v>
      </c>
      <c r="C9435" s="205" t="s">
        <v>680</v>
      </c>
      <c r="D9435" s="72" t="str">
        <f t="shared" si="295"/>
        <v>mar/2019</v>
      </c>
      <c r="E9435" s="206">
        <v>43537</v>
      </c>
      <c r="F9435" s="205" t="s">
        <v>1964</v>
      </c>
      <c r="G9435" s="205" t="s">
        <v>284</v>
      </c>
      <c r="H9435" s="207" t="s">
        <v>1907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679</v>
      </c>
      <c r="C9436" s="205" t="s">
        <v>680</v>
      </c>
      <c r="D9436" s="72" t="str">
        <f t="shared" si="295"/>
        <v>mar/2019</v>
      </c>
      <c r="E9436" s="206">
        <v>43537</v>
      </c>
      <c r="F9436" s="205" t="s">
        <v>173</v>
      </c>
      <c r="G9436" s="205" t="s">
        <v>284</v>
      </c>
      <c r="H9436" s="207" t="s">
        <v>1968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679</v>
      </c>
      <c r="C9437" s="205" t="s">
        <v>680</v>
      </c>
      <c r="D9437" s="72" t="str">
        <f t="shared" si="295"/>
        <v>mar/2019</v>
      </c>
      <c r="E9437" s="206">
        <v>43537</v>
      </c>
      <c r="F9437" s="205" t="s">
        <v>173</v>
      </c>
      <c r="G9437" s="205" t="s">
        <v>284</v>
      </c>
      <c r="H9437" s="207" t="s">
        <v>1968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679</v>
      </c>
      <c r="C9438" s="205" t="s">
        <v>680</v>
      </c>
      <c r="D9438" s="72" t="str">
        <f t="shared" si="295"/>
        <v>mar/2019</v>
      </c>
      <c r="E9438" s="206">
        <v>43537</v>
      </c>
      <c r="F9438" s="205" t="s">
        <v>209</v>
      </c>
      <c r="G9438" s="205" t="s">
        <v>284</v>
      </c>
      <c r="H9438" s="207" t="s">
        <v>295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679</v>
      </c>
      <c r="C9439" s="205" t="s">
        <v>680</v>
      </c>
      <c r="D9439" s="72" t="str">
        <f t="shared" si="295"/>
        <v>mar/2019</v>
      </c>
      <c r="E9439" s="206">
        <v>43537</v>
      </c>
      <c r="F9439" s="205" t="s">
        <v>209</v>
      </c>
      <c r="G9439" s="205" t="s">
        <v>284</v>
      </c>
      <c r="H9439" s="207" t="s">
        <v>295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679</v>
      </c>
      <c r="C9440" s="205" t="s">
        <v>680</v>
      </c>
      <c r="D9440" s="72" t="str">
        <f t="shared" si="295"/>
        <v>mar/2019</v>
      </c>
      <c r="E9440" s="206">
        <v>43537</v>
      </c>
      <c r="F9440" s="205" t="s">
        <v>209</v>
      </c>
      <c r="G9440" s="205" t="s">
        <v>284</v>
      </c>
      <c r="H9440" s="207" t="s">
        <v>295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679</v>
      </c>
      <c r="C9441" s="205" t="s">
        <v>680</v>
      </c>
      <c r="D9441" s="72" t="str">
        <f t="shared" si="295"/>
        <v>mar/2019</v>
      </c>
      <c r="E9441" s="206">
        <v>43537</v>
      </c>
      <c r="F9441" s="205" t="s">
        <v>209</v>
      </c>
      <c r="G9441" s="205" t="s">
        <v>284</v>
      </c>
      <c r="H9441" s="207" t="s">
        <v>295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679</v>
      </c>
      <c r="C9442" s="205" t="s">
        <v>680</v>
      </c>
      <c r="D9442" s="72" t="str">
        <f t="shared" si="295"/>
        <v>mar/2019</v>
      </c>
      <c r="E9442" s="206">
        <v>43537</v>
      </c>
      <c r="F9442" s="205" t="s">
        <v>209</v>
      </c>
      <c r="G9442" s="205" t="s">
        <v>284</v>
      </c>
      <c r="H9442" s="207" t="s">
        <v>295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679</v>
      </c>
      <c r="C9443" s="205" t="s">
        <v>680</v>
      </c>
      <c r="D9443" s="72" t="str">
        <f t="shared" si="295"/>
        <v>mar/2019</v>
      </c>
      <c r="E9443" s="206">
        <v>43537</v>
      </c>
      <c r="F9443" s="205" t="s">
        <v>200</v>
      </c>
      <c r="G9443" s="205" t="s">
        <v>284</v>
      </c>
      <c r="H9443" s="207" t="s">
        <v>291</v>
      </c>
      <c r="I9443" s="207" t="s">
        <v>226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681</v>
      </c>
      <c r="C9444" s="205" t="s">
        <v>680</v>
      </c>
      <c r="D9444" s="72" t="str">
        <f t="shared" si="295"/>
        <v>mar/2019</v>
      </c>
      <c r="E9444" s="206">
        <v>43537</v>
      </c>
      <c r="F9444" s="205" t="s">
        <v>200</v>
      </c>
      <c r="G9444" s="205" t="s">
        <v>284</v>
      </c>
      <c r="H9444" s="207" t="s">
        <v>1875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679</v>
      </c>
      <c r="C9445" s="205" t="s">
        <v>680</v>
      </c>
      <c r="D9445" s="72" t="str">
        <f t="shared" si="295"/>
        <v>mar/2019</v>
      </c>
      <c r="E9445" s="206">
        <v>43537</v>
      </c>
      <c r="F9445" s="205" t="s">
        <v>200</v>
      </c>
      <c r="G9445" s="205" t="s">
        <v>284</v>
      </c>
      <c r="H9445" s="207" t="s">
        <v>1875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679</v>
      </c>
      <c r="C9446" s="205" t="s">
        <v>680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284</v>
      </c>
      <c r="H9446" s="207" t="s">
        <v>1969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679</v>
      </c>
      <c r="C9447" s="205" t="s">
        <v>680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284</v>
      </c>
      <c r="H9447" s="207" t="s">
        <v>1003</v>
      </c>
      <c r="I9447" s="207" t="s">
        <v>257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679</v>
      </c>
      <c r="C9448" s="205" t="s">
        <v>680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284</v>
      </c>
      <c r="H9448" s="207" t="s">
        <v>1970</v>
      </c>
      <c r="I9448" s="207" t="s">
        <v>238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679</v>
      </c>
      <c r="C9449" s="205" t="s">
        <v>680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284</v>
      </c>
      <c r="H9449" s="207" t="s">
        <v>1970</v>
      </c>
      <c r="I9449" s="207" t="s">
        <v>238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679</v>
      </c>
      <c r="C9450" s="205" t="s">
        <v>680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284</v>
      </c>
      <c r="H9450" s="207" t="s">
        <v>400</v>
      </c>
      <c r="I9450" s="207" t="s">
        <v>249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679</v>
      </c>
      <c r="C9451" s="205" t="s">
        <v>680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284</v>
      </c>
      <c r="H9451" s="207" t="s">
        <v>400</v>
      </c>
      <c r="I9451" s="207" t="s">
        <v>189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679</v>
      </c>
      <c r="C9452" s="205" t="s">
        <v>680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284</v>
      </c>
      <c r="H9452" s="207" t="s">
        <v>1971</v>
      </c>
      <c r="I9452" s="207" t="s">
        <v>245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679</v>
      </c>
      <c r="C9453" s="205" t="s">
        <v>680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284</v>
      </c>
      <c r="H9453" s="207" t="s">
        <v>1971</v>
      </c>
      <c r="I9453" s="207" t="s">
        <v>189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679</v>
      </c>
      <c r="C9454" s="205" t="s">
        <v>680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284</v>
      </c>
      <c r="H9454" s="207" t="s">
        <v>1972</v>
      </c>
      <c r="I9454" s="207" t="s">
        <v>250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679</v>
      </c>
      <c r="C9455" s="205" t="s">
        <v>680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284</v>
      </c>
      <c r="H9455" s="207" t="s">
        <v>1886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679</v>
      </c>
      <c r="C9456" s="205" t="s">
        <v>680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284</v>
      </c>
      <c r="H9456" s="246" t="s">
        <v>721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679</v>
      </c>
      <c r="C9457" s="205" t="s">
        <v>680</v>
      </c>
      <c r="D9457" s="72" t="str">
        <f t="shared" si="295"/>
        <v>mar/2019</v>
      </c>
      <c r="E9457" s="206">
        <v>43538</v>
      </c>
      <c r="F9457" s="205" t="s">
        <v>513</v>
      </c>
      <c r="G9457" s="205" t="s">
        <v>284</v>
      </c>
      <c r="H9457" s="207" t="s">
        <v>203</v>
      </c>
      <c r="I9457" s="207" t="s">
        <v>289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681</v>
      </c>
      <c r="C9458" s="205" t="s">
        <v>680</v>
      </c>
      <c r="D9458" s="72" t="str">
        <f t="shared" si="295"/>
        <v>mar/2019</v>
      </c>
      <c r="E9458" s="206">
        <v>43538</v>
      </c>
      <c r="F9458" s="205" t="s">
        <v>513</v>
      </c>
      <c r="G9458" s="205" t="s">
        <v>284</v>
      </c>
      <c r="H9458" s="207" t="s">
        <v>203</v>
      </c>
      <c r="I9458" s="207" t="s">
        <v>289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679</v>
      </c>
      <c r="C9459" s="205" t="s">
        <v>680</v>
      </c>
      <c r="D9459" s="72" t="str">
        <f t="shared" si="295"/>
        <v>mar/2019</v>
      </c>
      <c r="E9459" s="206">
        <v>43538</v>
      </c>
      <c r="F9459" s="205" t="s">
        <v>173</v>
      </c>
      <c r="G9459" s="205" t="s">
        <v>284</v>
      </c>
      <c r="H9459" s="207" t="s">
        <v>1968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679</v>
      </c>
      <c r="C9460" s="205" t="s">
        <v>680</v>
      </c>
      <c r="D9460" s="72" t="str">
        <f t="shared" si="295"/>
        <v>mar/2019</v>
      </c>
      <c r="E9460" s="206">
        <v>43538</v>
      </c>
      <c r="F9460" s="205" t="s">
        <v>209</v>
      </c>
      <c r="G9460" s="205" t="s">
        <v>284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679</v>
      </c>
      <c r="C9461" s="205" t="s">
        <v>680</v>
      </c>
      <c r="D9461" s="72" t="str">
        <f t="shared" si="295"/>
        <v>mar/2019</v>
      </c>
      <c r="E9461" s="206">
        <v>43538</v>
      </c>
      <c r="F9461" s="205" t="s">
        <v>209</v>
      </c>
      <c r="G9461" s="205" t="s">
        <v>284</v>
      </c>
      <c r="H9461" s="207" t="s">
        <v>1425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679</v>
      </c>
      <c r="C9462" s="205" t="s">
        <v>680</v>
      </c>
      <c r="D9462" s="72" t="str">
        <f t="shared" si="295"/>
        <v>mar/2019</v>
      </c>
      <c r="E9462" s="206">
        <v>43538</v>
      </c>
      <c r="F9462" s="205" t="s">
        <v>209</v>
      </c>
      <c r="G9462" s="205" t="s">
        <v>284</v>
      </c>
      <c r="H9462" s="207" t="s">
        <v>295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679</v>
      </c>
      <c r="C9463" s="205" t="s">
        <v>680</v>
      </c>
      <c r="D9463" s="72" t="str">
        <f t="shared" si="295"/>
        <v>mar/2019</v>
      </c>
      <c r="E9463" s="206">
        <v>43538</v>
      </c>
      <c r="F9463" s="205" t="s">
        <v>209</v>
      </c>
      <c r="G9463" s="205" t="s">
        <v>284</v>
      </c>
      <c r="H9463" s="207" t="s">
        <v>295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679</v>
      </c>
      <c r="C9464" s="205" t="s">
        <v>680</v>
      </c>
      <c r="D9464" s="72" t="str">
        <f t="shared" si="295"/>
        <v>mar/2019</v>
      </c>
      <c r="E9464" s="206">
        <v>43538</v>
      </c>
      <c r="F9464" s="205" t="s">
        <v>209</v>
      </c>
      <c r="G9464" s="205" t="s">
        <v>284</v>
      </c>
      <c r="H9464" s="207" t="s">
        <v>295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679</v>
      </c>
      <c r="C9465" s="205" t="s">
        <v>680</v>
      </c>
      <c r="D9465" s="72" t="str">
        <f t="shared" si="295"/>
        <v>mar/2019</v>
      </c>
      <c r="E9465" s="206">
        <v>43538</v>
      </c>
      <c r="F9465" s="205" t="s">
        <v>209</v>
      </c>
      <c r="G9465" s="205" t="s">
        <v>284</v>
      </c>
      <c r="H9465" s="207" t="s">
        <v>295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679</v>
      </c>
      <c r="C9466" s="205" t="s">
        <v>680</v>
      </c>
      <c r="D9466" s="72" t="str">
        <f t="shared" si="295"/>
        <v>mar/2019</v>
      </c>
      <c r="E9466" s="206">
        <v>43538</v>
      </c>
      <c r="F9466" s="205" t="s">
        <v>209</v>
      </c>
      <c r="G9466" s="205" t="s">
        <v>284</v>
      </c>
      <c r="H9466" s="207" t="s">
        <v>295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679</v>
      </c>
      <c r="C9467" s="205" t="s">
        <v>680</v>
      </c>
      <c r="D9467" s="72" t="str">
        <f t="shared" si="295"/>
        <v>mar/2019</v>
      </c>
      <c r="E9467" s="206">
        <v>43538</v>
      </c>
      <c r="F9467" s="205" t="s">
        <v>200</v>
      </c>
      <c r="G9467" s="205" t="s">
        <v>284</v>
      </c>
      <c r="H9467" s="207" t="s">
        <v>291</v>
      </c>
      <c r="I9467" s="207" t="s">
        <v>226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681</v>
      </c>
      <c r="C9468" s="205" t="s">
        <v>680</v>
      </c>
      <c r="D9468" s="72" t="str">
        <f t="shared" si="295"/>
        <v>mar/2019</v>
      </c>
      <c r="E9468" s="206">
        <v>43538</v>
      </c>
      <c r="F9468" s="205" t="s">
        <v>200</v>
      </c>
      <c r="G9468" s="205" t="s">
        <v>284</v>
      </c>
      <c r="H9468" s="207" t="s">
        <v>1875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679</v>
      </c>
      <c r="C9469" s="205" t="s">
        <v>680</v>
      </c>
      <c r="D9469" s="72" t="str">
        <f t="shared" si="295"/>
        <v>mar/2019</v>
      </c>
      <c r="E9469" s="206">
        <v>43538</v>
      </c>
      <c r="F9469" s="205" t="s">
        <v>200</v>
      </c>
      <c r="G9469" s="205" t="s">
        <v>284</v>
      </c>
      <c r="H9469" s="207" t="s">
        <v>1875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679</v>
      </c>
      <c r="C9470" s="205" t="s">
        <v>680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284</v>
      </c>
      <c r="H9470" s="207" t="s">
        <v>1973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679</v>
      </c>
      <c r="C9471" s="205" t="s">
        <v>680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284</v>
      </c>
      <c r="H9471" s="207" t="s">
        <v>1896</v>
      </c>
      <c r="I9471" s="207" t="s">
        <v>232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679</v>
      </c>
      <c r="C9472" s="205" t="s">
        <v>680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284</v>
      </c>
      <c r="H9472" s="207" t="s">
        <v>1482</v>
      </c>
      <c r="I9472" s="207" t="s">
        <v>232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679</v>
      </c>
      <c r="C9473" s="205" t="s">
        <v>680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284</v>
      </c>
      <c r="H9473" s="207" t="s">
        <v>1003</v>
      </c>
      <c r="I9473" s="207" t="s">
        <v>257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679</v>
      </c>
      <c r="C9474" s="205" t="s">
        <v>680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284</v>
      </c>
      <c r="H9474" s="207" t="s">
        <v>1970</v>
      </c>
      <c r="I9474" s="207" t="s">
        <v>238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679</v>
      </c>
      <c r="C9475" s="205" t="s">
        <v>680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284</v>
      </c>
      <c r="H9475" s="207" t="s">
        <v>1897</v>
      </c>
      <c r="I9475" s="207" t="s">
        <v>232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679</v>
      </c>
      <c r="C9476" s="205" t="s">
        <v>680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284</v>
      </c>
      <c r="H9476" s="207" t="s">
        <v>1897</v>
      </c>
      <c r="I9476" s="207" t="s">
        <v>232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679</v>
      </c>
      <c r="C9477" s="205" t="s">
        <v>680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284</v>
      </c>
      <c r="H9477" s="207" t="s">
        <v>1005</v>
      </c>
      <c r="I9477" s="207" t="s">
        <v>232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679</v>
      </c>
      <c r="C9478" s="205" t="s">
        <v>680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284</v>
      </c>
      <c r="H9478" s="207" t="s">
        <v>1005</v>
      </c>
      <c r="I9478" s="207" t="s">
        <v>232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679</v>
      </c>
      <c r="C9479" s="205" t="s">
        <v>680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284</v>
      </c>
      <c r="H9479" s="207" t="s">
        <v>1000</v>
      </c>
      <c r="I9479" s="207" t="s">
        <v>232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679</v>
      </c>
      <c r="C9480" s="205" t="s">
        <v>680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284</v>
      </c>
      <c r="H9480" s="207" t="s">
        <v>999</v>
      </c>
      <c r="I9480" s="207" t="s">
        <v>232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679</v>
      </c>
      <c r="C9481" s="205" t="s">
        <v>680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284</v>
      </c>
      <c r="H9481" s="207" t="s">
        <v>1059</v>
      </c>
      <c r="I9481" s="207" t="s">
        <v>232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679</v>
      </c>
      <c r="C9482" s="205" t="s">
        <v>680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284</v>
      </c>
      <c r="H9482" s="220" t="s">
        <v>1883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679</v>
      </c>
      <c r="C9483" s="205" t="s">
        <v>680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284</v>
      </c>
      <c r="H9483" s="207" t="s">
        <v>1822</v>
      </c>
      <c r="I9483" s="207" t="s">
        <v>232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679</v>
      </c>
      <c r="C9484" s="205" t="s">
        <v>680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284</v>
      </c>
      <c r="H9484" s="207" t="s">
        <v>1011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679</v>
      </c>
      <c r="C9485" s="205" t="s">
        <v>680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284</v>
      </c>
      <c r="H9485" s="207" t="s">
        <v>1011</v>
      </c>
      <c r="I9485" s="207" t="s">
        <v>189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679</v>
      </c>
      <c r="C9486" s="205" t="s">
        <v>680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284</v>
      </c>
      <c r="H9486" s="207" t="s">
        <v>1047</v>
      </c>
      <c r="I9486" s="207" t="s">
        <v>258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679</v>
      </c>
      <c r="C9487" s="205" t="s">
        <v>680</v>
      </c>
      <c r="D9487" s="72" t="str">
        <f t="shared" si="297"/>
        <v>mar/2019</v>
      </c>
      <c r="E9487" s="206">
        <v>43539</v>
      </c>
      <c r="F9487" s="205" t="s">
        <v>1658</v>
      </c>
      <c r="G9487" s="205" t="s">
        <v>284</v>
      </c>
      <c r="H9487" s="207" t="s">
        <v>1863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679</v>
      </c>
      <c r="C9488" s="205" t="s">
        <v>680</v>
      </c>
      <c r="D9488" s="72" t="str">
        <f t="shared" si="297"/>
        <v>mar/2019</v>
      </c>
      <c r="E9488" s="206">
        <v>43539</v>
      </c>
      <c r="F9488" s="205" t="s">
        <v>172</v>
      </c>
      <c r="G9488" s="205" t="s">
        <v>284</v>
      </c>
      <c r="H9488" s="207" t="s">
        <v>1863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679</v>
      </c>
      <c r="C9489" s="205" t="s">
        <v>680</v>
      </c>
      <c r="D9489" s="72" t="str">
        <f t="shared" si="297"/>
        <v>mar/2019</v>
      </c>
      <c r="E9489" s="206">
        <v>43539</v>
      </c>
      <c r="F9489" s="205" t="s">
        <v>513</v>
      </c>
      <c r="G9489" s="205" t="s">
        <v>284</v>
      </c>
      <c r="H9489" s="207" t="s">
        <v>203</v>
      </c>
      <c r="I9489" s="207" t="s">
        <v>289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679</v>
      </c>
      <c r="C9490" s="205" t="s">
        <v>680</v>
      </c>
      <c r="D9490" s="72" t="str">
        <f t="shared" si="297"/>
        <v>mar/2019</v>
      </c>
      <c r="E9490" s="206">
        <v>43539</v>
      </c>
      <c r="F9490" s="205" t="s">
        <v>209</v>
      </c>
      <c r="G9490" s="205" t="s">
        <v>284</v>
      </c>
      <c r="H9490" s="207" t="s">
        <v>318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679</v>
      </c>
      <c r="C9491" s="205" t="s">
        <v>680</v>
      </c>
      <c r="D9491" s="72" t="str">
        <f t="shared" si="297"/>
        <v>mar/2019</v>
      </c>
      <c r="E9491" s="206">
        <v>43539</v>
      </c>
      <c r="F9491" s="205" t="s">
        <v>209</v>
      </c>
      <c r="G9491" s="205" t="s">
        <v>284</v>
      </c>
      <c r="H9491" s="207" t="s">
        <v>295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679</v>
      </c>
      <c r="C9492" s="205" t="s">
        <v>680</v>
      </c>
      <c r="D9492" s="72" t="str">
        <f t="shared" si="297"/>
        <v>mar/2019</v>
      </c>
      <c r="E9492" s="206">
        <v>43539</v>
      </c>
      <c r="F9492" s="205" t="s">
        <v>209</v>
      </c>
      <c r="G9492" s="205" t="s">
        <v>284</v>
      </c>
      <c r="H9492" s="207" t="s">
        <v>295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679</v>
      </c>
      <c r="C9493" s="205" t="s">
        <v>680</v>
      </c>
      <c r="D9493" s="72" t="str">
        <f t="shared" si="297"/>
        <v>mar/2019</v>
      </c>
      <c r="E9493" s="206">
        <v>43539</v>
      </c>
      <c r="F9493" s="205" t="s">
        <v>209</v>
      </c>
      <c r="G9493" s="205" t="s">
        <v>284</v>
      </c>
      <c r="H9493" s="207" t="s">
        <v>295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679</v>
      </c>
      <c r="C9494" s="205" t="s">
        <v>680</v>
      </c>
      <c r="D9494" s="72" t="str">
        <f t="shared" si="297"/>
        <v>mar/2019</v>
      </c>
      <c r="E9494" s="206">
        <v>43539</v>
      </c>
      <c r="F9494" s="205" t="s">
        <v>209</v>
      </c>
      <c r="G9494" s="205" t="s">
        <v>284</v>
      </c>
      <c r="H9494" s="207" t="s">
        <v>295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679</v>
      </c>
      <c r="C9495" s="205" t="s">
        <v>680</v>
      </c>
      <c r="D9495" s="72" t="str">
        <f t="shared" si="297"/>
        <v>mar/2019</v>
      </c>
      <c r="E9495" s="206">
        <v>43539</v>
      </c>
      <c r="F9495" s="205" t="s">
        <v>209</v>
      </c>
      <c r="G9495" s="205" t="s">
        <v>284</v>
      </c>
      <c r="H9495" s="207" t="s">
        <v>295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679</v>
      </c>
      <c r="C9496" s="205" t="s">
        <v>680</v>
      </c>
      <c r="D9496" s="72" t="str">
        <f t="shared" si="297"/>
        <v>mar/2019</v>
      </c>
      <c r="E9496" s="206">
        <v>43539</v>
      </c>
      <c r="F9496" s="205" t="s">
        <v>209</v>
      </c>
      <c r="G9496" s="205" t="s">
        <v>284</v>
      </c>
      <c r="H9496" s="207" t="s">
        <v>295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679</v>
      </c>
      <c r="C9497" s="205" t="s">
        <v>680</v>
      </c>
      <c r="D9497" s="72" t="str">
        <f t="shared" si="297"/>
        <v>mar/2019</v>
      </c>
      <c r="E9497" s="206">
        <v>43539</v>
      </c>
      <c r="F9497" s="205" t="s">
        <v>209</v>
      </c>
      <c r="G9497" s="205" t="s">
        <v>284</v>
      </c>
      <c r="H9497" s="207" t="s">
        <v>295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679</v>
      </c>
      <c r="C9498" s="205" t="s">
        <v>680</v>
      </c>
      <c r="D9498" s="72" t="str">
        <f t="shared" si="297"/>
        <v>mar/2019</v>
      </c>
      <c r="E9498" s="206">
        <v>43539</v>
      </c>
      <c r="F9498" s="205" t="s">
        <v>209</v>
      </c>
      <c r="G9498" s="205" t="s">
        <v>284</v>
      </c>
      <c r="H9498" s="207" t="s">
        <v>295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679</v>
      </c>
      <c r="C9499" s="205" t="s">
        <v>680</v>
      </c>
      <c r="D9499" s="72" t="str">
        <f t="shared" si="297"/>
        <v>mar/2019</v>
      </c>
      <c r="E9499" s="206">
        <v>43539</v>
      </c>
      <c r="F9499" s="205" t="s">
        <v>209</v>
      </c>
      <c r="G9499" s="205" t="s">
        <v>284</v>
      </c>
      <c r="H9499" s="207" t="s">
        <v>295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679</v>
      </c>
      <c r="C9500" s="205" t="s">
        <v>680</v>
      </c>
      <c r="D9500" s="72" t="str">
        <f t="shared" si="297"/>
        <v>mar/2019</v>
      </c>
      <c r="E9500" s="206">
        <v>43539</v>
      </c>
      <c r="F9500" s="205" t="s">
        <v>209</v>
      </c>
      <c r="G9500" s="205" t="s">
        <v>284</v>
      </c>
      <c r="H9500" s="207" t="s">
        <v>295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679</v>
      </c>
      <c r="C9501" s="205" t="s">
        <v>680</v>
      </c>
      <c r="D9501" s="72" t="str">
        <f t="shared" si="297"/>
        <v>mar/2019</v>
      </c>
      <c r="E9501" s="206">
        <v>43539</v>
      </c>
      <c r="F9501" s="205" t="s">
        <v>209</v>
      </c>
      <c r="G9501" s="205" t="s">
        <v>284</v>
      </c>
      <c r="H9501" s="207" t="s">
        <v>295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679</v>
      </c>
      <c r="C9502" s="205" t="s">
        <v>680</v>
      </c>
      <c r="D9502" s="72" t="str">
        <f t="shared" si="297"/>
        <v>mar/2019</v>
      </c>
      <c r="E9502" s="206">
        <v>43539</v>
      </c>
      <c r="F9502" s="205" t="s">
        <v>209</v>
      </c>
      <c r="G9502" s="205" t="s">
        <v>284</v>
      </c>
      <c r="H9502" s="207" t="s">
        <v>295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679</v>
      </c>
      <c r="C9503" s="205" t="s">
        <v>680</v>
      </c>
      <c r="D9503" s="72" t="str">
        <f t="shared" si="297"/>
        <v>mar/2019</v>
      </c>
      <c r="E9503" s="206">
        <v>43539</v>
      </c>
      <c r="F9503" s="205" t="s">
        <v>209</v>
      </c>
      <c r="G9503" s="205" t="s">
        <v>284</v>
      </c>
      <c r="H9503" s="207" t="s">
        <v>295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679</v>
      </c>
      <c r="C9504" s="205" t="s">
        <v>680</v>
      </c>
      <c r="D9504" s="72" t="str">
        <f t="shared" si="297"/>
        <v>mar/2019</v>
      </c>
      <c r="E9504" s="206">
        <v>43539</v>
      </c>
      <c r="F9504" s="205" t="s">
        <v>209</v>
      </c>
      <c r="G9504" s="205" t="s">
        <v>284</v>
      </c>
      <c r="H9504" s="207" t="s">
        <v>295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679</v>
      </c>
      <c r="C9505" s="205" t="s">
        <v>680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284</v>
      </c>
      <c r="H9505" s="207" t="s">
        <v>1027</v>
      </c>
      <c r="I9505" s="207" t="s">
        <v>242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679</v>
      </c>
      <c r="C9506" s="205" t="s">
        <v>680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284</v>
      </c>
      <c r="H9506" s="207" t="s">
        <v>1027</v>
      </c>
      <c r="I9506" s="207" t="s">
        <v>242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679</v>
      </c>
      <c r="C9507" s="205" t="s">
        <v>680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284</v>
      </c>
      <c r="H9507" s="207" t="s">
        <v>1027</v>
      </c>
      <c r="I9507" s="207" t="s">
        <v>242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679</v>
      </c>
      <c r="C9508" s="205" t="s">
        <v>680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284</v>
      </c>
      <c r="H9508" s="207" t="s">
        <v>1027</v>
      </c>
      <c r="I9508" s="207" t="s">
        <v>242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679</v>
      </c>
      <c r="C9509" s="205" t="s">
        <v>680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284</v>
      </c>
      <c r="H9509" s="207" t="s">
        <v>1027</v>
      </c>
      <c r="I9509" s="207" t="s">
        <v>242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679</v>
      </c>
      <c r="C9510" s="205" t="s">
        <v>680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284</v>
      </c>
      <c r="H9510" s="207" t="s">
        <v>1027</v>
      </c>
      <c r="I9510" s="207" t="s">
        <v>242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679</v>
      </c>
      <c r="C9511" s="205" t="s">
        <v>680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284</v>
      </c>
      <c r="H9511" s="207" t="s">
        <v>1027</v>
      </c>
      <c r="I9511" s="207" t="s">
        <v>242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679</v>
      </c>
      <c r="C9512" s="205" t="s">
        <v>680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284</v>
      </c>
      <c r="H9512" s="207" t="s">
        <v>1027</v>
      </c>
      <c r="I9512" s="207" t="s">
        <v>242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679</v>
      </c>
      <c r="C9513" s="205" t="s">
        <v>680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284</v>
      </c>
      <c r="H9513" s="207" t="s">
        <v>1027</v>
      </c>
      <c r="I9513" s="207" t="s">
        <v>242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679</v>
      </c>
      <c r="C9514" s="205" t="s">
        <v>680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284</v>
      </c>
      <c r="H9514" s="207" t="s">
        <v>1027</v>
      </c>
      <c r="I9514" s="207" t="s">
        <v>242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679</v>
      </c>
      <c r="C9515" s="205" t="s">
        <v>680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284</v>
      </c>
      <c r="H9515" s="207" t="s">
        <v>1027</v>
      </c>
      <c r="I9515" s="207" t="s">
        <v>242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679</v>
      </c>
      <c r="C9516" s="205" t="s">
        <v>680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284</v>
      </c>
      <c r="H9516" s="207" t="s">
        <v>1027</v>
      </c>
      <c r="I9516" s="207" t="s">
        <v>242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679</v>
      </c>
      <c r="C9517" s="205" t="s">
        <v>680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284</v>
      </c>
      <c r="H9517" s="207" t="s">
        <v>1027</v>
      </c>
      <c r="I9517" s="207" t="s">
        <v>242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679</v>
      </c>
      <c r="C9518" s="205" t="s">
        <v>680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284</v>
      </c>
      <c r="H9518" s="207" t="s">
        <v>1027</v>
      </c>
      <c r="I9518" s="207" t="s">
        <v>242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679</v>
      </c>
      <c r="C9519" s="205" t="s">
        <v>680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284</v>
      </c>
      <c r="H9519" s="207" t="s">
        <v>1027</v>
      </c>
      <c r="I9519" s="207" t="s">
        <v>242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679</v>
      </c>
      <c r="C9520" s="205" t="s">
        <v>680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284</v>
      </c>
      <c r="H9520" s="207" t="s">
        <v>1027</v>
      </c>
      <c r="I9520" s="207" t="s">
        <v>242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679</v>
      </c>
      <c r="C9521" s="205" t="s">
        <v>680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284</v>
      </c>
      <c r="H9521" s="207" t="s">
        <v>1027</v>
      </c>
      <c r="I9521" s="207" t="s">
        <v>242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679</v>
      </c>
      <c r="C9522" s="205" t="s">
        <v>680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284</v>
      </c>
      <c r="H9522" s="207" t="s">
        <v>1027</v>
      </c>
      <c r="I9522" s="207" t="s">
        <v>242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679</v>
      </c>
      <c r="C9523" s="205" t="s">
        <v>680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284</v>
      </c>
      <c r="H9523" s="207" t="s">
        <v>1027</v>
      </c>
      <c r="I9523" s="207" t="s">
        <v>242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679</v>
      </c>
      <c r="C9524" s="205" t="s">
        <v>680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284</v>
      </c>
      <c r="H9524" s="207" t="s">
        <v>1027</v>
      </c>
      <c r="I9524" s="207" t="s">
        <v>242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679</v>
      </c>
      <c r="C9525" s="205" t="s">
        <v>680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284</v>
      </c>
      <c r="H9525" s="207" t="s">
        <v>1027</v>
      </c>
      <c r="I9525" s="207" t="s">
        <v>242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679</v>
      </c>
      <c r="C9526" s="205" t="s">
        <v>680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284</v>
      </c>
      <c r="H9526" s="207" t="s">
        <v>1027</v>
      </c>
      <c r="I9526" s="207" t="s">
        <v>242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679</v>
      </c>
      <c r="C9527" s="205" t="s">
        <v>680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284</v>
      </c>
      <c r="H9527" s="207" t="s">
        <v>1027</v>
      </c>
      <c r="I9527" s="207" t="s">
        <v>242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679</v>
      </c>
      <c r="C9528" s="205" t="s">
        <v>680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284</v>
      </c>
      <c r="H9528" s="207" t="s">
        <v>1027</v>
      </c>
      <c r="I9528" s="207" t="s">
        <v>242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679</v>
      </c>
      <c r="C9529" s="205" t="s">
        <v>680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284</v>
      </c>
      <c r="H9529" s="207" t="s">
        <v>1027</v>
      </c>
      <c r="I9529" s="207" t="s">
        <v>242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679</v>
      </c>
      <c r="C9530" s="205" t="s">
        <v>680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284</v>
      </c>
      <c r="H9530" s="207" t="s">
        <v>1027</v>
      </c>
      <c r="I9530" s="207" t="s">
        <v>242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679</v>
      </c>
      <c r="C9531" s="205" t="s">
        <v>680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284</v>
      </c>
      <c r="H9531" s="207" t="s">
        <v>1027</v>
      </c>
      <c r="I9531" s="207" t="s">
        <v>242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679</v>
      </c>
      <c r="C9532" s="205" t="s">
        <v>680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284</v>
      </c>
      <c r="H9532" s="207" t="s">
        <v>1027</v>
      </c>
      <c r="I9532" s="207" t="s">
        <v>242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679</v>
      </c>
      <c r="C9533" s="205" t="s">
        <v>680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284</v>
      </c>
      <c r="H9533" s="207" t="s">
        <v>1027</v>
      </c>
      <c r="I9533" s="207" t="s">
        <v>242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679</v>
      </c>
      <c r="C9534" s="205" t="s">
        <v>680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284</v>
      </c>
      <c r="H9534" s="207" t="s">
        <v>1027</v>
      </c>
      <c r="I9534" s="207" t="s">
        <v>242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679</v>
      </c>
      <c r="C9535" s="205" t="s">
        <v>680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284</v>
      </c>
      <c r="H9535" s="207" t="s">
        <v>1027</v>
      </c>
      <c r="I9535" s="207" t="s">
        <v>242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679</v>
      </c>
      <c r="C9536" s="205" t="s">
        <v>680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284</v>
      </c>
      <c r="H9536" s="207" t="s">
        <v>1027</v>
      </c>
      <c r="I9536" s="207" t="s">
        <v>242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679</v>
      </c>
      <c r="C9537" s="205" t="s">
        <v>680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284</v>
      </c>
      <c r="H9537" s="207" t="s">
        <v>1027</v>
      </c>
      <c r="I9537" s="207" t="s">
        <v>242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679</v>
      </c>
      <c r="C9538" s="205" t="s">
        <v>680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284</v>
      </c>
      <c r="H9538" s="207" t="s">
        <v>1027</v>
      </c>
      <c r="I9538" s="207" t="s">
        <v>242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679</v>
      </c>
      <c r="C9539" s="205" t="s">
        <v>680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284</v>
      </c>
      <c r="H9539" s="207" t="s">
        <v>1027</v>
      </c>
      <c r="I9539" s="207" t="s">
        <v>242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679</v>
      </c>
      <c r="C9540" s="205" t="s">
        <v>680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284</v>
      </c>
      <c r="H9540" s="207" t="s">
        <v>1027</v>
      </c>
      <c r="I9540" s="207" t="s">
        <v>242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679</v>
      </c>
      <c r="C9541" s="205" t="s">
        <v>680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284</v>
      </c>
      <c r="H9541" s="207" t="s">
        <v>1027</v>
      </c>
      <c r="I9541" s="207" t="s">
        <v>242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679</v>
      </c>
      <c r="C9542" s="205" t="s">
        <v>680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284</v>
      </c>
      <c r="H9542" s="207" t="s">
        <v>1027</v>
      </c>
      <c r="I9542" s="207" t="s">
        <v>242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679</v>
      </c>
      <c r="C9543" s="205" t="s">
        <v>680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284</v>
      </c>
      <c r="H9543" s="207" t="s">
        <v>1027</v>
      </c>
      <c r="I9543" s="207" t="s">
        <v>242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679</v>
      </c>
      <c r="C9544" s="205" t="s">
        <v>680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284</v>
      </c>
      <c r="H9544" s="207" t="s">
        <v>1027</v>
      </c>
      <c r="I9544" s="207" t="s">
        <v>242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679</v>
      </c>
      <c r="C9545" s="205" t="s">
        <v>680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284</v>
      </c>
      <c r="H9545" s="207" t="s">
        <v>1027</v>
      </c>
      <c r="I9545" s="207" t="s">
        <v>242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679</v>
      </c>
      <c r="C9546" s="205" t="s">
        <v>680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284</v>
      </c>
      <c r="H9546" s="207" t="s">
        <v>1027</v>
      </c>
      <c r="I9546" s="207" t="s">
        <v>242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679</v>
      </c>
      <c r="C9547" s="205" t="s">
        <v>680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284</v>
      </c>
      <c r="H9547" s="207" t="s">
        <v>1027</v>
      </c>
      <c r="I9547" s="207" t="s">
        <v>242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679</v>
      </c>
      <c r="C9548" s="205" t="s">
        <v>680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284</v>
      </c>
      <c r="H9548" s="207" t="s">
        <v>1027</v>
      </c>
      <c r="I9548" s="207" t="s">
        <v>242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679</v>
      </c>
      <c r="C9549" s="205" t="s">
        <v>680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284</v>
      </c>
      <c r="H9549" s="207" t="s">
        <v>1027</v>
      </c>
      <c r="I9549" s="207" t="s">
        <v>242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679</v>
      </c>
      <c r="C9550" s="205" t="s">
        <v>680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284</v>
      </c>
      <c r="H9550" s="207" t="s">
        <v>1027</v>
      </c>
      <c r="I9550" s="207" t="s">
        <v>242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679</v>
      </c>
      <c r="C9551" s="205" t="s">
        <v>680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284</v>
      </c>
      <c r="H9551" s="207" t="s">
        <v>1027</v>
      </c>
      <c r="I9551" s="207" t="s">
        <v>242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679</v>
      </c>
      <c r="C9552" s="205" t="s">
        <v>680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284</v>
      </c>
      <c r="H9552" s="207" t="s">
        <v>1027</v>
      </c>
      <c r="I9552" s="207" t="s">
        <v>242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679</v>
      </c>
      <c r="C9553" s="205" t="s">
        <v>680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284</v>
      </c>
      <c r="H9553" s="207" t="s">
        <v>1027</v>
      </c>
      <c r="I9553" s="207" t="s">
        <v>242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679</v>
      </c>
      <c r="C9554" s="205" t="s">
        <v>680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284</v>
      </c>
      <c r="H9554" s="207" t="s">
        <v>1027</v>
      </c>
      <c r="I9554" s="207" t="s">
        <v>242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679</v>
      </c>
      <c r="C9555" s="205" t="s">
        <v>680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284</v>
      </c>
      <c r="H9555" s="207" t="s">
        <v>1027</v>
      </c>
      <c r="I9555" s="207" t="s">
        <v>242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679</v>
      </c>
      <c r="C9556" s="205" t="s">
        <v>680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284</v>
      </c>
      <c r="H9556" s="207" t="s">
        <v>1027</v>
      </c>
      <c r="I9556" s="207" t="s">
        <v>242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679</v>
      </c>
      <c r="C9557" s="205" t="s">
        <v>680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284</v>
      </c>
      <c r="H9557" s="207" t="s">
        <v>1027</v>
      </c>
      <c r="I9557" s="207" t="s">
        <v>242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679</v>
      </c>
      <c r="C9558" s="205" t="s">
        <v>680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284</v>
      </c>
      <c r="H9558" s="207" t="s">
        <v>1027</v>
      </c>
      <c r="I9558" s="207" t="s">
        <v>242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679</v>
      </c>
      <c r="C9559" s="205" t="s">
        <v>680</v>
      </c>
      <c r="D9559" s="72" t="str">
        <f t="shared" si="299"/>
        <v>mar/2019</v>
      </c>
      <c r="E9559" s="206">
        <v>43542</v>
      </c>
      <c r="F9559" s="205" t="s">
        <v>513</v>
      </c>
      <c r="G9559" s="205" t="s">
        <v>284</v>
      </c>
      <c r="H9559" s="207" t="s">
        <v>203</v>
      </c>
      <c r="I9559" s="207" t="s">
        <v>289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679</v>
      </c>
      <c r="C9560" s="205" t="s">
        <v>680</v>
      </c>
      <c r="D9560" s="72" t="str">
        <f t="shared" si="299"/>
        <v>mar/2019</v>
      </c>
      <c r="E9560" s="206">
        <v>43542</v>
      </c>
      <c r="F9560" s="205" t="s">
        <v>209</v>
      </c>
      <c r="G9560" s="205" t="s">
        <v>284</v>
      </c>
      <c r="H9560" s="207" t="s">
        <v>295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679</v>
      </c>
      <c r="C9561" s="205" t="s">
        <v>680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284</v>
      </c>
      <c r="H9561" s="207" t="s">
        <v>1974</v>
      </c>
      <c r="I9561" s="207" t="s">
        <v>245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679</v>
      </c>
      <c r="C9562" s="205" t="s">
        <v>680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284</v>
      </c>
      <c r="H9562" s="207" t="s">
        <v>1974</v>
      </c>
      <c r="I9562" s="207" t="s">
        <v>189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679</v>
      </c>
      <c r="C9563" s="205" t="s">
        <v>680</v>
      </c>
      <c r="D9563" s="72" t="str">
        <f t="shared" si="299"/>
        <v>mar/2019</v>
      </c>
      <c r="E9563" s="206">
        <v>43543</v>
      </c>
      <c r="F9563" s="205" t="s">
        <v>513</v>
      </c>
      <c r="G9563" s="205" t="s">
        <v>284</v>
      </c>
      <c r="H9563" s="207" t="s">
        <v>203</v>
      </c>
      <c r="I9563" s="207" t="s">
        <v>289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679</v>
      </c>
      <c r="C9564" s="205" t="s">
        <v>680</v>
      </c>
      <c r="D9564" s="72" t="str">
        <f t="shared" si="299"/>
        <v>mar/2019</v>
      </c>
      <c r="E9564" s="206">
        <v>43543</v>
      </c>
      <c r="F9564" s="205" t="s">
        <v>209</v>
      </c>
      <c r="G9564" s="205" t="s">
        <v>284</v>
      </c>
      <c r="H9564" s="207" t="s">
        <v>295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681</v>
      </c>
      <c r="C9565" s="205" t="s">
        <v>680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284</v>
      </c>
      <c r="H9565" s="207" t="s">
        <v>140</v>
      </c>
      <c r="I9565" s="207" t="s">
        <v>224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679</v>
      </c>
      <c r="C9566" s="205" t="s">
        <v>680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284</v>
      </c>
      <c r="H9566" s="207" t="s">
        <v>1975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681</v>
      </c>
      <c r="C9567" s="205" t="s">
        <v>680</v>
      </c>
      <c r="D9567" s="72" t="str">
        <f t="shared" si="299"/>
        <v>mar/2019</v>
      </c>
      <c r="E9567" s="206">
        <v>43544</v>
      </c>
      <c r="F9567" s="205" t="s">
        <v>200</v>
      </c>
      <c r="G9567" s="205" t="s">
        <v>284</v>
      </c>
      <c r="H9567" s="207" t="s">
        <v>1875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679</v>
      </c>
      <c r="C9568" s="205" t="s">
        <v>680</v>
      </c>
      <c r="D9568" s="72" t="str">
        <f t="shared" si="299"/>
        <v>mar/2019</v>
      </c>
      <c r="E9568" s="206">
        <v>43544</v>
      </c>
      <c r="F9568" s="205" t="s">
        <v>200</v>
      </c>
      <c r="G9568" s="205" t="s">
        <v>284</v>
      </c>
      <c r="H9568" s="207" t="s">
        <v>1875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679</v>
      </c>
      <c r="C9569" s="205" t="s">
        <v>680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284</v>
      </c>
      <c r="H9569" s="207" t="s">
        <v>1896</v>
      </c>
      <c r="I9569" s="207" t="s">
        <v>232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679</v>
      </c>
      <c r="C9570" s="205" t="s">
        <v>680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284</v>
      </c>
      <c r="H9570" s="207" t="s">
        <v>1482</v>
      </c>
      <c r="I9570" s="207" t="s">
        <v>232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679</v>
      </c>
      <c r="C9571" s="205" t="s">
        <v>680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284</v>
      </c>
      <c r="H9571" s="207" t="s">
        <v>1003</v>
      </c>
      <c r="I9571" s="207" t="s">
        <v>257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679</v>
      </c>
      <c r="C9572" s="205" t="s">
        <v>680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284</v>
      </c>
      <c r="H9572" s="207" t="s">
        <v>1897</v>
      </c>
      <c r="I9572" s="207" t="s">
        <v>232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679</v>
      </c>
      <c r="C9573" s="205" t="s">
        <v>680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284</v>
      </c>
      <c r="H9573" s="207" t="s">
        <v>1897</v>
      </c>
      <c r="I9573" s="207" t="s">
        <v>232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679</v>
      </c>
      <c r="C9574" s="205" t="s">
        <v>680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284</v>
      </c>
      <c r="H9574" s="207" t="s">
        <v>1005</v>
      </c>
      <c r="I9574" s="207" t="s">
        <v>232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679</v>
      </c>
      <c r="C9575" s="205" t="s">
        <v>680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284</v>
      </c>
      <c r="H9575" s="207" t="s">
        <v>1005</v>
      </c>
      <c r="I9575" s="207" t="s">
        <v>232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679</v>
      </c>
      <c r="C9576" s="205" t="s">
        <v>680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284</v>
      </c>
      <c r="H9576" s="207" t="s">
        <v>1000</v>
      </c>
      <c r="I9576" s="207" t="s">
        <v>232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679</v>
      </c>
      <c r="C9577" s="205" t="s">
        <v>680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284</v>
      </c>
      <c r="H9577" s="207" t="s">
        <v>999</v>
      </c>
      <c r="I9577" s="207" t="s">
        <v>232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679</v>
      </c>
      <c r="C9578" s="205" t="s">
        <v>680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284</v>
      </c>
      <c r="H9578" s="207" t="s">
        <v>1059</v>
      </c>
      <c r="I9578" s="207" t="s">
        <v>232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679</v>
      </c>
      <c r="C9579" s="205" t="s">
        <v>680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284</v>
      </c>
      <c r="H9579" s="207" t="s">
        <v>1822</v>
      </c>
      <c r="I9579" s="207" t="s">
        <v>232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681</v>
      </c>
      <c r="C9580" s="205" t="s">
        <v>680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284</v>
      </c>
      <c r="H9580" s="207" t="s">
        <v>140</v>
      </c>
      <c r="I9580" s="207" t="s">
        <v>224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679</v>
      </c>
      <c r="C9581" s="205" t="s">
        <v>680</v>
      </c>
      <c r="D9581" s="72" t="str">
        <f t="shared" si="299"/>
        <v>mar/2019</v>
      </c>
      <c r="E9581" s="206">
        <v>43545</v>
      </c>
      <c r="F9581" s="205" t="s">
        <v>209</v>
      </c>
      <c r="G9581" s="205" t="s">
        <v>284</v>
      </c>
      <c r="H9581" s="207" t="s">
        <v>1425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679</v>
      </c>
      <c r="C9582" s="205" t="s">
        <v>680</v>
      </c>
      <c r="D9582" s="72" t="str">
        <f t="shared" si="299"/>
        <v>mar/2019</v>
      </c>
      <c r="E9582" s="206">
        <v>43545</v>
      </c>
      <c r="F9582" s="205" t="s">
        <v>209</v>
      </c>
      <c r="G9582" s="205" t="s">
        <v>284</v>
      </c>
      <c r="H9582" s="207" t="s">
        <v>295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679</v>
      </c>
      <c r="C9583" s="205" t="s">
        <v>680</v>
      </c>
      <c r="D9583" s="72" t="str">
        <f t="shared" si="299"/>
        <v>mar/2019</v>
      </c>
      <c r="E9583" s="206">
        <v>43545</v>
      </c>
      <c r="F9583" s="205" t="s">
        <v>209</v>
      </c>
      <c r="G9583" s="205" t="s">
        <v>284</v>
      </c>
      <c r="H9583" s="207" t="s">
        <v>295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679</v>
      </c>
      <c r="C9584" s="205" t="s">
        <v>680</v>
      </c>
      <c r="D9584" s="72" t="str">
        <f t="shared" si="299"/>
        <v>mar/2019</v>
      </c>
      <c r="E9584" s="206">
        <v>43545</v>
      </c>
      <c r="F9584" s="205" t="s">
        <v>209</v>
      </c>
      <c r="G9584" s="205" t="s">
        <v>284</v>
      </c>
      <c r="H9584" s="207" t="s">
        <v>295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679</v>
      </c>
      <c r="C9585" s="205" t="s">
        <v>680</v>
      </c>
      <c r="D9585" s="72" t="str">
        <f t="shared" si="299"/>
        <v>mar/2019</v>
      </c>
      <c r="E9585" s="206">
        <v>43545</v>
      </c>
      <c r="F9585" s="205" t="s">
        <v>209</v>
      </c>
      <c r="G9585" s="205" t="s">
        <v>284</v>
      </c>
      <c r="H9585" s="207" t="s">
        <v>295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679</v>
      </c>
      <c r="C9586" s="205" t="s">
        <v>680</v>
      </c>
      <c r="D9586" s="72" t="str">
        <f t="shared" si="299"/>
        <v>mar/2019</v>
      </c>
      <c r="E9586" s="206">
        <v>43545</v>
      </c>
      <c r="F9586" s="205" t="s">
        <v>209</v>
      </c>
      <c r="G9586" s="205" t="s">
        <v>284</v>
      </c>
      <c r="H9586" s="207" t="s">
        <v>295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679</v>
      </c>
      <c r="C9587" s="205" t="s">
        <v>680</v>
      </c>
      <c r="D9587" s="72" t="str">
        <f t="shared" si="299"/>
        <v>mar/2019</v>
      </c>
      <c r="E9587" s="206">
        <v>43545</v>
      </c>
      <c r="F9587" s="205" t="s">
        <v>209</v>
      </c>
      <c r="G9587" s="205" t="s">
        <v>284</v>
      </c>
      <c r="H9587" s="207" t="s">
        <v>295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679</v>
      </c>
      <c r="C9588" s="205" t="s">
        <v>680</v>
      </c>
      <c r="D9588" s="72" t="str">
        <f t="shared" si="299"/>
        <v>mar/2019</v>
      </c>
      <c r="E9588" s="206">
        <v>43545</v>
      </c>
      <c r="F9588" s="205" t="s">
        <v>209</v>
      </c>
      <c r="G9588" s="205" t="s">
        <v>284</v>
      </c>
      <c r="H9588" s="207" t="s">
        <v>295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679</v>
      </c>
      <c r="C9589" s="205" t="s">
        <v>680</v>
      </c>
      <c r="D9589" s="72" t="str">
        <f t="shared" si="299"/>
        <v>mar/2019</v>
      </c>
      <c r="E9589" s="206">
        <v>43545</v>
      </c>
      <c r="F9589" s="205" t="s">
        <v>209</v>
      </c>
      <c r="G9589" s="205" t="s">
        <v>284</v>
      </c>
      <c r="H9589" s="207" t="s">
        <v>295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679</v>
      </c>
      <c r="C9590" s="205" t="s">
        <v>680</v>
      </c>
      <c r="D9590" s="72" t="str">
        <f t="shared" si="299"/>
        <v>mar/2019</v>
      </c>
      <c r="E9590" s="206">
        <v>43545</v>
      </c>
      <c r="F9590" s="205" t="s">
        <v>209</v>
      </c>
      <c r="G9590" s="205" t="s">
        <v>284</v>
      </c>
      <c r="H9590" s="207" t="s">
        <v>295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679</v>
      </c>
      <c r="C9591" s="205" t="s">
        <v>680</v>
      </c>
      <c r="D9591" s="72" t="str">
        <f t="shared" si="299"/>
        <v>mar/2019</v>
      </c>
      <c r="E9591" s="206">
        <v>43545</v>
      </c>
      <c r="F9591" s="205" t="s">
        <v>209</v>
      </c>
      <c r="G9591" s="205" t="s">
        <v>284</v>
      </c>
      <c r="H9591" s="207" t="s">
        <v>295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679</v>
      </c>
      <c r="C9592" s="205" t="s">
        <v>680</v>
      </c>
      <c r="D9592" s="72" t="str">
        <f t="shared" si="299"/>
        <v>mar/2019</v>
      </c>
      <c r="E9592" s="206">
        <v>43545</v>
      </c>
      <c r="F9592" s="205" t="s">
        <v>209</v>
      </c>
      <c r="G9592" s="205" t="s">
        <v>284</v>
      </c>
      <c r="H9592" s="207" t="s">
        <v>295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681</v>
      </c>
      <c r="C9593" s="205" t="s">
        <v>680</v>
      </c>
      <c r="D9593" s="72" t="str">
        <f t="shared" si="299"/>
        <v>mar/2019</v>
      </c>
      <c r="E9593" s="206">
        <v>43545</v>
      </c>
      <c r="F9593" s="205" t="s">
        <v>200</v>
      </c>
      <c r="G9593" s="205" t="s">
        <v>284</v>
      </c>
      <c r="H9593" s="207" t="s">
        <v>1875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681</v>
      </c>
      <c r="C9594" s="205" t="s">
        <v>680</v>
      </c>
      <c r="D9594" s="72" t="str">
        <f t="shared" si="299"/>
        <v>mar/2019</v>
      </c>
      <c r="E9594" s="206">
        <v>43545</v>
      </c>
      <c r="F9594" s="205" t="s">
        <v>200</v>
      </c>
      <c r="G9594" s="205" t="s">
        <v>284</v>
      </c>
      <c r="H9594" s="207" t="s">
        <v>1875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679</v>
      </c>
      <c r="C9595" s="205" t="s">
        <v>680</v>
      </c>
      <c r="D9595" s="72" t="str">
        <f t="shared" si="299"/>
        <v>mar/2019</v>
      </c>
      <c r="E9595" s="206">
        <v>43545</v>
      </c>
      <c r="F9595" s="205" t="s">
        <v>200</v>
      </c>
      <c r="G9595" s="205" t="s">
        <v>284</v>
      </c>
      <c r="H9595" s="207" t="s">
        <v>1875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679</v>
      </c>
      <c r="C9596" s="205" t="s">
        <v>680</v>
      </c>
      <c r="D9596" s="72" t="str">
        <f t="shared" si="299"/>
        <v>mar/2019</v>
      </c>
      <c r="E9596" s="206">
        <v>43545</v>
      </c>
      <c r="F9596" s="205" t="s">
        <v>200</v>
      </c>
      <c r="G9596" s="205" t="s">
        <v>284</v>
      </c>
      <c r="H9596" s="207" t="s">
        <v>1875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679</v>
      </c>
      <c r="C9597" s="205" t="s">
        <v>680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310</v>
      </c>
      <c r="H9597" s="207" t="s">
        <v>574</v>
      </c>
      <c r="I9597" s="207" t="s">
        <v>237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679</v>
      </c>
      <c r="C9598" s="205" t="s">
        <v>680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310</v>
      </c>
      <c r="H9598" s="207" t="s">
        <v>574</v>
      </c>
      <c r="I9598" s="207" t="s">
        <v>189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679</v>
      </c>
      <c r="C9599" s="205" t="s">
        <v>680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284</v>
      </c>
      <c r="H9599" s="207" t="s">
        <v>325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679</v>
      </c>
      <c r="C9600" s="205" t="s">
        <v>680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284</v>
      </c>
      <c r="H9600" s="207" t="s">
        <v>321</v>
      </c>
      <c r="I9600" s="207" t="s">
        <v>266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679</v>
      </c>
      <c r="C9601" s="205" t="s">
        <v>680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284</v>
      </c>
      <c r="H9601" s="207" t="s">
        <v>162</v>
      </c>
      <c r="I9601" s="207" t="s">
        <v>163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679</v>
      </c>
      <c r="C9602" s="205" t="s">
        <v>680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284</v>
      </c>
      <c r="H9602" s="207" t="s">
        <v>1332</v>
      </c>
      <c r="I9602" s="207" t="s">
        <v>238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679</v>
      </c>
      <c r="C9603" s="205" t="s">
        <v>680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284</v>
      </c>
      <c r="H9603" s="207" t="s">
        <v>1332</v>
      </c>
      <c r="I9603" s="207" t="s">
        <v>189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679</v>
      </c>
      <c r="C9604" s="205" t="s">
        <v>680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284</v>
      </c>
      <c r="H9604" s="207" t="s">
        <v>1275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679</v>
      </c>
      <c r="C9605" s="205" t="s">
        <v>680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284</v>
      </c>
      <c r="H9605" s="207" t="s">
        <v>1976</v>
      </c>
      <c r="I9605" s="207" t="s">
        <v>238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679</v>
      </c>
      <c r="C9606" s="205" t="s">
        <v>680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284</v>
      </c>
      <c r="H9606" s="207" t="s">
        <v>1976</v>
      </c>
      <c r="I9606" s="207" t="s">
        <v>189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679</v>
      </c>
      <c r="C9607" s="205" t="s">
        <v>680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284</v>
      </c>
      <c r="H9607" s="207" t="s">
        <v>400</v>
      </c>
      <c r="I9607" s="207" t="s">
        <v>189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679</v>
      </c>
      <c r="C9608" s="205" t="s">
        <v>680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284</v>
      </c>
      <c r="H9608" s="207" t="s">
        <v>400</v>
      </c>
      <c r="I9608" s="207" t="s">
        <v>249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679</v>
      </c>
      <c r="C9609" s="205" t="s">
        <v>680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284</v>
      </c>
      <c r="H9609" s="207" t="s">
        <v>1977</v>
      </c>
      <c r="I9609" s="207" t="s">
        <v>249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679</v>
      </c>
      <c r="C9610" s="205" t="s">
        <v>680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284</v>
      </c>
      <c r="H9610" s="207" t="s">
        <v>1977</v>
      </c>
      <c r="I9610" s="207" t="s">
        <v>189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679</v>
      </c>
      <c r="C9611" s="205" t="s">
        <v>680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284</v>
      </c>
      <c r="H9611" s="207" t="s">
        <v>1901</v>
      </c>
      <c r="I9611" s="207" t="s">
        <v>239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679</v>
      </c>
      <c r="C9612" s="205" t="s">
        <v>680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284</v>
      </c>
      <c r="H9612" s="207" t="s">
        <v>1901</v>
      </c>
      <c r="I9612" s="207" t="s">
        <v>239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679</v>
      </c>
      <c r="C9613" s="205" t="s">
        <v>680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284</v>
      </c>
      <c r="H9613" s="207" t="s">
        <v>1901</v>
      </c>
      <c r="I9613" s="207" t="s">
        <v>238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679</v>
      </c>
      <c r="C9614" s="205" t="s">
        <v>680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284</v>
      </c>
      <c r="H9614" s="207" t="s">
        <v>1901</v>
      </c>
      <c r="I9614" s="207" t="s">
        <v>239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679</v>
      </c>
      <c r="C9615" s="205" t="s">
        <v>680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284</v>
      </c>
      <c r="H9615" s="207" t="s">
        <v>1871</v>
      </c>
      <c r="I9615" s="207" t="s">
        <v>239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679</v>
      </c>
      <c r="C9616" s="205" t="s">
        <v>680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284</v>
      </c>
      <c r="H9616" s="207" t="s">
        <v>1871</v>
      </c>
      <c r="I9616" s="207" t="s">
        <v>239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679</v>
      </c>
      <c r="C9617" s="205" t="s">
        <v>680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284</v>
      </c>
      <c r="H9617" s="207" t="s">
        <v>1871</v>
      </c>
      <c r="I9617" s="207" t="s">
        <v>239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679</v>
      </c>
      <c r="C9618" s="205" t="s">
        <v>680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284</v>
      </c>
      <c r="H9618" s="207" t="s">
        <v>386</v>
      </c>
      <c r="I9618" s="207" t="s">
        <v>237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679</v>
      </c>
      <c r="C9619" s="205" t="s">
        <v>680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284</v>
      </c>
      <c r="H9619" s="207" t="s">
        <v>1887</v>
      </c>
      <c r="I9619" s="207" t="s">
        <v>238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679</v>
      </c>
      <c r="C9620" s="205" t="s">
        <v>680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284</v>
      </c>
      <c r="H9620" s="207" t="s">
        <v>1887</v>
      </c>
      <c r="I9620" s="207" t="s">
        <v>189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679</v>
      </c>
      <c r="C9621" s="205" t="s">
        <v>680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284</v>
      </c>
      <c r="H9621" s="207" t="s">
        <v>1887</v>
      </c>
      <c r="I9621" s="207" t="s">
        <v>238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679</v>
      </c>
      <c r="C9622" s="205" t="s">
        <v>680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284</v>
      </c>
      <c r="H9622" s="207" t="s">
        <v>1887</v>
      </c>
      <c r="I9622" s="207" t="s">
        <v>189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679</v>
      </c>
      <c r="C9623" s="205" t="s">
        <v>680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284</v>
      </c>
      <c r="H9623" s="207" t="s">
        <v>1882</v>
      </c>
      <c r="I9623" s="207" t="s">
        <v>237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679</v>
      </c>
      <c r="C9624" s="205" t="s">
        <v>680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284</v>
      </c>
      <c r="H9624" s="207" t="s">
        <v>1882</v>
      </c>
      <c r="I9624" s="207" t="s">
        <v>238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679</v>
      </c>
      <c r="C9625" s="205" t="s">
        <v>680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284</v>
      </c>
      <c r="H9625" s="207" t="s">
        <v>1882</v>
      </c>
      <c r="I9625" s="207" t="s">
        <v>237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679</v>
      </c>
      <c r="C9626" s="205" t="s">
        <v>680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284</v>
      </c>
      <c r="H9626" s="207" t="s">
        <v>1882</v>
      </c>
      <c r="I9626" s="207" t="s">
        <v>238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679</v>
      </c>
      <c r="C9627" s="205" t="s">
        <v>680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284</v>
      </c>
      <c r="H9627" s="207" t="s">
        <v>1882</v>
      </c>
      <c r="I9627" s="207" t="s">
        <v>237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679</v>
      </c>
      <c r="C9628" s="205" t="s">
        <v>680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284</v>
      </c>
      <c r="H9628" s="207" t="s">
        <v>1882</v>
      </c>
      <c r="I9628" s="207" t="s">
        <v>249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679</v>
      </c>
      <c r="C9629" s="205" t="s">
        <v>680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284</v>
      </c>
      <c r="H9629" s="207" t="s">
        <v>1882</v>
      </c>
      <c r="I9629" s="207" t="s">
        <v>238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679</v>
      </c>
      <c r="C9630" s="205" t="s">
        <v>680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284</v>
      </c>
      <c r="H9630" s="207" t="s">
        <v>1882</v>
      </c>
      <c r="I9630" s="207" t="s">
        <v>237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679</v>
      </c>
      <c r="C9631" s="205" t="s">
        <v>680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284</v>
      </c>
      <c r="H9631" s="207" t="s">
        <v>1882</v>
      </c>
      <c r="I9631" s="207" t="s">
        <v>238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679</v>
      </c>
      <c r="C9632" s="205" t="s">
        <v>680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284</v>
      </c>
      <c r="H9632" s="207" t="s">
        <v>1882</v>
      </c>
      <c r="I9632" s="207" t="s">
        <v>237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679</v>
      </c>
      <c r="C9633" s="205" t="s">
        <v>680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284</v>
      </c>
      <c r="H9633" s="207" t="s">
        <v>1882</v>
      </c>
      <c r="I9633" s="207" t="s">
        <v>249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679</v>
      </c>
      <c r="C9634" s="205" t="s">
        <v>680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284</v>
      </c>
      <c r="H9634" s="207" t="s">
        <v>1656</v>
      </c>
      <c r="I9634" s="207" t="s">
        <v>237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679</v>
      </c>
      <c r="C9635" s="205" t="s">
        <v>680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284</v>
      </c>
      <c r="H9635" s="207" t="s">
        <v>1656</v>
      </c>
      <c r="I9635" s="207" t="s">
        <v>189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679</v>
      </c>
      <c r="C9636" s="205" t="s">
        <v>680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284</v>
      </c>
      <c r="H9636" s="207" t="s">
        <v>1656</v>
      </c>
      <c r="I9636" s="207" t="s">
        <v>237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679</v>
      </c>
      <c r="C9637" s="205" t="s">
        <v>680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284</v>
      </c>
      <c r="H9637" s="207" t="s">
        <v>1656</v>
      </c>
      <c r="I9637" s="207" t="s">
        <v>189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679</v>
      </c>
      <c r="C9638" s="205" t="s">
        <v>680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284</v>
      </c>
      <c r="H9638" s="207" t="s">
        <v>1656</v>
      </c>
      <c r="I9638" s="207" t="s">
        <v>237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679</v>
      </c>
      <c r="C9639" s="205" t="s">
        <v>680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284</v>
      </c>
      <c r="H9639" s="207" t="s">
        <v>1656</v>
      </c>
      <c r="I9639" s="207" t="s">
        <v>189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679</v>
      </c>
      <c r="C9640" s="205" t="s">
        <v>680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284</v>
      </c>
      <c r="H9640" s="207" t="s">
        <v>303</v>
      </c>
      <c r="I9640" s="207" t="s">
        <v>237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679</v>
      </c>
      <c r="C9641" s="205" t="s">
        <v>680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284</v>
      </c>
      <c r="H9641" s="207" t="s">
        <v>303</v>
      </c>
      <c r="I9641" s="207" t="s">
        <v>189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679</v>
      </c>
      <c r="C9642" s="205" t="s">
        <v>680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284</v>
      </c>
      <c r="H9642" s="207" t="s">
        <v>303</v>
      </c>
      <c r="I9642" s="207" t="s">
        <v>237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679</v>
      </c>
      <c r="C9643" s="205" t="s">
        <v>680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284</v>
      </c>
      <c r="H9643" s="207" t="s">
        <v>303</v>
      </c>
      <c r="I9643" s="207" t="s">
        <v>189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679</v>
      </c>
      <c r="C9644" s="205" t="s">
        <v>680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284</v>
      </c>
      <c r="H9644" s="207" t="s">
        <v>303</v>
      </c>
      <c r="I9644" s="207" t="s">
        <v>238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679</v>
      </c>
      <c r="C9645" s="205" t="s">
        <v>680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284</v>
      </c>
      <c r="H9645" s="207" t="s">
        <v>303</v>
      </c>
      <c r="I9645" s="207" t="s">
        <v>189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679</v>
      </c>
      <c r="C9646" s="205" t="s">
        <v>680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284</v>
      </c>
      <c r="H9646" s="207" t="s">
        <v>303</v>
      </c>
      <c r="I9646" s="207" t="s">
        <v>237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679</v>
      </c>
      <c r="C9647" s="205" t="s">
        <v>680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284</v>
      </c>
      <c r="H9647" s="207" t="s">
        <v>303</v>
      </c>
      <c r="I9647" s="207" t="s">
        <v>189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679</v>
      </c>
      <c r="C9648" s="205" t="s">
        <v>680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284</v>
      </c>
      <c r="H9648" s="207" t="s">
        <v>303</v>
      </c>
      <c r="I9648" s="207" t="s">
        <v>238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679</v>
      </c>
      <c r="C9649" s="205" t="s">
        <v>680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284</v>
      </c>
      <c r="H9649" s="207" t="s">
        <v>303</v>
      </c>
      <c r="I9649" s="207" t="s">
        <v>189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679</v>
      </c>
      <c r="C9650" s="205" t="s">
        <v>680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284</v>
      </c>
      <c r="H9650" s="207" t="s">
        <v>303</v>
      </c>
      <c r="I9650" s="207" t="s">
        <v>238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679</v>
      </c>
      <c r="C9651" s="205" t="s">
        <v>680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284</v>
      </c>
      <c r="H9651" s="207" t="s">
        <v>303</v>
      </c>
      <c r="I9651" s="207" t="s">
        <v>189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679</v>
      </c>
      <c r="C9652" s="205" t="s">
        <v>680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284</v>
      </c>
      <c r="H9652" s="207" t="s">
        <v>303</v>
      </c>
      <c r="I9652" s="207" t="s">
        <v>237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679</v>
      </c>
      <c r="C9653" s="205" t="s">
        <v>680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284</v>
      </c>
      <c r="H9653" s="207" t="s">
        <v>303</v>
      </c>
      <c r="I9653" s="207" t="s">
        <v>189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679</v>
      </c>
      <c r="C9654" s="205" t="s">
        <v>680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284</v>
      </c>
      <c r="H9654" s="207" t="s">
        <v>385</v>
      </c>
      <c r="I9654" s="207" t="s">
        <v>238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679</v>
      </c>
      <c r="C9655" s="205" t="s">
        <v>680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284</v>
      </c>
      <c r="H9655" s="207" t="s">
        <v>385</v>
      </c>
      <c r="I9655" s="207" t="s">
        <v>238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679</v>
      </c>
      <c r="C9656" s="205" t="s">
        <v>680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284</v>
      </c>
      <c r="H9656" s="207" t="s">
        <v>385</v>
      </c>
      <c r="I9656" s="207" t="s">
        <v>239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679</v>
      </c>
      <c r="C9657" s="205" t="s">
        <v>680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284</v>
      </c>
      <c r="H9657" s="207" t="s">
        <v>385</v>
      </c>
      <c r="I9657" s="207" t="s">
        <v>238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679</v>
      </c>
      <c r="C9658" s="205" t="s">
        <v>680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284</v>
      </c>
      <c r="H9658" s="207" t="s">
        <v>385</v>
      </c>
      <c r="I9658" s="207" t="s">
        <v>246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679</v>
      </c>
      <c r="C9659" s="205" t="s">
        <v>680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284</v>
      </c>
      <c r="H9659" s="207" t="s">
        <v>385</v>
      </c>
      <c r="I9659" s="207" t="s">
        <v>238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679</v>
      </c>
      <c r="C9660" s="205" t="s">
        <v>680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284</v>
      </c>
      <c r="H9660" s="207" t="s">
        <v>1978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679</v>
      </c>
      <c r="C9661" s="205" t="s">
        <v>680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284</v>
      </c>
      <c r="H9661" s="207" t="s">
        <v>1978</v>
      </c>
      <c r="I9661" s="207" t="s">
        <v>189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681</v>
      </c>
      <c r="C9662" s="205" t="s">
        <v>680</v>
      </c>
      <c r="D9662" s="72" t="str">
        <f t="shared" si="301"/>
        <v>mar/2019</v>
      </c>
      <c r="E9662" s="206">
        <v>43546</v>
      </c>
      <c r="F9662" s="205" t="s">
        <v>513</v>
      </c>
      <c r="G9662" s="205" t="s">
        <v>284</v>
      </c>
      <c r="H9662" s="207" t="s">
        <v>203</v>
      </c>
      <c r="I9662" s="207" t="s">
        <v>289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679</v>
      </c>
      <c r="C9663" s="205" t="s">
        <v>680</v>
      </c>
      <c r="D9663" s="72" t="str">
        <f t="shared" si="301"/>
        <v>mar/2019</v>
      </c>
      <c r="E9663" s="206">
        <v>43546</v>
      </c>
      <c r="F9663" s="205" t="s">
        <v>209</v>
      </c>
      <c r="G9663" s="205" t="s">
        <v>284</v>
      </c>
      <c r="H9663" s="207" t="s">
        <v>295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679</v>
      </c>
      <c r="C9664" s="205" t="s">
        <v>680</v>
      </c>
      <c r="D9664" s="72" t="str">
        <f t="shared" si="301"/>
        <v>mar/2019</v>
      </c>
      <c r="E9664" s="206">
        <v>43546</v>
      </c>
      <c r="F9664" s="205" t="s">
        <v>209</v>
      </c>
      <c r="G9664" s="205" t="s">
        <v>284</v>
      </c>
      <c r="H9664" s="207" t="s">
        <v>295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679</v>
      </c>
      <c r="C9665" s="205" t="s">
        <v>680</v>
      </c>
      <c r="D9665" s="72" t="str">
        <f t="shared" si="301"/>
        <v>mar/2019</v>
      </c>
      <c r="E9665" s="206">
        <v>43546</v>
      </c>
      <c r="F9665" s="205" t="s">
        <v>209</v>
      </c>
      <c r="G9665" s="205" t="s">
        <v>284</v>
      </c>
      <c r="H9665" s="207" t="s">
        <v>295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679</v>
      </c>
      <c r="C9666" s="205" t="s">
        <v>680</v>
      </c>
      <c r="D9666" s="72" t="str">
        <f t="shared" si="301"/>
        <v>mar/2019</v>
      </c>
      <c r="E9666" s="206">
        <v>43546</v>
      </c>
      <c r="F9666" s="205" t="s">
        <v>209</v>
      </c>
      <c r="G9666" s="205" t="s">
        <v>284</v>
      </c>
      <c r="H9666" s="207" t="s">
        <v>295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679</v>
      </c>
      <c r="C9667" s="205" t="s">
        <v>680</v>
      </c>
      <c r="D9667" s="72" t="str">
        <f t="shared" si="301"/>
        <v>mar/2019</v>
      </c>
      <c r="E9667" s="206">
        <v>43546</v>
      </c>
      <c r="F9667" s="205" t="s">
        <v>209</v>
      </c>
      <c r="G9667" s="205" t="s">
        <v>284</v>
      </c>
      <c r="H9667" s="207" t="s">
        <v>295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679</v>
      </c>
      <c r="C9668" s="205" t="s">
        <v>680</v>
      </c>
      <c r="D9668" s="72" t="str">
        <f t="shared" ref="D9668:D9731" si="303">TEXT(E9668,"mmm/aaaa")</f>
        <v>mar/2019</v>
      </c>
      <c r="E9668" s="206">
        <v>43546</v>
      </c>
      <c r="F9668" s="205" t="s">
        <v>209</v>
      </c>
      <c r="G9668" s="205" t="s">
        <v>284</v>
      </c>
      <c r="H9668" s="207" t="s">
        <v>295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679</v>
      </c>
      <c r="C9669" s="205" t="s">
        <v>680</v>
      </c>
      <c r="D9669" s="72" t="str">
        <f t="shared" si="303"/>
        <v>mar/2019</v>
      </c>
      <c r="E9669" s="206">
        <v>43546</v>
      </c>
      <c r="F9669" s="205" t="s">
        <v>209</v>
      </c>
      <c r="G9669" s="205" t="s">
        <v>284</v>
      </c>
      <c r="H9669" s="207" t="s">
        <v>295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679</v>
      </c>
      <c r="C9670" s="205" t="s">
        <v>680</v>
      </c>
      <c r="D9670" s="72" t="str">
        <f t="shared" si="303"/>
        <v>mar/2019</v>
      </c>
      <c r="E9670" s="206">
        <v>43546</v>
      </c>
      <c r="F9670" s="205" t="s">
        <v>209</v>
      </c>
      <c r="G9670" s="205" t="s">
        <v>284</v>
      </c>
      <c r="H9670" s="207" t="s">
        <v>295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679</v>
      </c>
      <c r="C9671" s="205" t="s">
        <v>680</v>
      </c>
      <c r="D9671" s="72" t="str">
        <f t="shared" si="303"/>
        <v>mar/2019</v>
      </c>
      <c r="E9671" s="206">
        <v>43546</v>
      </c>
      <c r="F9671" s="205" t="s">
        <v>209</v>
      </c>
      <c r="G9671" s="205" t="s">
        <v>284</v>
      </c>
      <c r="H9671" s="207" t="s">
        <v>295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681</v>
      </c>
      <c r="C9672" s="205" t="s">
        <v>680</v>
      </c>
      <c r="D9672" s="72" t="str">
        <f t="shared" si="303"/>
        <v>mar/2019</v>
      </c>
      <c r="E9672" s="206">
        <v>43546</v>
      </c>
      <c r="F9672" s="205" t="s">
        <v>200</v>
      </c>
      <c r="G9672" s="205" t="s">
        <v>284</v>
      </c>
      <c r="H9672" s="207" t="s">
        <v>1875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679</v>
      </c>
      <c r="C9673" s="205" t="s">
        <v>680</v>
      </c>
      <c r="D9673" s="72" t="str">
        <f t="shared" si="303"/>
        <v>mar/2019</v>
      </c>
      <c r="E9673" s="206">
        <v>43546</v>
      </c>
      <c r="F9673" s="205" t="s">
        <v>200</v>
      </c>
      <c r="G9673" s="205" t="s">
        <v>284</v>
      </c>
      <c r="H9673" s="207" t="s">
        <v>1875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679</v>
      </c>
      <c r="C9674" s="205" t="s">
        <v>680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284</v>
      </c>
      <c r="H9674" s="207" t="s">
        <v>1898</v>
      </c>
      <c r="I9674" s="207" t="s">
        <v>232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679</v>
      </c>
      <c r="C9675" s="205" t="s">
        <v>680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286</v>
      </c>
      <c r="H9675" s="207" t="s">
        <v>406</v>
      </c>
      <c r="I9675" s="207" t="s">
        <v>238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679</v>
      </c>
      <c r="C9676" s="205" t="s">
        <v>680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284</v>
      </c>
      <c r="H9676" s="207" t="s">
        <v>406</v>
      </c>
      <c r="I9676" s="207" t="s">
        <v>238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679</v>
      </c>
      <c r="C9677" s="205" t="s">
        <v>680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300</v>
      </c>
      <c r="H9677" s="207" t="s">
        <v>406</v>
      </c>
      <c r="I9677" s="207" t="s">
        <v>238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679</v>
      </c>
      <c r="C9678" s="205" t="s">
        <v>680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284</v>
      </c>
      <c r="H9678" s="207" t="s">
        <v>1034</v>
      </c>
      <c r="I9678" s="207" t="s">
        <v>239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679</v>
      </c>
      <c r="C9679" s="205" t="s">
        <v>680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284</v>
      </c>
      <c r="H9679" s="207" t="s">
        <v>993</v>
      </c>
      <c r="I9679" s="207" t="s">
        <v>239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679</v>
      </c>
      <c r="C9680" s="205" t="s">
        <v>680</v>
      </c>
      <c r="D9680" s="72" t="str">
        <f t="shared" si="303"/>
        <v>mar/2019</v>
      </c>
      <c r="E9680" s="206">
        <v>43549</v>
      </c>
      <c r="F9680" s="205" t="s">
        <v>209</v>
      </c>
      <c r="G9680" s="205" t="s">
        <v>284</v>
      </c>
      <c r="H9680" s="207" t="s">
        <v>295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679</v>
      </c>
      <c r="C9681" s="205" t="s">
        <v>680</v>
      </c>
      <c r="D9681" s="72" t="str">
        <f t="shared" si="303"/>
        <v>mar/2019</v>
      </c>
      <c r="E9681" s="206">
        <v>43549</v>
      </c>
      <c r="F9681" s="205" t="s">
        <v>209</v>
      </c>
      <c r="G9681" s="205" t="s">
        <v>284</v>
      </c>
      <c r="H9681" s="207" t="s">
        <v>295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679</v>
      </c>
      <c r="C9682" s="205" t="s">
        <v>680</v>
      </c>
      <c r="D9682" s="72" t="str">
        <f t="shared" si="303"/>
        <v>mar/2019</v>
      </c>
      <c r="E9682" s="206">
        <v>43549</v>
      </c>
      <c r="F9682" s="205" t="s">
        <v>209</v>
      </c>
      <c r="G9682" s="205" t="s">
        <v>284</v>
      </c>
      <c r="H9682" s="207" t="s">
        <v>295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679</v>
      </c>
      <c r="C9683" s="205" t="s">
        <v>680</v>
      </c>
      <c r="D9683" s="72" t="str">
        <f t="shared" si="303"/>
        <v>mar/2019</v>
      </c>
      <c r="E9683" s="206">
        <v>43549</v>
      </c>
      <c r="F9683" s="205" t="s">
        <v>209</v>
      </c>
      <c r="G9683" s="205" t="s">
        <v>284</v>
      </c>
      <c r="H9683" s="207" t="s">
        <v>295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679</v>
      </c>
      <c r="C9684" s="205" t="s">
        <v>680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284</v>
      </c>
      <c r="H9684" s="207" t="s">
        <v>1979</v>
      </c>
      <c r="I9684" s="207" t="s">
        <v>238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679</v>
      </c>
      <c r="C9685" s="205" t="s">
        <v>680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284</v>
      </c>
      <c r="H9685" s="207" t="s">
        <v>317</v>
      </c>
      <c r="I9685" s="207" t="s">
        <v>248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679</v>
      </c>
      <c r="C9686" s="205" t="s">
        <v>680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284</v>
      </c>
      <c r="H9686" s="207" t="s">
        <v>317</v>
      </c>
      <c r="I9686" s="207" t="s">
        <v>189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679</v>
      </c>
      <c r="C9687" s="205" t="s">
        <v>680</v>
      </c>
      <c r="D9687" s="72" t="str">
        <f t="shared" si="303"/>
        <v>mar/2019</v>
      </c>
      <c r="E9687" s="206">
        <v>43550</v>
      </c>
      <c r="F9687" s="205" t="s">
        <v>1606</v>
      </c>
      <c r="G9687" s="205" t="s">
        <v>284</v>
      </c>
      <c r="H9687" s="207" t="s">
        <v>1876</v>
      </c>
      <c r="I9687" s="207" t="s">
        <v>201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679</v>
      </c>
      <c r="C9688" s="205" t="s">
        <v>680</v>
      </c>
      <c r="D9688" s="72" t="str">
        <f t="shared" si="303"/>
        <v>mar/2019</v>
      </c>
      <c r="E9688" s="206">
        <v>43550</v>
      </c>
      <c r="F9688" s="205" t="s">
        <v>172</v>
      </c>
      <c r="G9688" s="205" t="s">
        <v>284</v>
      </c>
      <c r="H9688" s="207" t="s">
        <v>1258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679</v>
      </c>
      <c r="C9689" s="205" t="s">
        <v>680</v>
      </c>
      <c r="D9689" s="72" t="str">
        <f t="shared" si="303"/>
        <v>mar/2019</v>
      </c>
      <c r="E9689" s="206">
        <v>43550</v>
      </c>
      <c r="F9689" s="205" t="s">
        <v>1921</v>
      </c>
      <c r="G9689" s="205" t="s">
        <v>284</v>
      </c>
      <c r="H9689" s="207" t="s">
        <v>1922</v>
      </c>
      <c r="I9689" s="207" t="s">
        <v>195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679</v>
      </c>
      <c r="C9690" s="205" t="s">
        <v>680</v>
      </c>
      <c r="D9690" s="72" t="str">
        <f t="shared" si="303"/>
        <v>mar/2019</v>
      </c>
      <c r="E9690" s="206">
        <v>43550</v>
      </c>
      <c r="F9690" s="205" t="s">
        <v>209</v>
      </c>
      <c r="G9690" s="205" t="s">
        <v>284</v>
      </c>
      <c r="H9690" s="207" t="s">
        <v>295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679</v>
      </c>
      <c r="C9691" s="205" t="s">
        <v>680</v>
      </c>
      <c r="D9691" s="72" t="str">
        <f t="shared" si="303"/>
        <v>mar/2019</v>
      </c>
      <c r="E9691" s="206">
        <v>43550</v>
      </c>
      <c r="F9691" s="205" t="s">
        <v>209</v>
      </c>
      <c r="G9691" s="205" t="s">
        <v>284</v>
      </c>
      <c r="H9691" s="207" t="s">
        <v>295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679</v>
      </c>
      <c r="C9692" s="205" t="s">
        <v>680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286</v>
      </c>
      <c r="H9692" s="207" t="s">
        <v>574</v>
      </c>
      <c r="I9692" s="207" t="s">
        <v>239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679</v>
      </c>
      <c r="C9693" s="205" t="s">
        <v>680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286</v>
      </c>
      <c r="H9693" s="207" t="s">
        <v>574</v>
      </c>
      <c r="I9693" s="207" t="s">
        <v>189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679</v>
      </c>
      <c r="C9694" s="205" t="s">
        <v>680</v>
      </c>
      <c r="D9694" s="72" t="str">
        <f t="shared" si="303"/>
        <v>mar/2019</v>
      </c>
      <c r="E9694" s="206">
        <v>43551</v>
      </c>
      <c r="F9694" s="205" t="s">
        <v>1658</v>
      </c>
      <c r="G9694" s="205" t="s">
        <v>284</v>
      </c>
      <c r="H9694" s="207" t="s">
        <v>1879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679</v>
      </c>
      <c r="C9695" s="205" t="s">
        <v>680</v>
      </c>
      <c r="D9695" s="72" t="str">
        <f t="shared" si="303"/>
        <v>mar/2019</v>
      </c>
      <c r="E9695" s="206">
        <v>43551</v>
      </c>
      <c r="F9695" s="205" t="s">
        <v>172</v>
      </c>
      <c r="G9695" s="205" t="s">
        <v>284</v>
      </c>
      <c r="H9695" s="207" t="s">
        <v>1879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679</v>
      </c>
      <c r="C9696" s="205" t="s">
        <v>680</v>
      </c>
      <c r="D9696" s="72" t="str">
        <f t="shared" si="303"/>
        <v>mar/2019</v>
      </c>
      <c r="E9696" s="206">
        <v>43551</v>
      </c>
      <c r="F9696" s="205" t="s">
        <v>513</v>
      </c>
      <c r="G9696" s="205" t="s">
        <v>284</v>
      </c>
      <c r="H9696" s="207" t="s">
        <v>203</v>
      </c>
      <c r="I9696" s="207" t="s">
        <v>289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679</v>
      </c>
      <c r="C9697" s="205" t="s">
        <v>680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284</v>
      </c>
      <c r="H9697" s="207" t="s">
        <v>339</v>
      </c>
      <c r="I9697" s="207" t="s">
        <v>164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679</v>
      </c>
      <c r="C9698" s="205" t="s">
        <v>680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284</v>
      </c>
      <c r="H9698" s="207" t="s">
        <v>1980</v>
      </c>
      <c r="I9698" s="207" t="s">
        <v>163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679</v>
      </c>
      <c r="C9699" s="205" t="s">
        <v>680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284</v>
      </c>
      <c r="H9699" s="207" t="s">
        <v>1011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679</v>
      </c>
      <c r="C9700" s="205" t="s">
        <v>680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286</v>
      </c>
      <c r="H9700" s="207" t="s">
        <v>1913</v>
      </c>
      <c r="I9700" s="207" t="s">
        <v>238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679</v>
      </c>
      <c r="C9701" s="205" t="s">
        <v>680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286</v>
      </c>
      <c r="H9701" s="207" t="s">
        <v>1913</v>
      </c>
      <c r="I9701" s="207" t="s">
        <v>189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679</v>
      </c>
      <c r="C9702" s="205" t="s">
        <v>680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286</v>
      </c>
      <c r="H9702" s="207" t="s">
        <v>1913</v>
      </c>
      <c r="I9702" s="207" t="s">
        <v>238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679</v>
      </c>
      <c r="C9703" s="205" t="s">
        <v>680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286</v>
      </c>
      <c r="H9703" s="207" t="s">
        <v>1913</v>
      </c>
      <c r="I9703" s="207" t="s">
        <v>189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681</v>
      </c>
      <c r="C9704" s="205" t="s">
        <v>680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284</v>
      </c>
      <c r="H9704" s="207" t="s">
        <v>140</v>
      </c>
      <c r="I9704" s="207" t="s">
        <v>224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679</v>
      </c>
      <c r="C9705" s="205" t="s">
        <v>680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284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679</v>
      </c>
      <c r="C9706" s="205" t="s">
        <v>680</v>
      </c>
      <c r="D9706" s="72" t="str">
        <f t="shared" si="303"/>
        <v>mar/2019</v>
      </c>
      <c r="E9706" s="206">
        <v>43552</v>
      </c>
      <c r="F9706" s="205" t="s">
        <v>1658</v>
      </c>
      <c r="G9706" s="205" t="s">
        <v>284</v>
      </c>
      <c r="H9706" s="207" t="s">
        <v>1878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679</v>
      </c>
      <c r="C9707" s="205" t="s">
        <v>680</v>
      </c>
      <c r="D9707" s="72" t="str">
        <f t="shared" si="303"/>
        <v>mar/2019</v>
      </c>
      <c r="E9707" s="206">
        <v>43552</v>
      </c>
      <c r="F9707" s="205" t="s">
        <v>172</v>
      </c>
      <c r="G9707" s="205" t="s">
        <v>284</v>
      </c>
      <c r="H9707" s="207" t="s">
        <v>1878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679</v>
      </c>
      <c r="C9708" s="205" t="s">
        <v>680</v>
      </c>
      <c r="D9708" s="72" t="str">
        <f t="shared" si="303"/>
        <v>mar/2019</v>
      </c>
      <c r="E9708" s="206">
        <v>43552</v>
      </c>
      <c r="F9708" s="205" t="s">
        <v>209</v>
      </c>
      <c r="G9708" s="205" t="s">
        <v>284</v>
      </c>
      <c r="H9708" s="207" t="s">
        <v>295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679</v>
      </c>
      <c r="C9709" s="205" t="s">
        <v>680</v>
      </c>
      <c r="D9709" s="72" t="str">
        <f t="shared" si="303"/>
        <v>mar/2019</v>
      </c>
      <c r="E9709" s="206">
        <v>43552</v>
      </c>
      <c r="F9709" s="205" t="s">
        <v>209</v>
      </c>
      <c r="G9709" s="205" t="s">
        <v>284</v>
      </c>
      <c r="H9709" s="207" t="s">
        <v>295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679</v>
      </c>
      <c r="C9710" s="205" t="s">
        <v>680</v>
      </c>
      <c r="D9710" s="72" t="str">
        <f t="shared" si="303"/>
        <v>mar/2019</v>
      </c>
      <c r="E9710" s="206">
        <v>43552</v>
      </c>
      <c r="F9710" s="205" t="s">
        <v>209</v>
      </c>
      <c r="G9710" s="205" t="s">
        <v>284</v>
      </c>
      <c r="H9710" s="207" t="s">
        <v>295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679</v>
      </c>
      <c r="C9711" s="205" t="s">
        <v>680</v>
      </c>
      <c r="D9711" s="72" t="str">
        <f t="shared" si="303"/>
        <v>mar/2019</v>
      </c>
      <c r="E9711" s="206">
        <v>43552</v>
      </c>
      <c r="F9711" s="205" t="s">
        <v>209</v>
      </c>
      <c r="G9711" s="205" t="s">
        <v>284</v>
      </c>
      <c r="H9711" s="207" t="s">
        <v>295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679</v>
      </c>
      <c r="C9712" s="205" t="s">
        <v>680</v>
      </c>
      <c r="D9712" s="72" t="str">
        <f t="shared" si="303"/>
        <v>mar/2019</v>
      </c>
      <c r="E9712" s="206">
        <v>43552</v>
      </c>
      <c r="F9712" s="205" t="s">
        <v>209</v>
      </c>
      <c r="G9712" s="205" t="s">
        <v>284</v>
      </c>
      <c r="H9712" s="207" t="s">
        <v>295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679</v>
      </c>
      <c r="C9713" s="205" t="s">
        <v>680</v>
      </c>
      <c r="D9713" s="72" t="str">
        <f t="shared" si="303"/>
        <v>mar/2019</v>
      </c>
      <c r="E9713" s="206">
        <v>43552</v>
      </c>
      <c r="F9713" s="205" t="s">
        <v>209</v>
      </c>
      <c r="G9713" s="205" t="s">
        <v>284</v>
      </c>
      <c r="H9713" s="207" t="s">
        <v>295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681</v>
      </c>
      <c r="C9714" s="205" t="s">
        <v>680</v>
      </c>
      <c r="D9714" s="72" t="str">
        <f t="shared" si="303"/>
        <v>mar/2019</v>
      </c>
      <c r="E9714" s="206">
        <v>43552</v>
      </c>
      <c r="F9714" s="205" t="s">
        <v>200</v>
      </c>
      <c r="G9714" s="205" t="s">
        <v>284</v>
      </c>
      <c r="H9714" s="207" t="s">
        <v>1875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679</v>
      </c>
      <c r="C9715" s="205" t="s">
        <v>680</v>
      </c>
      <c r="D9715" s="72" t="str">
        <f t="shared" si="303"/>
        <v>mar/2019</v>
      </c>
      <c r="E9715" s="206">
        <v>43552</v>
      </c>
      <c r="F9715" s="205" t="s">
        <v>200</v>
      </c>
      <c r="G9715" s="205" t="s">
        <v>284</v>
      </c>
      <c r="H9715" s="207" t="s">
        <v>1875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679</v>
      </c>
      <c r="C9716" s="205" t="s">
        <v>680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284</v>
      </c>
      <c r="H9716" s="207" t="s">
        <v>574</v>
      </c>
      <c r="I9716" s="207" t="s">
        <v>237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679</v>
      </c>
      <c r="C9717" s="205" t="s">
        <v>680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284</v>
      </c>
      <c r="H9717" s="207" t="s">
        <v>574</v>
      </c>
      <c r="I9717" s="207" t="s">
        <v>189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679</v>
      </c>
      <c r="C9718" s="205" t="s">
        <v>680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314</v>
      </c>
      <c r="H9718" s="207" t="s">
        <v>574</v>
      </c>
      <c r="I9718" s="207" t="s">
        <v>237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679</v>
      </c>
      <c r="C9719" s="205" t="s">
        <v>680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314</v>
      </c>
      <c r="H9719" s="207" t="s">
        <v>574</v>
      </c>
      <c r="I9719" s="207" t="s">
        <v>189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679</v>
      </c>
      <c r="C9720" s="205" t="s">
        <v>680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284</v>
      </c>
      <c r="H9720" s="207" t="s">
        <v>1896</v>
      </c>
      <c r="I9720" s="207" t="s">
        <v>232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679</v>
      </c>
      <c r="C9721" s="205" t="s">
        <v>680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284</v>
      </c>
      <c r="H9721" s="207" t="s">
        <v>1482</v>
      </c>
      <c r="I9721" s="207" t="s">
        <v>232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679</v>
      </c>
      <c r="C9722" s="205" t="s">
        <v>680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284</v>
      </c>
      <c r="H9722" s="207" t="s">
        <v>1003</v>
      </c>
      <c r="I9722" s="207" t="s">
        <v>232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679</v>
      </c>
      <c r="C9723" s="205" t="s">
        <v>680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284</v>
      </c>
      <c r="H9723" s="207" t="s">
        <v>325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679</v>
      </c>
      <c r="C9724" s="205" t="s">
        <v>680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284</v>
      </c>
      <c r="H9724" s="207" t="s">
        <v>325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679</v>
      </c>
      <c r="C9725" s="205" t="s">
        <v>680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284</v>
      </c>
      <c r="H9725" s="207" t="s">
        <v>325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679</v>
      </c>
      <c r="C9726" s="205" t="s">
        <v>680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284</v>
      </c>
      <c r="H9726" s="207" t="s">
        <v>1897</v>
      </c>
      <c r="I9726" s="207" t="s">
        <v>232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679</v>
      </c>
      <c r="C9727" s="205" t="s">
        <v>680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284</v>
      </c>
      <c r="H9727" s="207" t="s">
        <v>1897</v>
      </c>
      <c r="I9727" s="207" t="s">
        <v>232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679</v>
      </c>
      <c r="C9728" s="205" t="s">
        <v>680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284</v>
      </c>
      <c r="H9728" s="207" t="s">
        <v>1005</v>
      </c>
      <c r="I9728" s="207" t="s">
        <v>232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679</v>
      </c>
      <c r="C9729" s="205" t="s">
        <v>680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284</v>
      </c>
      <c r="H9729" s="207" t="s">
        <v>1005</v>
      </c>
      <c r="I9729" s="207" t="s">
        <v>232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679</v>
      </c>
      <c r="C9730" s="205" t="s">
        <v>680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284</v>
      </c>
      <c r="H9730" s="207" t="s">
        <v>1000</v>
      </c>
      <c r="I9730" s="207" t="s">
        <v>232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679</v>
      </c>
      <c r="C9731" s="205" t="s">
        <v>680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284</v>
      </c>
      <c r="H9731" s="207" t="s">
        <v>999</v>
      </c>
      <c r="I9731" s="207" t="s">
        <v>232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679</v>
      </c>
      <c r="C9732" s="205" t="s">
        <v>680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284</v>
      </c>
      <c r="H9732" s="207" t="s">
        <v>1059</v>
      </c>
      <c r="I9732" s="207" t="s">
        <v>232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679</v>
      </c>
      <c r="C9733" s="205" t="s">
        <v>680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284</v>
      </c>
      <c r="H9733" s="207" t="s">
        <v>1822</v>
      </c>
      <c r="I9733" s="207" t="s">
        <v>232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679</v>
      </c>
      <c r="C9734" s="205" t="s">
        <v>680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284</v>
      </c>
      <c r="H9734" s="207" t="s">
        <v>216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679</v>
      </c>
      <c r="C9735" s="205" t="s">
        <v>680</v>
      </c>
      <c r="D9735" s="72" t="str">
        <f t="shared" si="305"/>
        <v>mar/2019</v>
      </c>
      <c r="E9735" s="206">
        <v>43553</v>
      </c>
      <c r="F9735" s="205" t="s">
        <v>1606</v>
      </c>
      <c r="G9735" s="205" t="s">
        <v>284</v>
      </c>
      <c r="H9735" s="207" t="s">
        <v>1876</v>
      </c>
      <c r="I9735" s="207" t="s">
        <v>201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679</v>
      </c>
      <c r="C9736" s="205" t="s">
        <v>680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284</v>
      </c>
      <c r="H9736" s="207" t="s">
        <v>1981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679</v>
      </c>
      <c r="C9737" s="205" t="s">
        <v>680</v>
      </c>
      <c r="D9737" s="72" t="str">
        <f t="shared" si="305"/>
        <v>mar/2019</v>
      </c>
      <c r="E9737" s="206">
        <v>43553</v>
      </c>
      <c r="F9737" s="205" t="s">
        <v>170</v>
      </c>
      <c r="G9737" s="205" t="s">
        <v>284</v>
      </c>
      <c r="H9737" s="207" t="s">
        <v>1982</v>
      </c>
      <c r="I9737" s="207" t="s">
        <v>227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681</v>
      </c>
      <c r="C9738" s="205" t="s">
        <v>680</v>
      </c>
      <c r="D9738" s="72" t="str">
        <f t="shared" si="305"/>
        <v>mar/2019</v>
      </c>
      <c r="E9738" s="206">
        <v>43553</v>
      </c>
      <c r="F9738" s="205" t="s">
        <v>170</v>
      </c>
      <c r="G9738" s="205" t="s">
        <v>284</v>
      </c>
      <c r="H9738" s="207" t="s">
        <v>1982</v>
      </c>
      <c r="I9738" s="207" t="s">
        <v>227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679</v>
      </c>
      <c r="C9739" s="205" t="s">
        <v>680</v>
      </c>
      <c r="D9739" s="72" t="str">
        <f t="shared" si="305"/>
        <v>mar/2019</v>
      </c>
      <c r="E9739" s="206">
        <v>43553</v>
      </c>
      <c r="F9739" s="205" t="s">
        <v>513</v>
      </c>
      <c r="G9739" s="205" t="s">
        <v>284</v>
      </c>
      <c r="H9739" s="207" t="s">
        <v>203</v>
      </c>
      <c r="I9739" s="207" t="s">
        <v>289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679</v>
      </c>
      <c r="C9740" s="205" t="s">
        <v>680</v>
      </c>
      <c r="D9740" s="72" t="str">
        <f t="shared" si="305"/>
        <v>mar/2019</v>
      </c>
      <c r="E9740" s="206">
        <v>43553</v>
      </c>
      <c r="F9740" s="205" t="s">
        <v>209</v>
      </c>
      <c r="G9740" s="205" t="s">
        <v>284</v>
      </c>
      <c r="H9740" s="207" t="s">
        <v>295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679</v>
      </c>
      <c r="C9741" s="205" t="s">
        <v>680</v>
      </c>
      <c r="D9741" s="72" t="str">
        <f t="shared" si="305"/>
        <v>mar/2019</v>
      </c>
      <c r="E9741" s="206">
        <v>43553</v>
      </c>
      <c r="F9741" s="205" t="s">
        <v>209</v>
      </c>
      <c r="G9741" s="205" t="s">
        <v>284</v>
      </c>
      <c r="H9741" s="207" t="s">
        <v>295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679</v>
      </c>
      <c r="C9742" s="205" t="s">
        <v>680</v>
      </c>
      <c r="D9742" s="72" t="str">
        <f t="shared" si="305"/>
        <v>mar/2019</v>
      </c>
      <c r="E9742" s="206">
        <v>43553</v>
      </c>
      <c r="F9742" s="205" t="s">
        <v>209</v>
      </c>
      <c r="G9742" s="205" t="s">
        <v>284</v>
      </c>
      <c r="H9742" s="207" t="s">
        <v>295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679</v>
      </c>
      <c r="C9743" s="205" t="s">
        <v>680</v>
      </c>
      <c r="D9743" s="72" t="str">
        <f t="shared" si="305"/>
        <v>mar/2019</v>
      </c>
      <c r="E9743" s="206">
        <v>43553</v>
      </c>
      <c r="F9743" s="205" t="s">
        <v>209</v>
      </c>
      <c r="G9743" s="205" t="s">
        <v>284</v>
      </c>
      <c r="H9743" s="207" t="s">
        <v>295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679</v>
      </c>
      <c r="C9744" s="205" t="s">
        <v>680</v>
      </c>
      <c r="D9744" s="72" t="str">
        <f t="shared" si="305"/>
        <v>mar/2019</v>
      </c>
      <c r="E9744" s="206">
        <v>43553</v>
      </c>
      <c r="F9744" s="205" t="s">
        <v>209</v>
      </c>
      <c r="G9744" s="205" t="s">
        <v>284</v>
      </c>
      <c r="H9744" s="207" t="s">
        <v>295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679</v>
      </c>
      <c r="C9745" s="205" t="s">
        <v>680</v>
      </c>
      <c r="D9745" s="72" t="str">
        <f t="shared" si="305"/>
        <v>mar/2019</v>
      </c>
      <c r="E9745" s="206">
        <v>43553</v>
      </c>
      <c r="F9745" s="205" t="s">
        <v>209</v>
      </c>
      <c r="G9745" s="205" t="s">
        <v>284</v>
      </c>
      <c r="H9745" s="207" t="s">
        <v>295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679</v>
      </c>
      <c r="C9746" s="205" t="s">
        <v>680</v>
      </c>
      <c r="D9746" s="72" t="str">
        <f t="shared" si="305"/>
        <v>mar/2019</v>
      </c>
      <c r="E9746" s="206">
        <v>43553</v>
      </c>
      <c r="F9746" s="205" t="s">
        <v>209</v>
      </c>
      <c r="G9746" s="205" t="s">
        <v>284</v>
      </c>
      <c r="H9746" s="207" t="s">
        <v>295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679</v>
      </c>
      <c r="C9747" s="205" t="s">
        <v>680</v>
      </c>
      <c r="D9747" s="72" t="str">
        <f t="shared" si="305"/>
        <v>mar/2019</v>
      </c>
      <c r="E9747" s="206">
        <v>43553</v>
      </c>
      <c r="F9747" s="205" t="s">
        <v>209</v>
      </c>
      <c r="G9747" s="205" t="s">
        <v>284</v>
      </c>
      <c r="H9747" s="207" t="s">
        <v>295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679</v>
      </c>
      <c r="C9748" s="205" t="s">
        <v>680</v>
      </c>
      <c r="D9748" s="72" t="str">
        <f t="shared" si="305"/>
        <v>mar/2019</v>
      </c>
      <c r="E9748" s="206">
        <v>43553</v>
      </c>
      <c r="F9748" s="205" t="s">
        <v>209</v>
      </c>
      <c r="G9748" s="205" t="s">
        <v>284</v>
      </c>
      <c r="H9748" s="207" t="s">
        <v>295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679</v>
      </c>
      <c r="C9749" s="205" t="s">
        <v>680</v>
      </c>
      <c r="D9749" s="72" t="str">
        <f t="shared" si="305"/>
        <v>mar/2019</v>
      </c>
      <c r="E9749" s="206">
        <v>43553</v>
      </c>
      <c r="F9749" s="205" t="s">
        <v>209</v>
      </c>
      <c r="G9749" s="205" t="s">
        <v>284</v>
      </c>
      <c r="H9749" s="207" t="s">
        <v>295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679</v>
      </c>
      <c r="C9750" s="205" t="s">
        <v>680</v>
      </c>
      <c r="D9750" s="72" t="str">
        <f t="shared" si="305"/>
        <v>mar/2019</v>
      </c>
      <c r="E9750" s="206">
        <v>43553</v>
      </c>
      <c r="F9750" s="205" t="s">
        <v>209</v>
      </c>
      <c r="G9750" s="205" t="s">
        <v>284</v>
      </c>
      <c r="H9750" s="207" t="s">
        <v>295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679</v>
      </c>
      <c r="C9751" s="205" t="s">
        <v>680</v>
      </c>
      <c r="D9751" s="72" t="str">
        <f t="shared" si="305"/>
        <v>mar/2019</v>
      </c>
      <c r="E9751" s="206">
        <v>43553</v>
      </c>
      <c r="F9751" s="205" t="s">
        <v>209</v>
      </c>
      <c r="G9751" s="205" t="s">
        <v>284</v>
      </c>
      <c r="H9751" s="207" t="s">
        <v>295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679</v>
      </c>
      <c r="C9752" s="205" t="s">
        <v>680</v>
      </c>
      <c r="D9752" s="72" t="str">
        <f t="shared" si="305"/>
        <v>mar/2019</v>
      </c>
      <c r="E9752" s="206">
        <v>43553</v>
      </c>
      <c r="F9752" s="205" t="s">
        <v>209</v>
      </c>
      <c r="G9752" s="205" t="s">
        <v>284</v>
      </c>
      <c r="H9752" s="207" t="s">
        <v>295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679</v>
      </c>
      <c r="C9753" s="205" t="s">
        <v>680</v>
      </c>
      <c r="D9753" s="72" t="str">
        <f t="shared" si="305"/>
        <v>mar/2019</v>
      </c>
      <c r="E9753" s="206">
        <v>43553</v>
      </c>
      <c r="F9753" s="205" t="s">
        <v>209</v>
      </c>
      <c r="G9753" s="205" t="s">
        <v>284</v>
      </c>
      <c r="H9753" s="207" t="s">
        <v>295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679</v>
      </c>
      <c r="C9754" s="205" t="s">
        <v>680</v>
      </c>
      <c r="D9754" s="72" t="str">
        <f t="shared" si="305"/>
        <v>mar/2019</v>
      </c>
      <c r="E9754" s="206">
        <v>43553</v>
      </c>
      <c r="F9754" s="205" t="s">
        <v>200</v>
      </c>
      <c r="G9754" s="205" t="s">
        <v>284</v>
      </c>
      <c r="H9754" s="207" t="s">
        <v>291</v>
      </c>
      <c r="I9754" s="207" t="s">
        <v>226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681</v>
      </c>
      <c r="C9755" s="205" t="s">
        <v>680</v>
      </c>
      <c r="D9755" s="72" t="str">
        <f t="shared" si="305"/>
        <v>mar/2019</v>
      </c>
      <c r="E9755" s="206">
        <v>43553</v>
      </c>
      <c r="F9755" s="205" t="s">
        <v>200</v>
      </c>
      <c r="G9755" s="205" t="s">
        <v>284</v>
      </c>
      <c r="H9755" s="207" t="s">
        <v>1875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679</v>
      </c>
      <c r="C9756" s="205" t="s">
        <v>680</v>
      </c>
      <c r="D9756" s="72" t="str">
        <f t="shared" si="305"/>
        <v>mar/2019</v>
      </c>
      <c r="E9756" s="206">
        <v>43553</v>
      </c>
      <c r="F9756" s="205" t="s">
        <v>200</v>
      </c>
      <c r="G9756" s="205" t="s">
        <v>284</v>
      </c>
      <c r="H9756" s="207" t="s">
        <v>1875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679</v>
      </c>
      <c r="C9757" s="205" t="s">
        <v>680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284</v>
      </c>
      <c r="H9757" s="207" t="s">
        <v>1983</v>
      </c>
      <c r="I9757" s="207" t="s">
        <v>237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679</v>
      </c>
      <c r="C9758" s="205" t="s">
        <v>680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284</v>
      </c>
      <c r="H9758" s="207" t="s">
        <v>1983</v>
      </c>
      <c r="I9758" s="207" t="s">
        <v>189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679</v>
      </c>
      <c r="C9759" s="205" t="s">
        <v>680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284</v>
      </c>
      <c r="H9759" s="207" t="s">
        <v>1573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679</v>
      </c>
      <c r="C9760" s="205" t="s">
        <v>680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284</v>
      </c>
      <c r="H9760" s="207" t="s">
        <v>1027</v>
      </c>
      <c r="I9760" s="207" t="s">
        <v>242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679</v>
      </c>
      <c r="C9761" s="205" t="s">
        <v>680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284</v>
      </c>
      <c r="H9761" s="207" t="s">
        <v>1027</v>
      </c>
      <c r="I9761" s="207" t="s">
        <v>242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679</v>
      </c>
      <c r="C9762" s="205" t="s">
        <v>680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284</v>
      </c>
      <c r="H9762" s="207" t="s">
        <v>1027</v>
      </c>
      <c r="I9762" s="207" t="s">
        <v>242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679</v>
      </c>
      <c r="C9763" s="205" t="s">
        <v>680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284</v>
      </c>
      <c r="H9763" s="207" t="s">
        <v>1027</v>
      </c>
      <c r="I9763" s="207" t="s">
        <v>242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679</v>
      </c>
      <c r="C9764" s="205" t="s">
        <v>680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284</v>
      </c>
      <c r="H9764" s="207" t="s">
        <v>1027</v>
      </c>
      <c r="I9764" s="207" t="s">
        <v>242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679</v>
      </c>
      <c r="C9765" s="205" t="s">
        <v>680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284</v>
      </c>
      <c r="H9765" s="207" t="s">
        <v>1027</v>
      </c>
      <c r="I9765" s="207" t="s">
        <v>242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679</v>
      </c>
      <c r="C9766" s="205" t="s">
        <v>680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284</v>
      </c>
      <c r="H9766" s="207" t="s">
        <v>1027</v>
      </c>
      <c r="I9766" s="207" t="s">
        <v>242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679</v>
      </c>
      <c r="C9767" s="205" t="s">
        <v>680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284</v>
      </c>
      <c r="H9767" s="207" t="s">
        <v>1027</v>
      </c>
      <c r="I9767" s="207" t="s">
        <v>242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679</v>
      </c>
      <c r="C9768" s="205" t="s">
        <v>680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284</v>
      </c>
      <c r="H9768" s="207" t="s">
        <v>1027</v>
      </c>
      <c r="I9768" s="207" t="s">
        <v>242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679</v>
      </c>
      <c r="C9769" s="205" t="s">
        <v>680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284</v>
      </c>
      <c r="H9769" s="207" t="s">
        <v>1027</v>
      </c>
      <c r="I9769" s="207" t="s">
        <v>242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679</v>
      </c>
      <c r="C9770" s="205" t="s">
        <v>680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284</v>
      </c>
      <c r="H9770" s="207" t="s">
        <v>1027</v>
      </c>
      <c r="I9770" s="207" t="s">
        <v>242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679</v>
      </c>
      <c r="C9771" s="205" t="s">
        <v>680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284</v>
      </c>
      <c r="H9771" s="207" t="s">
        <v>1027</v>
      </c>
      <c r="I9771" s="207" t="s">
        <v>242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679</v>
      </c>
      <c r="C9772" s="205" t="s">
        <v>680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284</v>
      </c>
      <c r="H9772" s="207" t="s">
        <v>1027</v>
      </c>
      <c r="I9772" s="207" t="s">
        <v>242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679</v>
      </c>
      <c r="C9773" s="205" t="s">
        <v>680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284</v>
      </c>
      <c r="H9773" s="207" t="s">
        <v>1027</v>
      </c>
      <c r="I9773" s="207" t="s">
        <v>242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679</v>
      </c>
      <c r="C9774" s="205" t="s">
        <v>680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284</v>
      </c>
      <c r="H9774" s="207" t="s">
        <v>1027</v>
      </c>
      <c r="I9774" s="207" t="s">
        <v>242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679</v>
      </c>
      <c r="C9775" s="205" t="s">
        <v>680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284</v>
      </c>
      <c r="H9775" s="207" t="s">
        <v>1027</v>
      </c>
      <c r="I9775" s="207" t="s">
        <v>242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679</v>
      </c>
      <c r="C9776" s="205" t="s">
        <v>680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284</v>
      </c>
      <c r="H9776" s="207" t="s">
        <v>1027</v>
      </c>
      <c r="I9776" s="207" t="s">
        <v>242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679</v>
      </c>
      <c r="C9777" s="205" t="s">
        <v>680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284</v>
      </c>
      <c r="H9777" s="207" t="s">
        <v>1027</v>
      </c>
      <c r="I9777" s="207" t="s">
        <v>242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679</v>
      </c>
      <c r="C9778" s="205" t="s">
        <v>680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284</v>
      </c>
      <c r="H9778" s="207" t="s">
        <v>1027</v>
      </c>
      <c r="I9778" s="207" t="s">
        <v>242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679</v>
      </c>
      <c r="C9779" s="205" t="s">
        <v>680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284</v>
      </c>
      <c r="H9779" s="207" t="s">
        <v>1027</v>
      </c>
      <c r="I9779" s="207" t="s">
        <v>242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679</v>
      </c>
      <c r="C9780" s="205" t="s">
        <v>680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284</v>
      </c>
      <c r="H9780" s="207" t="s">
        <v>1027</v>
      </c>
      <c r="I9780" s="207" t="s">
        <v>242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679</v>
      </c>
      <c r="C9781" s="205" t="s">
        <v>680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284</v>
      </c>
      <c r="H9781" s="207" t="s">
        <v>1027</v>
      </c>
      <c r="I9781" s="207" t="s">
        <v>242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679</v>
      </c>
      <c r="C9782" s="205" t="s">
        <v>680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284</v>
      </c>
      <c r="H9782" s="207" t="s">
        <v>1027</v>
      </c>
      <c r="I9782" s="207" t="s">
        <v>242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679</v>
      </c>
      <c r="C9783" s="205" t="s">
        <v>680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284</v>
      </c>
      <c r="H9783" s="207" t="s">
        <v>1027</v>
      </c>
      <c r="I9783" s="207" t="s">
        <v>242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679</v>
      </c>
      <c r="C9784" s="205" t="s">
        <v>680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284</v>
      </c>
      <c r="H9784" s="207" t="s">
        <v>1027</v>
      </c>
      <c r="I9784" s="207" t="s">
        <v>242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679</v>
      </c>
      <c r="C9785" s="205" t="s">
        <v>680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284</v>
      </c>
      <c r="H9785" s="207" t="s">
        <v>1027</v>
      </c>
      <c r="I9785" s="207" t="s">
        <v>242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679</v>
      </c>
      <c r="C9786" s="205" t="s">
        <v>680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284</v>
      </c>
      <c r="H9786" s="207" t="s">
        <v>1027</v>
      </c>
      <c r="I9786" s="207" t="s">
        <v>242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679</v>
      </c>
      <c r="C9787" s="205" t="s">
        <v>680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284</v>
      </c>
      <c r="H9787" s="207" t="s">
        <v>1027</v>
      </c>
      <c r="I9787" s="207" t="s">
        <v>242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679</v>
      </c>
      <c r="C9788" s="205" t="s">
        <v>680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284</v>
      </c>
      <c r="H9788" s="207" t="s">
        <v>1027</v>
      </c>
      <c r="I9788" s="207" t="s">
        <v>242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679</v>
      </c>
      <c r="C9789" s="205" t="s">
        <v>680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284</v>
      </c>
      <c r="H9789" s="207" t="s">
        <v>1027</v>
      </c>
      <c r="I9789" s="207" t="s">
        <v>242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679</v>
      </c>
      <c r="C9790" s="205" t="s">
        <v>680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284</v>
      </c>
      <c r="H9790" s="207" t="s">
        <v>1027</v>
      </c>
      <c r="I9790" s="207" t="s">
        <v>242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679</v>
      </c>
      <c r="C9791" s="205" t="s">
        <v>680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284</v>
      </c>
      <c r="H9791" s="207" t="s">
        <v>1027</v>
      </c>
      <c r="I9791" s="207" t="s">
        <v>242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679</v>
      </c>
      <c r="C9792" s="205" t="s">
        <v>680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284</v>
      </c>
      <c r="H9792" s="207" t="s">
        <v>1027</v>
      </c>
      <c r="I9792" s="207" t="s">
        <v>242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679</v>
      </c>
      <c r="C9793" s="205" t="s">
        <v>680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284</v>
      </c>
      <c r="H9793" s="207" t="s">
        <v>1027</v>
      </c>
      <c r="I9793" s="207" t="s">
        <v>242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679</v>
      </c>
      <c r="C9794" s="205" t="s">
        <v>680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284</v>
      </c>
      <c r="H9794" s="207" t="s">
        <v>1027</v>
      </c>
      <c r="I9794" s="207" t="s">
        <v>242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679</v>
      </c>
      <c r="C9795" s="205" t="s">
        <v>680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284</v>
      </c>
      <c r="H9795" s="207" t="s">
        <v>1027</v>
      </c>
      <c r="I9795" s="207" t="s">
        <v>242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679</v>
      </c>
      <c r="C9796" s="205" t="s">
        <v>680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284</v>
      </c>
      <c r="H9796" s="207" t="s">
        <v>1027</v>
      </c>
      <c r="I9796" s="207" t="s">
        <v>242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679</v>
      </c>
      <c r="C9797" s="205" t="s">
        <v>680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284</v>
      </c>
      <c r="H9797" s="207" t="s">
        <v>1027</v>
      </c>
      <c r="I9797" s="207" t="s">
        <v>242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679</v>
      </c>
      <c r="C9798" s="205" t="s">
        <v>680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284</v>
      </c>
      <c r="H9798" s="207" t="s">
        <v>1027</v>
      </c>
      <c r="I9798" s="207" t="s">
        <v>242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679</v>
      </c>
      <c r="C9799" s="205" t="s">
        <v>680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284</v>
      </c>
      <c r="H9799" s="207" t="s">
        <v>1027</v>
      </c>
      <c r="I9799" s="207" t="s">
        <v>242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679</v>
      </c>
      <c r="C9800" s="205" t="s">
        <v>680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284</v>
      </c>
      <c r="H9800" s="207" t="s">
        <v>1027</v>
      </c>
      <c r="I9800" s="207" t="s">
        <v>242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679</v>
      </c>
      <c r="C9801" s="205" t="s">
        <v>680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284</v>
      </c>
      <c r="H9801" s="207" t="s">
        <v>1027</v>
      </c>
      <c r="I9801" s="207" t="s">
        <v>242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679</v>
      </c>
      <c r="C9802" s="205" t="s">
        <v>680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284</v>
      </c>
      <c r="H9802" s="207" t="s">
        <v>1027</v>
      </c>
      <c r="I9802" s="207" t="s">
        <v>242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679</v>
      </c>
      <c r="C9803" s="205" t="s">
        <v>680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284</v>
      </c>
      <c r="H9803" s="207" t="s">
        <v>1027</v>
      </c>
      <c r="I9803" s="207" t="s">
        <v>242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679</v>
      </c>
      <c r="C9804" s="205" t="s">
        <v>680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284</v>
      </c>
      <c r="H9804" s="207" t="s">
        <v>1027</v>
      </c>
      <c r="I9804" s="207" t="s">
        <v>242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679</v>
      </c>
      <c r="C9805" s="205" t="s">
        <v>680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284</v>
      </c>
      <c r="H9805" s="207" t="s">
        <v>1027</v>
      </c>
      <c r="I9805" s="207" t="s">
        <v>242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679</v>
      </c>
      <c r="C9806" s="205" t="s">
        <v>680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284</v>
      </c>
      <c r="H9806" s="207" t="s">
        <v>1027</v>
      </c>
      <c r="I9806" s="207" t="s">
        <v>242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679</v>
      </c>
      <c r="C9807" s="205" t="s">
        <v>680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284</v>
      </c>
      <c r="H9807" s="207" t="s">
        <v>1027</v>
      </c>
      <c r="I9807" s="207" t="s">
        <v>242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679</v>
      </c>
      <c r="C9808" s="205" t="s">
        <v>680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284</v>
      </c>
      <c r="H9808" s="207" t="s">
        <v>1027</v>
      </c>
      <c r="I9808" s="207" t="s">
        <v>242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679</v>
      </c>
      <c r="C9809" s="205" t="s">
        <v>680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284</v>
      </c>
      <c r="H9809" s="207" t="s">
        <v>1027</v>
      </c>
      <c r="I9809" s="207" t="s">
        <v>242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679</v>
      </c>
      <c r="C9810" s="205" t="s">
        <v>680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284</v>
      </c>
      <c r="H9810" s="207" t="s">
        <v>1027</v>
      </c>
      <c r="I9810" s="207" t="s">
        <v>242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679</v>
      </c>
      <c r="C9811" s="205" t="s">
        <v>680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284</v>
      </c>
      <c r="H9811" s="207" t="s">
        <v>1027</v>
      </c>
      <c r="I9811" s="207" t="s">
        <v>242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679</v>
      </c>
      <c r="C9812" s="205" t="s">
        <v>680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284</v>
      </c>
      <c r="H9812" s="207" t="s">
        <v>1027</v>
      </c>
      <c r="I9812" s="207" t="s">
        <v>242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679</v>
      </c>
      <c r="C9813" s="205" t="s">
        <v>680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284</v>
      </c>
      <c r="H9813" s="207" t="s">
        <v>1027</v>
      </c>
      <c r="I9813" s="207" t="s">
        <v>242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679</v>
      </c>
      <c r="C9814" s="205" t="s">
        <v>680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284</v>
      </c>
      <c r="H9814" s="207" t="s">
        <v>1027</v>
      </c>
      <c r="I9814" s="207" t="s">
        <v>242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679</v>
      </c>
      <c r="C9815" s="205" t="s">
        <v>680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284</v>
      </c>
      <c r="H9815" s="207" t="s">
        <v>1027</v>
      </c>
      <c r="I9815" s="207" t="s">
        <v>242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679</v>
      </c>
      <c r="C9816" s="205" t="s">
        <v>680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284</v>
      </c>
      <c r="H9816" s="207" t="s">
        <v>1027</v>
      </c>
      <c r="I9816" s="207" t="s">
        <v>242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679</v>
      </c>
      <c r="C9817" s="205" t="s">
        <v>680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284</v>
      </c>
      <c r="H9817" s="207" t="s">
        <v>1027</v>
      </c>
      <c r="I9817" s="207" t="s">
        <v>242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679</v>
      </c>
      <c r="C9818" s="205" t="s">
        <v>680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284</v>
      </c>
      <c r="H9818" s="207" t="s">
        <v>1027</v>
      </c>
      <c r="I9818" s="207" t="s">
        <v>242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679</v>
      </c>
      <c r="C9819" s="205" t="s">
        <v>680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284</v>
      </c>
      <c r="H9819" s="207" t="s">
        <v>1027</v>
      </c>
      <c r="I9819" s="207" t="s">
        <v>242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679</v>
      </c>
      <c r="C9820" s="205" t="s">
        <v>680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284</v>
      </c>
      <c r="H9820" s="207" t="s">
        <v>1027</v>
      </c>
      <c r="I9820" s="207" t="s">
        <v>242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679</v>
      </c>
      <c r="C9821" s="205" t="s">
        <v>680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284</v>
      </c>
      <c r="H9821" s="207" t="s">
        <v>1027</v>
      </c>
      <c r="I9821" s="207" t="s">
        <v>242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679</v>
      </c>
      <c r="C9822" s="205" t="s">
        <v>680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284</v>
      </c>
      <c r="H9822" s="207" t="s">
        <v>1027</v>
      </c>
      <c r="I9822" s="207" t="s">
        <v>242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679</v>
      </c>
      <c r="C9823" s="205" t="s">
        <v>680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534</v>
      </c>
      <c r="H9823" s="207" t="s">
        <v>788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679</v>
      </c>
      <c r="C9824" s="205" t="s">
        <v>680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284</v>
      </c>
      <c r="H9824" s="207" t="s">
        <v>855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679</v>
      </c>
      <c r="C9825" s="205" t="s">
        <v>680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284</v>
      </c>
      <c r="H9825" s="207" t="s">
        <v>1984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679</v>
      </c>
      <c r="C9826" s="205" t="s">
        <v>680</v>
      </c>
      <c r="D9826" s="72" t="str">
        <f t="shared" si="307"/>
        <v>abr/2019</v>
      </c>
      <c r="E9826" s="206">
        <v>43556</v>
      </c>
      <c r="F9826" s="205" t="s">
        <v>513</v>
      </c>
      <c r="G9826" s="205" t="s">
        <v>284</v>
      </c>
      <c r="H9826" s="207" t="s">
        <v>203</v>
      </c>
      <c r="I9826" s="207" t="s">
        <v>289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679</v>
      </c>
      <c r="C9827" s="205" t="s">
        <v>680</v>
      </c>
      <c r="D9827" s="72" t="str">
        <f t="shared" si="307"/>
        <v>abr/2019</v>
      </c>
      <c r="E9827" s="206">
        <v>43556</v>
      </c>
      <c r="F9827" s="205" t="s">
        <v>209</v>
      </c>
      <c r="G9827" s="205" t="s">
        <v>284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679</v>
      </c>
      <c r="C9828" s="205" t="s">
        <v>680</v>
      </c>
      <c r="D9828" s="72" t="str">
        <f t="shared" si="307"/>
        <v>abr/2019</v>
      </c>
      <c r="E9828" s="206">
        <v>43556</v>
      </c>
      <c r="F9828" s="205" t="s">
        <v>209</v>
      </c>
      <c r="G9828" s="205" t="s">
        <v>284</v>
      </c>
      <c r="H9828" s="207" t="s">
        <v>196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679</v>
      </c>
      <c r="C9829" s="205" t="s">
        <v>680</v>
      </c>
      <c r="D9829" s="72" t="str">
        <f t="shared" si="307"/>
        <v>abr/2019</v>
      </c>
      <c r="E9829" s="206">
        <v>43556</v>
      </c>
      <c r="F9829" s="205" t="s">
        <v>209</v>
      </c>
      <c r="G9829" s="205" t="s">
        <v>284</v>
      </c>
      <c r="H9829" s="207" t="s">
        <v>196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679</v>
      </c>
      <c r="C9830" s="205" t="s">
        <v>680</v>
      </c>
      <c r="D9830" s="72" t="str">
        <f t="shared" si="307"/>
        <v>abr/2019</v>
      </c>
      <c r="E9830" s="206">
        <v>43556</v>
      </c>
      <c r="F9830" s="205" t="s">
        <v>209</v>
      </c>
      <c r="G9830" s="205" t="s">
        <v>284</v>
      </c>
      <c r="H9830" s="207" t="s">
        <v>295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679</v>
      </c>
      <c r="C9831" s="205" t="s">
        <v>680</v>
      </c>
      <c r="D9831" s="72" t="str">
        <f t="shared" si="307"/>
        <v>abr/2019</v>
      </c>
      <c r="E9831" s="206">
        <v>43556</v>
      </c>
      <c r="F9831" s="205" t="s">
        <v>209</v>
      </c>
      <c r="G9831" s="205" t="s">
        <v>284</v>
      </c>
      <c r="H9831" s="207" t="s">
        <v>295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679</v>
      </c>
      <c r="C9832" s="205" t="s">
        <v>680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290</v>
      </c>
      <c r="H9832" s="207" t="s">
        <v>574</v>
      </c>
      <c r="I9832" s="207" t="s">
        <v>237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679</v>
      </c>
      <c r="C9833" s="205" t="s">
        <v>680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290</v>
      </c>
      <c r="H9833" s="207" t="s">
        <v>574</v>
      </c>
      <c r="I9833" s="207" t="s">
        <v>189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679</v>
      </c>
      <c r="C9834" s="205" t="s">
        <v>680</v>
      </c>
      <c r="D9834" s="72" t="str">
        <f t="shared" si="307"/>
        <v>abr/2019</v>
      </c>
      <c r="E9834" s="206">
        <v>43556</v>
      </c>
      <c r="F9834" s="205" t="s">
        <v>176</v>
      </c>
      <c r="G9834" s="205" t="s">
        <v>284</v>
      </c>
      <c r="H9834" s="209" t="s">
        <v>1985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679</v>
      </c>
      <c r="C9835" s="205" t="s">
        <v>680</v>
      </c>
      <c r="D9835" s="72" t="str">
        <f t="shared" si="307"/>
        <v>abr/2019</v>
      </c>
      <c r="E9835" s="206">
        <v>43556</v>
      </c>
      <c r="F9835" s="205" t="s">
        <v>176</v>
      </c>
      <c r="G9835" s="205" t="s">
        <v>284</v>
      </c>
      <c r="H9835" s="209" t="s">
        <v>1985</v>
      </c>
      <c r="I9835" s="207" t="s">
        <v>189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681</v>
      </c>
      <c r="C9836" s="205" t="s">
        <v>680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284</v>
      </c>
      <c r="H9836" s="207" t="s">
        <v>140</v>
      </c>
      <c r="I9836" s="207" t="s">
        <v>224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681</v>
      </c>
      <c r="C9837" s="205" t="s">
        <v>680</v>
      </c>
      <c r="D9837" s="72" t="str">
        <f t="shared" si="307"/>
        <v>abr/2019</v>
      </c>
      <c r="E9837" s="206">
        <v>43557</v>
      </c>
      <c r="F9837" s="205" t="s">
        <v>200</v>
      </c>
      <c r="G9837" s="205" t="s">
        <v>284</v>
      </c>
      <c r="H9837" s="207" t="s">
        <v>1875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679</v>
      </c>
      <c r="C9838" s="205" t="s">
        <v>680</v>
      </c>
      <c r="D9838" s="72" t="str">
        <f t="shared" si="307"/>
        <v>abr/2019</v>
      </c>
      <c r="E9838" s="206">
        <v>43557</v>
      </c>
      <c r="F9838" s="205" t="s">
        <v>200</v>
      </c>
      <c r="G9838" s="205" t="s">
        <v>284</v>
      </c>
      <c r="H9838" s="207" t="s">
        <v>1875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679</v>
      </c>
      <c r="C9839" s="205" t="s">
        <v>680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284</v>
      </c>
      <c r="H9839" s="207" t="s">
        <v>342</v>
      </c>
      <c r="I9839" s="207" t="s">
        <v>263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679</v>
      </c>
      <c r="C9840" s="205" t="s">
        <v>680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284</v>
      </c>
      <c r="H9840" s="207" t="s">
        <v>1986</v>
      </c>
      <c r="I9840" s="207" t="s">
        <v>238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679</v>
      </c>
      <c r="C9841" s="205" t="s">
        <v>680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300</v>
      </c>
      <c r="H9841" s="207" t="s">
        <v>1986</v>
      </c>
      <c r="I9841" s="207" t="s">
        <v>238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679</v>
      </c>
      <c r="C9842" s="205" t="s">
        <v>680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286</v>
      </c>
      <c r="H9842" s="207" t="s">
        <v>1986</v>
      </c>
      <c r="I9842" s="207" t="s">
        <v>238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679</v>
      </c>
      <c r="C9843" s="205" t="s">
        <v>680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300</v>
      </c>
      <c r="H9843" s="207" t="s">
        <v>1986</v>
      </c>
      <c r="I9843" s="207" t="s">
        <v>238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679</v>
      </c>
      <c r="C9844" s="205" t="s">
        <v>680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286</v>
      </c>
      <c r="H9844" s="207" t="s">
        <v>1986</v>
      </c>
      <c r="I9844" s="207" t="s">
        <v>238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679</v>
      </c>
      <c r="C9845" s="205" t="s">
        <v>680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300</v>
      </c>
      <c r="H9845" s="207" t="s">
        <v>1986</v>
      </c>
      <c r="I9845" s="207" t="s">
        <v>238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679</v>
      </c>
      <c r="C9846" s="205" t="s">
        <v>680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286</v>
      </c>
      <c r="H9846" s="207" t="s">
        <v>1986</v>
      </c>
      <c r="I9846" s="207" t="s">
        <v>238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679</v>
      </c>
      <c r="C9847" s="205" t="s">
        <v>680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284</v>
      </c>
      <c r="H9847" s="207" t="s">
        <v>1986</v>
      </c>
      <c r="I9847" s="207" t="s">
        <v>238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679</v>
      </c>
      <c r="C9848" s="205" t="s">
        <v>680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284</v>
      </c>
      <c r="H9848" s="207" t="s">
        <v>1986</v>
      </c>
      <c r="I9848" s="207" t="s">
        <v>238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679</v>
      </c>
      <c r="C9849" s="205" t="s">
        <v>680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284</v>
      </c>
      <c r="H9849" s="207" t="s">
        <v>1986</v>
      </c>
      <c r="I9849" s="207" t="s">
        <v>238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679</v>
      </c>
      <c r="C9850" s="205" t="s">
        <v>680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284</v>
      </c>
      <c r="H9850" s="207" t="s">
        <v>1986</v>
      </c>
      <c r="I9850" s="207" t="s">
        <v>238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679</v>
      </c>
      <c r="C9851" s="205" t="s">
        <v>680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284</v>
      </c>
      <c r="H9851" s="207" t="s">
        <v>1986</v>
      </c>
      <c r="I9851" s="207" t="s">
        <v>238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679</v>
      </c>
      <c r="C9852" s="205" t="s">
        <v>680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284</v>
      </c>
      <c r="H9852" s="207" t="s">
        <v>1986</v>
      </c>
      <c r="I9852" s="207" t="s">
        <v>238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679</v>
      </c>
      <c r="C9853" s="205" t="s">
        <v>680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284</v>
      </c>
      <c r="H9853" s="207" t="s">
        <v>1986</v>
      </c>
      <c r="I9853" s="207" t="s">
        <v>238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679</v>
      </c>
      <c r="C9854" s="205" t="s">
        <v>680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284</v>
      </c>
      <c r="H9854" s="207" t="s">
        <v>1986</v>
      </c>
      <c r="I9854" s="207" t="s">
        <v>238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679</v>
      </c>
      <c r="C9855" s="205" t="s">
        <v>680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284</v>
      </c>
      <c r="H9855" s="207" t="s">
        <v>342</v>
      </c>
      <c r="I9855" s="207" t="s">
        <v>238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679</v>
      </c>
      <c r="C9856" s="205" t="s">
        <v>680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284</v>
      </c>
      <c r="H9856" s="207" t="s">
        <v>1881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679</v>
      </c>
      <c r="C9857" s="205" t="s">
        <v>680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284</v>
      </c>
      <c r="H9857" s="207" t="s">
        <v>1881</v>
      </c>
      <c r="I9857" s="207" t="s">
        <v>189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679</v>
      </c>
      <c r="C9858" s="205" t="s">
        <v>680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284</v>
      </c>
      <c r="H9858" s="207" t="s">
        <v>1881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679</v>
      </c>
      <c r="C9859" s="205" t="s">
        <v>680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284</v>
      </c>
      <c r="H9859" s="207" t="s">
        <v>1881</v>
      </c>
      <c r="I9859" s="207" t="s">
        <v>189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679</v>
      </c>
      <c r="C9860" s="205" t="s">
        <v>680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284</v>
      </c>
      <c r="H9860" s="207" t="s">
        <v>1167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679</v>
      </c>
      <c r="C9861" s="205" t="s">
        <v>680</v>
      </c>
      <c r="D9861" s="72" t="str">
        <f t="shared" si="309"/>
        <v>abr/2019</v>
      </c>
      <c r="E9861" s="206">
        <v>43558</v>
      </c>
      <c r="F9861" s="205" t="s">
        <v>209</v>
      </c>
      <c r="G9861" s="205" t="s">
        <v>284</v>
      </c>
      <c r="H9861" s="207" t="s">
        <v>196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679</v>
      </c>
      <c r="C9862" s="205" t="s">
        <v>680</v>
      </c>
      <c r="D9862" s="72" t="str">
        <f t="shared" si="309"/>
        <v>abr/2019</v>
      </c>
      <c r="E9862" s="206">
        <v>43558</v>
      </c>
      <c r="F9862" s="205" t="s">
        <v>209</v>
      </c>
      <c r="G9862" s="205" t="s">
        <v>284</v>
      </c>
      <c r="H9862" s="207" t="s">
        <v>196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679</v>
      </c>
      <c r="C9863" s="205" t="s">
        <v>680</v>
      </c>
      <c r="D9863" s="72" t="str">
        <f t="shared" si="309"/>
        <v>abr/2019</v>
      </c>
      <c r="E9863" s="206">
        <v>43558</v>
      </c>
      <c r="F9863" s="205" t="s">
        <v>209</v>
      </c>
      <c r="G9863" s="205" t="s">
        <v>284</v>
      </c>
      <c r="H9863" s="207" t="s">
        <v>295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679</v>
      </c>
      <c r="C9864" s="205" t="s">
        <v>680</v>
      </c>
      <c r="D9864" s="72" t="str">
        <f t="shared" si="309"/>
        <v>abr/2019</v>
      </c>
      <c r="E9864" s="206">
        <v>43558</v>
      </c>
      <c r="F9864" s="205" t="s">
        <v>209</v>
      </c>
      <c r="G9864" s="205" t="s">
        <v>284</v>
      </c>
      <c r="H9864" s="207" t="s">
        <v>295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679</v>
      </c>
      <c r="C9865" s="205" t="s">
        <v>680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284</v>
      </c>
      <c r="H9865" s="220" t="s">
        <v>1883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679</v>
      </c>
      <c r="C9866" s="205" t="s">
        <v>680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284</v>
      </c>
      <c r="H9866" s="207" t="s">
        <v>400</v>
      </c>
      <c r="I9866" s="207" t="s">
        <v>249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679</v>
      </c>
      <c r="C9867" s="205" t="s">
        <v>680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284</v>
      </c>
      <c r="H9867" s="207" t="s">
        <v>400</v>
      </c>
      <c r="I9867" s="207" t="s">
        <v>189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679</v>
      </c>
      <c r="C9868" s="205" t="s">
        <v>680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284</v>
      </c>
      <c r="H9868" s="207" t="s">
        <v>1820</v>
      </c>
      <c r="I9868" s="207" t="s">
        <v>245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679</v>
      </c>
      <c r="C9869" s="205" t="s">
        <v>680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284</v>
      </c>
      <c r="H9869" s="207" t="s">
        <v>1820</v>
      </c>
      <c r="I9869" s="207" t="s">
        <v>245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679</v>
      </c>
      <c r="C9870" s="205" t="s">
        <v>680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284</v>
      </c>
      <c r="H9870" s="207" t="s">
        <v>315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679</v>
      </c>
      <c r="C9871" s="205" t="s">
        <v>680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534</v>
      </c>
      <c r="H9871" s="207" t="s">
        <v>1987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679</v>
      </c>
      <c r="C9872" s="205" t="s">
        <v>680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284</v>
      </c>
      <c r="H9872" s="207" t="s">
        <v>1988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679</v>
      </c>
      <c r="C9873" s="205" t="s">
        <v>680</v>
      </c>
      <c r="D9873" s="72" t="str">
        <f t="shared" si="309"/>
        <v>abr/2019</v>
      </c>
      <c r="E9873" s="206">
        <v>43559</v>
      </c>
      <c r="F9873" s="205" t="s">
        <v>172</v>
      </c>
      <c r="G9873" s="205" t="s">
        <v>284</v>
      </c>
      <c r="H9873" s="207" t="s">
        <v>874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679</v>
      </c>
      <c r="C9874" s="205" t="s">
        <v>680</v>
      </c>
      <c r="D9874" s="72" t="str">
        <f t="shared" si="309"/>
        <v>abr/2019</v>
      </c>
      <c r="E9874" s="206">
        <v>43559</v>
      </c>
      <c r="F9874" s="205" t="s">
        <v>209</v>
      </c>
      <c r="G9874" s="205" t="s">
        <v>284</v>
      </c>
      <c r="H9874" s="207" t="s">
        <v>196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679</v>
      </c>
      <c r="C9875" s="205" t="s">
        <v>680</v>
      </c>
      <c r="D9875" s="72" t="str">
        <f t="shared" si="309"/>
        <v>abr/2019</v>
      </c>
      <c r="E9875" s="206">
        <v>43559</v>
      </c>
      <c r="F9875" s="205" t="s">
        <v>209</v>
      </c>
      <c r="G9875" s="205" t="s">
        <v>534</v>
      </c>
      <c r="H9875" s="207" t="s">
        <v>295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679</v>
      </c>
      <c r="C9876" s="205" t="s">
        <v>680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284</v>
      </c>
      <c r="H9876" s="207" t="s">
        <v>1989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679</v>
      </c>
      <c r="C9877" s="205" t="s">
        <v>680</v>
      </c>
      <c r="D9877" s="72" t="str">
        <f t="shared" si="309"/>
        <v>abr/2019</v>
      </c>
      <c r="E9877" s="206">
        <v>43560</v>
      </c>
      <c r="F9877" s="205" t="s">
        <v>1874</v>
      </c>
      <c r="G9877" s="205" t="s">
        <v>284</v>
      </c>
      <c r="H9877" s="207" t="s">
        <v>1990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679</v>
      </c>
      <c r="C9878" s="205" t="s">
        <v>680</v>
      </c>
      <c r="D9878" s="72" t="str">
        <f t="shared" si="309"/>
        <v>abr/2019</v>
      </c>
      <c r="E9878" s="206">
        <v>43560</v>
      </c>
      <c r="F9878" s="205" t="s">
        <v>1874</v>
      </c>
      <c r="G9878" s="205" t="s">
        <v>284</v>
      </c>
      <c r="H9878" s="207" t="s">
        <v>1990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679</v>
      </c>
      <c r="C9879" s="205" t="s">
        <v>680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284</v>
      </c>
      <c r="H9879" s="207" t="s">
        <v>1991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679</v>
      </c>
      <c r="C9880" s="205" t="s">
        <v>680</v>
      </c>
      <c r="D9880" s="72" t="str">
        <f t="shared" si="309"/>
        <v>abr/2019</v>
      </c>
      <c r="E9880" s="206">
        <v>43560</v>
      </c>
      <c r="F9880" s="205" t="s">
        <v>513</v>
      </c>
      <c r="G9880" s="205" t="s">
        <v>284</v>
      </c>
      <c r="H9880" s="207" t="s">
        <v>203</v>
      </c>
      <c r="I9880" s="207" t="s">
        <v>289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679</v>
      </c>
      <c r="C9881" s="205" t="s">
        <v>680</v>
      </c>
      <c r="D9881" s="72" t="str">
        <f t="shared" si="309"/>
        <v>abr/2019</v>
      </c>
      <c r="E9881" s="206">
        <v>43560</v>
      </c>
      <c r="F9881" s="205" t="s">
        <v>200</v>
      </c>
      <c r="G9881" s="205" t="s">
        <v>284</v>
      </c>
      <c r="H9881" s="207" t="s">
        <v>291</v>
      </c>
      <c r="I9881" s="207" t="s">
        <v>226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679</v>
      </c>
      <c r="C9882" s="205" t="s">
        <v>680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284</v>
      </c>
      <c r="H9882" s="207" t="s">
        <v>316</v>
      </c>
      <c r="I9882" s="207" t="s">
        <v>157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679</v>
      </c>
      <c r="C9883" s="205" t="s">
        <v>680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284</v>
      </c>
      <c r="H9883" s="207" t="s">
        <v>1992</v>
      </c>
      <c r="I9883" s="207" t="s">
        <v>273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679</v>
      </c>
      <c r="C9884" s="205" t="s">
        <v>680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284</v>
      </c>
      <c r="H9884" s="207" t="s">
        <v>1993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679</v>
      </c>
      <c r="C9885" s="205" t="s">
        <v>680</v>
      </c>
      <c r="D9885" s="72" t="str">
        <f t="shared" si="309"/>
        <v>abr/2019</v>
      </c>
      <c r="E9885" s="206">
        <v>43563</v>
      </c>
      <c r="F9885" s="205" t="s">
        <v>513</v>
      </c>
      <c r="G9885" s="205" t="s">
        <v>284</v>
      </c>
      <c r="H9885" s="207" t="s">
        <v>203</v>
      </c>
      <c r="I9885" s="207" t="s">
        <v>289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679</v>
      </c>
      <c r="C9886" s="205" t="s">
        <v>680</v>
      </c>
      <c r="D9886" s="72" t="str">
        <f t="shared" si="309"/>
        <v>abr/2019</v>
      </c>
      <c r="E9886" s="206">
        <v>43563</v>
      </c>
      <c r="F9886" s="205" t="s">
        <v>209</v>
      </c>
      <c r="G9886" s="205" t="s">
        <v>284</v>
      </c>
      <c r="H9886" s="207" t="s">
        <v>295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679</v>
      </c>
      <c r="C9887" s="205" t="s">
        <v>680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284</v>
      </c>
      <c r="H9887" s="207" t="s">
        <v>1983</v>
      </c>
      <c r="I9887" s="207" t="s">
        <v>237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679</v>
      </c>
      <c r="C9888" s="205" t="s">
        <v>680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284</v>
      </c>
      <c r="H9888" s="207" t="s">
        <v>1983</v>
      </c>
      <c r="I9888" s="207" t="s">
        <v>189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679</v>
      </c>
      <c r="C9889" s="205" t="s">
        <v>680</v>
      </c>
      <c r="D9889" s="72" t="str">
        <f t="shared" si="309"/>
        <v>abr/2019</v>
      </c>
      <c r="E9889" s="206">
        <v>43564</v>
      </c>
      <c r="F9889" s="205" t="s">
        <v>513</v>
      </c>
      <c r="G9889" s="205" t="s">
        <v>284</v>
      </c>
      <c r="H9889" s="207" t="s">
        <v>203</v>
      </c>
      <c r="I9889" s="207" t="s">
        <v>289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679</v>
      </c>
      <c r="C9890" s="205" t="s">
        <v>680</v>
      </c>
      <c r="D9890" s="72" t="str">
        <f t="shared" si="309"/>
        <v>abr/2019</v>
      </c>
      <c r="E9890" s="206">
        <v>43564</v>
      </c>
      <c r="F9890" s="205" t="s">
        <v>209</v>
      </c>
      <c r="G9890" s="205" t="s">
        <v>284</v>
      </c>
      <c r="H9890" s="207" t="s">
        <v>295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679</v>
      </c>
      <c r="C9891" s="205" t="s">
        <v>680</v>
      </c>
      <c r="D9891" s="72" t="str">
        <f t="shared" si="309"/>
        <v>abr/2019</v>
      </c>
      <c r="E9891" s="206">
        <v>43564</v>
      </c>
      <c r="F9891" s="205" t="s">
        <v>209</v>
      </c>
      <c r="G9891" s="205" t="s">
        <v>284</v>
      </c>
      <c r="H9891" s="207" t="s">
        <v>295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679</v>
      </c>
      <c r="C9892" s="205" t="s">
        <v>680</v>
      </c>
      <c r="D9892" s="72" t="str">
        <f t="shared" si="309"/>
        <v>abr/2019</v>
      </c>
      <c r="E9892" s="206">
        <v>43565</v>
      </c>
      <c r="F9892" s="205" t="s">
        <v>513</v>
      </c>
      <c r="G9892" s="205" t="s">
        <v>284</v>
      </c>
      <c r="H9892" s="207" t="s">
        <v>203</v>
      </c>
      <c r="I9892" s="207" t="s">
        <v>289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679</v>
      </c>
      <c r="C9893" s="205" t="s">
        <v>680</v>
      </c>
      <c r="D9893" s="72" t="str">
        <f t="shared" si="309"/>
        <v>abr/2019</v>
      </c>
      <c r="E9893" s="206">
        <v>43565</v>
      </c>
      <c r="F9893" s="205" t="s">
        <v>209</v>
      </c>
      <c r="G9893" s="205" t="s">
        <v>284</v>
      </c>
      <c r="H9893" s="207" t="s">
        <v>295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679</v>
      </c>
      <c r="C9894" s="205" t="s">
        <v>680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286</v>
      </c>
      <c r="H9894" s="239" t="s">
        <v>574</v>
      </c>
      <c r="I9894" s="207" t="s">
        <v>237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679</v>
      </c>
      <c r="C9895" s="205" t="s">
        <v>680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286</v>
      </c>
      <c r="H9895" s="239" t="s">
        <v>574</v>
      </c>
      <c r="I9895" s="207" t="s">
        <v>189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681</v>
      </c>
      <c r="C9896" s="205" t="s">
        <v>680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284</v>
      </c>
      <c r="H9896" s="207" t="s">
        <v>140</v>
      </c>
      <c r="I9896" s="207" t="s">
        <v>224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681</v>
      </c>
      <c r="C9897" s="205" t="s">
        <v>680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284</v>
      </c>
      <c r="H9897" s="207" t="s">
        <v>140</v>
      </c>
      <c r="I9897" s="207" t="s">
        <v>224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679</v>
      </c>
      <c r="C9898" s="205" t="s">
        <v>680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284</v>
      </c>
      <c r="H9898" s="207" t="s">
        <v>1965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679</v>
      </c>
      <c r="C9899" s="205" t="s">
        <v>680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284</v>
      </c>
      <c r="H9899" s="207" t="s">
        <v>1991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679</v>
      </c>
      <c r="C9900" s="205" t="s">
        <v>680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284</v>
      </c>
      <c r="H9900" s="207" t="s">
        <v>1966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679</v>
      </c>
      <c r="C9901" s="205" t="s">
        <v>680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284</v>
      </c>
      <c r="H9901" s="207" t="s">
        <v>1994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679</v>
      </c>
      <c r="C9902" s="205" t="s">
        <v>680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284</v>
      </c>
      <c r="H9902" s="207" t="s">
        <v>1904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679</v>
      </c>
      <c r="C9903" s="205" t="s">
        <v>680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284</v>
      </c>
      <c r="H9903" s="207" t="s">
        <v>1967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679</v>
      </c>
      <c r="C9904" s="205" t="s">
        <v>680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284</v>
      </c>
      <c r="H9904" s="207" t="s">
        <v>1995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679</v>
      </c>
      <c r="C9905" s="205" t="s">
        <v>680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284</v>
      </c>
      <c r="H9905" s="207" t="s">
        <v>1905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679</v>
      </c>
      <c r="C9906" s="205" t="s">
        <v>680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284</v>
      </c>
      <c r="H9906" s="207" t="s">
        <v>1996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679</v>
      </c>
      <c r="C9907" s="205" t="s">
        <v>680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284</v>
      </c>
      <c r="H9907" s="207" t="s">
        <v>1906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679</v>
      </c>
      <c r="C9908" s="205" t="s">
        <v>680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284</v>
      </c>
      <c r="H9908" s="207" t="s">
        <v>1907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681</v>
      </c>
      <c r="C9909" s="205" t="s">
        <v>680</v>
      </c>
      <c r="D9909" s="72" t="str">
        <f t="shared" si="309"/>
        <v>abr/2019</v>
      </c>
      <c r="E9909" s="206">
        <v>43567</v>
      </c>
      <c r="F9909" s="205" t="s">
        <v>209</v>
      </c>
      <c r="G9909" s="205" t="s">
        <v>284</v>
      </c>
      <c r="H9909" s="207" t="s">
        <v>295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679</v>
      </c>
      <c r="C9910" s="205" t="s">
        <v>680</v>
      </c>
      <c r="D9910" s="72" t="str">
        <f t="shared" si="309"/>
        <v>abr/2019</v>
      </c>
      <c r="E9910" s="206">
        <v>43567</v>
      </c>
      <c r="F9910" s="205" t="s">
        <v>209</v>
      </c>
      <c r="G9910" s="205" t="s">
        <v>534</v>
      </c>
      <c r="H9910" s="207" t="s">
        <v>295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679</v>
      </c>
      <c r="C9911" s="205" t="s">
        <v>680</v>
      </c>
      <c r="D9911" s="72" t="str">
        <f t="shared" si="309"/>
        <v>abr/2019</v>
      </c>
      <c r="E9911" s="206">
        <v>43567</v>
      </c>
      <c r="F9911" s="205" t="s">
        <v>209</v>
      </c>
      <c r="G9911" s="205" t="s">
        <v>284</v>
      </c>
      <c r="H9911" s="207" t="s">
        <v>295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679</v>
      </c>
      <c r="C9912" s="205" t="s">
        <v>680</v>
      </c>
      <c r="D9912" s="72" t="str">
        <f t="shared" si="309"/>
        <v>abr/2019</v>
      </c>
      <c r="E9912" s="206">
        <v>43567</v>
      </c>
      <c r="F9912" s="205" t="s">
        <v>209</v>
      </c>
      <c r="G9912" s="205" t="s">
        <v>284</v>
      </c>
      <c r="H9912" s="207" t="s">
        <v>295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681</v>
      </c>
      <c r="C9913" s="205" t="s">
        <v>680</v>
      </c>
      <c r="D9913" s="72" t="str">
        <f t="shared" si="309"/>
        <v>abr/2019</v>
      </c>
      <c r="E9913" s="206">
        <v>43567</v>
      </c>
      <c r="F9913" s="205" t="s">
        <v>200</v>
      </c>
      <c r="G9913" s="205" t="s">
        <v>284</v>
      </c>
      <c r="H9913" s="207" t="s">
        <v>1875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679</v>
      </c>
      <c r="C9914" s="205" t="s">
        <v>680</v>
      </c>
      <c r="D9914" s="72" t="str">
        <f t="shared" si="309"/>
        <v>abr/2019</v>
      </c>
      <c r="E9914" s="206">
        <v>43567</v>
      </c>
      <c r="F9914" s="205" t="s">
        <v>200</v>
      </c>
      <c r="G9914" s="205" t="s">
        <v>284</v>
      </c>
      <c r="H9914" s="207" t="s">
        <v>1875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679</v>
      </c>
      <c r="C9915" s="205" t="s">
        <v>680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284</v>
      </c>
      <c r="H9915" s="207" t="s">
        <v>1766</v>
      </c>
      <c r="I9915" s="207" t="s">
        <v>233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679</v>
      </c>
      <c r="C9916" s="205" t="s">
        <v>680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284</v>
      </c>
      <c r="H9916" s="207" t="s">
        <v>1980</v>
      </c>
      <c r="I9916" s="207" t="s">
        <v>163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679</v>
      </c>
      <c r="C9917" s="205" t="s">
        <v>680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284</v>
      </c>
      <c r="H9917" s="207" t="s">
        <v>1980</v>
      </c>
      <c r="I9917" s="207" t="s">
        <v>163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679</v>
      </c>
      <c r="C9918" s="205" t="s">
        <v>680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284</v>
      </c>
      <c r="H9918" s="207" t="s">
        <v>342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679</v>
      </c>
      <c r="C9919" s="205" t="s">
        <v>680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284</v>
      </c>
      <c r="H9919" s="238" t="s">
        <v>342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679</v>
      </c>
      <c r="C9920" s="205" t="s">
        <v>680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284</v>
      </c>
      <c r="H9920" s="207" t="s">
        <v>342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679</v>
      </c>
      <c r="C9921" s="205" t="s">
        <v>680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284</v>
      </c>
      <c r="H9921" s="207" t="s">
        <v>1997</v>
      </c>
      <c r="I9921" s="207" t="s">
        <v>250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679</v>
      </c>
      <c r="C9922" s="205" t="s">
        <v>680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284</v>
      </c>
      <c r="H9922" s="207" t="s">
        <v>1997</v>
      </c>
      <c r="I9922" s="207" t="s">
        <v>250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679</v>
      </c>
      <c r="C9923" s="205" t="s">
        <v>680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284</v>
      </c>
      <c r="H9923" s="207" t="s">
        <v>1997</v>
      </c>
      <c r="I9923" s="207" t="s">
        <v>250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679</v>
      </c>
      <c r="C9924" s="205" t="s">
        <v>680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284</v>
      </c>
      <c r="H9924" s="207" t="s">
        <v>304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679</v>
      </c>
      <c r="C9925" s="205" t="s">
        <v>680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284</v>
      </c>
      <c r="H9925" s="207" t="s">
        <v>1998</v>
      </c>
      <c r="I9925" s="207" t="s">
        <v>188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679</v>
      </c>
      <c r="C9926" s="205" t="s">
        <v>680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284</v>
      </c>
      <c r="H9926" s="207" t="s">
        <v>1998</v>
      </c>
      <c r="I9926" s="207" t="s">
        <v>188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679</v>
      </c>
      <c r="C9927" s="205" t="s">
        <v>680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284</v>
      </c>
      <c r="H9927" s="207" t="s">
        <v>394</v>
      </c>
      <c r="I9927" s="207" t="s">
        <v>188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679</v>
      </c>
      <c r="C9928" s="205" t="s">
        <v>680</v>
      </c>
      <c r="D9928" s="72" t="str">
        <f t="shared" si="311"/>
        <v>abr/2019</v>
      </c>
      <c r="E9928" s="206">
        <v>43570</v>
      </c>
      <c r="F9928" s="205" t="s">
        <v>209</v>
      </c>
      <c r="G9928" s="205" t="s">
        <v>284</v>
      </c>
      <c r="H9928" s="207" t="s">
        <v>295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679</v>
      </c>
      <c r="C9929" s="205" t="s">
        <v>680</v>
      </c>
      <c r="D9929" s="72" t="str">
        <f t="shared" si="311"/>
        <v>abr/2019</v>
      </c>
      <c r="E9929" s="206">
        <v>43570</v>
      </c>
      <c r="F9929" s="205" t="s">
        <v>209</v>
      </c>
      <c r="G9929" s="205" t="s">
        <v>284</v>
      </c>
      <c r="H9929" s="207" t="s">
        <v>295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679</v>
      </c>
      <c r="C9930" s="205" t="s">
        <v>680</v>
      </c>
      <c r="D9930" s="72" t="str">
        <f t="shared" si="311"/>
        <v>abr/2019</v>
      </c>
      <c r="E9930" s="206">
        <v>43570</v>
      </c>
      <c r="F9930" s="205" t="s">
        <v>209</v>
      </c>
      <c r="G9930" s="205" t="s">
        <v>284</v>
      </c>
      <c r="H9930" s="207" t="s">
        <v>295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679</v>
      </c>
      <c r="C9931" s="205" t="s">
        <v>680</v>
      </c>
      <c r="D9931" s="72" t="str">
        <f t="shared" si="311"/>
        <v>abr/2019</v>
      </c>
      <c r="E9931" s="206">
        <v>43570</v>
      </c>
      <c r="F9931" s="205" t="s">
        <v>209</v>
      </c>
      <c r="G9931" s="205" t="s">
        <v>284</v>
      </c>
      <c r="H9931" s="207" t="s">
        <v>295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679</v>
      </c>
      <c r="C9932" s="205" t="s">
        <v>680</v>
      </c>
      <c r="D9932" s="72" t="str">
        <f t="shared" si="311"/>
        <v>abr/2019</v>
      </c>
      <c r="E9932" s="206">
        <v>43570</v>
      </c>
      <c r="F9932" s="205" t="s">
        <v>209</v>
      </c>
      <c r="G9932" s="205" t="s">
        <v>284</v>
      </c>
      <c r="H9932" s="207" t="s">
        <v>295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679</v>
      </c>
      <c r="C9933" s="205" t="s">
        <v>680</v>
      </c>
      <c r="D9933" s="72" t="str">
        <f t="shared" si="311"/>
        <v>abr/2019</v>
      </c>
      <c r="E9933" s="206">
        <v>43570</v>
      </c>
      <c r="F9933" s="205" t="s">
        <v>209</v>
      </c>
      <c r="G9933" s="205" t="s">
        <v>284</v>
      </c>
      <c r="H9933" s="207" t="s">
        <v>295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679</v>
      </c>
      <c r="C9934" s="205" t="s">
        <v>680</v>
      </c>
      <c r="D9934" s="72" t="str">
        <f t="shared" si="311"/>
        <v>abr/2019</v>
      </c>
      <c r="E9934" s="206">
        <v>43570</v>
      </c>
      <c r="F9934" s="205" t="s">
        <v>209</v>
      </c>
      <c r="G9934" s="205" t="s">
        <v>284</v>
      </c>
      <c r="H9934" s="207" t="s">
        <v>295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681</v>
      </c>
      <c r="C9935" s="205" t="s">
        <v>680</v>
      </c>
      <c r="D9935" s="72" t="str">
        <f t="shared" si="311"/>
        <v>abr/2019</v>
      </c>
      <c r="E9935" s="206">
        <v>43570</v>
      </c>
      <c r="F9935" s="205" t="s">
        <v>200</v>
      </c>
      <c r="G9935" s="205" t="s">
        <v>284</v>
      </c>
      <c r="H9935" s="207" t="s">
        <v>1875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679</v>
      </c>
      <c r="C9936" s="205" t="s">
        <v>680</v>
      </c>
      <c r="D9936" s="72" t="str">
        <f t="shared" si="311"/>
        <v>abr/2019</v>
      </c>
      <c r="E9936" s="206">
        <v>43570</v>
      </c>
      <c r="F9936" s="205" t="s">
        <v>200</v>
      </c>
      <c r="G9936" s="205" t="s">
        <v>284</v>
      </c>
      <c r="H9936" s="207" t="s">
        <v>1875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679</v>
      </c>
      <c r="C9937" s="205" t="s">
        <v>680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284</v>
      </c>
      <c r="H9937" s="207" t="s">
        <v>1897</v>
      </c>
      <c r="I9937" s="207" t="s">
        <v>232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679</v>
      </c>
      <c r="C9938" s="205" t="s">
        <v>680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284</v>
      </c>
      <c r="H9938" s="207" t="s">
        <v>1896</v>
      </c>
      <c r="I9938" s="207" t="s">
        <v>232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679</v>
      </c>
      <c r="C9939" s="205" t="s">
        <v>680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284</v>
      </c>
      <c r="H9939" s="207" t="s">
        <v>1482</v>
      </c>
      <c r="I9939" s="207" t="s">
        <v>232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679</v>
      </c>
      <c r="C9940" s="205" t="s">
        <v>680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284</v>
      </c>
      <c r="H9940" s="207" t="s">
        <v>1003</v>
      </c>
      <c r="I9940" s="207" t="s">
        <v>257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679</v>
      </c>
      <c r="C9941" s="205" t="s">
        <v>680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284</v>
      </c>
      <c r="H9941" s="207" t="s">
        <v>1005</v>
      </c>
      <c r="I9941" s="207" t="s">
        <v>232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679</v>
      </c>
      <c r="C9942" s="205" t="s">
        <v>680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284</v>
      </c>
      <c r="H9942" s="207" t="s">
        <v>1005</v>
      </c>
      <c r="I9942" s="207" t="s">
        <v>232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679</v>
      </c>
      <c r="C9943" s="205" t="s">
        <v>680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284</v>
      </c>
      <c r="H9943" s="207" t="s">
        <v>1000</v>
      </c>
      <c r="I9943" s="207" t="s">
        <v>232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679</v>
      </c>
      <c r="C9944" s="205" t="s">
        <v>680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284</v>
      </c>
      <c r="H9944" s="207" t="s">
        <v>999</v>
      </c>
      <c r="I9944" s="207" t="s">
        <v>232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679</v>
      </c>
      <c r="C9945" s="205" t="s">
        <v>680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284</v>
      </c>
      <c r="H9945" s="207" t="s">
        <v>1059</v>
      </c>
      <c r="I9945" s="207" t="s">
        <v>232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679</v>
      </c>
      <c r="C9946" s="205" t="s">
        <v>680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284</v>
      </c>
      <c r="H9946" s="207" t="s">
        <v>1822</v>
      </c>
      <c r="I9946" s="207" t="s">
        <v>232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679</v>
      </c>
      <c r="C9947" s="205" t="s">
        <v>680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284</v>
      </c>
      <c r="H9947" s="207" t="s">
        <v>1047</v>
      </c>
      <c r="I9947" s="207" t="s">
        <v>258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679</v>
      </c>
      <c r="C9948" s="205" t="s">
        <v>680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284</v>
      </c>
      <c r="H9948" s="207" t="s">
        <v>1098</v>
      </c>
      <c r="I9948" s="207" t="s">
        <v>192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679</v>
      </c>
      <c r="C9949" s="205" t="s">
        <v>680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284</v>
      </c>
      <c r="H9949" s="207" t="s">
        <v>1702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679</v>
      </c>
      <c r="C9950" s="205" t="s">
        <v>680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284</v>
      </c>
      <c r="H9950" s="207" t="s">
        <v>1702</v>
      </c>
      <c r="I9950" s="207" t="s">
        <v>189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679</v>
      </c>
      <c r="C9951" s="205" t="s">
        <v>680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284</v>
      </c>
      <c r="H9951" s="207" t="s">
        <v>1702</v>
      </c>
      <c r="I9951" s="207" t="s">
        <v>189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679</v>
      </c>
      <c r="C9952" s="205" t="s">
        <v>680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284</v>
      </c>
      <c r="H9952" s="207" t="s">
        <v>1027</v>
      </c>
      <c r="I9952" s="207" t="s">
        <v>242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679</v>
      </c>
      <c r="C9953" s="205" t="s">
        <v>680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284</v>
      </c>
      <c r="H9953" s="207" t="s">
        <v>1027</v>
      </c>
      <c r="I9953" s="207" t="s">
        <v>242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679</v>
      </c>
      <c r="C9954" s="205" t="s">
        <v>680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284</v>
      </c>
      <c r="H9954" s="207" t="s">
        <v>1027</v>
      </c>
      <c r="I9954" s="207" t="s">
        <v>242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679</v>
      </c>
      <c r="C9955" s="205" t="s">
        <v>680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284</v>
      </c>
      <c r="H9955" s="207" t="s">
        <v>1027</v>
      </c>
      <c r="I9955" s="207" t="s">
        <v>242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679</v>
      </c>
      <c r="C9956" s="205" t="s">
        <v>680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284</v>
      </c>
      <c r="H9956" s="207" t="s">
        <v>1027</v>
      </c>
      <c r="I9956" s="207" t="s">
        <v>242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679</v>
      </c>
      <c r="C9957" s="205" t="s">
        <v>680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284</v>
      </c>
      <c r="H9957" s="207" t="s">
        <v>1027</v>
      </c>
      <c r="I9957" s="207" t="s">
        <v>242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679</v>
      </c>
      <c r="C9958" s="205" t="s">
        <v>680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284</v>
      </c>
      <c r="H9958" s="207" t="s">
        <v>1027</v>
      </c>
      <c r="I9958" s="207" t="s">
        <v>242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679</v>
      </c>
      <c r="C9959" s="205" t="s">
        <v>680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284</v>
      </c>
      <c r="H9959" s="207" t="s">
        <v>1027</v>
      </c>
      <c r="I9959" s="207" t="s">
        <v>242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679</v>
      </c>
      <c r="C9960" s="205" t="s">
        <v>680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284</v>
      </c>
      <c r="H9960" s="207" t="s">
        <v>1027</v>
      </c>
      <c r="I9960" s="207" t="s">
        <v>242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679</v>
      </c>
      <c r="C9961" s="205" t="s">
        <v>680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284</v>
      </c>
      <c r="H9961" s="207" t="s">
        <v>1027</v>
      </c>
      <c r="I9961" s="207" t="s">
        <v>242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679</v>
      </c>
      <c r="C9962" s="205" t="s">
        <v>680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284</v>
      </c>
      <c r="H9962" s="207" t="s">
        <v>1027</v>
      </c>
      <c r="I9962" s="207" t="s">
        <v>242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679</v>
      </c>
      <c r="C9963" s="205" t="s">
        <v>680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284</v>
      </c>
      <c r="H9963" s="207" t="s">
        <v>1027</v>
      </c>
      <c r="I9963" s="207" t="s">
        <v>242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679</v>
      </c>
      <c r="C9964" s="205" t="s">
        <v>680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284</v>
      </c>
      <c r="H9964" s="207" t="s">
        <v>1027</v>
      </c>
      <c r="I9964" s="207" t="s">
        <v>242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679</v>
      </c>
      <c r="C9965" s="205" t="s">
        <v>680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284</v>
      </c>
      <c r="H9965" s="207" t="s">
        <v>1027</v>
      </c>
      <c r="I9965" s="207" t="s">
        <v>242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679</v>
      </c>
      <c r="C9966" s="205" t="s">
        <v>680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284</v>
      </c>
      <c r="H9966" s="207" t="s">
        <v>1027</v>
      </c>
      <c r="I9966" s="207" t="s">
        <v>242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679</v>
      </c>
      <c r="C9967" s="205" t="s">
        <v>680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284</v>
      </c>
      <c r="H9967" s="207" t="s">
        <v>1027</v>
      </c>
      <c r="I9967" s="207" t="s">
        <v>242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679</v>
      </c>
      <c r="C9968" s="205" t="s">
        <v>680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284</v>
      </c>
      <c r="H9968" s="207" t="s">
        <v>1027</v>
      </c>
      <c r="I9968" s="207" t="s">
        <v>242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679</v>
      </c>
      <c r="C9969" s="205" t="s">
        <v>680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284</v>
      </c>
      <c r="H9969" s="207" t="s">
        <v>1027</v>
      </c>
      <c r="I9969" s="207" t="s">
        <v>242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679</v>
      </c>
      <c r="C9970" s="205" t="s">
        <v>680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284</v>
      </c>
      <c r="H9970" s="207" t="s">
        <v>1027</v>
      </c>
      <c r="I9970" s="207" t="s">
        <v>242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679</v>
      </c>
      <c r="C9971" s="205" t="s">
        <v>680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284</v>
      </c>
      <c r="H9971" s="207" t="s">
        <v>1027</v>
      </c>
      <c r="I9971" s="207" t="s">
        <v>242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679</v>
      </c>
      <c r="C9972" s="205" t="s">
        <v>680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284</v>
      </c>
      <c r="H9972" s="207" t="s">
        <v>1027</v>
      </c>
      <c r="I9972" s="207" t="s">
        <v>242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679</v>
      </c>
      <c r="C9973" s="205" t="s">
        <v>680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284</v>
      </c>
      <c r="H9973" s="207" t="s">
        <v>1027</v>
      </c>
      <c r="I9973" s="207" t="s">
        <v>242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679</v>
      </c>
      <c r="C9974" s="205" t="s">
        <v>680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284</v>
      </c>
      <c r="H9974" s="207" t="s">
        <v>1027</v>
      </c>
      <c r="I9974" s="207" t="s">
        <v>242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679</v>
      </c>
      <c r="C9975" s="205" t="s">
        <v>680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284</v>
      </c>
      <c r="H9975" s="207" t="s">
        <v>1027</v>
      </c>
      <c r="I9975" s="207" t="s">
        <v>242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679</v>
      </c>
      <c r="C9976" s="205" t="s">
        <v>680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284</v>
      </c>
      <c r="H9976" s="207" t="s">
        <v>1027</v>
      </c>
      <c r="I9976" s="207" t="s">
        <v>242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679</v>
      </c>
      <c r="C9977" s="205" t="s">
        <v>680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284</v>
      </c>
      <c r="H9977" s="207" t="s">
        <v>1027</v>
      </c>
      <c r="I9977" s="207" t="s">
        <v>242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679</v>
      </c>
      <c r="C9978" s="205" t="s">
        <v>680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284</v>
      </c>
      <c r="H9978" s="207" t="s">
        <v>1027</v>
      </c>
      <c r="I9978" s="207" t="s">
        <v>242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679</v>
      </c>
      <c r="C9979" s="205" t="s">
        <v>680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284</v>
      </c>
      <c r="H9979" s="207" t="s">
        <v>1027</v>
      </c>
      <c r="I9979" s="207" t="s">
        <v>242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679</v>
      </c>
      <c r="C9980" s="205" t="s">
        <v>680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284</v>
      </c>
      <c r="H9980" s="207" t="s">
        <v>1027</v>
      </c>
      <c r="I9980" s="207" t="s">
        <v>242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679</v>
      </c>
      <c r="C9981" s="205" t="s">
        <v>680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284</v>
      </c>
      <c r="H9981" s="207" t="s">
        <v>1027</v>
      </c>
      <c r="I9981" s="207" t="s">
        <v>242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679</v>
      </c>
      <c r="C9982" s="205" t="s">
        <v>680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284</v>
      </c>
      <c r="H9982" s="207" t="s">
        <v>1027</v>
      </c>
      <c r="I9982" s="207" t="s">
        <v>242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679</v>
      </c>
      <c r="C9983" s="205" t="s">
        <v>680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284</v>
      </c>
      <c r="H9983" s="207" t="s">
        <v>1027</v>
      </c>
      <c r="I9983" s="207" t="s">
        <v>242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679</v>
      </c>
      <c r="C9984" s="205" t="s">
        <v>680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284</v>
      </c>
      <c r="H9984" s="207" t="s">
        <v>1027</v>
      </c>
      <c r="I9984" s="207" t="s">
        <v>242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679</v>
      </c>
      <c r="C9985" s="205" t="s">
        <v>680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284</v>
      </c>
      <c r="H9985" s="207" t="s">
        <v>1027</v>
      </c>
      <c r="I9985" s="207" t="s">
        <v>242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679</v>
      </c>
      <c r="C9986" s="205" t="s">
        <v>680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284</v>
      </c>
      <c r="H9986" s="207" t="s">
        <v>1027</v>
      </c>
      <c r="I9986" s="207" t="s">
        <v>242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679</v>
      </c>
      <c r="C9987" s="205" t="s">
        <v>680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284</v>
      </c>
      <c r="H9987" s="207" t="s">
        <v>1027</v>
      </c>
      <c r="I9987" s="207" t="s">
        <v>242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679</v>
      </c>
      <c r="C9988" s="205" t="s">
        <v>680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284</v>
      </c>
      <c r="H9988" s="207" t="s">
        <v>1027</v>
      </c>
      <c r="I9988" s="207" t="s">
        <v>242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679</v>
      </c>
      <c r="C9989" s="205" t="s">
        <v>680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284</v>
      </c>
      <c r="H9989" s="207" t="s">
        <v>1027</v>
      </c>
      <c r="I9989" s="207" t="s">
        <v>242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679</v>
      </c>
      <c r="C9990" s="205" t="s">
        <v>680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284</v>
      </c>
      <c r="H9990" s="207" t="s">
        <v>1027</v>
      </c>
      <c r="I9990" s="207" t="s">
        <v>242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679</v>
      </c>
      <c r="C9991" s="205" t="s">
        <v>680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284</v>
      </c>
      <c r="H9991" s="207" t="s">
        <v>1027</v>
      </c>
      <c r="I9991" s="207" t="s">
        <v>242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679</v>
      </c>
      <c r="C9992" s="205" t="s">
        <v>680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284</v>
      </c>
      <c r="H9992" s="207" t="s">
        <v>1027</v>
      </c>
      <c r="I9992" s="207" t="s">
        <v>242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679</v>
      </c>
      <c r="C9993" s="205" t="s">
        <v>680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284</v>
      </c>
      <c r="H9993" s="207" t="s">
        <v>1027</v>
      </c>
      <c r="I9993" s="207" t="s">
        <v>242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679</v>
      </c>
      <c r="C9994" s="205" t="s">
        <v>680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284</v>
      </c>
      <c r="H9994" s="207" t="s">
        <v>1027</v>
      </c>
      <c r="I9994" s="207" t="s">
        <v>242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679</v>
      </c>
      <c r="C9995" s="205" t="s">
        <v>680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284</v>
      </c>
      <c r="H9995" s="207" t="s">
        <v>1027</v>
      </c>
      <c r="I9995" s="207" t="s">
        <v>242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679</v>
      </c>
      <c r="C9996" s="205" t="s">
        <v>680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284</v>
      </c>
      <c r="H9996" s="207" t="s">
        <v>1027</v>
      </c>
      <c r="I9996" s="207" t="s">
        <v>242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679</v>
      </c>
      <c r="C9997" s="205" t="s">
        <v>680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284</v>
      </c>
      <c r="H9997" s="207" t="s">
        <v>1027</v>
      </c>
      <c r="I9997" s="207" t="s">
        <v>242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679</v>
      </c>
      <c r="C9998" s="205" t="s">
        <v>680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284</v>
      </c>
      <c r="H9998" s="207" t="s">
        <v>1027</v>
      </c>
      <c r="I9998" s="207" t="s">
        <v>242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679</v>
      </c>
      <c r="C9999" s="205" t="s">
        <v>680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284</v>
      </c>
      <c r="H9999" s="207" t="s">
        <v>1027</v>
      </c>
      <c r="I9999" s="207" t="s">
        <v>242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679</v>
      </c>
      <c r="C10000" s="205" t="s">
        <v>680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284</v>
      </c>
      <c r="H10000" s="207" t="s">
        <v>1027</v>
      </c>
      <c r="I10000" s="207" t="s">
        <v>242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679</v>
      </c>
      <c r="C10001" s="205" t="s">
        <v>680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284</v>
      </c>
      <c r="H10001" s="207" t="s">
        <v>1027</v>
      </c>
      <c r="I10001" s="207" t="s">
        <v>242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679</v>
      </c>
      <c r="C10002" s="205" t="s">
        <v>680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284</v>
      </c>
      <c r="H10002" s="207" t="s">
        <v>1027</v>
      </c>
      <c r="I10002" s="207" t="s">
        <v>242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679</v>
      </c>
      <c r="C10003" s="205" t="s">
        <v>680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284</v>
      </c>
      <c r="H10003" s="207" t="s">
        <v>1027</v>
      </c>
      <c r="I10003" s="207" t="s">
        <v>242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679</v>
      </c>
      <c r="C10004" s="205" t="s">
        <v>680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284</v>
      </c>
      <c r="H10004" s="207" t="s">
        <v>1027</v>
      </c>
      <c r="I10004" s="207" t="s">
        <v>242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679</v>
      </c>
      <c r="C10005" s="205" t="s">
        <v>680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284</v>
      </c>
      <c r="H10005" s="207" t="s">
        <v>1027</v>
      </c>
      <c r="I10005" s="207" t="s">
        <v>242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679</v>
      </c>
      <c r="C10006" s="205" t="s">
        <v>680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284</v>
      </c>
      <c r="H10006" s="207" t="s">
        <v>1027</v>
      </c>
      <c r="I10006" s="207" t="s">
        <v>242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679</v>
      </c>
      <c r="C10007" s="205" t="s">
        <v>680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284</v>
      </c>
      <c r="H10007" s="207" t="s">
        <v>1027</v>
      </c>
      <c r="I10007" s="207" t="s">
        <v>242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679</v>
      </c>
      <c r="C10008" s="205" t="s">
        <v>680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284</v>
      </c>
      <c r="H10008" s="207" t="s">
        <v>1027</v>
      </c>
      <c r="I10008" s="207" t="s">
        <v>242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679</v>
      </c>
      <c r="C10009" s="205" t="s">
        <v>680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284</v>
      </c>
      <c r="H10009" s="207" t="s">
        <v>1027</v>
      </c>
      <c r="I10009" s="207" t="s">
        <v>242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679</v>
      </c>
      <c r="C10010" s="205" t="s">
        <v>680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284</v>
      </c>
      <c r="H10010" s="207" t="s">
        <v>1027</v>
      </c>
      <c r="I10010" s="207" t="s">
        <v>242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679</v>
      </c>
      <c r="C10011" s="205" t="s">
        <v>680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284</v>
      </c>
      <c r="H10011" s="207" t="s">
        <v>1027</v>
      </c>
      <c r="I10011" s="207" t="s">
        <v>242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679</v>
      </c>
      <c r="C10012" s="205" t="s">
        <v>680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284</v>
      </c>
      <c r="H10012" s="207" t="s">
        <v>1027</v>
      </c>
      <c r="I10012" s="207" t="s">
        <v>242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679</v>
      </c>
      <c r="C10013" s="205" t="s">
        <v>680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284</v>
      </c>
      <c r="H10013" s="207" t="s">
        <v>1027</v>
      </c>
      <c r="I10013" s="207" t="s">
        <v>242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679</v>
      </c>
      <c r="C10014" s="205" t="s">
        <v>680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284</v>
      </c>
      <c r="H10014" s="207" t="s">
        <v>1027</v>
      </c>
      <c r="I10014" s="207" t="s">
        <v>242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679</v>
      </c>
      <c r="C10015" s="205" t="s">
        <v>680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284</v>
      </c>
      <c r="H10015" s="207" t="s">
        <v>1027</v>
      </c>
      <c r="I10015" s="207" t="s">
        <v>242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679</v>
      </c>
      <c r="C10016" s="205" t="s">
        <v>680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284</v>
      </c>
      <c r="H10016" s="207" t="s">
        <v>1027</v>
      </c>
      <c r="I10016" s="207" t="s">
        <v>242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679</v>
      </c>
      <c r="C10017" s="205" t="s">
        <v>680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284</v>
      </c>
      <c r="H10017" s="207" t="s">
        <v>1027</v>
      </c>
      <c r="I10017" s="207" t="s">
        <v>242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679</v>
      </c>
      <c r="C10018" s="205" t="s">
        <v>680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284</v>
      </c>
      <c r="H10018" s="207" t="s">
        <v>1027</v>
      </c>
      <c r="I10018" s="207" t="s">
        <v>242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679</v>
      </c>
      <c r="C10019" s="205" t="s">
        <v>680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284</v>
      </c>
      <c r="H10019" s="207" t="s">
        <v>1027</v>
      </c>
      <c r="I10019" s="207" t="s">
        <v>242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679</v>
      </c>
      <c r="C10020" s="205" t="s">
        <v>680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284</v>
      </c>
      <c r="H10020" s="207" t="s">
        <v>1027</v>
      </c>
      <c r="I10020" s="207" t="s">
        <v>242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679</v>
      </c>
      <c r="C10021" s="205" t="s">
        <v>680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284</v>
      </c>
      <c r="H10021" s="207" t="s">
        <v>1027</v>
      </c>
      <c r="I10021" s="207" t="s">
        <v>242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679</v>
      </c>
      <c r="C10022" s="205" t="s">
        <v>680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284</v>
      </c>
      <c r="H10022" s="207" t="s">
        <v>1027</v>
      </c>
      <c r="I10022" s="207" t="s">
        <v>242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679</v>
      </c>
      <c r="C10023" s="205" t="s">
        <v>680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284</v>
      </c>
      <c r="H10023" s="207" t="s">
        <v>1027</v>
      </c>
      <c r="I10023" s="207" t="s">
        <v>242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679</v>
      </c>
      <c r="C10024" s="205" t="s">
        <v>680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284</v>
      </c>
      <c r="H10024" s="207" t="s">
        <v>1027</v>
      </c>
      <c r="I10024" s="207" t="s">
        <v>242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679</v>
      </c>
      <c r="C10025" s="205" t="s">
        <v>680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284</v>
      </c>
      <c r="H10025" s="207" t="s">
        <v>1027</v>
      </c>
      <c r="I10025" s="207" t="s">
        <v>242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679</v>
      </c>
      <c r="C10026" s="205" t="s">
        <v>680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284</v>
      </c>
      <c r="H10026" s="207" t="s">
        <v>1027</v>
      </c>
      <c r="I10026" s="207" t="s">
        <v>242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679</v>
      </c>
      <c r="C10027" s="205" t="s">
        <v>680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284</v>
      </c>
      <c r="H10027" s="207" t="s">
        <v>1027</v>
      </c>
      <c r="I10027" s="207" t="s">
        <v>242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679</v>
      </c>
      <c r="C10028" s="205" t="s">
        <v>680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284</v>
      </c>
      <c r="H10028" s="207" t="s">
        <v>1027</v>
      </c>
      <c r="I10028" s="207" t="s">
        <v>242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679</v>
      </c>
      <c r="C10029" s="205" t="s">
        <v>680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284</v>
      </c>
      <c r="H10029" s="207" t="s">
        <v>1027</v>
      </c>
      <c r="I10029" s="207" t="s">
        <v>242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679</v>
      </c>
      <c r="C10030" s="205" t="s">
        <v>680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284</v>
      </c>
      <c r="H10030" s="207" t="s">
        <v>1027</v>
      </c>
      <c r="I10030" s="207" t="s">
        <v>242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679</v>
      </c>
      <c r="C10031" s="205" t="s">
        <v>680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284</v>
      </c>
      <c r="H10031" s="207" t="s">
        <v>1027</v>
      </c>
      <c r="I10031" s="207" t="s">
        <v>242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679</v>
      </c>
      <c r="C10032" s="205" t="s">
        <v>680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284</v>
      </c>
      <c r="H10032" s="207" t="s">
        <v>1027</v>
      </c>
      <c r="I10032" s="207" t="s">
        <v>242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679</v>
      </c>
      <c r="C10033" s="205" t="s">
        <v>680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284</v>
      </c>
      <c r="H10033" s="207" t="s">
        <v>1027</v>
      </c>
      <c r="I10033" s="207" t="s">
        <v>242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679</v>
      </c>
      <c r="C10034" s="205" t="s">
        <v>680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284</v>
      </c>
      <c r="H10034" s="207" t="s">
        <v>1027</v>
      </c>
      <c r="I10034" s="207" t="s">
        <v>242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679</v>
      </c>
      <c r="C10035" s="205" t="s">
        <v>680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284</v>
      </c>
      <c r="H10035" s="207" t="s">
        <v>304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679</v>
      </c>
      <c r="C10036" s="205" t="s">
        <v>680</v>
      </c>
      <c r="D10036" s="72" t="str">
        <f t="shared" si="313"/>
        <v>abr/2019</v>
      </c>
      <c r="E10036" s="206">
        <v>43571</v>
      </c>
      <c r="F10036" s="205" t="s">
        <v>1606</v>
      </c>
      <c r="G10036" s="205" t="s">
        <v>284</v>
      </c>
      <c r="H10036" s="207" t="s">
        <v>1876</v>
      </c>
      <c r="I10036" s="207" t="s">
        <v>201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679</v>
      </c>
      <c r="C10037" s="205" t="s">
        <v>680</v>
      </c>
      <c r="D10037" s="72" t="str">
        <f t="shared" si="313"/>
        <v>abr/2019</v>
      </c>
      <c r="E10037" s="206">
        <v>43571</v>
      </c>
      <c r="F10037" s="205" t="s">
        <v>1999</v>
      </c>
      <c r="G10037" s="205" t="s">
        <v>284</v>
      </c>
      <c r="H10037" s="207" t="s">
        <v>1570</v>
      </c>
      <c r="I10037" s="207" t="s">
        <v>265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679</v>
      </c>
      <c r="C10038" s="205" t="s">
        <v>680</v>
      </c>
      <c r="D10038" s="72" t="str">
        <f t="shared" si="313"/>
        <v>abr/2019</v>
      </c>
      <c r="E10038" s="206">
        <v>43571</v>
      </c>
      <c r="F10038" s="205" t="s">
        <v>209</v>
      </c>
      <c r="G10038" s="205" t="s">
        <v>284</v>
      </c>
      <c r="H10038" s="207" t="s">
        <v>295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679</v>
      </c>
      <c r="C10039" s="205" t="s">
        <v>680</v>
      </c>
      <c r="D10039" s="72" t="str">
        <f t="shared" si="313"/>
        <v>abr/2019</v>
      </c>
      <c r="E10039" s="206">
        <v>43571</v>
      </c>
      <c r="F10039" s="205" t="s">
        <v>209</v>
      </c>
      <c r="G10039" s="205" t="s">
        <v>284</v>
      </c>
      <c r="H10039" s="207" t="s">
        <v>295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679</v>
      </c>
      <c r="C10040" s="205" t="s">
        <v>680</v>
      </c>
      <c r="D10040" s="72" t="str">
        <f t="shared" si="313"/>
        <v>abr/2019</v>
      </c>
      <c r="E10040" s="206">
        <v>43571</v>
      </c>
      <c r="F10040" s="205" t="s">
        <v>209</v>
      </c>
      <c r="G10040" s="205" t="s">
        <v>284</v>
      </c>
      <c r="H10040" s="207" t="s">
        <v>295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679</v>
      </c>
      <c r="C10041" s="205" t="s">
        <v>680</v>
      </c>
      <c r="D10041" s="72" t="str">
        <f t="shared" si="313"/>
        <v>abr/2019</v>
      </c>
      <c r="E10041" s="206">
        <v>43571</v>
      </c>
      <c r="F10041" s="205" t="s">
        <v>209</v>
      </c>
      <c r="G10041" s="205" t="s">
        <v>284</v>
      </c>
      <c r="H10041" s="207" t="s">
        <v>295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679</v>
      </c>
      <c r="C10042" s="205" t="s">
        <v>680</v>
      </c>
      <c r="D10042" s="72" t="str">
        <f t="shared" si="313"/>
        <v>abr/2019</v>
      </c>
      <c r="E10042" s="206">
        <v>43571</v>
      </c>
      <c r="F10042" s="205" t="s">
        <v>209</v>
      </c>
      <c r="G10042" s="205" t="s">
        <v>284</v>
      </c>
      <c r="H10042" s="207" t="s">
        <v>295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679</v>
      </c>
      <c r="C10043" s="205" t="s">
        <v>680</v>
      </c>
      <c r="D10043" s="72" t="str">
        <f t="shared" si="313"/>
        <v>abr/2019</v>
      </c>
      <c r="E10043" s="206">
        <v>43571</v>
      </c>
      <c r="F10043" s="205" t="s">
        <v>209</v>
      </c>
      <c r="G10043" s="205" t="s">
        <v>284</v>
      </c>
      <c r="H10043" s="207" t="s">
        <v>295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679</v>
      </c>
      <c r="C10044" s="205" t="s">
        <v>680</v>
      </c>
      <c r="D10044" s="72" t="str">
        <f t="shared" si="313"/>
        <v>abr/2019</v>
      </c>
      <c r="E10044" s="206">
        <v>43571</v>
      </c>
      <c r="F10044" s="205" t="s">
        <v>209</v>
      </c>
      <c r="G10044" s="205" t="s">
        <v>284</v>
      </c>
      <c r="H10044" s="207" t="s">
        <v>295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679</v>
      </c>
      <c r="C10045" s="205" t="s">
        <v>680</v>
      </c>
      <c r="D10045" s="72" t="str">
        <f t="shared" si="313"/>
        <v>abr/2019</v>
      </c>
      <c r="E10045" s="206">
        <v>43571</v>
      </c>
      <c r="F10045" s="205" t="s">
        <v>209</v>
      </c>
      <c r="G10045" s="205" t="s">
        <v>284</v>
      </c>
      <c r="H10045" s="207" t="s">
        <v>295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679</v>
      </c>
      <c r="C10046" s="205" t="s">
        <v>680</v>
      </c>
      <c r="D10046" s="72" t="str">
        <f t="shared" si="313"/>
        <v>abr/2019</v>
      </c>
      <c r="E10046" s="206">
        <v>43571</v>
      </c>
      <c r="F10046" s="205" t="s">
        <v>209</v>
      </c>
      <c r="G10046" s="205" t="s">
        <v>284</v>
      </c>
      <c r="H10046" s="207" t="s">
        <v>295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679</v>
      </c>
      <c r="C10047" s="205" t="s">
        <v>680</v>
      </c>
      <c r="D10047" s="72" t="str">
        <f t="shared" si="313"/>
        <v>abr/2019</v>
      </c>
      <c r="E10047" s="206">
        <v>43571</v>
      </c>
      <c r="F10047" s="205" t="s">
        <v>209</v>
      </c>
      <c r="G10047" s="205" t="s">
        <v>284</v>
      </c>
      <c r="H10047" s="207" t="s">
        <v>295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679</v>
      </c>
      <c r="C10048" s="205" t="s">
        <v>680</v>
      </c>
      <c r="D10048" s="72" t="str">
        <f t="shared" si="313"/>
        <v>abr/2019</v>
      </c>
      <c r="E10048" s="206">
        <v>43571</v>
      </c>
      <c r="F10048" s="205" t="s">
        <v>209</v>
      </c>
      <c r="G10048" s="205" t="s">
        <v>284</v>
      </c>
      <c r="H10048" s="207" t="s">
        <v>295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679</v>
      </c>
      <c r="C10049" s="205" t="s">
        <v>680</v>
      </c>
      <c r="D10049" s="72" t="str">
        <f t="shared" si="313"/>
        <v>abr/2019</v>
      </c>
      <c r="E10049" s="206">
        <v>43571</v>
      </c>
      <c r="F10049" s="205" t="s">
        <v>209</v>
      </c>
      <c r="G10049" s="205" t="s">
        <v>284</v>
      </c>
      <c r="H10049" s="207" t="s">
        <v>295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679</v>
      </c>
      <c r="C10050" s="205" t="s">
        <v>680</v>
      </c>
      <c r="D10050" s="72" t="str">
        <f t="shared" si="313"/>
        <v>abr/2019</v>
      </c>
      <c r="E10050" s="206">
        <v>43571</v>
      </c>
      <c r="F10050" s="205" t="s">
        <v>209</v>
      </c>
      <c r="G10050" s="205" t="s">
        <v>284</v>
      </c>
      <c r="H10050" s="207" t="s">
        <v>295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679</v>
      </c>
      <c r="C10051" s="205" t="s">
        <v>680</v>
      </c>
      <c r="D10051" s="72" t="str">
        <f t="shared" si="313"/>
        <v>abr/2019</v>
      </c>
      <c r="E10051" s="206">
        <v>43571</v>
      </c>
      <c r="F10051" s="205" t="s">
        <v>209</v>
      </c>
      <c r="G10051" s="205" t="s">
        <v>284</v>
      </c>
      <c r="H10051" s="207" t="s">
        <v>295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679</v>
      </c>
      <c r="C10052" s="205" t="s">
        <v>680</v>
      </c>
      <c r="D10052" s="72" t="str">
        <f t="shared" ref="D10052:D10115" si="315">TEXT(E10052,"mmm/aaaa")</f>
        <v>abr/2019</v>
      </c>
      <c r="E10052" s="206">
        <v>43571</v>
      </c>
      <c r="F10052" s="205" t="s">
        <v>209</v>
      </c>
      <c r="G10052" s="205" t="s">
        <v>284</v>
      </c>
      <c r="H10052" s="207" t="s">
        <v>295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681</v>
      </c>
      <c r="C10053" s="205" t="s">
        <v>680</v>
      </c>
      <c r="D10053" s="72" t="str">
        <f t="shared" si="315"/>
        <v>abr/2019</v>
      </c>
      <c r="E10053" s="206">
        <v>43571</v>
      </c>
      <c r="F10053" s="205" t="s">
        <v>200</v>
      </c>
      <c r="G10053" s="205" t="s">
        <v>284</v>
      </c>
      <c r="H10053" s="207" t="s">
        <v>1875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679</v>
      </c>
      <c r="C10054" s="205" t="s">
        <v>680</v>
      </c>
      <c r="D10054" s="72" t="str">
        <f t="shared" si="315"/>
        <v>abr/2019</v>
      </c>
      <c r="E10054" s="206">
        <v>43571</v>
      </c>
      <c r="F10054" s="205" t="s">
        <v>200</v>
      </c>
      <c r="G10054" s="205" t="s">
        <v>284</v>
      </c>
      <c r="H10054" s="207" t="s">
        <v>1875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679</v>
      </c>
      <c r="C10055" s="205" t="s">
        <v>680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310</v>
      </c>
      <c r="H10055" s="207" t="s">
        <v>574</v>
      </c>
      <c r="I10055" s="207" t="s">
        <v>237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679</v>
      </c>
      <c r="C10056" s="205" t="s">
        <v>680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310</v>
      </c>
      <c r="H10056" s="207" t="s">
        <v>574</v>
      </c>
      <c r="I10056" s="207" t="s">
        <v>189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679</v>
      </c>
      <c r="C10057" s="205" t="s">
        <v>680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284</v>
      </c>
      <c r="H10057" s="207" t="s">
        <v>1103</v>
      </c>
      <c r="I10057" s="207" t="s">
        <v>183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679</v>
      </c>
      <c r="C10058" s="205" t="s">
        <v>680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284</v>
      </c>
      <c r="H10058" s="207" t="s">
        <v>325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679</v>
      </c>
      <c r="C10059" s="205" t="s">
        <v>680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284</v>
      </c>
      <c r="H10059" s="207" t="s">
        <v>324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679</v>
      </c>
      <c r="C10060" s="205" t="s">
        <v>680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284</v>
      </c>
      <c r="H10060" s="207" t="s">
        <v>321</v>
      </c>
      <c r="I10060" s="207" t="s">
        <v>266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679</v>
      </c>
      <c r="C10061" s="205" t="s">
        <v>680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284</v>
      </c>
      <c r="H10061" s="207" t="s">
        <v>162</v>
      </c>
      <c r="I10061" s="207" t="s">
        <v>163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679</v>
      </c>
      <c r="C10062" s="205" t="s">
        <v>680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284</v>
      </c>
      <c r="H10062" s="207" t="s">
        <v>339</v>
      </c>
      <c r="I10062" s="207" t="s">
        <v>164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679</v>
      </c>
      <c r="C10063" s="205" t="s">
        <v>680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284</v>
      </c>
      <c r="H10063" s="207" t="s">
        <v>322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679</v>
      </c>
      <c r="C10064" s="205" t="s">
        <v>680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284</v>
      </c>
      <c r="H10064" s="207" t="s">
        <v>1275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679</v>
      </c>
      <c r="C10065" s="205" t="s">
        <v>680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284</v>
      </c>
      <c r="H10065" s="207" t="s">
        <v>1820</v>
      </c>
      <c r="I10065" s="207" t="s">
        <v>245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679</v>
      </c>
      <c r="C10066" s="205" t="s">
        <v>680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284</v>
      </c>
      <c r="H10066" s="207" t="s">
        <v>1011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679</v>
      </c>
      <c r="C10067" s="205" t="s">
        <v>680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284</v>
      </c>
      <c r="H10067" s="207" t="s">
        <v>1011</v>
      </c>
      <c r="I10067" s="207" t="s">
        <v>189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679</v>
      </c>
      <c r="C10068" s="205" t="s">
        <v>680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284</v>
      </c>
      <c r="H10068" s="238" t="s">
        <v>2000</v>
      </c>
      <c r="I10068" s="207" t="s">
        <v>188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679</v>
      </c>
      <c r="C10069" s="205" t="s">
        <v>680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284</v>
      </c>
      <c r="H10069" s="207" t="s">
        <v>305</v>
      </c>
      <c r="I10069" s="207" t="s">
        <v>238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679</v>
      </c>
      <c r="C10070" s="205" t="s">
        <v>680</v>
      </c>
      <c r="D10070" s="72" t="str">
        <f t="shared" si="315"/>
        <v>abr/2019</v>
      </c>
      <c r="E10070" s="206">
        <v>43572</v>
      </c>
      <c r="F10070" s="205" t="s">
        <v>1999</v>
      </c>
      <c r="G10070" s="205" t="s">
        <v>284</v>
      </c>
      <c r="H10070" s="207" t="s">
        <v>2001</v>
      </c>
      <c r="I10070" s="207" t="s">
        <v>265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679</v>
      </c>
      <c r="C10071" s="205" t="s">
        <v>680</v>
      </c>
      <c r="D10071" s="72" t="str">
        <f t="shared" si="315"/>
        <v>abr/2019</v>
      </c>
      <c r="E10071" s="206">
        <v>43572</v>
      </c>
      <c r="F10071" s="205" t="s">
        <v>513</v>
      </c>
      <c r="G10071" s="205" t="s">
        <v>284</v>
      </c>
      <c r="H10071" s="207" t="s">
        <v>605</v>
      </c>
      <c r="I10071" s="207" t="s">
        <v>289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679</v>
      </c>
      <c r="C10072" s="205" t="s">
        <v>680</v>
      </c>
      <c r="D10072" s="72" t="str">
        <f t="shared" si="315"/>
        <v>abr/2019</v>
      </c>
      <c r="E10072" s="206">
        <v>43572</v>
      </c>
      <c r="F10072" s="205" t="s">
        <v>173</v>
      </c>
      <c r="G10072" s="205" t="s">
        <v>284</v>
      </c>
      <c r="H10072" s="207" t="s">
        <v>2002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679</v>
      </c>
      <c r="C10073" s="205" t="s">
        <v>680</v>
      </c>
      <c r="D10073" s="72" t="str">
        <f t="shared" si="315"/>
        <v>abr/2019</v>
      </c>
      <c r="E10073" s="206">
        <v>43572</v>
      </c>
      <c r="F10073" s="205" t="s">
        <v>209</v>
      </c>
      <c r="G10073" s="205" t="s">
        <v>284</v>
      </c>
      <c r="H10073" s="207" t="s">
        <v>295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679</v>
      </c>
      <c r="C10074" s="205" t="s">
        <v>680</v>
      </c>
      <c r="D10074" s="72" t="str">
        <f t="shared" si="315"/>
        <v>abr/2019</v>
      </c>
      <c r="E10074" s="206">
        <v>43572</v>
      </c>
      <c r="F10074" s="205" t="s">
        <v>209</v>
      </c>
      <c r="G10074" s="205" t="s">
        <v>284</v>
      </c>
      <c r="H10074" s="207" t="s">
        <v>295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679</v>
      </c>
      <c r="C10075" s="205" t="s">
        <v>680</v>
      </c>
      <c r="D10075" s="72" t="str">
        <f t="shared" si="315"/>
        <v>abr/2019</v>
      </c>
      <c r="E10075" s="206">
        <v>43572</v>
      </c>
      <c r="F10075" s="205" t="s">
        <v>209</v>
      </c>
      <c r="G10075" s="205" t="s">
        <v>284</v>
      </c>
      <c r="H10075" s="207" t="s">
        <v>295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679</v>
      </c>
      <c r="C10076" s="205" t="s">
        <v>680</v>
      </c>
      <c r="D10076" s="72" t="str">
        <f t="shared" si="315"/>
        <v>abr/2019</v>
      </c>
      <c r="E10076" s="206">
        <v>43572</v>
      </c>
      <c r="F10076" s="205" t="s">
        <v>209</v>
      </c>
      <c r="G10076" s="205" t="s">
        <v>284</v>
      </c>
      <c r="H10076" s="207" t="s">
        <v>295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679</v>
      </c>
      <c r="C10077" s="205" t="s">
        <v>680</v>
      </c>
      <c r="D10077" s="72" t="str">
        <f t="shared" si="315"/>
        <v>abr/2019</v>
      </c>
      <c r="E10077" s="206">
        <v>43572</v>
      </c>
      <c r="F10077" s="205" t="s">
        <v>209</v>
      </c>
      <c r="G10077" s="205" t="s">
        <v>284</v>
      </c>
      <c r="H10077" s="207" t="s">
        <v>295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679</v>
      </c>
      <c r="C10078" s="205" t="s">
        <v>680</v>
      </c>
      <c r="D10078" s="72" t="str">
        <f t="shared" si="315"/>
        <v>abr/2019</v>
      </c>
      <c r="E10078" s="206">
        <v>43572</v>
      </c>
      <c r="F10078" s="205" t="s">
        <v>209</v>
      </c>
      <c r="G10078" s="205" t="s">
        <v>284</v>
      </c>
      <c r="H10078" s="207" t="s">
        <v>295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679</v>
      </c>
      <c r="C10079" s="205" t="s">
        <v>680</v>
      </c>
      <c r="D10079" s="72" t="str">
        <f t="shared" si="315"/>
        <v>abr/2019</v>
      </c>
      <c r="E10079" s="206">
        <v>43572</v>
      </c>
      <c r="F10079" s="205" t="s">
        <v>209</v>
      </c>
      <c r="G10079" s="205" t="s">
        <v>284</v>
      </c>
      <c r="H10079" s="207" t="s">
        <v>295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679</v>
      </c>
      <c r="C10080" s="205" t="s">
        <v>680</v>
      </c>
      <c r="D10080" s="72" t="str">
        <f t="shared" si="315"/>
        <v>abr/2019</v>
      </c>
      <c r="E10080" s="206">
        <v>43572</v>
      </c>
      <c r="F10080" s="205" t="s">
        <v>209</v>
      </c>
      <c r="G10080" s="205" t="s">
        <v>284</v>
      </c>
      <c r="H10080" s="207" t="s">
        <v>295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679</v>
      </c>
      <c r="C10081" s="205" t="s">
        <v>680</v>
      </c>
      <c r="D10081" s="72" t="str">
        <f t="shared" si="315"/>
        <v>abr/2019</v>
      </c>
      <c r="E10081" s="206">
        <v>43572</v>
      </c>
      <c r="F10081" s="205" t="s">
        <v>209</v>
      </c>
      <c r="G10081" s="205" t="s">
        <v>284</v>
      </c>
      <c r="H10081" s="207" t="s">
        <v>295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679</v>
      </c>
      <c r="C10082" s="205" t="s">
        <v>680</v>
      </c>
      <c r="D10082" s="72" t="str">
        <f t="shared" si="315"/>
        <v>abr/2019</v>
      </c>
      <c r="E10082" s="206">
        <v>43572</v>
      </c>
      <c r="F10082" s="205" t="s">
        <v>209</v>
      </c>
      <c r="G10082" s="205" t="s">
        <v>284</v>
      </c>
      <c r="H10082" s="207" t="s">
        <v>295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679</v>
      </c>
      <c r="C10083" s="205" t="s">
        <v>680</v>
      </c>
      <c r="D10083" s="72" t="str">
        <f t="shared" si="315"/>
        <v>abr/2019</v>
      </c>
      <c r="E10083" s="206">
        <v>43572</v>
      </c>
      <c r="F10083" s="205" t="s">
        <v>209</v>
      </c>
      <c r="G10083" s="205" t="s">
        <v>284</v>
      </c>
      <c r="H10083" s="207" t="s">
        <v>295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679</v>
      </c>
      <c r="C10084" s="205" t="s">
        <v>680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284</v>
      </c>
      <c r="H10084" s="207" t="s">
        <v>359</v>
      </c>
      <c r="I10084" s="207" t="s">
        <v>239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679</v>
      </c>
      <c r="C10085" s="205" t="s">
        <v>680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284</v>
      </c>
      <c r="H10085" s="207" t="s">
        <v>561</v>
      </c>
      <c r="I10085" s="207" t="s">
        <v>237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679</v>
      </c>
      <c r="C10086" s="205" t="s">
        <v>680</v>
      </c>
      <c r="D10086" s="72" t="str">
        <f t="shared" si="315"/>
        <v>abr/2019</v>
      </c>
      <c r="E10086" s="206">
        <v>43573</v>
      </c>
      <c r="F10086" s="205" t="s">
        <v>513</v>
      </c>
      <c r="G10086" s="205" t="s">
        <v>284</v>
      </c>
      <c r="H10086" s="207" t="s">
        <v>203</v>
      </c>
      <c r="I10086" s="207" t="s">
        <v>289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679</v>
      </c>
      <c r="C10087" s="205" t="s">
        <v>680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300</v>
      </c>
      <c r="H10087" s="207" t="s">
        <v>386</v>
      </c>
      <c r="I10087" s="207" t="s">
        <v>237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679</v>
      </c>
      <c r="C10088" s="205" t="s">
        <v>680</v>
      </c>
      <c r="D10088" s="72" t="str">
        <f t="shared" si="315"/>
        <v>abr/2019</v>
      </c>
      <c r="E10088" s="206">
        <v>43578</v>
      </c>
      <c r="F10088" s="205" t="s">
        <v>513</v>
      </c>
      <c r="G10088" s="205" t="s">
        <v>284</v>
      </c>
      <c r="H10088" s="207" t="s">
        <v>203</v>
      </c>
      <c r="I10088" s="207" t="s">
        <v>289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679</v>
      </c>
      <c r="C10089" s="205" t="s">
        <v>680</v>
      </c>
      <c r="D10089" s="72" t="str">
        <f t="shared" si="315"/>
        <v>abr/2019</v>
      </c>
      <c r="E10089" s="206">
        <v>43578</v>
      </c>
      <c r="F10089" s="205" t="s">
        <v>209</v>
      </c>
      <c r="G10089" s="205" t="s">
        <v>284</v>
      </c>
      <c r="H10089" s="207" t="s">
        <v>295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679</v>
      </c>
      <c r="C10090" s="205" t="s">
        <v>680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284</v>
      </c>
      <c r="H10090" s="207" t="s">
        <v>399</v>
      </c>
      <c r="I10090" s="207" t="s">
        <v>244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679</v>
      </c>
      <c r="C10091" s="205" t="s">
        <v>680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284</v>
      </c>
      <c r="H10091" s="207" t="s">
        <v>399</v>
      </c>
      <c r="I10091" s="207" t="s">
        <v>189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679</v>
      </c>
      <c r="C10092" s="205" t="s">
        <v>680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284</v>
      </c>
      <c r="H10092" s="207" t="s">
        <v>399</v>
      </c>
      <c r="I10092" s="207" t="s">
        <v>244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679</v>
      </c>
      <c r="C10093" s="205" t="s">
        <v>680</v>
      </c>
      <c r="D10093" s="72" t="str">
        <f t="shared" si="315"/>
        <v>abr/2019</v>
      </c>
      <c r="E10093" s="206">
        <v>43579</v>
      </c>
      <c r="F10093" s="205" t="s">
        <v>513</v>
      </c>
      <c r="G10093" s="205" t="s">
        <v>284</v>
      </c>
      <c r="H10093" s="207" t="s">
        <v>203</v>
      </c>
      <c r="I10093" s="207" t="s">
        <v>289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679</v>
      </c>
      <c r="C10094" s="205" t="s">
        <v>680</v>
      </c>
      <c r="D10094" s="72" t="str">
        <f t="shared" si="315"/>
        <v>abr/2019</v>
      </c>
      <c r="E10094" s="206">
        <v>43581</v>
      </c>
      <c r="F10094" s="205" t="s">
        <v>210</v>
      </c>
      <c r="G10094" s="205" t="s">
        <v>284</v>
      </c>
      <c r="H10094" s="207" t="s">
        <v>1988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679</v>
      </c>
      <c r="C10095" s="205" t="s">
        <v>680</v>
      </c>
      <c r="D10095" s="72" t="str">
        <f t="shared" si="315"/>
        <v>abr/2019</v>
      </c>
      <c r="E10095" s="206">
        <v>43581</v>
      </c>
      <c r="F10095" s="205" t="s">
        <v>513</v>
      </c>
      <c r="G10095" s="205" t="s">
        <v>284</v>
      </c>
      <c r="H10095" s="207" t="s">
        <v>203</v>
      </c>
      <c r="I10095" s="207" t="s">
        <v>289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679</v>
      </c>
      <c r="C10096" s="205" t="s">
        <v>680</v>
      </c>
      <c r="D10096" s="72" t="str">
        <f t="shared" si="315"/>
        <v>abr/2019</v>
      </c>
      <c r="E10096" s="206">
        <v>43584</v>
      </c>
      <c r="F10096" s="205" t="s">
        <v>210</v>
      </c>
      <c r="G10096" s="205" t="s">
        <v>284</v>
      </c>
      <c r="H10096" s="207" t="s">
        <v>1988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679</v>
      </c>
      <c r="C10097" s="205" t="s">
        <v>680</v>
      </c>
      <c r="D10097" s="72" t="str">
        <f t="shared" si="315"/>
        <v>abr/2019</v>
      </c>
      <c r="E10097" s="206">
        <v>43584</v>
      </c>
      <c r="F10097" s="205" t="s">
        <v>513</v>
      </c>
      <c r="G10097" s="205" t="s">
        <v>284</v>
      </c>
      <c r="H10097" s="207" t="s">
        <v>203</v>
      </c>
      <c r="I10097" s="207" t="s">
        <v>289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679</v>
      </c>
      <c r="C10098" s="205" t="s">
        <v>680</v>
      </c>
      <c r="D10098" s="72" t="str">
        <f t="shared" si="315"/>
        <v>abr/2019</v>
      </c>
      <c r="E10098" s="206">
        <v>43584</v>
      </c>
      <c r="F10098" s="205" t="s">
        <v>187</v>
      </c>
      <c r="G10098" s="205" t="s">
        <v>284</v>
      </c>
      <c r="H10098" s="207" t="s">
        <v>2003</v>
      </c>
      <c r="I10098" s="207" t="s">
        <v>188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681</v>
      </c>
      <c r="C10099" s="205" t="s">
        <v>680</v>
      </c>
      <c r="D10099" s="72" t="str">
        <f t="shared" si="315"/>
        <v>abr/2019</v>
      </c>
      <c r="E10099" s="206">
        <v>43585</v>
      </c>
      <c r="F10099" s="205" t="s">
        <v>1606</v>
      </c>
      <c r="G10099" s="205" t="s">
        <v>284</v>
      </c>
      <c r="H10099" s="207" t="s">
        <v>1876</v>
      </c>
      <c r="I10099" s="207" t="s">
        <v>201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681</v>
      </c>
      <c r="C10100" s="205" t="s">
        <v>680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534</v>
      </c>
      <c r="H10100" s="207" t="s">
        <v>140</v>
      </c>
      <c r="I10100" s="207" t="s">
        <v>224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681</v>
      </c>
      <c r="C10101" s="205" t="s">
        <v>680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284</v>
      </c>
      <c r="H10101" s="207" t="s">
        <v>140</v>
      </c>
      <c r="I10101" s="207" t="s">
        <v>224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679</v>
      </c>
      <c r="C10102" s="205" t="s">
        <v>680</v>
      </c>
      <c r="D10102" s="72" t="str">
        <f t="shared" si="315"/>
        <v>abr/2019</v>
      </c>
      <c r="E10102" s="206">
        <v>43585</v>
      </c>
      <c r="F10102" s="205" t="s">
        <v>170</v>
      </c>
      <c r="G10102" s="205" t="s">
        <v>284</v>
      </c>
      <c r="H10102" s="207" t="s">
        <v>1982</v>
      </c>
      <c r="I10102" s="207" t="s">
        <v>227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681</v>
      </c>
      <c r="C10103" s="205" t="s">
        <v>680</v>
      </c>
      <c r="D10103" s="72" t="str">
        <f t="shared" si="315"/>
        <v>abr/2019</v>
      </c>
      <c r="E10103" s="206">
        <v>43585</v>
      </c>
      <c r="F10103" s="205" t="s">
        <v>200</v>
      </c>
      <c r="G10103" s="205" t="s">
        <v>284</v>
      </c>
      <c r="H10103" s="207" t="s">
        <v>1875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679</v>
      </c>
      <c r="C10104" s="205" t="s">
        <v>680</v>
      </c>
      <c r="D10104" s="72" t="str">
        <f t="shared" si="315"/>
        <v>abr/2019</v>
      </c>
      <c r="E10104" s="206">
        <v>43585</v>
      </c>
      <c r="F10104" s="205" t="s">
        <v>200</v>
      </c>
      <c r="G10104" s="205" t="s">
        <v>284</v>
      </c>
      <c r="H10104" s="207" t="s">
        <v>1875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679</v>
      </c>
      <c r="C10105" s="205" t="s">
        <v>680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284</v>
      </c>
      <c r="H10105" s="207" t="s">
        <v>1897</v>
      </c>
      <c r="I10105" s="207" t="s">
        <v>232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679</v>
      </c>
      <c r="C10106" s="205" t="s">
        <v>680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284</v>
      </c>
      <c r="H10106" s="239" t="s">
        <v>285</v>
      </c>
      <c r="I10106" s="207" t="s">
        <v>241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679</v>
      </c>
      <c r="C10107" s="205" t="s">
        <v>680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284</v>
      </c>
      <c r="H10107" s="207" t="s">
        <v>1896</v>
      </c>
      <c r="I10107" s="207" t="s">
        <v>232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679</v>
      </c>
      <c r="C10108" s="205" t="s">
        <v>680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284</v>
      </c>
      <c r="H10108" s="207" t="s">
        <v>1482</v>
      </c>
      <c r="I10108" s="207" t="s">
        <v>232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679</v>
      </c>
      <c r="C10109" s="205" t="s">
        <v>680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284</v>
      </c>
      <c r="H10109" s="207" t="s">
        <v>1003</v>
      </c>
      <c r="I10109" s="207" t="s">
        <v>257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679</v>
      </c>
      <c r="C10110" s="205" t="s">
        <v>680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284</v>
      </c>
      <c r="H10110" s="207" t="s">
        <v>1005</v>
      </c>
      <c r="I10110" s="207" t="s">
        <v>232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679</v>
      </c>
      <c r="C10111" s="205" t="s">
        <v>680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284</v>
      </c>
      <c r="H10111" s="207" t="s">
        <v>1005</v>
      </c>
      <c r="I10111" s="207" t="s">
        <v>232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679</v>
      </c>
      <c r="C10112" s="205" t="s">
        <v>680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284</v>
      </c>
      <c r="H10112" s="207" t="s">
        <v>1000</v>
      </c>
      <c r="I10112" s="207" t="s">
        <v>232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679</v>
      </c>
      <c r="C10113" s="205" t="s">
        <v>680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284</v>
      </c>
      <c r="H10113" s="207" t="s">
        <v>999</v>
      </c>
      <c r="I10113" s="207" t="s">
        <v>232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679</v>
      </c>
      <c r="C10114" s="205" t="s">
        <v>680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284</v>
      </c>
      <c r="H10114" s="247" t="s">
        <v>1898</v>
      </c>
      <c r="I10114" s="207" t="s">
        <v>232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679</v>
      </c>
      <c r="C10115" s="205" t="s">
        <v>680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284</v>
      </c>
      <c r="H10115" s="207" t="s">
        <v>1059</v>
      </c>
      <c r="I10115" s="207" t="s">
        <v>232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679</v>
      </c>
      <c r="C10116" s="205" t="s">
        <v>680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284</v>
      </c>
      <c r="H10116" s="239" t="s">
        <v>285</v>
      </c>
      <c r="I10116" s="207" t="s">
        <v>241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679</v>
      </c>
      <c r="C10117" s="205" t="s">
        <v>680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284</v>
      </c>
      <c r="H10117" s="207" t="s">
        <v>1822</v>
      </c>
      <c r="I10117" s="207" t="s">
        <v>232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679</v>
      </c>
      <c r="C10118" s="205" t="s">
        <v>680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284</v>
      </c>
      <c r="H10118" s="209" t="s">
        <v>2004</v>
      </c>
      <c r="I10118" s="207" t="s">
        <v>169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679</v>
      </c>
      <c r="C10119" s="205" t="s">
        <v>680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284</v>
      </c>
      <c r="H10119" s="239" t="s">
        <v>285</v>
      </c>
      <c r="I10119" s="207" t="s">
        <v>241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679</v>
      </c>
      <c r="C10120" s="205" t="s">
        <v>680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284</v>
      </c>
      <c r="H10120" s="239" t="s">
        <v>285</v>
      </c>
      <c r="I10120" s="207" t="s">
        <v>241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679</v>
      </c>
      <c r="C10121" s="205" t="s">
        <v>680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284</v>
      </c>
      <c r="H10121" s="239" t="s">
        <v>285</v>
      </c>
      <c r="I10121" s="207" t="s">
        <v>241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679</v>
      </c>
      <c r="C10122" s="205" t="s">
        <v>680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284</v>
      </c>
      <c r="H10122" s="239" t="s">
        <v>285</v>
      </c>
      <c r="I10122" s="207" t="s">
        <v>241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679</v>
      </c>
      <c r="C10123" s="205" t="s">
        <v>680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284</v>
      </c>
      <c r="H10123" s="239" t="s">
        <v>285</v>
      </c>
      <c r="I10123" s="207" t="s">
        <v>241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679</v>
      </c>
      <c r="C10124" s="205" t="s">
        <v>680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284</v>
      </c>
      <c r="H10124" s="239" t="s">
        <v>285</v>
      </c>
      <c r="I10124" s="207" t="s">
        <v>241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679</v>
      </c>
      <c r="C10125" s="205" t="s">
        <v>680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284</v>
      </c>
      <c r="H10125" s="239" t="s">
        <v>285</v>
      </c>
      <c r="I10125" s="207" t="s">
        <v>241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679</v>
      </c>
      <c r="C10126" s="205" t="s">
        <v>680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284</v>
      </c>
      <c r="H10126" s="239" t="s">
        <v>285</v>
      </c>
      <c r="I10126" s="207" t="s">
        <v>241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679</v>
      </c>
      <c r="C10127" s="205" t="s">
        <v>680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284</v>
      </c>
      <c r="H10127" s="207" t="s">
        <v>320</v>
      </c>
      <c r="I10127" s="207" t="s">
        <v>238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679</v>
      </c>
      <c r="C10128" s="205" t="s">
        <v>680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284</v>
      </c>
      <c r="H10128" s="207" t="s">
        <v>320</v>
      </c>
      <c r="I10128" s="207" t="s">
        <v>238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679</v>
      </c>
      <c r="C10129" s="205" t="s">
        <v>680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284</v>
      </c>
      <c r="H10129" s="207" t="s">
        <v>2005</v>
      </c>
      <c r="I10129" s="207" t="s">
        <v>238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679</v>
      </c>
      <c r="C10130" s="205" t="s">
        <v>680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284</v>
      </c>
      <c r="H10130" s="207" t="s">
        <v>2005</v>
      </c>
      <c r="I10130" s="207" t="s">
        <v>189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679</v>
      </c>
      <c r="C10131" s="205" t="s">
        <v>680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284</v>
      </c>
      <c r="H10131" s="207" t="s">
        <v>2005</v>
      </c>
      <c r="I10131" s="207" t="s">
        <v>238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679</v>
      </c>
      <c r="C10132" s="205" t="s">
        <v>680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284</v>
      </c>
      <c r="H10132" s="207" t="s">
        <v>2005</v>
      </c>
      <c r="I10132" s="207" t="s">
        <v>189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679</v>
      </c>
      <c r="C10133" s="205" t="s">
        <v>680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284</v>
      </c>
      <c r="H10133" s="207" t="s">
        <v>1047</v>
      </c>
      <c r="I10133" s="207" t="s">
        <v>258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679</v>
      </c>
      <c r="C10134" s="205" t="s">
        <v>680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284</v>
      </c>
      <c r="H10134" s="239" t="s">
        <v>285</v>
      </c>
      <c r="I10134" s="207" t="s">
        <v>241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679</v>
      </c>
      <c r="C10135" s="205" t="s">
        <v>680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284</v>
      </c>
      <c r="H10135" s="239" t="s">
        <v>285</v>
      </c>
      <c r="I10135" s="207" t="s">
        <v>241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679</v>
      </c>
      <c r="C10136" s="205" t="s">
        <v>680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284</v>
      </c>
      <c r="H10136" s="207" t="s">
        <v>2006</v>
      </c>
      <c r="I10136" s="207" t="s">
        <v>169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679</v>
      </c>
      <c r="C10137" s="205" t="s">
        <v>680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284</v>
      </c>
      <c r="H10137" s="207" t="s">
        <v>1656</v>
      </c>
      <c r="I10137" s="207" t="s">
        <v>237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679</v>
      </c>
      <c r="C10138" s="205" t="s">
        <v>680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284</v>
      </c>
      <c r="H10138" s="207" t="s">
        <v>1656</v>
      </c>
      <c r="I10138" s="207" t="s">
        <v>189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679</v>
      </c>
      <c r="C10139" s="205" t="s">
        <v>680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284</v>
      </c>
      <c r="H10139" s="207" t="s">
        <v>1656</v>
      </c>
      <c r="I10139" s="207" t="s">
        <v>237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679</v>
      </c>
      <c r="C10140" s="205" t="s">
        <v>680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284</v>
      </c>
      <c r="H10140" s="207" t="s">
        <v>1656</v>
      </c>
      <c r="I10140" s="207" t="s">
        <v>189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679</v>
      </c>
      <c r="C10141" s="205" t="s">
        <v>680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284</v>
      </c>
      <c r="H10141" s="207" t="s">
        <v>1656</v>
      </c>
      <c r="I10141" s="207" t="s">
        <v>237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679</v>
      </c>
      <c r="C10142" s="205" t="s">
        <v>680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284</v>
      </c>
      <c r="H10142" s="207" t="s">
        <v>1656</v>
      </c>
      <c r="I10142" s="207" t="s">
        <v>189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679</v>
      </c>
      <c r="C10143" s="205" t="s">
        <v>680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300</v>
      </c>
      <c r="H10143" s="207" t="s">
        <v>385</v>
      </c>
      <c r="I10143" s="207" t="s">
        <v>238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679</v>
      </c>
      <c r="C10144" s="205" t="s">
        <v>680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300</v>
      </c>
      <c r="H10144" s="207" t="s">
        <v>385</v>
      </c>
      <c r="I10144" s="207" t="s">
        <v>238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679</v>
      </c>
      <c r="C10145" s="205" t="s">
        <v>680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284</v>
      </c>
      <c r="H10145" s="207" t="s">
        <v>1656</v>
      </c>
      <c r="I10145" s="207" t="s">
        <v>237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679</v>
      </c>
      <c r="C10146" s="205" t="s">
        <v>680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284</v>
      </c>
      <c r="H10146" s="207" t="s">
        <v>1656</v>
      </c>
      <c r="I10146" s="207" t="s">
        <v>189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679</v>
      </c>
      <c r="C10147" s="205" t="s">
        <v>680</v>
      </c>
      <c r="D10147" s="72" t="str">
        <f t="shared" si="317"/>
        <v>mai/2019</v>
      </c>
      <c r="E10147" s="206">
        <v>43587</v>
      </c>
      <c r="F10147" s="205" t="s">
        <v>1606</v>
      </c>
      <c r="G10147" s="205" t="s">
        <v>284</v>
      </c>
      <c r="H10147" s="207" t="s">
        <v>1876</v>
      </c>
      <c r="I10147" s="207" t="s">
        <v>201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679</v>
      </c>
      <c r="C10148" s="205" t="s">
        <v>680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284</v>
      </c>
      <c r="H10148" s="207" t="s">
        <v>2007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679</v>
      </c>
      <c r="C10149" s="205" t="s">
        <v>680</v>
      </c>
      <c r="D10149" s="72" t="str">
        <f t="shared" si="317"/>
        <v>mai/2019</v>
      </c>
      <c r="E10149" s="206">
        <v>43587</v>
      </c>
      <c r="F10149" s="205" t="s">
        <v>210</v>
      </c>
      <c r="G10149" s="205" t="s">
        <v>284</v>
      </c>
      <c r="H10149" s="207" t="s">
        <v>2008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681</v>
      </c>
      <c r="C10150" s="205" t="s">
        <v>680</v>
      </c>
      <c r="D10150" s="72" t="str">
        <f t="shared" si="317"/>
        <v>mai/2019</v>
      </c>
      <c r="E10150" s="206">
        <v>43587</v>
      </c>
      <c r="F10150" s="205" t="s">
        <v>513</v>
      </c>
      <c r="G10150" s="205" t="s">
        <v>284</v>
      </c>
      <c r="H10150" s="207" t="s">
        <v>203</v>
      </c>
      <c r="I10150" s="207" t="s">
        <v>289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679</v>
      </c>
      <c r="C10151" s="205" t="s">
        <v>680</v>
      </c>
      <c r="D10151" s="72" t="str">
        <f t="shared" si="317"/>
        <v>mai/2019</v>
      </c>
      <c r="E10151" s="206">
        <v>43587</v>
      </c>
      <c r="F10151" s="205" t="s">
        <v>209</v>
      </c>
      <c r="G10151" s="205" t="s">
        <v>284</v>
      </c>
      <c r="H10151" s="207" t="s">
        <v>295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679</v>
      </c>
      <c r="C10152" s="205" t="s">
        <v>680</v>
      </c>
      <c r="D10152" s="72" t="str">
        <f t="shared" si="317"/>
        <v>mai/2019</v>
      </c>
      <c r="E10152" s="206">
        <v>43587</v>
      </c>
      <c r="F10152" s="205" t="s">
        <v>209</v>
      </c>
      <c r="G10152" s="205" t="s">
        <v>284</v>
      </c>
      <c r="H10152" s="207" t="s">
        <v>295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679</v>
      </c>
      <c r="C10153" s="205" t="s">
        <v>680</v>
      </c>
      <c r="D10153" s="72" t="str">
        <f t="shared" si="317"/>
        <v>mai/2019</v>
      </c>
      <c r="E10153" s="206">
        <v>43587</v>
      </c>
      <c r="F10153" s="205" t="s">
        <v>209</v>
      </c>
      <c r="G10153" s="205" t="s">
        <v>284</v>
      </c>
      <c r="H10153" s="207" t="s">
        <v>295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679</v>
      </c>
      <c r="C10154" s="205" t="s">
        <v>680</v>
      </c>
      <c r="D10154" s="72" t="str">
        <f t="shared" si="317"/>
        <v>mai/2019</v>
      </c>
      <c r="E10154" s="206">
        <v>43587</v>
      </c>
      <c r="F10154" s="205" t="s">
        <v>209</v>
      </c>
      <c r="G10154" s="205" t="s">
        <v>284</v>
      </c>
      <c r="H10154" s="207" t="s">
        <v>295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679</v>
      </c>
      <c r="C10155" s="205" t="s">
        <v>680</v>
      </c>
      <c r="D10155" s="72" t="str">
        <f t="shared" si="317"/>
        <v>mai/2019</v>
      </c>
      <c r="E10155" s="206">
        <v>43587</v>
      </c>
      <c r="F10155" s="205" t="s">
        <v>209</v>
      </c>
      <c r="G10155" s="205" t="s">
        <v>284</v>
      </c>
      <c r="H10155" s="207" t="s">
        <v>295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679</v>
      </c>
      <c r="C10156" s="205" t="s">
        <v>680</v>
      </c>
      <c r="D10156" s="72" t="str">
        <f t="shared" si="317"/>
        <v>mai/2019</v>
      </c>
      <c r="E10156" s="206">
        <v>43587</v>
      </c>
      <c r="F10156" s="205" t="s">
        <v>209</v>
      </c>
      <c r="G10156" s="205" t="s">
        <v>284</v>
      </c>
      <c r="H10156" s="207" t="s">
        <v>295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679</v>
      </c>
      <c r="C10157" s="205" t="s">
        <v>680</v>
      </c>
      <c r="D10157" s="72" t="str">
        <f t="shared" si="317"/>
        <v>mai/2019</v>
      </c>
      <c r="E10157" s="206">
        <v>43587</v>
      </c>
      <c r="F10157" s="205" t="s">
        <v>209</v>
      </c>
      <c r="G10157" s="205" t="s">
        <v>284</v>
      </c>
      <c r="H10157" s="207" t="s">
        <v>295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679</v>
      </c>
      <c r="C10158" s="205" t="s">
        <v>680</v>
      </c>
      <c r="D10158" s="72" t="str">
        <f t="shared" si="317"/>
        <v>mai/2019</v>
      </c>
      <c r="E10158" s="206">
        <v>43587</v>
      </c>
      <c r="F10158" s="205" t="s">
        <v>209</v>
      </c>
      <c r="G10158" s="205" t="s">
        <v>284</v>
      </c>
      <c r="H10158" s="207" t="s">
        <v>295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679</v>
      </c>
      <c r="C10159" s="205" t="s">
        <v>680</v>
      </c>
      <c r="D10159" s="72" t="str">
        <f t="shared" si="317"/>
        <v>mai/2019</v>
      </c>
      <c r="E10159" s="206">
        <v>43587</v>
      </c>
      <c r="F10159" s="205" t="s">
        <v>209</v>
      </c>
      <c r="G10159" s="205" t="s">
        <v>284</v>
      </c>
      <c r="H10159" s="207" t="s">
        <v>295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679</v>
      </c>
      <c r="C10160" s="205" t="s">
        <v>680</v>
      </c>
      <c r="D10160" s="72" t="str">
        <f t="shared" si="317"/>
        <v>mai/2019</v>
      </c>
      <c r="E10160" s="206">
        <v>43587</v>
      </c>
      <c r="F10160" s="205" t="s">
        <v>209</v>
      </c>
      <c r="G10160" s="205" t="s">
        <v>284</v>
      </c>
      <c r="H10160" s="207" t="s">
        <v>295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679</v>
      </c>
      <c r="C10161" s="205" t="s">
        <v>680</v>
      </c>
      <c r="D10161" s="72" t="str">
        <f t="shared" si="317"/>
        <v>mai/2019</v>
      </c>
      <c r="E10161" s="206">
        <v>43587</v>
      </c>
      <c r="F10161" s="205" t="s">
        <v>209</v>
      </c>
      <c r="G10161" s="205" t="s">
        <v>284</v>
      </c>
      <c r="H10161" s="207" t="s">
        <v>295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679</v>
      </c>
      <c r="C10162" s="205" t="s">
        <v>680</v>
      </c>
      <c r="D10162" s="72" t="str">
        <f t="shared" si="317"/>
        <v>mai/2019</v>
      </c>
      <c r="E10162" s="206">
        <v>43587</v>
      </c>
      <c r="F10162" s="205" t="s">
        <v>209</v>
      </c>
      <c r="G10162" s="205" t="s">
        <v>284</v>
      </c>
      <c r="H10162" s="207" t="s">
        <v>295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679</v>
      </c>
      <c r="C10163" s="205" t="s">
        <v>680</v>
      </c>
      <c r="D10163" s="72" t="str">
        <f t="shared" si="317"/>
        <v>mai/2019</v>
      </c>
      <c r="E10163" s="206">
        <v>43587</v>
      </c>
      <c r="F10163" s="205" t="s">
        <v>209</v>
      </c>
      <c r="G10163" s="205" t="s">
        <v>284</v>
      </c>
      <c r="H10163" s="207" t="s">
        <v>295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679</v>
      </c>
      <c r="C10164" s="205" t="s">
        <v>680</v>
      </c>
      <c r="D10164" s="72" t="str">
        <f t="shared" si="317"/>
        <v>mai/2019</v>
      </c>
      <c r="E10164" s="206">
        <v>43587</v>
      </c>
      <c r="F10164" s="205" t="s">
        <v>209</v>
      </c>
      <c r="G10164" s="205" t="s">
        <v>284</v>
      </c>
      <c r="H10164" s="207" t="s">
        <v>295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679</v>
      </c>
      <c r="C10165" s="205" t="s">
        <v>680</v>
      </c>
      <c r="D10165" s="72" t="str">
        <f t="shared" si="317"/>
        <v>mai/2019</v>
      </c>
      <c r="E10165" s="206">
        <v>43587</v>
      </c>
      <c r="F10165" s="205" t="s">
        <v>209</v>
      </c>
      <c r="G10165" s="205" t="s">
        <v>284</v>
      </c>
      <c r="H10165" s="207" t="s">
        <v>295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681</v>
      </c>
      <c r="C10166" s="205" t="s">
        <v>680</v>
      </c>
      <c r="D10166" s="72" t="str">
        <f t="shared" si="317"/>
        <v>mai/2019</v>
      </c>
      <c r="E10166" s="206">
        <v>43587</v>
      </c>
      <c r="F10166" s="205" t="s">
        <v>200</v>
      </c>
      <c r="G10166" s="205" t="s">
        <v>284</v>
      </c>
      <c r="H10166" s="207" t="s">
        <v>1875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681</v>
      </c>
      <c r="C10167" s="205" t="s">
        <v>680</v>
      </c>
      <c r="D10167" s="72" t="str">
        <f t="shared" si="317"/>
        <v>mai/2019</v>
      </c>
      <c r="E10167" s="206">
        <v>43587</v>
      </c>
      <c r="F10167" s="205" t="s">
        <v>200</v>
      </c>
      <c r="G10167" s="205" t="s">
        <v>284</v>
      </c>
      <c r="H10167" s="207" t="s">
        <v>1875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679</v>
      </c>
      <c r="C10168" s="205" t="s">
        <v>680</v>
      </c>
      <c r="D10168" s="72" t="str">
        <f t="shared" si="317"/>
        <v>mai/2019</v>
      </c>
      <c r="E10168" s="206">
        <v>43587</v>
      </c>
      <c r="F10168" s="205" t="s">
        <v>200</v>
      </c>
      <c r="G10168" s="205" t="s">
        <v>284</v>
      </c>
      <c r="H10168" s="207" t="s">
        <v>1875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679</v>
      </c>
      <c r="C10169" s="205" t="s">
        <v>680</v>
      </c>
      <c r="D10169" s="72" t="str">
        <f t="shared" si="317"/>
        <v>mai/2019</v>
      </c>
      <c r="E10169" s="206">
        <v>43587</v>
      </c>
      <c r="F10169" s="205" t="s">
        <v>200</v>
      </c>
      <c r="G10169" s="205" t="s">
        <v>284</v>
      </c>
      <c r="H10169" s="207" t="s">
        <v>1875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679</v>
      </c>
      <c r="C10170" s="205" t="s">
        <v>680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284</v>
      </c>
      <c r="H10170" s="207" t="s">
        <v>1989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679</v>
      </c>
      <c r="C10171" s="205" t="s">
        <v>680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284</v>
      </c>
      <c r="H10171" s="207" t="s">
        <v>325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679</v>
      </c>
      <c r="C10172" s="205" t="s">
        <v>680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284</v>
      </c>
      <c r="H10172" s="207" t="s">
        <v>325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679</v>
      </c>
      <c r="C10173" s="205" t="s">
        <v>680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284</v>
      </c>
      <c r="H10173" s="207" t="s">
        <v>2009</v>
      </c>
      <c r="I10173" s="207" t="s">
        <v>169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679</v>
      </c>
      <c r="C10174" s="205" t="s">
        <v>680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284</v>
      </c>
      <c r="H10174" s="207" t="s">
        <v>333</v>
      </c>
      <c r="I10174" s="207" t="s">
        <v>157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679</v>
      </c>
      <c r="C10175" s="205" t="s">
        <v>680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284</v>
      </c>
      <c r="H10175" s="207" t="s">
        <v>2010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679</v>
      </c>
      <c r="C10176" s="205" t="s">
        <v>680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284</v>
      </c>
      <c r="H10176" s="207" t="s">
        <v>2010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679</v>
      </c>
      <c r="C10177" s="205" t="s">
        <v>680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284</v>
      </c>
      <c r="H10177" s="207" t="s">
        <v>2011</v>
      </c>
      <c r="I10177" s="207" t="s">
        <v>257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679</v>
      </c>
      <c r="C10178" s="205" t="s">
        <v>680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284</v>
      </c>
      <c r="H10178" s="207" t="s">
        <v>2011</v>
      </c>
      <c r="I10178" s="207" t="s">
        <v>257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679</v>
      </c>
      <c r="C10179" s="205" t="s">
        <v>680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300</v>
      </c>
      <c r="H10179" s="207" t="s">
        <v>1332</v>
      </c>
      <c r="I10179" s="207" t="s">
        <v>238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679</v>
      </c>
      <c r="C10180" s="205" t="s">
        <v>680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286</v>
      </c>
      <c r="H10180" s="207" t="s">
        <v>1332</v>
      </c>
      <c r="I10180" s="207" t="s">
        <v>238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679</v>
      </c>
      <c r="C10181" s="205" t="s">
        <v>680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300</v>
      </c>
      <c r="H10181" s="207" t="s">
        <v>1332</v>
      </c>
      <c r="I10181" s="207" t="s">
        <v>189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679</v>
      </c>
      <c r="C10182" s="205" t="s">
        <v>680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286</v>
      </c>
      <c r="H10182" s="207" t="s">
        <v>1332</v>
      </c>
      <c r="I10182" s="207" t="s">
        <v>189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679</v>
      </c>
      <c r="C10183" s="205" t="s">
        <v>680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284</v>
      </c>
      <c r="H10183" s="207" t="s">
        <v>313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679</v>
      </c>
      <c r="C10184" s="205" t="s">
        <v>680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284</v>
      </c>
      <c r="H10184" s="207" t="s">
        <v>316</v>
      </c>
      <c r="I10184" s="207" t="s">
        <v>157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679</v>
      </c>
      <c r="C10185" s="205" t="s">
        <v>680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284</v>
      </c>
      <c r="H10185" s="207" t="s">
        <v>533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679</v>
      </c>
      <c r="C10186" s="205" t="s">
        <v>680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284</v>
      </c>
      <c r="H10186" s="207" t="s">
        <v>1820</v>
      </c>
      <c r="I10186" s="207" t="s">
        <v>245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679</v>
      </c>
      <c r="C10187" s="205" t="s">
        <v>680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284</v>
      </c>
      <c r="H10187" s="207" t="s">
        <v>2012</v>
      </c>
      <c r="I10187" s="207" t="s">
        <v>238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679</v>
      </c>
      <c r="C10188" s="205" t="s">
        <v>680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284</v>
      </c>
      <c r="H10188" s="207" t="s">
        <v>2012</v>
      </c>
      <c r="I10188" s="207" t="s">
        <v>238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679</v>
      </c>
      <c r="C10189" s="205" t="s">
        <v>680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284</v>
      </c>
      <c r="H10189" s="207" t="s">
        <v>2012</v>
      </c>
      <c r="I10189" s="207" t="s">
        <v>238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679</v>
      </c>
      <c r="C10190" s="205" t="s">
        <v>680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284</v>
      </c>
      <c r="H10190" s="207" t="s">
        <v>1901</v>
      </c>
      <c r="I10190" s="207" t="s">
        <v>239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679</v>
      </c>
      <c r="C10191" s="205" t="s">
        <v>680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284</v>
      </c>
      <c r="H10191" s="207" t="s">
        <v>1901</v>
      </c>
      <c r="I10191" s="207" t="s">
        <v>239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679</v>
      </c>
      <c r="C10192" s="205" t="s">
        <v>680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284</v>
      </c>
      <c r="H10192" s="207" t="s">
        <v>1901</v>
      </c>
      <c r="I10192" s="207" t="s">
        <v>239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679</v>
      </c>
      <c r="C10193" s="205" t="s">
        <v>680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284</v>
      </c>
      <c r="H10193" s="207" t="s">
        <v>1901</v>
      </c>
      <c r="I10193" s="207" t="s">
        <v>239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679</v>
      </c>
      <c r="C10194" s="205" t="s">
        <v>680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284</v>
      </c>
      <c r="H10194" s="207" t="s">
        <v>1901</v>
      </c>
      <c r="I10194" s="207" t="s">
        <v>239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679</v>
      </c>
      <c r="C10195" s="205" t="s">
        <v>680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284</v>
      </c>
      <c r="H10195" s="207" t="s">
        <v>1901</v>
      </c>
      <c r="I10195" s="207" t="s">
        <v>239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679</v>
      </c>
      <c r="C10196" s="205" t="s">
        <v>680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284</v>
      </c>
      <c r="H10196" s="207" t="s">
        <v>1901</v>
      </c>
      <c r="I10196" s="207" t="s">
        <v>239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679</v>
      </c>
      <c r="C10197" s="205" t="s">
        <v>680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284</v>
      </c>
      <c r="H10197" s="207" t="s">
        <v>1901</v>
      </c>
      <c r="I10197" s="207" t="s">
        <v>239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679</v>
      </c>
      <c r="C10198" s="205" t="s">
        <v>680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284</v>
      </c>
      <c r="H10198" s="207" t="s">
        <v>1667</v>
      </c>
      <c r="I10198" s="207" t="s">
        <v>157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679</v>
      </c>
      <c r="C10199" s="205" t="s">
        <v>680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286</v>
      </c>
      <c r="H10199" s="207" t="s">
        <v>386</v>
      </c>
      <c r="I10199" s="207" t="s">
        <v>237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679</v>
      </c>
      <c r="C10200" s="205" t="s">
        <v>680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284</v>
      </c>
      <c r="H10200" s="207" t="s">
        <v>386</v>
      </c>
      <c r="I10200" s="207" t="s">
        <v>237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679</v>
      </c>
      <c r="C10201" s="205" t="s">
        <v>680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284</v>
      </c>
      <c r="H10201" s="207" t="s">
        <v>331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679</v>
      </c>
      <c r="C10202" s="205" t="s">
        <v>680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284</v>
      </c>
      <c r="H10202" s="207" t="s">
        <v>331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679</v>
      </c>
      <c r="C10203" s="205" t="s">
        <v>680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284</v>
      </c>
      <c r="H10203" s="207" t="s">
        <v>1011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679</v>
      </c>
      <c r="C10204" s="205" t="s">
        <v>680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284</v>
      </c>
      <c r="H10204" s="207" t="s">
        <v>1011</v>
      </c>
      <c r="I10204" s="207" t="s">
        <v>189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679</v>
      </c>
      <c r="C10205" s="205" t="s">
        <v>680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284</v>
      </c>
      <c r="H10205" s="207" t="s">
        <v>1881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679</v>
      </c>
      <c r="C10206" s="205" t="s">
        <v>680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284</v>
      </c>
      <c r="H10206" s="207" t="s">
        <v>1881</v>
      </c>
      <c r="I10206" s="207" t="s">
        <v>189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679</v>
      </c>
      <c r="C10207" s="205" t="s">
        <v>680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284</v>
      </c>
      <c r="H10207" s="207" t="s">
        <v>1881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679</v>
      </c>
      <c r="C10208" s="205" t="s">
        <v>680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284</v>
      </c>
      <c r="H10208" s="207" t="s">
        <v>1881</v>
      </c>
      <c r="I10208" s="207" t="s">
        <v>189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679</v>
      </c>
      <c r="C10209" s="205" t="s">
        <v>680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284</v>
      </c>
      <c r="H10209" s="207" t="s">
        <v>1881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679</v>
      </c>
      <c r="C10210" s="205" t="s">
        <v>680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284</v>
      </c>
      <c r="H10210" s="207" t="s">
        <v>1881</v>
      </c>
      <c r="I10210" s="207" t="s">
        <v>189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679</v>
      </c>
      <c r="C10211" s="205" t="s">
        <v>680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284</v>
      </c>
      <c r="H10211" s="207" t="s">
        <v>1881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679</v>
      </c>
      <c r="C10212" s="205" t="s">
        <v>680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286</v>
      </c>
      <c r="H10212" s="207" t="s">
        <v>1749</v>
      </c>
      <c r="I10212" s="207" t="s">
        <v>238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679</v>
      </c>
      <c r="C10213" s="205" t="s">
        <v>680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286</v>
      </c>
      <c r="H10213" s="207" t="s">
        <v>1749</v>
      </c>
      <c r="I10213" s="207" t="s">
        <v>238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679</v>
      </c>
      <c r="C10214" s="205" t="s">
        <v>680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284</v>
      </c>
      <c r="H10214" s="207" t="s">
        <v>1034</v>
      </c>
      <c r="I10214" s="207" t="s">
        <v>239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679</v>
      </c>
      <c r="C10215" s="205" t="s">
        <v>680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284</v>
      </c>
      <c r="H10215" s="207" t="s">
        <v>1034</v>
      </c>
      <c r="I10215" s="207" t="s">
        <v>189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679</v>
      </c>
      <c r="C10216" s="205" t="s">
        <v>680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284</v>
      </c>
      <c r="H10216" s="207" t="s">
        <v>1034</v>
      </c>
      <c r="I10216" s="207" t="s">
        <v>239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679</v>
      </c>
      <c r="C10217" s="205" t="s">
        <v>680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284</v>
      </c>
      <c r="H10217" s="207" t="s">
        <v>1034</v>
      </c>
      <c r="I10217" s="207" t="s">
        <v>189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679</v>
      </c>
      <c r="C10218" s="205" t="s">
        <v>680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284</v>
      </c>
      <c r="H10218" s="207" t="s">
        <v>317</v>
      </c>
      <c r="I10218" s="207" t="s">
        <v>248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679</v>
      </c>
      <c r="C10219" s="205" t="s">
        <v>680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284</v>
      </c>
      <c r="H10219" s="207" t="s">
        <v>317</v>
      </c>
      <c r="I10219" s="207" t="s">
        <v>189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679</v>
      </c>
      <c r="C10220" s="205" t="s">
        <v>680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284</v>
      </c>
      <c r="H10220" s="207" t="s">
        <v>987</v>
      </c>
      <c r="I10220" s="207" t="s">
        <v>245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679</v>
      </c>
      <c r="C10221" s="205" t="s">
        <v>680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284</v>
      </c>
      <c r="H10221" s="207" t="s">
        <v>987</v>
      </c>
      <c r="I10221" s="207" t="s">
        <v>189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679</v>
      </c>
      <c r="C10222" s="205" t="s">
        <v>680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300</v>
      </c>
      <c r="H10222" s="207" t="s">
        <v>352</v>
      </c>
      <c r="I10222" s="207" t="s">
        <v>237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679</v>
      </c>
      <c r="C10223" s="205" t="s">
        <v>680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286</v>
      </c>
      <c r="H10223" s="207" t="s">
        <v>352</v>
      </c>
      <c r="I10223" s="207" t="s">
        <v>237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679</v>
      </c>
      <c r="C10224" s="205" t="s">
        <v>680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300</v>
      </c>
      <c r="H10224" s="207" t="s">
        <v>352</v>
      </c>
      <c r="I10224" s="207" t="s">
        <v>189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679</v>
      </c>
      <c r="C10225" s="205" t="s">
        <v>680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286</v>
      </c>
      <c r="H10225" s="207" t="s">
        <v>352</v>
      </c>
      <c r="I10225" s="207" t="s">
        <v>189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679</v>
      </c>
      <c r="C10226" s="205" t="s">
        <v>680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314</v>
      </c>
      <c r="H10226" s="207" t="s">
        <v>352</v>
      </c>
      <c r="I10226" s="207" t="s">
        <v>237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679</v>
      </c>
      <c r="C10227" s="205" t="s">
        <v>680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314</v>
      </c>
      <c r="H10227" s="207" t="s">
        <v>352</v>
      </c>
      <c r="I10227" s="207" t="s">
        <v>189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679</v>
      </c>
      <c r="C10228" s="205" t="s">
        <v>680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314</v>
      </c>
      <c r="H10228" s="207" t="s">
        <v>352</v>
      </c>
      <c r="I10228" s="207" t="s">
        <v>237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679</v>
      </c>
      <c r="C10229" s="205" t="s">
        <v>680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314</v>
      </c>
      <c r="H10229" s="207" t="s">
        <v>352</v>
      </c>
      <c r="I10229" s="207" t="s">
        <v>189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679</v>
      </c>
      <c r="C10230" s="205" t="s">
        <v>680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284</v>
      </c>
      <c r="H10230" s="207" t="s">
        <v>352</v>
      </c>
      <c r="I10230" s="207" t="s">
        <v>237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679</v>
      </c>
      <c r="C10231" s="205" t="s">
        <v>680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284</v>
      </c>
      <c r="H10231" s="207" t="s">
        <v>352</v>
      </c>
      <c r="I10231" s="207" t="s">
        <v>237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679</v>
      </c>
      <c r="C10232" s="205" t="s">
        <v>680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300</v>
      </c>
      <c r="H10232" s="207" t="s">
        <v>352</v>
      </c>
      <c r="I10232" s="207" t="s">
        <v>237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679</v>
      </c>
      <c r="C10233" s="205" t="s">
        <v>680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300</v>
      </c>
      <c r="H10233" s="207" t="s">
        <v>352</v>
      </c>
      <c r="I10233" s="207" t="s">
        <v>189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679</v>
      </c>
      <c r="C10234" s="205" t="s">
        <v>680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314</v>
      </c>
      <c r="H10234" s="207" t="s">
        <v>352</v>
      </c>
      <c r="I10234" s="207" t="s">
        <v>237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679</v>
      </c>
      <c r="C10235" s="205" t="s">
        <v>680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314</v>
      </c>
      <c r="H10235" s="207" t="s">
        <v>352</v>
      </c>
      <c r="I10235" s="207" t="s">
        <v>189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679</v>
      </c>
      <c r="C10236" s="205" t="s">
        <v>680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284</v>
      </c>
      <c r="H10236" s="207" t="s">
        <v>216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679</v>
      </c>
      <c r="C10237" s="205" t="s">
        <v>680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284</v>
      </c>
      <c r="H10237" s="207" t="s">
        <v>216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679</v>
      </c>
      <c r="C10238" s="205" t="s">
        <v>680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284</v>
      </c>
      <c r="H10238" s="207" t="s">
        <v>304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679</v>
      </c>
      <c r="C10239" s="205" t="s">
        <v>680</v>
      </c>
      <c r="D10239" s="72" t="str">
        <f t="shared" si="319"/>
        <v>mai/2019</v>
      </c>
      <c r="E10239" s="206">
        <v>43588</v>
      </c>
      <c r="F10239" s="205" t="s">
        <v>2013</v>
      </c>
      <c r="G10239" s="205" t="s">
        <v>284</v>
      </c>
      <c r="H10239" s="207" t="s">
        <v>394</v>
      </c>
      <c r="I10239" s="207" t="s">
        <v>188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679</v>
      </c>
      <c r="C10240" s="205" t="s">
        <v>680</v>
      </c>
      <c r="D10240" s="72" t="str">
        <f t="shared" si="319"/>
        <v>mai/2019</v>
      </c>
      <c r="E10240" s="206">
        <v>43588</v>
      </c>
      <c r="F10240" s="205" t="s">
        <v>1999</v>
      </c>
      <c r="G10240" s="205" t="s">
        <v>284</v>
      </c>
      <c r="H10240" s="229" t="s">
        <v>1554</v>
      </c>
      <c r="I10240" s="229" t="s">
        <v>265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679</v>
      </c>
      <c r="C10241" s="205" t="s">
        <v>680</v>
      </c>
      <c r="D10241" s="72" t="str">
        <f t="shared" si="319"/>
        <v>mai/2019</v>
      </c>
      <c r="E10241" s="206">
        <v>43588</v>
      </c>
      <c r="F10241" s="205" t="s">
        <v>1999</v>
      </c>
      <c r="G10241" s="205" t="s">
        <v>284</v>
      </c>
      <c r="H10241" s="207" t="s">
        <v>1554</v>
      </c>
      <c r="I10241" s="207" t="s">
        <v>265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679</v>
      </c>
      <c r="C10242" s="205" t="s">
        <v>680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284</v>
      </c>
      <c r="H10242" s="207" t="s">
        <v>2014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679</v>
      </c>
      <c r="C10243" s="205" t="s">
        <v>680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284</v>
      </c>
      <c r="H10243" s="207" t="s">
        <v>2014</v>
      </c>
      <c r="I10243" s="207" t="s">
        <v>189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681</v>
      </c>
      <c r="C10244" s="205" t="s">
        <v>680</v>
      </c>
      <c r="D10244" s="72" t="str">
        <f t="shared" ref="D10244:D10307" si="321">TEXT(E10244,"mmm/aaaa")</f>
        <v>mai/2019</v>
      </c>
      <c r="E10244" s="206">
        <v>43588</v>
      </c>
      <c r="F10244" s="205" t="s">
        <v>513</v>
      </c>
      <c r="G10244" s="205" t="s">
        <v>284</v>
      </c>
      <c r="H10244" s="207" t="s">
        <v>605</v>
      </c>
      <c r="I10244" s="207" t="s">
        <v>289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679</v>
      </c>
      <c r="C10245" s="205" t="s">
        <v>680</v>
      </c>
      <c r="D10245" s="72" t="str">
        <f t="shared" si="321"/>
        <v>mai/2019</v>
      </c>
      <c r="E10245" s="206">
        <v>43588</v>
      </c>
      <c r="F10245" s="205" t="s">
        <v>513</v>
      </c>
      <c r="G10245" s="205" t="s">
        <v>284</v>
      </c>
      <c r="H10245" s="207" t="s">
        <v>203</v>
      </c>
      <c r="I10245" s="207" t="s">
        <v>289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679</v>
      </c>
      <c r="C10246" s="205" t="s">
        <v>680</v>
      </c>
      <c r="D10246" s="72" t="str">
        <f t="shared" si="321"/>
        <v>mai/2019</v>
      </c>
      <c r="E10246" s="206">
        <v>43588</v>
      </c>
      <c r="F10246" s="205" t="s">
        <v>209</v>
      </c>
      <c r="G10246" s="205" t="s">
        <v>284</v>
      </c>
      <c r="H10246" s="207" t="s">
        <v>196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679</v>
      </c>
      <c r="C10247" s="205" t="s">
        <v>680</v>
      </c>
      <c r="D10247" s="72" t="str">
        <f t="shared" si="321"/>
        <v>mai/2019</v>
      </c>
      <c r="E10247" s="206">
        <v>43588</v>
      </c>
      <c r="F10247" s="205" t="s">
        <v>209</v>
      </c>
      <c r="G10247" s="205" t="s">
        <v>284</v>
      </c>
      <c r="H10247" s="207" t="s">
        <v>196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679</v>
      </c>
      <c r="C10248" s="205" t="s">
        <v>680</v>
      </c>
      <c r="D10248" s="72" t="str">
        <f t="shared" si="321"/>
        <v>mai/2019</v>
      </c>
      <c r="E10248" s="206">
        <v>43588</v>
      </c>
      <c r="F10248" s="205" t="s">
        <v>209</v>
      </c>
      <c r="G10248" s="205" t="s">
        <v>284</v>
      </c>
      <c r="H10248" s="207" t="s">
        <v>196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679</v>
      </c>
      <c r="C10249" s="205" t="s">
        <v>680</v>
      </c>
      <c r="D10249" s="72" t="str">
        <f t="shared" si="321"/>
        <v>mai/2019</v>
      </c>
      <c r="E10249" s="206">
        <v>43588</v>
      </c>
      <c r="F10249" s="205" t="s">
        <v>209</v>
      </c>
      <c r="G10249" s="205" t="s">
        <v>284</v>
      </c>
      <c r="H10249" s="207" t="s">
        <v>196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679</v>
      </c>
      <c r="C10250" s="205" t="s">
        <v>680</v>
      </c>
      <c r="D10250" s="72" t="str">
        <f t="shared" si="321"/>
        <v>mai/2019</v>
      </c>
      <c r="E10250" s="206">
        <v>43588</v>
      </c>
      <c r="F10250" s="205" t="s">
        <v>209</v>
      </c>
      <c r="G10250" s="205" t="s">
        <v>284</v>
      </c>
      <c r="H10250" s="207" t="s">
        <v>196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679</v>
      </c>
      <c r="C10251" s="205" t="s">
        <v>680</v>
      </c>
      <c r="D10251" s="72" t="str">
        <f t="shared" si="321"/>
        <v>mai/2019</v>
      </c>
      <c r="E10251" s="206">
        <v>43588</v>
      </c>
      <c r="F10251" s="205" t="s">
        <v>209</v>
      </c>
      <c r="G10251" s="205" t="s">
        <v>284</v>
      </c>
      <c r="H10251" s="207" t="s">
        <v>196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679</v>
      </c>
      <c r="C10252" s="205" t="s">
        <v>680</v>
      </c>
      <c r="D10252" s="72" t="str">
        <f t="shared" si="321"/>
        <v>mai/2019</v>
      </c>
      <c r="E10252" s="206">
        <v>43588</v>
      </c>
      <c r="F10252" s="205" t="s">
        <v>209</v>
      </c>
      <c r="G10252" s="205" t="s">
        <v>284</v>
      </c>
      <c r="H10252" s="207" t="s">
        <v>196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679</v>
      </c>
      <c r="C10253" s="205" t="s">
        <v>680</v>
      </c>
      <c r="D10253" s="72" t="str">
        <f t="shared" si="321"/>
        <v>mai/2019</v>
      </c>
      <c r="E10253" s="206">
        <v>43588</v>
      </c>
      <c r="F10253" s="205" t="s">
        <v>209</v>
      </c>
      <c r="G10253" s="205" t="s">
        <v>284</v>
      </c>
      <c r="H10253" s="207" t="s">
        <v>196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679</v>
      </c>
      <c r="C10254" s="205" t="s">
        <v>680</v>
      </c>
      <c r="D10254" s="72" t="str">
        <f t="shared" si="321"/>
        <v>mai/2019</v>
      </c>
      <c r="E10254" s="206">
        <v>43588</v>
      </c>
      <c r="F10254" s="205" t="s">
        <v>209</v>
      </c>
      <c r="G10254" s="205" t="s">
        <v>284</v>
      </c>
      <c r="H10254" s="207" t="s">
        <v>196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679</v>
      </c>
      <c r="C10255" s="205" t="s">
        <v>680</v>
      </c>
      <c r="D10255" s="72" t="str">
        <f t="shared" si="321"/>
        <v>mai/2019</v>
      </c>
      <c r="E10255" s="206">
        <v>43588</v>
      </c>
      <c r="F10255" s="205" t="s">
        <v>209</v>
      </c>
      <c r="G10255" s="205" t="s">
        <v>284</v>
      </c>
      <c r="H10255" s="207" t="s">
        <v>196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679</v>
      </c>
      <c r="C10256" s="205" t="s">
        <v>680</v>
      </c>
      <c r="D10256" s="72" t="str">
        <f t="shared" si="321"/>
        <v>mai/2019</v>
      </c>
      <c r="E10256" s="206">
        <v>43588</v>
      </c>
      <c r="F10256" s="205" t="s">
        <v>209</v>
      </c>
      <c r="G10256" s="205" t="s">
        <v>284</v>
      </c>
      <c r="H10256" s="207" t="s">
        <v>196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679</v>
      </c>
      <c r="C10257" s="205" t="s">
        <v>680</v>
      </c>
      <c r="D10257" s="72" t="str">
        <f t="shared" si="321"/>
        <v>mai/2019</v>
      </c>
      <c r="E10257" s="206">
        <v>43588</v>
      </c>
      <c r="F10257" s="205" t="s">
        <v>209</v>
      </c>
      <c r="G10257" s="205" t="s">
        <v>284</v>
      </c>
      <c r="H10257" s="207" t="s">
        <v>196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679</v>
      </c>
      <c r="C10258" s="205" t="s">
        <v>680</v>
      </c>
      <c r="D10258" s="72" t="str">
        <f t="shared" si="321"/>
        <v>mai/2019</v>
      </c>
      <c r="E10258" s="206">
        <v>43588</v>
      </c>
      <c r="F10258" s="205" t="s">
        <v>209</v>
      </c>
      <c r="G10258" s="205" t="s">
        <v>284</v>
      </c>
      <c r="H10258" s="207" t="s">
        <v>196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679</v>
      </c>
      <c r="C10259" s="205" t="s">
        <v>680</v>
      </c>
      <c r="D10259" s="72" t="str">
        <f t="shared" si="321"/>
        <v>mai/2019</v>
      </c>
      <c r="E10259" s="206">
        <v>43588</v>
      </c>
      <c r="F10259" s="205" t="s">
        <v>209</v>
      </c>
      <c r="G10259" s="205" t="s">
        <v>284</v>
      </c>
      <c r="H10259" s="207" t="s">
        <v>196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679</v>
      </c>
      <c r="C10260" s="205" t="s">
        <v>680</v>
      </c>
      <c r="D10260" s="72" t="str">
        <f t="shared" si="321"/>
        <v>mai/2019</v>
      </c>
      <c r="E10260" s="206">
        <v>43588</v>
      </c>
      <c r="F10260" s="205" t="s">
        <v>209</v>
      </c>
      <c r="G10260" s="205" t="s">
        <v>284</v>
      </c>
      <c r="H10260" s="207" t="s">
        <v>196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679</v>
      </c>
      <c r="C10261" s="205" t="s">
        <v>680</v>
      </c>
      <c r="D10261" s="72" t="str">
        <f t="shared" si="321"/>
        <v>mai/2019</v>
      </c>
      <c r="E10261" s="206">
        <v>43588</v>
      </c>
      <c r="F10261" s="205" t="s">
        <v>209</v>
      </c>
      <c r="G10261" s="205" t="s">
        <v>284</v>
      </c>
      <c r="H10261" s="207" t="s">
        <v>196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679</v>
      </c>
      <c r="C10262" s="205" t="s">
        <v>680</v>
      </c>
      <c r="D10262" s="72" t="str">
        <f t="shared" si="321"/>
        <v>mai/2019</v>
      </c>
      <c r="E10262" s="206">
        <v>43588</v>
      </c>
      <c r="F10262" s="205" t="s">
        <v>209</v>
      </c>
      <c r="G10262" s="205" t="s">
        <v>284</v>
      </c>
      <c r="H10262" s="207" t="s">
        <v>196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679</v>
      </c>
      <c r="C10263" s="205" t="s">
        <v>680</v>
      </c>
      <c r="D10263" s="72" t="str">
        <f t="shared" si="321"/>
        <v>mai/2019</v>
      </c>
      <c r="E10263" s="206">
        <v>43588</v>
      </c>
      <c r="F10263" s="205" t="s">
        <v>209</v>
      </c>
      <c r="G10263" s="205" t="s">
        <v>284</v>
      </c>
      <c r="H10263" s="207" t="s">
        <v>196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679</v>
      </c>
      <c r="C10264" s="205" t="s">
        <v>680</v>
      </c>
      <c r="D10264" s="72" t="str">
        <f t="shared" si="321"/>
        <v>mai/2019</v>
      </c>
      <c r="E10264" s="206">
        <v>43588</v>
      </c>
      <c r="F10264" s="205" t="s">
        <v>209</v>
      </c>
      <c r="G10264" s="205" t="s">
        <v>284</v>
      </c>
      <c r="H10264" s="207" t="s">
        <v>196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679</v>
      </c>
      <c r="C10265" s="205" t="s">
        <v>680</v>
      </c>
      <c r="D10265" s="72" t="str">
        <f t="shared" si="321"/>
        <v>mai/2019</v>
      </c>
      <c r="E10265" s="206">
        <v>43588</v>
      </c>
      <c r="F10265" s="205" t="s">
        <v>209</v>
      </c>
      <c r="G10265" s="205" t="s">
        <v>284</v>
      </c>
      <c r="H10265" s="207" t="s">
        <v>196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681</v>
      </c>
      <c r="C10266" s="205" t="s">
        <v>680</v>
      </c>
      <c r="D10266" s="72" t="str">
        <f t="shared" si="321"/>
        <v>mai/2019</v>
      </c>
      <c r="E10266" s="206">
        <v>43588</v>
      </c>
      <c r="F10266" s="205" t="s">
        <v>209</v>
      </c>
      <c r="G10266" s="205" t="s">
        <v>284</v>
      </c>
      <c r="H10266" s="207" t="s">
        <v>1551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679</v>
      </c>
      <c r="C10267" s="205" t="s">
        <v>680</v>
      </c>
      <c r="D10267" s="72" t="str">
        <f t="shared" si="321"/>
        <v>mai/2019</v>
      </c>
      <c r="E10267" s="206">
        <v>43588</v>
      </c>
      <c r="F10267" s="205" t="s">
        <v>209</v>
      </c>
      <c r="G10267" s="205" t="s">
        <v>284</v>
      </c>
      <c r="H10267" s="207" t="s">
        <v>295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679</v>
      </c>
      <c r="C10268" s="205" t="s">
        <v>680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284</v>
      </c>
      <c r="H10268" s="207" t="s">
        <v>574</v>
      </c>
      <c r="I10268" s="207" t="s">
        <v>237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679</v>
      </c>
      <c r="C10269" s="205" t="s">
        <v>680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284</v>
      </c>
      <c r="H10269" s="207" t="s">
        <v>574</v>
      </c>
      <c r="I10269" s="207" t="s">
        <v>189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679</v>
      </c>
      <c r="C10270" s="205" t="s">
        <v>680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284</v>
      </c>
      <c r="H10270" s="207" t="s">
        <v>1970</v>
      </c>
      <c r="I10270" s="207" t="s">
        <v>238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679</v>
      </c>
      <c r="C10271" s="205" t="s">
        <v>680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284</v>
      </c>
      <c r="H10271" s="207" t="s">
        <v>1025</v>
      </c>
      <c r="I10271" s="207" t="s">
        <v>237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679</v>
      </c>
      <c r="C10272" s="205" t="s">
        <v>680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284</v>
      </c>
      <c r="H10272" s="207" t="s">
        <v>1025</v>
      </c>
      <c r="I10272" s="207" t="s">
        <v>237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679</v>
      </c>
      <c r="C10273" s="205" t="s">
        <v>680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284</v>
      </c>
      <c r="H10273" s="207" t="s">
        <v>1603</v>
      </c>
      <c r="I10273" s="207" t="s">
        <v>237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679</v>
      </c>
      <c r="C10274" s="205" t="s">
        <v>680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284</v>
      </c>
      <c r="H10274" s="207" t="s">
        <v>1603</v>
      </c>
      <c r="I10274" s="207" t="s">
        <v>189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679</v>
      </c>
      <c r="C10275" s="205" t="s">
        <v>680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300</v>
      </c>
      <c r="H10275" s="207" t="s">
        <v>2015</v>
      </c>
      <c r="I10275" s="207" t="s">
        <v>250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679</v>
      </c>
      <c r="C10276" s="205" t="s">
        <v>680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290</v>
      </c>
      <c r="H10276" s="207" t="s">
        <v>2016</v>
      </c>
      <c r="I10276" s="207" t="s">
        <v>246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679</v>
      </c>
      <c r="C10277" s="205" t="s">
        <v>680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310</v>
      </c>
      <c r="H10277" s="207" t="s">
        <v>2016</v>
      </c>
      <c r="I10277" s="207" t="s">
        <v>246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679</v>
      </c>
      <c r="C10278" s="205" t="s">
        <v>680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314</v>
      </c>
      <c r="H10278" s="207" t="s">
        <v>2016</v>
      </c>
      <c r="I10278" s="207" t="s">
        <v>246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679</v>
      </c>
      <c r="C10279" s="205" t="s">
        <v>680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284</v>
      </c>
      <c r="H10279" s="207" t="s">
        <v>2016</v>
      </c>
      <c r="I10279" s="207" t="s">
        <v>246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679</v>
      </c>
      <c r="C10280" s="205" t="s">
        <v>680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284</v>
      </c>
      <c r="H10280" s="207" t="s">
        <v>2016</v>
      </c>
      <c r="I10280" s="207" t="s">
        <v>246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679</v>
      </c>
      <c r="C10281" s="205" t="s">
        <v>680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284</v>
      </c>
      <c r="H10281" s="207" t="s">
        <v>2016</v>
      </c>
      <c r="I10281" s="207" t="s">
        <v>246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679</v>
      </c>
      <c r="C10282" s="205" t="s">
        <v>680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284</v>
      </c>
      <c r="H10282" s="207" t="s">
        <v>2016</v>
      </c>
      <c r="I10282" s="207" t="s">
        <v>246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679</v>
      </c>
      <c r="C10283" s="205" t="s">
        <v>680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314</v>
      </c>
      <c r="H10283" s="207" t="s">
        <v>2016</v>
      </c>
      <c r="I10283" s="207" t="s">
        <v>246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679</v>
      </c>
      <c r="C10284" s="205" t="s">
        <v>680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284</v>
      </c>
      <c r="H10284" s="207" t="s">
        <v>1934</v>
      </c>
      <c r="I10284" s="207" t="s">
        <v>242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679</v>
      </c>
      <c r="C10285" s="205" t="s">
        <v>680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284</v>
      </c>
      <c r="H10285" s="207" t="s">
        <v>1934</v>
      </c>
      <c r="I10285" s="207" t="s">
        <v>242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679</v>
      </c>
      <c r="C10286" s="205" t="s">
        <v>680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284</v>
      </c>
      <c r="H10286" s="207" t="s">
        <v>1025</v>
      </c>
      <c r="I10286" s="207" t="s">
        <v>237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679</v>
      </c>
      <c r="C10287" s="205" t="s">
        <v>680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284</v>
      </c>
      <c r="H10287" s="207" t="s">
        <v>1908</v>
      </c>
      <c r="I10287" s="207" t="s">
        <v>249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679</v>
      </c>
      <c r="C10288" s="205" t="s">
        <v>680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284</v>
      </c>
      <c r="H10288" s="207" t="s">
        <v>1908</v>
      </c>
      <c r="I10288" s="207" t="s">
        <v>189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679</v>
      </c>
      <c r="C10289" s="205" t="s">
        <v>680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284</v>
      </c>
      <c r="H10289" s="207" t="s">
        <v>1908</v>
      </c>
      <c r="I10289" s="207" t="s">
        <v>237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679</v>
      </c>
      <c r="C10290" s="205" t="s">
        <v>680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284</v>
      </c>
      <c r="H10290" s="207" t="s">
        <v>1908</v>
      </c>
      <c r="I10290" s="207" t="s">
        <v>189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679</v>
      </c>
      <c r="C10291" s="205" t="s">
        <v>680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284</v>
      </c>
      <c r="H10291" s="207" t="s">
        <v>561</v>
      </c>
      <c r="I10291" s="207" t="s">
        <v>237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679</v>
      </c>
      <c r="C10292" s="205" t="s">
        <v>680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284</v>
      </c>
      <c r="H10292" s="207" t="s">
        <v>561</v>
      </c>
      <c r="I10292" s="207" t="s">
        <v>237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679</v>
      </c>
      <c r="C10293" s="205" t="s">
        <v>680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284</v>
      </c>
      <c r="H10293" s="207" t="s">
        <v>2017</v>
      </c>
      <c r="I10293" s="207" t="s">
        <v>238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679</v>
      </c>
      <c r="C10294" s="205" t="s">
        <v>680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286</v>
      </c>
      <c r="H10294" s="207" t="s">
        <v>1743</v>
      </c>
      <c r="I10294" s="207" t="s">
        <v>237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679</v>
      </c>
      <c r="C10295" s="205" t="s">
        <v>680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286</v>
      </c>
      <c r="H10295" s="207" t="s">
        <v>1743</v>
      </c>
      <c r="I10295" s="207" t="s">
        <v>189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679</v>
      </c>
      <c r="C10296" s="205" t="s">
        <v>680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314</v>
      </c>
      <c r="H10296" s="207" t="s">
        <v>1743</v>
      </c>
      <c r="I10296" s="207" t="s">
        <v>237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679</v>
      </c>
      <c r="C10297" s="205" t="s">
        <v>680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310</v>
      </c>
      <c r="H10297" s="207" t="s">
        <v>1743</v>
      </c>
      <c r="I10297" s="207" t="s">
        <v>237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679</v>
      </c>
      <c r="C10298" s="205" t="s">
        <v>680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290</v>
      </c>
      <c r="H10298" s="207" t="s">
        <v>1743</v>
      </c>
      <c r="I10298" s="207" t="s">
        <v>237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679</v>
      </c>
      <c r="C10299" s="205" t="s">
        <v>680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314</v>
      </c>
      <c r="H10299" s="207" t="s">
        <v>1743</v>
      </c>
      <c r="I10299" s="207" t="s">
        <v>189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679</v>
      </c>
      <c r="C10300" s="205" t="s">
        <v>680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310</v>
      </c>
      <c r="H10300" s="207" t="s">
        <v>1743</v>
      </c>
      <c r="I10300" s="207" t="s">
        <v>189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679</v>
      </c>
      <c r="C10301" s="205" t="s">
        <v>680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290</v>
      </c>
      <c r="H10301" s="207" t="s">
        <v>1743</v>
      </c>
      <c r="I10301" s="207" t="s">
        <v>189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679</v>
      </c>
      <c r="C10302" s="205" t="s">
        <v>680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284</v>
      </c>
      <c r="H10302" s="207" t="s">
        <v>1743</v>
      </c>
      <c r="I10302" s="207" t="s">
        <v>237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679</v>
      </c>
      <c r="C10303" s="205" t="s">
        <v>680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284</v>
      </c>
      <c r="H10303" s="207" t="s">
        <v>1743</v>
      </c>
      <c r="I10303" s="207" t="s">
        <v>189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679</v>
      </c>
      <c r="C10304" s="205" t="s">
        <v>680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284</v>
      </c>
      <c r="H10304" s="207" t="s">
        <v>1743</v>
      </c>
      <c r="I10304" s="207" t="s">
        <v>237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679</v>
      </c>
      <c r="C10305" s="205" t="s">
        <v>680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284</v>
      </c>
      <c r="H10305" s="207" t="s">
        <v>1743</v>
      </c>
      <c r="I10305" s="207" t="s">
        <v>189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679</v>
      </c>
      <c r="C10306" s="205" t="s">
        <v>680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284</v>
      </c>
      <c r="H10306" s="207" t="s">
        <v>1743</v>
      </c>
      <c r="I10306" s="207" t="s">
        <v>237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679</v>
      </c>
      <c r="C10307" s="205" t="s">
        <v>680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284</v>
      </c>
      <c r="H10307" s="207" t="s">
        <v>1743</v>
      </c>
      <c r="I10307" s="207" t="s">
        <v>189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679</v>
      </c>
      <c r="C10308" s="205" t="s">
        <v>680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284</v>
      </c>
      <c r="H10308" s="207" t="s">
        <v>1560</v>
      </c>
      <c r="I10308" s="207" t="s">
        <v>237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679</v>
      </c>
      <c r="C10309" s="205" t="s">
        <v>680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284</v>
      </c>
      <c r="H10309" s="207" t="s">
        <v>1560</v>
      </c>
      <c r="I10309" s="207" t="s">
        <v>189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679</v>
      </c>
      <c r="C10310" s="205" t="s">
        <v>680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284</v>
      </c>
      <c r="H10310" s="207" t="s">
        <v>2018</v>
      </c>
      <c r="I10310" s="207" t="s">
        <v>250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679</v>
      </c>
      <c r="C10311" s="205" t="s">
        <v>680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284</v>
      </c>
      <c r="H10311" s="207" t="s">
        <v>1888</v>
      </c>
      <c r="I10311" s="207" t="s">
        <v>237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679</v>
      </c>
      <c r="C10312" s="205" t="s">
        <v>680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284</v>
      </c>
      <c r="H10312" s="207" t="s">
        <v>1888</v>
      </c>
      <c r="I10312" s="207" t="s">
        <v>237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679</v>
      </c>
      <c r="C10313" s="205" t="s">
        <v>680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284</v>
      </c>
      <c r="H10313" s="207" t="s">
        <v>1888</v>
      </c>
      <c r="I10313" s="207" t="s">
        <v>237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679</v>
      </c>
      <c r="C10314" s="205" t="s">
        <v>680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300</v>
      </c>
      <c r="H10314" s="207" t="s">
        <v>1888</v>
      </c>
      <c r="I10314" s="207" t="s">
        <v>237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679</v>
      </c>
      <c r="C10315" s="205" t="s">
        <v>680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314</v>
      </c>
      <c r="H10315" s="207" t="s">
        <v>1888</v>
      </c>
      <c r="I10315" s="207" t="s">
        <v>237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679</v>
      </c>
      <c r="C10316" s="205" t="s">
        <v>680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284</v>
      </c>
      <c r="H10316" s="207" t="s">
        <v>1888</v>
      </c>
      <c r="I10316" s="207" t="s">
        <v>237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679</v>
      </c>
      <c r="C10317" s="205" t="s">
        <v>680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284</v>
      </c>
      <c r="H10317" s="207" t="s">
        <v>1888</v>
      </c>
      <c r="I10317" s="207" t="s">
        <v>237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679</v>
      </c>
      <c r="C10318" s="205" t="s">
        <v>680</v>
      </c>
      <c r="D10318" s="72" t="str">
        <f t="shared" si="323"/>
        <v>mai/2019</v>
      </c>
      <c r="E10318" s="206">
        <v>43591</v>
      </c>
      <c r="F10318" s="205" t="s">
        <v>513</v>
      </c>
      <c r="G10318" s="205" t="s">
        <v>284</v>
      </c>
      <c r="H10318" s="207" t="s">
        <v>203</v>
      </c>
      <c r="I10318" s="207" t="s">
        <v>289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679</v>
      </c>
      <c r="C10319" s="205" t="s">
        <v>680</v>
      </c>
      <c r="D10319" s="72" t="str">
        <f t="shared" si="323"/>
        <v>mai/2019</v>
      </c>
      <c r="E10319" s="206">
        <v>43591</v>
      </c>
      <c r="F10319" s="205" t="s">
        <v>209</v>
      </c>
      <c r="G10319" s="205" t="s">
        <v>284</v>
      </c>
      <c r="H10319" s="207" t="s">
        <v>295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679</v>
      </c>
      <c r="C10320" s="205" t="s">
        <v>680</v>
      </c>
      <c r="D10320" s="72" t="str">
        <f t="shared" si="323"/>
        <v>mai/2019</v>
      </c>
      <c r="E10320" s="206">
        <v>43591</v>
      </c>
      <c r="F10320" s="205" t="s">
        <v>209</v>
      </c>
      <c r="G10320" s="205" t="s">
        <v>284</v>
      </c>
      <c r="H10320" s="207" t="s">
        <v>295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679</v>
      </c>
      <c r="C10321" s="205" t="s">
        <v>680</v>
      </c>
      <c r="D10321" s="72" t="str">
        <f t="shared" si="323"/>
        <v>mai/2019</v>
      </c>
      <c r="E10321" s="206">
        <v>43591</v>
      </c>
      <c r="F10321" s="205" t="s">
        <v>209</v>
      </c>
      <c r="G10321" s="205" t="s">
        <v>284</v>
      </c>
      <c r="H10321" s="207" t="s">
        <v>295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679</v>
      </c>
      <c r="C10322" s="205" t="s">
        <v>680</v>
      </c>
      <c r="D10322" s="72" t="str">
        <f t="shared" si="323"/>
        <v>mai/2019</v>
      </c>
      <c r="E10322" s="206">
        <v>43591</v>
      </c>
      <c r="F10322" s="205" t="s">
        <v>209</v>
      </c>
      <c r="G10322" s="205" t="s">
        <v>284</v>
      </c>
      <c r="H10322" s="207" t="s">
        <v>295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679</v>
      </c>
      <c r="C10323" s="205" t="s">
        <v>680</v>
      </c>
      <c r="D10323" s="72" t="str">
        <f t="shared" si="323"/>
        <v>mai/2019</v>
      </c>
      <c r="E10323" s="206">
        <v>43591</v>
      </c>
      <c r="F10323" s="205" t="s">
        <v>209</v>
      </c>
      <c r="G10323" s="205" t="s">
        <v>284</v>
      </c>
      <c r="H10323" s="207" t="s">
        <v>295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679</v>
      </c>
      <c r="C10324" s="205" t="s">
        <v>680</v>
      </c>
      <c r="D10324" s="72" t="str">
        <f t="shared" si="323"/>
        <v>mai/2019</v>
      </c>
      <c r="E10324" s="206">
        <v>43591</v>
      </c>
      <c r="F10324" s="205" t="s">
        <v>209</v>
      </c>
      <c r="G10324" s="205" t="s">
        <v>284</v>
      </c>
      <c r="H10324" s="207" t="s">
        <v>295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679</v>
      </c>
      <c r="C10325" s="205" t="s">
        <v>680</v>
      </c>
      <c r="D10325" s="72" t="str">
        <f t="shared" si="323"/>
        <v>mai/2019</v>
      </c>
      <c r="E10325" s="206">
        <v>43591</v>
      </c>
      <c r="F10325" s="205" t="s">
        <v>209</v>
      </c>
      <c r="G10325" s="205" t="s">
        <v>284</v>
      </c>
      <c r="H10325" s="207" t="s">
        <v>295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679</v>
      </c>
      <c r="C10326" s="205" t="s">
        <v>680</v>
      </c>
      <c r="D10326" s="72" t="str">
        <f t="shared" si="323"/>
        <v>mai/2019</v>
      </c>
      <c r="E10326" s="206">
        <v>43591</v>
      </c>
      <c r="F10326" s="205" t="s">
        <v>209</v>
      </c>
      <c r="G10326" s="205" t="s">
        <v>284</v>
      </c>
      <c r="H10326" s="207" t="s">
        <v>295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679</v>
      </c>
      <c r="C10327" s="205" t="s">
        <v>680</v>
      </c>
      <c r="D10327" s="72" t="str">
        <f t="shared" si="323"/>
        <v>mai/2019</v>
      </c>
      <c r="E10327" s="206">
        <v>43591</v>
      </c>
      <c r="F10327" s="205" t="s">
        <v>209</v>
      </c>
      <c r="G10327" s="205" t="s">
        <v>284</v>
      </c>
      <c r="H10327" s="207" t="s">
        <v>295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679</v>
      </c>
      <c r="C10328" s="205" t="s">
        <v>680</v>
      </c>
      <c r="D10328" s="72" t="str">
        <f t="shared" si="323"/>
        <v>mai/2019</v>
      </c>
      <c r="E10328" s="206">
        <v>43591</v>
      </c>
      <c r="F10328" s="205" t="s">
        <v>209</v>
      </c>
      <c r="G10328" s="205" t="s">
        <v>284</v>
      </c>
      <c r="H10328" s="207" t="s">
        <v>295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679</v>
      </c>
      <c r="C10329" s="205" t="s">
        <v>680</v>
      </c>
      <c r="D10329" s="72" t="str">
        <f t="shared" si="323"/>
        <v>mai/2019</v>
      </c>
      <c r="E10329" s="206">
        <v>43591</v>
      </c>
      <c r="F10329" s="205" t="s">
        <v>209</v>
      </c>
      <c r="G10329" s="205" t="s">
        <v>284</v>
      </c>
      <c r="H10329" s="207" t="s">
        <v>295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679</v>
      </c>
      <c r="C10330" s="205" t="s">
        <v>680</v>
      </c>
      <c r="D10330" s="72" t="str">
        <f t="shared" si="323"/>
        <v>mai/2019</v>
      </c>
      <c r="E10330" s="206">
        <v>43591</v>
      </c>
      <c r="F10330" s="205" t="s">
        <v>209</v>
      </c>
      <c r="G10330" s="205" t="s">
        <v>284</v>
      </c>
      <c r="H10330" s="207" t="s">
        <v>295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679</v>
      </c>
      <c r="C10331" s="205" t="s">
        <v>680</v>
      </c>
      <c r="D10331" s="72" t="str">
        <f t="shared" si="323"/>
        <v>mai/2019</v>
      </c>
      <c r="E10331" s="206">
        <v>43591</v>
      </c>
      <c r="F10331" s="205" t="s">
        <v>209</v>
      </c>
      <c r="G10331" s="205" t="s">
        <v>284</v>
      </c>
      <c r="H10331" s="207" t="s">
        <v>295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679</v>
      </c>
      <c r="C10332" s="205" t="s">
        <v>680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284</v>
      </c>
      <c r="H10332" s="207" t="s">
        <v>2019</v>
      </c>
      <c r="I10332" s="207" t="s">
        <v>169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679</v>
      </c>
      <c r="C10333" s="205" t="s">
        <v>680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284</v>
      </c>
      <c r="H10333" s="207" t="s">
        <v>2020</v>
      </c>
      <c r="I10333" s="207" t="s">
        <v>250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679</v>
      </c>
      <c r="C10334" s="205" t="s">
        <v>680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284</v>
      </c>
      <c r="H10334" s="207" t="s">
        <v>1600</v>
      </c>
      <c r="I10334" s="207" t="s">
        <v>238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679</v>
      </c>
      <c r="C10335" s="205" t="s">
        <v>680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284</v>
      </c>
      <c r="H10335" s="207" t="s">
        <v>1600</v>
      </c>
      <c r="I10335" s="207" t="s">
        <v>238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679</v>
      </c>
      <c r="C10336" s="205" t="s">
        <v>680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284</v>
      </c>
      <c r="H10336" s="207" t="s">
        <v>406</v>
      </c>
      <c r="I10336" s="207" t="s">
        <v>238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679</v>
      </c>
      <c r="C10337" s="205" t="s">
        <v>680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284</v>
      </c>
      <c r="H10337" s="207" t="s">
        <v>406</v>
      </c>
      <c r="I10337" s="207" t="s">
        <v>238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679</v>
      </c>
      <c r="C10338" s="205" t="s">
        <v>680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284</v>
      </c>
      <c r="H10338" s="207" t="s">
        <v>406</v>
      </c>
      <c r="I10338" s="207" t="s">
        <v>238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679</v>
      </c>
      <c r="C10339" s="205" t="s">
        <v>680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284</v>
      </c>
      <c r="H10339" s="207" t="s">
        <v>1908</v>
      </c>
      <c r="I10339" s="207" t="s">
        <v>189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679</v>
      </c>
      <c r="C10340" s="205" t="s">
        <v>680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284</v>
      </c>
      <c r="H10340" s="207" t="s">
        <v>1908</v>
      </c>
      <c r="I10340" s="207" t="s">
        <v>237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679</v>
      </c>
      <c r="C10341" s="205" t="s">
        <v>680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284</v>
      </c>
      <c r="H10341" s="207" t="s">
        <v>1908</v>
      </c>
      <c r="I10341" s="207" t="s">
        <v>189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679</v>
      </c>
      <c r="C10342" s="205" t="s">
        <v>680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284</v>
      </c>
      <c r="H10342" s="207" t="s">
        <v>1908</v>
      </c>
      <c r="I10342" s="207" t="s">
        <v>237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679</v>
      </c>
      <c r="C10343" s="205" t="s">
        <v>680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284</v>
      </c>
      <c r="H10343" s="207" t="s">
        <v>1908</v>
      </c>
      <c r="I10343" s="207" t="s">
        <v>189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679</v>
      </c>
      <c r="C10344" s="205" t="s">
        <v>680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284</v>
      </c>
      <c r="H10344" s="207" t="s">
        <v>1908</v>
      </c>
      <c r="I10344" s="207" t="s">
        <v>237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679</v>
      </c>
      <c r="C10345" s="205" t="s">
        <v>680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284</v>
      </c>
      <c r="H10345" s="207" t="s">
        <v>1593</v>
      </c>
      <c r="I10345" s="207" t="s">
        <v>238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679</v>
      </c>
      <c r="C10346" s="205" t="s">
        <v>680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284</v>
      </c>
      <c r="H10346" s="207" t="s">
        <v>1593</v>
      </c>
      <c r="I10346" s="207" t="s">
        <v>189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679</v>
      </c>
      <c r="C10347" s="205" t="s">
        <v>680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284</v>
      </c>
      <c r="H10347" s="207" t="s">
        <v>1593</v>
      </c>
      <c r="I10347" s="207" t="s">
        <v>238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679</v>
      </c>
      <c r="C10348" s="205" t="s">
        <v>680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284</v>
      </c>
      <c r="H10348" s="207" t="s">
        <v>1593</v>
      </c>
      <c r="I10348" s="207" t="s">
        <v>189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679</v>
      </c>
      <c r="C10349" s="205" t="s">
        <v>680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284</v>
      </c>
      <c r="H10349" s="207" t="s">
        <v>1593</v>
      </c>
      <c r="I10349" s="207" t="s">
        <v>238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679</v>
      </c>
      <c r="C10350" s="205" t="s">
        <v>680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284</v>
      </c>
      <c r="H10350" s="207" t="s">
        <v>1593</v>
      </c>
      <c r="I10350" s="207" t="s">
        <v>189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679</v>
      </c>
      <c r="C10351" s="205" t="s">
        <v>680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284</v>
      </c>
      <c r="H10351" s="207" t="s">
        <v>1593</v>
      </c>
      <c r="I10351" s="207" t="s">
        <v>238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679</v>
      </c>
      <c r="C10352" s="205" t="s">
        <v>680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284</v>
      </c>
      <c r="H10352" s="207" t="s">
        <v>1593</v>
      </c>
      <c r="I10352" s="207" t="s">
        <v>189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679</v>
      </c>
      <c r="C10353" s="205" t="s">
        <v>680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284</v>
      </c>
      <c r="H10353" s="207" t="s">
        <v>1011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679</v>
      </c>
      <c r="C10354" s="205" t="s">
        <v>680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284</v>
      </c>
      <c r="H10354" s="207" t="s">
        <v>1011</v>
      </c>
      <c r="I10354" s="207" t="s">
        <v>189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679</v>
      </c>
      <c r="C10355" s="205" t="s">
        <v>680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284</v>
      </c>
      <c r="H10355" s="207" t="s">
        <v>1593</v>
      </c>
      <c r="I10355" s="207" t="s">
        <v>238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679</v>
      </c>
      <c r="C10356" s="205" t="s">
        <v>680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284</v>
      </c>
      <c r="H10356" s="207" t="s">
        <v>1593</v>
      </c>
      <c r="I10356" s="207" t="s">
        <v>238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679</v>
      </c>
      <c r="C10357" s="205" t="s">
        <v>680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284</v>
      </c>
      <c r="H10357" s="207" t="s">
        <v>2021</v>
      </c>
      <c r="I10357" s="207" t="s">
        <v>238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679</v>
      </c>
      <c r="C10358" s="205" t="s">
        <v>680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284</v>
      </c>
      <c r="H10358" s="207" t="s">
        <v>2021</v>
      </c>
      <c r="I10358" s="207" t="s">
        <v>189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679</v>
      </c>
      <c r="C10359" s="205" t="s">
        <v>680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284</v>
      </c>
      <c r="H10359" s="207" t="s">
        <v>2021</v>
      </c>
      <c r="I10359" s="207" t="s">
        <v>238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679</v>
      </c>
      <c r="C10360" s="205" t="s">
        <v>680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284</v>
      </c>
      <c r="H10360" s="207" t="s">
        <v>2021</v>
      </c>
      <c r="I10360" s="207" t="s">
        <v>189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679</v>
      </c>
      <c r="C10361" s="205" t="s">
        <v>680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284</v>
      </c>
      <c r="H10361" s="207" t="s">
        <v>1886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679</v>
      </c>
      <c r="C10362" s="205" t="s">
        <v>680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284</v>
      </c>
      <c r="H10362" s="207" t="s">
        <v>1886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679</v>
      </c>
      <c r="C10363" s="205" t="s">
        <v>680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284</v>
      </c>
      <c r="H10363" s="207" t="s">
        <v>432</v>
      </c>
      <c r="I10363" s="207" t="s">
        <v>249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679</v>
      </c>
      <c r="C10364" s="205" t="s">
        <v>680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284</v>
      </c>
      <c r="H10364" s="207" t="s">
        <v>432</v>
      </c>
      <c r="I10364" s="207" t="s">
        <v>238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679</v>
      </c>
      <c r="C10365" s="205" t="s">
        <v>680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284</v>
      </c>
      <c r="H10365" s="207" t="s">
        <v>630</v>
      </c>
      <c r="I10365" s="207" t="s">
        <v>237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679</v>
      </c>
      <c r="C10366" s="205" t="s">
        <v>680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284</v>
      </c>
      <c r="H10366" s="207" t="s">
        <v>630</v>
      </c>
      <c r="I10366" s="207" t="s">
        <v>237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679</v>
      </c>
      <c r="C10367" s="205" t="s">
        <v>680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284</v>
      </c>
      <c r="H10367" s="207" t="s">
        <v>630</v>
      </c>
      <c r="I10367" s="207" t="s">
        <v>237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679</v>
      </c>
      <c r="C10368" s="205" t="s">
        <v>680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284</v>
      </c>
      <c r="H10368" s="207" t="s">
        <v>630</v>
      </c>
      <c r="I10368" s="207" t="s">
        <v>237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679</v>
      </c>
      <c r="C10369" s="205" t="s">
        <v>680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284</v>
      </c>
      <c r="H10369" s="207" t="s">
        <v>630</v>
      </c>
      <c r="I10369" s="207" t="s">
        <v>237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679</v>
      </c>
      <c r="C10370" s="205" t="s">
        <v>680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300</v>
      </c>
      <c r="H10370" s="207" t="s">
        <v>2022</v>
      </c>
      <c r="I10370" s="207" t="s">
        <v>238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679</v>
      </c>
      <c r="C10371" s="205" t="s">
        <v>680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286</v>
      </c>
      <c r="H10371" s="207" t="s">
        <v>2022</v>
      </c>
      <c r="I10371" s="207" t="s">
        <v>238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679</v>
      </c>
      <c r="C10372" s="205" t="s">
        <v>680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300</v>
      </c>
      <c r="H10372" s="207" t="s">
        <v>2022</v>
      </c>
      <c r="I10372" s="207" t="s">
        <v>238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679</v>
      </c>
      <c r="C10373" s="205" t="s">
        <v>680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284</v>
      </c>
      <c r="H10373" s="207" t="s">
        <v>384</v>
      </c>
      <c r="I10373" s="207" t="s">
        <v>238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679</v>
      </c>
      <c r="C10374" s="205" t="s">
        <v>680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284</v>
      </c>
      <c r="H10374" s="207" t="s">
        <v>384</v>
      </c>
      <c r="I10374" s="207" t="s">
        <v>237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679</v>
      </c>
      <c r="C10375" s="205" t="s">
        <v>680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284</v>
      </c>
      <c r="H10375" s="207" t="s">
        <v>384</v>
      </c>
      <c r="I10375" s="207" t="s">
        <v>237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679</v>
      </c>
      <c r="C10376" s="205" t="s">
        <v>680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284</v>
      </c>
      <c r="H10376" s="207" t="s">
        <v>384</v>
      </c>
      <c r="I10376" s="207" t="s">
        <v>237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679</v>
      </c>
      <c r="C10377" s="205" t="s">
        <v>680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284</v>
      </c>
      <c r="H10377" s="207" t="s">
        <v>384</v>
      </c>
      <c r="I10377" s="207" t="s">
        <v>237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679</v>
      </c>
      <c r="C10378" s="205" t="s">
        <v>680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284</v>
      </c>
      <c r="H10378" s="207" t="s">
        <v>384</v>
      </c>
      <c r="I10378" s="207" t="s">
        <v>237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679</v>
      </c>
      <c r="C10379" s="205" t="s">
        <v>680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284</v>
      </c>
      <c r="H10379" s="207" t="s">
        <v>384</v>
      </c>
      <c r="I10379" s="207" t="s">
        <v>189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679</v>
      </c>
      <c r="C10380" s="205" t="s">
        <v>680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284</v>
      </c>
      <c r="H10380" s="207" t="s">
        <v>384</v>
      </c>
      <c r="I10380" s="207" t="s">
        <v>237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679</v>
      </c>
      <c r="C10381" s="205" t="s">
        <v>680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284</v>
      </c>
      <c r="H10381" s="207" t="s">
        <v>1593</v>
      </c>
      <c r="I10381" s="207" t="s">
        <v>238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679</v>
      </c>
      <c r="C10382" s="205" t="s">
        <v>680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284</v>
      </c>
      <c r="H10382" s="207" t="s">
        <v>194</v>
      </c>
      <c r="I10382" s="207" t="s">
        <v>244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679</v>
      </c>
      <c r="C10383" s="205" t="s">
        <v>680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284</v>
      </c>
      <c r="H10383" s="207" t="s">
        <v>194</v>
      </c>
      <c r="I10383" s="207" t="s">
        <v>244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679</v>
      </c>
      <c r="C10384" s="205" t="s">
        <v>680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284</v>
      </c>
      <c r="H10384" s="207" t="s">
        <v>194</v>
      </c>
      <c r="I10384" s="207" t="s">
        <v>244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679</v>
      </c>
      <c r="C10385" s="205" t="s">
        <v>680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284</v>
      </c>
      <c r="H10385" s="207" t="s">
        <v>288</v>
      </c>
      <c r="I10385" s="207" t="s">
        <v>237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679</v>
      </c>
      <c r="C10386" s="205" t="s">
        <v>680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284</v>
      </c>
      <c r="H10386" s="207" t="s">
        <v>288</v>
      </c>
      <c r="I10386" s="207" t="s">
        <v>237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679</v>
      </c>
      <c r="C10387" s="205" t="s">
        <v>680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284</v>
      </c>
      <c r="H10387" s="207" t="s">
        <v>288</v>
      </c>
      <c r="I10387" s="207" t="s">
        <v>237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679</v>
      </c>
      <c r="C10388" s="205" t="s">
        <v>680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314</v>
      </c>
      <c r="H10388" s="207" t="s">
        <v>288</v>
      </c>
      <c r="I10388" s="207" t="s">
        <v>237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679</v>
      </c>
      <c r="C10389" s="205" t="s">
        <v>680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310</v>
      </c>
      <c r="H10389" s="207" t="s">
        <v>288</v>
      </c>
      <c r="I10389" s="207" t="s">
        <v>237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679</v>
      </c>
      <c r="C10390" s="205" t="s">
        <v>680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290</v>
      </c>
      <c r="H10390" s="207" t="s">
        <v>288</v>
      </c>
      <c r="I10390" s="207" t="s">
        <v>237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679</v>
      </c>
      <c r="C10391" s="205" t="s">
        <v>680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284</v>
      </c>
      <c r="H10391" s="207" t="s">
        <v>288</v>
      </c>
      <c r="I10391" s="207" t="s">
        <v>237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679</v>
      </c>
      <c r="C10392" s="205" t="s">
        <v>680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284</v>
      </c>
      <c r="H10392" s="207" t="s">
        <v>1913</v>
      </c>
      <c r="I10392" s="207" t="s">
        <v>246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679</v>
      </c>
      <c r="C10393" s="205" t="s">
        <v>680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284</v>
      </c>
      <c r="H10393" s="207" t="s">
        <v>1913</v>
      </c>
      <c r="I10393" s="207" t="s">
        <v>189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679</v>
      </c>
      <c r="C10394" s="205" t="s">
        <v>680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284</v>
      </c>
      <c r="H10394" s="207" t="s">
        <v>1913</v>
      </c>
      <c r="I10394" s="207" t="s">
        <v>238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679</v>
      </c>
      <c r="C10395" s="205" t="s">
        <v>680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284</v>
      </c>
      <c r="H10395" s="207" t="s">
        <v>1913</v>
      </c>
      <c r="I10395" s="207" t="s">
        <v>189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679</v>
      </c>
      <c r="C10396" s="205" t="s">
        <v>680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284</v>
      </c>
      <c r="H10396" s="207" t="s">
        <v>1913</v>
      </c>
      <c r="I10396" s="207" t="s">
        <v>238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679</v>
      </c>
      <c r="C10397" s="205" t="s">
        <v>680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284</v>
      </c>
      <c r="H10397" s="207" t="s">
        <v>1913</v>
      </c>
      <c r="I10397" s="207" t="s">
        <v>189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679</v>
      </c>
      <c r="C10398" s="205" t="s">
        <v>680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284</v>
      </c>
      <c r="H10398" s="207" t="s">
        <v>1913</v>
      </c>
      <c r="I10398" s="207" t="s">
        <v>238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679</v>
      </c>
      <c r="C10399" s="205" t="s">
        <v>680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284</v>
      </c>
      <c r="H10399" s="207" t="s">
        <v>1913</v>
      </c>
      <c r="I10399" s="207" t="s">
        <v>189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679</v>
      </c>
      <c r="C10400" s="205" t="s">
        <v>680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284</v>
      </c>
      <c r="H10400" s="207" t="s">
        <v>1913</v>
      </c>
      <c r="I10400" s="207" t="s">
        <v>238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679</v>
      </c>
      <c r="C10401" s="205" t="s">
        <v>680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284</v>
      </c>
      <c r="H10401" s="207" t="s">
        <v>1913</v>
      </c>
      <c r="I10401" s="207" t="s">
        <v>189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679</v>
      </c>
      <c r="C10402" s="205" t="s">
        <v>680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284</v>
      </c>
      <c r="H10402" s="207" t="s">
        <v>1913</v>
      </c>
      <c r="I10402" s="207" t="s">
        <v>238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679</v>
      </c>
      <c r="C10403" s="205" t="s">
        <v>680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284</v>
      </c>
      <c r="H10403" s="207" t="s">
        <v>1913</v>
      </c>
      <c r="I10403" s="207" t="s">
        <v>189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679</v>
      </c>
      <c r="C10404" s="205" t="s">
        <v>680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300</v>
      </c>
      <c r="H10404" s="207" t="s">
        <v>352</v>
      </c>
      <c r="I10404" s="207" t="s">
        <v>237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679</v>
      </c>
      <c r="C10405" s="205" t="s">
        <v>680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300</v>
      </c>
      <c r="H10405" s="207" t="s">
        <v>352</v>
      </c>
      <c r="I10405" s="207" t="s">
        <v>189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679</v>
      </c>
      <c r="C10406" s="205" t="s">
        <v>680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284</v>
      </c>
      <c r="H10406" s="207" t="s">
        <v>352</v>
      </c>
      <c r="I10406" s="207" t="s">
        <v>237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679</v>
      </c>
      <c r="C10407" s="205" t="s">
        <v>680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284</v>
      </c>
      <c r="H10407" s="207" t="s">
        <v>352</v>
      </c>
      <c r="I10407" s="207" t="s">
        <v>189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679</v>
      </c>
      <c r="C10408" s="205" t="s">
        <v>680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284</v>
      </c>
      <c r="H10408" s="207" t="s">
        <v>2021</v>
      </c>
      <c r="I10408" s="207" t="s">
        <v>238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679</v>
      </c>
      <c r="C10409" s="205" t="s">
        <v>680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284</v>
      </c>
      <c r="H10409" s="207" t="s">
        <v>2021</v>
      </c>
      <c r="I10409" s="207" t="s">
        <v>189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679</v>
      </c>
      <c r="C10410" s="205" t="s">
        <v>680</v>
      </c>
      <c r="D10410" s="72" t="str">
        <f t="shared" si="325"/>
        <v>mai/2019</v>
      </c>
      <c r="E10410" s="206">
        <v>43592</v>
      </c>
      <c r="F10410" s="205" t="s">
        <v>513</v>
      </c>
      <c r="G10410" s="205" t="s">
        <v>284</v>
      </c>
      <c r="H10410" s="207" t="s">
        <v>203</v>
      </c>
      <c r="I10410" s="207" t="s">
        <v>289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679</v>
      </c>
      <c r="C10411" s="205" t="s">
        <v>680</v>
      </c>
      <c r="D10411" s="72" t="str">
        <f t="shared" si="325"/>
        <v>mai/2019</v>
      </c>
      <c r="E10411" s="206">
        <v>43592</v>
      </c>
      <c r="F10411" s="205" t="s">
        <v>209</v>
      </c>
      <c r="G10411" s="205" t="s">
        <v>284</v>
      </c>
      <c r="H10411" s="207" t="s">
        <v>295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679</v>
      </c>
      <c r="C10412" s="205" t="s">
        <v>680</v>
      </c>
      <c r="D10412" s="72" t="str">
        <f t="shared" si="325"/>
        <v>mai/2019</v>
      </c>
      <c r="E10412" s="206">
        <v>43592</v>
      </c>
      <c r="F10412" s="205" t="s">
        <v>209</v>
      </c>
      <c r="G10412" s="205" t="s">
        <v>284</v>
      </c>
      <c r="H10412" s="207" t="s">
        <v>295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679</v>
      </c>
      <c r="C10413" s="205" t="s">
        <v>680</v>
      </c>
      <c r="D10413" s="72" t="str">
        <f t="shared" si="325"/>
        <v>mai/2019</v>
      </c>
      <c r="E10413" s="206">
        <v>43592</v>
      </c>
      <c r="F10413" s="205" t="s">
        <v>209</v>
      </c>
      <c r="G10413" s="205" t="s">
        <v>284</v>
      </c>
      <c r="H10413" s="207" t="s">
        <v>295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679</v>
      </c>
      <c r="C10414" s="205" t="s">
        <v>680</v>
      </c>
      <c r="D10414" s="72" t="str">
        <f t="shared" si="325"/>
        <v>mai/2019</v>
      </c>
      <c r="E10414" s="206">
        <v>43592</v>
      </c>
      <c r="F10414" s="205" t="s">
        <v>209</v>
      </c>
      <c r="G10414" s="205" t="s">
        <v>284</v>
      </c>
      <c r="H10414" s="207" t="s">
        <v>295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679</v>
      </c>
      <c r="C10415" s="205" t="s">
        <v>680</v>
      </c>
      <c r="D10415" s="72" t="str">
        <f t="shared" si="325"/>
        <v>mai/2019</v>
      </c>
      <c r="E10415" s="206">
        <v>43592</v>
      </c>
      <c r="F10415" s="205" t="s">
        <v>209</v>
      </c>
      <c r="G10415" s="205" t="s">
        <v>284</v>
      </c>
      <c r="H10415" s="207" t="s">
        <v>295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679</v>
      </c>
      <c r="C10416" s="205" t="s">
        <v>680</v>
      </c>
      <c r="D10416" s="72" t="str">
        <f t="shared" si="325"/>
        <v>mai/2019</v>
      </c>
      <c r="E10416" s="206">
        <v>43592</v>
      </c>
      <c r="F10416" s="205" t="s">
        <v>209</v>
      </c>
      <c r="G10416" s="205" t="s">
        <v>284</v>
      </c>
      <c r="H10416" s="207" t="s">
        <v>295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679</v>
      </c>
      <c r="C10417" s="205" t="s">
        <v>680</v>
      </c>
      <c r="D10417" s="72" t="str">
        <f t="shared" si="325"/>
        <v>mai/2019</v>
      </c>
      <c r="E10417" s="206">
        <v>43592</v>
      </c>
      <c r="F10417" s="205" t="s">
        <v>209</v>
      </c>
      <c r="G10417" s="205" t="s">
        <v>284</v>
      </c>
      <c r="H10417" s="207" t="s">
        <v>295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679</v>
      </c>
      <c r="C10418" s="205" t="s">
        <v>680</v>
      </c>
      <c r="D10418" s="72" t="str">
        <f t="shared" si="325"/>
        <v>mai/2019</v>
      </c>
      <c r="E10418" s="206">
        <v>43592</v>
      </c>
      <c r="F10418" s="205" t="s">
        <v>209</v>
      </c>
      <c r="G10418" s="205" t="s">
        <v>284</v>
      </c>
      <c r="H10418" s="207" t="s">
        <v>295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679</v>
      </c>
      <c r="C10419" s="205" t="s">
        <v>680</v>
      </c>
      <c r="D10419" s="72" t="str">
        <f t="shared" si="325"/>
        <v>mai/2019</v>
      </c>
      <c r="E10419" s="206">
        <v>43592</v>
      </c>
      <c r="F10419" s="205" t="s">
        <v>209</v>
      </c>
      <c r="G10419" s="205" t="s">
        <v>284</v>
      </c>
      <c r="H10419" s="207" t="s">
        <v>295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679</v>
      </c>
      <c r="C10420" s="205" t="s">
        <v>680</v>
      </c>
      <c r="D10420" s="72" t="str">
        <f t="shared" si="325"/>
        <v>mai/2019</v>
      </c>
      <c r="E10420" s="206">
        <v>43592</v>
      </c>
      <c r="F10420" s="205" t="s">
        <v>209</v>
      </c>
      <c r="G10420" s="205" t="s">
        <v>284</v>
      </c>
      <c r="H10420" s="207" t="s">
        <v>295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679</v>
      </c>
      <c r="C10421" s="205" t="s">
        <v>680</v>
      </c>
      <c r="D10421" s="72" t="str">
        <f t="shared" si="325"/>
        <v>mai/2019</v>
      </c>
      <c r="E10421" s="206">
        <v>43592</v>
      </c>
      <c r="F10421" s="205" t="s">
        <v>209</v>
      </c>
      <c r="G10421" s="205" t="s">
        <v>284</v>
      </c>
      <c r="H10421" s="207" t="s">
        <v>295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679</v>
      </c>
      <c r="C10422" s="205" t="s">
        <v>680</v>
      </c>
      <c r="D10422" s="72" t="str">
        <f t="shared" si="325"/>
        <v>mai/2019</v>
      </c>
      <c r="E10422" s="206">
        <v>43592</v>
      </c>
      <c r="F10422" s="205" t="s">
        <v>209</v>
      </c>
      <c r="G10422" s="205" t="s">
        <v>284</v>
      </c>
      <c r="H10422" s="207" t="s">
        <v>295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679</v>
      </c>
      <c r="C10423" s="205" t="s">
        <v>680</v>
      </c>
      <c r="D10423" s="72" t="str">
        <f t="shared" si="325"/>
        <v>mai/2019</v>
      </c>
      <c r="E10423" s="206">
        <v>43592</v>
      </c>
      <c r="F10423" s="205" t="s">
        <v>209</v>
      </c>
      <c r="G10423" s="205" t="s">
        <v>284</v>
      </c>
      <c r="H10423" s="207" t="s">
        <v>295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679</v>
      </c>
      <c r="C10424" s="205" t="s">
        <v>680</v>
      </c>
      <c r="D10424" s="72" t="str">
        <f t="shared" si="325"/>
        <v>mai/2019</v>
      </c>
      <c r="E10424" s="206">
        <v>43592</v>
      </c>
      <c r="F10424" s="205" t="s">
        <v>209</v>
      </c>
      <c r="G10424" s="205" t="s">
        <v>284</v>
      </c>
      <c r="H10424" s="207" t="s">
        <v>295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679</v>
      </c>
      <c r="C10425" s="205" t="s">
        <v>680</v>
      </c>
      <c r="D10425" s="72" t="str">
        <f t="shared" si="325"/>
        <v>mai/2019</v>
      </c>
      <c r="E10425" s="206">
        <v>43592</v>
      </c>
      <c r="F10425" s="205" t="s">
        <v>200</v>
      </c>
      <c r="G10425" s="205" t="s">
        <v>284</v>
      </c>
      <c r="H10425" s="207" t="s">
        <v>291</v>
      </c>
      <c r="I10425" s="207" t="s">
        <v>226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679</v>
      </c>
      <c r="C10426" s="205" t="s">
        <v>680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284</v>
      </c>
      <c r="H10426" s="207" t="s">
        <v>1989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679</v>
      </c>
      <c r="C10427" s="205" t="s">
        <v>680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284</v>
      </c>
      <c r="H10427" s="207" t="s">
        <v>2023</v>
      </c>
      <c r="I10427" s="207" t="s">
        <v>246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679</v>
      </c>
      <c r="C10428" s="205" t="s">
        <v>680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284</v>
      </c>
      <c r="H10428" s="207" t="s">
        <v>1569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679</v>
      </c>
      <c r="C10429" s="205" t="s">
        <v>680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284</v>
      </c>
      <c r="H10429" s="207" t="s">
        <v>1569</v>
      </c>
      <c r="I10429" s="207" t="s">
        <v>189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679</v>
      </c>
      <c r="C10430" s="205" t="s">
        <v>680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284</v>
      </c>
      <c r="H10430" s="207" t="s">
        <v>1569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679</v>
      </c>
      <c r="C10431" s="205" t="s">
        <v>680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284</v>
      </c>
      <c r="H10431" s="207" t="s">
        <v>1569</v>
      </c>
      <c r="I10431" s="207" t="s">
        <v>189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679</v>
      </c>
      <c r="C10432" s="205" t="s">
        <v>680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284</v>
      </c>
      <c r="H10432" s="207" t="s">
        <v>1569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679</v>
      </c>
      <c r="C10433" s="205" t="s">
        <v>680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284</v>
      </c>
      <c r="H10433" s="207" t="s">
        <v>1569</v>
      </c>
      <c r="I10433" s="207" t="s">
        <v>189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679</v>
      </c>
      <c r="C10434" s="205" t="s">
        <v>680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284</v>
      </c>
      <c r="H10434" s="207" t="s">
        <v>1569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679</v>
      </c>
      <c r="C10435" s="205" t="s">
        <v>680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284</v>
      </c>
      <c r="H10435" s="207" t="s">
        <v>1569</v>
      </c>
      <c r="I10435" s="207" t="s">
        <v>189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679</v>
      </c>
      <c r="C10436" s="205" t="s">
        <v>680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284</v>
      </c>
      <c r="H10436" s="207" t="s">
        <v>1569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679</v>
      </c>
      <c r="C10437" s="205" t="s">
        <v>680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284</v>
      </c>
      <c r="H10437" s="207" t="s">
        <v>1569</v>
      </c>
      <c r="I10437" s="207" t="s">
        <v>189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679</v>
      </c>
      <c r="C10438" s="205" t="s">
        <v>680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284</v>
      </c>
      <c r="H10438" s="207" t="s">
        <v>1569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679</v>
      </c>
      <c r="C10439" s="205" t="s">
        <v>680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284</v>
      </c>
      <c r="H10439" s="207" t="s">
        <v>1569</v>
      </c>
      <c r="I10439" s="207" t="s">
        <v>189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679</v>
      </c>
      <c r="C10440" s="205" t="s">
        <v>680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284</v>
      </c>
      <c r="H10440" s="207" t="s">
        <v>2024</v>
      </c>
      <c r="I10440" s="207" t="s">
        <v>242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679</v>
      </c>
      <c r="C10441" s="205" t="s">
        <v>680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284</v>
      </c>
      <c r="H10441" s="207" t="s">
        <v>1571</v>
      </c>
      <c r="I10441" s="207" t="s">
        <v>249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679</v>
      </c>
      <c r="C10442" s="205" t="s">
        <v>680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284</v>
      </c>
      <c r="H10442" s="207" t="s">
        <v>1571</v>
      </c>
      <c r="I10442" s="207" t="s">
        <v>249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679</v>
      </c>
      <c r="C10443" s="205" t="s">
        <v>680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284</v>
      </c>
      <c r="H10443" s="207" t="s">
        <v>1161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679</v>
      </c>
      <c r="C10444" s="205" t="s">
        <v>680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284</v>
      </c>
      <c r="H10444" s="207" t="s">
        <v>1161</v>
      </c>
      <c r="I10444" s="207" t="s">
        <v>189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679</v>
      </c>
      <c r="C10445" s="205" t="s">
        <v>680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284</v>
      </c>
      <c r="H10445" s="207" t="s">
        <v>1161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679</v>
      </c>
      <c r="C10446" s="205" t="s">
        <v>680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284</v>
      </c>
      <c r="H10446" s="207" t="s">
        <v>1161</v>
      </c>
      <c r="I10446" s="207" t="s">
        <v>189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679</v>
      </c>
      <c r="C10447" s="205" t="s">
        <v>680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284</v>
      </c>
      <c r="H10447" s="207" t="s">
        <v>1161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679</v>
      </c>
      <c r="C10448" s="205" t="s">
        <v>680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284</v>
      </c>
      <c r="H10448" s="207" t="s">
        <v>1161</v>
      </c>
      <c r="I10448" s="207" t="s">
        <v>189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679</v>
      </c>
      <c r="C10449" s="205" t="s">
        <v>680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284</v>
      </c>
      <c r="H10449" s="207" t="s">
        <v>1161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679</v>
      </c>
      <c r="C10450" s="205" t="s">
        <v>680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284</v>
      </c>
      <c r="H10450" s="207" t="s">
        <v>1161</v>
      </c>
      <c r="I10450" s="207" t="s">
        <v>189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679</v>
      </c>
      <c r="C10451" s="205" t="s">
        <v>680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284</v>
      </c>
      <c r="H10451" s="207" t="s">
        <v>2025</v>
      </c>
      <c r="I10451" s="207" t="s">
        <v>238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679</v>
      </c>
      <c r="C10452" s="205" t="s">
        <v>680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284</v>
      </c>
      <c r="H10452" s="207" t="s">
        <v>1002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679</v>
      </c>
      <c r="C10453" s="205" t="s">
        <v>680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284</v>
      </c>
      <c r="H10453" s="207" t="s">
        <v>1002</v>
      </c>
      <c r="I10453" s="207" t="s">
        <v>189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679</v>
      </c>
      <c r="C10454" s="205" t="s">
        <v>680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284</v>
      </c>
      <c r="H10454" s="207" t="s">
        <v>1002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679</v>
      </c>
      <c r="C10455" s="205" t="s">
        <v>680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284</v>
      </c>
      <c r="H10455" s="207" t="s">
        <v>1002</v>
      </c>
      <c r="I10455" s="207" t="s">
        <v>189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679</v>
      </c>
      <c r="C10456" s="205" t="s">
        <v>680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284</v>
      </c>
      <c r="H10456" s="207" t="s">
        <v>1600</v>
      </c>
      <c r="I10456" s="207" t="s">
        <v>238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679</v>
      </c>
      <c r="C10457" s="205" t="s">
        <v>680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300</v>
      </c>
      <c r="H10457" s="207" t="s">
        <v>1731</v>
      </c>
      <c r="I10457" s="207" t="s">
        <v>237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679</v>
      </c>
      <c r="C10458" s="205" t="s">
        <v>680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286</v>
      </c>
      <c r="H10458" s="207" t="s">
        <v>1731</v>
      </c>
      <c r="I10458" s="207" t="s">
        <v>237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679</v>
      </c>
      <c r="C10459" s="205" t="s">
        <v>680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300</v>
      </c>
      <c r="H10459" s="207" t="s">
        <v>1731</v>
      </c>
      <c r="I10459" s="207" t="s">
        <v>189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679</v>
      </c>
      <c r="C10460" s="205" t="s">
        <v>680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286</v>
      </c>
      <c r="H10460" s="207" t="s">
        <v>1731</v>
      </c>
      <c r="I10460" s="207" t="s">
        <v>189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679</v>
      </c>
      <c r="C10461" s="205" t="s">
        <v>680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284</v>
      </c>
      <c r="H10461" s="207" t="s">
        <v>1731</v>
      </c>
      <c r="I10461" s="207" t="s">
        <v>237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679</v>
      </c>
      <c r="C10462" s="205" t="s">
        <v>680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284</v>
      </c>
      <c r="H10462" s="207" t="s">
        <v>1731</v>
      </c>
      <c r="I10462" s="207" t="s">
        <v>189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679</v>
      </c>
      <c r="C10463" s="205" t="s">
        <v>680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284</v>
      </c>
      <c r="H10463" s="207" t="s">
        <v>1731</v>
      </c>
      <c r="I10463" s="207" t="s">
        <v>237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679</v>
      </c>
      <c r="C10464" s="205" t="s">
        <v>680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284</v>
      </c>
      <c r="H10464" s="207" t="s">
        <v>1731</v>
      </c>
      <c r="I10464" s="207" t="s">
        <v>189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679</v>
      </c>
      <c r="C10465" s="205" t="s">
        <v>680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284</v>
      </c>
      <c r="H10465" s="207" t="s">
        <v>1731</v>
      </c>
      <c r="I10465" s="207" t="s">
        <v>237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679</v>
      </c>
      <c r="C10466" s="205" t="s">
        <v>680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284</v>
      </c>
      <c r="H10466" s="207" t="s">
        <v>1731</v>
      </c>
      <c r="I10466" s="207" t="s">
        <v>189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679</v>
      </c>
      <c r="C10467" s="205" t="s">
        <v>680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284</v>
      </c>
      <c r="H10467" s="207" t="s">
        <v>1731</v>
      </c>
      <c r="I10467" s="207" t="s">
        <v>237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679</v>
      </c>
      <c r="C10468" s="205" t="s">
        <v>680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284</v>
      </c>
      <c r="H10468" s="207" t="s">
        <v>1731</v>
      </c>
      <c r="I10468" s="207" t="s">
        <v>189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679</v>
      </c>
      <c r="C10469" s="205" t="s">
        <v>680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284</v>
      </c>
      <c r="H10469" s="207" t="s">
        <v>1731</v>
      </c>
      <c r="I10469" s="207" t="s">
        <v>237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679</v>
      </c>
      <c r="C10470" s="205" t="s">
        <v>680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284</v>
      </c>
      <c r="H10470" s="207" t="s">
        <v>1731</v>
      </c>
      <c r="I10470" s="207" t="s">
        <v>189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679</v>
      </c>
      <c r="C10471" s="205" t="s">
        <v>680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284</v>
      </c>
      <c r="H10471" s="207" t="s">
        <v>1731</v>
      </c>
      <c r="I10471" s="207" t="s">
        <v>237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679</v>
      </c>
      <c r="C10472" s="205" t="s">
        <v>680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284</v>
      </c>
      <c r="H10472" s="207" t="s">
        <v>1731</v>
      </c>
      <c r="I10472" s="207" t="s">
        <v>189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679</v>
      </c>
      <c r="C10473" s="205" t="s">
        <v>680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284</v>
      </c>
      <c r="H10473" s="207" t="s">
        <v>1731</v>
      </c>
      <c r="I10473" s="207" t="s">
        <v>237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679</v>
      </c>
      <c r="C10474" s="205" t="s">
        <v>680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284</v>
      </c>
      <c r="H10474" s="207" t="s">
        <v>1731</v>
      </c>
      <c r="I10474" s="207" t="s">
        <v>189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679</v>
      </c>
      <c r="C10475" s="205" t="s">
        <v>680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284</v>
      </c>
      <c r="H10475" s="207" t="s">
        <v>1731</v>
      </c>
      <c r="I10475" s="207" t="s">
        <v>237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679</v>
      </c>
      <c r="C10476" s="205" t="s">
        <v>680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284</v>
      </c>
      <c r="H10476" s="207" t="s">
        <v>1731</v>
      </c>
      <c r="I10476" s="207" t="s">
        <v>189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679</v>
      </c>
      <c r="C10477" s="205" t="s">
        <v>680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284</v>
      </c>
      <c r="H10477" s="207" t="s">
        <v>1900</v>
      </c>
      <c r="I10477" s="207" t="s">
        <v>167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679</v>
      </c>
      <c r="C10478" s="205" t="s">
        <v>680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284</v>
      </c>
      <c r="H10478" s="207" t="s">
        <v>1900</v>
      </c>
      <c r="I10478" s="207" t="s">
        <v>189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679</v>
      </c>
      <c r="C10479" s="205" t="s">
        <v>680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284</v>
      </c>
      <c r="H10479" s="207" t="s">
        <v>587</v>
      </c>
      <c r="I10479" s="207" t="s">
        <v>238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679</v>
      </c>
      <c r="C10480" s="205" t="s">
        <v>680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284</v>
      </c>
      <c r="H10480" s="207" t="s">
        <v>1885</v>
      </c>
      <c r="I10480" s="207" t="s">
        <v>237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679</v>
      </c>
      <c r="C10481" s="205" t="s">
        <v>680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284</v>
      </c>
      <c r="H10481" s="207" t="s">
        <v>1885</v>
      </c>
      <c r="I10481" s="207" t="s">
        <v>189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679</v>
      </c>
      <c r="C10482" s="205" t="s">
        <v>680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284</v>
      </c>
      <c r="H10482" s="207" t="s">
        <v>1885</v>
      </c>
      <c r="I10482" s="207" t="s">
        <v>239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679</v>
      </c>
      <c r="C10483" s="205" t="s">
        <v>680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284</v>
      </c>
      <c r="H10483" s="207" t="s">
        <v>1885</v>
      </c>
      <c r="I10483" s="207" t="s">
        <v>189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679</v>
      </c>
      <c r="C10484" s="205" t="s">
        <v>680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284</v>
      </c>
      <c r="H10484" s="207" t="s">
        <v>1872</v>
      </c>
      <c r="I10484" s="207" t="s">
        <v>239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679</v>
      </c>
      <c r="C10485" s="205" t="s">
        <v>680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284</v>
      </c>
      <c r="H10485" s="207" t="s">
        <v>1872</v>
      </c>
      <c r="I10485" s="207" t="s">
        <v>189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679</v>
      </c>
      <c r="C10486" s="205" t="s">
        <v>680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300</v>
      </c>
      <c r="H10486" s="207" t="s">
        <v>1872</v>
      </c>
      <c r="I10486" s="207" t="s">
        <v>239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679</v>
      </c>
      <c r="C10487" s="205" t="s">
        <v>680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286</v>
      </c>
      <c r="H10487" s="207" t="s">
        <v>1872</v>
      </c>
      <c r="I10487" s="207" t="s">
        <v>239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679</v>
      </c>
      <c r="C10488" s="205" t="s">
        <v>680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300</v>
      </c>
      <c r="H10488" s="207" t="s">
        <v>1872</v>
      </c>
      <c r="I10488" s="207" t="s">
        <v>189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679</v>
      </c>
      <c r="C10489" s="205" t="s">
        <v>680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286</v>
      </c>
      <c r="H10489" s="207" t="s">
        <v>1872</v>
      </c>
      <c r="I10489" s="207" t="s">
        <v>189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679</v>
      </c>
      <c r="C10490" s="205" t="s">
        <v>680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284</v>
      </c>
      <c r="H10490" s="207" t="s">
        <v>1872</v>
      </c>
      <c r="I10490" s="207" t="s">
        <v>239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679</v>
      </c>
      <c r="C10491" s="205" t="s">
        <v>680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284</v>
      </c>
      <c r="H10491" s="207" t="s">
        <v>1872</v>
      </c>
      <c r="I10491" s="207" t="s">
        <v>189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679</v>
      </c>
      <c r="C10492" s="205" t="s">
        <v>680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284</v>
      </c>
      <c r="H10492" s="207" t="s">
        <v>359</v>
      </c>
      <c r="I10492" s="207" t="s">
        <v>237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679</v>
      </c>
      <c r="C10493" s="205" t="s">
        <v>680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284</v>
      </c>
      <c r="H10493" s="207" t="s">
        <v>359</v>
      </c>
      <c r="I10493" s="207" t="s">
        <v>237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679</v>
      </c>
      <c r="C10494" s="205" t="s">
        <v>680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284</v>
      </c>
      <c r="H10494" s="207" t="s">
        <v>359</v>
      </c>
      <c r="I10494" s="207" t="s">
        <v>237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679</v>
      </c>
      <c r="C10495" s="205" t="s">
        <v>680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284</v>
      </c>
      <c r="H10495" s="207" t="s">
        <v>359</v>
      </c>
      <c r="I10495" s="207" t="s">
        <v>237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679</v>
      </c>
      <c r="C10496" s="205" t="s">
        <v>680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284</v>
      </c>
      <c r="H10496" s="207" t="s">
        <v>2026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679</v>
      </c>
      <c r="C10497" s="205" t="s">
        <v>680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284</v>
      </c>
      <c r="H10497" s="207" t="s">
        <v>2026</v>
      </c>
      <c r="I10497" s="207" t="s">
        <v>189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679</v>
      </c>
      <c r="C10498" s="205" t="s">
        <v>680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284</v>
      </c>
      <c r="H10498" s="207" t="s">
        <v>2026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679</v>
      </c>
      <c r="C10499" s="205" t="s">
        <v>680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284</v>
      </c>
      <c r="H10499" s="207" t="s">
        <v>2026</v>
      </c>
      <c r="I10499" s="207" t="s">
        <v>189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679</v>
      </c>
      <c r="C10500" s="205" t="s">
        <v>680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284</v>
      </c>
      <c r="H10500" s="207" t="s">
        <v>1887</v>
      </c>
      <c r="I10500" s="207" t="s">
        <v>238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679</v>
      </c>
      <c r="C10501" s="205" t="s">
        <v>680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284</v>
      </c>
      <c r="H10501" s="207" t="s">
        <v>1887</v>
      </c>
      <c r="I10501" s="207" t="s">
        <v>189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679</v>
      </c>
      <c r="C10502" s="205" t="s">
        <v>680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284</v>
      </c>
      <c r="H10502" s="207" t="s">
        <v>1887</v>
      </c>
      <c r="I10502" s="207" t="s">
        <v>238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679</v>
      </c>
      <c r="C10503" s="205" t="s">
        <v>680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284</v>
      </c>
      <c r="H10503" s="207" t="s">
        <v>1887</v>
      </c>
      <c r="I10503" s="207" t="s">
        <v>189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679</v>
      </c>
      <c r="C10504" s="205" t="s">
        <v>680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284</v>
      </c>
      <c r="H10504" s="207" t="s">
        <v>1450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679</v>
      </c>
      <c r="C10505" s="205" t="s">
        <v>680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284</v>
      </c>
      <c r="H10505" s="207" t="s">
        <v>1450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679</v>
      </c>
      <c r="C10506" s="205" t="s">
        <v>680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284</v>
      </c>
      <c r="H10506" s="207" t="s">
        <v>1098</v>
      </c>
      <c r="I10506" s="207" t="s">
        <v>192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679</v>
      </c>
      <c r="C10507" s="205" t="s">
        <v>680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284</v>
      </c>
      <c r="H10507" s="207" t="s">
        <v>1882</v>
      </c>
      <c r="I10507" s="207" t="s">
        <v>239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679</v>
      </c>
      <c r="C10508" s="205" t="s">
        <v>680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284</v>
      </c>
      <c r="H10508" s="207" t="s">
        <v>1882</v>
      </c>
      <c r="I10508" s="207" t="s">
        <v>238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679</v>
      </c>
      <c r="C10509" s="205" t="s">
        <v>680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284</v>
      </c>
      <c r="H10509" s="207" t="s">
        <v>1882</v>
      </c>
      <c r="I10509" s="207" t="s">
        <v>238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679</v>
      </c>
      <c r="C10510" s="205" t="s">
        <v>680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284</v>
      </c>
      <c r="H10510" s="207" t="s">
        <v>1882</v>
      </c>
      <c r="I10510" s="207" t="s">
        <v>237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679</v>
      </c>
      <c r="C10511" s="205" t="s">
        <v>680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284</v>
      </c>
      <c r="H10511" s="207" t="s">
        <v>1882</v>
      </c>
      <c r="I10511" s="207" t="s">
        <v>238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679</v>
      </c>
      <c r="C10512" s="205" t="s">
        <v>680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284</v>
      </c>
      <c r="H10512" s="207" t="s">
        <v>1882</v>
      </c>
      <c r="I10512" s="207" t="s">
        <v>237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679</v>
      </c>
      <c r="C10513" s="205" t="s">
        <v>680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284</v>
      </c>
      <c r="H10513" s="207" t="s">
        <v>1882</v>
      </c>
      <c r="I10513" s="207" t="s">
        <v>238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679</v>
      </c>
      <c r="C10514" s="205" t="s">
        <v>680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284</v>
      </c>
      <c r="H10514" s="207" t="s">
        <v>1882</v>
      </c>
      <c r="I10514" s="207" t="s">
        <v>238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679</v>
      </c>
      <c r="C10515" s="205" t="s">
        <v>680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284</v>
      </c>
      <c r="H10515" s="207" t="s">
        <v>1882</v>
      </c>
      <c r="I10515" s="207" t="s">
        <v>237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679</v>
      </c>
      <c r="C10516" s="205" t="s">
        <v>680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284</v>
      </c>
      <c r="H10516" s="207" t="s">
        <v>1882</v>
      </c>
      <c r="I10516" s="207" t="s">
        <v>238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679</v>
      </c>
      <c r="C10517" s="205" t="s">
        <v>680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284</v>
      </c>
      <c r="H10517" s="207" t="s">
        <v>1882</v>
      </c>
      <c r="I10517" s="207" t="s">
        <v>237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679</v>
      </c>
      <c r="C10518" s="205" t="s">
        <v>680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284</v>
      </c>
      <c r="H10518" s="207" t="s">
        <v>1573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679</v>
      </c>
      <c r="C10519" s="205" t="s">
        <v>680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284</v>
      </c>
      <c r="H10519" s="207" t="s">
        <v>1997</v>
      </c>
      <c r="I10519" s="207" t="s">
        <v>273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679</v>
      </c>
      <c r="C10520" s="205" t="s">
        <v>680</v>
      </c>
      <c r="D10520" s="72" t="str">
        <f t="shared" si="329"/>
        <v>mai/2019</v>
      </c>
      <c r="E10520" s="206">
        <v>43593</v>
      </c>
      <c r="F10520" s="205" t="s">
        <v>2027</v>
      </c>
      <c r="G10520" s="205" t="s">
        <v>284</v>
      </c>
      <c r="H10520" s="207" t="s">
        <v>315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679</v>
      </c>
      <c r="C10521" s="205" t="s">
        <v>680</v>
      </c>
      <c r="D10521" s="72" t="str">
        <f t="shared" si="329"/>
        <v>mai/2019</v>
      </c>
      <c r="E10521" s="206">
        <v>43593</v>
      </c>
      <c r="F10521" s="205" t="s">
        <v>2027</v>
      </c>
      <c r="G10521" s="205" t="s">
        <v>284</v>
      </c>
      <c r="H10521" s="207" t="s">
        <v>1167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679</v>
      </c>
      <c r="C10522" s="205" t="s">
        <v>680</v>
      </c>
      <c r="D10522" s="72" t="str">
        <f t="shared" si="329"/>
        <v>mai/2019</v>
      </c>
      <c r="E10522" s="206">
        <v>43593</v>
      </c>
      <c r="F10522" s="205" t="s">
        <v>2027</v>
      </c>
      <c r="G10522" s="205" t="s">
        <v>284</v>
      </c>
      <c r="H10522" s="207" t="s">
        <v>1987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679</v>
      </c>
      <c r="C10523" s="205" t="s">
        <v>680</v>
      </c>
      <c r="D10523" s="72" t="str">
        <f t="shared" si="329"/>
        <v>mai/2019</v>
      </c>
      <c r="E10523" s="206">
        <v>43593</v>
      </c>
      <c r="F10523" s="205" t="s">
        <v>513</v>
      </c>
      <c r="G10523" s="205" t="s">
        <v>284</v>
      </c>
      <c r="H10523" s="207" t="s">
        <v>203</v>
      </c>
      <c r="I10523" s="207" t="s">
        <v>289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679</v>
      </c>
      <c r="C10524" s="205" t="s">
        <v>680</v>
      </c>
      <c r="D10524" s="72" t="str">
        <f t="shared" si="329"/>
        <v>mai/2019</v>
      </c>
      <c r="E10524" s="206">
        <v>43593</v>
      </c>
      <c r="F10524" s="205" t="s">
        <v>209</v>
      </c>
      <c r="G10524" s="205" t="s">
        <v>284</v>
      </c>
      <c r="H10524" s="207" t="s">
        <v>295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679</v>
      </c>
      <c r="C10525" s="205" t="s">
        <v>680</v>
      </c>
      <c r="D10525" s="72" t="str">
        <f t="shared" si="329"/>
        <v>mai/2019</v>
      </c>
      <c r="E10525" s="206">
        <v>43593</v>
      </c>
      <c r="F10525" s="205" t="s">
        <v>209</v>
      </c>
      <c r="G10525" s="205" t="s">
        <v>284</v>
      </c>
      <c r="H10525" s="207" t="s">
        <v>295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679</v>
      </c>
      <c r="C10526" s="205" t="s">
        <v>680</v>
      </c>
      <c r="D10526" s="72" t="str">
        <f t="shared" si="329"/>
        <v>mai/2019</v>
      </c>
      <c r="E10526" s="206">
        <v>43593</v>
      </c>
      <c r="F10526" s="205" t="s">
        <v>209</v>
      </c>
      <c r="G10526" s="205" t="s">
        <v>284</v>
      </c>
      <c r="H10526" s="207" t="s">
        <v>295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679</v>
      </c>
      <c r="C10527" s="205" t="s">
        <v>680</v>
      </c>
      <c r="D10527" s="72" t="str">
        <f t="shared" si="329"/>
        <v>mai/2019</v>
      </c>
      <c r="E10527" s="206">
        <v>43593</v>
      </c>
      <c r="F10527" s="205" t="s">
        <v>209</v>
      </c>
      <c r="G10527" s="205" t="s">
        <v>284</v>
      </c>
      <c r="H10527" s="207" t="s">
        <v>295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679</v>
      </c>
      <c r="C10528" s="205" t="s">
        <v>680</v>
      </c>
      <c r="D10528" s="72" t="str">
        <f t="shared" si="329"/>
        <v>mai/2019</v>
      </c>
      <c r="E10528" s="206">
        <v>43593</v>
      </c>
      <c r="F10528" s="205" t="s">
        <v>209</v>
      </c>
      <c r="G10528" s="205" t="s">
        <v>284</v>
      </c>
      <c r="H10528" s="207" t="s">
        <v>295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679</v>
      </c>
      <c r="C10529" s="205" t="s">
        <v>680</v>
      </c>
      <c r="D10529" s="72" t="str">
        <f t="shared" si="329"/>
        <v>mai/2019</v>
      </c>
      <c r="E10529" s="206">
        <v>43593</v>
      </c>
      <c r="F10529" s="205" t="s">
        <v>209</v>
      </c>
      <c r="G10529" s="205" t="s">
        <v>284</v>
      </c>
      <c r="H10529" s="207" t="s">
        <v>295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679</v>
      </c>
      <c r="C10530" s="205" t="s">
        <v>680</v>
      </c>
      <c r="D10530" s="72" t="str">
        <f t="shared" si="329"/>
        <v>mai/2019</v>
      </c>
      <c r="E10530" s="206">
        <v>43593</v>
      </c>
      <c r="F10530" s="205" t="s">
        <v>209</v>
      </c>
      <c r="G10530" s="205" t="s">
        <v>284</v>
      </c>
      <c r="H10530" s="207" t="s">
        <v>295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679</v>
      </c>
      <c r="C10531" s="205" t="s">
        <v>680</v>
      </c>
      <c r="D10531" s="72" t="str">
        <f t="shared" si="329"/>
        <v>mai/2019</v>
      </c>
      <c r="E10531" s="206">
        <v>43593</v>
      </c>
      <c r="F10531" s="205" t="s">
        <v>209</v>
      </c>
      <c r="G10531" s="205" t="s">
        <v>284</v>
      </c>
      <c r="H10531" s="207" t="s">
        <v>295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679</v>
      </c>
      <c r="C10532" s="205" t="s">
        <v>680</v>
      </c>
      <c r="D10532" s="72" t="str">
        <f t="shared" si="329"/>
        <v>mai/2019</v>
      </c>
      <c r="E10532" s="206">
        <v>43593</v>
      </c>
      <c r="F10532" s="205" t="s">
        <v>209</v>
      </c>
      <c r="G10532" s="205" t="s">
        <v>284</v>
      </c>
      <c r="H10532" s="207" t="s">
        <v>295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679</v>
      </c>
      <c r="C10533" s="205" t="s">
        <v>680</v>
      </c>
      <c r="D10533" s="72" t="str">
        <f t="shared" si="329"/>
        <v>mai/2019</v>
      </c>
      <c r="E10533" s="206">
        <v>43593</v>
      </c>
      <c r="F10533" s="205" t="s">
        <v>209</v>
      </c>
      <c r="G10533" s="205" t="s">
        <v>284</v>
      </c>
      <c r="H10533" s="207" t="s">
        <v>295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679</v>
      </c>
      <c r="C10534" s="205" t="s">
        <v>680</v>
      </c>
      <c r="D10534" s="72" t="str">
        <f t="shared" si="329"/>
        <v>mai/2019</v>
      </c>
      <c r="E10534" s="206">
        <v>43593</v>
      </c>
      <c r="F10534" s="205" t="s">
        <v>209</v>
      </c>
      <c r="G10534" s="205" t="s">
        <v>284</v>
      </c>
      <c r="H10534" s="207" t="s">
        <v>295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679</v>
      </c>
      <c r="C10535" s="205" t="s">
        <v>680</v>
      </c>
      <c r="D10535" s="72" t="str">
        <f t="shared" si="329"/>
        <v>mai/2019</v>
      </c>
      <c r="E10535" s="206">
        <v>43593</v>
      </c>
      <c r="F10535" s="205" t="s">
        <v>209</v>
      </c>
      <c r="G10535" s="205" t="s">
        <v>284</v>
      </c>
      <c r="H10535" s="207" t="s">
        <v>295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679</v>
      </c>
      <c r="C10536" s="205" t="s">
        <v>680</v>
      </c>
      <c r="D10536" s="72" t="str">
        <f t="shared" si="329"/>
        <v>mai/2019</v>
      </c>
      <c r="E10536" s="206">
        <v>43593</v>
      </c>
      <c r="F10536" s="205" t="s">
        <v>209</v>
      </c>
      <c r="G10536" s="205" t="s">
        <v>284</v>
      </c>
      <c r="H10536" s="207" t="s">
        <v>295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679</v>
      </c>
      <c r="C10537" s="205" t="s">
        <v>680</v>
      </c>
      <c r="D10537" s="72" t="str">
        <f t="shared" si="329"/>
        <v>mai/2019</v>
      </c>
      <c r="E10537" s="206">
        <v>43593</v>
      </c>
      <c r="F10537" s="205" t="s">
        <v>209</v>
      </c>
      <c r="G10537" s="205" t="s">
        <v>284</v>
      </c>
      <c r="H10537" s="207" t="s">
        <v>295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679</v>
      </c>
      <c r="C10538" s="205" t="s">
        <v>680</v>
      </c>
      <c r="D10538" s="72" t="str">
        <f t="shared" si="329"/>
        <v>mai/2019</v>
      </c>
      <c r="E10538" s="206">
        <v>43593</v>
      </c>
      <c r="F10538" s="205" t="s">
        <v>209</v>
      </c>
      <c r="G10538" s="205" t="s">
        <v>284</v>
      </c>
      <c r="H10538" s="207" t="s">
        <v>295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679</v>
      </c>
      <c r="C10539" s="205" t="s">
        <v>680</v>
      </c>
      <c r="D10539" s="72" t="str">
        <f t="shared" si="329"/>
        <v>mai/2019</v>
      </c>
      <c r="E10539" s="206">
        <v>43593</v>
      </c>
      <c r="F10539" s="205" t="s">
        <v>209</v>
      </c>
      <c r="G10539" s="205" t="s">
        <v>284</v>
      </c>
      <c r="H10539" s="207" t="s">
        <v>295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679</v>
      </c>
      <c r="C10540" s="205" t="s">
        <v>680</v>
      </c>
      <c r="D10540" s="72" t="str">
        <f t="shared" si="329"/>
        <v>mai/2019</v>
      </c>
      <c r="E10540" s="206">
        <v>43593</v>
      </c>
      <c r="F10540" s="205" t="s">
        <v>209</v>
      </c>
      <c r="G10540" s="205" t="s">
        <v>284</v>
      </c>
      <c r="H10540" s="207" t="s">
        <v>295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679</v>
      </c>
      <c r="C10541" s="205" t="s">
        <v>680</v>
      </c>
      <c r="D10541" s="72" t="str">
        <f t="shared" si="329"/>
        <v>mai/2019</v>
      </c>
      <c r="E10541" s="206">
        <v>43593</v>
      </c>
      <c r="F10541" s="205" t="s">
        <v>209</v>
      </c>
      <c r="G10541" s="205" t="s">
        <v>284</v>
      </c>
      <c r="H10541" s="207" t="s">
        <v>295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679</v>
      </c>
      <c r="C10542" s="205" t="s">
        <v>680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300</v>
      </c>
      <c r="H10542" s="207" t="s">
        <v>1899</v>
      </c>
      <c r="I10542" s="207" t="s">
        <v>249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679</v>
      </c>
      <c r="C10543" s="205" t="s">
        <v>680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286</v>
      </c>
      <c r="H10543" s="207" t="s">
        <v>1899</v>
      </c>
      <c r="I10543" s="207" t="s">
        <v>249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679</v>
      </c>
      <c r="C10544" s="205" t="s">
        <v>680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300</v>
      </c>
      <c r="H10544" s="207" t="s">
        <v>1899</v>
      </c>
      <c r="I10544" s="207" t="s">
        <v>189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679</v>
      </c>
      <c r="C10545" s="205" t="s">
        <v>680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286</v>
      </c>
      <c r="H10545" s="207" t="s">
        <v>1899</v>
      </c>
      <c r="I10545" s="207" t="s">
        <v>189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679</v>
      </c>
      <c r="C10546" s="205" t="s">
        <v>680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284</v>
      </c>
      <c r="H10546" s="207" t="s">
        <v>1899</v>
      </c>
      <c r="I10546" s="207" t="s">
        <v>249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679</v>
      </c>
      <c r="C10547" s="205" t="s">
        <v>680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284</v>
      </c>
      <c r="H10547" s="207" t="s">
        <v>1899</v>
      </c>
      <c r="I10547" s="207" t="s">
        <v>189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679</v>
      </c>
      <c r="C10548" s="205" t="s">
        <v>680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314</v>
      </c>
      <c r="H10548" s="207" t="s">
        <v>1899</v>
      </c>
      <c r="I10548" s="207" t="s">
        <v>249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679</v>
      </c>
      <c r="C10549" s="205" t="s">
        <v>680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310</v>
      </c>
      <c r="H10549" s="207" t="s">
        <v>1899</v>
      </c>
      <c r="I10549" s="207" t="s">
        <v>249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679</v>
      </c>
      <c r="C10550" s="205" t="s">
        <v>680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314</v>
      </c>
      <c r="H10550" s="207" t="s">
        <v>1899</v>
      </c>
      <c r="I10550" s="207" t="s">
        <v>189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679</v>
      </c>
      <c r="C10551" s="205" t="s">
        <v>680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310</v>
      </c>
      <c r="H10551" s="207" t="s">
        <v>1899</v>
      </c>
      <c r="I10551" s="207" t="s">
        <v>189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679</v>
      </c>
      <c r="C10552" s="205" t="s">
        <v>680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300</v>
      </c>
      <c r="H10552" s="207" t="s">
        <v>1899</v>
      </c>
      <c r="I10552" s="207" t="s">
        <v>249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679</v>
      </c>
      <c r="C10553" s="205" t="s">
        <v>680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286</v>
      </c>
      <c r="H10553" s="207" t="s">
        <v>1899</v>
      </c>
      <c r="I10553" s="207" t="s">
        <v>249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679</v>
      </c>
      <c r="C10554" s="205" t="s">
        <v>680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300</v>
      </c>
      <c r="H10554" s="207" t="s">
        <v>1899</v>
      </c>
      <c r="I10554" s="207" t="s">
        <v>189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679</v>
      </c>
      <c r="C10555" s="205" t="s">
        <v>680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286</v>
      </c>
      <c r="H10555" s="207" t="s">
        <v>1899</v>
      </c>
      <c r="I10555" s="207" t="s">
        <v>189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679</v>
      </c>
      <c r="C10556" s="205" t="s">
        <v>680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284</v>
      </c>
      <c r="H10556" s="207" t="s">
        <v>1899</v>
      </c>
      <c r="I10556" s="207" t="s">
        <v>249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679</v>
      </c>
      <c r="C10557" s="205" t="s">
        <v>680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284</v>
      </c>
      <c r="H10557" s="207" t="s">
        <v>1899</v>
      </c>
      <c r="I10557" s="207" t="s">
        <v>189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679</v>
      </c>
      <c r="C10558" s="205" t="s">
        <v>680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284</v>
      </c>
      <c r="H10558" s="207" t="s">
        <v>1976</v>
      </c>
      <c r="I10558" s="207" t="s">
        <v>238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679</v>
      </c>
      <c r="C10559" s="205" t="s">
        <v>680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284</v>
      </c>
      <c r="H10559" s="207" t="s">
        <v>2028</v>
      </c>
      <c r="I10559" s="207" t="s">
        <v>249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679</v>
      </c>
      <c r="C10560" s="205" t="s">
        <v>680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284</v>
      </c>
      <c r="H10560" s="207" t="s">
        <v>2029</v>
      </c>
      <c r="I10560" s="207" t="s">
        <v>238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679</v>
      </c>
      <c r="C10561" s="205" t="s">
        <v>680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284</v>
      </c>
      <c r="H10561" s="207" t="s">
        <v>2029</v>
      </c>
      <c r="I10561" s="207" t="s">
        <v>238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679</v>
      </c>
      <c r="C10562" s="205" t="s">
        <v>680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284</v>
      </c>
      <c r="H10562" s="207" t="s">
        <v>1054</v>
      </c>
      <c r="I10562" s="207" t="s">
        <v>195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679</v>
      </c>
      <c r="C10563" s="205" t="s">
        <v>680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284</v>
      </c>
      <c r="H10563" s="207" t="s">
        <v>1054</v>
      </c>
      <c r="I10563" s="207" t="s">
        <v>195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679</v>
      </c>
      <c r="C10564" s="205" t="s">
        <v>680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284</v>
      </c>
      <c r="H10564" s="207" t="s">
        <v>2030</v>
      </c>
      <c r="I10564" s="207" t="s">
        <v>239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679</v>
      </c>
      <c r="C10565" s="205" t="s">
        <v>680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284</v>
      </c>
      <c r="H10565" s="207" t="s">
        <v>2030</v>
      </c>
      <c r="I10565" s="207" t="s">
        <v>189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679</v>
      </c>
      <c r="C10566" s="205" t="s">
        <v>680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284</v>
      </c>
      <c r="H10566" s="207" t="s">
        <v>1568</v>
      </c>
      <c r="I10566" s="207" t="s">
        <v>250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679</v>
      </c>
      <c r="C10567" s="205" t="s">
        <v>680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284</v>
      </c>
      <c r="H10567" s="207" t="s">
        <v>2031</v>
      </c>
      <c r="I10567" s="207" t="s">
        <v>169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679</v>
      </c>
      <c r="C10568" s="205" t="s">
        <v>680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284</v>
      </c>
      <c r="H10568" s="207" t="s">
        <v>2031</v>
      </c>
      <c r="I10568" s="207" t="s">
        <v>189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679</v>
      </c>
      <c r="C10569" s="205" t="s">
        <v>680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284</v>
      </c>
      <c r="H10569" s="207" t="s">
        <v>1349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679</v>
      </c>
      <c r="C10570" s="205" t="s">
        <v>680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284</v>
      </c>
      <c r="H10570" s="207" t="s">
        <v>2032</v>
      </c>
      <c r="I10570" s="207" t="s">
        <v>244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679</v>
      </c>
      <c r="C10571" s="205" t="s">
        <v>680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286</v>
      </c>
      <c r="H10571" s="207" t="s">
        <v>2033</v>
      </c>
      <c r="I10571" s="207" t="s">
        <v>238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679</v>
      </c>
      <c r="C10572" s="205" t="s">
        <v>680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284</v>
      </c>
      <c r="H10572" s="207" t="s">
        <v>2033</v>
      </c>
      <c r="I10572" s="207" t="s">
        <v>238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679</v>
      </c>
      <c r="C10573" s="205" t="s">
        <v>680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284</v>
      </c>
      <c r="H10573" s="207" t="s">
        <v>993</v>
      </c>
      <c r="I10573" s="207" t="s">
        <v>239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679</v>
      </c>
      <c r="C10574" s="205" t="s">
        <v>680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284</v>
      </c>
      <c r="H10574" s="207" t="s">
        <v>993</v>
      </c>
      <c r="I10574" s="207" t="s">
        <v>189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679</v>
      </c>
      <c r="C10575" s="205" t="s">
        <v>680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284</v>
      </c>
      <c r="H10575" s="207" t="s">
        <v>1024</v>
      </c>
      <c r="I10575" s="207" t="s">
        <v>240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679</v>
      </c>
      <c r="C10576" s="205" t="s">
        <v>680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284</v>
      </c>
      <c r="H10576" s="207" t="s">
        <v>1024</v>
      </c>
      <c r="I10576" s="207" t="s">
        <v>189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679</v>
      </c>
      <c r="C10577" s="205" t="s">
        <v>680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284</v>
      </c>
      <c r="H10577" s="207" t="s">
        <v>1553</v>
      </c>
      <c r="I10577" s="207" t="s">
        <v>237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679</v>
      </c>
      <c r="C10578" s="205" t="s">
        <v>680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284</v>
      </c>
      <c r="H10578" s="207" t="s">
        <v>1553</v>
      </c>
      <c r="I10578" s="207" t="s">
        <v>237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679</v>
      </c>
      <c r="C10579" s="205" t="s">
        <v>680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284</v>
      </c>
      <c r="H10579" s="207" t="s">
        <v>1553</v>
      </c>
      <c r="I10579" s="207" t="s">
        <v>237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679</v>
      </c>
      <c r="C10580" s="205" t="s">
        <v>680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284</v>
      </c>
      <c r="H10580" s="207" t="s">
        <v>1553</v>
      </c>
      <c r="I10580" s="207" t="s">
        <v>237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679</v>
      </c>
      <c r="C10581" s="205" t="s">
        <v>680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284</v>
      </c>
      <c r="H10581" s="207" t="s">
        <v>1553</v>
      </c>
      <c r="I10581" s="207" t="s">
        <v>237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679</v>
      </c>
      <c r="C10582" s="205" t="s">
        <v>680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284</v>
      </c>
      <c r="H10582" s="207" t="s">
        <v>1553</v>
      </c>
      <c r="I10582" s="207" t="s">
        <v>237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679</v>
      </c>
      <c r="C10583" s="205" t="s">
        <v>680</v>
      </c>
      <c r="D10583" s="72" t="str">
        <f t="shared" si="331"/>
        <v>mai/2019</v>
      </c>
      <c r="E10583" s="206">
        <v>43594</v>
      </c>
      <c r="F10583" s="205" t="s">
        <v>513</v>
      </c>
      <c r="G10583" s="205" t="s">
        <v>284</v>
      </c>
      <c r="H10583" s="207" t="s">
        <v>203</v>
      </c>
      <c r="I10583" s="207" t="s">
        <v>289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679</v>
      </c>
      <c r="C10584" s="205" t="s">
        <v>680</v>
      </c>
      <c r="D10584" s="72" t="str">
        <f t="shared" si="331"/>
        <v>mai/2019</v>
      </c>
      <c r="E10584" s="206">
        <v>43594</v>
      </c>
      <c r="F10584" s="205" t="s">
        <v>209</v>
      </c>
      <c r="G10584" s="205" t="s">
        <v>284</v>
      </c>
      <c r="H10584" s="207" t="s">
        <v>295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679</v>
      </c>
      <c r="C10585" s="205" t="s">
        <v>680</v>
      </c>
      <c r="D10585" s="72" t="str">
        <f t="shared" si="331"/>
        <v>mai/2019</v>
      </c>
      <c r="E10585" s="206">
        <v>43594</v>
      </c>
      <c r="F10585" s="205" t="s">
        <v>209</v>
      </c>
      <c r="G10585" s="205" t="s">
        <v>284</v>
      </c>
      <c r="H10585" s="207" t="s">
        <v>295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679</v>
      </c>
      <c r="C10586" s="205" t="s">
        <v>680</v>
      </c>
      <c r="D10586" s="72" t="str">
        <f t="shared" si="331"/>
        <v>mai/2019</v>
      </c>
      <c r="E10586" s="206">
        <v>43594</v>
      </c>
      <c r="F10586" s="205" t="s">
        <v>209</v>
      </c>
      <c r="G10586" s="205" t="s">
        <v>284</v>
      </c>
      <c r="H10586" s="207" t="s">
        <v>295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679</v>
      </c>
      <c r="C10587" s="205" t="s">
        <v>680</v>
      </c>
      <c r="D10587" s="72" t="str">
        <f t="shared" si="331"/>
        <v>mai/2019</v>
      </c>
      <c r="E10587" s="206">
        <v>43594</v>
      </c>
      <c r="F10587" s="205" t="s">
        <v>209</v>
      </c>
      <c r="G10587" s="205" t="s">
        <v>284</v>
      </c>
      <c r="H10587" s="207" t="s">
        <v>295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679</v>
      </c>
      <c r="C10588" s="205" t="s">
        <v>680</v>
      </c>
      <c r="D10588" s="72" t="str">
        <f t="shared" si="331"/>
        <v>mai/2019</v>
      </c>
      <c r="E10588" s="206">
        <v>43594</v>
      </c>
      <c r="F10588" s="205" t="s">
        <v>209</v>
      </c>
      <c r="G10588" s="205" t="s">
        <v>284</v>
      </c>
      <c r="H10588" s="207" t="s">
        <v>295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679</v>
      </c>
      <c r="C10589" s="205" t="s">
        <v>680</v>
      </c>
      <c r="D10589" s="72" t="str">
        <f t="shared" si="331"/>
        <v>mai/2019</v>
      </c>
      <c r="E10589" s="206">
        <v>43594</v>
      </c>
      <c r="F10589" s="205" t="s">
        <v>209</v>
      </c>
      <c r="G10589" s="205" t="s">
        <v>284</v>
      </c>
      <c r="H10589" s="207" t="s">
        <v>295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679</v>
      </c>
      <c r="C10590" s="205" t="s">
        <v>680</v>
      </c>
      <c r="D10590" s="72" t="str">
        <f t="shared" si="331"/>
        <v>mai/2019</v>
      </c>
      <c r="E10590" s="206">
        <v>43594</v>
      </c>
      <c r="F10590" s="205" t="s">
        <v>209</v>
      </c>
      <c r="G10590" s="205" t="s">
        <v>284</v>
      </c>
      <c r="H10590" s="207" t="s">
        <v>295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679</v>
      </c>
      <c r="C10591" s="205" t="s">
        <v>680</v>
      </c>
      <c r="D10591" s="72" t="str">
        <f t="shared" si="331"/>
        <v>mai/2019</v>
      </c>
      <c r="E10591" s="206">
        <v>43594</v>
      </c>
      <c r="F10591" s="205" t="s">
        <v>209</v>
      </c>
      <c r="G10591" s="205" t="s">
        <v>284</v>
      </c>
      <c r="H10591" s="207" t="s">
        <v>295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679</v>
      </c>
      <c r="C10592" s="205" t="s">
        <v>680</v>
      </c>
      <c r="D10592" s="72" t="str">
        <f t="shared" si="331"/>
        <v>mai/2019</v>
      </c>
      <c r="E10592" s="206">
        <v>43594</v>
      </c>
      <c r="F10592" s="205" t="s">
        <v>209</v>
      </c>
      <c r="G10592" s="205" t="s">
        <v>284</v>
      </c>
      <c r="H10592" s="207" t="s">
        <v>295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679</v>
      </c>
      <c r="C10593" s="205" t="s">
        <v>680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284</v>
      </c>
      <c r="H10593" s="207" t="s">
        <v>1882</v>
      </c>
      <c r="I10593" s="207" t="s">
        <v>237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679</v>
      </c>
      <c r="C10594" s="205" t="s">
        <v>680</v>
      </c>
      <c r="D10594" s="72" t="str">
        <f t="shared" si="331"/>
        <v>mai/2019</v>
      </c>
      <c r="E10594" s="206">
        <v>43595</v>
      </c>
      <c r="F10594" s="205" t="s">
        <v>513</v>
      </c>
      <c r="G10594" s="205" t="s">
        <v>284</v>
      </c>
      <c r="H10594" s="207" t="s">
        <v>203</v>
      </c>
      <c r="I10594" s="207" t="s">
        <v>289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679</v>
      </c>
      <c r="C10595" s="205" t="s">
        <v>680</v>
      </c>
      <c r="D10595" s="72" t="str">
        <f t="shared" si="331"/>
        <v>mai/2019</v>
      </c>
      <c r="E10595" s="206">
        <v>43595</v>
      </c>
      <c r="F10595" s="205" t="s">
        <v>209</v>
      </c>
      <c r="G10595" s="205" t="s">
        <v>284</v>
      </c>
      <c r="H10595" s="207" t="s">
        <v>295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681</v>
      </c>
      <c r="C10596" s="205" t="s">
        <v>680</v>
      </c>
      <c r="D10596" s="72" t="str">
        <f t="shared" si="331"/>
        <v>mai/2019</v>
      </c>
      <c r="E10596" s="206">
        <v>43598</v>
      </c>
      <c r="F10596" s="205" t="s">
        <v>513</v>
      </c>
      <c r="G10596" s="205" t="s">
        <v>284</v>
      </c>
      <c r="H10596" s="207" t="s">
        <v>203</v>
      </c>
      <c r="I10596" s="207" t="s">
        <v>289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681</v>
      </c>
      <c r="C10597" s="205" t="s">
        <v>680</v>
      </c>
      <c r="D10597" s="72" t="str">
        <f t="shared" si="331"/>
        <v>mai/2019</v>
      </c>
      <c r="E10597" s="206">
        <v>43598</v>
      </c>
      <c r="F10597" s="205" t="s">
        <v>209</v>
      </c>
      <c r="G10597" s="205" t="s">
        <v>284</v>
      </c>
      <c r="H10597" s="207" t="s">
        <v>318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681</v>
      </c>
      <c r="C10598" s="205" t="s">
        <v>680</v>
      </c>
      <c r="D10598" s="72" t="str">
        <f t="shared" si="331"/>
        <v>mai/2019</v>
      </c>
      <c r="E10598" s="206">
        <v>43599</v>
      </c>
      <c r="F10598" s="205" t="s">
        <v>513</v>
      </c>
      <c r="G10598" s="205" t="s">
        <v>284</v>
      </c>
      <c r="H10598" s="207" t="s">
        <v>203</v>
      </c>
      <c r="I10598" s="207" t="s">
        <v>289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681</v>
      </c>
      <c r="C10599" s="205" t="s">
        <v>680</v>
      </c>
      <c r="D10599" s="72" t="str">
        <f t="shared" si="331"/>
        <v>mai/2019</v>
      </c>
      <c r="E10599" s="206">
        <v>43599</v>
      </c>
      <c r="F10599" s="205" t="s">
        <v>209</v>
      </c>
      <c r="G10599" s="205" t="s">
        <v>284</v>
      </c>
      <c r="H10599" s="207" t="s">
        <v>295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679</v>
      </c>
      <c r="C10600" s="205" t="s">
        <v>680</v>
      </c>
      <c r="D10600" s="72" t="str">
        <f t="shared" si="331"/>
        <v>mai/2019</v>
      </c>
      <c r="E10600" s="206">
        <v>43600</v>
      </c>
      <c r="F10600" s="205" t="s">
        <v>1606</v>
      </c>
      <c r="G10600" s="205" t="s">
        <v>284</v>
      </c>
      <c r="H10600" s="207" t="s">
        <v>1876</v>
      </c>
      <c r="I10600" s="207" t="s">
        <v>201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681</v>
      </c>
      <c r="C10601" s="205" t="s">
        <v>680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284</v>
      </c>
      <c r="H10601" s="207" t="s">
        <v>140</v>
      </c>
      <c r="I10601" s="207" t="s">
        <v>224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681</v>
      </c>
      <c r="C10602" s="205" t="s">
        <v>680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284</v>
      </c>
      <c r="H10602" s="207" t="s">
        <v>140</v>
      </c>
      <c r="I10602" s="207" t="s">
        <v>224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679</v>
      </c>
      <c r="C10603" s="205" t="s">
        <v>680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284</v>
      </c>
      <c r="H10603" s="207" t="s">
        <v>2027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679</v>
      </c>
      <c r="C10604" s="205" t="s">
        <v>680</v>
      </c>
      <c r="D10604" s="72" t="str">
        <f t="shared" si="331"/>
        <v>mai/2019</v>
      </c>
      <c r="E10604" s="206">
        <v>43600</v>
      </c>
      <c r="F10604" s="205" t="s">
        <v>2027</v>
      </c>
      <c r="G10604" s="205" t="s">
        <v>284</v>
      </c>
      <c r="H10604" s="207" t="s">
        <v>1965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679</v>
      </c>
      <c r="C10605" s="205" t="s">
        <v>680</v>
      </c>
      <c r="D10605" s="72" t="str">
        <f t="shared" si="331"/>
        <v>mai/2019</v>
      </c>
      <c r="E10605" s="206">
        <v>43600</v>
      </c>
      <c r="F10605" s="205" t="s">
        <v>2027</v>
      </c>
      <c r="G10605" s="205" t="s">
        <v>284</v>
      </c>
      <c r="H10605" s="207" t="s">
        <v>1966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679</v>
      </c>
      <c r="C10606" s="205" t="s">
        <v>680</v>
      </c>
      <c r="D10606" s="72" t="str">
        <f t="shared" si="331"/>
        <v>mai/2019</v>
      </c>
      <c r="E10606" s="206">
        <v>43600</v>
      </c>
      <c r="F10606" s="205" t="s">
        <v>2027</v>
      </c>
      <c r="G10606" s="205" t="s">
        <v>284</v>
      </c>
      <c r="H10606" s="207" t="s">
        <v>1994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679</v>
      </c>
      <c r="C10607" s="205" t="s">
        <v>680</v>
      </c>
      <c r="D10607" s="72" t="str">
        <f t="shared" si="331"/>
        <v>mai/2019</v>
      </c>
      <c r="E10607" s="206">
        <v>43600</v>
      </c>
      <c r="F10607" s="205" t="s">
        <v>2027</v>
      </c>
      <c r="G10607" s="205" t="s">
        <v>284</v>
      </c>
      <c r="H10607" s="207" t="s">
        <v>1904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679</v>
      </c>
      <c r="C10608" s="205" t="s">
        <v>680</v>
      </c>
      <c r="D10608" s="72" t="str">
        <f t="shared" si="331"/>
        <v>mai/2019</v>
      </c>
      <c r="E10608" s="206">
        <v>43600</v>
      </c>
      <c r="F10608" s="205" t="s">
        <v>2027</v>
      </c>
      <c r="G10608" s="205" t="s">
        <v>284</v>
      </c>
      <c r="H10608" s="207" t="s">
        <v>1967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679</v>
      </c>
      <c r="C10609" s="205" t="s">
        <v>680</v>
      </c>
      <c r="D10609" s="72" t="str">
        <f t="shared" si="331"/>
        <v>mai/2019</v>
      </c>
      <c r="E10609" s="206">
        <v>43600</v>
      </c>
      <c r="F10609" s="205" t="s">
        <v>2027</v>
      </c>
      <c r="G10609" s="205" t="s">
        <v>284</v>
      </c>
      <c r="H10609" s="207" t="s">
        <v>1905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679</v>
      </c>
      <c r="C10610" s="205" t="s">
        <v>680</v>
      </c>
      <c r="D10610" s="72" t="str">
        <f t="shared" si="331"/>
        <v>mai/2019</v>
      </c>
      <c r="E10610" s="206">
        <v>43600</v>
      </c>
      <c r="F10610" s="205" t="s">
        <v>2027</v>
      </c>
      <c r="G10610" s="205" t="s">
        <v>284</v>
      </c>
      <c r="H10610" s="207" t="s">
        <v>2034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679</v>
      </c>
      <c r="C10611" s="205" t="s">
        <v>680</v>
      </c>
      <c r="D10611" s="72" t="str">
        <f t="shared" si="331"/>
        <v>mai/2019</v>
      </c>
      <c r="E10611" s="206">
        <v>43600</v>
      </c>
      <c r="F10611" s="205" t="s">
        <v>2027</v>
      </c>
      <c r="G10611" s="205" t="s">
        <v>284</v>
      </c>
      <c r="H10611" s="207" t="s">
        <v>2035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679</v>
      </c>
      <c r="C10612" s="205" t="s">
        <v>680</v>
      </c>
      <c r="D10612" s="72" t="str">
        <f t="shared" si="331"/>
        <v>mai/2019</v>
      </c>
      <c r="E10612" s="206">
        <v>43600</v>
      </c>
      <c r="F10612" s="205" t="s">
        <v>2027</v>
      </c>
      <c r="G10612" s="205" t="s">
        <v>284</v>
      </c>
      <c r="H10612" s="207" t="s">
        <v>1906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681</v>
      </c>
      <c r="C10613" s="205" t="s">
        <v>680</v>
      </c>
      <c r="D10613" s="72" t="str">
        <f t="shared" si="331"/>
        <v>mai/2019</v>
      </c>
      <c r="E10613" s="206">
        <v>43600</v>
      </c>
      <c r="F10613" s="205" t="s">
        <v>513</v>
      </c>
      <c r="G10613" s="205" t="s">
        <v>284</v>
      </c>
      <c r="H10613" s="207" t="s">
        <v>203</v>
      </c>
      <c r="I10613" s="207" t="s">
        <v>289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679</v>
      </c>
      <c r="C10614" s="205" t="s">
        <v>680</v>
      </c>
      <c r="D10614" s="72" t="str">
        <f t="shared" si="331"/>
        <v>mai/2019</v>
      </c>
      <c r="E10614" s="206">
        <v>43600</v>
      </c>
      <c r="F10614" s="205" t="s">
        <v>1921</v>
      </c>
      <c r="G10614" s="205" t="s">
        <v>284</v>
      </c>
      <c r="H10614" s="207" t="s">
        <v>1922</v>
      </c>
      <c r="I10614" s="207" t="s">
        <v>195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679</v>
      </c>
      <c r="C10615" s="205" t="s">
        <v>680</v>
      </c>
      <c r="D10615" s="72" t="str">
        <f t="shared" si="331"/>
        <v>mai/2019</v>
      </c>
      <c r="E10615" s="206">
        <v>43600</v>
      </c>
      <c r="F10615" s="205" t="s">
        <v>209</v>
      </c>
      <c r="G10615" s="205" t="s">
        <v>284</v>
      </c>
      <c r="H10615" s="207" t="s">
        <v>295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679</v>
      </c>
      <c r="C10616" s="205" t="s">
        <v>680</v>
      </c>
      <c r="D10616" s="72" t="str">
        <f t="shared" si="331"/>
        <v>mai/2019</v>
      </c>
      <c r="E10616" s="206">
        <v>43600</v>
      </c>
      <c r="F10616" s="205" t="s">
        <v>209</v>
      </c>
      <c r="G10616" s="205" t="s">
        <v>284</v>
      </c>
      <c r="H10616" s="207" t="s">
        <v>295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679</v>
      </c>
      <c r="C10617" s="205" t="s">
        <v>680</v>
      </c>
      <c r="D10617" s="72" t="str">
        <f t="shared" si="331"/>
        <v>mai/2019</v>
      </c>
      <c r="E10617" s="206">
        <v>43600</v>
      </c>
      <c r="F10617" s="205" t="s">
        <v>209</v>
      </c>
      <c r="G10617" s="205" t="s">
        <v>284</v>
      </c>
      <c r="H10617" s="207" t="s">
        <v>295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679</v>
      </c>
      <c r="C10618" s="205" t="s">
        <v>680</v>
      </c>
      <c r="D10618" s="72" t="str">
        <f t="shared" si="331"/>
        <v>mai/2019</v>
      </c>
      <c r="E10618" s="206">
        <v>43600</v>
      </c>
      <c r="F10618" s="205" t="s">
        <v>209</v>
      </c>
      <c r="G10618" s="205" t="s">
        <v>284</v>
      </c>
      <c r="H10618" s="207" t="s">
        <v>295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681</v>
      </c>
      <c r="C10619" s="205" t="s">
        <v>680</v>
      </c>
      <c r="D10619" s="72" t="str">
        <f t="shared" si="331"/>
        <v>mai/2019</v>
      </c>
      <c r="E10619" s="206">
        <v>43600</v>
      </c>
      <c r="F10619" s="205" t="s">
        <v>200</v>
      </c>
      <c r="G10619" s="205" t="s">
        <v>284</v>
      </c>
      <c r="H10619" s="207" t="s">
        <v>1875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681</v>
      </c>
      <c r="C10620" s="205" t="s">
        <v>680</v>
      </c>
      <c r="D10620" s="72" t="str">
        <f t="shared" si="331"/>
        <v>mai/2019</v>
      </c>
      <c r="E10620" s="206">
        <v>43600</v>
      </c>
      <c r="F10620" s="205" t="s">
        <v>200</v>
      </c>
      <c r="G10620" s="205" t="s">
        <v>284</v>
      </c>
      <c r="H10620" s="207" t="s">
        <v>1875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679</v>
      </c>
      <c r="C10621" s="205" t="s">
        <v>680</v>
      </c>
      <c r="D10621" s="72" t="str">
        <f t="shared" si="331"/>
        <v>mai/2019</v>
      </c>
      <c r="E10621" s="206">
        <v>43600</v>
      </c>
      <c r="F10621" s="205" t="s">
        <v>200</v>
      </c>
      <c r="G10621" s="205" t="s">
        <v>284</v>
      </c>
      <c r="H10621" s="207" t="s">
        <v>1875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679</v>
      </c>
      <c r="C10622" s="205" t="s">
        <v>680</v>
      </c>
      <c r="D10622" s="72" t="str">
        <f t="shared" si="331"/>
        <v>mai/2019</v>
      </c>
      <c r="E10622" s="206">
        <v>43600</v>
      </c>
      <c r="F10622" s="205" t="s">
        <v>200</v>
      </c>
      <c r="G10622" s="205" t="s">
        <v>284</v>
      </c>
      <c r="H10622" s="207" t="s">
        <v>1875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679</v>
      </c>
      <c r="C10623" s="205" t="s">
        <v>680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284</v>
      </c>
      <c r="H10623" s="207" t="s">
        <v>1766</v>
      </c>
      <c r="I10623" s="207" t="s">
        <v>233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679</v>
      </c>
      <c r="C10624" s="205" t="s">
        <v>680</v>
      </c>
      <c r="D10624" s="72" t="str">
        <f t="shared" si="331"/>
        <v>mai/2019</v>
      </c>
      <c r="E10624" s="206">
        <v>43601</v>
      </c>
      <c r="F10624" s="205" t="s">
        <v>2027</v>
      </c>
      <c r="G10624" s="205" t="s">
        <v>284</v>
      </c>
      <c r="H10624" s="207" t="s">
        <v>1996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679</v>
      </c>
      <c r="C10625" s="205" t="s">
        <v>680</v>
      </c>
      <c r="D10625" s="72" t="str">
        <f t="shared" si="331"/>
        <v>mai/2019</v>
      </c>
      <c r="E10625" s="206">
        <v>43601</v>
      </c>
      <c r="F10625" s="205" t="s">
        <v>173</v>
      </c>
      <c r="G10625" s="205" t="s">
        <v>284</v>
      </c>
      <c r="H10625" s="207" t="s">
        <v>2002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679</v>
      </c>
      <c r="C10626" s="205" t="s">
        <v>680</v>
      </c>
      <c r="D10626" s="72" t="str">
        <f t="shared" si="331"/>
        <v>mai/2019</v>
      </c>
      <c r="E10626" s="206">
        <v>43601</v>
      </c>
      <c r="F10626" s="205" t="s">
        <v>209</v>
      </c>
      <c r="G10626" s="205" t="s">
        <v>284</v>
      </c>
      <c r="H10626" s="207" t="s">
        <v>295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679</v>
      </c>
      <c r="C10627" s="205" t="s">
        <v>680</v>
      </c>
      <c r="D10627" s="72" t="str">
        <f t="shared" si="331"/>
        <v>mai/2019</v>
      </c>
      <c r="E10627" s="206">
        <v>43601</v>
      </c>
      <c r="F10627" s="205" t="s">
        <v>209</v>
      </c>
      <c r="G10627" s="205" t="s">
        <v>284</v>
      </c>
      <c r="H10627" s="207" t="s">
        <v>295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679</v>
      </c>
      <c r="C10628" s="205" t="s">
        <v>680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284</v>
      </c>
      <c r="H10628" s="207" t="s">
        <v>1883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679</v>
      </c>
      <c r="C10629" s="205" t="s">
        <v>680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284</v>
      </c>
      <c r="H10629" s="207" t="s">
        <v>1883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679</v>
      </c>
      <c r="C10630" s="205" t="s">
        <v>680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284</v>
      </c>
      <c r="H10630" s="207" t="s">
        <v>322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679</v>
      </c>
      <c r="C10631" s="205" t="s">
        <v>680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284</v>
      </c>
      <c r="H10631" s="207" t="s">
        <v>2036</v>
      </c>
      <c r="I10631" s="207" t="s">
        <v>237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679</v>
      </c>
      <c r="C10632" s="205" t="s">
        <v>680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284</v>
      </c>
      <c r="H10632" s="207" t="s">
        <v>1275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679</v>
      </c>
      <c r="C10633" s="205" t="s">
        <v>680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284</v>
      </c>
      <c r="H10633" s="207" t="s">
        <v>533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679</v>
      </c>
      <c r="C10634" s="205" t="s">
        <v>680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284</v>
      </c>
      <c r="H10634" s="207" t="s">
        <v>1667</v>
      </c>
      <c r="I10634" s="207" t="s">
        <v>157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679</v>
      </c>
      <c r="C10635" s="205" t="s">
        <v>680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284</v>
      </c>
      <c r="H10635" s="207" t="s">
        <v>1667</v>
      </c>
      <c r="I10635" s="207" t="s">
        <v>157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679</v>
      </c>
      <c r="C10636" s="205" t="s">
        <v>680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284</v>
      </c>
      <c r="H10636" s="207" t="s">
        <v>331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679</v>
      </c>
      <c r="C10637" s="205" t="s">
        <v>680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284</v>
      </c>
      <c r="H10637" s="207" t="s">
        <v>630</v>
      </c>
      <c r="I10637" s="207" t="s">
        <v>238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679</v>
      </c>
      <c r="C10638" s="205" t="s">
        <v>680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284</v>
      </c>
      <c r="H10638" s="207" t="s">
        <v>697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679</v>
      </c>
      <c r="C10639" s="205" t="s">
        <v>680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284</v>
      </c>
      <c r="H10639" s="207" t="s">
        <v>1959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679</v>
      </c>
      <c r="C10640" s="205" t="s">
        <v>680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284</v>
      </c>
      <c r="H10640" s="246" t="s">
        <v>721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679</v>
      </c>
      <c r="C10641" s="205" t="s">
        <v>680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284</v>
      </c>
      <c r="H10641" s="207" t="s">
        <v>2037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679</v>
      </c>
      <c r="C10642" s="205" t="s">
        <v>680</v>
      </c>
      <c r="D10642" s="72" t="str">
        <f t="shared" si="333"/>
        <v>mai/2019</v>
      </c>
      <c r="E10642" s="206">
        <v>43602</v>
      </c>
      <c r="F10642" s="205" t="s">
        <v>1874</v>
      </c>
      <c r="G10642" s="205" t="s">
        <v>284</v>
      </c>
      <c r="H10642" s="207" t="s">
        <v>2038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679</v>
      </c>
      <c r="C10643" s="205" t="s">
        <v>680</v>
      </c>
      <c r="D10643" s="72" t="str">
        <f t="shared" si="333"/>
        <v>mai/2019</v>
      </c>
      <c r="E10643" s="206">
        <v>43602</v>
      </c>
      <c r="F10643" s="205" t="s">
        <v>1874</v>
      </c>
      <c r="G10643" s="205" t="s">
        <v>284</v>
      </c>
      <c r="H10643" s="207" t="s">
        <v>2038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679</v>
      </c>
      <c r="C10644" s="205" t="s">
        <v>680</v>
      </c>
      <c r="D10644" s="72" t="str">
        <f t="shared" si="333"/>
        <v>mai/2019</v>
      </c>
      <c r="E10644" s="206">
        <v>43602</v>
      </c>
      <c r="F10644" s="205" t="s">
        <v>2027</v>
      </c>
      <c r="G10644" s="205" t="s">
        <v>284</v>
      </c>
      <c r="H10644" s="207" t="s">
        <v>1907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679</v>
      </c>
      <c r="C10645" s="205" t="s">
        <v>680</v>
      </c>
      <c r="D10645" s="72" t="str">
        <f t="shared" si="333"/>
        <v>mai/2019</v>
      </c>
      <c r="E10645" s="206">
        <v>43602</v>
      </c>
      <c r="F10645" s="205" t="s">
        <v>513</v>
      </c>
      <c r="G10645" s="205" t="s">
        <v>284</v>
      </c>
      <c r="H10645" s="207" t="s">
        <v>203</v>
      </c>
      <c r="I10645" s="207" t="s">
        <v>289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679</v>
      </c>
      <c r="C10646" s="205" t="s">
        <v>680</v>
      </c>
      <c r="D10646" s="72" t="str">
        <f t="shared" si="333"/>
        <v>mai/2019</v>
      </c>
      <c r="E10646" s="206">
        <v>43602</v>
      </c>
      <c r="F10646" s="205" t="s">
        <v>209</v>
      </c>
      <c r="G10646" s="205" t="s">
        <v>284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679</v>
      </c>
      <c r="C10647" s="205" t="s">
        <v>680</v>
      </c>
      <c r="D10647" s="72" t="str">
        <f t="shared" si="333"/>
        <v>mai/2019</v>
      </c>
      <c r="E10647" s="206">
        <v>43602</v>
      </c>
      <c r="F10647" s="205" t="s">
        <v>209</v>
      </c>
      <c r="G10647" s="205" t="s">
        <v>284</v>
      </c>
      <c r="H10647" s="207" t="s">
        <v>295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679</v>
      </c>
      <c r="C10648" s="205" t="s">
        <v>680</v>
      </c>
      <c r="D10648" s="72" t="str">
        <f t="shared" si="333"/>
        <v>mai/2019</v>
      </c>
      <c r="E10648" s="206">
        <v>43602</v>
      </c>
      <c r="F10648" s="205" t="s">
        <v>209</v>
      </c>
      <c r="G10648" s="205" t="s">
        <v>284</v>
      </c>
      <c r="H10648" s="207" t="s">
        <v>295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679</v>
      </c>
      <c r="C10649" s="205" t="s">
        <v>680</v>
      </c>
      <c r="D10649" s="72" t="str">
        <f t="shared" si="333"/>
        <v>mai/2019</v>
      </c>
      <c r="E10649" s="206">
        <v>43602</v>
      </c>
      <c r="F10649" s="205" t="s">
        <v>209</v>
      </c>
      <c r="G10649" s="205" t="s">
        <v>284</v>
      </c>
      <c r="H10649" s="207" t="s">
        <v>295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679</v>
      </c>
      <c r="C10650" s="205" t="s">
        <v>680</v>
      </c>
      <c r="D10650" s="72" t="str">
        <f t="shared" si="333"/>
        <v>mai/2019</v>
      </c>
      <c r="E10650" s="206">
        <v>43602</v>
      </c>
      <c r="F10650" s="205" t="s">
        <v>209</v>
      </c>
      <c r="G10650" s="205" t="s">
        <v>284</v>
      </c>
      <c r="H10650" s="207" t="s">
        <v>295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679</v>
      </c>
      <c r="C10651" s="205" t="s">
        <v>680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314</v>
      </c>
      <c r="H10651" s="207" t="s">
        <v>574</v>
      </c>
      <c r="I10651" s="207" t="s">
        <v>237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679</v>
      </c>
      <c r="C10652" s="205" t="s">
        <v>680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284</v>
      </c>
      <c r="H10652" s="207" t="s">
        <v>2023</v>
      </c>
      <c r="I10652" s="207" t="s">
        <v>246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679</v>
      </c>
      <c r="C10653" s="205" t="s">
        <v>680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284</v>
      </c>
      <c r="H10653" s="207" t="s">
        <v>2023</v>
      </c>
      <c r="I10653" s="207" t="s">
        <v>245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679</v>
      </c>
      <c r="C10654" s="205" t="s">
        <v>680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284</v>
      </c>
      <c r="H10654" s="207" t="s">
        <v>2023</v>
      </c>
      <c r="I10654" s="207" t="s">
        <v>244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679</v>
      </c>
      <c r="C10655" s="205" t="s">
        <v>680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284</v>
      </c>
      <c r="H10655" s="207" t="s">
        <v>2020</v>
      </c>
      <c r="I10655" s="207" t="s">
        <v>250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679</v>
      </c>
      <c r="C10656" s="205" t="s">
        <v>680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284</v>
      </c>
      <c r="H10656" s="207" t="s">
        <v>2020</v>
      </c>
      <c r="I10656" s="207" t="s">
        <v>189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679</v>
      </c>
      <c r="C10657" s="205" t="s">
        <v>680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284</v>
      </c>
      <c r="H10657" s="207" t="s">
        <v>1600</v>
      </c>
      <c r="I10657" s="207" t="s">
        <v>238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679</v>
      </c>
      <c r="C10658" s="205" t="s">
        <v>680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284</v>
      </c>
      <c r="H10658" s="207" t="s">
        <v>1976</v>
      </c>
      <c r="I10658" s="207" t="s">
        <v>238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679</v>
      </c>
      <c r="C10659" s="205" t="s">
        <v>680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284</v>
      </c>
      <c r="H10659" s="207" t="s">
        <v>1976</v>
      </c>
      <c r="I10659" s="207" t="s">
        <v>238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679</v>
      </c>
      <c r="C10660" s="205" t="s">
        <v>680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284</v>
      </c>
      <c r="H10660" s="207" t="s">
        <v>1600</v>
      </c>
      <c r="I10660" s="207" t="s">
        <v>238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679</v>
      </c>
      <c r="C10661" s="205" t="s">
        <v>680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284</v>
      </c>
      <c r="H10661" s="207" t="s">
        <v>1600</v>
      </c>
      <c r="I10661" s="207" t="s">
        <v>245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679</v>
      </c>
      <c r="C10662" s="205" t="s">
        <v>680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284</v>
      </c>
      <c r="H10662" s="207" t="s">
        <v>1600</v>
      </c>
      <c r="I10662" s="207" t="s">
        <v>238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679</v>
      </c>
      <c r="C10663" s="205" t="s">
        <v>680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284</v>
      </c>
      <c r="H10663" s="207" t="s">
        <v>1600</v>
      </c>
      <c r="I10663" s="207" t="s">
        <v>238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679</v>
      </c>
      <c r="C10664" s="205" t="s">
        <v>680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284</v>
      </c>
      <c r="H10664" s="207" t="s">
        <v>1600</v>
      </c>
      <c r="I10664" s="207" t="s">
        <v>238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679</v>
      </c>
      <c r="C10665" s="205" t="s">
        <v>680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284</v>
      </c>
      <c r="H10665" s="207" t="s">
        <v>1600</v>
      </c>
      <c r="I10665" s="207" t="s">
        <v>238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679</v>
      </c>
      <c r="C10666" s="205" t="s">
        <v>680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284</v>
      </c>
      <c r="H10666" s="207" t="s">
        <v>2039</v>
      </c>
      <c r="I10666" s="207" t="s">
        <v>238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679</v>
      </c>
      <c r="C10667" s="205" t="s">
        <v>680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284</v>
      </c>
      <c r="H10667" s="207" t="s">
        <v>1900</v>
      </c>
      <c r="I10667" s="207" t="s">
        <v>167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679</v>
      </c>
      <c r="C10668" s="205" t="s">
        <v>680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284</v>
      </c>
      <c r="H10668" s="207" t="s">
        <v>1900</v>
      </c>
      <c r="I10668" s="207" t="s">
        <v>189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679</v>
      </c>
      <c r="C10669" s="205" t="s">
        <v>680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284</v>
      </c>
      <c r="H10669" s="207" t="s">
        <v>2005</v>
      </c>
      <c r="I10669" s="207" t="s">
        <v>238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679</v>
      </c>
      <c r="C10670" s="205" t="s">
        <v>680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284</v>
      </c>
      <c r="H10670" s="207" t="s">
        <v>2005</v>
      </c>
      <c r="I10670" s="207" t="s">
        <v>189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679</v>
      </c>
      <c r="C10671" s="205" t="s">
        <v>680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286</v>
      </c>
      <c r="H10671" s="207" t="s">
        <v>406</v>
      </c>
      <c r="I10671" s="207" t="s">
        <v>238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679</v>
      </c>
      <c r="C10672" s="205" t="s">
        <v>680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284</v>
      </c>
      <c r="H10672" s="207" t="s">
        <v>1971</v>
      </c>
      <c r="I10672" s="207" t="s">
        <v>245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679</v>
      </c>
      <c r="C10673" s="205" t="s">
        <v>680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284</v>
      </c>
      <c r="H10673" s="207" t="s">
        <v>1971</v>
      </c>
      <c r="I10673" s="207" t="s">
        <v>245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679</v>
      </c>
      <c r="C10674" s="205" t="s">
        <v>680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314</v>
      </c>
      <c r="H10674" s="207" t="s">
        <v>406</v>
      </c>
      <c r="I10674" s="207" t="s">
        <v>238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679</v>
      </c>
      <c r="C10675" s="205" t="s">
        <v>680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284</v>
      </c>
      <c r="H10675" s="207" t="s">
        <v>1593</v>
      </c>
      <c r="I10675" s="207" t="s">
        <v>238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679</v>
      </c>
      <c r="C10676" s="205" t="s">
        <v>680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284</v>
      </c>
      <c r="H10676" s="207" t="s">
        <v>1593</v>
      </c>
      <c r="I10676" s="207" t="s">
        <v>238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679</v>
      </c>
      <c r="C10677" s="205" t="s">
        <v>680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284</v>
      </c>
      <c r="H10677" s="207" t="s">
        <v>1593</v>
      </c>
      <c r="I10677" s="207" t="s">
        <v>238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679</v>
      </c>
      <c r="C10678" s="205" t="s">
        <v>680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300</v>
      </c>
      <c r="H10678" s="207" t="s">
        <v>1749</v>
      </c>
      <c r="I10678" s="207" t="s">
        <v>238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679</v>
      </c>
      <c r="C10679" s="205" t="s">
        <v>680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286</v>
      </c>
      <c r="H10679" s="207" t="s">
        <v>1749</v>
      </c>
      <c r="I10679" s="207" t="s">
        <v>238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679</v>
      </c>
      <c r="C10680" s="205" t="s">
        <v>680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284</v>
      </c>
      <c r="H10680" s="207" t="s">
        <v>993</v>
      </c>
      <c r="I10680" s="207" t="s">
        <v>239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679</v>
      </c>
      <c r="C10681" s="205" t="s">
        <v>680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284</v>
      </c>
      <c r="H10681" s="207" t="s">
        <v>1560</v>
      </c>
      <c r="I10681" s="207" t="s">
        <v>237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679</v>
      </c>
      <c r="C10682" s="205" t="s">
        <v>680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284</v>
      </c>
      <c r="H10682" s="207" t="s">
        <v>1560</v>
      </c>
      <c r="I10682" s="207" t="s">
        <v>189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679</v>
      </c>
      <c r="C10683" s="205" t="s">
        <v>680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284</v>
      </c>
      <c r="H10683" s="207" t="s">
        <v>194</v>
      </c>
      <c r="I10683" s="207" t="s">
        <v>244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679</v>
      </c>
      <c r="C10684" s="205" t="s">
        <v>680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284</v>
      </c>
      <c r="H10684" s="207" t="s">
        <v>194</v>
      </c>
      <c r="I10684" s="207" t="s">
        <v>244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679</v>
      </c>
      <c r="C10685" s="205" t="s">
        <v>680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284</v>
      </c>
      <c r="H10685" s="207" t="s">
        <v>194</v>
      </c>
      <c r="I10685" s="207" t="s">
        <v>244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679</v>
      </c>
      <c r="C10686" s="205" t="s">
        <v>680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284</v>
      </c>
      <c r="H10686" s="207" t="s">
        <v>194</v>
      </c>
      <c r="I10686" s="207" t="s">
        <v>244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679</v>
      </c>
      <c r="C10687" s="205" t="s">
        <v>680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284</v>
      </c>
      <c r="H10687" s="207" t="s">
        <v>386</v>
      </c>
      <c r="I10687" s="207" t="s">
        <v>237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679</v>
      </c>
      <c r="C10688" s="205" t="s">
        <v>680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284</v>
      </c>
      <c r="H10688" s="207" t="s">
        <v>386</v>
      </c>
      <c r="I10688" s="207" t="s">
        <v>237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679</v>
      </c>
      <c r="C10689" s="205" t="s">
        <v>680</v>
      </c>
      <c r="D10689" s="72" t="str">
        <f t="shared" si="333"/>
        <v>mai/2019</v>
      </c>
      <c r="E10689" s="206">
        <v>43605</v>
      </c>
      <c r="F10689" s="205" t="s">
        <v>513</v>
      </c>
      <c r="G10689" s="205" t="s">
        <v>284</v>
      </c>
      <c r="H10689" s="207" t="s">
        <v>203</v>
      </c>
      <c r="I10689" s="207" t="s">
        <v>289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679</v>
      </c>
      <c r="C10690" s="205" t="s">
        <v>680</v>
      </c>
      <c r="D10690" s="72" t="str">
        <f t="shared" si="333"/>
        <v>mai/2019</v>
      </c>
      <c r="E10690" s="206">
        <v>43605</v>
      </c>
      <c r="F10690" s="205" t="s">
        <v>209</v>
      </c>
      <c r="G10690" s="205" t="s">
        <v>284</v>
      </c>
      <c r="H10690" s="207" t="s">
        <v>295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679</v>
      </c>
      <c r="C10691" s="205" t="s">
        <v>680</v>
      </c>
      <c r="D10691" s="72" t="str">
        <f t="shared" si="333"/>
        <v>mai/2019</v>
      </c>
      <c r="E10691" s="206">
        <v>43605</v>
      </c>
      <c r="F10691" s="205" t="s">
        <v>209</v>
      </c>
      <c r="G10691" s="205" t="s">
        <v>284</v>
      </c>
      <c r="H10691" s="207" t="s">
        <v>295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679</v>
      </c>
      <c r="C10692" s="205" t="s">
        <v>680</v>
      </c>
      <c r="D10692" s="72" t="str">
        <f t="shared" ref="D10692:D10755" si="335">TEXT(E10692,"mmm/aaaa")</f>
        <v>mai/2019</v>
      </c>
      <c r="E10692" s="206">
        <v>43605</v>
      </c>
      <c r="F10692" s="205" t="s">
        <v>209</v>
      </c>
      <c r="G10692" s="205" t="s">
        <v>284</v>
      </c>
      <c r="H10692" s="207" t="s">
        <v>295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679</v>
      </c>
      <c r="C10693" s="205" t="s">
        <v>680</v>
      </c>
      <c r="D10693" s="72" t="str">
        <f t="shared" si="335"/>
        <v>mai/2019</v>
      </c>
      <c r="E10693" s="206">
        <v>43605</v>
      </c>
      <c r="F10693" s="205" t="s">
        <v>209</v>
      </c>
      <c r="G10693" s="205" t="s">
        <v>284</v>
      </c>
      <c r="H10693" s="207" t="s">
        <v>295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679</v>
      </c>
      <c r="C10694" s="205" t="s">
        <v>680</v>
      </c>
      <c r="D10694" s="72" t="str">
        <f t="shared" si="335"/>
        <v>mai/2019</v>
      </c>
      <c r="E10694" s="206">
        <v>43605</v>
      </c>
      <c r="F10694" s="205" t="s">
        <v>209</v>
      </c>
      <c r="G10694" s="205" t="s">
        <v>284</v>
      </c>
      <c r="H10694" s="207" t="s">
        <v>295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679</v>
      </c>
      <c r="C10695" s="205" t="s">
        <v>680</v>
      </c>
      <c r="D10695" s="72" t="str">
        <f t="shared" si="335"/>
        <v>mai/2019</v>
      </c>
      <c r="E10695" s="206">
        <v>43605</v>
      </c>
      <c r="F10695" s="205" t="s">
        <v>209</v>
      </c>
      <c r="G10695" s="205" t="s">
        <v>284</v>
      </c>
      <c r="H10695" s="207" t="s">
        <v>295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679</v>
      </c>
      <c r="C10696" s="205" t="s">
        <v>680</v>
      </c>
      <c r="D10696" s="72" t="str">
        <f t="shared" si="335"/>
        <v>mai/2019</v>
      </c>
      <c r="E10696" s="206">
        <v>43605</v>
      </c>
      <c r="F10696" s="205" t="s">
        <v>209</v>
      </c>
      <c r="G10696" s="205" t="s">
        <v>284</v>
      </c>
      <c r="H10696" s="207" t="s">
        <v>295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679</v>
      </c>
      <c r="C10697" s="205" t="s">
        <v>680</v>
      </c>
      <c r="D10697" s="72" t="str">
        <f t="shared" si="335"/>
        <v>mai/2019</v>
      </c>
      <c r="E10697" s="206">
        <v>43605</v>
      </c>
      <c r="F10697" s="205" t="s">
        <v>209</v>
      </c>
      <c r="G10697" s="205" t="s">
        <v>284</v>
      </c>
      <c r="H10697" s="207" t="s">
        <v>295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679</v>
      </c>
      <c r="C10698" s="205" t="s">
        <v>680</v>
      </c>
      <c r="D10698" s="72" t="str">
        <f t="shared" si="335"/>
        <v>mai/2019</v>
      </c>
      <c r="E10698" s="206">
        <v>43605</v>
      </c>
      <c r="F10698" s="205" t="s">
        <v>209</v>
      </c>
      <c r="G10698" s="205" t="s">
        <v>284</v>
      </c>
      <c r="H10698" s="207" t="s">
        <v>295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679</v>
      </c>
      <c r="C10699" s="205" t="s">
        <v>680</v>
      </c>
      <c r="D10699" s="72" t="str">
        <f t="shared" si="335"/>
        <v>mai/2019</v>
      </c>
      <c r="E10699" s="206">
        <v>43605</v>
      </c>
      <c r="F10699" s="205" t="s">
        <v>209</v>
      </c>
      <c r="G10699" s="205" t="s">
        <v>284</v>
      </c>
      <c r="H10699" s="207" t="s">
        <v>295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679</v>
      </c>
      <c r="C10700" s="205" t="s">
        <v>680</v>
      </c>
      <c r="D10700" s="72" t="str">
        <f t="shared" si="335"/>
        <v>mai/2019</v>
      </c>
      <c r="E10700" s="206">
        <v>43605</v>
      </c>
      <c r="F10700" s="205" t="s">
        <v>209</v>
      </c>
      <c r="G10700" s="205" t="s">
        <v>284</v>
      </c>
      <c r="H10700" s="207" t="s">
        <v>295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679</v>
      </c>
      <c r="C10701" s="205" t="s">
        <v>680</v>
      </c>
      <c r="D10701" s="72" t="str">
        <f t="shared" si="335"/>
        <v>mai/2019</v>
      </c>
      <c r="E10701" s="206">
        <v>43605</v>
      </c>
      <c r="F10701" s="205" t="s">
        <v>209</v>
      </c>
      <c r="G10701" s="205" t="s">
        <v>284</v>
      </c>
      <c r="H10701" s="207" t="s">
        <v>295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679</v>
      </c>
      <c r="C10702" s="205" t="s">
        <v>680</v>
      </c>
      <c r="D10702" s="72" t="str">
        <f t="shared" si="335"/>
        <v>mai/2019</v>
      </c>
      <c r="E10702" s="206">
        <v>43605</v>
      </c>
      <c r="F10702" s="205" t="s">
        <v>209</v>
      </c>
      <c r="G10702" s="205" t="s">
        <v>284</v>
      </c>
      <c r="H10702" s="207" t="s">
        <v>295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679</v>
      </c>
      <c r="C10703" s="205" t="s">
        <v>680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314</v>
      </c>
      <c r="H10703" s="207" t="s">
        <v>574</v>
      </c>
      <c r="I10703" s="207" t="s">
        <v>189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679</v>
      </c>
      <c r="C10704" s="205" t="s">
        <v>680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284</v>
      </c>
      <c r="H10704" s="207" t="s">
        <v>342</v>
      </c>
      <c r="I10704" s="207" t="s">
        <v>263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679</v>
      </c>
      <c r="C10705" s="205" t="s">
        <v>680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284</v>
      </c>
      <c r="H10705" s="207" t="s">
        <v>342</v>
      </c>
      <c r="I10705" s="207" t="s">
        <v>263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679</v>
      </c>
      <c r="C10706" s="205" t="s">
        <v>680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284</v>
      </c>
      <c r="H10706" s="207" t="s">
        <v>1571</v>
      </c>
      <c r="I10706" s="207" t="s">
        <v>249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679</v>
      </c>
      <c r="C10707" s="205" t="s">
        <v>680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284</v>
      </c>
      <c r="H10707" s="207" t="s">
        <v>1571</v>
      </c>
      <c r="I10707" s="207" t="s">
        <v>249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679</v>
      </c>
      <c r="C10708" s="205" t="s">
        <v>680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300</v>
      </c>
      <c r="H10708" s="207" t="s">
        <v>1571</v>
      </c>
      <c r="I10708" s="207" t="s">
        <v>249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679</v>
      </c>
      <c r="C10709" s="205" t="s">
        <v>680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284</v>
      </c>
      <c r="H10709" s="207" t="s">
        <v>652</v>
      </c>
      <c r="I10709" s="207" t="s">
        <v>239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679</v>
      </c>
      <c r="C10710" s="205" t="s">
        <v>680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284</v>
      </c>
      <c r="H10710" s="207" t="s">
        <v>342</v>
      </c>
      <c r="I10710" s="207" t="s">
        <v>238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679</v>
      </c>
      <c r="C10711" s="205" t="s">
        <v>680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310</v>
      </c>
      <c r="H10711" s="207" t="s">
        <v>2016</v>
      </c>
      <c r="I10711" s="229" t="s">
        <v>246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679</v>
      </c>
      <c r="C10712" s="205" t="s">
        <v>680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290</v>
      </c>
      <c r="H10712" s="207" t="s">
        <v>2016</v>
      </c>
      <c r="I10712" s="229" t="s">
        <v>246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679</v>
      </c>
      <c r="C10713" s="205" t="s">
        <v>680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310</v>
      </c>
      <c r="H10713" s="207" t="s">
        <v>2016</v>
      </c>
      <c r="I10713" s="207" t="s">
        <v>189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679</v>
      </c>
      <c r="C10714" s="205" t="s">
        <v>680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290</v>
      </c>
      <c r="H10714" s="207" t="s">
        <v>2016</v>
      </c>
      <c r="I10714" s="207" t="s">
        <v>189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679</v>
      </c>
      <c r="C10715" s="205" t="s">
        <v>680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300</v>
      </c>
      <c r="H10715" s="207" t="s">
        <v>2016</v>
      </c>
      <c r="I10715" s="207" t="s">
        <v>246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679</v>
      </c>
      <c r="C10716" s="205" t="s">
        <v>680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286</v>
      </c>
      <c r="H10716" s="207" t="s">
        <v>2016</v>
      </c>
      <c r="I10716" s="229" t="s">
        <v>246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679</v>
      </c>
      <c r="C10717" s="205" t="s">
        <v>680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300</v>
      </c>
      <c r="H10717" s="207" t="s">
        <v>2016</v>
      </c>
      <c r="I10717" s="207" t="s">
        <v>189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679</v>
      </c>
      <c r="C10718" s="205" t="s">
        <v>680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286</v>
      </c>
      <c r="H10718" s="207" t="s">
        <v>2016</v>
      </c>
      <c r="I10718" s="207" t="s">
        <v>189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679</v>
      </c>
      <c r="C10719" s="205" t="s">
        <v>680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284</v>
      </c>
      <c r="H10719" s="207" t="s">
        <v>2040</v>
      </c>
      <c r="I10719" s="207" t="s">
        <v>249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679</v>
      </c>
      <c r="C10720" s="205" t="s">
        <v>680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284</v>
      </c>
      <c r="H10720" s="207" t="s">
        <v>432</v>
      </c>
      <c r="I10720" s="207" t="s">
        <v>249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679</v>
      </c>
      <c r="C10721" s="205" t="s">
        <v>680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284</v>
      </c>
      <c r="H10721" s="207" t="s">
        <v>432</v>
      </c>
      <c r="I10721" s="207" t="s">
        <v>249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679</v>
      </c>
      <c r="C10722" s="205" t="s">
        <v>680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284</v>
      </c>
      <c r="H10722" s="229" t="s">
        <v>2017</v>
      </c>
      <c r="I10722" s="207" t="s">
        <v>238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679</v>
      </c>
      <c r="C10723" s="205" t="s">
        <v>680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284</v>
      </c>
      <c r="H10723" s="207" t="s">
        <v>987</v>
      </c>
      <c r="I10723" s="207" t="s">
        <v>245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679</v>
      </c>
      <c r="C10724" s="205" t="s">
        <v>680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284</v>
      </c>
      <c r="H10724" s="207" t="s">
        <v>987</v>
      </c>
      <c r="I10724" s="207" t="s">
        <v>189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679</v>
      </c>
      <c r="C10725" s="205" t="s">
        <v>680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286</v>
      </c>
      <c r="H10725" s="207" t="s">
        <v>1888</v>
      </c>
      <c r="I10725" s="207" t="s">
        <v>237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679</v>
      </c>
      <c r="C10726" s="205" t="s">
        <v>680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290</v>
      </c>
      <c r="H10726" s="207" t="s">
        <v>1888</v>
      </c>
      <c r="I10726" s="207" t="s">
        <v>237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679</v>
      </c>
      <c r="C10727" s="205" t="s">
        <v>680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310</v>
      </c>
      <c r="H10727" s="207" t="s">
        <v>1888</v>
      </c>
      <c r="I10727" s="207" t="s">
        <v>237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679</v>
      </c>
      <c r="C10728" s="205" t="s">
        <v>680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284</v>
      </c>
      <c r="H10728" s="207" t="s">
        <v>1888</v>
      </c>
      <c r="I10728" s="207" t="s">
        <v>237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679</v>
      </c>
      <c r="C10729" s="205" t="s">
        <v>680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284</v>
      </c>
      <c r="H10729" s="207" t="s">
        <v>1888</v>
      </c>
      <c r="I10729" s="207" t="s">
        <v>237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679</v>
      </c>
      <c r="C10730" s="205" t="s">
        <v>680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284</v>
      </c>
      <c r="H10730" s="207" t="s">
        <v>1888</v>
      </c>
      <c r="I10730" s="207" t="s">
        <v>237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679</v>
      </c>
      <c r="C10731" s="205" t="s">
        <v>680</v>
      </c>
      <c r="D10731" s="72" t="str">
        <f t="shared" si="335"/>
        <v>mai/2019</v>
      </c>
      <c r="E10731" s="206">
        <v>43606</v>
      </c>
      <c r="F10731" s="205" t="s">
        <v>1606</v>
      </c>
      <c r="G10731" s="205" t="s">
        <v>284</v>
      </c>
      <c r="H10731" s="207" t="s">
        <v>1876</v>
      </c>
      <c r="I10731" s="207" t="s">
        <v>201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681</v>
      </c>
      <c r="C10732" s="205" t="s">
        <v>680</v>
      </c>
      <c r="D10732" s="72" t="str">
        <f t="shared" si="335"/>
        <v>mai/2019</v>
      </c>
      <c r="E10732" s="206">
        <v>43606</v>
      </c>
      <c r="F10732" s="205" t="s">
        <v>1606</v>
      </c>
      <c r="G10732" s="205" t="s">
        <v>284</v>
      </c>
      <c r="H10732" s="207" t="s">
        <v>1876</v>
      </c>
      <c r="I10732" s="207" t="s">
        <v>201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681</v>
      </c>
      <c r="C10733" s="205" t="s">
        <v>680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284</v>
      </c>
      <c r="H10733" s="207" t="s">
        <v>140</v>
      </c>
      <c r="I10733" s="207" t="s">
        <v>224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679</v>
      </c>
      <c r="C10734" s="205" t="s">
        <v>680</v>
      </c>
      <c r="D10734" s="72" t="str">
        <f t="shared" si="335"/>
        <v>mai/2019</v>
      </c>
      <c r="E10734" s="206">
        <v>43606</v>
      </c>
      <c r="F10734" s="205" t="s">
        <v>513</v>
      </c>
      <c r="G10734" s="205" t="s">
        <v>284</v>
      </c>
      <c r="H10734" s="207" t="s">
        <v>203</v>
      </c>
      <c r="I10734" s="207" t="s">
        <v>289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679</v>
      </c>
      <c r="C10735" s="205" t="s">
        <v>680</v>
      </c>
      <c r="D10735" s="72" t="str">
        <f t="shared" si="335"/>
        <v>mai/2019</v>
      </c>
      <c r="E10735" s="206">
        <v>43606</v>
      </c>
      <c r="F10735" s="205" t="s">
        <v>209</v>
      </c>
      <c r="G10735" s="205" t="s">
        <v>284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679</v>
      </c>
      <c r="C10736" s="205" t="s">
        <v>680</v>
      </c>
      <c r="D10736" s="72" t="str">
        <f t="shared" si="335"/>
        <v>mai/2019</v>
      </c>
      <c r="E10736" s="206">
        <v>43606</v>
      </c>
      <c r="F10736" s="205" t="s">
        <v>209</v>
      </c>
      <c r="G10736" s="205" t="s">
        <v>284</v>
      </c>
      <c r="H10736" s="207" t="s">
        <v>295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679</v>
      </c>
      <c r="C10737" s="205" t="s">
        <v>680</v>
      </c>
      <c r="D10737" s="72" t="str">
        <f t="shared" si="335"/>
        <v>mai/2019</v>
      </c>
      <c r="E10737" s="206">
        <v>43606</v>
      </c>
      <c r="F10737" s="205" t="s">
        <v>209</v>
      </c>
      <c r="G10737" s="205" t="s">
        <v>284</v>
      </c>
      <c r="H10737" s="207" t="s">
        <v>295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679</v>
      </c>
      <c r="C10738" s="205" t="s">
        <v>680</v>
      </c>
      <c r="D10738" s="72" t="str">
        <f t="shared" si="335"/>
        <v>mai/2019</v>
      </c>
      <c r="E10738" s="206">
        <v>43606</v>
      </c>
      <c r="F10738" s="205" t="s">
        <v>209</v>
      </c>
      <c r="G10738" s="205" t="s">
        <v>284</v>
      </c>
      <c r="H10738" s="207" t="s">
        <v>295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679</v>
      </c>
      <c r="C10739" s="205" t="s">
        <v>680</v>
      </c>
      <c r="D10739" s="72" t="str">
        <f t="shared" si="335"/>
        <v>mai/2019</v>
      </c>
      <c r="E10739" s="206">
        <v>43606</v>
      </c>
      <c r="F10739" s="205" t="s">
        <v>209</v>
      </c>
      <c r="G10739" s="205" t="s">
        <v>284</v>
      </c>
      <c r="H10739" s="207" t="s">
        <v>295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679</v>
      </c>
      <c r="C10740" s="205" t="s">
        <v>680</v>
      </c>
      <c r="D10740" s="72" t="str">
        <f t="shared" si="335"/>
        <v>mai/2019</v>
      </c>
      <c r="E10740" s="206">
        <v>43606</v>
      </c>
      <c r="F10740" s="205" t="s">
        <v>209</v>
      </c>
      <c r="G10740" s="205" t="s">
        <v>284</v>
      </c>
      <c r="H10740" s="207" t="s">
        <v>295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679</v>
      </c>
      <c r="C10741" s="205" t="s">
        <v>680</v>
      </c>
      <c r="D10741" s="72" t="str">
        <f t="shared" si="335"/>
        <v>mai/2019</v>
      </c>
      <c r="E10741" s="206">
        <v>43606</v>
      </c>
      <c r="F10741" s="205" t="s">
        <v>209</v>
      </c>
      <c r="G10741" s="205" t="s">
        <v>284</v>
      </c>
      <c r="H10741" s="207" t="s">
        <v>295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679</v>
      </c>
      <c r="C10742" s="205" t="s">
        <v>680</v>
      </c>
      <c r="D10742" s="72" t="str">
        <f t="shared" si="335"/>
        <v>mai/2019</v>
      </c>
      <c r="E10742" s="206">
        <v>43606</v>
      </c>
      <c r="F10742" s="205" t="s">
        <v>209</v>
      </c>
      <c r="G10742" s="205" t="s">
        <v>284</v>
      </c>
      <c r="H10742" s="207" t="s">
        <v>295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679</v>
      </c>
      <c r="C10743" s="205" t="s">
        <v>680</v>
      </c>
      <c r="D10743" s="72" t="str">
        <f t="shared" si="335"/>
        <v>mai/2019</v>
      </c>
      <c r="E10743" s="206">
        <v>43606</v>
      </c>
      <c r="F10743" s="205" t="s">
        <v>209</v>
      </c>
      <c r="G10743" s="205" t="s">
        <v>284</v>
      </c>
      <c r="H10743" s="207" t="s">
        <v>295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679</v>
      </c>
      <c r="C10744" s="205" t="s">
        <v>680</v>
      </c>
      <c r="D10744" s="72" t="str">
        <f t="shared" si="335"/>
        <v>mai/2019</v>
      </c>
      <c r="E10744" s="206">
        <v>43606</v>
      </c>
      <c r="F10744" s="205" t="s">
        <v>209</v>
      </c>
      <c r="G10744" s="205" t="s">
        <v>284</v>
      </c>
      <c r="H10744" s="207" t="s">
        <v>295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681</v>
      </c>
      <c r="C10745" s="205" t="s">
        <v>680</v>
      </c>
      <c r="D10745" s="72" t="str">
        <f t="shared" si="335"/>
        <v>mai/2019</v>
      </c>
      <c r="E10745" s="206">
        <v>43606</v>
      </c>
      <c r="F10745" s="205" t="s">
        <v>200</v>
      </c>
      <c r="G10745" s="205" t="s">
        <v>284</v>
      </c>
      <c r="H10745" s="207" t="s">
        <v>1875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679</v>
      </c>
      <c r="C10746" s="205" t="s">
        <v>680</v>
      </c>
      <c r="D10746" s="72" t="str">
        <f t="shared" si="335"/>
        <v>mai/2019</v>
      </c>
      <c r="E10746" s="206">
        <v>43606</v>
      </c>
      <c r="F10746" s="205" t="s">
        <v>200</v>
      </c>
      <c r="G10746" s="205" t="s">
        <v>284</v>
      </c>
      <c r="H10746" s="207" t="s">
        <v>1875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679</v>
      </c>
      <c r="C10747" s="205" t="s">
        <v>680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284</v>
      </c>
      <c r="H10747" s="207" t="s">
        <v>2041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679</v>
      </c>
      <c r="C10748" s="205" t="s">
        <v>680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284</v>
      </c>
      <c r="H10748" s="207" t="s">
        <v>2041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679</v>
      </c>
      <c r="C10749" s="205" t="s">
        <v>680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286</v>
      </c>
      <c r="H10749" s="207" t="s">
        <v>1899</v>
      </c>
      <c r="I10749" s="207" t="s">
        <v>249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679</v>
      </c>
      <c r="C10750" s="205" t="s">
        <v>680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284</v>
      </c>
      <c r="H10750" s="207" t="s">
        <v>2041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679</v>
      </c>
      <c r="C10751" s="205" t="s">
        <v>680</v>
      </c>
      <c r="D10751" s="72" t="str">
        <f t="shared" si="335"/>
        <v>mai/2019</v>
      </c>
      <c r="E10751" s="206">
        <v>43607</v>
      </c>
      <c r="F10751" s="205" t="s">
        <v>1606</v>
      </c>
      <c r="G10751" s="205" t="s">
        <v>284</v>
      </c>
      <c r="H10751" s="207" t="s">
        <v>1876</v>
      </c>
      <c r="I10751" s="207" t="s">
        <v>201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681</v>
      </c>
      <c r="C10752" s="205" t="s">
        <v>680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284</v>
      </c>
      <c r="H10752" s="207" t="s">
        <v>140</v>
      </c>
      <c r="I10752" s="207" t="s">
        <v>224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681</v>
      </c>
      <c r="C10753" s="205" t="s">
        <v>680</v>
      </c>
      <c r="D10753" s="72" t="str">
        <f t="shared" si="335"/>
        <v>mai/2019</v>
      </c>
      <c r="E10753" s="206">
        <v>43607</v>
      </c>
      <c r="F10753" s="205" t="s">
        <v>513</v>
      </c>
      <c r="G10753" s="205" t="s">
        <v>284</v>
      </c>
      <c r="H10753" s="207" t="s">
        <v>203</v>
      </c>
      <c r="I10753" s="207" t="s">
        <v>289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679</v>
      </c>
      <c r="C10754" s="205" t="s">
        <v>680</v>
      </c>
      <c r="D10754" s="72" t="str">
        <f t="shared" si="335"/>
        <v>mai/2019</v>
      </c>
      <c r="E10754" s="206">
        <v>43607</v>
      </c>
      <c r="F10754" s="205" t="s">
        <v>209</v>
      </c>
      <c r="G10754" s="205" t="s">
        <v>284</v>
      </c>
      <c r="H10754" s="207" t="s">
        <v>295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681</v>
      </c>
      <c r="C10755" s="205" t="s">
        <v>680</v>
      </c>
      <c r="D10755" s="72" t="str">
        <f t="shared" si="335"/>
        <v>mai/2019</v>
      </c>
      <c r="E10755" s="206">
        <v>43607</v>
      </c>
      <c r="F10755" s="205" t="s">
        <v>200</v>
      </c>
      <c r="G10755" s="205" t="s">
        <v>284</v>
      </c>
      <c r="H10755" s="207" t="s">
        <v>1875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681</v>
      </c>
      <c r="C10756" s="205" t="s">
        <v>680</v>
      </c>
      <c r="D10756" s="72" t="str">
        <f t="shared" ref="D10756:D10819" si="337">TEXT(E10756,"mmm/aaaa")</f>
        <v>mai/2019</v>
      </c>
      <c r="E10756" s="206">
        <v>43607</v>
      </c>
      <c r="F10756" s="205" t="s">
        <v>200</v>
      </c>
      <c r="G10756" s="205" t="s">
        <v>284</v>
      </c>
      <c r="H10756" s="207" t="s">
        <v>1875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679</v>
      </c>
      <c r="C10757" s="205" t="s">
        <v>680</v>
      </c>
      <c r="D10757" s="72" t="str">
        <f t="shared" si="337"/>
        <v>mai/2019</v>
      </c>
      <c r="E10757" s="206">
        <v>43607</v>
      </c>
      <c r="F10757" s="205" t="s">
        <v>200</v>
      </c>
      <c r="G10757" s="205" t="s">
        <v>284</v>
      </c>
      <c r="H10757" s="207" t="s">
        <v>1875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679</v>
      </c>
      <c r="C10758" s="205" t="s">
        <v>680</v>
      </c>
      <c r="D10758" s="72" t="str">
        <f t="shared" si="337"/>
        <v>mai/2019</v>
      </c>
      <c r="E10758" s="206">
        <v>43607</v>
      </c>
      <c r="F10758" s="205" t="s">
        <v>200</v>
      </c>
      <c r="G10758" s="205" t="s">
        <v>284</v>
      </c>
      <c r="H10758" s="207" t="s">
        <v>1875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679</v>
      </c>
      <c r="C10759" s="205" t="s">
        <v>680</v>
      </c>
      <c r="D10759" s="72" t="str">
        <f t="shared" si="337"/>
        <v>mai/2019</v>
      </c>
      <c r="E10759" s="206">
        <v>43607</v>
      </c>
      <c r="F10759" s="205" t="s">
        <v>2042</v>
      </c>
      <c r="G10759" s="205" t="s">
        <v>284</v>
      </c>
      <c r="H10759" s="207" t="s">
        <v>2043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679</v>
      </c>
      <c r="C10760" s="205" t="s">
        <v>680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284</v>
      </c>
      <c r="H10760" s="207" t="s">
        <v>1897</v>
      </c>
      <c r="I10760" s="207" t="s">
        <v>232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679</v>
      </c>
      <c r="C10761" s="205" t="s">
        <v>680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284</v>
      </c>
      <c r="H10761" s="207" t="s">
        <v>1897</v>
      </c>
      <c r="I10761" s="207" t="s">
        <v>232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679</v>
      </c>
      <c r="C10762" s="205" t="s">
        <v>680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284</v>
      </c>
      <c r="H10762" s="207" t="s">
        <v>1896</v>
      </c>
      <c r="I10762" s="207" t="s">
        <v>232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679</v>
      </c>
      <c r="C10763" s="205" t="s">
        <v>680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284</v>
      </c>
      <c r="H10763" s="207" t="s">
        <v>1482</v>
      </c>
      <c r="I10763" s="207" t="s">
        <v>232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679</v>
      </c>
      <c r="C10764" s="205" t="s">
        <v>680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284</v>
      </c>
      <c r="H10764" s="207" t="s">
        <v>1003</v>
      </c>
      <c r="I10764" s="207" t="s">
        <v>257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679</v>
      </c>
      <c r="C10765" s="205" t="s">
        <v>680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284</v>
      </c>
      <c r="H10765" s="207" t="s">
        <v>1005</v>
      </c>
      <c r="I10765" s="207" t="s">
        <v>232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679</v>
      </c>
      <c r="C10766" s="205" t="s">
        <v>680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284</v>
      </c>
      <c r="H10766" s="207" t="s">
        <v>1005</v>
      </c>
      <c r="I10766" s="207" t="s">
        <v>232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679</v>
      </c>
      <c r="C10767" s="205" t="s">
        <v>680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284</v>
      </c>
      <c r="H10767" s="207" t="s">
        <v>999</v>
      </c>
      <c r="I10767" s="207" t="s">
        <v>232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679</v>
      </c>
      <c r="C10768" s="205" t="s">
        <v>680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284</v>
      </c>
      <c r="H10768" s="207" t="s">
        <v>1059</v>
      </c>
      <c r="I10768" s="207" t="s">
        <v>232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679</v>
      </c>
      <c r="C10769" s="205" t="s">
        <v>680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284</v>
      </c>
      <c r="H10769" s="207" t="s">
        <v>1822</v>
      </c>
      <c r="I10769" s="207" t="s">
        <v>232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679</v>
      </c>
      <c r="C10770" s="205" t="s">
        <v>680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284</v>
      </c>
      <c r="H10770" s="207" t="s">
        <v>1822</v>
      </c>
      <c r="I10770" s="207" t="s">
        <v>232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679</v>
      </c>
      <c r="C10771" s="205" t="s">
        <v>680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284</v>
      </c>
      <c r="H10771" s="207" t="s">
        <v>1822</v>
      </c>
      <c r="I10771" s="207" t="s">
        <v>232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679</v>
      </c>
      <c r="C10772" s="205" t="s">
        <v>680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284</v>
      </c>
      <c r="H10772" s="207" t="s">
        <v>995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679</v>
      </c>
      <c r="C10773" s="205" t="s">
        <v>680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284</v>
      </c>
      <c r="H10773" s="207" t="s">
        <v>995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679</v>
      </c>
      <c r="C10774" s="205" t="s">
        <v>680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284</v>
      </c>
      <c r="H10774" s="207" t="s">
        <v>2028</v>
      </c>
      <c r="I10774" s="207" t="s">
        <v>249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679</v>
      </c>
      <c r="C10775" s="205" t="s">
        <v>680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284</v>
      </c>
      <c r="H10775" s="207" t="s">
        <v>2028</v>
      </c>
      <c r="I10775" s="207" t="s">
        <v>189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679</v>
      </c>
      <c r="C10776" s="205" t="s">
        <v>680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284</v>
      </c>
      <c r="H10776" s="207" t="s">
        <v>1047</v>
      </c>
      <c r="I10776" s="207" t="s">
        <v>258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679</v>
      </c>
      <c r="C10777" s="205" t="s">
        <v>680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286</v>
      </c>
      <c r="H10777" s="207" t="s">
        <v>2022</v>
      </c>
      <c r="I10777" s="207" t="s">
        <v>238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679</v>
      </c>
      <c r="C10778" s="205" t="s">
        <v>680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286</v>
      </c>
      <c r="H10778" s="207" t="s">
        <v>2022</v>
      </c>
      <c r="I10778" s="207" t="s">
        <v>189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679</v>
      </c>
      <c r="C10779" s="205" t="s">
        <v>680</v>
      </c>
      <c r="D10779" s="72" t="str">
        <f t="shared" si="337"/>
        <v>mai/2019</v>
      </c>
      <c r="E10779" s="206">
        <v>43608</v>
      </c>
      <c r="F10779" s="205" t="s">
        <v>2044</v>
      </c>
      <c r="G10779" s="205" t="s">
        <v>284</v>
      </c>
      <c r="H10779" s="207" t="s">
        <v>596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679</v>
      </c>
      <c r="C10780" s="205" t="s">
        <v>680</v>
      </c>
      <c r="D10780" s="72" t="str">
        <f t="shared" si="337"/>
        <v>mai/2019</v>
      </c>
      <c r="E10780" s="206">
        <v>43608</v>
      </c>
      <c r="F10780" s="205" t="s">
        <v>2044</v>
      </c>
      <c r="G10780" s="205" t="s">
        <v>284</v>
      </c>
      <c r="H10780" s="207" t="s">
        <v>1987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681</v>
      </c>
      <c r="C10781" s="205" t="s">
        <v>680</v>
      </c>
      <c r="D10781" s="72" t="str">
        <f t="shared" si="337"/>
        <v>mai/2019</v>
      </c>
      <c r="E10781" s="206">
        <v>43608</v>
      </c>
      <c r="F10781" s="205" t="s">
        <v>513</v>
      </c>
      <c r="G10781" s="205" t="s">
        <v>284</v>
      </c>
      <c r="H10781" s="207" t="s">
        <v>203</v>
      </c>
      <c r="I10781" s="207" t="s">
        <v>289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679</v>
      </c>
      <c r="C10782" s="205" t="s">
        <v>680</v>
      </c>
      <c r="D10782" s="72" t="str">
        <f t="shared" si="337"/>
        <v>mai/2019</v>
      </c>
      <c r="E10782" s="206">
        <v>43608</v>
      </c>
      <c r="F10782" s="205" t="s">
        <v>513</v>
      </c>
      <c r="G10782" s="205" t="s">
        <v>284</v>
      </c>
      <c r="H10782" s="207" t="s">
        <v>203</v>
      </c>
      <c r="I10782" s="207" t="s">
        <v>289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681</v>
      </c>
      <c r="C10783" s="205" t="s">
        <v>680</v>
      </c>
      <c r="D10783" s="72" t="str">
        <f t="shared" si="337"/>
        <v>mai/2019</v>
      </c>
      <c r="E10783" s="206">
        <v>43608</v>
      </c>
      <c r="F10783" s="205" t="s">
        <v>209</v>
      </c>
      <c r="G10783" s="205" t="s">
        <v>284</v>
      </c>
      <c r="H10783" s="207" t="s">
        <v>318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679</v>
      </c>
      <c r="C10784" s="205" t="s">
        <v>680</v>
      </c>
      <c r="D10784" s="72" t="str">
        <f t="shared" si="337"/>
        <v>mai/2019</v>
      </c>
      <c r="E10784" s="206">
        <v>43608</v>
      </c>
      <c r="F10784" s="205" t="s">
        <v>209</v>
      </c>
      <c r="G10784" s="205" t="s">
        <v>284</v>
      </c>
      <c r="H10784" s="207" t="s">
        <v>295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679</v>
      </c>
      <c r="C10785" s="205" t="s">
        <v>680</v>
      </c>
      <c r="D10785" s="72" t="str">
        <f t="shared" si="337"/>
        <v>mai/2019</v>
      </c>
      <c r="E10785" s="206">
        <v>43608</v>
      </c>
      <c r="F10785" s="205" t="s">
        <v>209</v>
      </c>
      <c r="G10785" s="205" t="s">
        <v>284</v>
      </c>
      <c r="H10785" s="207" t="s">
        <v>295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679</v>
      </c>
      <c r="C10786" s="205" t="s">
        <v>680</v>
      </c>
      <c r="D10786" s="72" t="str">
        <f t="shared" si="337"/>
        <v>mai/2019</v>
      </c>
      <c r="E10786" s="206">
        <v>43608</v>
      </c>
      <c r="F10786" s="205" t="s">
        <v>209</v>
      </c>
      <c r="G10786" s="205" t="s">
        <v>284</v>
      </c>
      <c r="H10786" s="207" t="s">
        <v>295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679</v>
      </c>
      <c r="C10787" s="205" t="s">
        <v>680</v>
      </c>
      <c r="D10787" s="72" t="str">
        <f t="shared" si="337"/>
        <v>mai/2019</v>
      </c>
      <c r="E10787" s="206">
        <v>43608</v>
      </c>
      <c r="F10787" s="205" t="s">
        <v>209</v>
      </c>
      <c r="G10787" s="205" t="s">
        <v>284</v>
      </c>
      <c r="H10787" s="207" t="s">
        <v>295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679</v>
      </c>
      <c r="C10788" s="205" t="s">
        <v>680</v>
      </c>
      <c r="D10788" s="72" t="str">
        <f t="shared" si="337"/>
        <v>mai/2019</v>
      </c>
      <c r="E10788" s="206">
        <v>43608</v>
      </c>
      <c r="F10788" s="205" t="s">
        <v>209</v>
      </c>
      <c r="G10788" s="205" t="s">
        <v>284</v>
      </c>
      <c r="H10788" s="207" t="s">
        <v>295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679</v>
      </c>
      <c r="C10789" s="205" t="s">
        <v>680</v>
      </c>
      <c r="D10789" s="72" t="str">
        <f t="shared" si="337"/>
        <v>mai/2019</v>
      </c>
      <c r="E10789" s="206">
        <v>43608</v>
      </c>
      <c r="F10789" s="205" t="s">
        <v>209</v>
      </c>
      <c r="G10789" s="205" t="s">
        <v>284</v>
      </c>
      <c r="H10789" s="207" t="s">
        <v>295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679</v>
      </c>
      <c r="C10790" s="205" t="s">
        <v>680</v>
      </c>
      <c r="D10790" s="72" t="str">
        <f t="shared" si="337"/>
        <v>mai/2019</v>
      </c>
      <c r="E10790" s="206">
        <v>43608</v>
      </c>
      <c r="F10790" s="205" t="s">
        <v>209</v>
      </c>
      <c r="G10790" s="205" t="s">
        <v>284</v>
      </c>
      <c r="H10790" s="207" t="s">
        <v>295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679</v>
      </c>
      <c r="C10791" s="205" t="s">
        <v>680</v>
      </c>
      <c r="D10791" s="72" t="str">
        <f t="shared" si="337"/>
        <v>mai/2019</v>
      </c>
      <c r="E10791" s="206">
        <v>43608</v>
      </c>
      <c r="F10791" s="205" t="s">
        <v>209</v>
      </c>
      <c r="G10791" s="205" t="s">
        <v>284</v>
      </c>
      <c r="H10791" s="207" t="s">
        <v>295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679</v>
      </c>
      <c r="C10792" s="205" t="s">
        <v>680</v>
      </c>
      <c r="D10792" s="72" t="str">
        <f t="shared" si="337"/>
        <v>mai/2019</v>
      </c>
      <c r="E10792" s="206">
        <v>43608</v>
      </c>
      <c r="F10792" s="205" t="s">
        <v>209</v>
      </c>
      <c r="G10792" s="205" t="s">
        <v>284</v>
      </c>
      <c r="H10792" s="207" t="s">
        <v>295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679</v>
      </c>
      <c r="C10793" s="205" t="s">
        <v>680</v>
      </c>
      <c r="D10793" s="72" t="str">
        <f t="shared" si="337"/>
        <v>mai/2019</v>
      </c>
      <c r="E10793" s="206">
        <v>43608</v>
      </c>
      <c r="F10793" s="205" t="s">
        <v>209</v>
      </c>
      <c r="G10793" s="205" t="s">
        <v>284</v>
      </c>
      <c r="H10793" s="207" t="s">
        <v>295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679</v>
      </c>
      <c r="C10794" s="205" t="s">
        <v>680</v>
      </c>
      <c r="D10794" s="72" t="str">
        <f t="shared" si="337"/>
        <v>mai/2019</v>
      </c>
      <c r="E10794" s="206">
        <v>43608</v>
      </c>
      <c r="F10794" s="205" t="s">
        <v>209</v>
      </c>
      <c r="G10794" s="205" t="s">
        <v>284</v>
      </c>
      <c r="H10794" s="207" t="s">
        <v>295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679</v>
      </c>
      <c r="C10795" s="205" t="s">
        <v>680</v>
      </c>
      <c r="D10795" s="72" t="str">
        <f t="shared" si="337"/>
        <v>mai/2019</v>
      </c>
      <c r="E10795" s="206">
        <v>43608</v>
      </c>
      <c r="F10795" s="205" t="s">
        <v>209</v>
      </c>
      <c r="G10795" s="205" t="s">
        <v>284</v>
      </c>
      <c r="H10795" s="207" t="s">
        <v>295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679</v>
      </c>
      <c r="C10796" s="205" t="s">
        <v>680</v>
      </c>
      <c r="D10796" s="72" t="str">
        <f t="shared" si="337"/>
        <v>mai/2019</v>
      </c>
      <c r="E10796" s="206">
        <v>43608</v>
      </c>
      <c r="F10796" s="205" t="s">
        <v>209</v>
      </c>
      <c r="G10796" s="205" t="s">
        <v>284</v>
      </c>
      <c r="H10796" s="207" t="s">
        <v>295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679</v>
      </c>
      <c r="C10797" s="205" t="s">
        <v>680</v>
      </c>
      <c r="D10797" s="72" t="str">
        <f t="shared" si="337"/>
        <v>mai/2019</v>
      </c>
      <c r="E10797" s="206">
        <v>43608</v>
      </c>
      <c r="F10797" s="205" t="s">
        <v>209</v>
      </c>
      <c r="G10797" s="205" t="s">
        <v>284</v>
      </c>
      <c r="H10797" s="207" t="s">
        <v>295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679</v>
      </c>
      <c r="C10798" s="205" t="s">
        <v>680</v>
      </c>
      <c r="D10798" s="72" t="str">
        <f t="shared" si="337"/>
        <v>mai/2019</v>
      </c>
      <c r="E10798" s="206">
        <v>43608</v>
      </c>
      <c r="F10798" s="205" t="s">
        <v>187</v>
      </c>
      <c r="G10798" s="205" t="s">
        <v>284</v>
      </c>
      <c r="H10798" s="207" t="s">
        <v>2045</v>
      </c>
      <c r="I10798" s="207" t="s">
        <v>188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681</v>
      </c>
      <c r="C10799" s="205" t="s">
        <v>680</v>
      </c>
      <c r="D10799" s="72" t="str">
        <f t="shared" si="337"/>
        <v>mai/2019</v>
      </c>
      <c r="E10799" s="206">
        <v>43609</v>
      </c>
      <c r="F10799" s="205" t="s">
        <v>513</v>
      </c>
      <c r="G10799" s="205" t="s">
        <v>284</v>
      </c>
      <c r="H10799" s="207" t="s">
        <v>605</v>
      </c>
      <c r="I10799" s="207" t="s">
        <v>289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681</v>
      </c>
      <c r="C10800" s="205" t="s">
        <v>680</v>
      </c>
      <c r="D10800" s="72" t="str">
        <f t="shared" si="337"/>
        <v>mai/2019</v>
      </c>
      <c r="E10800" s="206">
        <v>43609</v>
      </c>
      <c r="F10800" s="205" t="s">
        <v>209</v>
      </c>
      <c r="G10800" s="205" t="s">
        <v>284</v>
      </c>
      <c r="H10800" s="207" t="s">
        <v>318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679</v>
      </c>
      <c r="C10801" s="205" t="s">
        <v>680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290</v>
      </c>
      <c r="H10801" s="207" t="s">
        <v>1899</v>
      </c>
      <c r="I10801" s="207" t="s">
        <v>249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679</v>
      </c>
      <c r="C10802" s="205" t="s">
        <v>680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290</v>
      </c>
      <c r="H10802" s="207" t="s">
        <v>1899</v>
      </c>
      <c r="I10802" s="207" t="s">
        <v>189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679</v>
      </c>
      <c r="C10803" s="205" t="s">
        <v>680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286</v>
      </c>
      <c r="H10803" s="207" t="s">
        <v>1571</v>
      </c>
      <c r="I10803" s="207" t="s">
        <v>249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679</v>
      </c>
      <c r="C10804" s="205" t="s">
        <v>680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286</v>
      </c>
      <c r="H10804" s="207" t="s">
        <v>1571</v>
      </c>
      <c r="I10804" s="207" t="s">
        <v>249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679</v>
      </c>
      <c r="C10805" s="205" t="s">
        <v>680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284</v>
      </c>
      <c r="H10805" s="207" t="s">
        <v>2040</v>
      </c>
      <c r="I10805" s="207" t="s">
        <v>249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679</v>
      </c>
      <c r="C10806" s="205" t="s">
        <v>680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284</v>
      </c>
      <c r="H10806" s="207" t="s">
        <v>2040</v>
      </c>
      <c r="I10806" s="207" t="s">
        <v>189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679</v>
      </c>
      <c r="C10807" s="205" t="s">
        <v>680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284</v>
      </c>
      <c r="H10807" s="207" t="s">
        <v>1931</v>
      </c>
      <c r="I10807" s="207" t="s">
        <v>238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679</v>
      </c>
      <c r="C10808" s="205" t="s">
        <v>680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284</v>
      </c>
      <c r="H10808" s="207" t="s">
        <v>1931</v>
      </c>
      <c r="I10808" s="207" t="s">
        <v>189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679</v>
      </c>
      <c r="C10809" s="205" t="s">
        <v>680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284</v>
      </c>
      <c r="H10809" s="207" t="s">
        <v>2046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679</v>
      </c>
      <c r="C10810" s="205" t="s">
        <v>680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284</v>
      </c>
      <c r="H10810" s="207" t="s">
        <v>894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679</v>
      </c>
      <c r="C10811" s="205" t="s">
        <v>680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284</v>
      </c>
      <c r="H10811" s="207" t="s">
        <v>2047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679</v>
      </c>
      <c r="C10812" s="205" t="s">
        <v>680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284</v>
      </c>
      <c r="H10812" s="207" t="s">
        <v>2048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679</v>
      </c>
      <c r="C10813" s="205" t="s">
        <v>680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284</v>
      </c>
      <c r="H10813" s="207" t="s">
        <v>696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679</v>
      </c>
      <c r="C10814" s="205" t="s">
        <v>680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284</v>
      </c>
      <c r="H10814" s="207" t="s">
        <v>756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679</v>
      </c>
      <c r="C10815" s="205" t="s">
        <v>680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284</v>
      </c>
      <c r="H10815" s="207" t="s">
        <v>819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679</v>
      </c>
      <c r="C10816" s="205" t="s">
        <v>680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284</v>
      </c>
      <c r="H10816" s="207" t="s">
        <v>860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679</v>
      </c>
      <c r="C10817" s="205" t="s">
        <v>680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284</v>
      </c>
      <c r="H10817" s="207" t="s">
        <v>1260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679</v>
      </c>
      <c r="C10818" s="205" t="s">
        <v>680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284</v>
      </c>
      <c r="H10818" s="207" t="s">
        <v>2049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679</v>
      </c>
      <c r="C10819" s="205" t="s">
        <v>680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284</v>
      </c>
      <c r="H10819" s="207" t="s">
        <v>807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679</v>
      </c>
      <c r="C10820" s="205" t="s">
        <v>680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284</v>
      </c>
      <c r="H10820" s="207" t="s">
        <v>2050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679</v>
      </c>
      <c r="C10821" s="205" t="s">
        <v>680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284</v>
      </c>
      <c r="H10821" s="207" t="s">
        <v>1048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679</v>
      </c>
      <c r="C10822" s="205" t="s">
        <v>680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284</v>
      </c>
      <c r="H10822" s="207" t="s">
        <v>1328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679</v>
      </c>
      <c r="C10823" s="205" t="s">
        <v>680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284</v>
      </c>
      <c r="H10823" s="207" t="s">
        <v>2051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679</v>
      </c>
      <c r="C10824" s="205" t="s">
        <v>680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284</v>
      </c>
      <c r="H10824" s="207" t="s">
        <v>778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679</v>
      </c>
      <c r="C10825" s="205" t="s">
        <v>680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284</v>
      </c>
      <c r="H10825" s="207" t="s">
        <v>779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679</v>
      </c>
      <c r="C10826" s="205" t="s">
        <v>680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284</v>
      </c>
      <c r="H10826" s="207" t="s">
        <v>2052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679</v>
      </c>
      <c r="C10827" s="205" t="s">
        <v>680</v>
      </c>
      <c r="D10827" s="72" t="str">
        <f t="shared" si="339"/>
        <v>mai/2019</v>
      </c>
      <c r="E10827" s="206">
        <v>43612</v>
      </c>
      <c r="F10827" s="205" t="s">
        <v>513</v>
      </c>
      <c r="G10827" s="205" t="s">
        <v>284</v>
      </c>
      <c r="H10827" s="207" t="s">
        <v>203</v>
      </c>
      <c r="I10827" s="207" t="s">
        <v>289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679</v>
      </c>
      <c r="C10828" s="205" t="s">
        <v>680</v>
      </c>
      <c r="D10828" s="72" t="str">
        <f t="shared" si="339"/>
        <v>mai/2019</v>
      </c>
      <c r="E10828" s="206">
        <v>43612</v>
      </c>
      <c r="F10828" s="205" t="s">
        <v>209</v>
      </c>
      <c r="G10828" s="205" t="s">
        <v>284</v>
      </c>
      <c r="H10828" s="207" t="s">
        <v>295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679</v>
      </c>
      <c r="C10829" s="205" t="s">
        <v>680</v>
      </c>
      <c r="D10829" s="72" t="str">
        <f t="shared" si="339"/>
        <v>mai/2019</v>
      </c>
      <c r="E10829" s="206">
        <v>43612</v>
      </c>
      <c r="F10829" s="205" t="s">
        <v>209</v>
      </c>
      <c r="G10829" s="205" t="s">
        <v>284</v>
      </c>
      <c r="H10829" s="207" t="s">
        <v>295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679</v>
      </c>
      <c r="C10830" s="205" t="s">
        <v>680</v>
      </c>
      <c r="D10830" s="72" t="str">
        <f t="shared" si="339"/>
        <v>mai/2019</v>
      </c>
      <c r="E10830" s="206">
        <v>43612</v>
      </c>
      <c r="F10830" s="205" t="s">
        <v>209</v>
      </c>
      <c r="G10830" s="205" t="s">
        <v>284</v>
      </c>
      <c r="H10830" s="207" t="s">
        <v>295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679</v>
      </c>
      <c r="C10831" s="205" t="s">
        <v>680</v>
      </c>
      <c r="D10831" s="72" t="str">
        <f t="shared" si="339"/>
        <v>mai/2019</v>
      </c>
      <c r="E10831" s="206">
        <v>43612</v>
      </c>
      <c r="F10831" s="205" t="s">
        <v>209</v>
      </c>
      <c r="G10831" s="205" t="s">
        <v>284</v>
      </c>
      <c r="H10831" s="207" t="s">
        <v>295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679</v>
      </c>
      <c r="C10832" s="205" t="s">
        <v>680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286</v>
      </c>
      <c r="H10832" s="207" t="s">
        <v>406</v>
      </c>
      <c r="I10832" s="207" t="s">
        <v>238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679</v>
      </c>
      <c r="C10833" s="205" t="s">
        <v>680</v>
      </c>
      <c r="D10833" s="72" t="str">
        <f t="shared" si="339"/>
        <v>mai/2019</v>
      </c>
      <c r="E10833" s="206">
        <v>43613</v>
      </c>
      <c r="F10833" s="205" t="s">
        <v>2053</v>
      </c>
      <c r="G10833" s="205" t="s">
        <v>284</v>
      </c>
      <c r="H10833" s="207" t="s">
        <v>1935</v>
      </c>
      <c r="I10833" s="207" t="s">
        <v>242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679</v>
      </c>
      <c r="C10834" s="205" t="s">
        <v>680</v>
      </c>
      <c r="D10834" s="72" t="str">
        <f t="shared" si="339"/>
        <v>mai/2019</v>
      </c>
      <c r="E10834" s="206">
        <v>43613</v>
      </c>
      <c r="F10834" s="205" t="s">
        <v>513</v>
      </c>
      <c r="G10834" s="205" t="s">
        <v>284</v>
      </c>
      <c r="H10834" s="207" t="s">
        <v>203</v>
      </c>
      <c r="I10834" s="207" t="s">
        <v>289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679</v>
      </c>
      <c r="C10835" s="205" t="s">
        <v>680</v>
      </c>
      <c r="D10835" s="72" t="str">
        <f t="shared" si="339"/>
        <v>mai/2019</v>
      </c>
      <c r="E10835" s="206">
        <v>43613</v>
      </c>
      <c r="F10835" s="205" t="s">
        <v>209</v>
      </c>
      <c r="G10835" s="205" t="s">
        <v>284</v>
      </c>
      <c r="H10835" s="207" t="s">
        <v>295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679</v>
      </c>
      <c r="C10836" s="205" t="s">
        <v>680</v>
      </c>
      <c r="D10836" s="72" t="str">
        <f t="shared" si="339"/>
        <v>mai/2019</v>
      </c>
      <c r="E10836" s="206">
        <v>43613</v>
      </c>
      <c r="F10836" s="205" t="s">
        <v>209</v>
      </c>
      <c r="G10836" s="205" t="s">
        <v>284</v>
      </c>
      <c r="H10836" s="207" t="s">
        <v>295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679</v>
      </c>
      <c r="C10837" s="205" t="s">
        <v>680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284</v>
      </c>
      <c r="H10837" s="207" t="s">
        <v>1011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679</v>
      </c>
      <c r="C10838" s="205" t="s">
        <v>680</v>
      </c>
      <c r="D10838" s="72" t="str">
        <f t="shared" si="339"/>
        <v>mai/2019</v>
      </c>
      <c r="E10838" s="206">
        <v>43614</v>
      </c>
      <c r="F10838" s="205" t="s">
        <v>513</v>
      </c>
      <c r="G10838" s="205" t="s">
        <v>284</v>
      </c>
      <c r="H10838" s="207" t="s">
        <v>203</v>
      </c>
      <c r="I10838" s="207" t="s">
        <v>289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679</v>
      </c>
      <c r="C10839" s="205" t="s">
        <v>680</v>
      </c>
      <c r="D10839" s="72" t="str">
        <f t="shared" si="339"/>
        <v>mai/2019</v>
      </c>
      <c r="E10839" s="206">
        <v>43614</v>
      </c>
      <c r="F10839" s="205" t="s">
        <v>209</v>
      </c>
      <c r="G10839" s="205" t="s">
        <v>284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679</v>
      </c>
      <c r="C10840" s="205" t="s">
        <v>680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284</v>
      </c>
      <c r="H10840" s="207" t="s">
        <v>2028</v>
      </c>
      <c r="I10840" s="207" t="s">
        <v>249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679</v>
      </c>
      <c r="C10841" s="205" t="s">
        <v>680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284</v>
      </c>
      <c r="H10841" s="207" t="s">
        <v>2028</v>
      </c>
      <c r="I10841" s="207" t="s">
        <v>189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679</v>
      </c>
      <c r="C10842" s="205" t="s">
        <v>680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284</v>
      </c>
      <c r="H10842" s="207" t="s">
        <v>2028</v>
      </c>
      <c r="I10842" s="207" t="s">
        <v>249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679</v>
      </c>
      <c r="C10843" s="205" t="s">
        <v>680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284</v>
      </c>
      <c r="H10843" s="225" t="s">
        <v>2028</v>
      </c>
      <c r="I10843" s="207" t="s">
        <v>189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679</v>
      </c>
      <c r="C10844" s="205" t="s">
        <v>680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284</v>
      </c>
      <c r="H10844" s="207" t="s">
        <v>2028</v>
      </c>
      <c r="I10844" s="207" t="s">
        <v>249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679</v>
      </c>
      <c r="C10845" s="205" t="s">
        <v>680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284</v>
      </c>
      <c r="H10845" s="207" t="s">
        <v>2028</v>
      </c>
      <c r="I10845" s="207" t="s">
        <v>189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679</v>
      </c>
      <c r="C10846" s="205" t="s">
        <v>680</v>
      </c>
      <c r="D10846" s="72" t="str">
        <f t="shared" si="339"/>
        <v>mai/2019</v>
      </c>
      <c r="E10846" s="206">
        <v>43616</v>
      </c>
      <c r="F10846" s="205" t="s">
        <v>1606</v>
      </c>
      <c r="G10846" s="205" t="s">
        <v>284</v>
      </c>
      <c r="H10846" s="207" t="s">
        <v>1876</v>
      </c>
      <c r="I10846" s="207" t="s">
        <v>201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681</v>
      </c>
      <c r="C10847" s="205" t="s">
        <v>680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284</v>
      </c>
      <c r="H10847" s="207" t="s">
        <v>140</v>
      </c>
      <c r="I10847" s="207" t="s">
        <v>224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679</v>
      </c>
      <c r="C10848" s="205" t="s">
        <v>680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284</v>
      </c>
      <c r="H10848" s="207" t="s">
        <v>2054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681</v>
      </c>
      <c r="C10849" s="205" t="s">
        <v>680</v>
      </c>
      <c r="D10849" s="72" t="str">
        <f t="shared" si="339"/>
        <v>mai/2019</v>
      </c>
      <c r="E10849" s="206">
        <v>43616</v>
      </c>
      <c r="F10849" s="205" t="s">
        <v>170</v>
      </c>
      <c r="G10849" s="205" t="s">
        <v>284</v>
      </c>
      <c r="H10849" s="207" t="s">
        <v>2055</v>
      </c>
      <c r="I10849" s="207" t="s">
        <v>227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679</v>
      </c>
      <c r="C10850" s="205" t="s">
        <v>680</v>
      </c>
      <c r="D10850" s="72" t="str">
        <f t="shared" si="339"/>
        <v>mai/2019</v>
      </c>
      <c r="E10850" s="206">
        <v>43616</v>
      </c>
      <c r="F10850" s="205" t="s">
        <v>170</v>
      </c>
      <c r="G10850" s="205" t="s">
        <v>284</v>
      </c>
      <c r="H10850" s="207" t="s">
        <v>2055</v>
      </c>
      <c r="I10850" s="207" t="s">
        <v>227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681</v>
      </c>
      <c r="C10851" s="205" t="s">
        <v>680</v>
      </c>
      <c r="D10851" s="72" t="str">
        <f t="shared" si="339"/>
        <v>mai/2019</v>
      </c>
      <c r="E10851" s="206">
        <v>43616</v>
      </c>
      <c r="F10851" s="205" t="s">
        <v>209</v>
      </c>
      <c r="G10851" s="205" t="s">
        <v>284</v>
      </c>
      <c r="H10851" s="229" t="s">
        <v>318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681</v>
      </c>
      <c r="C10852" s="205" t="s">
        <v>680</v>
      </c>
      <c r="D10852" s="72" t="str">
        <f t="shared" si="339"/>
        <v>mai/2019</v>
      </c>
      <c r="E10852" s="206">
        <v>43616</v>
      </c>
      <c r="F10852" s="205" t="s">
        <v>209</v>
      </c>
      <c r="G10852" s="205" t="s">
        <v>284</v>
      </c>
      <c r="H10852" s="207" t="s">
        <v>1551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679</v>
      </c>
      <c r="C10853" s="205" t="s">
        <v>680</v>
      </c>
      <c r="D10853" s="72" t="str">
        <f t="shared" si="339"/>
        <v>mai/2019</v>
      </c>
      <c r="E10853" s="206">
        <v>43616</v>
      </c>
      <c r="F10853" s="205" t="s">
        <v>209</v>
      </c>
      <c r="G10853" s="205" t="s">
        <v>284</v>
      </c>
      <c r="H10853" s="207" t="s">
        <v>295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679</v>
      </c>
      <c r="C10854" s="205" t="s">
        <v>680</v>
      </c>
      <c r="D10854" s="72" t="str">
        <f t="shared" si="339"/>
        <v>mai/2019</v>
      </c>
      <c r="E10854" s="206">
        <v>43616</v>
      </c>
      <c r="F10854" s="205" t="s">
        <v>187</v>
      </c>
      <c r="G10854" s="205" t="s">
        <v>284</v>
      </c>
      <c r="H10854" s="207" t="s">
        <v>2045</v>
      </c>
      <c r="I10854" s="207" t="s">
        <v>188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681</v>
      </c>
      <c r="C10855" s="205" t="s">
        <v>680</v>
      </c>
      <c r="D10855" s="72" t="str">
        <f t="shared" si="339"/>
        <v>mai/2019</v>
      </c>
      <c r="E10855" s="206">
        <v>43616</v>
      </c>
      <c r="F10855" s="205" t="s">
        <v>200</v>
      </c>
      <c r="G10855" s="205" t="s">
        <v>284</v>
      </c>
      <c r="H10855" s="207" t="s">
        <v>1875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679</v>
      </c>
      <c r="C10856" s="205" t="s">
        <v>680</v>
      </c>
      <c r="D10856" s="72" t="str">
        <f t="shared" si="339"/>
        <v>mai/2019</v>
      </c>
      <c r="E10856" s="206">
        <v>43616</v>
      </c>
      <c r="F10856" s="205" t="s">
        <v>200</v>
      </c>
      <c r="G10856" s="205" t="s">
        <v>284</v>
      </c>
      <c r="H10856" s="207" t="s">
        <v>1875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679</v>
      </c>
      <c r="C10857" s="205" t="s">
        <v>680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284</v>
      </c>
      <c r="H10857" s="207" t="s">
        <v>1897</v>
      </c>
      <c r="I10857" s="207" t="s">
        <v>232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679</v>
      </c>
      <c r="C10858" s="205" t="s">
        <v>680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284</v>
      </c>
      <c r="H10858" s="207" t="s">
        <v>1897</v>
      </c>
      <c r="I10858" s="207" t="s">
        <v>232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679</v>
      </c>
      <c r="C10859" s="205" t="s">
        <v>680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284</v>
      </c>
      <c r="H10859" s="207" t="s">
        <v>1897</v>
      </c>
      <c r="I10859" s="207" t="s">
        <v>232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679</v>
      </c>
      <c r="C10860" s="205" t="s">
        <v>680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284</v>
      </c>
      <c r="H10860" s="207" t="s">
        <v>1103</v>
      </c>
      <c r="I10860" s="207" t="s">
        <v>183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679</v>
      </c>
      <c r="C10861" s="205" t="s">
        <v>680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284</v>
      </c>
      <c r="H10861" s="207" t="s">
        <v>1896</v>
      </c>
      <c r="I10861" s="207" t="s">
        <v>232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679</v>
      </c>
      <c r="C10862" s="205" t="s">
        <v>680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284</v>
      </c>
      <c r="H10862" s="207" t="s">
        <v>1103</v>
      </c>
      <c r="I10862" s="207" t="s">
        <v>183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679</v>
      </c>
      <c r="C10863" s="205" t="s">
        <v>680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284</v>
      </c>
      <c r="H10863" s="207" t="s">
        <v>1482</v>
      </c>
      <c r="I10863" s="207" t="s">
        <v>232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679</v>
      </c>
      <c r="C10864" s="205" t="s">
        <v>680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284</v>
      </c>
      <c r="H10864" s="207" t="s">
        <v>1003</v>
      </c>
      <c r="I10864" s="207" t="s">
        <v>257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679</v>
      </c>
      <c r="C10865" s="205" t="s">
        <v>680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284</v>
      </c>
      <c r="H10865" s="207" t="s">
        <v>325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679</v>
      </c>
      <c r="C10866" s="205" t="s">
        <v>680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284</v>
      </c>
      <c r="H10866" s="207" t="s">
        <v>325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679</v>
      </c>
      <c r="C10867" s="205" t="s">
        <v>680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284</v>
      </c>
      <c r="H10867" s="207" t="s">
        <v>1005</v>
      </c>
      <c r="I10867" s="207" t="s">
        <v>232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679</v>
      </c>
      <c r="C10868" s="205" t="s">
        <v>680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284</v>
      </c>
      <c r="H10868" s="207" t="s">
        <v>1005</v>
      </c>
      <c r="I10868" s="207" t="s">
        <v>232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679</v>
      </c>
      <c r="C10869" s="205" t="s">
        <v>680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284</v>
      </c>
      <c r="H10869" s="207" t="s">
        <v>2056</v>
      </c>
      <c r="I10869" s="207" t="s">
        <v>232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679</v>
      </c>
      <c r="C10870" s="205" t="s">
        <v>680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284</v>
      </c>
      <c r="H10870" s="207" t="s">
        <v>321</v>
      </c>
      <c r="I10870" s="207" t="s">
        <v>266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679</v>
      </c>
      <c r="C10871" s="205" t="s">
        <v>680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284</v>
      </c>
      <c r="H10871" s="207" t="s">
        <v>162</v>
      </c>
      <c r="I10871" s="207" t="s">
        <v>163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679</v>
      </c>
      <c r="C10872" s="205" t="s">
        <v>680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284</v>
      </c>
      <c r="H10872" s="207" t="s">
        <v>999</v>
      </c>
      <c r="I10872" s="207" t="s">
        <v>232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679</v>
      </c>
      <c r="C10873" s="205" t="s">
        <v>680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284</v>
      </c>
      <c r="H10873" s="207" t="s">
        <v>339</v>
      </c>
      <c r="I10873" s="207" t="s">
        <v>164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679</v>
      </c>
      <c r="C10874" s="205" t="s">
        <v>680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284</v>
      </c>
      <c r="H10874" s="207" t="s">
        <v>322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679</v>
      </c>
      <c r="C10875" s="205" t="s">
        <v>680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284</v>
      </c>
      <c r="H10875" s="207" t="s">
        <v>1822</v>
      </c>
      <c r="I10875" s="207" t="s">
        <v>232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679</v>
      </c>
      <c r="C10876" s="205" t="s">
        <v>680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284</v>
      </c>
      <c r="H10876" s="207" t="s">
        <v>313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679</v>
      </c>
      <c r="C10877" s="205" t="s">
        <v>680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284</v>
      </c>
      <c r="H10877" s="207" t="s">
        <v>316</v>
      </c>
      <c r="I10877" s="207" t="s">
        <v>157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679</v>
      </c>
      <c r="C10878" s="205" t="s">
        <v>680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284</v>
      </c>
      <c r="H10878" s="207" t="s">
        <v>1667</v>
      </c>
      <c r="I10878" s="207" t="s">
        <v>157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679</v>
      </c>
      <c r="C10879" s="205" t="s">
        <v>680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284</v>
      </c>
      <c r="H10879" s="207" t="s">
        <v>331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679</v>
      </c>
      <c r="C10880" s="205" t="s">
        <v>680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284</v>
      </c>
      <c r="H10880" s="207" t="s">
        <v>1047</v>
      </c>
      <c r="I10880" s="207" t="s">
        <v>258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679</v>
      </c>
      <c r="C10881" s="205" t="s">
        <v>680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284</v>
      </c>
      <c r="H10881" s="207" t="s">
        <v>2018</v>
      </c>
      <c r="I10881" s="207" t="s">
        <v>238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679</v>
      </c>
      <c r="C10882" s="205" t="s">
        <v>680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284</v>
      </c>
      <c r="H10882" s="207" t="s">
        <v>304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679</v>
      </c>
      <c r="C10883" s="205" t="s">
        <v>680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284</v>
      </c>
      <c r="H10883" s="207" t="s">
        <v>304</v>
      </c>
      <c r="I10883" s="207" t="s">
        <v>189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679</v>
      </c>
      <c r="C10884" s="205" t="s">
        <v>680</v>
      </c>
      <c r="D10884" s="72" t="str">
        <f t="shared" ref="D10884:D10947" si="341">TEXT(E10884,"mmm/aaaa")</f>
        <v>jun/2019</v>
      </c>
      <c r="E10884" s="206">
        <v>43619</v>
      </c>
      <c r="F10884" s="205" t="s">
        <v>1606</v>
      </c>
      <c r="G10884" s="205" t="s">
        <v>284</v>
      </c>
      <c r="H10884" s="207" t="s">
        <v>1876</v>
      </c>
      <c r="I10884" s="207" t="s">
        <v>201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681</v>
      </c>
      <c r="C10885" s="205" t="s">
        <v>680</v>
      </c>
      <c r="D10885" s="72" t="str">
        <f t="shared" si="341"/>
        <v>jun/2019</v>
      </c>
      <c r="E10885" s="206">
        <v>43619</v>
      </c>
      <c r="F10885" s="205" t="s">
        <v>513</v>
      </c>
      <c r="G10885" s="205" t="s">
        <v>284</v>
      </c>
      <c r="H10885" s="207" t="s">
        <v>203</v>
      </c>
      <c r="I10885" s="207" t="s">
        <v>289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679</v>
      </c>
      <c r="C10886" s="205" t="s">
        <v>680</v>
      </c>
      <c r="D10886" s="72" t="str">
        <f t="shared" si="341"/>
        <v>jun/2019</v>
      </c>
      <c r="E10886" s="206">
        <v>43619</v>
      </c>
      <c r="F10886" s="205" t="s">
        <v>209</v>
      </c>
      <c r="G10886" s="205" t="s">
        <v>284</v>
      </c>
      <c r="H10886" s="207" t="s">
        <v>295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679</v>
      </c>
      <c r="C10887" s="205" t="s">
        <v>680</v>
      </c>
      <c r="D10887" s="72" t="str">
        <f t="shared" si="341"/>
        <v>jun/2019</v>
      </c>
      <c r="E10887" s="206">
        <v>43619</v>
      </c>
      <c r="F10887" s="205" t="s">
        <v>209</v>
      </c>
      <c r="G10887" s="205" t="s">
        <v>284</v>
      </c>
      <c r="H10887" s="207" t="s">
        <v>295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679</v>
      </c>
      <c r="C10888" s="205" t="s">
        <v>680</v>
      </c>
      <c r="D10888" s="72" t="str">
        <f t="shared" si="341"/>
        <v>jun/2019</v>
      </c>
      <c r="E10888" s="206">
        <v>43619</v>
      </c>
      <c r="F10888" s="205" t="s">
        <v>209</v>
      </c>
      <c r="G10888" s="205" t="s">
        <v>284</v>
      </c>
      <c r="H10888" s="207" t="s">
        <v>295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679</v>
      </c>
      <c r="C10889" s="205" t="s">
        <v>680</v>
      </c>
      <c r="D10889" s="72" t="str">
        <f t="shared" si="341"/>
        <v>jun/2019</v>
      </c>
      <c r="E10889" s="206">
        <v>43619</v>
      </c>
      <c r="F10889" s="205" t="s">
        <v>209</v>
      </c>
      <c r="G10889" s="205" t="s">
        <v>284</v>
      </c>
      <c r="H10889" s="207" t="s">
        <v>295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679</v>
      </c>
      <c r="C10890" s="205" t="s">
        <v>680</v>
      </c>
      <c r="D10890" s="72" t="str">
        <f t="shared" si="341"/>
        <v>jun/2019</v>
      </c>
      <c r="E10890" s="206">
        <v>43619</v>
      </c>
      <c r="F10890" s="205" t="s">
        <v>209</v>
      </c>
      <c r="G10890" s="205" t="s">
        <v>284</v>
      </c>
      <c r="H10890" s="207" t="s">
        <v>295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679</v>
      </c>
      <c r="C10891" s="205" t="s">
        <v>680</v>
      </c>
      <c r="D10891" s="72" t="str">
        <f t="shared" si="341"/>
        <v>jun/2019</v>
      </c>
      <c r="E10891" s="206">
        <v>43619</v>
      </c>
      <c r="F10891" s="205" t="s">
        <v>209</v>
      </c>
      <c r="G10891" s="205" t="s">
        <v>284</v>
      </c>
      <c r="H10891" s="207" t="s">
        <v>295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679</v>
      </c>
      <c r="C10892" s="205" t="s">
        <v>680</v>
      </c>
      <c r="D10892" s="72" t="str">
        <f t="shared" si="341"/>
        <v>jun/2019</v>
      </c>
      <c r="E10892" s="206">
        <v>43619</v>
      </c>
      <c r="F10892" s="205" t="s">
        <v>209</v>
      </c>
      <c r="G10892" s="205" t="s">
        <v>284</v>
      </c>
      <c r="H10892" s="207" t="s">
        <v>295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679</v>
      </c>
      <c r="C10893" s="205" t="s">
        <v>680</v>
      </c>
      <c r="D10893" s="72" t="str">
        <f t="shared" si="341"/>
        <v>jun/2019</v>
      </c>
      <c r="E10893" s="206">
        <v>43619</v>
      </c>
      <c r="F10893" s="205" t="s">
        <v>209</v>
      </c>
      <c r="G10893" s="205" t="s">
        <v>284</v>
      </c>
      <c r="H10893" s="207" t="s">
        <v>295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679</v>
      </c>
      <c r="C10894" s="205" t="s">
        <v>680</v>
      </c>
      <c r="D10894" s="72" t="str">
        <f t="shared" si="341"/>
        <v>jun/2019</v>
      </c>
      <c r="E10894" s="206">
        <v>43619</v>
      </c>
      <c r="F10894" s="205" t="s">
        <v>209</v>
      </c>
      <c r="G10894" s="205" t="s">
        <v>284</v>
      </c>
      <c r="H10894" s="207" t="s">
        <v>295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679</v>
      </c>
      <c r="C10895" s="205" t="s">
        <v>680</v>
      </c>
      <c r="D10895" s="72" t="str">
        <f t="shared" si="341"/>
        <v>jun/2019</v>
      </c>
      <c r="E10895" s="206">
        <v>43619</v>
      </c>
      <c r="F10895" s="205" t="s">
        <v>209</v>
      </c>
      <c r="G10895" s="205" t="s">
        <v>284</v>
      </c>
      <c r="H10895" s="207" t="s">
        <v>295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679</v>
      </c>
      <c r="C10896" s="205" t="s">
        <v>680</v>
      </c>
      <c r="D10896" s="72" t="str">
        <f t="shared" si="341"/>
        <v>jun/2019</v>
      </c>
      <c r="E10896" s="206">
        <v>43619</v>
      </c>
      <c r="F10896" s="205" t="s">
        <v>209</v>
      </c>
      <c r="G10896" s="205" t="s">
        <v>284</v>
      </c>
      <c r="H10896" s="207" t="s">
        <v>295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679</v>
      </c>
      <c r="C10897" s="205" t="s">
        <v>680</v>
      </c>
      <c r="D10897" s="72" t="str">
        <f t="shared" si="341"/>
        <v>jun/2019</v>
      </c>
      <c r="E10897" s="206">
        <v>43619</v>
      </c>
      <c r="F10897" s="205" t="s">
        <v>209</v>
      </c>
      <c r="G10897" s="205" t="s">
        <v>284</v>
      </c>
      <c r="H10897" s="207" t="s">
        <v>295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679</v>
      </c>
      <c r="C10898" s="205" t="s">
        <v>680</v>
      </c>
      <c r="D10898" s="72" t="str">
        <f t="shared" si="341"/>
        <v>jun/2019</v>
      </c>
      <c r="E10898" s="206">
        <v>43619</v>
      </c>
      <c r="F10898" s="205" t="s">
        <v>209</v>
      </c>
      <c r="G10898" s="205" t="s">
        <v>284</v>
      </c>
      <c r="H10898" s="207" t="s">
        <v>295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679</v>
      </c>
      <c r="C10899" s="205" t="s">
        <v>680</v>
      </c>
      <c r="D10899" s="72" t="str">
        <f t="shared" si="341"/>
        <v>jun/2019</v>
      </c>
      <c r="E10899" s="206">
        <v>43619</v>
      </c>
      <c r="F10899" s="205" t="s">
        <v>209</v>
      </c>
      <c r="G10899" s="205" t="s">
        <v>284</v>
      </c>
      <c r="H10899" s="207" t="s">
        <v>295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679</v>
      </c>
      <c r="C10900" s="205" t="s">
        <v>680</v>
      </c>
      <c r="D10900" s="72" t="str">
        <f t="shared" si="341"/>
        <v>jun/2019</v>
      </c>
      <c r="E10900" s="206">
        <v>43619</v>
      </c>
      <c r="F10900" s="205" t="s">
        <v>209</v>
      </c>
      <c r="G10900" s="205" t="s">
        <v>284</v>
      </c>
      <c r="H10900" s="207" t="s">
        <v>295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679</v>
      </c>
      <c r="C10901" s="205" t="s">
        <v>680</v>
      </c>
      <c r="D10901" s="72" t="str">
        <f t="shared" si="341"/>
        <v>jun/2019</v>
      </c>
      <c r="E10901" s="206">
        <v>43619</v>
      </c>
      <c r="F10901" s="205" t="s">
        <v>209</v>
      </c>
      <c r="G10901" s="205" t="s">
        <v>284</v>
      </c>
      <c r="H10901" s="207" t="s">
        <v>295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679</v>
      </c>
      <c r="C10902" s="205" t="s">
        <v>680</v>
      </c>
      <c r="D10902" s="72" t="str">
        <f t="shared" si="341"/>
        <v>jun/2019</v>
      </c>
      <c r="E10902" s="206">
        <v>43619</v>
      </c>
      <c r="F10902" s="205" t="s">
        <v>209</v>
      </c>
      <c r="G10902" s="205" t="s">
        <v>284</v>
      </c>
      <c r="H10902" s="207" t="s">
        <v>295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679</v>
      </c>
      <c r="C10903" s="205" t="s">
        <v>680</v>
      </c>
      <c r="D10903" s="72" t="str">
        <f t="shared" si="341"/>
        <v>jun/2019</v>
      </c>
      <c r="E10903" s="206">
        <v>43619</v>
      </c>
      <c r="F10903" s="205" t="s">
        <v>209</v>
      </c>
      <c r="G10903" s="205" t="s">
        <v>284</v>
      </c>
      <c r="H10903" s="207" t="s">
        <v>295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679</v>
      </c>
      <c r="C10904" s="205" t="s">
        <v>680</v>
      </c>
      <c r="D10904" s="72" t="str">
        <f t="shared" si="341"/>
        <v>jun/2019</v>
      </c>
      <c r="E10904" s="206">
        <v>43619</v>
      </c>
      <c r="F10904" s="205" t="s">
        <v>209</v>
      </c>
      <c r="G10904" s="205" t="s">
        <v>284</v>
      </c>
      <c r="H10904" s="207" t="s">
        <v>295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679</v>
      </c>
      <c r="C10905" s="205" t="s">
        <v>680</v>
      </c>
      <c r="D10905" s="72" t="str">
        <f t="shared" si="341"/>
        <v>jun/2019</v>
      </c>
      <c r="E10905" s="206">
        <v>43619</v>
      </c>
      <c r="F10905" s="205" t="s">
        <v>209</v>
      </c>
      <c r="G10905" s="205" t="s">
        <v>284</v>
      </c>
      <c r="H10905" s="207" t="s">
        <v>295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679</v>
      </c>
      <c r="C10906" s="205" t="s">
        <v>680</v>
      </c>
      <c r="D10906" s="72" t="str">
        <f t="shared" si="341"/>
        <v>jun/2019</v>
      </c>
      <c r="E10906" s="206">
        <v>43619</v>
      </c>
      <c r="F10906" s="205" t="s">
        <v>209</v>
      </c>
      <c r="G10906" s="205" t="s">
        <v>284</v>
      </c>
      <c r="H10906" s="207" t="s">
        <v>295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681</v>
      </c>
      <c r="C10907" s="205" t="s">
        <v>680</v>
      </c>
      <c r="D10907" s="72" t="str">
        <f t="shared" si="341"/>
        <v>jun/2019</v>
      </c>
      <c r="E10907" s="206">
        <v>43619</v>
      </c>
      <c r="F10907" s="205" t="s">
        <v>200</v>
      </c>
      <c r="G10907" s="205" t="s">
        <v>284</v>
      </c>
      <c r="H10907" s="207" t="s">
        <v>1875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681</v>
      </c>
      <c r="C10908" s="205" t="s">
        <v>680</v>
      </c>
      <c r="D10908" s="72" t="str">
        <f t="shared" si="341"/>
        <v>jun/2019</v>
      </c>
      <c r="E10908" s="206">
        <v>43619</v>
      </c>
      <c r="F10908" s="205" t="s">
        <v>200</v>
      </c>
      <c r="G10908" s="205" t="s">
        <v>284</v>
      </c>
      <c r="H10908" s="207" t="s">
        <v>1875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681</v>
      </c>
      <c r="C10909" s="205" t="s">
        <v>680</v>
      </c>
      <c r="D10909" s="72" t="str">
        <f t="shared" si="341"/>
        <v>jun/2019</v>
      </c>
      <c r="E10909" s="206">
        <v>43619</v>
      </c>
      <c r="F10909" s="205" t="s">
        <v>200</v>
      </c>
      <c r="G10909" s="205" t="s">
        <v>284</v>
      </c>
      <c r="H10909" s="207" t="s">
        <v>1875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679</v>
      </c>
      <c r="C10910" s="205" t="s">
        <v>680</v>
      </c>
      <c r="D10910" s="72" t="str">
        <f t="shared" si="341"/>
        <v>jun/2019</v>
      </c>
      <c r="E10910" s="206">
        <v>43619</v>
      </c>
      <c r="F10910" s="205" t="s">
        <v>200</v>
      </c>
      <c r="G10910" s="205" t="s">
        <v>284</v>
      </c>
      <c r="H10910" s="207" t="s">
        <v>1875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679</v>
      </c>
      <c r="C10911" s="205" t="s">
        <v>680</v>
      </c>
      <c r="D10911" s="72" t="str">
        <f t="shared" si="341"/>
        <v>jun/2019</v>
      </c>
      <c r="E10911" s="206">
        <v>43619</v>
      </c>
      <c r="F10911" s="205" t="s">
        <v>200</v>
      </c>
      <c r="G10911" s="205" t="s">
        <v>284</v>
      </c>
      <c r="H10911" s="207" t="s">
        <v>1875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679</v>
      </c>
      <c r="C10912" s="205" t="s">
        <v>680</v>
      </c>
      <c r="D10912" s="72" t="str">
        <f t="shared" si="341"/>
        <v>jun/2019</v>
      </c>
      <c r="E10912" s="206">
        <v>43619</v>
      </c>
      <c r="F10912" s="205" t="s">
        <v>200</v>
      </c>
      <c r="G10912" s="205" t="s">
        <v>284</v>
      </c>
      <c r="H10912" s="207" t="s">
        <v>1875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679</v>
      </c>
      <c r="C10913" s="205" t="s">
        <v>680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290</v>
      </c>
      <c r="H10913" s="207" t="s">
        <v>1563</v>
      </c>
      <c r="I10913" s="207" t="s">
        <v>238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679</v>
      </c>
      <c r="C10914" s="205" t="s">
        <v>680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310</v>
      </c>
      <c r="H10914" s="207" t="s">
        <v>1563</v>
      </c>
      <c r="I10914" s="207" t="s">
        <v>238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679</v>
      </c>
      <c r="C10915" s="205" t="s">
        <v>680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284</v>
      </c>
      <c r="H10915" s="207" t="s">
        <v>1563</v>
      </c>
      <c r="I10915" s="207" t="s">
        <v>238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679</v>
      </c>
      <c r="C10916" s="205" t="s">
        <v>680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284</v>
      </c>
      <c r="H10916" s="207" t="s">
        <v>1563</v>
      </c>
      <c r="I10916" s="207" t="s">
        <v>238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679</v>
      </c>
      <c r="C10917" s="205" t="s">
        <v>680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284</v>
      </c>
      <c r="H10917" s="207" t="s">
        <v>1600</v>
      </c>
      <c r="I10917" s="207" t="s">
        <v>238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679</v>
      </c>
      <c r="C10918" s="205" t="s">
        <v>680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284</v>
      </c>
      <c r="H10918" s="207" t="s">
        <v>1600</v>
      </c>
      <c r="I10918" s="207" t="s">
        <v>238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679</v>
      </c>
      <c r="C10919" s="205" t="s">
        <v>680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284</v>
      </c>
      <c r="H10919" s="229" t="s">
        <v>1600</v>
      </c>
      <c r="I10919" s="229" t="s">
        <v>238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679</v>
      </c>
      <c r="C10920" s="205" t="s">
        <v>680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284</v>
      </c>
      <c r="H10920" s="207" t="s">
        <v>1901</v>
      </c>
      <c r="I10920" s="207" t="s">
        <v>239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679</v>
      </c>
      <c r="C10921" s="205" t="s">
        <v>680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284</v>
      </c>
      <c r="H10921" s="207" t="s">
        <v>1901</v>
      </c>
      <c r="I10921" s="207" t="s">
        <v>239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679</v>
      </c>
      <c r="C10922" s="205" t="s">
        <v>680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284</v>
      </c>
      <c r="H10922" s="207" t="s">
        <v>1901</v>
      </c>
      <c r="I10922" s="207" t="s">
        <v>239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679</v>
      </c>
      <c r="C10923" s="205" t="s">
        <v>680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284</v>
      </c>
      <c r="H10923" s="207" t="s">
        <v>1901</v>
      </c>
      <c r="I10923" s="207" t="s">
        <v>239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679</v>
      </c>
      <c r="C10924" s="205" t="s">
        <v>680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284</v>
      </c>
      <c r="H10924" s="207" t="s">
        <v>343</v>
      </c>
      <c r="I10924" s="207" t="s">
        <v>238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679</v>
      </c>
      <c r="C10925" s="205" t="s">
        <v>680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284</v>
      </c>
      <c r="H10925" s="207" t="s">
        <v>343</v>
      </c>
      <c r="I10925" s="207" t="s">
        <v>189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679</v>
      </c>
      <c r="C10926" s="205" t="s">
        <v>680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284</v>
      </c>
      <c r="H10926" s="207" t="s">
        <v>343</v>
      </c>
      <c r="I10926" s="207" t="s">
        <v>238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679</v>
      </c>
      <c r="C10927" s="205" t="s">
        <v>680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284</v>
      </c>
      <c r="H10927" s="207" t="s">
        <v>343</v>
      </c>
      <c r="I10927" s="207" t="s">
        <v>189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679</v>
      </c>
      <c r="C10928" s="205" t="s">
        <v>680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284</v>
      </c>
      <c r="H10928" s="207" t="s">
        <v>343</v>
      </c>
      <c r="I10928" s="207" t="s">
        <v>237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679</v>
      </c>
      <c r="C10929" s="205" t="s">
        <v>680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284</v>
      </c>
      <c r="H10929" s="207" t="s">
        <v>343</v>
      </c>
      <c r="I10929" s="207" t="s">
        <v>189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679</v>
      </c>
      <c r="C10930" s="205" t="s">
        <v>680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284</v>
      </c>
      <c r="H10930" s="207" t="s">
        <v>343</v>
      </c>
      <c r="I10930" s="207" t="s">
        <v>238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679</v>
      </c>
      <c r="C10931" s="205" t="s">
        <v>680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284</v>
      </c>
      <c r="H10931" s="207" t="s">
        <v>343</v>
      </c>
      <c r="I10931" s="207" t="s">
        <v>189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679</v>
      </c>
      <c r="C10932" s="205" t="s">
        <v>680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284</v>
      </c>
      <c r="H10932" s="207" t="s">
        <v>343</v>
      </c>
      <c r="I10932" s="207" t="s">
        <v>238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679</v>
      </c>
      <c r="C10933" s="205" t="s">
        <v>680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284</v>
      </c>
      <c r="H10933" s="207" t="s">
        <v>343</v>
      </c>
      <c r="I10933" s="207" t="s">
        <v>189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679</v>
      </c>
      <c r="C10934" s="205" t="s">
        <v>680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284</v>
      </c>
      <c r="H10934" s="207" t="s">
        <v>343</v>
      </c>
      <c r="I10934" s="207" t="s">
        <v>238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679</v>
      </c>
      <c r="C10935" s="205" t="s">
        <v>680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284</v>
      </c>
      <c r="H10935" s="207" t="s">
        <v>343</v>
      </c>
      <c r="I10935" s="207" t="s">
        <v>189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679</v>
      </c>
      <c r="C10936" s="205" t="s">
        <v>680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284</v>
      </c>
      <c r="H10936" s="207" t="s">
        <v>1011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679</v>
      </c>
      <c r="C10937" s="205" t="s">
        <v>680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284</v>
      </c>
      <c r="H10937" s="207" t="s">
        <v>386</v>
      </c>
      <c r="I10937" s="207" t="s">
        <v>237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679</v>
      </c>
      <c r="C10938" s="205" t="s">
        <v>680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286</v>
      </c>
      <c r="H10938" s="207" t="s">
        <v>1908</v>
      </c>
      <c r="I10938" s="207" t="s">
        <v>237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679</v>
      </c>
      <c r="C10939" s="205" t="s">
        <v>680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286</v>
      </c>
      <c r="H10939" s="207" t="s">
        <v>1908</v>
      </c>
      <c r="I10939" s="207" t="s">
        <v>189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679</v>
      </c>
      <c r="C10940" s="205" t="s">
        <v>680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286</v>
      </c>
      <c r="H10940" s="207" t="s">
        <v>1908</v>
      </c>
      <c r="I10940" s="207" t="s">
        <v>189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679</v>
      </c>
      <c r="C10941" s="205" t="s">
        <v>680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286</v>
      </c>
      <c r="H10941" s="207" t="s">
        <v>1908</v>
      </c>
      <c r="I10941" s="207" t="s">
        <v>237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679</v>
      </c>
      <c r="C10942" s="205" t="s">
        <v>680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300</v>
      </c>
      <c r="H10942" s="207" t="s">
        <v>386</v>
      </c>
      <c r="I10942" s="207" t="s">
        <v>237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679</v>
      </c>
      <c r="C10943" s="205" t="s">
        <v>680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310</v>
      </c>
      <c r="H10943" s="207" t="s">
        <v>1908</v>
      </c>
      <c r="I10943" s="207" t="s">
        <v>237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679</v>
      </c>
      <c r="C10944" s="205" t="s">
        <v>680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290</v>
      </c>
      <c r="H10944" s="207" t="s">
        <v>1908</v>
      </c>
      <c r="I10944" s="207" t="s">
        <v>237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679</v>
      </c>
      <c r="C10945" s="205" t="s">
        <v>680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310</v>
      </c>
      <c r="H10945" s="207" t="s">
        <v>1908</v>
      </c>
      <c r="I10945" s="207" t="s">
        <v>189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679</v>
      </c>
      <c r="C10946" s="205" t="s">
        <v>680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290</v>
      </c>
      <c r="H10946" s="207" t="s">
        <v>1908</v>
      </c>
      <c r="I10946" s="207" t="s">
        <v>189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679</v>
      </c>
      <c r="C10947" s="205" t="s">
        <v>680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290</v>
      </c>
      <c r="H10947" s="207" t="s">
        <v>1908</v>
      </c>
      <c r="I10947" s="207" t="s">
        <v>189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679</v>
      </c>
      <c r="C10948" s="205" t="s">
        <v>680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310</v>
      </c>
      <c r="H10948" s="207" t="s">
        <v>1908</v>
      </c>
      <c r="I10948" s="207" t="s">
        <v>189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679</v>
      </c>
      <c r="C10949" s="205" t="s">
        <v>680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310</v>
      </c>
      <c r="H10949" s="207" t="s">
        <v>1908</v>
      </c>
      <c r="I10949" s="207" t="s">
        <v>237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679</v>
      </c>
      <c r="C10950" s="205" t="s">
        <v>680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290</v>
      </c>
      <c r="H10950" s="207" t="s">
        <v>1908</v>
      </c>
      <c r="I10950" s="207" t="s">
        <v>237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679</v>
      </c>
      <c r="C10951" s="205" t="s">
        <v>680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284</v>
      </c>
      <c r="H10951" s="207" t="s">
        <v>1908</v>
      </c>
      <c r="I10951" s="207" t="s">
        <v>249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679</v>
      </c>
      <c r="C10952" s="205" t="s">
        <v>680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284</v>
      </c>
      <c r="H10952" s="207" t="s">
        <v>1908</v>
      </c>
      <c r="I10952" s="207" t="s">
        <v>189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679</v>
      </c>
      <c r="C10953" s="205" t="s">
        <v>680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284</v>
      </c>
      <c r="H10953" s="207" t="s">
        <v>1908</v>
      </c>
      <c r="I10953" s="207" t="s">
        <v>189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679</v>
      </c>
      <c r="C10954" s="205" t="s">
        <v>680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284</v>
      </c>
      <c r="H10954" s="207" t="s">
        <v>1908</v>
      </c>
      <c r="I10954" s="207" t="s">
        <v>249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679</v>
      </c>
      <c r="C10955" s="205" t="s">
        <v>680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284</v>
      </c>
      <c r="H10955" s="207" t="s">
        <v>359</v>
      </c>
      <c r="I10955" s="207" t="s">
        <v>237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679</v>
      </c>
      <c r="C10956" s="205" t="s">
        <v>680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284</v>
      </c>
      <c r="H10956" s="207" t="s">
        <v>359</v>
      </c>
      <c r="I10956" s="207" t="s">
        <v>240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679</v>
      </c>
      <c r="C10957" s="205" t="s">
        <v>680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284</v>
      </c>
      <c r="H10957" s="207" t="s">
        <v>359</v>
      </c>
      <c r="I10957" s="207" t="s">
        <v>237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679</v>
      </c>
      <c r="C10958" s="205" t="s">
        <v>680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284</v>
      </c>
      <c r="H10958" s="207" t="s">
        <v>359</v>
      </c>
      <c r="I10958" s="207" t="s">
        <v>237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679</v>
      </c>
      <c r="C10959" s="205" t="s">
        <v>680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284</v>
      </c>
      <c r="H10959" s="207" t="s">
        <v>359</v>
      </c>
      <c r="I10959" s="207" t="s">
        <v>238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679</v>
      </c>
      <c r="C10960" s="205" t="s">
        <v>680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284</v>
      </c>
      <c r="H10960" s="207" t="s">
        <v>359</v>
      </c>
      <c r="I10960" s="207" t="s">
        <v>237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679</v>
      </c>
      <c r="C10961" s="205" t="s">
        <v>680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284</v>
      </c>
      <c r="H10961" s="207" t="s">
        <v>359</v>
      </c>
      <c r="I10961" s="207" t="s">
        <v>238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679</v>
      </c>
      <c r="C10962" s="205" t="s">
        <v>680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284</v>
      </c>
      <c r="H10962" s="207" t="s">
        <v>359</v>
      </c>
      <c r="I10962" s="207" t="s">
        <v>237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679</v>
      </c>
      <c r="C10963" s="205" t="s">
        <v>680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284</v>
      </c>
      <c r="H10963" s="207" t="s">
        <v>359</v>
      </c>
      <c r="I10963" s="207" t="s">
        <v>238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679</v>
      </c>
      <c r="C10964" s="205" t="s">
        <v>680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284</v>
      </c>
      <c r="H10964" s="207" t="s">
        <v>359</v>
      </c>
      <c r="I10964" s="207" t="s">
        <v>237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679</v>
      </c>
      <c r="C10965" s="205" t="s">
        <v>680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284</v>
      </c>
      <c r="H10965" s="207" t="s">
        <v>359</v>
      </c>
      <c r="I10965" s="207" t="s">
        <v>237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679</v>
      </c>
      <c r="C10966" s="205" t="s">
        <v>680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284</v>
      </c>
      <c r="H10966" s="207" t="s">
        <v>359</v>
      </c>
      <c r="I10966" s="207" t="s">
        <v>238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679</v>
      </c>
      <c r="C10967" s="205" t="s">
        <v>680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284</v>
      </c>
      <c r="H10967" s="207" t="s">
        <v>2026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679</v>
      </c>
      <c r="C10968" s="205" t="s">
        <v>680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284</v>
      </c>
      <c r="H10968" s="207" t="s">
        <v>2026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679</v>
      </c>
      <c r="C10969" s="205" t="s">
        <v>680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284</v>
      </c>
      <c r="H10969" s="207" t="s">
        <v>448</v>
      </c>
      <c r="I10969" s="207" t="s">
        <v>238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679</v>
      </c>
      <c r="C10970" s="205" t="s">
        <v>680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284</v>
      </c>
      <c r="H10970" s="207" t="s">
        <v>448</v>
      </c>
      <c r="I10970" s="207" t="s">
        <v>189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679</v>
      </c>
      <c r="C10971" s="205" t="s">
        <v>680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284</v>
      </c>
      <c r="H10971" s="207" t="s">
        <v>448</v>
      </c>
      <c r="I10971" s="207" t="s">
        <v>237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679</v>
      </c>
      <c r="C10972" s="205" t="s">
        <v>680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284</v>
      </c>
      <c r="H10972" s="207" t="s">
        <v>448</v>
      </c>
      <c r="I10972" s="207" t="s">
        <v>189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679</v>
      </c>
      <c r="C10973" s="205" t="s">
        <v>680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284</v>
      </c>
      <c r="H10973" s="207" t="s">
        <v>448</v>
      </c>
      <c r="I10973" s="207" t="s">
        <v>237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679</v>
      </c>
      <c r="C10974" s="205" t="s">
        <v>680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284</v>
      </c>
      <c r="H10974" s="207" t="s">
        <v>448</v>
      </c>
      <c r="I10974" s="207" t="s">
        <v>189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679</v>
      </c>
      <c r="C10975" s="205" t="s">
        <v>680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284</v>
      </c>
      <c r="H10975" s="207" t="s">
        <v>1656</v>
      </c>
      <c r="I10975" s="207" t="s">
        <v>237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679</v>
      </c>
      <c r="C10976" s="205" t="s">
        <v>680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284</v>
      </c>
      <c r="H10976" s="207" t="s">
        <v>1656</v>
      </c>
      <c r="I10976" s="207" t="s">
        <v>189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679</v>
      </c>
      <c r="C10977" s="205" t="s">
        <v>680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284</v>
      </c>
      <c r="H10977" s="207" t="s">
        <v>1656</v>
      </c>
      <c r="I10977" s="207" t="s">
        <v>237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679</v>
      </c>
      <c r="C10978" s="205" t="s">
        <v>680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284</v>
      </c>
      <c r="H10978" s="207" t="s">
        <v>1656</v>
      </c>
      <c r="I10978" s="207" t="s">
        <v>189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679</v>
      </c>
      <c r="C10979" s="205" t="s">
        <v>680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284</v>
      </c>
      <c r="H10979" s="207" t="s">
        <v>1656</v>
      </c>
      <c r="I10979" s="207" t="s">
        <v>237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679</v>
      </c>
      <c r="C10980" s="205" t="s">
        <v>680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284</v>
      </c>
      <c r="H10980" s="207" t="s">
        <v>1656</v>
      </c>
      <c r="I10980" s="207" t="s">
        <v>189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679</v>
      </c>
      <c r="C10981" s="205" t="s">
        <v>680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284</v>
      </c>
      <c r="H10981" s="207" t="s">
        <v>1656</v>
      </c>
      <c r="I10981" s="207" t="s">
        <v>237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679</v>
      </c>
      <c r="C10982" s="205" t="s">
        <v>680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284</v>
      </c>
      <c r="H10982" s="207" t="s">
        <v>1656</v>
      </c>
      <c r="I10982" s="207" t="s">
        <v>189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679</v>
      </c>
      <c r="C10983" s="205" t="s">
        <v>680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284</v>
      </c>
      <c r="H10983" s="207" t="s">
        <v>1656</v>
      </c>
      <c r="I10983" s="207" t="s">
        <v>237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679</v>
      </c>
      <c r="C10984" s="205" t="s">
        <v>680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284</v>
      </c>
      <c r="H10984" s="207" t="s">
        <v>1656</v>
      </c>
      <c r="I10984" s="207" t="s">
        <v>189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679</v>
      </c>
      <c r="C10985" s="205" t="s">
        <v>680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284</v>
      </c>
      <c r="H10985" s="207" t="s">
        <v>1656</v>
      </c>
      <c r="I10985" s="207" t="s">
        <v>237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679</v>
      </c>
      <c r="C10986" s="205" t="s">
        <v>680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284</v>
      </c>
      <c r="H10986" s="207" t="s">
        <v>1656</v>
      </c>
      <c r="I10986" s="207" t="s">
        <v>189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679</v>
      </c>
      <c r="C10987" s="205" t="s">
        <v>680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284</v>
      </c>
      <c r="H10987" s="207" t="s">
        <v>1656</v>
      </c>
      <c r="I10987" s="207" t="s">
        <v>237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679</v>
      </c>
      <c r="C10988" s="205" t="s">
        <v>680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284</v>
      </c>
      <c r="H10988" s="207" t="s">
        <v>1656</v>
      </c>
      <c r="I10988" s="207" t="s">
        <v>189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679</v>
      </c>
      <c r="C10989" s="205" t="s">
        <v>680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284</v>
      </c>
      <c r="H10989" s="207" t="s">
        <v>1656</v>
      </c>
      <c r="I10989" s="207" t="s">
        <v>237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679</v>
      </c>
      <c r="C10990" s="205" t="s">
        <v>680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284</v>
      </c>
      <c r="H10990" s="207" t="s">
        <v>1656</v>
      </c>
      <c r="I10990" s="207" t="s">
        <v>189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679</v>
      </c>
      <c r="C10991" s="205" t="s">
        <v>680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284</v>
      </c>
      <c r="H10991" s="207" t="s">
        <v>1656</v>
      </c>
      <c r="I10991" s="207" t="s">
        <v>237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679</v>
      </c>
      <c r="C10992" s="205" t="s">
        <v>680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286</v>
      </c>
      <c r="H10992" s="207" t="s">
        <v>1656</v>
      </c>
      <c r="I10992" s="207" t="s">
        <v>237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679</v>
      </c>
      <c r="C10993" s="205" t="s">
        <v>680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284</v>
      </c>
      <c r="H10993" s="207" t="s">
        <v>1656</v>
      </c>
      <c r="I10993" s="207" t="s">
        <v>189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679</v>
      </c>
      <c r="C10994" s="205" t="s">
        <v>680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286</v>
      </c>
      <c r="H10994" s="207" t="s">
        <v>1656</v>
      </c>
      <c r="I10994" s="207" t="s">
        <v>189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679</v>
      </c>
      <c r="C10995" s="205" t="s">
        <v>680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286</v>
      </c>
      <c r="H10995" s="207" t="s">
        <v>352</v>
      </c>
      <c r="I10995" s="207" t="s">
        <v>237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679</v>
      </c>
      <c r="C10996" s="205" t="s">
        <v>680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286</v>
      </c>
      <c r="H10996" s="207" t="s">
        <v>352</v>
      </c>
      <c r="I10996" s="207" t="s">
        <v>189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679</v>
      </c>
      <c r="C10997" s="205" t="s">
        <v>680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310</v>
      </c>
      <c r="H10997" s="207" t="s">
        <v>352</v>
      </c>
      <c r="I10997" s="207" t="s">
        <v>237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679</v>
      </c>
      <c r="C10998" s="205" t="s">
        <v>680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290</v>
      </c>
      <c r="H10998" s="207" t="s">
        <v>352</v>
      </c>
      <c r="I10998" s="207" t="s">
        <v>237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679</v>
      </c>
      <c r="C10999" s="205" t="s">
        <v>680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310</v>
      </c>
      <c r="H10999" s="207" t="s">
        <v>352</v>
      </c>
      <c r="I10999" s="207" t="s">
        <v>189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679</v>
      </c>
      <c r="C11000" s="205" t="s">
        <v>680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290</v>
      </c>
      <c r="H11000" s="207" t="s">
        <v>352</v>
      </c>
      <c r="I11000" s="207" t="s">
        <v>189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679</v>
      </c>
      <c r="C11001" s="205" t="s">
        <v>680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290</v>
      </c>
      <c r="H11001" s="207" t="s">
        <v>352</v>
      </c>
      <c r="I11001" s="207" t="s">
        <v>237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679</v>
      </c>
      <c r="C11002" s="205" t="s">
        <v>680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310</v>
      </c>
      <c r="H11002" s="207" t="s">
        <v>352</v>
      </c>
      <c r="I11002" s="207" t="s">
        <v>237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679</v>
      </c>
      <c r="C11003" s="205" t="s">
        <v>680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310</v>
      </c>
      <c r="H11003" s="207" t="s">
        <v>352</v>
      </c>
      <c r="I11003" s="207" t="s">
        <v>189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679</v>
      </c>
      <c r="C11004" s="205" t="s">
        <v>680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290</v>
      </c>
      <c r="H11004" s="207" t="s">
        <v>352</v>
      </c>
      <c r="I11004" s="207" t="s">
        <v>189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679</v>
      </c>
      <c r="C11005" s="205" t="s">
        <v>680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284</v>
      </c>
      <c r="H11005" s="207" t="s">
        <v>1027</v>
      </c>
      <c r="I11005" s="207" t="s">
        <v>242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679</v>
      </c>
      <c r="C11006" s="205" t="s">
        <v>680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314</v>
      </c>
      <c r="H11006" s="207" t="s">
        <v>352</v>
      </c>
      <c r="I11006" s="207" t="s">
        <v>237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679</v>
      </c>
      <c r="C11007" s="205" t="s">
        <v>680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314</v>
      </c>
      <c r="H11007" s="207" t="s">
        <v>352</v>
      </c>
      <c r="I11007" s="207" t="s">
        <v>189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679</v>
      </c>
      <c r="C11008" s="205" t="s">
        <v>680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284</v>
      </c>
      <c r="H11008" s="207" t="s">
        <v>1027</v>
      </c>
      <c r="I11008" s="207" t="s">
        <v>242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679</v>
      </c>
      <c r="C11009" s="205" t="s">
        <v>680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284</v>
      </c>
      <c r="H11009" s="207" t="s">
        <v>1027</v>
      </c>
      <c r="I11009" s="207" t="s">
        <v>242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679</v>
      </c>
      <c r="C11010" s="205" t="s">
        <v>680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284</v>
      </c>
      <c r="H11010" s="207" t="s">
        <v>1027</v>
      </c>
      <c r="I11010" s="207" t="s">
        <v>242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679</v>
      </c>
      <c r="C11011" s="205" t="s">
        <v>680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284</v>
      </c>
      <c r="H11011" s="207" t="s">
        <v>1027</v>
      </c>
      <c r="I11011" s="207" t="s">
        <v>242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679</v>
      </c>
      <c r="C11012" s="205" t="s">
        <v>680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284</v>
      </c>
      <c r="H11012" s="207" t="s">
        <v>1027</v>
      </c>
      <c r="I11012" s="207" t="s">
        <v>242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679</v>
      </c>
      <c r="C11013" s="205" t="s">
        <v>680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284</v>
      </c>
      <c r="H11013" s="207" t="s">
        <v>1027</v>
      </c>
      <c r="I11013" s="207" t="s">
        <v>242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679</v>
      </c>
      <c r="C11014" s="205" t="s">
        <v>680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284</v>
      </c>
      <c r="H11014" s="207" t="s">
        <v>1027</v>
      </c>
      <c r="I11014" s="207" t="s">
        <v>242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679</v>
      </c>
      <c r="C11015" s="205" t="s">
        <v>680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284</v>
      </c>
      <c r="H11015" s="207" t="s">
        <v>1027</v>
      </c>
      <c r="I11015" s="207" t="s">
        <v>242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679</v>
      </c>
      <c r="C11016" s="205" t="s">
        <v>680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284</v>
      </c>
      <c r="H11016" s="207" t="s">
        <v>1027</v>
      </c>
      <c r="I11016" s="207" t="s">
        <v>242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679</v>
      </c>
      <c r="C11017" s="205" t="s">
        <v>680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284</v>
      </c>
      <c r="H11017" s="207" t="s">
        <v>1027</v>
      </c>
      <c r="I11017" s="207" t="s">
        <v>242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679</v>
      </c>
      <c r="C11018" s="205" t="s">
        <v>680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284</v>
      </c>
      <c r="H11018" s="207" t="s">
        <v>1027</v>
      </c>
      <c r="I11018" s="207" t="s">
        <v>242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679</v>
      </c>
      <c r="C11019" s="205" t="s">
        <v>680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284</v>
      </c>
      <c r="H11019" s="207" t="s">
        <v>1027</v>
      </c>
      <c r="I11019" s="207" t="s">
        <v>242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679</v>
      </c>
      <c r="C11020" s="205" t="s">
        <v>680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284</v>
      </c>
      <c r="H11020" s="207" t="s">
        <v>1027</v>
      </c>
      <c r="I11020" s="207" t="s">
        <v>242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679</v>
      </c>
      <c r="C11021" s="205" t="s">
        <v>680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284</v>
      </c>
      <c r="H11021" s="207" t="s">
        <v>1027</v>
      </c>
      <c r="I11021" s="207" t="s">
        <v>242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679</v>
      </c>
      <c r="C11022" s="205" t="s">
        <v>680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284</v>
      </c>
      <c r="H11022" s="207" t="s">
        <v>1027</v>
      </c>
      <c r="I11022" s="207" t="s">
        <v>242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679</v>
      </c>
      <c r="C11023" s="205" t="s">
        <v>680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284</v>
      </c>
      <c r="H11023" s="207" t="s">
        <v>1027</v>
      </c>
      <c r="I11023" s="207" t="s">
        <v>242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679</v>
      </c>
      <c r="C11024" s="205" t="s">
        <v>680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284</v>
      </c>
      <c r="H11024" s="207" t="s">
        <v>1027</v>
      </c>
      <c r="I11024" s="207" t="s">
        <v>242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679</v>
      </c>
      <c r="C11025" s="205" t="s">
        <v>680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284</v>
      </c>
      <c r="H11025" s="207" t="s">
        <v>1027</v>
      </c>
      <c r="I11025" s="207" t="s">
        <v>242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679</v>
      </c>
      <c r="C11026" s="205" t="s">
        <v>680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284</v>
      </c>
      <c r="H11026" s="207" t="s">
        <v>1027</v>
      </c>
      <c r="I11026" s="207" t="s">
        <v>242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679</v>
      </c>
      <c r="C11027" s="205" t="s">
        <v>680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284</v>
      </c>
      <c r="H11027" s="207" t="s">
        <v>1027</v>
      </c>
      <c r="I11027" s="207" t="s">
        <v>242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679</v>
      </c>
      <c r="C11028" s="205" t="s">
        <v>680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284</v>
      </c>
      <c r="H11028" s="207" t="s">
        <v>1027</v>
      </c>
      <c r="I11028" s="207" t="s">
        <v>242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679</v>
      </c>
      <c r="C11029" s="205" t="s">
        <v>680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284</v>
      </c>
      <c r="H11029" s="207" t="s">
        <v>1027</v>
      </c>
      <c r="I11029" s="207" t="s">
        <v>242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679</v>
      </c>
      <c r="C11030" s="205" t="s">
        <v>680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284</v>
      </c>
      <c r="H11030" s="207" t="s">
        <v>1027</v>
      </c>
      <c r="I11030" s="207" t="s">
        <v>242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679</v>
      </c>
      <c r="C11031" s="205" t="s">
        <v>680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284</v>
      </c>
      <c r="H11031" s="207" t="s">
        <v>1027</v>
      </c>
      <c r="I11031" s="207" t="s">
        <v>242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679</v>
      </c>
      <c r="C11032" s="205" t="s">
        <v>680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284</v>
      </c>
      <c r="H11032" s="207" t="s">
        <v>1027</v>
      </c>
      <c r="I11032" s="207" t="s">
        <v>242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679</v>
      </c>
      <c r="C11033" s="205" t="s">
        <v>680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284</v>
      </c>
      <c r="H11033" s="207" t="s">
        <v>1027</v>
      </c>
      <c r="I11033" s="207" t="s">
        <v>242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679</v>
      </c>
      <c r="C11034" s="205" t="s">
        <v>680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284</v>
      </c>
      <c r="H11034" s="207" t="s">
        <v>1027</v>
      </c>
      <c r="I11034" s="207" t="s">
        <v>242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679</v>
      </c>
      <c r="C11035" s="205" t="s">
        <v>680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284</v>
      </c>
      <c r="H11035" s="207" t="s">
        <v>1027</v>
      </c>
      <c r="I11035" s="207" t="s">
        <v>242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679</v>
      </c>
      <c r="C11036" s="205" t="s">
        <v>680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284</v>
      </c>
      <c r="H11036" s="207" t="s">
        <v>1027</v>
      </c>
      <c r="I11036" s="207" t="s">
        <v>242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679</v>
      </c>
      <c r="C11037" s="205" t="s">
        <v>680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284</v>
      </c>
      <c r="H11037" s="207" t="s">
        <v>1027</v>
      </c>
      <c r="I11037" s="207" t="s">
        <v>242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679</v>
      </c>
      <c r="C11038" s="205" t="s">
        <v>680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284</v>
      </c>
      <c r="H11038" s="207" t="s">
        <v>1027</v>
      </c>
      <c r="I11038" s="207" t="s">
        <v>242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679</v>
      </c>
      <c r="C11039" s="205" t="s">
        <v>680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284</v>
      </c>
      <c r="H11039" s="207" t="s">
        <v>1027</v>
      </c>
      <c r="I11039" s="207" t="s">
        <v>242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679</v>
      </c>
      <c r="C11040" s="205" t="s">
        <v>680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284</v>
      </c>
      <c r="H11040" s="207" t="s">
        <v>1027</v>
      </c>
      <c r="I11040" s="207" t="s">
        <v>242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679</v>
      </c>
      <c r="C11041" s="205" t="s">
        <v>680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284</v>
      </c>
      <c r="H11041" s="207" t="s">
        <v>1027</v>
      </c>
      <c r="I11041" s="207" t="s">
        <v>242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679</v>
      </c>
      <c r="C11042" s="205" t="s">
        <v>680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284</v>
      </c>
      <c r="H11042" s="207" t="s">
        <v>1027</v>
      </c>
      <c r="I11042" s="207" t="s">
        <v>242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679</v>
      </c>
      <c r="C11043" s="205" t="s">
        <v>680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284</v>
      </c>
      <c r="H11043" s="207" t="s">
        <v>1027</v>
      </c>
      <c r="I11043" s="207" t="s">
        <v>242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679</v>
      </c>
      <c r="C11044" s="205" t="s">
        <v>680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284</v>
      </c>
      <c r="H11044" s="207" t="s">
        <v>1027</v>
      </c>
      <c r="I11044" s="207" t="s">
        <v>242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679</v>
      </c>
      <c r="C11045" s="205" t="s">
        <v>680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284</v>
      </c>
      <c r="H11045" s="207" t="s">
        <v>1027</v>
      </c>
      <c r="I11045" s="207" t="s">
        <v>242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679</v>
      </c>
      <c r="C11046" s="205" t="s">
        <v>680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284</v>
      </c>
      <c r="H11046" s="207" t="s">
        <v>1027</v>
      </c>
      <c r="I11046" s="207" t="s">
        <v>242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679</v>
      </c>
      <c r="C11047" s="205" t="s">
        <v>680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284</v>
      </c>
      <c r="H11047" s="238" t="s">
        <v>1027</v>
      </c>
      <c r="I11047" s="207" t="s">
        <v>242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679</v>
      </c>
      <c r="C11048" s="205" t="s">
        <v>680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284</v>
      </c>
      <c r="H11048" s="238" t="s">
        <v>1027</v>
      </c>
      <c r="I11048" s="207" t="s">
        <v>242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679</v>
      </c>
      <c r="C11049" s="205" t="s">
        <v>680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284</v>
      </c>
      <c r="H11049" s="207" t="s">
        <v>1027</v>
      </c>
      <c r="I11049" s="207" t="s">
        <v>242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679</v>
      </c>
      <c r="C11050" s="205" t="s">
        <v>680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284</v>
      </c>
      <c r="H11050" s="207" t="s">
        <v>1027</v>
      </c>
      <c r="I11050" s="207" t="s">
        <v>242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679</v>
      </c>
      <c r="C11051" s="205" t="s">
        <v>680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284</v>
      </c>
      <c r="H11051" s="207" t="s">
        <v>1027</v>
      </c>
      <c r="I11051" s="207" t="s">
        <v>242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679</v>
      </c>
      <c r="C11052" s="205" t="s">
        <v>680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284</v>
      </c>
      <c r="H11052" s="207" t="s">
        <v>1027</v>
      </c>
      <c r="I11052" s="207" t="s">
        <v>242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679</v>
      </c>
      <c r="C11053" s="205" t="s">
        <v>680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284</v>
      </c>
      <c r="H11053" s="207" t="s">
        <v>1027</v>
      </c>
      <c r="I11053" s="207" t="s">
        <v>242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679</v>
      </c>
      <c r="C11054" s="205" t="s">
        <v>680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284</v>
      </c>
      <c r="H11054" s="207" t="s">
        <v>1027</v>
      </c>
      <c r="I11054" s="207" t="s">
        <v>242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679</v>
      </c>
      <c r="C11055" s="205" t="s">
        <v>680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284</v>
      </c>
      <c r="H11055" s="207" t="s">
        <v>1027</v>
      </c>
      <c r="I11055" s="207" t="s">
        <v>242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679</v>
      </c>
      <c r="C11056" s="205" t="s">
        <v>680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284</v>
      </c>
      <c r="H11056" s="207" t="s">
        <v>1027</v>
      </c>
      <c r="I11056" s="207" t="s">
        <v>242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679</v>
      </c>
      <c r="C11057" s="205" t="s">
        <v>680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284</v>
      </c>
      <c r="H11057" s="207" t="s">
        <v>1027</v>
      </c>
      <c r="I11057" s="207" t="s">
        <v>242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679</v>
      </c>
      <c r="C11058" s="205" t="s">
        <v>680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284</v>
      </c>
      <c r="H11058" s="207" t="s">
        <v>1027</v>
      </c>
      <c r="I11058" s="207" t="s">
        <v>242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679</v>
      </c>
      <c r="C11059" s="205" t="s">
        <v>680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284</v>
      </c>
      <c r="H11059" s="207" t="s">
        <v>1027</v>
      </c>
      <c r="I11059" s="207" t="s">
        <v>242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679</v>
      </c>
      <c r="C11060" s="205" t="s">
        <v>680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284</v>
      </c>
      <c r="H11060" s="207" t="s">
        <v>1027</v>
      </c>
      <c r="I11060" s="207" t="s">
        <v>242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679</v>
      </c>
      <c r="C11061" s="205" t="s">
        <v>680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284</v>
      </c>
      <c r="H11061" s="207" t="s">
        <v>1027</v>
      </c>
      <c r="I11061" s="207" t="s">
        <v>242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679</v>
      </c>
      <c r="C11062" s="205" t="s">
        <v>680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284</v>
      </c>
      <c r="H11062" s="207" t="s">
        <v>1027</v>
      </c>
      <c r="I11062" s="207" t="s">
        <v>242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679</v>
      </c>
      <c r="C11063" s="205" t="s">
        <v>680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284</v>
      </c>
      <c r="H11063" s="207" t="s">
        <v>1027</v>
      </c>
      <c r="I11063" s="207" t="s">
        <v>242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679</v>
      </c>
      <c r="C11064" s="205" t="s">
        <v>680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284</v>
      </c>
      <c r="H11064" s="207" t="s">
        <v>1027</v>
      </c>
      <c r="I11064" s="207" t="s">
        <v>242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679</v>
      </c>
      <c r="C11065" s="205" t="s">
        <v>680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284</v>
      </c>
      <c r="H11065" s="207" t="s">
        <v>1027</v>
      </c>
      <c r="I11065" s="207" t="s">
        <v>242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679</v>
      </c>
      <c r="C11066" s="205" t="s">
        <v>680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284</v>
      </c>
      <c r="H11066" s="207" t="s">
        <v>1027</v>
      </c>
      <c r="I11066" s="207" t="s">
        <v>242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679</v>
      </c>
      <c r="C11067" s="205" t="s">
        <v>680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284</v>
      </c>
      <c r="H11067" s="207" t="s">
        <v>1027</v>
      </c>
      <c r="I11067" s="207" t="s">
        <v>242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679</v>
      </c>
      <c r="C11068" s="205" t="s">
        <v>680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284</v>
      </c>
      <c r="H11068" s="207" t="s">
        <v>1027</v>
      </c>
      <c r="I11068" s="207" t="s">
        <v>242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679</v>
      </c>
      <c r="C11069" s="205" t="s">
        <v>680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284</v>
      </c>
      <c r="H11069" s="207" t="s">
        <v>1027</v>
      </c>
      <c r="I11069" s="207" t="s">
        <v>242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679</v>
      </c>
      <c r="C11070" s="205" t="s">
        <v>680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284</v>
      </c>
      <c r="H11070" s="207" t="s">
        <v>1027</v>
      </c>
      <c r="I11070" s="207" t="s">
        <v>242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679</v>
      </c>
      <c r="C11071" s="205" t="s">
        <v>680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284</v>
      </c>
      <c r="H11071" s="207" t="s">
        <v>1027</v>
      </c>
      <c r="I11071" s="207" t="s">
        <v>242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679</v>
      </c>
      <c r="C11072" s="205" t="s">
        <v>680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284</v>
      </c>
      <c r="H11072" s="207" t="s">
        <v>1027</v>
      </c>
      <c r="I11072" s="207" t="s">
        <v>242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679</v>
      </c>
      <c r="C11073" s="205" t="s">
        <v>680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284</v>
      </c>
      <c r="H11073" s="207" t="s">
        <v>1027</v>
      </c>
      <c r="I11073" s="207" t="s">
        <v>242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679</v>
      </c>
      <c r="C11074" s="205" t="s">
        <v>680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284</v>
      </c>
      <c r="H11074" s="207" t="s">
        <v>1027</v>
      </c>
      <c r="I11074" s="207" t="s">
        <v>242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679</v>
      </c>
      <c r="C11075" s="205" t="s">
        <v>680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284</v>
      </c>
      <c r="H11075" s="207" t="s">
        <v>1027</v>
      </c>
      <c r="I11075" s="207" t="s">
        <v>242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679</v>
      </c>
      <c r="C11076" s="205" t="s">
        <v>680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284</v>
      </c>
      <c r="H11076" s="207" t="s">
        <v>1027</v>
      </c>
      <c r="I11076" s="207" t="s">
        <v>242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679</v>
      </c>
      <c r="C11077" s="205" t="s">
        <v>680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284</v>
      </c>
      <c r="H11077" s="207" t="s">
        <v>1027</v>
      </c>
      <c r="I11077" s="207" t="s">
        <v>242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679</v>
      </c>
      <c r="C11078" s="205" t="s">
        <v>680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284</v>
      </c>
      <c r="H11078" s="207" t="s">
        <v>1027</v>
      </c>
      <c r="I11078" s="207" t="s">
        <v>242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679</v>
      </c>
      <c r="C11079" s="205" t="s">
        <v>680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284</v>
      </c>
      <c r="H11079" s="207" t="s">
        <v>1027</v>
      </c>
      <c r="I11079" s="207" t="s">
        <v>242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679</v>
      </c>
      <c r="C11080" s="205" t="s">
        <v>680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284</v>
      </c>
      <c r="H11080" s="207" t="s">
        <v>1027</v>
      </c>
      <c r="I11080" s="207" t="s">
        <v>242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679</v>
      </c>
      <c r="C11081" s="205" t="s">
        <v>680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284</v>
      </c>
      <c r="H11081" s="207" t="s">
        <v>1027</v>
      </c>
      <c r="I11081" s="207" t="s">
        <v>242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679</v>
      </c>
      <c r="C11082" s="205" t="s">
        <v>680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286</v>
      </c>
      <c r="H11082" s="207" t="s">
        <v>352</v>
      </c>
      <c r="I11082" s="207" t="s">
        <v>237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679</v>
      </c>
      <c r="C11083" s="205" t="s">
        <v>680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286</v>
      </c>
      <c r="H11083" s="207" t="s">
        <v>352</v>
      </c>
      <c r="I11083" s="207" t="s">
        <v>189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679</v>
      </c>
      <c r="C11084" s="205" t="s">
        <v>680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290</v>
      </c>
      <c r="H11084" s="207" t="s">
        <v>352</v>
      </c>
      <c r="I11084" s="207" t="s">
        <v>237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679</v>
      </c>
      <c r="C11085" s="205" t="s">
        <v>680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310</v>
      </c>
      <c r="H11085" s="207" t="s">
        <v>352</v>
      </c>
      <c r="I11085" s="207" t="s">
        <v>237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679</v>
      </c>
      <c r="C11086" s="205" t="s">
        <v>680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310</v>
      </c>
      <c r="H11086" s="207" t="s">
        <v>352</v>
      </c>
      <c r="I11086" s="207" t="s">
        <v>189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679</v>
      </c>
      <c r="C11087" s="205" t="s">
        <v>680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290</v>
      </c>
      <c r="H11087" s="207" t="s">
        <v>352</v>
      </c>
      <c r="I11087" s="207" t="s">
        <v>189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679</v>
      </c>
      <c r="C11088" s="205" t="s">
        <v>680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284</v>
      </c>
      <c r="H11088" s="207" t="s">
        <v>1656</v>
      </c>
      <c r="I11088" s="207" t="s">
        <v>238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679</v>
      </c>
      <c r="C11089" s="205" t="s">
        <v>680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284</v>
      </c>
      <c r="H11089" s="207" t="s">
        <v>1656</v>
      </c>
      <c r="I11089" s="207" t="s">
        <v>189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679</v>
      </c>
      <c r="C11090" s="205" t="s">
        <v>680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284</v>
      </c>
      <c r="H11090" s="207" t="s">
        <v>1656</v>
      </c>
      <c r="I11090" s="207" t="s">
        <v>237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679</v>
      </c>
      <c r="C11091" s="205" t="s">
        <v>680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284</v>
      </c>
      <c r="H11091" s="207" t="s">
        <v>1656</v>
      </c>
      <c r="I11091" s="207" t="s">
        <v>189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679</v>
      </c>
      <c r="C11092" s="205" t="s">
        <v>680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286</v>
      </c>
      <c r="H11092" s="207" t="s">
        <v>385</v>
      </c>
      <c r="I11092" s="207" t="s">
        <v>238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679</v>
      </c>
      <c r="C11093" s="205" t="s">
        <v>680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286</v>
      </c>
      <c r="H11093" s="207" t="s">
        <v>385</v>
      </c>
      <c r="I11093" s="207" t="s">
        <v>238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679</v>
      </c>
      <c r="C11094" s="205" t="s">
        <v>680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300</v>
      </c>
      <c r="H11094" s="207" t="s">
        <v>385</v>
      </c>
      <c r="I11094" s="207" t="s">
        <v>238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679</v>
      </c>
      <c r="C11095" s="205" t="s">
        <v>680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300</v>
      </c>
      <c r="H11095" s="207" t="s">
        <v>385</v>
      </c>
      <c r="I11095" s="207" t="s">
        <v>238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679</v>
      </c>
      <c r="C11096" s="205" t="s">
        <v>680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284</v>
      </c>
      <c r="H11096" s="207" t="s">
        <v>385</v>
      </c>
      <c r="I11096" s="207" t="s">
        <v>238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679</v>
      </c>
      <c r="C11097" s="205" t="s">
        <v>680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314</v>
      </c>
      <c r="H11097" s="229" t="s">
        <v>385</v>
      </c>
      <c r="I11097" s="207" t="s">
        <v>238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679</v>
      </c>
      <c r="C11098" s="205" t="s">
        <v>680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284</v>
      </c>
      <c r="H11098" s="207" t="s">
        <v>1656</v>
      </c>
      <c r="I11098" s="207" t="s">
        <v>237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679</v>
      </c>
      <c r="C11099" s="205" t="s">
        <v>680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284</v>
      </c>
      <c r="H11099" s="207" t="s">
        <v>1656</v>
      </c>
      <c r="I11099" s="207" t="s">
        <v>189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679</v>
      </c>
      <c r="C11100" s="205" t="s">
        <v>680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284</v>
      </c>
      <c r="H11100" s="207" t="s">
        <v>1656</v>
      </c>
      <c r="I11100" s="207" t="s">
        <v>237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679</v>
      </c>
      <c r="C11101" s="205" t="s">
        <v>680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284</v>
      </c>
      <c r="H11101" s="207" t="s">
        <v>1656</v>
      </c>
      <c r="I11101" s="207" t="s">
        <v>189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679</v>
      </c>
      <c r="C11102" s="205" t="s">
        <v>680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284</v>
      </c>
      <c r="H11102" s="207" t="s">
        <v>1656</v>
      </c>
      <c r="I11102" s="207" t="s">
        <v>237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679</v>
      </c>
      <c r="C11103" s="205" t="s">
        <v>680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284</v>
      </c>
      <c r="H11103" s="207" t="s">
        <v>1656</v>
      </c>
      <c r="I11103" s="207" t="s">
        <v>189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679</v>
      </c>
      <c r="C11104" s="205" t="s">
        <v>680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284</v>
      </c>
      <c r="H11104" s="207" t="s">
        <v>216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679</v>
      </c>
      <c r="C11105" s="205" t="s">
        <v>680</v>
      </c>
      <c r="D11105" s="72" t="str">
        <f t="shared" si="347"/>
        <v>jun/2019</v>
      </c>
      <c r="E11105" s="206">
        <v>43620</v>
      </c>
      <c r="F11105" s="205" t="s">
        <v>1999</v>
      </c>
      <c r="G11105" s="205" t="s">
        <v>284</v>
      </c>
      <c r="H11105" s="207" t="s">
        <v>404</v>
      </c>
      <c r="I11105" s="207" t="s">
        <v>265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679</v>
      </c>
      <c r="C11106" s="205" t="s">
        <v>680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284</v>
      </c>
      <c r="H11106" s="207" t="s">
        <v>596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679</v>
      </c>
      <c r="C11107" s="205" t="s">
        <v>680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284</v>
      </c>
      <c r="H11107" s="207" t="s">
        <v>1167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679</v>
      </c>
      <c r="C11108" s="205" t="s">
        <v>680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284</v>
      </c>
      <c r="H11108" s="207" t="s">
        <v>1987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679</v>
      </c>
      <c r="C11109" s="205" t="s">
        <v>680</v>
      </c>
      <c r="D11109" s="72" t="str">
        <f t="shared" si="347"/>
        <v>jun/2019</v>
      </c>
      <c r="E11109" s="206">
        <v>43620</v>
      </c>
      <c r="F11109" s="205" t="s">
        <v>210</v>
      </c>
      <c r="G11109" s="205" t="s">
        <v>284</v>
      </c>
      <c r="H11109" s="207" t="s">
        <v>2057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679</v>
      </c>
      <c r="C11110" s="205" t="s">
        <v>680</v>
      </c>
      <c r="D11110" s="72" t="str">
        <f t="shared" si="347"/>
        <v>jun/2019</v>
      </c>
      <c r="E11110" s="206">
        <v>43620</v>
      </c>
      <c r="F11110" s="205" t="s">
        <v>513</v>
      </c>
      <c r="G11110" s="205" t="s">
        <v>284</v>
      </c>
      <c r="H11110" s="207" t="s">
        <v>203</v>
      </c>
      <c r="I11110" s="207" t="s">
        <v>289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679</v>
      </c>
      <c r="C11111" s="205" t="s">
        <v>680</v>
      </c>
      <c r="D11111" s="72" t="str">
        <f t="shared" si="347"/>
        <v>jun/2019</v>
      </c>
      <c r="E11111" s="206">
        <v>43620</v>
      </c>
      <c r="F11111" s="205" t="s">
        <v>209</v>
      </c>
      <c r="G11111" s="205" t="s">
        <v>284</v>
      </c>
      <c r="H11111" s="207" t="s">
        <v>295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679</v>
      </c>
      <c r="C11112" s="205" t="s">
        <v>680</v>
      </c>
      <c r="D11112" s="72" t="str">
        <f t="shared" si="347"/>
        <v>jun/2019</v>
      </c>
      <c r="E11112" s="206">
        <v>43620</v>
      </c>
      <c r="F11112" s="205" t="s">
        <v>209</v>
      </c>
      <c r="G11112" s="205" t="s">
        <v>284</v>
      </c>
      <c r="H11112" s="207" t="s">
        <v>295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679</v>
      </c>
      <c r="C11113" s="205" t="s">
        <v>680</v>
      </c>
      <c r="D11113" s="72" t="str">
        <f t="shared" si="347"/>
        <v>jun/2019</v>
      </c>
      <c r="E11113" s="206">
        <v>43620</v>
      </c>
      <c r="F11113" s="205" t="s">
        <v>209</v>
      </c>
      <c r="G11113" s="205" t="s">
        <v>284</v>
      </c>
      <c r="H11113" s="207" t="s">
        <v>295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679</v>
      </c>
      <c r="C11114" s="205" t="s">
        <v>680</v>
      </c>
      <c r="D11114" s="72" t="str">
        <f t="shared" si="347"/>
        <v>jun/2019</v>
      </c>
      <c r="E11114" s="206">
        <v>43620</v>
      </c>
      <c r="F11114" s="205" t="s">
        <v>209</v>
      </c>
      <c r="G11114" s="205" t="s">
        <v>284</v>
      </c>
      <c r="H11114" s="207" t="s">
        <v>295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679</v>
      </c>
      <c r="C11115" s="205" t="s">
        <v>680</v>
      </c>
      <c r="D11115" s="72" t="str">
        <f t="shared" si="347"/>
        <v>jun/2019</v>
      </c>
      <c r="E11115" s="206">
        <v>43620</v>
      </c>
      <c r="F11115" s="205" t="s">
        <v>209</v>
      </c>
      <c r="G11115" s="205" t="s">
        <v>284</v>
      </c>
      <c r="H11115" s="207" t="s">
        <v>295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679</v>
      </c>
      <c r="C11116" s="205" t="s">
        <v>680</v>
      </c>
      <c r="D11116" s="72" t="str">
        <f t="shared" si="347"/>
        <v>jun/2019</v>
      </c>
      <c r="E11116" s="206">
        <v>43620</v>
      </c>
      <c r="F11116" s="205" t="s">
        <v>209</v>
      </c>
      <c r="G11116" s="205" t="s">
        <v>284</v>
      </c>
      <c r="H11116" s="207" t="s">
        <v>295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679</v>
      </c>
      <c r="C11117" s="205" t="s">
        <v>680</v>
      </c>
      <c r="D11117" s="72" t="str">
        <f t="shared" si="347"/>
        <v>jun/2019</v>
      </c>
      <c r="E11117" s="206">
        <v>43620</v>
      </c>
      <c r="F11117" s="205" t="s">
        <v>209</v>
      </c>
      <c r="G11117" s="205" t="s">
        <v>284</v>
      </c>
      <c r="H11117" s="207" t="s">
        <v>295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679</v>
      </c>
      <c r="C11118" s="205" t="s">
        <v>680</v>
      </c>
      <c r="D11118" s="72" t="str">
        <f t="shared" si="347"/>
        <v>jun/2019</v>
      </c>
      <c r="E11118" s="206">
        <v>43620</v>
      </c>
      <c r="F11118" s="205" t="s">
        <v>209</v>
      </c>
      <c r="G11118" s="205" t="s">
        <v>284</v>
      </c>
      <c r="H11118" s="207" t="s">
        <v>295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679</v>
      </c>
      <c r="C11119" s="205" t="s">
        <v>680</v>
      </c>
      <c r="D11119" s="72" t="str">
        <f t="shared" si="347"/>
        <v>jun/2019</v>
      </c>
      <c r="E11119" s="206">
        <v>43620</v>
      </c>
      <c r="F11119" s="205" t="s">
        <v>209</v>
      </c>
      <c r="G11119" s="205" t="s">
        <v>284</v>
      </c>
      <c r="H11119" s="207" t="s">
        <v>295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679</v>
      </c>
      <c r="C11120" s="205" t="s">
        <v>680</v>
      </c>
      <c r="D11120" s="72" t="str">
        <f t="shared" si="347"/>
        <v>jun/2019</v>
      </c>
      <c r="E11120" s="206">
        <v>43620</v>
      </c>
      <c r="F11120" s="205" t="s">
        <v>209</v>
      </c>
      <c r="G11120" s="205" t="s">
        <v>284</v>
      </c>
      <c r="H11120" s="207" t="s">
        <v>295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679</v>
      </c>
      <c r="C11121" s="205" t="s">
        <v>680</v>
      </c>
      <c r="D11121" s="72" t="str">
        <f t="shared" si="347"/>
        <v>jun/2019</v>
      </c>
      <c r="E11121" s="206">
        <v>43620</v>
      </c>
      <c r="F11121" s="205" t="s">
        <v>209</v>
      </c>
      <c r="G11121" s="205" t="s">
        <v>284</v>
      </c>
      <c r="H11121" s="207" t="s">
        <v>295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679</v>
      </c>
      <c r="C11122" s="205" t="s">
        <v>680</v>
      </c>
      <c r="D11122" s="72" t="str">
        <f t="shared" si="347"/>
        <v>jun/2019</v>
      </c>
      <c r="E11122" s="206">
        <v>43620</v>
      </c>
      <c r="F11122" s="205" t="s">
        <v>209</v>
      </c>
      <c r="G11122" s="205" t="s">
        <v>284</v>
      </c>
      <c r="H11122" s="207" t="s">
        <v>295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679</v>
      </c>
      <c r="C11123" s="205" t="s">
        <v>680</v>
      </c>
      <c r="D11123" s="72" t="str">
        <f t="shared" si="347"/>
        <v>jun/2019</v>
      </c>
      <c r="E11123" s="206">
        <v>43620</v>
      </c>
      <c r="F11123" s="205" t="s">
        <v>209</v>
      </c>
      <c r="G11123" s="205" t="s">
        <v>284</v>
      </c>
      <c r="H11123" s="207" t="s">
        <v>295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679</v>
      </c>
      <c r="C11124" s="205" t="s">
        <v>680</v>
      </c>
      <c r="D11124" s="72" t="str">
        <f t="shared" si="347"/>
        <v>jun/2019</v>
      </c>
      <c r="E11124" s="206">
        <v>43620</v>
      </c>
      <c r="F11124" s="205" t="s">
        <v>209</v>
      </c>
      <c r="G11124" s="205" t="s">
        <v>284</v>
      </c>
      <c r="H11124" s="207" t="s">
        <v>295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679</v>
      </c>
      <c r="C11125" s="205" t="s">
        <v>680</v>
      </c>
      <c r="D11125" s="72" t="str">
        <f t="shared" si="347"/>
        <v>jun/2019</v>
      </c>
      <c r="E11125" s="206">
        <v>43620</v>
      </c>
      <c r="F11125" s="205" t="s">
        <v>187</v>
      </c>
      <c r="G11125" s="205" t="s">
        <v>284</v>
      </c>
      <c r="H11125" s="207" t="s">
        <v>2045</v>
      </c>
      <c r="I11125" s="207" t="s">
        <v>188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679</v>
      </c>
      <c r="C11126" s="205" t="s">
        <v>680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310</v>
      </c>
      <c r="H11126" s="207" t="s">
        <v>574</v>
      </c>
      <c r="I11126" s="207" t="s">
        <v>237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679</v>
      </c>
      <c r="C11127" s="205" t="s">
        <v>680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284</v>
      </c>
      <c r="H11127" s="207" t="s">
        <v>574</v>
      </c>
      <c r="I11127" s="207" t="s">
        <v>237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679</v>
      </c>
      <c r="C11128" s="205" t="s">
        <v>680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284</v>
      </c>
      <c r="H11128" s="207" t="s">
        <v>1973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679</v>
      </c>
      <c r="C11129" s="205" t="s">
        <v>680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284</v>
      </c>
      <c r="H11129" s="207" t="s">
        <v>2058</v>
      </c>
      <c r="I11129" s="207" t="s">
        <v>250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679</v>
      </c>
      <c r="C11130" s="205" t="s">
        <v>680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284</v>
      </c>
      <c r="H11130" s="207" t="s">
        <v>2058</v>
      </c>
      <c r="I11130" s="207" t="s">
        <v>250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679</v>
      </c>
      <c r="C11131" s="205" t="s">
        <v>680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300</v>
      </c>
      <c r="H11131" s="207" t="s">
        <v>1571</v>
      </c>
      <c r="I11131" s="207" t="s">
        <v>249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679</v>
      </c>
      <c r="C11132" s="205" t="s">
        <v>680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284</v>
      </c>
      <c r="H11132" s="207" t="s">
        <v>1974</v>
      </c>
      <c r="I11132" s="207" t="s">
        <v>245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679</v>
      </c>
      <c r="C11133" s="205" t="s">
        <v>680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284</v>
      </c>
      <c r="H11133" s="207" t="s">
        <v>1974</v>
      </c>
      <c r="I11133" s="207" t="s">
        <v>189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679</v>
      </c>
      <c r="C11134" s="205" t="s">
        <v>680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300</v>
      </c>
      <c r="H11134" s="207" t="s">
        <v>2020</v>
      </c>
      <c r="I11134" s="207" t="s">
        <v>273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679</v>
      </c>
      <c r="C11135" s="205" t="s">
        <v>680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284</v>
      </c>
      <c r="H11135" s="207" t="s">
        <v>426</v>
      </c>
      <c r="I11135" s="207" t="s">
        <v>237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679</v>
      </c>
      <c r="C11136" s="205" t="s">
        <v>680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284</v>
      </c>
      <c r="H11136" s="207" t="s">
        <v>426</v>
      </c>
      <c r="I11136" s="207" t="s">
        <v>189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679</v>
      </c>
      <c r="C11137" s="205" t="s">
        <v>680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284</v>
      </c>
      <c r="H11137" s="207" t="s">
        <v>2059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679</v>
      </c>
      <c r="C11138" s="205" t="s">
        <v>680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284</v>
      </c>
      <c r="H11138" s="207" t="s">
        <v>1971</v>
      </c>
      <c r="I11138" s="207" t="s">
        <v>245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679</v>
      </c>
      <c r="C11139" s="205" t="s">
        <v>680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284</v>
      </c>
      <c r="H11139" s="207" t="s">
        <v>1871</v>
      </c>
      <c r="I11139" s="207" t="s">
        <v>239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679</v>
      </c>
      <c r="C11140" s="205" t="s">
        <v>680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284</v>
      </c>
      <c r="H11140" s="207" t="s">
        <v>1871</v>
      </c>
      <c r="I11140" s="207" t="s">
        <v>239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679</v>
      </c>
      <c r="C11141" s="205" t="s">
        <v>680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292</v>
      </c>
      <c r="H11141" s="207" t="s">
        <v>2060</v>
      </c>
      <c r="I11141" s="207" t="s">
        <v>247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679</v>
      </c>
      <c r="C11142" s="205" t="s">
        <v>680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284</v>
      </c>
      <c r="H11142" s="207" t="s">
        <v>1593</v>
      </c>
      <c r="I11142" s="207" t="s">
        <v>238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679</v>
      </c>
      <c r="C11143" s="205" t="s">
        <v>680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284</v>
      </c>
      <c r="H11143" s="207" t="s">
        <v>1593</v>
      </c>
      <c r="I11143" s="207" t="s">
        <v>238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679</v>
      </c>
      <c r="C11144" s="205" t="s">
        <v>680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284</v>
      </c>
      <c r="H11144" s="207" t="s">
        <v>432</v>
      </c>
      <c r="I11144" s="207" t="s">
        <v>249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679</v>
      </c>
      <c r="C11145" s="205" t="s">
        <v>680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284</v>
      </c>
      <c r="H11145" s="207" t="s">
        <v>432</v>
      </c>
      <c r="I11145" s="207" t="s">
        <v>249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679</v>
      </c>
      <c r="C11146" s="205" t="s">
        <v>680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284</v>
      </c>
      <c r="H11146" s="207" t="s">
        <v>561</v>
      </c>
      <c r="I11146" s="207" t="s">
        <v>238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679</v>
      </c>
      <c r="C11147" s="205" t="s">
        <v>680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284</v>
      </c>
      <c r="H11147" s="207" t="s">
        <v>561</v>
      </c>
      <c r="I11147" s="207" t="s">
        <v>237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679</v>
      </c>
      <c r="C11148" s="205" t="s">
        <v>680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284</v>
      </c>
      <c r="H11148" s="207" t="s">
        <v>2061</v>
      </c>
      <c r="I11148" s="207" t="s">
        <v>244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679</v>
      </c>
      <c r="C11149" s="205" t="s">
        <v>680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284</v>
      </c>
      <c r="H11149" s="207" t="s">
        <v>1450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679</v>
      </c>
      <c r="C11150" s="205" t="s">
        <v>680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284</v>
      </c>
      <c r="H11150" s="207" t="s">
        <v>1450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679</v>
      </c>
      <c r="C11151" s="205" t="s">
        <v>680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284</v>
      </c>
      <c r="H11151" s="207" t="s">
        <v>1450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679</v>
      </c>
      <c r="C11152" s="205" t="s">
        <v>680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284</v>
      </c>
      <c r="H11152" s="207" t="s">
        <v>1034</v>
      </c>
      <c r="I11152" s="207" t="s">
        <v>239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679</v>
      </c>
      <c r="C11153" s="205" t="s">
        <v>680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284</v>
      </c>
      <c r="H11153" s="207" t="s">
        <v>993</v>
      </c>
      <c r="I11153" s="207" t="s">
        <v>239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679</v>
      </c>
      <c r="C11154" s="205" t="s">
        <v>680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284</v>
      </c>
      <c r="H11154" s="207" t="s">
        <v>993</v>
      </c>
      <c r="I11154" s="207" t="s">
        <v>189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679</v>
      </c>
      <c r="C11155" s="205" t="s">
        <v>680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284</v>
      </c>
      <c r="H11155" s="207" t="s">
        <v>317</v>
      </c>
      <c r="I11155" s="207" t="s">
        <v>248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679</v>
      </c>
      <c r="C11156" s="205" t="s">
        <v>680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284</v>
      </c>
      <c r="H11156" s="207" t="s">
        <v>317</v>
      </c>
      <c r="I11156" s="207" t="s">
        <v>189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679</v>
      </c>
      <c r="C11157" s="205" t="s">
        <v>680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284</v>
      </c>
      <c r="H11157" s="207" t="s">
        <v>987</v>
      </c>
      <c r="I11157" s="207" t="s">
        <v>245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679</v>
      </c>
      <c r="C11158" s="205" t="s">
        <v>680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284</v>
      </c>
      <c r="H11158" s="207" t="s">
        <v>987</v>
      </c>
      <c r="I11158" s="207" t="s">
        <v>189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679</v>
      </c>
      <c r="C11159" s="205" t="s">
        <v>680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284</v>
      </c>
      <c r="H11159" s="207" t="s">
        <v>2062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679</v>
      </c>
      <c r="C11160" s="205" t="s">
        <v>680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284</v>
      </c>
      <c r="H11160" s="207" t="s">
        <v>2063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679</v>
      </c>
      <c r="C11161" s="205" t="s">
        <v>680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284</v>
      </c>
      <c r="H11161" s="207" t="s">
        <v>2063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679</v>
      </c>
      <c r="C11162" s="205" t="s">
        <v>680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284</v>
      </c>
      <c r="H11162" s="207" t="s">
        <v>2063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679</v>
      </c>
      <c r="C11163" s="205" t="s">
        <v>680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284</v>
      </c>
      <c r="H11163" s="207" t="s">
        <v>2063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679</v>
      </c>
      <c r="C11164" s="205" t="s">
        <v>680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284</v>
      </c>
      <c r="H11164" s="207" t="s">
        <v>2064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679</v>
      </c>
      <c r="C11165" s="205" t="s">
        <v>680</v>
      </c>
      <c r="D11165" s="72" t="str">
        <f t="shared" si="349"/>
        <v>jun/2019</v>
      </c>
      <c r="E11165" s="206">
        <v>43621</v>
      </c>
      <c r="F11165" s="205" t="s">
        <v>513</v>
      </c>
      <c r="G11165" s="205" t="s">
        <v>284</v>
      </c>
      <c r="H11165" s="207" t="s">
        <v>203</v>
      </c>
      <c r="I11165" s="207" t="s">
        <v>289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679</v>
      </c>
      <c r="C11166" s="205" t="s">
        <v>680</v>
      </c>
      <c r="D11166" s="72" t="str">
        <f t="shared" si="349"/>
        <v>jun/2019</v>
      </c>
      <c r="E11166" s="206">
        <v>43621</v>
      </c>
      <c r="F11166" s="205" t="s">
        <v>209</v>
      </c>
      <c r="G11166" s="205" t="s">
        <v>284</v>
      </c>
      <c r="H11166" s="207" t="s">
        <v>295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679</v>
      </c>
      <c r="C11167" s="205" t="s">
        <v>680</v>
      </c>
      <c r="D11167" s="72" t="str">
        <f t="shared" si="349"/>
        <v>jun/2019</v>
      </c>
      <c r="E11167" s="206">
        <v>43621</v>
      </c>
      <c r="F11167" s="205" t="s">
        <v>209</v>
      </c>
      <c r="G11167" s="205" t="s">
        <v>284</v>
      </c>
      <c r="H11167" s="207" t="s">
        <v>295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679</v>
      </c>
      <c r="C11168" s="205" t="s">
        <v>680</v>
      </c>
      <c r="D11168" s="72" t="str">
        <f t="shared" si="349"/>
        <v>jun/2019</v>
      </c>
      <c r="E11168" s="206">
        <v>43621</v>
      </c>
      <c r="F11168" s="205" t="s">
        <v>209</v>
      </c>
      <c r="G11168" s="205" t="s">
        <v>284</v>
      </c>
      <c r="H11168" s="207" t="s">
        <v>295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679</v>
      </c>
      <c r="C11169" s="205" t="s">
        <v>680</v>
      </c>
      <c r="D11169" s="72" t="str">
        <f t="shared" si="349"/>
        <v>jun/2019</v>
      </c>
      <c r="E11169" s="206">
        <v>43621</v>
      </c>
      <c r="F11169" s="205" t="s">
        <v>209</v>
      </c>
      <c r="G11169" s="205" t="s">
        <v>284</v>
      </c>
      <c r="H11169" s="207" t="s">
        <v>295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679</v>
      </c>
      <c r="C11170" s="205" t="s">
        <v>680</v>
      </c>
      <c r="D11170" s="72" t="str">
        <f t="shared" si="349"/>
        <v>jun/2019</v>
      </c>
      <c r="E11170" s="206">
        <v>43621</v>
      </c>
      <c r="F11170" s="205" t="s">
        <v>209</v>
      </c>
      <c r="G11170" s="205" t="s">
        <v>284</v>
      </c>
      <c r="H11170" s="207" t="s">
        <v>295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679</v>
      </c>
      <c r="C11171" s="205" t="s">
        <v>680</v>
      </c>
      <c r="D11171" s="72" t="str">
        <f t="shared" si="349"/>
        <v>jun/2019</v>
      </c>
      <c r="E11171" s="206">
        <v>43621</v>
      </c>
      <c r="F11171" s="205" t="s">
        <v>209</v>
      </c>
      <c r="G11171" s="205" t="s">
        <v>284</v>
      </c>
      <c r="H11171" s="207" t="s">
        <v>295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679</v>
      </c>
      <c r="C11172" s="205" t="s">
        <v>680</v>
      </c>
      <c r="D11172" s="72" t="str">
        <f t="shared" si="349"/>
        <v>jun/2019</v>
      </c>
      <c r="E11172" s="206">
        <v>43621</v>
      </c>
      <c r="F11172" s="205" t="s">
        <v>209</v>
      </c>
      <c r="G11172" s="205" t="s">
        <v>284</v>
      </c>
      <c r="H11172" s="207" t="s">
        <v>295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679</v>
      </c>
      <c r="C11173" s="205" t="s">
        <v>680</v>
      </c>
      <c r="D11173" s="72" t="str">
        <f t="shared" si="349"/>
        <v>jun/2019</v>
      </c>
      <c r="E11173" s="206">
        <v>43621</v>
      </c>
      <c r="F11173" s="205" t="s">
        <v>209</v>
      </c>
      <c r="G11173" s="205" t="s">
        <v>284</v>
      </c>
      <c r="H11173" s="207" t="s">
        <v>295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679</v>
      </c>
      <c r="C11174" s="205" t="s">
        <v>680</v>
      </c>
      <c r="D11174" s="72" t="str">
        <f t="shared" si="349"/>
        <v>jun/2019</v>
      </c>
      <c r="E11174" s="206">
        <v>43621</v>
      </c>
      <c r="F11174" s="205" t="s">
        <v>209</v>
      </c>
      <c r="G11174" s="205" t="s">
        <v>284</v>
      </c>
      <c r="H11174" s="207" t="s">
        <v>295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679</v>
      </c>
      <c r="C11175" s="205" t="s">
        <v>680</v>
      </c>
      <c r="D11175" s="72" t="str">
        <f t="shared" si="349"/>
        <v>jun/2019</v>
      </c>
      <c r="E11175" s="206">
        <v>43621</v>
      </c>
      <c r="F11175" s="205" t="s">
        <v>209</v>
      </c>
      <c r="G11175" s="205" t="s">
        <v>284</v>
      </c>
      <c r="H11175" s="207" t="s">
        <v>295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679</v>
      </c>
      <c r="C11176" s="205" t="s">
        <v>680</v>
      </c>
      <c r="D11176" s="72" t="str">
        <f t="shared" si="349"/>
        <v>jun/2019</v>
      </c>
      <c r="E11176" s="206">
        <v>43621</v>
      </c>
      <c r="F11176" s="205" t="s">
        <v>209</v>
      </c>
      <c r="G11176" s="205" t="s">
        <v>284</v>
      </c>
      <c r="H11176" s="207" t="s">
        <v>295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679</v>
      </c>
      <c r="C11177" s="205" t="s">
        <v>680</v>
      </c>
      <c r="D11177" s="72" t="str">
        <f t="shared" si="349"/>
        <v>jun/2019</v>
      </c>
      <c r="E11177" s="206">
        <v>43621</v>
      </c>
      <c r="F11177" s="205" t="s">
        <v>209</v>
      </c>
      <c r="G11177" s="205" t="s">
        <v>284</v>
      </c>
      <c r="H11177" s="207" t="s">
        <v>295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679</v>
      </c>
      <c r="C11178" s="205" t="s">
        <v>680</v>
      </c>
      <c r="D11178" s="72" t="str">
        <f t="shared" si="349"/>
        <v>jun/2019</v>
      </c>
      <c r="E11178" s="206">
        <v>43621</v>
      </c>
      <c r="F11178" s="205" t="s">
        <v>209</v>
      </c>
      <c r="G11178" s="205" t="s">
        <v>284</v>
      </c>
      <c r="H11178" s="207" t="s">
        <v>295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679</v>
      </c>
      <c r="C11179" s="205" t="s">
        <v>680</v>
      </c>
      <c r="D11179" s="72" t="str">
        <f t="shared" si="349"/>
        <v>jun/2019</v>
      </c>
      <c r="E11179" s="206">
        <v>43621</v>
      </c>
      <c r="F11179" s="205" t="s">
        <v>209</v>
      </c>
      <c r="G11179" s="205" t="s">
        <v>284</v>
      </c>
      <c r="H11179" s="207" t="s">
        <v>295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679</v>
      </c>
      <c r="C11180" s="205" t="s">
        <v>680</v>
      </c>
      <c r="D11180" s="72" t="str">
        <f t="shared" si="349"/>
        <v>jun/2019</v>
      </c>
      <c r="E11180" s="206">
        <v>43621</v>
      </c>
      <c r="F11180" s="205" t="s">
        <v>209</v>
      </c>
      <c r="G11180" s="205" t="s">
        <v>284</v>
      </c>
      <c r="H11180" s="207" t="s">
        <v>295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679</v>
      </c>
      <c r="C11181" s="205" t="s">
        <v>680</v>
      </c>
      <c r="D11181" s="72" t="str">
        <f t="shared" si="349"/>
        <v>jun/2019</v>
      </c>
      <c r="E11181" s="206">
        <v>43621</v>
      </c>
      <c r="F11181" s="205" t="s">
        <v>209</v>
      </c>
      <c r="G11181" s="205" t="s">
        <v>284</v>
      </c>
      <c r="H11181" s="207" t="s">
        <v>295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679</v>
      </c>
      <c r="C11182" s="205" t="s">
        <v>680</v>
      </c>
      <c r="D11182" s="72" t="str">
        <f t="shared" si="349"/>
        <v>jun/2019</v>
      </c>
      <c r="E11182" s="206">
        <v>43621</v>
      </c>
      <c r="F11182" s="205" t="s">
        <v>209</v>
      </c>
      <c r="G11182" s="205" t="s">
        <v>284</v>
      </c>
      <c r="H11182" s="207" t="s">
        <v>295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679</v>
      </c>
      <c r="C11183" s="205" t="s">
        <v>680</v>
      </c>
      <c r="D11183" s="72" t="str">
        <f t="shared" si="349"/>
        <v>jun/2019</v>
      </c>
      <c r="E11183" s="206">
        <v>43621</v>
      </c>
      <c r="F11183" s="205" t="s">
        <v>209</v>
      </c>
      <c r="G11183" s="205" t="s">
        <v>284</v>
      </c>
      <c r="H11183" s="207" t="s">
        <v>295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679</v>
      </c>
      <c r="C11184" s="205" t="s">
        <v>680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284</v>
      </c>
      <c r="H11184" s="207" t="s">
        <v>2065</v>
      </c>
      <c r="I11184" s="207" t="s">
        <v>244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679</v>
      </c>
      <c r="C11185" s="205" t="s">
        <v>680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284</v>
      </c>
      <c r="H11185" s="207" t="s">
        <v>2065</v>
      </c>
      <c r="I11185" s="207" t="s">
        <v>189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679</v>
      </c>
      <c r="C11186" s="205" t="s">
        <v>680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284</v>
      </c>
      <c r="H11186" s="239" t="s">
        <v>285</v>
      </c>
      <c r="I11186" s="207" t="s">
        <v>241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679</v>
      </c>
      <c r="C11187" s="205" t="s">
        <v>680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284</v>
      </c>
      <c r="H11187" s="207" t="s">
        <v>285</v>
      </c>
      <c r="I11187" s="207" t="s">
        <v>241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679</v>
      </c>
      <c r="C11188" s="205" t="s">
        <v>680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284</v>
      </c>
      <c r="H11188" s="207" t="s">
        <v>2066</v>
      </c>
      <c r="I11188" s="207" t="s">
        <v>244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679</v>
      </c>
      <c r="C11189" s="205" t="s">
        <v>680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284</v>
      </c>
      <c r="H11189" s="207" t="s">
        <v>2066</v>
      </c>
      <c r="I11189" s="207" t="s">
        <v>244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679</v>
      </c>
      <c r="C11190" s="205" t="s">
        <v>680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284</v>
      </c>
      <c r="H11190" s="207" t="s">
        <v>285</v>
      </c>
      <c r="I11190" s="207" t="s">
        <v>241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679</v>
      </c>
      <c r="C11191" s="205" t="s">
        <v>680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284</v>
      </c>
      <c r="H11191" s="207" t="s">
        <v>285</v>
      </c>
      <c r="I11191" s="207" t="s">
        <v>241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679</v>
      </c>
      <c r="C11192" s="205" t="s">
        <v>680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286</v>
      </c>
      <c r="H11192" s="207" t="s">
        <v>1908</v>
      </c>
      <c r="I11192" s="207" t="s">
        <v>237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679</v>
      </c>
      <c r="C11193" s="205" t="s">
        <v>680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286</v>
      </c>
      <c r="H11193" s="207" t="s">
        <v>1908</v>
      </c>
      <c r="I11193" s="207" t="s">
        <v>189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679</v>
      </c>
      <c r="C11194" s="205" t="s">
        <v>680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310</v>
      </c>
      <c r="H11194" s="207" t="s">
        <v>1908</v>
      </c>
      <c r="I11194" s="207" t="s">
        <v>237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679</v>
      </c>
      <c r="C11195" s="205" t="s">
        <v>680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290</v>
      </c>
      <c r="H11195" s="207" t="s">
        <v>1908</v>
      </c>
      <c r="I11195" s="207" t="s">
        <v>237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679</v>
      </c>
      <c r="C11196" s="205" t="s">
        <v>680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310</v>
      </c>
      <c r="H11196" s="207" t="s">
        <v>1908</v>
      </c>
      <c r="I11196" s="207" t="s">
        <v>189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679</v>
      </c>
      <c r="C11197" s="205" t="s">
        <v>680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290</v>
      </c>
      <c r="H11197" s="207" t="s">
        <v>1908</v>
      </c>
      <c r="I11197" s="207" t="s">
        <v>189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679</v>
      </c>
      <c r="C11198" s="205" t="s">
        <v>680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284</v>
      </c>
      <c r="H11198" s="207" t="s">
        <v>1908</v>
      </c>
      <c r="I11198" s="207" t="s">
        <v>249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679</v>
      </c>
      <c r="C11199" s="205" t="s">
        <v>680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284</v>
      </c>
      <c r="H11199" s="207" t="s">
        <v>1908</v>
      </c>
      <c r="I11199" s="207" t="s">
        <v>189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679</v>
      </c>
      <c r="C11200" s="205" t="s">
        <v>680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284</v>
      </c>
      <c r="H11200" s="207" t="s">
        <v>285</v>
      </c>
      <c r="I11200" s="207" t="s">
        <v>241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679</v>
      </c>
      <c r="C11201" s="205" t="s">
        <v>680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284</v>
      </c>
      <c r="H11201" s="207" t="s">
        <v>285</v>
      </c>
      <c r="I11201" s="207" t="s">
        <v>241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679</v>
      </c>
      <c r="C11202" s="205" t="s">
        <v>680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284</v>
      </c>
      <c r="H11202" s="207" t="s">
        <v>285</v>
      </c>
      <c r="I11202" s="207" t="s">
        <v>241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679</v>
      </c>
      <c r="C11203" s="205" t="s">
        <v>680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284</v>
      </c>
      <c r="H11203" s="207" t="s">
        <v>285</v>
      </c>
      <c r="I11203" s="207" t="s">
        <v>241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679</v>
      </c>
      <c r="C11204" s="205" t="s">
        <v>680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284</v>
      </c>
      <c r="H11204" s="207" t="s">
        <v>285</v>
      </c>
      <c r="I11204" s="207" t="s">
        <v>241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679</v>
      </c>
      <c r="C11205" s="205" t="s">
        <v>680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284</v>
      </c>
      <c r="H11205" s="207" t="s">
        <v>303</v>
      </c>
      <c r="I11205" s="207" t="s">
        <v>237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679</v>
      </c>
      <c r="C11206" s="205" t="s">
        <v>680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284</v>
      </c>
      <c r="H11206" s="207" t="s">
        <v>303</v>
      </c>
      <c r="I11206" s="207" t="s">
        <v>189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679</v>
      </c>
      <c r="C11207" s="205" t="s">
        <v>680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284</v>
      </c>
      <c r="H11207" s="207" t="s">
        <v>303</v>
      </c>
      <c r="I11207" s="207" t="s">
        <v>237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679</v>
      </c>
      <c r="C11208" s="205" t="s">
        <v>680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284</v>
      </c>
      <c r="H11208" s="207" t="s">
        <v>303</v>
      </c>
      <c r="I11208" s="207" t="s">
        <v>189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679</v>
      </c>
      <c r="C11209" s="205" t="s">
        <v>680</v>
      </c>
      <c r="D11209" s="72" t="str">
        <f t="shared" si="351"/>
        <v>jun/2019</v>
      </c>
      <c r="E11209" s="206">
        <v>43622</v>
      </c>
      <c r="F11209" s="205" t="s">
        <v>513</v>
      </c>
      <c r="G11209" s="205" t="s">
        <v>284</v>
      </c>
      <c r="H11209" s="207" t="s">
        <v>203</v>
      </c>
      <c r="I11209" s="207" t="s">
        <v>289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679</v>
      </c>
      <c r="C11210" s="205" t="s">
        <v>680</v>
      </c>
      <c r="D11210" s="72" t="str">
        <f t="shared" si="351"/>
        <v>jun/2019</v>
      </c>
      <c r="E11210" s="206">
        <v>43622</v>
      </c>
      <c r="F11210" s="205" t="s">
        <v>209</v>
      </c>
      <c r="G11210" s="205" t="s">
        <v>284</v>
      </c>
      <c r="H11210" s="207" t="s">
        <v>295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679</v>
      </c>
      <c r="C11211" s="205" t="s">
        <v>680</v>
      </c>
      <c r="D11211" s="72" t="str">
        <f t="shared" si="351"/>
        <v>jun/2019</v>
      </c>
      <c r="E11211" s="206">
        <v>43622</v>
      </c>
      <c r="F11211" s="205" t="s">
        <v>209</v>
      </c>
      <c r="G11211" s="205" t="s">
        <v>284</v>
      </c>
      <c r="H11211" s="207" t="s">
        <v>295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679</v>
      </c>
      <c r="C11212" s="205" t="s">
        <v>680</v>
      </c>
      <c r="D11212" s="72" t="str">
        <f t="shared" si="351"/>
        <v>jun/2019</v>
      </c>
      <c r="E11212" s="206">
        <v>43622</v>
      </c>
      <c r="F11212" s="205" t="s">
        <v>209</v>
      </c>
      <c r="G11212" s="205" t="s">
        <v>284</v>
      </c>
      <c r="H11212" s="207" t="s">
        <v>295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679</v>
      </c>
      <c r="C11213" s="205" t="s">
        <v>680</v>
      </c>
      <c r="D11213" s="72" t="str">
        <f t="shared" si="351"/>
        <v>jun/2019</v>
      </c>
      <c r="E11213" s="206">
        <v>43622</v>
      </c>
      <c r="F11213" s="205" t="s">
        <v>209</v>
      </c>
      <c r="G11213" s="205" t="s">
        <v>284</v>
      </c>
      <c r="H11213" s="207" t="s">
        <v>295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679</v>
      </c>
      <c r="C11214" s="205" t="s">
        <v>680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284</v>
      </c>
      <c r="H11214" s="207" t="s">
        <v>1728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679</v>
      </c>
      <c r="C11215" s="205" t="s">
        <v>680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284</v>
      </c>
      <c r="H11215" s="207" t="s">
        <v>1928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679</v>
      </c>
      <c r="C11216" s="205" t="s">
        <v>680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284</v>
      </c>
      <c r="H11216" s="207" t="s">
        <v>2028</v>
      </c>
      <c r="I11216" s="207" t="s">
        <v>249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679</v>
      </c>
      <c r="C11217" s="205" t="s">
        <v>680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284</v>
      </c>
      <c r="H11217" s="207" t="s">
        <v>2028</v>
      </c>
      <c r="I11217" s="207" t="s">
        <v>189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679</v>
      </c>
      <c r="C11218" s="205" t="s">
        <v>680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284</v>
      </c>
      <c r="H11218" s="207" t="s">
        <v>2028</v>
      </c>
      <c r="I11218" s="207" t="s">
        <v>249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679</v>
      </c>
      <c r="C11219" s="205" t="s">
        <v>680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284</v>
      </c>
      <c r="H11219" s="207" t="s">
        <v>2028</v>
      </c>
      <c r="I11219" s="207" t="s">
        <v>189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679</v>
      </c>
      <c r="C11220" s="205" t="s">
        <v>680</v>
      </c>
      <c r="D11220" s="72" t="str">
        <f t="shared" si="351"/>
        <v>jun/2019</v>
      </c>
      <c r="E11220" s="206">
        <v>43623</v>
      </c>
      <c r="F11220" s="205" t="s">
        <v>513</v>
      </c>
      <c r="G11220" s="205" t="s">
        <v>284</v>
      </c>
      <c r="H11220" s="207" t="s">
        <v>203</v>
      </c>
      <c r="I11220" s="207" t="s">
        <v>289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679</v>
      </c>
      <c r="C11221" s="205" t="s">
        <v>680</v>
      </c>
      <c r="D11221" s="72" t="str">
        <f t="shared" si="351"/>
        <v>jun/2019</v>
      </c>
      <c r="E11221" s="206">
        <v>43623</v>
      </c>
      <c r="F11221" s="205" t="s">
        <v>209</v>
      </c>
      <c r="G11221" s="205" t="s">
        <v>284</v>
      </c>
      <c r="H11221" s="207" t="s">
        <v>295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679</v>
      </c>
      <c r="C11222" s="205" t="s">
        <v>680</v>
      </c>
      <c r="D11222" s="72" t="str">
        <f t="shared" si="351"/>
        <v>jun/2019</v>
      </c>
      <c r="E11222" s="206">
        <v>43623</v>
      </c>
      <c r="F11222" s="205" t="s">
        <v>209</v>
      </c>
      <c r="G11222" s="205" t="s">
        <v>284</v>
      </c>
      <c r="H11222" s="207" t="s">
        <v>295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679</v>
      </c>
      <c r="C11223" s="205" t="s">
        <v>680</v>
      </c>
      <c r="D11223" s="72" t="str">
        <f t="shared" si="351"/>
        <v>jun/2019</v>
      </c>
      <c r="E11223" s="206">
        <v>43623</v>
      </c>
      <c r="F11223" s="205" t="s">
        <v>209</v>
      </c>
      <c r="G11223" s="205" t="s">
        <v>284</v>
      </c>
      <c r="H11223" s="207" t="s">
        <v>295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679</v>
      </c>
      <c r="C11224" s="205" t="s">
        <v>680</v>
      </c>
      <c r="D11224" s="72" t="str">
        <f t="shared" si="351"/>
        <v>jun/2019</v>
      </c>
      <c r="E11224" s="206">
        <v>43623</v>
      </c>
      <c r="F11224" s="205" t="s">
        <v>200</v>
      </c>
      <c r="G11224" s="205" t="s">
        <v>284</v>
      </c>
      <c r="H11224" s="207" t="s">
        <v>291</v>
      </c>
      <c r="I11224" s="207" t="s">
        <v>226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679</v>
      </c>
      <c r="C11225" s="205" t="s">
        <v>680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284</v>
      </c>
      <c r="H11225" s="207" t="s">
        <v>1059</v>
      </c>
      <c r="I11225" s="207" t="s">
        <v>232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679</v>
      </c>
      <c r="C11226" s="205" t="s">
        <v>680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284</v>
      </c>
      <c r="H11226" s="207" t="s">
        <v>2066</v>
      </c>
      <c r="I11226" s="207" t="s">
        <v>244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679</v>
      </c>
      <c r="C11227" s="205" t="s">
        <v>680</v>
      </c>
      <c r="D11227" s="72" t="str">
        <f t="shared" si="351"/>
        <v>jun/2019</v>
      </c>
      <c r="E11227" s="206">
        <v>43626</v>
      </c>
      <c r="F11227" s="205" t="s">
        <v>513</v>
      </c>
      <c r="G11227" s="205" t="s">
        <v>284</v>
      </c>
      <c r="H11227" s="207" t="s">
        <v>203</v>
      </c>
      <c r="I11227" s="207" t="s">
        <v>289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679</v>
      </c>
      <c r="C11228" s="205" t="s">
        <v>680</v>
      </c>
      <c r="D11228" s="72" t="str">
        <f t="shared" si="351"/>
        <v>jun/2019</v>
      </c>
      <c r="E11228" s="206">
        <v>43626</v>
      </c>
      <c r="F11228" s="205" t="s">
        <v>209</v>
      </c>
      <c r="G11228" s="205" t="s">
        <v>284</v>
      </c>
      <c r="H11228" s="207" t="s">
        <v>295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679</v>
      </c>
      <c r="C11229" s="205" t="s">
        <v>680</v>
      </c>
      <c r="D11229" s="72" t="str">
        <f t="shared" si="351"/>
        <v>jun/2019</v>
      </c>
      <c r="E11229" s="206">
        <v>43626</v>
      </c>
      <c r="F11229" s="205" t="s">
        <v>209</v>
      </c>
      <c r="G11229" s="205" t="s">
        <v>284</v>
      </c>
      <c r="H11229" s="207" t="s">
        <v>295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679</v>
      </c>
      <c r="C11230" s="205" t="s">
        <v>680</v>
      </c>
      <c r="D11230" s="72" t="str">
        <f t="shared" si="351"/>
        <v>jun/2019</v>
      </c>
      <c r="E11230" s="206">
        <v>43627</v>
      </c>
      <c r="F11230" s="205" t="s">
        <v>513</v>
      </c>
      <c r="G11230" s="205" t="s">
        <v>284</v>
      </c>
      <c r="H11230" s="207" t="s">
        <v>203</v>
      </c>
      <c r="I11230" s="207" t="s">
        <v>289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679</v>
      </c>
      <c r="C11231" s="205" t="s">
        <v>680</v>
      </c>
      <c r="D11231" s="72" t="str">
        <f t="shared" si="351"/>
        <v>jun/2019</v>
      </c>
      <c r="E11231" s="206">
        <v>43627</v>
      </c>
      <c r="F11231" s="205" t="s">
        <v>2067</v>
      </c>
      <c r="G11231" s="205" t="s">
        <v>284</v>
      </c>
      <c r="H11231" s="207" t="s">
        <v>1922</v>
      </c>
      <c r="I11231" s="207" t="s">
        <v>195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679</v>
      </c>
      <c r="C11232" s="205" t="s">
        <v>680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314</v>
      </c>
      <c r="H11232" s="207" t="s">
        <v>1989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679</v>
      </c>
      <c r="C11233" s="205" t="s">
        <v>680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284</v>
      </c>
      <c r="H11233" s="207" t="s">
        <v>1926</v>
      </c>
      <c r="I11233" s="207" t="s">
        <v>239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679</v>
      </c>
      <c r="C11234" s="205" t="s">
        <v>680</v>
      </c>
      <c r="D11234" s="72" t="str">
        <f t="shared" si="351"/>
        <v>jun/2019</v>
      </c>
      <c r="E11234" s="206">
        <v>43628</v>
      </c>
      <c r="F11234" s="205" t="s">
        <v>513</v>
      </c>
      <c r="G11234" s="205" t="s">
        <v>284</v>
      </c>
      <c r="H11234" s="207" t="s">
        <v>203</v>
      </c>
      <c r="I11234" s="207" t="s">
        <v>289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679</v>
      </c>
      <c r="C11235" s="205" t="s">
        <v>680</v>
      </c>
      <c r="D11235" s="72" t="str">
        <f t="shared" si="351"/>
        <v>jun/2019</v>
      </c>
      <c r="E11235" s="206">
        <v>43628</v>
      </c>
      <c r="F11235" s="205" t="s">
        <v>209</v>
      </c>
      <c r="G11235" s="205" t="s">
        <v>284</v>
      </c>
      <c r="H11235" s="207" t="s">
        <v>196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679</v>
      </c>
      <c r="C11236" s="205" t="s">
        <v>680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284</v>
      </c>
      <c r="H11236" s="207" t="s">
        <v>1000</v>
      </c>
      <c r="I11236" s="207" t="s">
        <v>232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679</v>
      </c>
      <c r="C11237" s="205" t="s">
        <v>680</v>
      </c>
      <c r="D11237" s="72" t="str">
        <f t="shared" si="351"/>
        <v>jun/2019</v>
      </c>
      <c r="E11237" s="206">
        <v>43629</v>
      </c>
      <c r="F11237" s="205" t="s">
        <v>513</v>
      </c>
      <c r="G11237" s="205" t="s">
        <v>284</v>
      </c>
      <c r="H11237" s="207" t="s">
        <v>203</v>
      </c>
      <c r="I11237" s="207" t="s">
        <v>289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679</v>
      </c>
      <c r="C11238" s="205" t="s">
        <v>680</v>
      </c>
      <c r="D11238" s="72" t="str">
        <f t="shared" si="351"/>
        <v>jun/2019</v>
      </c>
      <c r="E11238" s="206">
        <v>43629</v>
      </c>
      <c r="F11238" s="205" t="s">
        <v>209</v>
      </c>
      <c r="G11238" s="205" t="s">
        <v>284</v>
      </c>
      <c r="H11238" s="207" t="s">
        <v>196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681</v>
      </c>
      <c r="C11239" s="205" t="s">
        <v>680</v>
      </c>
      <c r="D11239" s="72" t="str">
        <f t="shared" si="351"/>
        <v>jun/2019</v>
      </c>
      <c r="E11239" s="206">
        <v>43630</v>
      </c>
      <c r="F11239" s="205" t="s">
        <v>1606</v>
      </c>
      <c r="G11239" s="205" t="s">
        <v>284</v>
      </c>
      <c r="H11239" s="207" t="s">
        <v>1876</v>
      </c>
      <c r="I11239" s="207" t="s">
        <v>201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681</v>
      </c>
      <c r="C11240" s="205" t="s">
        <v>680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284</v>
      </c>
      <c r="H11240" s="207" t="s">
        <v>140</v>
      </c>
      <c r="I11240" s="207" t="s">
        <v>224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679</v>
      </c>
      <c r="C11241" s="205" t="s">
        <v>680</v>
      </c>
      <c r="D11241" s="72" t="str">
        <f t="shared" si="351"/>
        <v>jun/2019</v>
      </c>
      <c r="E11241" s="206">
        <v>43630</v>
      </c>
      <c r="F11241" s="205" t="s">
        <v>1874</v>
      </c>
      <c r="G11241" s="205" t="s">
        <v>284</v>
      </c>
      <c r="H11241" s="207" t="s">
        <v>2068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679</v>
      </c>
      <c r="C11242" s="205" t="s">
        <v>680</v>
      </c>
      <c r="D11242" s="72" t="str">
        <f t="shared" si="351"/>
        <v>jun/2019</v>
      </c>
      <c r="E11242" s="206">
        <v>43630</v>
      </c>
      <c r="F11242" s="205" t="s">
        <v>1874</v>
      </c>
      <c r="G11242" s="205" t="s">
        <v>284</v>
      </c>
      <c r="H11242" s="207" t="s">
        <v>2068</v>
      </c>
      <c r="I11242" s="207" t="s">
        <v>189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679</v>
      </c>
      <c r="C11243" s="205" t="s">
        <v>680</v>
      </c>
      <c r="D11243" s="72" t="str">
        <f t="shared" si="351"/>
        <v>jun/2019</v>
      </c>
      <c r="E11243" s="206">
        <v>43630</v>
      </c>
      <c r="F11243" s="205" t="s">
        <v>1874</v>
      </c>
      <c r="G11243" s="205" t="s">
        <v>284</v>
      </c>
      <c r="H11243" s="207" t="s">
        <v>2069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679</v>
      </c>
      <c r="C11244" s="205" t="s">
        <v>680</v>
      </c>
      <c r="D11244" s="72" t="str">
        <f t="shared" si="351"/>
        <v>jun/2019</v>
      </c>
      <c r="E11244" s="206">
        <v>43630</v>
      </c>
      <c r="F11244" s="205" t="s">
        <v>1874</v>
      </c>
      <c r="G11244" s="205" t="s">
        <v>284</v>
      </c>
      <c r="H11244" s="207" t="s">
        <v>2069</v>
      </c>
      <c r="I11244" s="207" t="s">
        <v>189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679</v>
      </c>
      <c r="C11245" s="205" t="s">
        <v>680</v>
      </c>
      <c r="D11245" s="72" t="str">
        <f t="shared" si="351"/>
        <v>jun/2019</v>
      </c>
      <c r="E11245" s="206">
        <v>43630</v>
      </c>
      <c r="F11245" s="205" t="s">
        <v>2070</v>
      </c>
      <c r="G11245" s="205" t="s">
        <v>284</v>
      </c>
      <c r="H11245" s="246" t="s">
        <v>810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679</v>
      </c>
      <c r="C11246" s="205" t="s">
        <v>680</v>
      </c>
      <c r="D11246" s="72" t="str">
        <f t="shared" si="351"/>
        <v>jun/2019</v>
      </c>
      <c r="E11246" s="206">
        <v>43630</v>
      </c>
      <c r="F11246" s="205" t="s">
        <v>2070</v>
      </c>
      <c r="G11246" s="205" t="s">
        <v>284</v>
      </c>
      <c r="H11246" s="246" t="s">
        <v>721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679</v>
      </c>
      <c r="C11247" s="205" t="s">
        <v>680</v>
      </c>
      <c r="D11247" s="72" t="str">
        <f t="shared" si="351"/>
        <v>jun/2019</v>
      </c>
      <c r="E11247" s="206">
        <v>43630</v>
      </c>
      <c r="F11247" s="205" t="s">
        <v>2070</v>
      </c>
      <c r="G11247" s="205" t="s">
        <v>284</v>
      </c>
      <c r="H11247" s="246" t="s">
        <v>857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679</v>
      </c>
      <c r="C11248" s="205" t="s">
        <v>680</v>
      </c>
      <c r="D11248" s="72" t="str">
        <f t="shared" si="351"/>
        <v>jun/2019</v>
      </c>
      <c r="E11248" s="206">
        <v>43630</v>
      </c>
      <c r="F11248" s="205" t="s">
        <v>2070</v>
      </c>
      <c r="G11248" s="205" t="s">
        <v>284</v>
      </c>
      <c r="H11248" s="248" t="s">
        <v>725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679</v>
      </c>
      <c r="C11249" s="205" t="s">
        <v>680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284</v>
      </c>
      <c r="H11249" s="207" t="s">
        <v>2071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679</v>
      </c>
      <c r="C11250" s="205" t="s">
        <v>680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284</v>
      </c>
      <c r="H11250" s="207" t="s">
        <v>1904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679</v>
      </c>
      <c r="C11251" s="205" t="s">
        <v>680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284</v>
      </c>
      <c r="H11251" s="207" t="s">
        <v>1905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679</v>
      </c>
      <c r="C11252" s="205" t="s">
        <v>680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284</v>
      </c>
      <c r="H11252" s="207" t="s">
        <v>1906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679</v>
      </c>
      <c r="C11253" s="205" t="s">
        <v>680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284</v>
      </c>
      <c r="H11253" s="207" t="s">
        <v>1187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679</v>
      </c>
      <c r="C11254" s="205" t="s">
        <v>680</v>
      </c>
      <c r="D11254" s="72" t="str">
        <f t="shared" si="351"/>
        <v>jun/2019</v>
      </c>
      <c r="E11254" s="206">
        <v>43630</v>
      </c>
      <c r="F11254" s="205" t="s">
        <v>172</v>
      </c>
      <c r="G11254" s="205" t="s">
        <v>284</v>
      </c>
      <c r="H11254" s="246" t="s">
        <v>810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679</v>
      </c>
      <c r="C11255" s="205" t="s">
        <v>680</v>
      </c>
      <c r="D11255" s="72" t="str">
        <f t="shared" si="351"/>
        <v>jun/2019</v>
      </c>
      <c r="E11255" s="206">
        <v>43630</v>
      </c>
      <c r="F11255" s="205" t="s">
        <v>172</v>
      </c>
      <c r="G11255" s="205" t="s">
        <v>284</v>
      </c>
      <c r="H11255" s="246" t="s">
        <v>857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679</v>
      </c>
      <c r="C11256" s="205" t="s">
        <v>680</v>
      </c>
      <c r="D11256" s="72" t="str">
        <f t="shared" si="351"/>
        <v>jun/2019</v>
      </c>
      <c r="E11256" s="206">
        <v>43630</v>
      </c>
      <c r="F11256" s="205" t="s">
        <v>172</v>
      </c>
      <c r="G11256" s="205" t="s">
        <v>284</v>
      </c>
      <c r="H11256" s="248" t="s">
        <v>725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681</v>
      </c>
      <c r="C11257" s="205" t="s">
        <v>680</v>
      </c>
      <c r="D11257" s="72" t="str">
        <f t="shared" si="351"/>
        <v>jun/2019</v>
      </c>
      <c r="E11257" s="206">
        <v>43630</v>
      </c>
      <c r="F11257" s="205" t="s">
        <v>200</v>
      </c>
      <c r="G11257" s="205" t="s">
        <v>284</v>
      </c>
      <c r="H11257" s="207" t="s">
        <v>1875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681</v>
      </c>
      <c r="C11258" s="205" t="s">
        <v>680</v>
      </c>
      <c r="D11258" s="72" t="str">
        <f t="shared" si="351"/>
        <v>jun/2019</v>
      </c>
      <c r="E11258" s="206">
        <v>43630</v>
      </c>
      <c r="F11258" s="205" t="s">
        <v>200</v>
      </c>
      <c r="G11258" s="205" t="s">
        <v>284</v>
      </c>
      <c r="H11258" s="207" t="s">
        <v>1875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679</v>
      </c>
      <c r="C11259" s="205" t="s">
        <v>680</v>
      </c>
      <c r="D11259" s="72" t="str">
        <f t="shared" si="351"/>
        <v>jun/2019</v>
      </c>
      <c r="E11259" s="206">
        <v>43630</v>
      </c>
      <c r="F11259" s="205" t="s">
        <v>200</v>
      </c>
      <c r="G11259" s="205" t="s">
        <v>284</v>
      </c>
      <c r="H11259" s="207" t="s">
        <v>1875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679</v>
      </c>
      <c r="C11260" s="205" t="s">
        <v>680</v>
      </c>
      <c r="D11260" s="72" t="str">
        <f t="shared" si="351"/>
        <v>jun/2019</v>
      </c>
      <c r="E11260" s="206">
        <v>43630</v>
      </c>
      <c r="F11260" s="205" t="s">
        <v>200</v>
      </c>
      <c r="G11260" s="205" t="s">
        <v>284</v>
      </c>
      <c r="H11260" s="207" t="s">
        <v>1875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679</v>
      </c>
      <c r="C11261" s="205" t="s">
        <v>680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284</v>
      </c>
      <c r="H11261" s="207" t="s">
        <v>1897</v>
      </c>
      <c r="I11261" s="207" t="s">
        <v>232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679</v>
      </c>
      <c r="C11262" s="205" t="s">
        <v>680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284</v>
      </c>
      <c r="H11262" s="207" t="s">
        <v>1897</v>
      </c>
      <c r="I11262" s="207" t="s">
        <v>232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679</v>
      </c>
      <c r="C11263" s="212" t="s">
        <v>680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284</v>
      </c>
      <c r="H11263" s="207" t="s">
        <v>1896</v>
      </c>
      <c r="I11263" s="207" t="s">
        <v>232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679</v>
      </c>
      <c r="C11264" s="212" t="s">
        <v>680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284</v>
      </c>
      <c r="H11264" s="207" t="s">
        <v>1896</v>
      </c>
      <c r="I11264" s="207" t="s">
        <v>232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679</v>
      </c>
      <c r="C11265" s="205" t="s">
        <v>680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284</v>
      </c>
      <c r="H11265" s="207" t="s">
        <v>1482</v>
      </c>
      <c r="I11265" s="207" t="s">
        <v>232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679</v>
      </c>
      <c r="C11266" s="205" t="s">
        <v>680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284</v>
      </c>
      <c r="H11266" s="207" t="s">
        <v>1003</v>
      </c>
      <c r="I11266" s="207" t="s">
        <v>257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679</v>
      </c>
      <c r="C11267" s="205" t="s">
        <v>680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284</v>
      </c>
      <c r="H11267" s="207" t="s">
        <v>1766</v>
      </c>
      <c r="I11267" s="207" t="s">
        <v>233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679</v>
      </c>
      <c r="C11268" s="205" t="s">
        <v>680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284</v>
      </c>
      <c r="H11268" s="207" t="s">
        <v>1005</v>
      </c>
      <c r="I11268" s="207" t="s">
        <v>232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679</v>
      </c>
      <c r="C11269" s="205" t="s">
        <v>680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284</v>
      </c>
      <c r="H11269" s="207" t="s">
        <v>1000</v>
      </c>
      <c r="I11269" s="207" t="s">
        <v>232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679</v>
      </c>
      <c r="C11270" s="205" t="s">
        <v>680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284</v>
      </c>
      <c r="H11270" s="207" t="s">
        <v>2056</v>
      </c>
      <c r="I11270" s="207" t="s">
        <v>232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679</v>
      </c>
      <c r="C11271" s="205" t="s">
        <v>680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284</v>
      </c>
      <c r="H11271" s="207" t="s">
        <v>162</v>
      </c>
      <c r="I11271" s="207" t="s">
        <v>163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679</v>
      </c>
      <c r="C11272" s="205" t="s">
        <v>680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284</v>
      </c>
      <c r="H11272" s="207" t="s">
        <v>999</v>
      </c>
      <c r="I11272" s="207" t="s">
        <v>232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679</v>
      </c>
      <c r="C11273" s="205" t="s">
        <v>680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284</v>
      </c>
      <c r="H11273" s="207" t="s">
        <v>1059</v>
      </c>
      <c r="I11273" s="207" t="s">
        <v>232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679</v>
      </c>
      <c r="C11274" s="205" t="s">
        <v>680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284</v>
      </c>
      <c r="H11274" s="207" t="s">
        <v>333</v>
      </c>
      <c r="I11274" s="207" t="s">
        <v>157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679</v>
      </c>
      <c r="C11275" s="212" t="s">
        <v>680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284</v>
      </c>
      <c r="H11275" s="207" t="s">
        <v>1822</v>
      </c>
      <c r="I11275" s="207" t="s">
        <v>232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679</v>
      </c>
      <c r="C11276" s="205" t="s">
        <v>680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284</v>
      </c>
      <c r="H11276" s="207" t="s">
        <v>2011</v>
      </c>
      <c r="I11276" s="207" t="s">
        <v>257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679</v>
      </c>
      <c r="C11277" s="205" t="s">
        <v>680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284</v>
      </c>
      <c r="H11277" s="207" t="s">
        <v>313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679</v>
      </c>
      <c r="C11278" s="205" t="s">
        <v>680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284</v>
      </c>
      <c r="H11278" s="207" t="s">
        <v>533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679</v>
      </c>
      <c r="C11279" s="212" t="s">
        <v>680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284</v>
      </c>
      <c r="H11279" s="207" t="s">
        <v>533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679</v>
      </c>
      <c r="C11280" s="205" t="s">
        <v>680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284</v>
      </c>
      <c r="H11280" s="207" t="s">
        <v>342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679</v>
      </c>
      <c r="C11281" s="205" t="s">
        <v>680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284</v>
      </c>
      <c r="H11281" s="207" t="s">
        <v>342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679</v>
      </c>
      <c r="C11282" s="205" t="s">
        <v>680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284</v>
      </c>
      <c r="H11282" s="207" t="s">
        <v>342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679</v>
      </c>
      <c r="C11283" s="205" t="s">
        <v>680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284</v>
      </c>
      <c r="H11283" s="207" t="s">
        <v>1580</v>
      </c>
      <c r="I11283" s="207" t="s">
        <v>260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679</v>
      </c>
      <c r="C11284" s="205" t="s">
        <v>680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284</v>
      </c>
      <c r="H11284" s="207" t="s">
        <v>1580</v>
      </c>
      <c r="I11284" s="207" t="s">
        <v>260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679</v>
      </c>
      <c r="C11285" s="205" t="s">
        <v>680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284</v>
      </c>
      <c r="H11285" s="207" t="s">
        <v>1667</v>
      </c>
      <c r="I11285" s="207" t="s">
        <v>157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679</v>
      </c>
      <c r="C11286" s="205" t="s">
        <v>680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284</v>
      </c>
      <c r="H11286" s="207" t="s">
        <v>331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679</v>
      </c>
      <c r="C11287" s="205" t="s">
        <v>680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284</v>
      </c>
      <c r="H11287" s="207" t="s">
        <v>1047</v>
      </c>
      <c r="I11287" s="207" t="s">
        <v>258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679</v>
      </c>
      <c r="C11288" s="205" t="s">
        <v>680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284</v>
      </c>
      <c r="H11288" s="207" t="s">
        <v>1887</v>
      </c>
      <c r="I11288" s="207" t="s">
        <v>238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679</v>
      </c>
      <c r="C11289" s="205" t="s">
        <v>680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284</v>
      </c>
      <c r="H11289" s="207" t="s">
        <v>317</v>
      </c>
      <c r="I11289" s="207" t="s">
        <v>248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679</v>
      </c>
      <c r="C11290" s="205" t="s">
        <v>680</v>
      </c>
      <c r="D11290" s="72" t="str">
        <f t="shared" si="353"/>
        <v>jun/2019</v>
      </c>
      <c r="E11290" s="206">
        <v>43633</v>
      </c>
      <c r="F11290" s="205" t="s">
        <v>1606</v>
      </c>
      <c r="G11290" s="205" t="s">
        <v>284</v>
      </c>
      <c r="H11290" s="207" t="s">
        <v>1876</v>
      </c>
      <c r="I11290" s="207" t="s">
        <v>201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679</v>
      </c>
      <c r="C11291" s="205" t="s">
        <v>680</v>
      </c>
      <c r="D11291" s="72" t="str">
        <f t="shared" si="353"/>
        <v>jun/2019</v>
      </c>
      <c r="E11291" s="206">
        <v>43633</v>
      </c>
      <c r="F11291" s="205" t="s">
        <v>2072</v>
      </c>
      <c r="G11291" s="205" t="s">
        <v>284</v>
      </c>
      <c r="H11291" s="207" t="s">
        <v>1966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679</v>
      </c>
      <c r="C11292" s="205" t="s">
        <v>680</v>
      </c>
      <c r="D11292" s="72" t="str">
        <f t="shared" si="353"/>
        <v>jun/2019</v>
      </c>
      <c r="E11292" s="206">
        <v>43633</v>
      </c>
      <c r="F11292" s="205" t="s">
        <v>2072</v>
      </c>
      <c r="G11292" s="205" t="s">
        <v>284</v>
      </c>
      <c r="H11292" s="207" t="s">
        <v>2073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679</v>
      </c>
      <c r="C11293" s="205" t="s">
        <v>680</v>
      </c>
      <c r="D11293" s="72" t="str">
        <f t="shared" si="353"/>
        <v>jun/2019</v>
      </c>
      <c r="E11293" s="206">
        <v>43633</v>
      </c>
      <c r="F11293" s="205" t="s">
        <v>172</v>
      </c>
      <c r="G11293" s="205" t="s">
        <v>284</v>
      </c>
      <c r="H11293" s="207" t="s">
        <v>814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679</v>
      </c>
      <c r="C11294" s="205" t="s">
        <v>680</v>
      </c>
      <c r="D11294" s="72" t="str">
        <f t="shared" si="353"/>
        <v>jun/2019</v>
      </c>
      <c r="E11294" s="206">
        <v>43633</v>
      </c>
      <c r="F11294" s="205" t="s">
        <v>172</v>
      </c>
      <c r="G11294" s="205" t="s">
        <v>284</v>
      </c>
      <c r="H11294" s="246" t="s">
        <v>721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679</v>
      </c>
      <c r="C11295" s="205" t="s">
        <v>680</v>
      </c>
      <c r="D11295" s="72" t="str">
        <f t="shared" si="353"/>
        <v>jun/2019</v>
      </c>
      <c r="E11295" s="206">
        <v>43633</v>
      </c>
      <c r="F11295" s="205" t="s">
        <v>513</v>
      </c>
      <c r="G11295" s="205" t="s">
        <v>284</v>
      </c>
      <c r="H11295" s="207" t="s">
        <v>203</v>
      </c>
      <c r="I11295" s="207" t="s">
        <v>289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681</v>
      </c>
      <c r="C11296" s="205" t="s">
        <v>680</v>
      </c>
      <c r="D11296" s="72" t="str">
        <f t="shared" si="353"/>
        <v>jun/2019</v>
      </c>
      <c r="E11296" s="206">
        <v>43633</v>
      </c>
      <c r="F11296" s="205" t="s">
        <v>513</v>
      </c>
      <c r="G11296" s="205" t="s">
        <v>284</v>
      </c>
      <c r="H11296" s="207" t="s">
        <v>203</v>
      </c>
      <c r="I11296" s="207" t="s">
        <v>289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679</v>
      </c>
      <c r="C11297" s="205" t="s">
        <v>680</v>
      </c>
      <c r="D11297" s="72" t="str">
        <f t="shared" si="353"/>
        <v>jun/2019</v>
      </c>
      <c r="E11297" s="206">
        <v>43633</v>
      </c>
      <c r="F11297" s="205" t="s">
        <v>1921</v>
      </c>
      <c r="G11297" s="205" t="s">
        <v>284</v>
      </c>
      <c r="H11297" s="207" t="s">
        <v>1922</v>
      </c>
      <c r="I11297" s="207" t="s">
        <v>195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679</v>
      </c>
      <c r="C11298" s="205" t="s">
        <v>680</v>
      </c>
      <c r="D11298" s="72" t="str">
        <f t="shared" si="353"/>
        <v>jun/2019</v>
      </c>
      <c r="E11298" s="206">
        <v>43633</v>
      </c>
      <c r="F11298" s="205" t="s">
        <v>209</v>
      </c>
      <c r="G11298" s="205" t="s">
        <v>284</v>
      </c>
      <c r="H11298" s="207" t="s">
        <v>295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679</v>
      </c>
      <c r="C11299" s="205" t="s">
        <v>680</v>
      </c>
      <c r="D11299" s="72" t="str">
        <f t="shared" si="353"/>
        <v>jun/2019</v>
      </c>
      <c r="E11299" s="206">
        <v>43633</v>
      </c>
      <c r="F11299" s="205" t="s">
        <v>209</v>
      </c>
      <c r="G11299" s="205" t="s">
        <v>284</v>
      </c>
      <c r="H11299" s="207" t="s">
        <v>295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679</v>
      </c>
      <c r="C11300" s="205" t="s">
        <v>680</v>
      </c>
      <c r="D11300" s="72" t="str">
        <f t="shared" si="353"/>
        <v>jun/2019</v>
      </c>
      <c r="E11300" s="206">
        <v>43633</v>
      </c>
      <c r="F11300" s="205" t="s">
        <v>209</v>
      </c>
      <c r="G11300" s="205" t="s">
        <v>284</v>
      </c>
      <c r="H11300" s="207" t="s">
        <v>295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679</v>
      </c>
      <c r="C11301" s="205" t="s">
        <v>680</v>
      </c>
      <c r="D11301" s="72" t="str">
        <f t="shared" si="353"/>
        <v>jun/2019</v>
      </c>
      <c r="E11301" s="206">
        <v>43633</v>
      </c>
      <c r="F11301" s="205" t="s">
        <v>209</v>
      </c>
      <c r="G11301" s="205" t="s">
        <v>284</v>
      </c>
      <c r="H11301" s="207" t="s">
        <v>295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679</v>
      </c>
      <c r="C11302" s="205" t="s">
        <v>680</v>
      </c>
      <c r="D11302" s="72" t="str">
        <f t="shared" si="353"/>
        <v>jun/2019</v>
      </c>
      <c r="E11302" s="206">
        <v>43633</v>
      </c>
      <c r="F11302" s="205" t="s">
        <v>209</v>
      </c>
      <c r="G11302" s="205" t="s">
        <v>284</v>
      </c>
      <c r="H11302" s="207" t="s">
        <v>295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679</v>
      </c>
      <c r="C11303" s="205" t="s">
        <v>680</v>
      </c>
      <c r="D11303" s="72" t="str">
        <f t="shared" si="353"/>
        <v>jun/2019</v>
      </c>
      <c r="E11303" s="206">
        <v>43633</v>
      </c>
      <c r="F11303" s="205" t="s">
        <v>209</v>
      </c>
      <c r="G11303" s="205" t="s">
        <v>284</v>
      </c>
      <c r="H11303" s="207" t="s">
        <v>295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679</v>
      </c>
      <c r="C11304" s="205" t="s">
        <v>680</v>
      </c>
      <c r="D11304" s="72" t="str">
        <f t="shared" si="353"/>
        <v>jun/2019</v>
      </c>
      <c r="E11304" s="206">
        <v>43633</v>
      </c>
      <c r="F11304" s="205" t="s">
        <v>209</v>
      </c>
      <c r="G11304" s="205" t="s">
        <v>284</v>
      </c>
      <c r="H11304" s="207" t="s">
        <v>295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679</v>
      </c>
      <c r="C11305" s="205" t="s">
        <v>680</v>
      </c>
      <c r="D11305" s="72" t="str">
        <f t="shared" si="353"/>
        <v>jun/2019</v>
      </c>
      <c r="E11305" s="206">
        <v>43633</v>
      </c>
      <c r="F11305" s="205" t="s">
        <v>209</v>
      </c>
      <c r="G11305" s="205" t="s">
        <v>284</v>
      </c>
      <c r="H11305" s="207" t="s">
        <v>295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679</v>
      </c>
      <c r="C11306" s="205" t="s">
        <v>680</v>
      </c>
      <c r="D11306" s="72" t="str">
        <f t="shared" si="353"/>
        <v>jun/2019</v>
      </c>
      <c r="E11306" s="206">
        <v>43633</v>
      </c>
      <c r="F11306" s="205" t="s">
        <v>209</v>
      </c>
      <c r="G11306" s="205" t="s">
        <v>284</v>
      </c>
      <c r="H11306" s="207" t="s">
        <v>295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679</v>
      </c>
      <c r="C11307" s="205" t="s">
        <v>680</v>
      </c>
      <c r="D11307" s="72" t="str">
        <f t="shared" si="353"/>
        <v>jun/2019</v>
      </c>
      <c r="E11307" s="206">
        <v>43633</v>
      </c>
      <c r="F11307" s="205" t="s">
        <v>209</v>
      </c>
      <c r="G11307" s="205" t="s">
        <v>284</v>
      </c>
      <c r="H11307" s="207" t="s">
        <v>295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679</v>
      </c>
      <c r="C11308" s="205" t="s">
        <v>680</v>
      </c>
      <c r="D11308" s="72" t="str">
        <f t="shared" si="353"/>
        <v>jun/2019</v>
      </c>
      <c r="E11308" s="206">
        <v>43633</v>
      </c>
      <c r="F11308" s="205" t="s">
        <v>209</v>
      </c>
      <c r="G11308" s="205" t="s">
        <v>284</v>
      </c>
      <c r="H11308" s="207" t="s">
        <v>295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679</v>
      </c>
      <c r="C11309" s="205" t="s">
        <v>680</v>
      </c>
      <c r="D11309" s="72" t="str">
        <f t="shared" si="353"/>
        <v>jun/2019</v>
      </c>
      <c r="E11309" s="206">
        <v>43633</v>
      </c>
      <c r="F11309" s="205" t="s">
        <v>209</v>
      </c>
      <c r="G11309" s="205" t="s">
        <v>284</v>
      </c>
      <c r="H11309" s="207" t="s">
        <v>295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679</v>
      </c>
      <c r="C11310" s="205" t="s">
        <v>680</v>
      </c>
      <c r="D11310" s="72" t="str">
        <f t="shared" si="353"/>
        <v>jun/2019</v>
      </c>
      <c r="E11310" s="206">
        <v>43633</v>
      </c>
      <c r="F11310" s="205" t="s">
        <v>209</v>
      </c>
      <c r="G11310" s="205" t="s">
        <v>284</v>
      </c>
      <c r="H11310" s="207" t="s">
        <v>295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679</v>
      </c>
      <c r="C11311" s="205" t="s">
        <v>680</v>
      </c>
      <c r="D11311" s="72" t="str">
        <f t="shared" si="353"/>
        <v>jun/2019</v>
      </c>
      <c r="E11311" s="206">
        <v>43633</v>
      </c>
      <c r="F11311" s="205" t="s">
        <v>209</v>
      </c>
      <c r="G11311" s="205" t="s">
        <v>284</v>
      </c>
      <c r="H11311" s="207" t="s">
        <v>295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679</v>
      </c>
      <c r="C11312" s="205" t="s">
        <v>680</v>
      </c>
      <c r="D11312" s="72" t="str">
        <f t="shared" si="353"/>
        <v>jun/2019</v>
      </c>
      <c r="E11312" s="206">
        <v>43633</v>
      </c>
      <c r="F11312" s="205" t="s">
        <v>209</v>
      </c>
      <c r="G11312" s="205" t="s">
        <v>284</v>
      </c>
      <c r="H11312" s="207" t="s">
        <v>295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679</v>
      </c>
      <c r="C11313" s="205" t="s">
        <v>680</v>
      </c>
      <c r="D11313" s="72" t="str">
        <f t="shared" si="353"/>
        <v>jun/2019</v>
      </c>
      <c r="E11313" s="206">
        <v>43633</v>
      </c>
      <c r="F11313" s="205" t="s">
        <v>209</v>
      </c>
      <c r="G11313" s="205" t="s">
        <v>284</v>
      </c>
      <c r="H11313" s="207" t="s">
        <v>295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679</v>
      </c>
      <c r="C11314" s="205" t="s">
        <v>680</v>
      </c>
      <c r="D11314" s="72" t="str">
        <f t="shared" si="353"/>
        <v>jun/2019</v>
      </c>
      <c r="E11314" s="206">
        <v>43633</v>
      </c>
      <c r="F11314" s="205" t="s">
        <v>209</v>
      </c>
      <c r="G11314" s="205" t="s">
        <v>284</v>
      </c>
      <c r="H11314" s="207" t="s">
        <v>295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679</v>
      </c>
      <c r="C11315" s="205" t="s">
        <v>680</v>
      </c>
      <c r="D11315" s="72" t="str">
        <f t="shared" si="353"/>
        <v>jun/2019</v>
      </c>
      <c r="E11315" s="206">
        <v>43633</v>
      </c>
      <c r="F11315" s="205" t="s">
        <v>209</v>
      </c>
      <c r="G11315" s="205" t="s">
        <v>284</v>
      </c>
      <c r="H11315" s="207" t="s">
        <v>295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679</v>
      </c>
      <c r="C11316" s="205" t="s">
        <v>680</v>
      </c>
      <c r="D11316" s="72" t="str">
        <f t="shared" si="353"/>
        <v>jun/2019</v>
      </c>
      <c r="E11316" s="206">
        <v>43633</v>
      </c>
      <c r="F11316" s="205" t="s">
        <v>209</v>
      </c>
      <c r="G11316" s="205" t="s">
        <v>284</v>
      </c>
      <c r="H11316" s="207" t="s">
        <v>295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679</v>
      </c>
      <c r="C11317" s="205" t="s">
        <v>680</v>
      </c>
      <c r="D11317" s="72" t="str">
        <f t="shared" si="353"/>
        <v>jun/2019</v>
      </c>
      <c r="E11317" s="206">
        <v>43633</v>
      </c>
      <c r="F11317" s="205" t="s">
        <v>209</v>
      </c>
      <c r="G11317" s="205" t="s">
        <v>284</v>
      </c>
      <c r="H11317" s="207" t="s">
        <v>295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679</v>
      </c>
      <c r="C11318" s="205" t="s">
        <v>680</v>
      </c>
      <c r="D11318" s="72" t="str">
        <f t="shared" si="353"/>
        <v>jun/2019</v>
      </c>
      <c r="E11318" s="206">
        <v>43633</v>
      </c>
      <c r="F11318" s="205" t="s">
        <v>209</v>
      </c>
      <c r="G11318" s="205" t="s">
        <v>284</v>
      </c>
      <c r="H11318" s="207" t="s">
        <v>295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679</v>
      </c>
      <c r="C11319" s="205" t="s">
        <v>680</v>
      </c>
      <c r="D11319" s="72" t="str">
        <f t="shared" si="353"/>
        <v>jun/2019</v>
      </c>
      <c r="E11319" s="206">
        <v>43633</v>
      </c>
      <c r="F11319" s="205" t="s">
        <v>209</v>
      </c>
      <c r="G11319" s="205" t="s">
        <v>284</v>
      </c>
      <c r="H11319" s="207" t="s">
        <v>295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679</v>
      </c>
      <c r="C11320" s="205" t="s">
        <v>680</v>
      </c>
      <c r="D11320" s="72" t="str">
        <f t="shared" si="353"/>
        <v>jun/2019</v>
      </c>
      <c r="E11320" s="206">
        <v>43633</v>
      </c>
      <c r="F11320" s="205" t="s">
        <v>209</v>
      </c>
      <c r="G11320" s="205" t="s">
        <v>284</v>
      </c>
      <c r="H11320" s="207" t="s">
        <v>295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681</v>
      </c>
      <c r="C11321" s="205" t="s">
        <v>680</v>
      </c>
      <c r="D11321" s="72" t="str">
        <f t="shared" si="353"/>
        <v>jun/2019</v>
      </c>
      <c r="E11321" s="206">
        <v>43633</v>
      </c>
      <c r="F11321" s="205" t="s">
        <v>200</v>
      </c>
      <c r="G11321" s="205" t="s">
        <v>284</v>
      </c>
      <c r="H11321" s="207" t="s">
        <v>1875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681</v>
      </c>
      <c r="C11322" s="205" t="s">
        <v>680</v>
      </c>
      <c r="D11322" s="72" t="str">
        <f t="shared" si="353"/>
        <v>jun/2019</v>
      </c>
      <c r="E11322" s="206">
        <v>43633</v>
      </c>
      <c r="F11322" s="205" t="s">
        <v>200</v>
      </c>
      <c r="G11322" s="205" t="s">
        <v>284</v>
      </c>
      <c r="H11322" s="207" t="s">
        <v>1875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679</v>
      </c>
      <c r="C11323" s="205" t="s">
        <v>680</v>
      </c>
      <c r="D11323" s="72" t="str">
        <f t="shared" si="353"/>
        <v>jun/2019</v>
      </c>
      <c r="E11323" s="206">
        <v>43633</v>
      </c>
      <c r="F11323" s="205" t="s">
        <v>200</v>
      </c>
      <c r="G11323" s="205" t="s">
        <v>284</v>
      </c>
      <c r="H11323" s="207" t="s">
        <v>1875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679</v>
      </c>
      <c r="C11324" s="205" t="s">
        <v>680</v>
      </c>
      <c r="D11324" s="72" t="str">
        <f t="shared" si="353"/>
        <v>jun/2019</v>
      </c>
      <c r="E11324" s="206">
        <v>43633</v>
      </c>
      <c r="F11324" s="205" t="s">
        <v>200</v>
      </c>
      <c r="G11324" s="205" t="s">
        <v>284</v>
      </c>
      <c r="H11324" s="207" t="s">
        <v>1875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679</v>
      </c>
      <c r="C11325" s="205" t="s">
        <v>680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290</v>
      </c>
      <c r="H11325" s="207" t="s">
        <v>1989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679</v>
      </c>
      <c r="C11326" s="205" t="s">
        <v>680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284</v>
      </c>
      <c r="H11326" s="207" t="s">
        <v>1973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679</v>
      </c>
      <c r="C11327" s="205" t="s">
        <v>680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284</v>
      </c>
      <c r="H11327" s="238" t="s">
        <v>1103</v>
      </c>
      <c r="I11327" s="238" t="s">
        <v>183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679</v>
      </c>
      <c r="C11328" s="205" t="s">
        <v>680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284</v>
      </c>
      <c r="H11328" s="207" t="s">
        <v>1896</v>
      </c>
      <c r="I11328" s="207" t="s">
        <v>232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679</v>
      </c>
      <c r="C11329" s="205" t="s">
        <v>680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284</v>
      </c>
      <c r="H11329" s="207" t="s">
        <v>1970</v>
      </c>
      <c r="I11329" s="207" t="s">
        <v>238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679</v>
      </c>
      <c r="C11330" s="205" t="s">
        <v>680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284</v>
      </c>
      <c r="H11330" s="207" t="s">
        <v>1970</v>
      </c>
      <c r="I11330" s="207" t="s">
        <v>238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679</v>
      </c>
      <c r="C11331" s="205" t="s">
        <v>680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2074</v>
      </c>
      <c r="H11331" s="207" t="s">
        <v>324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679</v>
      </c>
      <c r="C11332" s="205" t="s">
        <v>680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284</v>
      </c>
      <c r="H11332" s="207" t="s">
        <v>1970</v>
      </c>
      <c r="I11332" s="207" t="s">
        <v>238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679</v>
      </c>
      <c r="C11333" s="205" t="s">
        <v>680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284</v>
      </c>
      <c r="H11333" s="207" t="s">
        <v>1970</v>
      </c>
      <c r="I11333" s="207" t="s">
        <v>238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679</v>
      </c>
      <c r="C11334" s="205" t="s">
        <v>680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284</v>
      </c>
      <c r="H11334" s="207" t="s">
        <v>1970</v>
      </c>
      <c r="I11334" s="207" t="s">
        <v>238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679</v>
      </c>
      <c r="C11335" s="205" t="s">
        <v>680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284</v>
      </c>
      <c r="H11335" s="207" t="s">
        <v>1970</v>
      </c>
      <c r="I11335" s="207" t="s">
        <v>238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679</v>
      </c>
      <c r="C11336" s="205" t="s">
        <v>680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284</v>
      </c>
      <c r="H11336" s="207" t="s">
        <v>325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679</v>
      </c>
      <c r="C11337" s="205" t="s">
        <v>680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284</v>
      </c>
      <c r="H11337" s="207" t="s">
        <v>1005</v>
      </c>
      <c r="I11337" s="207" t="s">
        <v>232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679</v>
      </c>
      <c r="C11338" s="205" t="s">
        <v>680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284</v>
      </c>
      <c r="H11338" s="207" t="s">
        <v>321</v>
      </c>
      <c r="I11338" s="207" t="s">
        <v>266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679</v>
      </c>
      <c r="C11339" s="205" t="s">
        <v>680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284</v>
      </c>
      <c r="H11339" s="229" t="s">
        <v>2009</v>
      </c>
      <c r="I11339" s="229" t="s">
        <v>169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679</v>
      </c>
      <c r="C11340" s="205" t="s">
        <v>680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284</v>
      </c>
      <c r="H11340" s="229" t="s">
        <v>2009</v>
      </c>
      <c r="I11340" s="229" t="s">
        <v>169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679</v>
      </c>
      <c r="C11341" s="205" t="s">
        <v>680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284</v>
      </c>
      <c r="H11341" s="229" t="s">
        <v>2009</v>
      </c>
      <c r="I11341" s="229" t="s">
        <v>169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679</v>
      </c>
      <c r="C11342" s="205" t="s">
        <v>680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284</v>
      </c>
      <c r="H11342" s="229" t="s">
        <v>2009</v>
      </c>
      <c r="I11342" s="229" t="s">
        <v>169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679</v>
      </c>
      <c r="C11343" s="205" t="s">
        <v>680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284</v>
      </c>
      <c r="H11343" s="207" t="s">
        <v>1883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679</v>
      </c>
      <c r="C11344" s="205" t="s">
        <v>680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284</v>
      </c>
      <c r="H11344" s="207" t="s">
        <v>339</v>
      </c>
      <c r="I11344" s="207" t="s">
        <v>164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679</v>
      </c>
      <c r="C11345" s="205" t="s">
        <v>680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284</v>
      </c>
      <c r="H11345" s="207" t="s">
        <v>322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679</v>
      </c>
      <c r="C11346" s="205" t="s">
        <v>680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284</v>
      </c>
      <c r="H11346" s="207" t="s">
        <v>2075</v>
      </c>
      <c r="I11346" s="207" t="s">
        <v>265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679</v>
      </c>
      <c r="C11347" s="205" t="s">
        <v>680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284</v>
      </c>
      <c r="H11347" s="238" t="s">
        <v>2076</v>
      </c>
      <c r="I11347" s="238" t="s">
        <v>186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679</v>
      </c>
      <c r="C11348" s="205" t="s">
        <v>680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284</v>
      </c>
      <c r="H11348" s="207" t="s">
        <v>2077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679</v>
      </c>
      <c r="C11349" s="205" t="s">
        <v>680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284</v>
      </c>
      <c r="H11349" s="207" t="s">
        <v>2077</v>
      </c>
      <c r="I11349" s="207" t="s">
        <v>189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679</v>
      </c>
      <c r="C11350" s="205" t="s">
        <v>680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284</v>
      </c>
      <c r="H11350" s="207" t="s">
        <v>2077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679</v>
      </c>
      <c r="C11351" s="205" t="s">
        <v>680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284</v>
      </c>
      <c r="H11351" s="207" t="s">
        <v>2077</v>
      </c>
      <c r="I11351" s="207" t="s">
        <v>189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679</v>
      </c>
      <c r="C11352" s="205" t="s">
        <v>680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284</v>
      </c>
      <c r="H11352" s="207" t="s">
        <v>2077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679</v>
      </c>
      <c r="C11353" s="205" t="s">
        <v>680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284</v>
      </c>
      <c r="H11353" s="207" t="s">
        <v>2077</v>
      </c>
      <c r="I11353" s="207" t="s">
        <v>189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679</v>
      </c>
      <c r="C11354" s="205" t="s">
        <v>680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284</v>
      </c>
      <c r="H11354" s="207" t="s">
        <v>2078</v>
      </c>
      <c r="I11354" s="207" t="s">
        <v>238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679</v>
      </c>
      <c r="C11355" s="205" t="s">
        <v>680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284</v>
      </c>
      <c r="H11355" s="207" t="s">
        <v>2077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679</v>
      </c>
      <c r="C11356" s="205" t="s">
        <v>680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284</v>
      </c>
      <c r="H11356" s="207" t="s">
        <v>2077</v>
      </c>
      <c r="I11356" s="207" t="s">
        <v>189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679</v>
      </c>
      <c r="C11357" s="205" t="s">
        <v>680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284</v>
      </c>
      <c r="H11357" s="207" t="s">
        <v>2078</v>
      </c>
      <c r="I11357" s="207" t="s">
        <v>238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679</v>
      </c>
      <c r="C11358" s="205" t="s">
        <v>680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284</v>
      </c>
      <c r="H11358" s="207" t="s">
        <v>2078</v>
      </c>
      <c r="I11358" s="207" t="s">
        <v>238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679</v>
      </c>
      <c r="C11359" s="205" t="s">
        <v>680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284</v>
      </c>
      <c r="H11359" s="207" t="s">
        <v>2077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679</v>
      </c>
      <c r="C11360" s="205" t="s">
        <v>680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284</v>
      </c>
      <c r="H11360" s="207" t="s">
        <v>2077</v>
      </c>
      <c r="I11360" s="207" t="s">
        <v>189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679</v>
      </c>
      <c r="C11361" s="205" t="s">
        <v>680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284</v>
      </c>
      <c r="H11361" s="207" t="s">
        <v>2078</v>
      </c>
      <c r="I11361" s="207" t="s">
        <v>238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679</v>
      </c>
      <c r="C11362" s="205" t="s">
        <v>680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284</v>
      </c>
      <c r="H11362" s="207" t="s">
        <v>2077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679</v>
      </c>
      <c r="C11363" s="205" t="s">
        <v>680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284</v>
      </c>
      <c r="H11363" s="207" t="s">
        <v>2077</v>
      </c>
      <c r="I11363" s="207" t="s">
        <v>189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679</v>
      </c>
      <c r="C11364" s="205" t="s">
        <v>680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284</v>
      </c>
      <c r="H11364" s="207" t="s">
        <v>2078</v>
      </c>
      <c r="I11364" s="207" t="s">
        <v>250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679</v>
      </c>
      <c r="C11365" s="205" t="s">
        <v>680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284</v>
      </c>
      <c r="H11365" s="207" t="s">
        <v>2015</v>
      </c>
      <c r="I11365" s="207" t="s">
        <v>250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679</v>
      </c>
      <c r="C11366" s="205" t="s">
        <v>680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286</v>
      </c>
      <c r="H11366" s="207" t="s">
        <v>2015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679</v>
      </c>
      <c r="C11367" s="205" t="s">
        <v>680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284</v>
      </c>
      <c r="H11367" s="207" t="s">
        <v>320</v>
      </c>
      <c r="I11367" s="207" t="s">
        <v>238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679</v>
      </c>
      <c r="C11368" s="205" t="s">
        <v>680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284</v>
      </c>
      <c r="H11368" s="207" t="s">
        <v>533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679</v>
      </c>
      <c r="C11369" s="205" t="s">
        <v>680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284</v>
      </c>
      <c r="H11369" s="207" t="s">
        <v>320</v>
      </c>
      <c r="I11369" s="207" t="s">
        <v>238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679</v>
      </c>
      <c r="C11370" s="205" t="s">
        <v>680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284</v>
      </c>
      <c r="H11370" s="207" t="s">
        <v>399</v>
      </c>
      <c r="I11370" s="207" t="s">
        <v>244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679</v>
      </c>
      <c r="C11371" s="205" t="s">
        <v>680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284</v>
      </c>
      <c r="H11371" s="207" t="s">
        <v>1871</v>
      </c>
      <c r="I11371" s="207" t="s">
        <v>239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679</v>
      </c>
      <c r="C11372" s="205" t="s">
        <v>680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284</v>
      </c>
      <c r="H11372" s="207" t="s">
        <v>1901</v>
      </c>
      <c r="I11372" s="207" t="s">
        <v>239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679</v>
      </c>
      <c r="C11373" s="205" t="s">
        <v>680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284</v>
      </c>
      <c r="H11373" s="207" t="s">
        <v>1901</v>
      </c>
      <c r="I11373" s="207" t="s">
        <v>239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679</v>
      </c>
      <c r="C11374" s="205" t="s">
        <v>680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284</v>
      </c>
      <c r="H11374" s="207" t="s">
        <v>2079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679</v>
      </c>
      <c r="C11375" s="205" t="s">
        <v>680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284</v>
      </c>
      <c r="H11375" s="207" t="s">
        <v>2079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679</v>
      </c>
      <c r="C11376" s="205" t="s">
        <v>680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284</v>
      </c>
      <c r="H11376" s="207" t="s">
        <v>2079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679</v>
      </c>
      <c r="C11377" s="205" t="s">
        <v>680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284</v>
      </c>
      <c r="H11377" s="207" t="s">
        <v>2016</v>
      </c>
      <c r="I11377" s="207" t="s">
        <v>246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679</v>
      </c>
      <c r="C11378" s="205" t="s">
        <v>680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284</v>
      </c>
      <c r="H11378" s="207" t="s">
        <v>2016</v>
      </c>
      <c r="I11378" s="207" t="s">
        <v>189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679</v>
      </c>
      <c r="C11379" s="205" t="s">
        <v>680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284</v>
      </c>
      <c r="H11379" s="207" t="s">
        <v>2016</v>
      </c>
      <c r="I11379" s="207" t="s">
        <v>246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679</v>
      </c>
      <c r="C11380" s="205" t="s">
        <v>680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284</v>
      </c>
      <c r="H11380" s="207" t="s">
        <v>2016</v>
      </c>
      <c r="I11380" s="207" t="s">
        <v>189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679</v>
      </c>
      <c r="C11381" s="205" t="s">
        <v>680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286</v>
      </c>
      <c r="H11381" s="207" t="s">
        <v>386</v>
      </c>
      <c r="I11381" s="207" t="s">
        <v>237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679</v>
      </c>
      <c r="C11382" s="205" t="s">
        <v>680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284</v>
      </c>
      <c r="H11382" s="207" t="s">
        <v>386</v>
      </c>
      <c r="I11382" s="207" t="s">
        <v>237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679</v>
      </c>
      <c r="C11383" s="205" t="s">
        <v>680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314</v>
      </c>
      <c r="H11383" s="207" t="s">
        <v>1908</v>
      </c>
      <c r="I11383" s="207" t="s">
        <v>237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679</v>
      </c>
      <c r="C11384" s="205" t="s">
        <v>680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314</v>
      </c>
      <c r="H11384" s="207" t="s">
        <v>1908</v>
      </c>
      <c r="I11384" s="207" t="s">
        <v>189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679</v>
      </c>
      <c r="C11385" s="205" t="s">
        <v>680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284</v>
      </c>
      <c r="H11385" s="207" t="s">
        <v>2080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679</v>
      </c>
      <c r="C11386" s="205" t="s">
        <v>680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284</v>
      </c>
      <c r="H11386" s="207" t="s">
        <v>2080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679</v>
      </c>
      <c r="C11387" s="205" t="s">
        <v>680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284</v>
      </c>
      <c r="H11387" s="207" t="s">
        <v>1593</v>
      </c>
      <c r="I11387" s="207" t="s">
        <v>238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679</v>
      </c>
      <c r="C11388" s="205" t="s">
        <v>680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284</v>
      </c>
      <c r="H11388" s="207" t="s">
        <v>359</v>
      </c>
      <c r="I11388" s="207" t="s">
        <v>237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679</v>
      </c>
      <c r="C11389" s="205" t="s">
        <v>680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284</v>
      </c>
      <c r="H11389" s="207" t="s">
        <v>359</v>
      </c>
      <c r="I11389" s="207" t="s">
        <v>237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679</v>
      </c>
      <c r="C11390" s="205" t="s">
        <v>680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284</v>
      </c>
      <c r="H11390" s="207" t="s">
        <v>359</v>
      </c>
      <c r="I11390" s="207" t="s">
        <v>237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679</v>
      </c>
      <c r="C11391" s="205" t="s">
        <v>680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284</v>
      </c>
      <c r="H11391" s="207" t="s">
        <v>359</v>
      </c>
      <c r="I11391" s="207" t="s">
        <v>237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679</v>
      </c>
      <c r="C11392" s="205" t="s">
        <v>680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284</v>
      </c>
      <c r="H11392" s="207" t="s">
        <v>448</v>
      </c>
      <c r="I11392" s="207" t="s">
        <v>237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679</v>
      </c>
      <c r="C11393" s="205" t="s">
        <v>680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284</v>
      </c>
      <c r="H11393" s="207" t="s">
        <v>432</v>
      </c>
      <c r="I11393" s="207" t="s">
        <v>249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679</v>
      </c>
      <c r="C11394" s="205" t="s">
        <v>680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284</v>
      </c>
      <c r="H11394" s="207" t="s">
        <v>561</v>
      </c>
      <c r="I11394" s="207" t="s">
        <v>238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679</v>
      </c>
      <c r="C11395" s="205" t="s">
        <v>680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284</v>
      </c>
      <c r="H11395" s="207" t="s">
        <v>561</v>
      </c>
      <c r="I11395" s="207" t="s">
        <v>239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679</v>
      </c>
      <c r="C11396" s="205" t="s">
        <v>680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284</v>
      </c>
      <c r="H11396" s="207" t="s">
        <v>561</v>
      </c>
      <c r="I11396" s="207" t="s">
        <v>237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679</v>
      </c>
      <c r="C11397" s="205" t="s">
        <v>680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284</v>
      </c>
      <c r="H11397" s="207" t="s">
        <v>2081</v>
      </c>
      <c r="I11397" s="207" t="s">
        <v>237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679</v>
      </c>
      <c r="C11398" s="205" t="s">
        <v>680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284</v>
      </c>
      <c r="H11398" s="207" t="s">
        <v>2081</v>
      </c>
      <c r="I11398" s="207" t="s">
        <v>237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679</v>
      </c>
      <c r="C11399" s="205" t="s">
        <v>680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284</v>
      </c>
      <c r="H11399" s="207" t="s">
        <v>2081</v>
      </c>
      <c r="I11399" s="207" t="s">
        <v>237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679</v>
      </c>
      <c r="C11400" s="205" t="s">
        <v>680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284</v>
      </c>
      <c r="H11400" s="207" t="s">
        <v>630</v>
      </c>
      <c r="I11400" s="207" t="s">
        <v>237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679</v>
      </c>
      <c r="C11401" s="205" t="s">
        <v>680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284</v>
      </c>
      <c r="H11401" s="207" t="s">
        <v>630</v>
      </c>
      <c r="I11401" s="207" t="s">
        <v>237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679</v>
      </c>
      <c r="C11402" s="205" t="s">
        <v>680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284</v>
      </c>
      <c r="H11402" s="207" t="s">
        <v>1882</v>
      </c>
      <c r="I11402" s="207" t="s">
        <v>237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679</v>
      </c>
      <c r="C11403" s="205" t="s">
        <v>680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284</v>
      </c>
      <c r="H11403" s="207" t="s">
        <v>1882</v>
      </c>
      <c r="I11403" s="207" t="s">
        <v>237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679</v>
      </c>
      <c r="C11404" s="205" t="s">
        <v>680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284</v>
      </c>
      <c r="H11404" s="207" t="s">
        <v>1882</v>
      </c>
      <c r="I11404" s="207" t="s">
        <v>237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679</v>
      </c>
      <c r="C11405" s="205" t="s">
        <v>680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284</v>
      </c>
      <c r="H11405" s="207" t="s">
        <v>1882</v>
      </c>
      <c r="I11405" s="207" t="s">
        <v>237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679</v>
      </c>
      <c r="C11406" s="205" t="s">
        <v>680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284</v>
      </c>
      <c r="H11406" s="207" t="s">
        <v>1882</v>
      </c>
      <c r="I11406" s="207" t="s">
        <v>237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679</v>
      </c>
      <c r="C11407" s="205" t="s">
        <v>680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284</v>
      </c>
      <c r="H11407" s="207" t="s">
        <v>1882</v>
      </c>
      <c r="I11407" s="207" t="s">
        <v>237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679</v>
      </c>
      <c r="C11408" s="205" t="s">
        <v>680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284</v>
      </c>
      <c r="H11408" s="207" t="s">
        <v>1882</v>
      </c>
      <c r="I11408" s="207" t="s">
        <v>238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679</v>
      </c>
      <c r="C11409" s="205" t="s">
        <v>680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284</v>
      </c>
      <c r="H11409" s="207" t="s">
        <v>1882</v>
      </c>
      <c r="I11409" s="207" t="s">
        <v>238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679</v>
      </c>
      <c r="C11410" s="205" t="s">
        <v>680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284</v>
      </c>
      <c r="H11410" s="207" t="s">
        <v>1882</v>
      </c>
      <c r="I11410" s="207" t="s">
        <v>237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679</v>
      </c>
      <c r="C11411" s="205" t="s">
        <v>680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284</v>
      </c>
      <c r="H11411" s="207" t="s">
        <v>1882</v>
      </c>
      <c r="I11411" s="207" t="s">
        <v>238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679</v>
      </c>
      <c r="C11412" s="205" t="s">
        <v>680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284</v>
      </c>
      <c r="H11412" s="207" t="s">
        <v>1882</v>
      </c>
      <c r="I11412" s="207" t="s">
        <v>238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679</v>
      </c>
      <c r="C11413" s="205" t="s">
        <v>680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284</v>
      </c>
      <c r="H11413" s="207" t="s">
        <v>1882</v>
      </c>
      <c r="I11413" s="207" t="s">
        <v>238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679</v>
      </c>
      <c r="C11414" s="205" t="s">
        <v>680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284</v>
      </c>
      <c r="H11414" s="207" t="s">
        <v>1882</v>
      </c>
      <c r="I11414" s="207" t="s">
        <v>238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679</v>
      </c>
      <c r="C11415" s="205" t="s">
        <v>680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284</v>
      </c>
      <c r="H11415" s="207" t="s">
        <v>1882</v>
      </c>
      <c r="I11415" s="207" t="s">
        <v>238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679</v>
      </c>
      <c r="C11416" s="205" t="s">
        <v>680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284</v>
      </c>
      <c r="H11416" s="207" t="s">
        <v>1882</v>
      </c>
      <c r="I11416" s="207" t="s">
        <v>238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679</v>
      </c>
      <c r="C11417" s="205" t="s">
        <v>680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284</v>
      </c>
      <c r="H11417" s="207" t="s">
        <v>1882</v>
      </c>
      <c r="I11417" s="207" t="s">
        <v>249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679</v>
      </c>
      <c r="C11418" s="205" t="s">
        <v>680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284</v>
      </c>
      <c r="H11418" s="207" t="s">
        <v>1882</v>
      </c>
      <c r="I11418" s="207" t="s">
        <v>238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679</v>
      </c>
      <c r="C11419" s="205" t="s">
        <v>680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284</v>
      </c>
      <c r="H11419" s="207" t="s">
        <v>1882</v>
      </c>
      <c r="I11419" s="207" t="s">
        <v>237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679</v>
      </c>
      <c r="C11420" s="205" t="s">
        <v>680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284</v>
      </c>
      <c r="H11420" s="207" t="s">
        <v>384</v>
      </c>
      <c r="I11420" s="207" t="s">
        <v>238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679</v>
      </c>
      <c r="C11421" s="205" t="s">
        <v>680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300</v>
      </c>
      <c r="H11421" s="207" t="s">
        <v>384</v>
      </c>
      <c r="I11421" s="207" t="s">
        <v>238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679</v>
      </c>
      <c r="C11422" s="205" t="s">
        <v>680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314</v>
      </c>
      <c r="H11422" s="207" t="s">
        <v>288</v>
      </c>
      <c r="I11422" s="207" t="s">
        <v>238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679</v>
      </c>
      <c r="C11423" s="205" t="s">
        <v>680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284</v>
      </c>
      <c r="H11423" s="207" t="s">
        <v>288</v>
      </c>
      <c r="I11423" s="207" t="s">
        <v>238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679</v>
      </c>
      <c r="C11424" s="205" t="s">
        <v>680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314</v>
      </c>
      <c r="H11424" s="207" t="s">
        <v>288</v>
      </c>
      <c r="I11424" s="207" t="s">
        <v>238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679</v>
      </c>
      <c r="C11425" s="205" t="s">
        <v>680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284</v>
      </c>
      <c r="H11425" s="207" t="s">
        <v>143</v>
      </c>
      <c r="I11425" s="207" t="s">
        <v>244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679</v>
      </c>
      <c r="C11426" s="205" t="s">
        <v>680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284</v>
      </c>
      <c r="H11426" s="207" t="s">
        <v>143</v>
      </c>
      <c r="I11426" s="207" t="s">
        <v>244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679</v>
      </c>
      <c r="C11427" s="205" t="s">
        <v>680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284</v>
      </c>
      <c r="H11427" s="207" t="s">
        <v>143</v>
      </c>
      <c r="I11427" s="207" t="s">
        <v>244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679</v>
      </c>
      <c r="C11428" s="205" t="s">
        <v>680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284</v>
      </c>
      <c r="H11428" s="207" t="s">
        <v>143</v>
      </c>
      <c r="I11428" s="207" t="s">
        <v>244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679</v>
      </c>
      <c r="C11429" s="205" t="s">
        <v>680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284</v>
      </c>
      <c r="H11429" s="207" t="s">
        <v>143</v>
      </c>
      <c r="I11429" s="207" t="s">
        <v>244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679</v>
      </c>
      <c r="C11430" s="205" t="s">
        <v>680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310</v>
      </c>
      <c r="H11430" s="207" t="s">
        <v>352</v>
      </c>
      <c r="I11430" s="207" t="s">
        <v>237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679</v>
      </c>
      <c r="C11431" s="205" t="s">
        <v>680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310</v>
      </c>
      <c r="H11431" s="207" t="s">
        <v>352</v>
      </c>
      <c r="I11431" s="207" t="s">
        <v>189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679</v>
      </c>
      <c r="C11432" s="205" t="s">
        <v>680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284</v>
      </c>
      <c r="H11432" s="207" t="s">
        <v>1027</v>
      </c>
      <c r="I11432" s="207" t="s">
        <v>242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679</v>
      </c>
      <c r="C11433" s="205" t="s">
        <v>680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284</v>
      </c>
      <c r="H11433" s="207" t="s">
        <v>1027</v>
      </c>
      <c r="I11433" s="207" t="s">
        <v>242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679</v>
      </c>
      <c r="C11434" s="205" t="s">
        <v>680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284</v>
      </c>
      <c r="H11434" s="207" t="s">
        <v>1027</v>
      </c>
      <c r="I11434" s="207" t="s">
        <v>242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679</v>
      </c>
      <c r="C11435" s="205" t="s">
        <v>680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284</v>
      </c>
      <c r="H11435" s="207" t="s">
        <v>1027</v>
      </c>
      <c r="I11435" s="207" t="s">
        <v>242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679</v>
      </c>
      <c r="C11436" s="205" t="s">
        <v>680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284</v>
      </c>
      <c r="H11436" s="207" t="s">
        <v>1027</v>
      </c>
      <c r="I11436" s="207" t="s">
        <v>242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679</v>
      </c>
      <c r="C11437" s="205" t="s">
        <v>680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284</v>
      </c>
      <c r="H11437" s="207" t="s">
        <v>1027</v>
      </c>
      <c r="I11437" s="207" t="s">
        <v>242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679</v>
      </c>
      <c r="C11438" s="205" t="s">
        <v>680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284</v>
      </c>
      <c r="H11438" s="207" t="s">
        <v>1027</v>
      </c>
      <c r="I11438" s="207" t="s">
        <v>242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679</v>
      </c>
      <c r="C11439" s="205" t="s">
        <v>680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284</v>
      </c>
      <c r="H11439" s="207" t="s">
        <v>1027</v>
      </c>
      <c r="I11439" s="207" t="s">
        <v>242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679</v>
      </c>
      <c r="C11440" s="205" t="s">
        <v>680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284</v>
      </c>
      <c r="H11440" s="207" t="s">
        <v>1027</v>
      </c>
      <c r="I11440" s="207" t="s">
        <v>242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679</v>
      </c>
      <c r="C11441" s="205" t="s">
        <v>680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284</v>
      </c>
      <c r="H11441" s="207" t="s">
        <v>1027</v>
      </c>
      <c r="I11441" s="207" t="s">
        <v>242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679</v>
      </c>
      <c r="C11442" s="205" t="s">
        <v>680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284</v>
      </c>
      <c r="H11442" s="207" t="s">
        <v>1027</v>
      </c>
      <c r="I11442" s="207" t="s">
        <v>242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679</v>
      </c>
      <c r="C11443" s="205" t="s">
        <v>680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284</v>
      </c>
      <c r="H11443" s="207" t="s">
        <v>1027</v>
      </c>
      <c r="I11443" s="207" t="s">
        <v>242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679</v>
      </c>
      <c r="C11444" s="205" t="s">
        <v>680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284</v>
      </c>
      <c r="H11444" s="207" t="s">
        <v>1027</v>
      </c>
      <c r="I11444" s="207" t="s">
        <v>242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679</v>
      </c>
      <c r="C11445" s="205" t="s">
        <v>680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284</v>
      </c>
      <c r="H11445" s="207" t="s">
        <v>1027</v>
      </c>
      <c r="I11445" s="207" t="s">
        <v>242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679</v>
      </c>
      <c r="C11446" s="205" t="s">
        <v>680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284</v>
      </c>
      <c r="H11446" s="207" t="s">
        <v>1027</v>
      </c>
      <c r="I11446" s="207" t="s">
        <v>242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679</v>
      </c>
      <c r="C11447" s="205" t="s">
        <v>680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284</v>
      </c>
      <c r="H11447" s="207" t="s">
        <v>1027</v>
      </c>
      <c r="I11447" s="207" t="s">
        <v>242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679</v>
      </c>
      <c r="C11448" s="205" t="s">
        <v>680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284</v>
      </c>
      <c r="H11448" s="207" t="s">
        <v>1027</v>
      </c>
      <c r="I11448" s="207" t="s">
        <v>242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679</v>
      </c>
      <c r="C11449" s="205" t="s">
        <v>680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284</v>
      </c>
      <c r="H11449" s="207" t="s">
        <v>1027</v>
      </c>
      <c r="I11449" s="207" t="s">
        <v>242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679</v>
      </c>
      <c r="C11450" s="205" t="s">
        <v>680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284</v>
      </c>
      <c r="H11450" s="207" t="s">
        <v>1027</v>
      </c>
      <c r="I11450" s="207" t="s">
        <v>242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679</v>
      </c>
      <c r="C11451" s="205" t="s">
        <v>680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284</v>
      </c>
      <c r="H11451" s="207" t="s">
        <v>1027</v>
      </c>
      <c r="I11451" s="207" t="s">
        <v>242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679</v>
      </c>
      <c r="C11452" s="205" t="s">
        <v>680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284</v>
      </c>
      <c r="H11452" s="207" t="s">
        <v>1027</v>
      </c>
      <c r="I11452" s="207" t="s">
        <v>242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679</v>
      </c>
      <c r="C11453" s="205" t="s">
        <v>680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284</v>
      </c>
      <c r="H11453" s="207" t="s">
        <v>1027</v>
      </c>
      <c r="I11453" s="207" t="s">
        <v>242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679</v>
      </c>
      <c r="C11454" s="205" t="s">
        <v>680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284</v>
      </c>
      <c r="H11454" s="207" t="s">
        <v>1027</v>
      </c>
      <c r="I11454" s="207" t="s">
        <v>242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679</v>
      </c>
      <c r="C11455" s="205" t="s">
        <v>680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284</v>
      </c>
      <c r="H11455" s="207" t="s">
        <v>1027</v>
      </c>
      <c r="I11455" s="207" t="s">
        <v>242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679</v>
      </c>
      <c r="C11456" s="205" t="s">
        <v>680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284</v>
      </c>
      <c r="H11456" s="207" t="s">
        <v>1027</v>
      </c>
      <c r="I11456" s="207" t="s">
        <v>242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679</v>
      </c>
      <c r="C11457" s="205" t="s">
        <v>680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284</v>
      </c>
      <c r="H11457" s="207" t="s">
        <v>1027</v>
      </c>
      <c r="I11457" s="207" t="s">
        <v>242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679</v>
      </c>
      <c r="C11458" s="205" t="s">
        <v>680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284</v>
      </c>
      <c r="H11458" s="207" t="s">
        <v>1027</v>
      </c>
      <c r="I11458" s="207" t="s">
        <v>242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679</v>
      </c>
      <c r="C11459" s="205" t="s">
        <v>680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284</v>
      </c>
      <c r="H11459" s="207" t="s">
        <v>1027</v>
      </c>
      <c r="I11459" s="207" t="s">
        <v>242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679</v>
      </c>
      <c r="C11460" s="205" t="s">
        <v>680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284</v>
      </c>
      <c r="H11460" s="207" t="s">
        <v>1027</v>
      </c>
      <c r="I11460" s="207" t="s">
        <v>242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679</v>
      </c>
      <c r="C11461" s="205" t="s">
        <v>680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284</v>
      </c>
      <c r="H11461" s="207" t="s">
        <v>1027</v>
      </c>
      <c r="I11461" s="207" t="s">
        <v>242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679</v>
      </c>
      <c r="C11462" s="205" t="s">
        <v>680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284</v>
      </c>
      <c r="H11462" s="207" t="s">
        <v>1027</v>
      </c>
      <c r="I11462" s="207" t="s">
        <v>242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679</v>
      </c>
      <c r="C11463" s="205" t="s">
        <v>680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284</v>
      </c>
      <c r="H11463" s="207" t="s">
        <v>1027</v>
      </c>
      <c r="I11463" s="207" t="s">
        <v>242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679</v>
      </c>
      <c r="C11464" s="205" t="s">
        <v>680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284</v>
      </c>
      <c r="H11464" s="207" t="s">
        <v>1027</v>
      </c>
      <c r="I11464" s="207" t="s">
        <v>242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679</v>
      </c>
      <c r="C11465" s="205" t="s">
        <v>680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284</v>
      </c>
      <c r="H11465" s="207" t="s">
        <v>1027</v>
      </c>
      <c r="I11465" s="207" t="s">
        <v>242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679</v>
      </c>
      <c r="C11466" s="205" t="s">
        <v>680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284</v>
      </c>
      <c r="H11466" s="207" t="s">
        <v>1027</v>
      </c>
      <c r="I11466" s="207" t="s">
        <v>242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679</v>
      </c>
      <c r="C11467" s="205" t="s">
        <v>680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284</v>
      </c>
      <c r="H11467" s="207" t="s">
        <v>1027</v>
      </c>
      <c r="I11467" s="207" t="s">
        <v>242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679</v>
      </c>
      <c r="C11468" s="205" t="s">
        <v>680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284</v>
      </c>
      <c r="H11468" s="207" t="s">
        <v>1027</v>
      </c>
      <c r="I11468" s="207" t="s">
        <v>242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679</v>
      </c>
      <c r="C11469" s="205" t="s">
        <v>680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284</v>
      </c>
      <c r="H11469" s="207" t="s">
        <v>1027</v>
      </c>
      <c r="I11469" s="207" t="s">
        <v>242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679</v>
      </c>
      <c r="C11470" s="205" t="s">
        <v>680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284</v>
      </c>
      <c r="H11470" s="207" t="s">
        <v>1027</v>
      </c>
      <c r="I11470" s="207" t="s">
        <v>242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679</v>
      </c>
      <c r="C11471" s="205" t="s">
        <v>680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284</v>
      </c>
      <c r="H11471" s="207" t="s">
        <v>1027</v>
      </c>
      <c r="I11471" s="207" t="s">
        <v>242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679</v>
      </c>
      <c r="C11472" s="205" t="s">
        <v>680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284</v>
      </c>
      <c r="H11472" s="207" t="s">
        <v>1027</v>
      </c>
      <c r="I11472" s="207" t="s">
        <v>242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679</v>
      </c>
      <c r="C11473" s="205" t="s">
        <v>680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284</v>
      </c>
      <c r="H11473" s="207" t="s">
        <v>1027</v>
      </c>
      <c r="I11473" s="207" t="s">
        <v>242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679</v>
      </c>
      <c r="C11474" s="205" t="s">
        <v>680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284</v>
      </c>
      <c r="H11474" s="207" t="s">
        <v>1027</v>
      </c>
      <c r="I11474" s="207" t="s">
        <v>242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679</v>
      </c>
      <c r="C11475" s="205" t="s">
        <v>680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284</v>
      </c>
      <c r="H11475" s="207" t="s">
        <v>1027</v>
      </c>
      <c r="I11475" s="207" t="s">
        <v>242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679</v>
      </c>
      <c r="C11476" s="205" t="s">
        <v>680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284</v>
      </c>
      <c r="H11476" s="207" t="s">
        <v>1027</v>
      </c>
      <c r="I11476" s="207" t="s">
        <v>242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679</v>
      </c>
      <c r="C11477" s="205" t="s">
        <v>680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284</v>
      </c>
      <c r="H11477" s="207" t="s">
        <v>1027</v>
      </c>
      <c r="I11477" s="207" t="s">
        <v>242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679</v>
      </c>
      <c r="C11478" s="205" t="s">
        <v>680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284</v>
      </c>
      <c r="H11478" s="207" t="s">
        <v>1027</v>
      </c>
      <c r="I11478" s="207" t="s">
        <v>242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679</v>
      </c>
      <c r="C11479" s="205" t="s">
        <v>680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284</v>
      </c>
      <c r="H11479" s="207" t="s">
        <v>1027</v>
      </c>
      <c r="I11479" s="207" t="s">
        <v>242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679</v>
      </c>
      <c r="C11480" s="205" t="s">
        <v>680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284</v>
      </c>
      <c r="H11480" s="207" t="s">
        <v>1027</v>
      </c>
      <c r="I11480" s="207" t="s">
        <v>242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679</v>
      </c>
      <c r="C11481" s="205" t="s">
        <v>680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284</v>
      </c>
      <c r="H11481" s="207" t="s">
        <v>1027</v>
      </c>
      <c r="I11481" s="207" t="s">
        <v>242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679</v>
      </c>
      <c r="C11482" s="205" t="s">
        <v>680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284</v>
      </c>
      <c r="H11482" s="207" t="s">
        <v>1027</v>
      </c>
      <c r="I11482" s="207" t="s">
        <v>242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679</v>
      </c>
      <c r="C11483" s="205" t="s">
        <v>680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284</v>
      </c>
      <c r="H11483" s="207" t="s">
        <v>1027</v>
      </c>
      <c r="I11483" s="207" t="s">
        <v>242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679</v>
      </c>
      <c r="C11484" s="205" t="s">
        <v>680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284</v>
      </c>
      <c r="H11484" s="207" t="s">
        <v>1027</v>
      </c>
      <c r="I11484" s="207" t="s">
        <v>242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679</v>
      </c>
      <c r="C11485" s="205" t="s">
        <v>680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284</v>
      </c>
      <c r="H11485" s="207" t="s">
        <v>1027</v>
      </c>
      <c r="I11485" s="207" t="s">
        <v>242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679</v>
      </c>
      <c r="C11486" s="205" t="s">
        <v>680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284</v>
      </c>
      <c r="H11486" s="207" t="s">
        <v>1027</v>
      </c>
      <c r="I11486" s="207" t="s">
        <v>242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679</v>
      </c>
      <c r="C11487" s="205" t="s">
        <v>680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284</v>
      </c>
      <c r="H11487" s="207" t="s">
        <v>1027</v>
      </c>
      <c r="I11487" s="207" t="s">
        <v>242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679</v>
      </c>
      <c r="C11488" s="205" t="s">
        <v>680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284</v>
      </c>
      <c r="H11488" s="207" t="s">
        <v>1027</v>
      </c>
      <c r="I11488" s="207" t="s">
        <v>242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679</v>
      </c>
      <c r="C11489" s="205" t="s">
        <v>680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284</v>
      </c>
      <c r="H11489" s="207" t="s">
        <v>1027</v>
      </c>
      <c r="I11489" s="207" t="s">
        <v>242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679</v>
      </c>
      <c r="C11490" s="205" t="s">
        <v>680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284</v>
      </c>
      <c r="H11490" s="207" t="s">
        <v>1027</v>
      </c>
      <c r="I11490" s="207" t="s">
        <v>242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679</v>
      </c>
      <c r="C11491" s="205" t="s">
        <v>680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284</v>
      </c>
      <c r="H11491" s="207" t="s">
        <v>1027</v>
      </c>
      <c r="I11491" s="207" t="s">
        <v>242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679</v>
      </c>
      <c r="C11492" s="205" t="s">
        <v>680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284</v>
      </c>
      <c r="H11492" s="207" t="s">
        <v>1027</v>
      </c>
      <c r="I11492" s="207" t="s">
        <v>242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679</v>
      </c>
      <c r="C11493" s="205" t="s">
        <v>680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284</v>
      </c>
      <c r="H11493" s="207" t="s">
        <v>1027</v>
      </c>
      <c r="I11493" s="207" t="s">
        <v>242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679</v>
      </c>
      <c r="C11494" s="205" t="s">
        <v>680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284</v>
      </c>
      <c r="H11494" s="207" t="s">
        <v>1027</v>
      </c>
      <c r="I11494" s="207" t="s">
        <v>242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679</v>
      </c>
      <c r="C11495" s="205" t="s">
        <v>680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284</v>
      </c>
      <c r="H11495" s="207" t="s">
        <v>1027</v>
      </c>
      <c r="I11495" s="207" t="s">
        <v>242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679</v>
      </c>
      <c r="C11496" s="205" t="s">
        <v>680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284</v>
      </c>
      <c r="H11496" s="207" t="s">
        <v>1027</v>
      </c>
      <c r="I11496" s="207" t="s">
        <v>242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679</v>
      </c>
      <c r="C11497" s="205" t="s">
        <v>680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284</v>
      </c>
      <c r="H11497" s="207" t="s">
        <v>1027</v>
      </c>
      <c r="I11497" s="207" t="s">
        <v>242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679</v>
      </c>
      <c r="C11498" s="205" t="s">
        <v>680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284</v>
      </c>
      <c r="H11498" s="207" t="s">
        <v>1027</v>
      </c>
      <c r="I11498" s="207" t="s">
        <v>242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679</v>
      </c>
      <c r="C11499" s="205" t="s">
        <v>680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284</v>
      </c>
      <c r="H11499" s="207" t="s">
        <v>1027</v>
      </c>
      <c r="I11499" s="207" t="s">
        <v>242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679</v>
      </c>
      <c r="C11500" s="205" t="s">
        <v>680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284</v>
      </c>
      <c r="H11500" s="207" t="s">
        <v>1027</v>
      </c>
      <c r="I11500" s="207" t="s">
        <v>242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679</v>
      </c>
      <c r="C11501" s="205" t="s">
        <v>680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284</v>
      </c>
      <c r="H11501" s="207" t="s">
        <v>1027</v>
      </c>
      <c r="I11501" s="207" t="s">
        <v>242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679</v>
      </c>
      <c r="C11502" s="205" t="s">
        <v>680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284</v>
      </c>
      <c r="H11502" s="207" t="s">
        <v>1027</v>
      </c>
      <c r="I11502" s="207" t="s">
        <v>242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679</v>
      </c>
      <c r="C11503" s="205" t="s">
        <v>680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284</v>
      </c>
      <c r="H11503" s="207" t="s">
        <v>1027</v>
      </c>
      <c r="I11503" s="207" t="s">
        <v>242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679</v>
      </c>
      <c r="C11504" s="205" t="s">
        <v>680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284</v>
      </c>
      <c r="H11504" s="207" t="s">
        <v>1027</v>
      </c>
      <c r="I11504" s="207" t="s">
        <v>242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679</v>
      </c>
      <c r="C11505" s="205" t="s">
        <v>680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284</v>
      </c>
      <c r="H11505" s="207" t="s">
        <v>1888</v>
      </c>
      <c r="I11505" s="207" t="s">
        <v>237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679</v>
      </c>
      <c r="C11506" s="205" t="s">
        <v>680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284</v>
      </c>
      <c r="H11506" s="207" t="s">
        <v>1888</v>
      </c>
      <c r="I11506" s="207" t="s">
        <v>237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679</v>
      </c>
      <c r="C11507" s="205" t="s">
        <v>680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284</v>
      </c>
      <c r="H11507" s="207" t="s">
        <v>1888</v>
      </c>
      <c r="I11507" s="207" t="s">
        <v>237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681</v>
      </c>
      <c r="C11508" s="205" t="s">
        <v>680</v>
      </c>
      <c r="D11508" s="72" t="str">
        <f t="shared" si="359"/>
        <v>jun/2019</v>
      </c>
      <c r="E11508" s="206">
        <v>43634</v>
      </c>
      <c r="F11508" s="205" t="s">
        <v>513</v>
      </c>
      <c r="G11508" s="205" t="s">
        <v>284</v>
      </c>
      <c r="H11508" s="207" t="s">
        <v>203</v>
      </c>
      <c r="I11508" s="207" t="s">
        <v>289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679</v>
      </c>
      <c r="C11509" s="205" t="s">
        <v>680</v>
      </c>
      <c r="D11509" s="72" t="str">
        <f t="shared" si="359"/>
        <v>jun/2019</v>
      </c>
      <c r="E11509" s="206">
        <v>43634</v>
      </c>
      <c r="F11509" s="205" t="s">
        <v>513</v>
      </c>
      <c r="G11509" s="205" t="s">
        <v>284</v>
      </c>
      <c r="H11509" s="207" t="s">
        <v>203</v>
      </c>
      <c r="I11509" s="207" t="s">
        <v>289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681</v>
      </c>
      <c r="C11510" s="205" t="s">
        <v>680</v>
      </c>
      <c r="D11510" s="72" t="str">
        <f t="shared" si="359"/>
        <v>jun/2019</v>
      </c>
      <c r="E11510" s="206">
        <v>43634</v>
      </c>
      <c r="F11510" s="205" t="s">
        <v>209</v>
      </c>
      <c r="G11510" s="205" t="s">
        <v>284</v>
      </c>
      <c r="H11510" s="207" t="s">
        <v>318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679</v>
      </c>
      <c r="C11511" s="205" t="s">
        <v>680</v>
      </c>
      <c r="D11511" s="72" t="str">
        <f t="shared" si="359"/>
        <v>jun/2019</v>
      </c>
      <c r="E11511" s="206">
        <v>43634</v>
      </c>
      <c r="F11511" s="205" t="s">
        <v>209</v>
      </c>
      <c r="G11511" s="205" t="s">
        <v>284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679</v>
      </c>
      <c r="C11512" s="205" t="s">
        <v>680</v>
      </c>
      <c r="D11512" s="72" t="str">
        <f t="shared" si="359"/>
        <v>jun/2019</v>
      </c>
      <c r="E11512" s="206">
        <v>43634</v>
      </c>
      <c r="F11512" s="205" t="s">
        <v>209</v>
      </c>
      <c r="G11512" s="205" t="s">
        <v>284</v>
      </c>
      <c r="H11512" s="207" t="s">
        <v>196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679</v>
      </c>
      <c r="C11513" s="205" t="s">
        <v>680</v>
      </c>
      <c r="D11513" s="72" t="str">
        <f t="shared" si="359"/>
        <v>jun/2019</v>
      </c>
      <c r="E11513" s="206">
        <v>43634</v>
      </c>
      <c r="F11513" s="205" t="s">
        <v>209</v>
      </c>
      <c r="G11513" s="205" t="s">
        <v>284</v>
      </c>
      <c r="H11513" s="207" t="s">
        <v>196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679</v>
      </c>
      <c r="C11514" s="205" t="s">
        <v>680</v>
      </c>
      <c r="D11514" s="72" t="str">
        <f t="shared" si="359"/>
        <v>jun/2019</v>
      </c>
      <c r="E11514" s="206">
        <v>43634</v>
      </c>
      <c r="F11514" s="205" t="s">
        <v>209</v>
      </c>
      <c r="G11514" s="205" t="s">
        <v>284</v>
      </c>
      <c r="H11514" s="207" t="s">
        <v>196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679</v>
      </c>
      <c r="C11515" s="205" t="s">
        <v>680</v>
      </c>
      <c r="D11515" s="72" t="str">
        <f t="shared" si="359"/>
        <v>jun/2019</v>
      </c>
      <c r="E11515" s="206">
        <v>43634</v>
      </c>
      <c r="F11515" s="205" t="s">
        <v>209</v>
      </c>
      <c r="G11515" s="205" t="s">
        <v>284</v>
      </c>
      <c r="H11515" s="207" t="s">
        <v>196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679</v>
      </c>
      <c r="C11516" s="205" t="s">
        <v>680</v>
      </c>
      <c r="D11516" s="72" t="str">
        <f t="shared" si="359"/>
        <v>jun/2019</v>
      </c>
      <c r="E11516" s="206">
        <v>43634</v>
      </c>
      <c r="F11516" s="205" t="s">
        <v>209</v>
      </c>
      <c r="G11516" s="205" t="s">
        <v>284</v>
      </c>
      <c r="H11516" s="207" t="s">
        <v>196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679</v>
      </c>
      <c r="C11517" s="205" t="s">
        <v>680</v>
      </c>
      <c r="D11517" s="72" t="str">
        <f t="shared" si="359"/>
        <v>jun/2019</v>
      </c>
      <c r="E11517" s="206">
        <v>43634</v>
      </c>
      <c r="F11517" s="205" t="s">
        <v>209</v>
      </c>
      <c r="G11517" s="205" t="s">
        <v>284</v>
      </c>
      <c r="H11517" s="207" t="s">
        <v>196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679</v>
      </c>
      <c r="C11518" s="205" t="s">
        <v>680</v>
      </c>
      <c r="D11518" s="72" t="str">
        <f t="shared" si="359"/>
        <v>jun/2019</v>
      </c>
      <c r="E11518" s="206">
        <v>43634</v>
      </c>
      <c r="F11518" s="205" t="s">
        <v>209</v>
      </c>
      <c r="G11518" s="205" t="s">
        <v>284</v>
      </c>
      <c r="H11518" s="207" t="s">
        <v>196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679</v>
      </c>
      <c r="C11519" s="205" t="s">
        <v>680</v>
      </c>
      <c r="D11519" s="72" t="str">
        <f t="shared" si="359"/>
        <v>jun/2019</v>
      </c>
      <c r="E11519" s="206">
        <v>43634</v>
      </c>
      <c r="F11519" s="205" t="s">
        <v>209</v>
      </c>
      <c r="G11519" s="205" t="s">
        <v>284</v>
      </c>
      <c r="H11519" s="207" t="s">
        <v>196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679</v>
      </c>
      <c r="C11520" s="205" t="s">
        <v>680</v>
      </c>
      <c r="D11520" s="72" t="str">
        <f t="shared" si="359"/>
        <v>jun/2019</v>
      </c>
      <c r="E11520" s="206">
        <v>43634</v>
      </c>
      <c r="F11520" s="205" t="s">
        <v>209</v>
      </c>
      <c r="G11520" s="205" t="s">
        <v>284</v>
      </c>
      <c r="H11520" s="207" t="s">
        <v>196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679</v>
      </c>
      <c r="C11521" s="205" t="s">
        <v>680</v>
      </c>
      <c r="D11521" s="72" t="str">
        <f t="shared" si="359"/>
        <v>jun/2019</v>
      </c>
      <c r="E11521" s="206">
        <v>43634</v>
      </c>
      <c r="F11521" s="205" t="s">
        <v>209</v>
      </c>
      <c r="G11521" s="205" t="s">
        <v>284</v>
      </c>
      <c r="H11521" s="207" t="s">
        <v>196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679</v>
      </c>
      <c r="C11522" s="205" t="s">
        <v>680</v>
      </c>
      <c r="D11522" s="72" t="str">
        <f t="shared" si="359"/>
        <v>jun/2019</v>
      </c>
      <c r="E11522" s="206">
        <v>43634</v>
      </c>
      <c r="F11522" s="205" t="s">
        <v>209</v>
      </c>
      <c r="G11522" s="205" t="s">
        <v>284</v>
      </c>
      <c r="H11522" s="207" t="s">
        <v>196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679</v>
      </c>
      <c r="C11523" s="205" t="s">
        <v>680</v>
      </c>
      <c r="D11523" s="72" t="str">
        <f t="shared" si="359"/>
        <v>jun/2019</v>
      </c>
      <c r="E11523" s="206">
        <v>43634</v>
      </c>
      <c r="F11523" s="205" t="s">
        <v>209</v>
      </c>
      <c r="G11523" s="205" t="s">
        <v>284</v>
      </c>
      <c r="H11523" s="207" t="s">
        <v>196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679</v>
      </c>
      <c r="C11524" s="205" t="s">
        <v>680</v>
      </c>
      <c r="D11524" s="72" t="str">
        <f t="shared" ref="D11524:D11587" si="361">TEXT(E11524,"mmm/aaaa")</f>
        <v>jun/2019</v>
      </c>
      <c r="E11524" s="206">
        <v>43634</v>
      </c>
      <c r="F11524" s="205" t="s">
        <v>209</v>
      </c>
      <c r="G11524" s="205" t="s">
        <v>284</v>
      </c>
      <c r="H11524" s="207" t="s">
        <v>196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679</v>
      </c>
      <c r="C11525" s="205" t="s">
        <v>680</v>
      </c>
      <c r="D11525" s="72" t="str">
        <f t="shared" si="361"/>
        <v>jun/2019</v>
      </c>
      <c r="E11525" s="206">
        <v>43634</v>
      </c>
      <c r="F11525" s="205" t="s">
        <v>209</v>
      </c>
      <c r="G11525" s="205" t="s">
        <v>284</v>
      </c>
      <c r="H11525" s="207" t="s">
        <v>196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679</v>
      </c>
      <c r="C11526" s="205" t="s">
        <v>680</v>
      </c>
      <c r="D11526" s="72" t="str">
        <f t="shared" si="361"/>
        <v>jun/2019</v>
      </c>
      <c r="E11526" s="206">
        <v>43634</v>
      </c>
      <c r="F11526" s="205" t="s">
        <v>209</v>
      </c>
      <c r="G11526" s="205" t="s">
        <v>284</v>
      </c>
      <c r="H11526" s="207" t="s">
        <v>196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679</v>
      </c>
      <c r="C11527" s="205" t="s">
        <v>680</v>
      </c>
      <c r="D11527" s="72" t="str">
        <f t="shared" si="361"/>
        <v>jun/2019</v>
      </c>
      <c r="E11527" s="206">
        <v>43634</v>
      </c>
      <c r="F11527" s="205" t="s">
        <v>209</v>
      </c>
      <c r="G11527" s="205" t="s">
        <v>284</v>
      </c>
      <c r="H11527" s="207" t="s">
        <v>196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679</v>
      </c>
      <c r="C11528" s="205" t="s">
        <v>680</v>
      </c>
      <c r="D11528" s="72" t="str">
        <f t="shared" si="361"/>
        <v>jun/2019</v>
      </c>
      <c r="E11528" s="206">
        <v>43634</v>
      </c>
      <c r="F11528" s="205" t="s">
        <v>209</v>
      </c>
      <c r="G11528" s="205" t="s">
        <v>284</v>
      </c>
      <c r="H11528" s="207" t="s">
        <v>196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679</v>
      </c>
      <c r="C11529" s="205" t="s">
        <v>680</v>
      </c>
      <c r="D11529" s="72" t="str">
        <f t="shared" si="361"/>
        <v>jun/2019</v>
      </c>
      <c r="E11529" s="206">
        <v>43634</v>
      </c>
      <c r="F11529" s="205" t="s">
        <v>209</v>
      </c>
      <c r="G11529" s="205" t="s">
        <v>284</v>
      </c>
      <c r="H11529" s="207" t="s">
        <v>196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679</v>
      </c>
      <c r="C11530" s="205" t="s">
        <v>680</v>
      </c>
      <c r="D11530" s="72" t="str">
        <f t="shared" si="361"/>
        <v>jun/2019</v>
      </c>
      <c r="E11530" s="206">
        <v>43634</v>
      </c>
      <c r="F11530" s="205" t="s">
        <v>209</v>
      </c>
      <c r="G11530" s="205" t="s">
        <v>284</v>
      </c>
      <c r="H11530" s="207" t="s">
        <v>196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679</v>
      </c>
      <c r="C11531" s="205" t="s">
        <v>680</v>
      </c>
      <c r="D11531" s="72" t="str">
        <f t="shared" si="361"/>
        <v>jun/2019</v>
      </c>
      <c r="E11531" s="206">
        <v>43634</v>
      </c>
      <c r="F11531" s="205" t="s">
        <v>209</v>
      </c>
      <c r="G11531" s="205" t="s">
        <v>284</v>
      </c>
      <c r="H11531" s="207" t="s">
        <v>196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679</v>
      </c>
      <c r="C11532" s="205" t="s">
        <v>680</v>
      </c>
      <c r="D11532" s="72" t="str">
        <f t="shared" si="361"/>
        <v>jun/2019</v>
      </c>
      <c r="E11532" s="206">
        <v>43634</v>
      </c>
      <c r="F11532" s="205" t="s">
        <v>209</v>
      </c>
      <c r="G11532" s="205" t="s">
        <v>284</v>
      </c>
      <c r="H11532" s="207" t="s">
        <v>196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679</v>
      </c>
      <c r="C11533" s="205" t="s">
        <v>680</v>
      </c>
      <c r="D11533" s="72" t="str">
        <f t="shared" si="361"/>
        <v>jun/2019</v>
      </c>
      <c r="E11533" s="206">
        <v>43634</v>
      </c>
      <c r="F11533" s="205" t="s">
        <v>209</v>
      </c>
      <c r="G11533" s="205" t="s">
        <v>284</v>
      </c>
      <c r="H11533" s="207" t="s">
        <v>196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679</v>
      </c>
      <c r="C11534" s="205" t="s">
        <v>680</v>
      </c>
      <c r="D11534" s="72" t="str">
        <f t="shared" si="361"/>
        <v>jun/2019</v>
      </c>
      <c r="E11534" s="206">
        <v>43634</v>
      </c>
      <c r="F11534" s="205" t="s">
        <v>209</v>
      </c>
      <c r="G11534" s="205" t="s">
        <v>284</v>
      </c>
      <c r="H11534" s="207" t="s">
        <v>196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679</v>
      </c>
      <c r="C11535" s="205" t="s">
        <v>680</v>
      </c>
      <c r="D11535" s="72" t="str">
        <f t="shared" si="361"/>
        <v>jun/2019</v>
      </c>
      <c r="E11535" s="206">
        <v>43634</v>
      </c>
      <c r="F11535" s="205" t="s">
        <v>209</v>
      </c>
      <c r="G11535" s="205" t="s">
        <v>284</v>
      </c>
      <c r="H11535" s="207" t="s">
        <v>196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679</v>
      </c>
      <c r="C11536" s="205" t="s">
        <v>680</v>
      </c>
      <c r="D11536" s="72" t="str">
        <f t="shared" si="361"/>
        <v>jun/2019</v>
      </c>
      <c r="E11536" s="206">
        <v>43634</v>
      </c>
      <c r="F11536" s="205" t="s">
        <v>209</v>
      </c>
      <c r="G11536" s="205" t="s">
        <v>284</v>
      </c>
      <c r="H11536" s="207" t="s">
        <v>196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679</v>
      </c>
      <c r="C11537" s="205" t="s">
        <v>680</v>
      </c>
      <c r="D11537" s="72" t="str">
        <f t="shared" si="361"/>
        <v>jun/2019</v>
      </c>
      <c r="E11537" s="206">
        <v>43634</v>
      </c>
      <c r="F11537" s="205" t="s">
        <v>209</v>
      </c>
      <c r="G11537" s="205" t="s">
        <v>284</v>
      </c>
      <c r="H11537" s="207" t="s">
        <v>196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679</v>
      </c>
      <c r="C11538" s="205" t="s">
        <v>680</v>
      </c>
      <c r="D11538" s="72" t="str">
        <f t="shared" si="361"/>
        <v>jun/2019</v>
      </c>
      <c r="E11538" s="206">
        <v>43634</v>
      </c>
      <c r="F11538" s="205" t="s">
        <v>209</v>
      </c>
      <c r="G11538" s="205" t="s">
        <v>284</v>
      </c>
      <c r="H11538" s="207" t="s">
        <v>196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679</v>
      </c>
      <c r="C11539" s="205" t="s">
        <v>680</v>
      </c>
      <c r="D11539" s="72" t="str">
        <f t="shared" si="361"/>
        <v>jun/2019</v>
      </c>
      <c r="E11539" s="206">
        <v>43634</v>
      </c>
      <c r="F11539" s="205" t="s">
        <v>209</v>
      </c>
      <c r="G11539" s="205" t="s">
        <v>284</v>
      </c>
      <c r="H11539" s="207" t="s">
        <v>196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679</v>
      </c>
      <c r="C11540" s="205" t="s">
        <v>680</v>
      </c>
      <c r="D11540" s="72" t="str">
        <f t="shared" si="361"/>
        <v>jun/2019</v>
      </c>
      <c r="E11540" s="206">
        <v>43634</v>
      </c>
      <c r="F11540" s="205" t="s">
        <v>209</v>
      </c>
      <c r="G11540" s="205" t="s">
        <v>284</v>
      </c>
      <c r="H11540" s="207" t="s">
        <v>196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679</v>
      </c>
      <c r="C11541" s="205" t="s">
        <v>680</v>
      </c>
      <c r="D11541" s="72" t="str">
        <f t="shared" si="361"/>
        <v>jun/2019</v>
      </c>
      <c r="E11541" s="206">
        <v>43634</v>
      </c>
      <c r="F11541" s="205" t="s">
        <v>209</v>
      </c>
      <c r="G11541" s="205" t="s">
        <v>284</v>
      </c>
      <c r="H11541" s="207" t="s">
        <v>196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679</v>
      </c>
      <c r="C11542" s="205" t="s">
        <v>680</v>
      </c>
      <c r="D11542" s="72" t="str">
        <f t="shared" si="361"/>
        <v>jun/2019</v>
      </c>
      <c r="E11542" s="206">
        <v>43634</v>
      </c>
      <c r="F11542" s="205" t="s">
        <v>209</v>
      </c>
      <c r="G11542" s="205" t="s">
        <v>284</v>
      </c>
      <c r="H11542" s="207" t="s">
        <v>196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679</v>
      </c>
      <c r="C11543" s="205" t="s">
        <v>680</v>
      </c>
      <c r="D11543" s="72" t="str">
        <f t="shared" si="361"/>
        <v>jun/2019</v>
      </c>
      <c r="E11543" s="206">
        <v>43634</v>
      </c>
      <c r="F11543" s="205" t="s">
        <v>209</v>
      </c>
      <c r="G11543" s="205" t="s">
        <v>284</v>
      </c>
      <c r="H11543" s="207" t="s">
        <v>196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679</v>
      </c>
      <c r="C11544" s="205" t="s">
        <v>680</v>
      </c>
      <c r="D11544" s="72" t="str">
        <f t="shared" si="361"/>
        <v>jun/2019</v>
      </c>
      <c r="E11544" s="206">
        <v>43634</v>
      </c>
      <c r="F11544" s="205" t="s">
        <v>209</v>
      </c>
      <c r="G11544" s="205" t="s">
        <v>284</v>
      </c>
      <c r="H11544" s="207" t="s">
        <v>196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679</v>
      </c>
      <c r="C11545" s="205" t="s">
        <v>680</v>
      </c>
      <c r="D11545" s="72" t="str">
        <f t="shared" si="361"/>
        <v>jun/2019</v>
      </c>
      <c r="E11545" s="206">
        <v>43634</v>
      </c>
      <c r="F11545" s="205" t="s">
        <v>209</v>
      </c>
      <c r="G11545" s="205" t="s">
        <v>284</v>
      </c>
      <c r="H11545" s="207" t="s">
        <v>196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679</v>
      </c>
      <c r="C11546" s="205" t="s">
        <v>680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290</v>
      </c>
      <c r="H11546" s="207" t="s">
        <v>574</v>
      </c>
      <c r="I11546" s="207" t="s">
        <v>237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679</v>
      </c>
      <c r="C11547" s="205" t="s">
        <v>680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284</v>
      </c>
      <c r="H11547" s="207" t="s">
        <v>2082</v>
      </c>
      <c r="I11547" s="207" t="s">
        <v>233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679</v>
      </c>
      <c r="C11548" s="205" t="s">
        <v>680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284</v>
      </c>
      <c r="H11548" s="207" t="s">
        <v>1728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679</v>
      </c>
      <c r="C11549" s="205" t="s">
        <v>680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284</v>
      </c>
      <c r="H11549" s="207" t="s">
        <v>1010</v>
      </c>
      <c r="I11549" s="207" t="s">
        <v>167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679</v>
      </c>
      <c r="C11550" s="205" t="s">
        <v>680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284</v>
      </c>
      <c r="H11550" s="207" t="s">
        <v>1010</v>
      </c>
      <c r="I11550" s="207" t="s">
        <v>167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679</v>
      </c>
      <c r="C11551" s="205" t="s">
        <v>680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284</v>
      </c>
      <c r="H11551" s="207" t="s">
        <v>1010</v>
      </c>
      <c r="I11551" s="207" t="s">
        <v>167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679</v>
      </c>
      <c r="C11552" s="205" t="s">
        <v>680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284</v>
      </c>
      <c r="H11552" s="207" t="s">
        <v>285</v>
      </c>
      <c r="I11552" s="207" t="s">
        <v>241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679</v>
      </c>
      <c r="C11553" s="205" t="s">
        <v>680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284</v>
      </c>
      <c r="H11553" s="207" t="s">
        <v>2010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679</v>
      </c>
      <c r="C11554" s="205" t="s">
        <v>680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284</v>
      </c>
      <c r="H11554" s="207" t="s">
        <v>1899</v>
      </c>
      <c r="I11554" s="207" t="s">
        <v>249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679</v>
      </c>
      <c r="C11555" s="205" t="s">
        <v>680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284</v>
      </c>
      <c r="H11555" s="207" t="s">
        <v>1899</v>
      </c>
      <c r="I11555" s="207" t="s">
        <v>189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679</v>
      </c>
      <c r="C11556" s="205" t="s">
        <v>680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284</v>
      </c>
      <c r="H11556" s="207" t="s">
        <v>2010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679</v>
      </c>
      <c r="C11557" s="205" t="s">
        <v>680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284</v>
      </c>
      <c r="H11557" s="207" t="s">
        <v>2010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679</v>
      </c>
      <c r="C11558" s="205" t="s">
        <v>680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284</v>
      </c>
      <c r="H11558" s="207" t="s">
        <v>2083</v>
      </c>
      <c r="I11558" s="207" t="s">
        <v>238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679</v>
      </c>
      <c r="C11559" s="205" t="s">
        <v>680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284</v>
      </c>
      <c r="H11559" s="207" t="s">
        <v>285</v>
      </c>
      <c r="I11559" s="207" t="s">
        <v>241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679</v>
      </c>
      <c r="C11560" s="205" t="s">
        <v>680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284</v>
      </c>
      <c r="H11560" s="207" t="s">
        <v>2025</v>
      </c>
      <c r="I11560" s="207" t="s">
        <v>238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679</v>
      </c>
      <c r="C11561" s="205" t="s">
        <v>680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284</v>
      </c>
      <c r="H11561" s="207" t="s">
        <v>2084</v>
      </c>
      <c r="I11561" s="207" t="s">
        <v>244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679</v>
      </c>
      <c r="C11562" s="205" t="s">
        <v>680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284</v>
      </c>
      <c r="H11562" s="207" t="s">
        <v>285</v>
      </c>
      <c r="I11562" s="207" t="s">
        <v>241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679</v>
      </c>
      <c r="C11563" s="205" t="s">
        <v>680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284</v>
      </c>
      <c r="H11563" s="207" t="s">
        <v>285</v>
      </c>
      <c r="I11563" s="207" t="s">
        <v>241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679</v>
      </c>
      <c r="C11564" s="205" t="s">
        <v>680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284</v>
      </c>
      <c r="H11564" s="207" t="s">
        <v>1600</v>
      </c>
      <c r="I11564" s="207" t="s">
        <v>238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679</v>
      </c>
      <c r="C11565" s="205" t="s">
        <v>680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284</v>
      </c>
      <c r="H11565" s="207" t="s">
        <v>1061</v>
      </c>
      <c r="I11565" s="207" t="s">
        <v>1925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679</v>
      </c>
      <c r="C11566" s="205" t="s">
        <v>680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284</v>
      </c>
      <c r="H11566" s="207" t="s">
        <v>2085</v>
      </c>
      <c r="I11566" s="207" t="s">
        <v>273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679</v>
      </c>
      <c r="C11567" s="205" t="s">
        <v>680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284</v>
      </c>
      <c r="H11567" s="207" t="s">
        <v>1061</v>
      </c>
      <c r="I11567" s="207" t="s">
        <v>1925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679</v>
      </c>
      <c r="C11568" s="205" t="s">
        <v>680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284</v>
      </c>
      <c r="H11568" s="207" t="s">
        <v>1938</v>
      </c>
      <c r="I11568" s="207" t="s">
        <v>250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679</v>
      </c>
      <c r="C11569" s="205" t="s">
        <v>680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284</v>
      </c>
      <c r="H11569" s="207" t="s">
        <v>1938</v>
      </c>
      <c r="I11569" s="207" t="s">
        <v>189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679</v>
      </c>
      <c r="C11570" s="205" t="s">
        <v>680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284</v>
      </c>
      <c r="H11570" s="207" t="s">
        <v>1938</v>
      </c>
      <c r="I11570" s="207" t="s">
        <v>238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679</v>
      </c>
      <c r="C11571" s="205" t="s">
        <v>680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284</v>
      </c>
      <c r="H11571" s="207" t="s">
        <v>1938</v>
      </c>
      <c r="I11571" s="207" t="s">
        <v>189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679</v>
      </c>
      <c r="C11572" s="205" t="s">
        <v>680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284</v>
      </c>
      <c r="H11572" s="207" t="s">
        <v>1061</v>
      </c>
      <c r="I11572" s="207" t="s">
        <v>1925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679</v>
      </c>
      <c r="C11573" s="205" t="s">
        <v>680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284</v>
      </c>
      <c r="H11573" s="207" t="s">
        <v>559</v>
      </c>
      <c r="I11573" s="207" t="s">
        <v>238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679</v>
      </c>
      <c r="C11574" s="205" t="s">
        <v>680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284</v>
      </c>
      <c r="H11574" s="207" t="s">
        <v>559</v>
      </c>
      <c r="I11574" s="207" t="s">
        <v>189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679</v>
      </c>
      <c r="C11575" s="205" t="s">
        <v>680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284</v>
      </c>
      <c r="H11575" s="207" t="s">
        <v>559</v>
      </c>
      <c r="I11575" s="207" t="s">
        <v>238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679</v>
      </c>
      <c r="C11576" s="205" t="s">
        <v>680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284</v>
      </c>
      <c r="H11576" s="207" t="s">
        <v>559</v>
      </c>
      <c r="I11576" s="207" t="s">
        <v>189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679</v>
      </c>
      <c r="C11577" s="205" t="s">
        <v>680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284</v>
      </c>
      <c r="H11577" s="207" t="s">
        <v>1580</v>
      </c>
      <c r="I11577" s="207" t="s">
        <v>260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679</v>
      </c>
      <c r="C11578" s="205" t="s">
        <v>680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284</v>
      </c>
      <c r="H11578" s="207" t="s">
        <v>1598</v>
      </c>
      <c r="I11578" s="207" t="s">
        <v>266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679</v>
      </c>
      <c r="C11579" s="205" t="s">
        <v>680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284</v>
      </c>
      <c r="H11579" s="207" t="s">
        <v>1598</v>
      </c>
      <c r="I11579" s="207" t="s">
        <v>266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679</v>
      </c>
      <c r="C11580" s="205" t="s">
        <v>680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284</v>
      </c>
      <c r="H11580" s="207" t="s">
        <v>1598</v>
      </c>
      <c r="I11580" s="207" t="s">
        <v>266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679</v>
      </c>
      <c r="C11581" s="205" t="s">
        <v>680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284</v>
      </c>
      <c r="H11581" s="207" t="s">
        <v>399</v>
      </c>
      <c r="I11581" s="207" t="s">
        <v>244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679</v>
      </c>
      <c r="C11582" s="205" t="s">
        <v>680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284</v>
      </c>
      <c r="H11582" s="207" t="s">
        <v>399</v>
      </c>
      <c r="I11582" s="207" t="s">
        <v>189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679</v>
      </c>
      <c r="C11583" s="205" t="s">
        <v>680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284</v>
      </c>
      <c r="H11583" s="229" t="s">
        <v>399</v>
      </c>
      <c r="I11583" s="229" t="s">
        <v>246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679</v>
      </c>
      <c r="C11584" s="205" t="s">
        <v>680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284</v>
      </c>
      <c r="H11584" s="229" t="s">
        <v>399</v>
      </c>
      <c r="I11584" s="207" t="s">
        <v>189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679</v>
      </c>
      <c r="C11585" s="205" t="s">
        <v>680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310</v>
      </c>
      <c r="H11585" s="207" t="s">
        <v>406</v>
      </c>
      <c r="I11585" s="207" t="s">
        <v>238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679</v>
      </c>
      <c r="C11586" s="205" t="s">
        <v>680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314</v>
      </c>
      <c r="H11586" s="207" t="s">
        <v>406</v>
      </c>
      <c r="I11586" s="207" t="s">
        <v>238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679</v>
      </c>
      <c r="C11587" s="205" t="s">
        <v>680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284</v>
      </c>
      <c r="H11587" s="207" t="s">
        <v>2012</v>
      </c>
      <c r="I11587" s="207" t="s">
        <v>238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679</v>
      </c>
      <c r="C11588" s="205" t="s">
        <v>680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284</v>
      </c>
      <c r="H11588" s="207" t="s">
        <v>2012</v>
      </c>
      <c r="I11588" s="207" t="s">
        <v>238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679</v>
      </c>
      <c r="C11589" s="205" t="s">
        <v>680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284</v>
      </c>
      <c r="H11589" s="207" t="s">
        <v>1054</v>
      </c>
      <c r="I11589" s="207" t="s">
        <v>195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679</v>
      </c>
      <c r="C11590" s="205" t="s">
        <v>680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314</v>
      </c>
      <c r="H11590" s="207" t="s">
        <v>2086</v>
      </c>
      <c r="I11590" s="207" t="s">
        <v>238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679</v>
      </c>
      <c r="C11591" s="205" t="s">
        <v>680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310</v>
      </c>
      <c r="H11591" s="207" t="s">
        <v>2086</v>
      </c>
      <c r="I11591" s="207" t="s">
        <v>238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679</v>
      </c>
      <c r="C11592" s="205" t="s">
        <v>680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314</v>
      </c>
      <c r="H11592" s="207" t="s">
        <v>2086</v>
      </c>
      <c r="I11592" s="207" t="s">
        <v>238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679</v>
      </c>
      <c r="C11593" s="205" t="s">
        <v>680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310</v>
      </c>
      <c r="H11593" s="207" t="s">
        <v>2086</v>
      </c>
      <c r="I11593" s="207" t="s">
        <v>238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679</v>
      </c>
      <c r="C11594" s="205" t="s">
        <v>680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284</v>
      </c>
      <c r="H11594" s="207" t="s">
        <v>1054</v>
      </c>
      <c r="I11594" s="207" t="s">
        <v>195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679</v>
      </c>
      <c r="C11595" s="205" t="s">
        <v>680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284</v>
      </c>
      <c r="H11595" s="207" t="s">
        <v>1054</v>
      </c>
      <c r="I11595" s="207" t="s">
        <v>195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679</v>
      </c>
      <c r="C11596" s="205" t="s">
        <v>680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284</v>
      </c>
      <c r="H11596" s="207" t="s">
        <v>1568</v>
      </c>
      <c r="I11596" s="207" t="s">
        <v>273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679</v>
      </c>
      <c r="C11597" s="205" t="s">
        <v>680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284</v>
      </c>
      <c r="H11597" s="207" t="s">
        <v>1568</v>
      </c>
      <c r="I11597" s="207" t="s">
        <v>246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679</v>
      </c>
      <c r="C11598" s="205" t="s">
        <v>680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284</v>
      </c>
      <c r="H11598" s="207" t="s">
        <v>2087</v>
      </c>
      <c r="I11598" s="207" t="s">
        <v>250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679</v>
      </c>
      <c r="C11599" s="205" t="s">
        <v>680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284</v>
      </c>
      <c r="H11599" s="207" t="s">
        <v>2087</v>
      </c>
      <c r="I11599" s="207" t="s">
        <v>247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679</v>
      </c>
      <c r="C11600" s="205" t="s">
        <v>680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284</v>
      </c>
      <c r="H11600" s="229" t="s">
        <v>2087</v>
      </c>
      <c r="I11600" s="229" t="s">
        <v>250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679</v>
      </c>
      <c r="C11601" s="205" t="s">
        <v>680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300</v>
      </c>
      <c r="H11601" s="229" t="s">
        <v>2087</v>
      </c>
      <c r="I11601" s="229" t="s">
        <v>250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679</v>
      </c>
      <c r="C11602" s="205" t="s">
        <v>680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284</v>
      </c>
      <c r="H11602" s="207" t="s">
        <v>547</v>
      </c>
      <c r="I11602" s="207" t="s">
        <v>238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679</v>
      </c>
      <c r="C11603" s="205" t="s">
        <v>680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284</v>
      </c>
      <c r="H11603" s="207" t="s">
        <v>547</v>
      </c>
      <c r="I11603" s="207" t="s">
        <v>238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679</v>
      </c>
      <c r="C11604" s="205" t="s">
        <v>680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284</v>
      </c>
      <c r="H11604" s="222" t="s">
        <v>547</v>
      </c>
      <c r="I11604" s="222" t="s">
        <v>238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679</v>
      </c>
      <c r="C11605" s="205" t="s">
        <v>680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284</v>
      </c>
      <c r="H11605" s="207" t="s">
        <v>2088</v>
      </c>
      <c r="I11605" s="207" t="s">
        <v>242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679</v>
      </c>
      <c r="C11606" s="205" t="s">
        <v>680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284</v>
      </c>
      <c r="H11606" s="207" t="s">
        <v>1872</v>
      </c>
      <c r="I11606" s="207" t="s">
        <v>239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679</v>
      </c>
      <c r="C11607" s="205" t="s">
        <v>680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284</v>
      </c>
      <c r="H11607" s="207" t="s">
        <v>1872</v>
      </c>
      <c r="I11607" s="207" t="s">
        <v>189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679</v>
      </c>
      <c r="C11608" s="205" t="s">
        <v>680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284</v>
      </c>
      <c r="H11608" s="207" t="s">
        <v>1872</v>
      </c>
      <c r="I11608" s="207" t="s">
        <v>239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679</v>
      </c>
      <c r="C11609" s="205" t="s">
        <v>680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284</v>
      </c>
      <c r="H11609" s="207" t="s">
        <v>1872</v>
      </c>
      <c r="I11609" s="207" t="s">
        <v>189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679</v>
      </c>
      <c r="C11610" s="205" t="s">
        <v>680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284</v>
      </c>
      <c r="H11610" s="207" t="s">
        <v>1872</v>
      </c>
      <c r="I11610" s="207" t="s">
        <v>239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679</v>
      </c>
      <c r="C11611" s="205" t="s">
        <v>680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284</v>
      </c>
      <c r="H11611" s="207" t="s">
        <v>1872</v>
      </c>
      <c r="I11611" s="207" t="s">
        <v>189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679</v>
      </c>
      <c r="C11612" s="205" t="s">
        <v>680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284</v>
      </c>
      <c r="H11612" s="207" t="s">
        <v>1872</v>
      </c>
      <c r="I11612" s="207" t="s">
        <v>239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679</v>
      </c>
      <c r="C11613" s="205" t="s">
        <v>680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284</v>
      </c>
      <c r="H11613" s="207" t="s">
        <v>1872</v>
      </c>
      <c r="I11613" s="207" t="s">
        <v>189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679</v>
      </c>
      <c r="C11614" s="205" t="s">
        <v>680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284</v>
      </c>
      <c r="H11614" s="207" t="s">
        <v>1872</v>
      </c>
      <c r="I11614" s="207" t="s">
        <v>238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679</v>
      </c>
      <c r="C11615" s="205" t="s">
        <v>680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284</v>
      </c>
      <c r="H11615" s="207" t="s">
        <v>1872</v>
      </c>
      <c r="I11615" s="207" t="s">
        <v>189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679</v>
      </c>
      <c r="C11616" s="205" t="s">
        <v>680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284</v>
      </c>
      <c r="H11616" s="207" t="s">
        <v>165</v>
      </c>
      <c r="I11616" s="207" t="s">
        <v>238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679</v>
      </c>
      <c r="C11617" s="205" t="s">
        <v>680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284</v>
      </c>
      <c r="H11617" s="207" t="s">
        <v>165</v>
      </c>
      <c r="I11617" s="207" t="s">
        <v>242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679</v>
      </c>
      <c r="C11618" s="205" t="s">
        <v>680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284</v>
      </c>
      <c r="H11618" s="229" t="s">
        <v>165</v>
      </c>
      <c r="I11618" s="229" t="s">
        <v>238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679</v>
      </c>
      <c r="C11619" s="205" t="s">
        <v>680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284</v>
      </c>
      <c r="H11619" s="207" t="s">
        <v>2061</v>
      </c>
      <c r="I11619" s="207" t="s">
        <v>244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679</v>
      </c>
      <c r="C11620" s="205" t="s">
        <v>680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284</v>
      </c>
      <c r="H11620" s="207" t="s">
        <v>2061</v>
      </c>
      <c r="I11620" s="207" t="s">
        <v>244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679</v>
      </c>
      <c r="C11621" s="205" t="s">
        <v>680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284</v>
      </c>
      <c r="H11621" s="207" t="s">
        <v>2061</v>
      </c>
      <c r="I11621" s="207" t="s">
        <v>244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679</v>
      </c>
      <c r="C11622" s="205" t="s">
        <v>680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284</v>
      </c>
      <c r="H11622" s="207" t="s">
        <v>1560</v>
      </c>
      <c r="I11622" s="207" t="s">
        <v>237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679</v>
      </c>
      <c r="C11623" s="205" t="s">
        <v>680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284</v>
      </c>
      <c r="H11623" s="207" t="s">
        <v>1573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679</v>
      </c>
      <c r="C11624" s="205" t="s">
        <v>680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290</v>
      </c>
      <c r="H11624" s="207" t="s">
        <v>1553</v>
      </c>
      <c r="I11624" s="207" t="s">
        <v>237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679</v>
      </c>
      <c r="C11625" s="205" t="s">
        <v>680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284</v>
      </c>
      <c r="H11625" s="207" t="s">
        <v>987</v>
      </c>
      <c r="I11625" s="207" t="s">
        <v>245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679</v>
      </c>
      <c r="C11626" s="205" t="s">
        <v>680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284</v>
      </c>
      <c r="H11626" s="207" t="s">
        <v>987</v>
      </c>
      <c r="I11626" s="207" t="s">
        <v>189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679</v>
      </c>
      <c r="C11627" s="205" t="s">
        <v>680</v>
      </c>
      <c r="D11627" s="72" t="str">
        <f t="shared" si="363"/>
        <v>jun/2019</v>
      </c>
      <c r="E11627" s="206">
        <v>43635</v>
      </c>
      <c r="F11627" s="205" t="s">
        <v>2070</v>
      </c>
      <c r="G11627" s="205" t="s">
        <v>284</v>
      </c>
      <c r="H11627" s="207" t="s">
        <v>2089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679</v>
      </c>
      <c r="C11628" s="205" t="s">
        <v>680</v>
      </c>
      <c r="D11628" s="72" t="str">
        <f t="shared" si="363"/>
        <v>jun/2019</v>
      </c>
      <c r="E11628" s="206">
        <v>43635</v>
      </c>
      <c r="F11628" s="205" t="s">
        <v>215</v>
      </c>
      <c r="G11628" s="205" t="s">
        <v>284</v>
      </c>
      <c r="H11628" s="207" t="s">
        <v>2090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679</v>
      </c>
      <c r="C11629" s="205" t="s">
        <v>680</v>
      </c>
      <c r="D11629" s="72" t="str">
        <f t="shared" si="363"/>
        <v>jun/2019</v>
      </c>
      <c r="E11629" s="206">
        <v>43635</v>
      </c>
      <c r="F11629" s="205" t="s">
        <v>215</v>
      </c>
      <c r="G11629" s="205" t="s">
        <v>284</v>
      </c>
      <c r="H11629" s="207" t="s">
        <v>2090</v>
      </c>
      <c r="I11629" s="207" t="s">
        <v>189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679</v>
      </c>
      <c r="C11630" s="205" t="s">
        <v>680</v>
      </c>
      <c r="D11630" s="72" t="str">
        <f t="shared" si="363"/>
        <v>jun/2019</v>
      </c>
      <c r="E11630" s="206">
        <v>43635</v>
      </c>
      <c r="F11630" s="205" t="s">
        <v>172</v>
      </c>
      <c r="G11630" s="205" t="s">
        <v>284</v>
      </c>
      <c r="H11630" s="207" t="s">
        <v>2089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679</v>
      </c>
      <c r="C11631" s="205" t="s">
        <v>680</v>
      </c>
      <c r="D11631" s="72" t="str">
        <f t="shared" si="363"/>
        <v>jun/2019</v>
      </c>
      <c r="E11631" s="206">
        <v>43635</v>
      </c>
      <c r="F11631" s="205" t="s">
        <v>513</v>
      </c>
      <c r="G11631" s="205" t="s">
        <v>284</v>
      </c>
      <c r="H11631" s="207" t="s">
        <v>203</v>
      </c>
      <c r="I11631" s="207" t="s">
        <v>289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679</v>
      </c>
      <c r="C11632" s="205" t="s">
        <v>680</v>
      </c>
      <c r="D11632" s="72" t="str">
        <f t="shared" si="363"/>
        <v>jun/2019</v>
      </c>
      <c r="E11632" s="206">
        <v>43635</v>
      </c>
      <c r="F11632" s="205" t="s">
        <v>209</v>
      </c>
      <c r="G11632" s="205" t="s">
        <v>284</v>
      </c>
      <c r="H11632" s="207" t="s">
        <v>295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679</v>
      </c>
      <c r="C11633" s="205" t="s">
        <v>680</v>
      </c>
      <c r="D11633" s="72" t="str">
        <f t="shared" si="363"/>
        <v>jun/2019</v>
      </c>
      <c r="E11633" s="206">
        <v>43635</v>
      </c>
      <c r="F11633" s="205" t="s">
        <v>209</v>
      </c>
      <c r="G11633" s="205" t="s">
        <v>284</v>
      </c>
      <c r="H11633" s="207" t="s">
        <v>295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679</v>
      </c>
      <c r="C11634" s="205" t="s">
        <v>680</v>
      </c>
      <c r="D11634" s="72" t="str">
        <f t="shared" si="363"/>
        <v>jun/2019</v>
      </c>
      <c r="E11634" s="206">
        <v>43635</v>
      </c>
      <c r="F11634" s="205" t="s">
        <v>209</v>
      </c>
      <c r="G11634" s="205" t="s">
        <v>284</v>
      </c>
      <c r="H11634" s="207" t="s">
        <v>295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679</v>
      </c>
      <c r="C11635" s="205" t="s">
        <v>680</v>
      </c>
      <c r="D11635" s="72" t="str">
        <f t="shared" si="363"/>
        <v>jun/2019</v>
      </c>
      <c r="E11635" s="206">
        <v>43635</v>
      </c>
      <c r="F11635" s="205" t="s">
        <v>209</v>
      </c>
      <c r="G11635" s="205" t="s">
        <v>284</v>
      </c>
      <c r="H11635" s="207" t="s">
        <v>295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679</v>
      </c>
      <c r="C11636" s="205" t="s">
        <v>680</v>
      </c>
      <c r="D11636" s="72" t="str">
        <f t="shared" si="363"/>
        <v>jun/2019</v>
      </c>
      <c r="E11636" s="206">
        <v>43635</v>
      </c>
      <c r="F11636" s="205" t="s">
        <v>209</v>
      </c>
      <c r="G11636" s="205" t="s">
        <v>284</v>
      </c>
      <c r="H11636" s="207" t="s">
        <v>295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679</v>
      </c>
      <c r="C11637" s="205" t="s">
        <v>680</v>
      </c>
      <c r="D11637" s="72" t="str">
        <f t="shared" si="363"/>
        <v>jun/2019</v>
      </c>
      <c r="E11637" s="206">
        <v>43635</v>
      </c>
      <c r="F11637" s="205" t="s">
        <v>209</v>
      </c>
      <c r="G11637" s="205" t="s">
        <v>284</v>
      </c>
      <c r="H11637" s="207" t="s">
        <v>295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679</v>
      </c>
      <c r="C11638" s="205" t="s">
        <v>680</v>
      </c>
      <c r="D11638" s="72" t="str">
        <f t="shared" si="363"/>
        <v>jun/2019</v>
      </c>
      <c r="E11638" s="206">
        <v>43635</v>
      </c>
      <c r="F11638" s="205" t="s">
        <v>209</v>
      </c>
      <c r="G11638" s="205" t="s">
        <v>284</v>
      </c>
      <c r="H11638" s="207" t="s">
        <v>295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679</v>
      </c>
      <c r="C11639" s="205" t="s">
        <v>680</v>
      </c>
      <c r="D11639" s="72" t="str">
        <f t="shared" si="363"/>
        <v>jun/2019</v>
      </c>
      <c r="E11639" s="206">
        <v>43635</v>
      </c>
      <c r="F11639" s="205" t="s">
        <v>209</v>
      </c>
      <c r="G11639" s="205" t="s">
        <v>284</v>
      </c>
      <c r="H11639" s="207" t="s">
        <v>295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679</v>
      </c>
      <c r="C11640" s="205" t="s">
        <v>680</v>
      </c>
      <c r="D11640" s="72" t="str">
        <f t="shared" si="363"/>
        <v>jun/2019</v>
      </c>
      <c r="E11640" s="206">
        <v>43635</v>
      </c>
      <c r="F11640" s="205" t="s">
        <v>209</v>
      </c>
      <c r="G11640" s="205" t="s">
        <v>284</v>
      </c>
      <c r="H11640" s="207" t="s">
        <v>295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679</v>
      </c>
      <c r="C11641" s="205" t="s">
        <v>680</v>
      </c>
      <c r="D11641" s="72" t="str">
        <f t="shared" si="363"/>
        <v>jun/2019</v>
      </c>
      <c r="E11641" s="206">
        <v>43635</v>
      </c>
      <c r="F11641" s="205" t="s">
        <v>209</v>
      </c>
      <c r="G11641" s="205" t="s">
        <v>284</v>
      </c>
      <c r="H11641" s="207" t="s">
        <v>295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679</v>
      </c>
      <c r="C11642" s="205" t="s">
        <v>680</v>
      </c>
      <c r="D11642" s="72" t="str">
        <f t="shared" si="363"/>
        <v>jun/2019</v>
      </c>
      <c r="E11642" s="206">
        <v>43635</v>
      </c>
      <c r="F11642" s="205" t="s">
        <v>209</v>
      </c>
      <c r="G11642" s="205" t="s">
        <v>284</v>
      </c>
      <c r="H11642" s="207" t="s">
        <v>295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679</v>
      </c>
      <c r="C11643" s="205" t="s">
        <v>680</v>
      </c>
      <c r="D11643" s="72" t="str">
        <f t="shared" si="363"/>
        <v>jun/2019</v>
      </c>
      <c r="E11643" s="206">
        <v>43635</v>
      </c>
      <c r="F11643" s="205" t="s">
        <v>209</v>
      </c>
      <c r="G11643" s="205" t="s">
        <v>284</v>
      </c>
      <c r="H11643" s="207" t="s">
        <v>295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679</v>
      </c>
      <c r="C11644" s="205" t="s">
        <v>680</v>
      </c>
      <c r="D11644" s="72" t="str">
        <f t="shared" si="363"/>
        <v>jun/2019</v>
      </c>
      <c r="E11644" s="206">
        <v>43635</v>
      </c>
      <c r="F11644" s="205" t="s">
        <v>209</v>
      </c>
      <c r="G11644" s="205" t="s">
        <v>284</v>
      </c>
      <c r="H11644" s="207" t="s">
        <v>295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679</v>
      </c>
      <c r="C11645" s="205" t="s">
        <v>680</v>
      </c>
      <c r="D11645" s="72" t="str">
        <f t="shared" si="363"/>
        <v>jun/2019</v>
      </c>
      <c r="E11645" s="206">
        <v>43635</v>
      </c>
      <c r="F11645" s="205" t="s">
        <v>209</v>
      </c>
      <c r="G11645" s="205" t="s">
        <v>284</v>
      </c>
      <c r="H11645" s="207" t="s">
        <v>295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679</v>
      </c>
      <c r="C11646" s="205" t="s">
        <v>680</v>
      </c>
      <c r="D11646" s="72" t="str">
        <f t="shared" si="363"/>
        <v>jun/2019</v>
      </c>
      <c r="E11646" s="206">
        <v>43635</v>
      </c>
      <c r="F11646" s="205" t="s">
        <v>209</v>
      </c>
      <c r="G11646" s="205" t="s">
        <v>284</v>
      </c>
      <c r="H11646" s="207" t="s">
        <v>295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679</v>
      </c>
      <c r="C11647" s="205" t="s">
        <v>680</v>
      </c>
      <c r="D11647" s="72" t="str">
        <f t="shared" si="363"/>
        <v>jun/2019</v>
      </c>
      <c r="E11647" s="206">
        <v>43635</v>
      </c>
      <c r="F11647" s="205" t="s">
        <v>209</v>
      </c>
      <c r="G11647" s="205" t="s">
        <v>284</v>
      </c>
      <c r="H11647" s="207" t="s">
        <v>295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679</v>
      </c>
      <c r="C11648" s="205" t="s">
        <v>680</v>
      </c>
      <c r="D11648" s="72" t="str">
        <f t="shared" si="363"/>
        <v>jun/2019</v>
      </c>
      <c r="E11648" s="206">
        <v>43635</v>
      </c>
      <c r="F11648" s="205" t="s">
        <v>209</v>
      </c>
      <c r="G11648" s="205" t="s">
        <v>284</v>
      </c>
      <c r="H11648" s="207" t="s">
        <v>295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679</v>
      </c>
      <c r="C11649" s="205" t="s">
        <v>680</v>
      </c>
      <c r="D11649" s="72" t="str">
        <f t="shared" si="363"/>
        <v>jun/2019</v>
      </c>
      <c r="E11649" s="206">
        <v>43635</v>
      </c>
      <c r="F11649" s="205" t="s">
        <v>209</v>
      </c>
      <c r="G11649" s="205" t="s">
        <v>284</v>
      </c>
      <c r="H11649" s="207" t="s">
        <v>295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679</v>
      </c>
      <c r="C11650" s="205" t="s">
        <v>680</v>
      </c>
      <c r="D11650" s="72" t="str">
        <f t="shared" si="363"/>
        <v>jun/2019</v>
      </c>
      <c r="E11650" s="206">
        <v>43635</v>
      </c>
      <c r="F11650" s="205" t="s">
        <v>209</v>
      </c>
      <c r="G11650" s="205" t="s">
        <v>284</v>
      </c>
      <c r="H11650" s="207" t="s">
        <v>295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679</v>
      </c>
      <c r="C11651" s="205" t="s">
        <v>680</v>
      </c>
      <c r="D11651" s="72" t="str">
        <f t="shared" si="363"/>
        <v>jun/2019</v>
      </c>
      <c r="E11651" s="206">
        <v>43635</v>
      </c>
      <c r="F11651" s="205" t="s">
        <v>209</v>
      </c>
      <c r="G11651" s="205" t="s">
        <v>284</v>
      </c>
      <c r="H11651" s="207" t="s">
        <v>295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679</v>
      </c>
      <c r="C11652" s="205" t="s">
        <v>680</v>
      </c>
      <c r="D11652" s="72" t="str">
        <f t="shared" ref="D11652:D11715" si="365">TEXT(E11652,"mmm/aaaa")</f>
        <v>jun/2019</v>
      </c>
      <c r="E11652" s="206">
        <v>43635</v>
      </c>
      <c r="F11652" s="205" t="s">
        <v>209</v>
      </c>
      <c r="G11652" s="205" t="s">
        <v>284</v>
      </c>
      <c r="H11652" s="207" t="s">
        <v>295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679</v>
      </c>
      <c r="C11653" s="205" t="s">
        <v>680</v>
      </c>
      <c r="D11653" s="72" t="str">
        <f t="shared" si="365"/>
        <v>jun/2019</v>
      </c>
      <c r="E11653" s="206">
        <v>43635</v>
      </c>
      <c r="F11653" s="205" t="s">
        <v>209</v>
      </c>
      <c r="G11653" s="205" t="s">
        <v>284</v>
      </c>
      <c r="H11653" s="207" t="s">
        <v>295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679</v>
      </c>
      <c r="C11654" s="205" t="s">
        <v>680</v>
      </c>
      <c r="D11654" s="72" t="str">
        <f t="shared" si="365"/>
        <v>jun/2019</v>
      </c>
      <c r="E11654" s="206">
        <v>43635</v>
      </c>
      <c r="F11654" s="205" t="s">
        <v>209</v>
      </c>
      <c r="G11654" s="205" t="s">
        <v>284</v>
      </c>
      <c r="H11654" s="207" t="s">
        <v>295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679</v>
      </c>
      <c r="C11655" s="205" t="s">
        <v>680</v>
      </c>
      <c r="D11655" s="72" t="str">
        <f t="shared" si="365"/>
        <v>jun/2019</v>
      </c>
      <c r="E11655" s="206">
        <v>43635</v>
      </c>
      <c r="F11655" s="205" t="s">
        <v>209</v>
      </c>
      <c r="G11655" s="205" t="s">
        <v>284</v>
      </c>
      <c r="H11655" s="207" t="s">
        <v>295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679</v>
      </c>
      <c r="C11656" s="205" t="s">
        <v>680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290</v>
      </c>
      <c r="H11656" s="207" t="s">
        <v>574</v>
      </c>
      <c r="I11656" s="207" t="s">
        <v>237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679</v>
      </c>
      <c r="C11657" s="205" t="s">
        <v>680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314</v>
      </c>
      <c r="H11657" s="207" t="s">
        <v>574</v>
      </c>
      <c r="I11657" s="207" t="s">
        <v>237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679</v>
      </c>
      <c r="C11658" s="205" t="s">
        <v>680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314</v>
      </c>
      <c r="H11658" s="207" t="s">
        <v>574</v>
      </c>
      <c r="I11658" s="207" t="s">
        <v>237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679</v>
      </c>
      <c r="C11659" s="205" t="s">
        <v>680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314</v>
      </c>
      <c r="H11659" s="207" t="s">
        <v>574</v>
      </c>
      <c r="I11659" s="207" t="s">
        <v>237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679</v>
      </c>
      <c r="C11660" s="205" t="s">
        <v>680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314</v>
      </c>
      <c r="H11660" s="207" t="s">
        <v>574</v>
      </c>
      <c r="I11660" s="207" t="s">
        <v>237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679</v>
      </c>
      <c r="C11661" s="205" t="s">
        <v>680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310</v>
      </c>
      <c r="H11661" s="207" t="s">
        <v>1989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679</v>
      </c>
      <c r="C11662" s="205" t="s">
        <v>680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284</v>
      </c>
      <c r="H11662" s="207" t="s">
        <v>1970</v>
      </c>
      <c r="I11662" s="207" t="s">
        <v>238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679</v>
      </c>
      <c r="C11663" s="205" t="s">
        <v>680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284</v>
      </c>
      <c r="H11663" s="207" t="s">
        <v>1970</v>
      </c>
      <c r="I11663" s="207" t="s">
        <v>238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679</v>
      </c>
      <c r="C11664" s="205" t="s">
        <v>680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284</v>
      </c>
      <c r="H11664" s="207" t="s">
        <v>1970</v>
      </c>
      <c r="I11664" s="207" t="s">
        <v>238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679</v>
      </c>
      <c r="C11665" s="205" t="s">
        <v>680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284</v>
      </c>
      <c r="H11665" s="207" t="s">
        <v>1986</v>
      </c>
      <c r="I11665" s="207" t="s">
        <v>237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679</v>
      </c>
      <c r="C11666" s="205" t="s">
        <v>680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284</v>
      </c>
      <c r="H11666" s="207" t="s">
        <v>2091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679</v>
      </c>
      <c r="C11667" s="205" t="s">
        <v>680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284</v>
      </c>
      <c r="H11667" s="207" t="s">
        <v>2091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679</v>
      </c>
      <c r="C11668" s="205" t="s">
        <v>680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284</v>
      </c>
      <c r="H11668" s="207" t="s">
        <v>2092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679</v>
      </c>
      <c r="C11669" s="205" t="s">
        <v>680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284</v>
      </c>
      <c r="H11669" s="207" t="s">
        <v>2092</v>
      </c>
      <c r="I11669" s="207" t="s">
        <v>250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679</v>
      </c>
      <c r="C11670" s="205" t="s">
        <v>680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284</v>
      </c>
      <c r="H11670" s="207" t="s">
        <v>1971</v>
      </c>
      <c r="I11670" s="207" t="s">
        <v>245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679</v>
      </c>
      <c r="C11671" s="205" t="s">
        <v>680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284</v>
      </c>
      <c r="H11671" s="207" t="s">
        <v>2012</v>
      </c>
      <c r="I11671" s="207" t="s">
        <v>238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679</v>
      </c>
      <c r="C11672" s="205" t="s">
        <v>680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284</v>
      </c>
      <c r="H11672" s="207" t="s">
        <v>2093</v>
      </c>
      <c r="I11672" s="207" t="s">
        <v>167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679</v>
      </c>
      <c r="C11673" s="205" t="s">
        <v>680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284</v>
      </c>
      <c r="H11673" s="207" t="s">
        <v>2093</v>
      </c>
      <c r="I11673" s="207" t="s">
        <v>167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679</v>
      </c>
      <c r="C11674" s="205" t="s">
        <v>680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286</v>
      </c>
      <c r="H11674" s="207" t="s">
        <v>385</v>
      </c>
      <c r="I11674" s="207" t="s">
        <v>238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679</v>
      </c>
      <c r="C11675" s="205" t="s">
        <v>680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286</v>
      </c>
      <c r="H11675" s="207" t="s">
        <v>385</v>
      </c>
      <c r="I11675" s="207" t="s">
        <v>238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679</v>
      </c>
      <c r="C11676" s="205" t="s">
        <v>680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310</v>
      </c>
      <c r="H11676" s="207" t="s">
        <v>385</v>
      </c>
      <c r="I11676" s="207" t="s">
        <v>238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679</v>
      </c>
      <c r="C11677" s="205" t="s">
        <v>680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300</v>
      </c>
      <c r="H11677" s="207" t="s">
        <v>385</v>
      </c>
      <c r="I11677" s="207" t="s">
        <v>238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679</v>
      </c>
      <c r="C11678" s="205" t="s">
        <v>680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284</v>
      </c>
      <c r="H11678" s="238" t="s">
        <v>2062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679</v>
      </c>
      <c r="C11679" s="205" t="s">
        <v>680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284</v>
      </c>
      <c r="H11679" s="207" t="s">
        <v>2062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679</v>
      </c>
      <c r="C11680" s="205" t="s">
        <v>680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284</v>
      </c>
      <c r="H11680" s="207" t="s">
        <v>2094</v>
      </c>
      <c r="I11680" s="207" t="s">
        <v>250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679</v>
      </c>
      <c r="C11681" s="205" t="s">
        <v>680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284</v>
      </c>
      <c r="H11681" s="207" t="s">
        <v>2062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679</v>
      </c>
      <c r="C11682" s="205" t="s">
        <v>680</v>
      </c>
      <c r="D11682" s="72" t="str">
        <f t="shared" si="365"/>
        <v>jun/2019</v>
      </c>
      <c r="E11682" s="206">
        <v>43640</v>
      </c>
      <c r="F11682" s="205" t="s">
        <v>513</v>
      </c>
      <c r="G11682" s="205" t="s">
        <v>284</v>
      </c>
      <c r="H11682" s="207" t="s">
        <v>203</v>
      </c>
      <c r="I11682" s="207" t="s">
        <v>289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679</v>
      </c>
      <c r="C11683" s="205" t="s">
        <v>680</v>
      </c>
      <c r="D11683" s="72" t="str">
        <f t="shared" si="365"/>
        <v>jun/2019</v>
      </c>
      <c r="E11683" s="206">
        <v>43640</v>
      </c>
      <c r="F11683" s="205" t="s">
        <v>209</v>
      </c>
      <c r="G11683" s="205" t="s">
        <v>284</v>
      </c>
      <c r="H11683" s="207" t="s">
        <v>295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679</v>
      </c>
      <c r="C11684" s="205" t="s">
        <v>680</v>
      </c>
      <c r="D11684" s="72" t="str">
        <f t="shared" si="365"/>
        <v>jun/2019</v>
      </c>
      <c r="E11684" s="206">
        <v>43640</v>
      </c>
      <c r="F11684" s="205" t="s">
        <v>209</v>
      </c>
      <c r="G11684" s="205" t="s">
        <v>284</v>
      </c>
      <c r="H11684" s="207" t="s">
        <v>295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679</v>
      </c>
      <c r="C11685" s="205" t="s">
        <v>680</v>
      </c>
      <c r="D11685" s="72" t="str">
        <f t="shared" si="365"/>
        <v>jun/2019</v>
      </c>
      <c r="E11685" s="206">
        <v>43640</v>
      </c>
      <c r="F11685" s="205" t="s">
        <v>209</v>
      </c>
      <c r="G11685" s="205" t="s">
        <v>284</v>
      </c>
      <c r="H11685" s="207" t="s">
        <v>295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679</v>
      </c>
      <c r="C11686" s="205" t="s">
        <v>680</v>
      </c>
      <c r="D11686" s="72" t="str">
        <f t="shared" si="365"/>
        <v>jun/2019</v>
      </c>
      <c r="E11686" s="206">
        <v>43640</v>
      </c>
      <c r="F11686" s="205" t="s">
        <v>209</v>
      </c>
      <c r="G11686" s="205" t="s">
        <v>284</v>
      </c>
      <c r="H11686" s="207" t="s">
        <v>295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679</v>
      </c>
      <c r="C11687" s="205" t="s">
        <v>680</v>
      </c>
      <c r="D11687" s="72" t="str">
        <f t="shared" si="365"/>
        <v>jun/2019</v>
      </c>
      <c r="E11687" s="206">
        <v>43640</v>
      </c>
      <c r="F11687" s="205" t="s">
        <v>209</v>
      </c>
      <c r="G11687" s="205" t="s">
        <v>284</v>
      </c>
      <c r="H11687" s="207" t="s">
        <v>295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679</v>
      </c>
      <c r="C11688" s="205" t="s">
        <v>680</v>
      </c>
      <c r="D11688" s="72" t="str">
        <f t="shared" si="365"/>
        <v>jun/2019</v>
      </c>
      <c r="E11688" s="206">
        <v>43640</v>
      </c>
      <c r="F11688" s="205" t="s">
        <v>209</v>
      </c>
      <c r="G11688" s="205" t="s">
        <v>284</v>
      </c>
      <c r="H11688" s="207" t="s">
        <v>295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679</v>
      </c>
      <c r="C11689" s="205" t="s">
        <v>680</v>
      </c>
      <c r="D11689" s="72" t="str">
        <f t="shared" si="365"/>
        <v>jun/2019</v>
      </c>
      <c r="E11689" s="206">
        <v>43640</v>
      </c>
      <c r="F11689" s="205" t="s">
        <v>209</v>
      </c>
      <c r="G11689" s="205" t="s">
        <v>284</v>
      </c>
      <c r="H11689" s="207" t="s">
        <v>295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679</v>
      </c>
      <c r="C11690" s="205" t="s">
        <v>680</v>
      </c>
      <c r="D11690" s="72" t="str">
        <f t="shared" si="365"/>
        <v>jun/2019</v>
      </c>
      <c r="E11690" s="206">
        <v>43640</v>
      </c>
      <c r="F11690" s="205" t="s">
        <v>209</v>
      </c>
      <c r="G11690" s="205" t="s">
        <v>284</v>
      </c>
      <c r="H11690" s="207" t="s">
        <v>295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679</v>
      </c>
      <c r="C11691" s="205" t="s">
        <v>680</v>
      </c>
      <c r="D11691" s="72" t="str">
        <f t="shared" si="365"/>
        <v>jun/2019</v>
      </c>
      <c r="E11691" s="206">
        <v>43640</v>
      </c>
      <c r="F11691" s="205" t="s">
        <v>209</v>
      </c>
      <c r="G11691" s="205" t="s">
        <v>284</v>
      </c>
      <c r="H11691" s="207" t="s">
        <v>295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679</v>
      </c>
      <c r="C11692" s="205" t="s">
        <v>680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290</v>
      </c>
      <c r="H11692" s="207" t="s">
        <v>574</v>
      </c>
      <c r="I11692" s="207" t="s">
        <v>237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679</v>
      </c>
      <c r="C11693" s="205" t="s">
        <v>680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314</v>
      </c>
      <c r="H11693" s="207" t="s">
        <v>574</v>
      </c>
      <c r="I11693" s="207" t="s">
        <v>237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679</v>
      </c>
      <c r="C11694" s="205" t="s">
        <v>680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314</v>
      </c>
      <c r="H11694" s="207" t="s">
        <v>574</v>
      </c>
      <c r="I11694" s="207" t="s">
        <v>237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679</v>
      </c>
      <c r="C11695" s="205" t="s">
        <v>680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284</v>
      </c>
      <c r="H11695" s="207" t="s">
        <v>2028</v>
      </c>
      <c r="I11695" s="207" t="s">
        <v>249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679</v>
      </c>
      <c r="C11696" s="205" t="s">
        <v>680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284</v>
      </c>
      <c r="H11696" s="207" t="s">
        <v>2028</v>
      </c>
      <c r="I11696" s="207" t="s">
        <v>189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679</v>
      </c>
      <c r="C11697" s="205" t="s">
        <v>680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284</v>
      </c>
      <c r="H11697" s="207" t="s">
        <v>2028</v>
      </c>
      <c r="I11697" s="207" t="s">
        <v>249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679</v>
      </c>
      <c r="C11698" s="205" t="s">
        <v>680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284</v>
      </c>
      <c r="H11698" s="207" t="s">
        <v>2028</v>
      </c>
      <c r="I11698" s="207" t="s">
        <v>189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679</v>
      </c>
      <c r="C11699" s="205" t="s">
        <v>680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284</v>
      </c>
      <c r="H11699" s="207" t="s">
        <v>1900</v>
      </c>
      <c r="I11699" s="207" t="s">
        <v>244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679</v>
      </c>
      <c r="C11700" s="205" t="s">
        <v>680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284</v>
      </c>
      <c r="H11700" s="207" t="s">
        <v>1900</v>
      </c>
      <c r="I11700" s="207" t="s">
        <v>189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679</v>
      </c>
      <c r="C11701" s="205" t="s">
        <v>680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284</v>
      </c>
      <c r="H11701" s="207" t="s">
        <v>1935</v>
      </c>
      <c r="I11701" s="207" t="s">
        <v>242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679</v>
      </c>
      <c r="C11702" s="205" t="s">
        <v>680</v>
      </c>
      <c r="D11702" s="72" t="str">
        <f t="shared" si="365"/>
        <v>jun/2019</v>
      </c>
      <c r="E11702" s="206">
        <v>43641</v>
      </c>
      <c r="F11702" s="205" t="s">
        <v>513</v>
      </c>
      <c r="G11702" s="205" t="s">
        <v>284</v>
      </c>
      <c r="H11702" s="207" t="s">
        <v>203</v>
      </c>
      <c r="I11702" s="207" t="s">
        <v>289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679</v>
      </c>
      <c r="C11703" s="205" t="s">
        <v>680</v>
      </c>
      <c r="D11703" s="72" t="str">
        <f t="shared" si="365"/>
        <v>jun/2019</v>
      </c>
      <c r="E11703" s="206">
        <v>43641</v>
      </c>
      <c r="F11703" s="205" t="s">
        <v>209</v>
      </c>
      <c r="G11703" s="205" t="s">
        <v>284</v>
      </c>
      <c r="H11703" s="207" t="s">
        <v>295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679</v>
      </c>
      <c r="C11704" s="205" t="s">
        <v>680</v>
      </c>
      <c r="D11704" s="72" t="str">
        <f t="shared" si="365"/>
        <v>jun/2019</v>
      </c>
      <c r="E11704" s="206">
        <v>43641</v>
      </c>
      <c r="F11704" s="205" t="s">
        <v>209</v>
      </c>
      <c r="G11704" s="205" t="s">
        <v>284</v>
      </c>
      <c r="H11704" s="207" t="s">
        <v>295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679</v>
      </c>
      <c r="C11705" s="205" t="s">
        <v>680</v>
      </c>
      <c r="D11705" s="72" t="str">
        <f t="shared" si="365"/>
        <v>jun/2019</v>
      </c>
      <c r="E11705" s="206">
        <v>43641</v>
      </c>
      <c r="F11705" s="205" t="s">
        <v>209</v>
      </c>
      <c r="G11705" s="205" t="s">
        <v>284</v>
      </c>
      <c r="H11705" s="207" t="s">
        <v>295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679</v>
      </c>
      <c r="C11706" s="205" t="s">
        <v>680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284</v>
      </c>
      <c r="H11706" s="207" t="s">
        <v>2005</v>
      </c>
      <c r="I11706" s="207" t="s">
        <v>238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679</v>
      </c>
      <c r="C11707" s="205" t="s">
        <v>680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284</v>
      </c>
      <c r="H11707" s="207" t="s">
        <v>2005</v>
      </c>
      <c r="I11707" s="207" t="s">
        <v>189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679</v>
      </c>
      <c r="C11708" s="205" t="s">
        <v>680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284</v>
      </c>
      <c r="H11708" s="207" t="s">
        <v>399</v>
      </c>
      <c r="I11708" s="207" t="s">
        <v>244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679</v>
      </c>
      <c r="C11709" s="205" t="s">
        <v>680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284</v>
      </c>
      <c r="H11709" s="207" t="s">
        <v>399</v>
      </c>
      <c r="I11709" s="207" t="s">
        <v>189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679</v>
      </c>
      <c r="C11710" s="205" t="s">
        <v>680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284</v>
      </c>
      <c r="H11710" s="207" t="s">
        <v>1820</v>
      </c>
      <c r="I11710" s="207" t="s">
        <v>245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679</v>
      </c>
      <c r="C11711" s="205" t="s">
        <v>680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284</v>
      </c>
      <c r="H11711" s="207" t="s">
        <v>1820</v>
      </c>
      <c r="I11711" s="207" t="s">
        <v>189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679</v>
      </c>
      <c r="C11712" s="205" t="s">
        <v>680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300</v>
      </c>
      <c r="H11712" s="207" t="s">
        <v>2095</v>
      </c>
      <c r="I11712" s="207" t="s">
        <v>272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679</v>
      </c>
      <c r="C11713" s="205" t="s">
        <v>680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286</v>
      </c>
      <c r="H11713" s="207" t="s">
        <v>2095</v>
      </c>
      <c r="I11713" s="207" t="s">
        <v>272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679</v>
      </c>
      <c r="C11714" s="205" t="s">
        <v>680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284</v>
      </c>
      <c r="H11714" s="207" t="s">
        <v>1930</v>
      </c>
      <c r="I11714" s="207" t="s">
        <v>246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679</v>
      </c>
      <c r="C11715" s="205" t="s">
        <v>680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284</v>
      </c>
      <c r="H11715" s="207" t="s">
        <v>1930</v>
      </c>
      <c r="I11715" s="207" t="s">
        <v>189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679</v>
      </c>
      <c r="C11716" s="205" t="s">
        <v>680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284</v>
      </c>
      <c r="H11716" s="207" t="s">
        <v>1888</v>
      </c>
      <c r="I11716" s="207" t="s">
        <v>237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679</v>
      </c>
      <c r="C11717" s="205" t="s">
        <v>680</v>
      </c>
      <c r="D11717" s="72" t="str">
        <f t="shared" si="367"/>
        <v>jun/2019</v>
      </c>
      <c r="E11717" s="206">
        <v>43642</v>
      </c>
      <c r="F11717" s="205" t="s">
        <v>513</v>
      </c>
      <c r="G11717" s="205" t="s">
        <v>284</v>
      </c>
      <c r="H11717" s="207" t="s">
        <v>203</v>
      </c>
      <c r="I11717" s="207" t="s">
        <v>289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679</v>
      </c>
      <c r="C11718" s="205" t="s">
        <v>680</v>
      </c>
      <c r="D11718" s="72" t="str">
        <f t="shared" si="367"/>
        <v>jun/2019</v>
      </c>
      <c r="E11718" s="206">
        <v>43642</v>
      </c>
      <c r="F11718" s="205" t="s">
        <v>209</v>
      </c>
      <c r="G11718" s="205" t="s">
        <v>284</v>
      </c>
      <c r="H11718" s="207" t="s">
        <v>295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679</v>
      </c>
      <c r="C11719" s="205" t="s">
        <v>680</v>
      </c>
      <c r="D11719" s="72" t="str">
        <f t="shared" si="367"/>
        <v>jun/2019</v>
      </c>
      <c r="E11719" s="206">
        <v>43642</v>
      </c>
      <c r="F11719" s="205" t="s">
        <v>209</v>
      </c>
      <c r="G11719" s="205" t="s">
        <v>284</v>
      </c>
      <c r="H11719" s="207" t="s">
        <v>295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679</v>
      </c>
      <c r="C11720" s="205" t="s">
        <v>680</v>
      </c>
      <c r="D11720" s="72" t="str">
        <f t="shared" si="367"/>
        <v>jun/2019</v>
      </c>
      <c r="E11720" s="206">
        <v>43642</v>
      </c>
      <c r="F11720" s="205" t="s">
        <v>209</v>
      </c>
      <c r="G11720" s="205" t="s">
        <v>284</v>
      </c>
      <c r="H11720" s="207" t="s">
        <v>295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679</v>
      </c>
      <c r="C11721" s="205" t="s">
        <v>680</v>
      </c>
      <c r="D11721" s="72" t="str">
        <f t="shared" si="367"/>
        <v>jun/2019</v>
      </c>
      <c r="E11721" s="206">
        <v>43642</v>
      </c>
      <c r="F11721" s="205" t="s">
        <v>209</v>
      </c>
      <c r="G11721" s="205" t="s">
        <v>284</v>
      </c>
      <c r="H11721" s="207" t="s">
        <v>295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679</v>
      </c>
      <c r="C11722" s="205" t="s">
        <v>680</v>
      </c>
      <c r="D11722" s="72" t="str">
        <f t="shared" si="367"/>
        <v>jun/2019</v>
      </c>
      <c r="E11722" s="206">
        <v>43642</v>
      </c>
      <c r="F11722" s="205" t="s">
        <v>209</v>
      </c>
      <c r="G11722" s="205" t="s">
        <v>284</v>
      </c>
      <c r="H11722" s="207" t="s">
        <v>295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679</v>
      </c>
      <c r="C11723" s="205" t="s">
        <v>680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314</v>
      </c>
      <c r="H11723" s="207" t="s">
        <v>574</v>
      </c>
      <c r="I11723" s="207" t="s">
        <v>237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679</v>
      </c>
      <c r="C11724" s="205" t="s">
        <v>680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314</v>
      </c>
      <c r="H11724" s="207" t="s">
        <v>574</v>
      </c>
      <c r="I11724" s="207" t="s">
        <v>189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679</v>
      </c>
      <c r="C11725" s="205" t="s">
        <v>680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284</v>
      </c>
      <c r="H11725" s="207" t="s">
        <v>2096</v>
      </c>
      <c r="I11725" s="207" t="s">
        <v>250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679</v>
      </c>
      <c r="C11726" s="205" t="s">
        <v>680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284</v>
      </c>
      <c r="H11726" s="207" t="s">
        <v>2097</v>
      </c>
      <c r="I11726" s="207" t="s">
        <v>167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679</v>
      </c>
      <c r="C11727" s="205" t="s">
        <v>680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284</v>
      </c>
      <c r="H11727" s="207" t="s">
        <v>2097</v>
      </c>
      <c r="I11727" s="207" t="s">
        <v>189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679</v>
      </c>
      <c r="C11728" s="205" t="s">
        <v>680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284</v>
      </c>
      <c r="H11728" s="207" t="s">
        <v>652</v>
      </c>
      <c r="I11728" s="207" t="s">
        <v>239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679</v>
      </c>
      <c r="C11729" s="205" t="s">
        <v>680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284</v>
      </c>
      <c r="H11729" s="207" t="s">
        <v>652</v>
      </c>
      <c r="I11729" s="207" t="s">
        <v>239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679</v>
      </c>
      <c r="C11730" s="205" t="s">
        <v>680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284</v>
      </c>
      <c r="H11730" s="207" t="s">
        <v>1731</v>
      </c>
      <c r="I11730" s="207" t="s">
        <v>237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679</v>
      </c>
      <c r="C11731" s="205" t="s">
        <v>680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284</v>
      </c>
      <c r="H11731" s="207" t="s">
        <v>1820</v>
      </c>
      <c r="I11731" s="207" t="s">
        <v>189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679</v>
      </c>
      <c r="C11732" s="205" t="s">
        <v>680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284</v>
      </c>
      <c r="H11732" s="207" t="s">
        <v>1820</v>
      </c>
      <c r="I11732" s="207" t="s">
        <v>245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679</v>
      </c>
      <c r="C11733" s="205" t="s">
        <v>680</v>
      </c>
      <c r="D11733" s="72" t="str">
        <f t="shared" si="367"/>
        <v>jun/2019</v>
      </c>
      <c r="E11733" s="206">
        <v>43643</v>
      </c>
      <c r="F11733" s="205" t="s">
        <v>513</v>
      </c>
      <c r="G11733" s="205" t="s">
        <v>284</v>
      </c>
      <c r="H11733" s="207" t="s">
        <v>203</v>
      </c>
      <c r="I11733" s="207" t="s">
        <v>289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679</v>
      </c>
      <c r="C11734" s="205" t="s">
        <v>680</v>
      </c>
      <c r="D11734" s="72" t="str">
        <f t="shared" si="367"/>
        <v>jun/2019</v>
      </c>
      <c r="E11734" s="206">
        <v>43643</v>
      </c>
      <c r="F11734" s="205" t="s">
        <v>209</v>
      </c>
      <c r="G11734" s="205" t="s">
        <v>284</v>
      </c>
      <c r="H11734" s="207" t="s">
        <v>295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679</v>
      </c>
      <c r="C11735" s="205" t="s">
        <v>680</v>
      </c>
      <c r="D11735" s="72" t="str">
        <f t="shared" si="367"/>
        <v>jun/2019</v>
      </c>
      <c r="E11735" s="206">
        <v>43643</v>
      </c>
      <c r="F11735" s="205" t="s">
        <v>209</v>
      </c>
      <c r="G11735" s="205" t="s">
        <v>284</v>
      </c>
      <c r="H11735" s="207" t="s">
        <v>295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679</v>
      </c>
      <c r="C11736" s="205" t="s">
        <v>680</v>
      </c>
      <c r="D11736" s="72" t="str">
        <f t="shared" si="367"/>
        <v>jun/2019</v>
      </c>
      <c r="E11736" s="206">
        <v>43643</v>
      </c>
      <c r="F11736" s="205" t="s">
        <v>209</v>
      </c>
      <c r="G11736" s="205" t="s">
        <v>284</v>
      </c>
      <c r="H11736" s="207" t="s">
        <v>295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679</v>
      </c>
      <c r="C11737" s="205" t="s">
        <v>680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284</v>
      </c>
      <c r="H11737" s="207" t="s">
        <v>1971</v>
      </c>
      <c r="I11737" s="207" t="s">
        <v>245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679</v>
      </c>
      <c r="C11738" s="205" t="s">
        <v>680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284</v>
      </c>
      <c r="H11738" s="207" t="s">
        <v>1997</v>
      </c>
      <c r="I11738" s="207" t="s">
        <v>273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679</v>
      </c>
      <c r="C11739" s="205" t="s">
        <v>680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284</v>
      </c>
      <c r="H11739" s="207" t="s">
        <v>1997</v>
      </c>
      <c r="I11739" s="207" t="s">
        <v>250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679</v>
      </c>
      <c r="C11740" s="205" t="s">
        <v>680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284</v>
      </c>
      <c r="H11740" s="207" t="s">
        <v>1997</v>
      </c>
      <c r="I11740" s="207" t="s">
        <v>250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681</v>
      </c>
      <c r="C11741" s="205" t="s">
        <v>680</v>
      </c>
      <c r="D11741" s="72" t="str">
        <f t="shared" si="367"/>
        <v>jun/2019</v>
      </c>
      <c r="E11741" s="206">
        <v>43644</v>
      </c>
      <c r="F11741" s="205" t="s">
        <v>1606</v>
      </c>
      <c r="G11741" s="205" t="s">
        <v>284</v>
      </c>
      <c r="H11741" s="207" t="s">
        <v>1876</v>
      </c>
      <c r="I11741" s="207" t="s">
        <v>201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681</v>
      </c>
      <c r="C11742" s="205" t="s">
        <v>680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284</v>
      </c>
      <c r="H11742" s="207" t="s">
        <v>140</v>
      </c>
      <c r="I11742" s="207" t="s">
        <v>224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679</v>
      </c>
      <c r="C11743" s="205" t="s">
        <v>680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284</v>
      </c>
      <c r="H11743" s="207" t="s">
        <v>2098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681</v>
      </c>
      <c r="C11744" s="205" t="s">
        <v>680</v>
      </c>
      <c r="D11744" s="72" t="str">
        <f t="shared" si="367"/>
        <v>jun/2019</v>
      </c>
      <c r="E11744" s="206">
        <v>43644</v>
      </c>
      <c r="F11744" s="205" t="s">
        <v>170</v>
      </c>
      <c r="G11744" s="205" t="s">
        <v>284</v>
      </c>
      <c r="H11744" s="207" t="s">
        <v>2099</v>
      </c>
      <c r="I11744" s="207" t="s">
        <v>227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679</v>
      </c>
      <c r="C11745" s="205" t="s">
        <v>680</v>
      </c>
      <c r="D11745" s="72" t="str">
        <f t="shared" si="367"/>
        <v>jun/2019</v>
      </c>
      <c r="E11745" s="206">
        <v>43644</v>
      </c>
      <c r="F11745" s="205" t="s">
        <v>170</v>
      </c>
      <c r="G11745" s="205" t="s">
        <v>284</v>
      </c>
      <c r="H11745" s="207" t="s">
        <v>2099</v>
      </c>
      <c r="I11745" s="207" t="s">
        <v>227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681</v>
      </c>
      <c r="C11746" s="205" t="s">
        <v>680</v>
      </c>
      <c r="D11746" s="72" t="str">
        <f t="shared" si="367"/>
        <v>jun/2019</v>
      </c>
      <c r="E11746" s="206">
        <v>43644</v>
      </c>
      <c r="F11746" s="205" t="s">
        <v>513</v>
      </c>
      <c r="G11746" s="205" t="s">
        <v>284</v>
      </c>
      <c r="H11746" s="207" t="s">
        <v>203</v>
      </c>
      <c r="I11746" s="207" t="s">
        <v>289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679</v>
      </c>
      <c r="C11747" s="205" t="s">
        <v>680</v>
      </c>
      <c r="D11747" s="72" t="str">
        <f t="shared" si="367"/>
        <v>jun/2019</v>
      </c>
      <c r="E11747" s="206">
        <v>43644</v>
      </c>
      <c r="F11747" s="205" t="s">
        <v>513</v>
      </c>
      <c r="G11747" s="205" t="s">
        <v>284</v>
      </c>
      <c r="H11747" s="207" t="s">
        <v>203</v>
      </c>
      <c r="I11747" s="207" t="s">
        <v>289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681</v>
      </c>
      <c r="C11748" s="205" t="s">
        <v>680</v>
      </c>
      <c r="D11748" s="72" t="str">
        <f t="shared" si="367"/>
        <v>jun/2019</v>
      </c>
      <c r="E11748" s="206">
        <v>43644</v>
      </c>
      <c r="F11748" s="205" t="s">
        <v>209</v>
      </c>
      <c r="G11748" s="205" t="s">
        <v>284</v>
      </c>
      <c r="H11748" s="207" t="s">
        <v>318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679</v>
      </c>
      <c r="C11749" s="205" t="s">
        <v>680</v>
      </c>
      <c r="D11749" s="72" t="str">
        <f t="shared" si="367"/>
        <v>jun/2019</v>
      </c>
      <c r="E11749" s="206">
        <v>43644</v>
      </c>
      <c r="F11749" s="205" t="s">
        <v>209</v>
      </c>
      <c r="G11749" s="205" t="s">
        <v>284</v>
      </c>
      <c r="H11749" s="207" t="s">
        <v>295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679</v>
      </c>
      <c r="C11750" s="205" t="s">
        <v>680</v>
      </c>
      <c r="D11750" s="72" t="str">
        <f t="shared" si="367"/>
        <v>jun/2019</v>
      </c>
      <c r="E11750" s="206">
        <v>43644</v>
      </c>
      <c r="F11750" s="205" t="s">
        <v>209</v>
      </c>
      <c r="G11750" s="205" t="s">
        <v>284</v>
      </c>
      <c r="H11750" s="207" t="s">
        <v>295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679</v>
      </c>
      <c r="C11751" s="205" t="s">
        <v>680</v>
      </c>
      <c r="D11751" s="72" t="str">
        <f t="shared" si="367"/>
        <v>jun/2019</v>
      </c>
      <c r="E11751" s="206">
        <v>43644</v>
      </c>
      <c r="F11751" s="205" t="s">
        <v>209</v>
      </c>
      <c r="G11751" s="205" t="s">
        <v>284</v>
      </c>
      <c r="H11751" s="207" t="s">
        <v>295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A11752" s="286" t="str">
        <f t="shared" si="366"/>
        <v>2019</v>
      </c>
      <c r="B11752" s="205" t="s">
        <v>679</v>
      </c>
      <c r="C11752" s="205" t="s">
        <v>680</v>
      </c>
      <c r="D11752" s="72" t="str">
        <f t="shared" si="367"/>
        <v>jul/2019</v>
      </c>
      <c r="E11752" s="206">
        <v>43647</v>
      </c>
      <c r="F11752" s="205">
        <v>2878</v>
      </c>
      <c r="G11752" s="205" t="s">
        <v>284</v>
      </c>
      <c r="H11752" s="207" t="s">
        <v>2100</v>
      </c>
      <c r="I11752" s="207" t="s">
        <v>118</v>
      </c>
      <c r="J11752" s="208">
        <v>-1284.6500000000001</v>
      </c>
      <c r="K11752" s="79" t="str">
        <f>IFERROR(IFERROR(VLOOKUP(I11752,'DE-PARA'!B:D,3,0),VLOOKUP(I11752,'DE-PARA'!C:D,2,0)),"NÃO ENCONTRADO")</f>
        <v>Serviços</v>
      </c>
      <c r="L11752" s="56" t="str">
        <f>VLOOKUP(K11752,'Base -Receita-Despesa'!$B:$AS,1,FALSE)</f>
        <v>Serviços</v>
      </c>
    </row>
    <row r="11753" spans="1:12" ht="15" customHeight="1" x14ac:dyDescent="0.3">
      <c r="A11753" s="286" t="str">
        <f t="shared" si="366"/>
        <v>2019</v>
      </c>
      <c r="B11753" s="205" t="s">
        <v>679</v>
      </c>
      <c r="C11753" s="205" t="s">
        <v>680</v>
      </c>
      <c r="D11753" s="72" t="str">
        <f t="shared" si="367"/>
        <v>jul/2019</v>
      </c>
      <c r="E11753" s="206">
        <v>43647</v>
      </c>
      <c r="F11753" s="205">
        <v>11804</v>
      </c>
      <c r="G11753" s="205" t="s">
        <v>284</v>
      </c>
      <c r="H11753" s="207" t="s">
        <v>342</v>
      </c>
      <c r="I11753" s="207" t="s">
        <v>238</v>
      </c>
      <c r="J11753" s="207">
        <v>-435.68</v>
      </c>
      <c r="K11753" s="79" t="str">
        <f>IFERROR(IFERROR(VLOOKUP(I11753,'DE-PARA'!B:D,3,0),VLOOKUP(I11753,'DE-PARA'!C:D,2,0)),"NÃO ENCONTRADO")</f>
        <v>Materiais</v>
      </c>
      <c r="L11753" s="56" t="str">
        <f>VLOOKUP(K11753,'Base -Receita-Despesa'!$B:$AS,1,FALSE)</f>
        <v>Materiais</v>
      </c>
    </row>
    <row r="11754" spans="1:12" ht="15" customHeight="1" x14ac:dyDescent="0.3">
      <c r="A11754" s="286" t="str">
        <f t="shared" si="366"/>
        <v>2019</v>
      </c>
      <c r="B11754" s="205" t="s">
        <v>679</v>
      </c>
      <c r="C11754" s="205" t="s">
        <v>680</v>
      </c>
      <c r="D11754" s="72" t="str">
        <f t="shared" si="367"/>
        <v>jul/2019</v>
      </c>
      <c r="E11754" s="206">
        <v>43647</v>
      </c>
      <c r="F11754" s="205">
        <v>155817</v>
      </c>
      <c r="G11754" s="205" t="s">
        <v>284</v>
      </c>
      <c r="H11754" s="207" t="s">
        <v>1997</v>
      </c>
      <c r="I11754" s="207" t="s">
        <v>250</v>
      </c>
      <c r="J11754" s="207">
        <v>-472</v>
      </c>
      <c r="K11754" s="79" t="str">
        <f>IFERROR(IFERROR(VLOOKUP(I11754,'DE-PARA'!B:D,3,0),VLOOKUP(I11754,'DE-PARA'!C:D,2,0)),"NÃO ENCONTRADO")</f>
        <v>Materiais</v>
      </c>
      <c r="L11754" s="56" t="str">
        <f>VLOOKUP(K11754,'Base -Receita-Despesa'!$B:$AS,1,FALSE)</f>
        <v>Materiais</v>
      </c>
    </row>
    <row r="11755" spans="1:12" ht="15" customHeight="1" x14ac:dyDescent="0.3">
      <c r="A11755" s="286" t="str">
        <f t="shared" si="366"/>
        <v>2019</v>
      </c>
      <c r="B11755" s="205" t="s">
        <v>679</v>
      </c>
      <c r="C11755" s="205" t="s">
        <v>680</v>
      </c>
      <c r="D11755" s="72" t="str">
        <f t="shared" si="367"/>
        <v>jul/2019</v>
      </c>
      <c r="E11755" s="206">
        <v>43647</v>
      </c>
      <c r="F11755" s="205" t="s">
        <v>1606</v>
      </c>
      <c r="G11755" s="205" t="s">
        <v>284</v>
      </c>
      <c r="H11755" s="207" t="s">
        <v>1876</v>
      </c>
      <c r="I11755" s="207" t="s">
        <v>201</v>
      </c>
      <c r="J11755" s="208">
        <v>-2952000</v>
      </c>
      <c r="K11755" s="79" t="str">
        <f>IFERROR(IFERROR(VLOOKUP(I11755,'DE-PARA'!B:D,3,0),VLOOKUP(I11755,'DE-PARA'!C:D,2,0)),"NÃO ENCONTRADO")</f>
        <v>Saídas Da C/A Por Regates (-)</v>
      </c>
      <c r="L11755" s="56" t="str">
        <f>VLOOKUP(K11755,'Base -Receita-Despesa'!$B:$AS,1,FALSE)</f>
        <v>SAÍDAS DA C/A POR REGATES (-)</v>
      </c>
    </row>
    <row r="11756" spans="1:12" ht="15" customHeight="1" x14ac:dyDescent="0.3">
      <c r="A11756" s="286" t="str">
        <f t="shared" si="366"/>
        <v>2019</v>
      </c>
      <c r="B11756" s="205" t="s">
        <v>679</v>
      </c>
      <c r="C11756" s="205" t="s">
        <v>680</v>
      </c>
      <c r="D11756" s="72" t="str">
        <f t="shared" si="367"/>
        <v>jul/2019</v>
      </c>
      <c r="E11756" s="254">
        <v>43647</v>
      </c>
      <c r="F11756" s="205" t="s">
        <v>2070</v>
      </c>
      <c r="G11756" s="205" t="s">
        <v>284</v>
      </c>
      <c r="H11756" s="207" t="s">
        <v>2101</v>
      </c>
      <c r="I11756" s="207" t="s">
        <v>126</v>
      </c>
      <c r="J11756" s="207">
        <v>-176.41</v>
      </c>
      <c r="K11756" s="79" t="str">
        <f>IFERROR(IFERROR(VLOOKUP(I11756,'DE-PARA'!B:D,3,0),VLOOKUP(I11756,'DE-PARA'!C:D,2,0)),"NÃO ENCONTRADO")</f>
        <v>Rescisões Trabalhistas</v>
      </c>
      <c r="L11756" s="56" t="str">
        <f>VLOOKUP(K11756,'Base -Receita-Despesa'!$B:$AS,1,FALSE)</f>
        <v>Rescisões Trabalhistas</v>
      </c>
    </row>
    <row r="11757" spans="1:12" ht="15" customHeight="1" x14ac:dyDescent="0.3">
      <c r="A11757" s="286" t="str">
        <f t="shared" si="366"/>
        <v>2019</v>
      </c>
      <c r="B11757" s="205" t="s">
        <v>679</v>
      </c>
      <c r="C11757" s="205" t="s">
        <v>680</v>
      </c>
      <c r="D11757" s="72" t="str">
        <f t="shared" si="367"/>
        <v>jul/2019</v>
      </c>
      <c r="E11757" s="206">
        <v>43647</v>
      </c>
      <c r="F11757" s="205" t="s">
        <v>2070</v>
      </c>
      <c r="G11757" s="205" t="s">
        <v>284</v>
      </c>
      <c r="H11757" s="207" t="s">
        <v>1995</v>
      </c>
      <c r="I11757" s="207" t="s">
        <v>126</v>
      </c>
      <c r="J11757" s="207">
        <v>-240.82</v>
      </c>
      <c r="K11757" s="79" t="str">
        <f>IFERROR(IFERROR(VLOOKUP(I11757,'DE-PARA'!B:D,3,0),VLOOKUP(I11757,'DE-PARA'!C:D,2,0)),"NÃO ENCONTRADO")</f>
        <v>Rescisões Trabalhistas</v>
      </c>
      <c r="L11757" s="56" t="str">
        <f>VLOOKUP(K11757,'Base -Receita-Despesa'!$B:$AS,1,FALSE)</f>
        <v>Rescisões Trabalhistas</v>
      </c>
    </row>
    <row r="11758" spans="1:12" ht="15" customHeight="1" x14ac:dyDescent="0.3">
      <c r="A11758" s="286" t="str">
        <f t="shared" si="366"/>
        <v>2019</v>
      </c>
      <c r="B11758" s="205" t="s">
        <v>679</v>
      </c>
      <c r="C11758" s="205" t="s">
        <v>680</v>
      </c>
      <c r="D11758" s="72" t="str">
        <f t="shared" si="367"/>
        <v>jul/2019</v>
      </c>
      <c r="E11758" s="206">
        <v>43647</v>
      </c>
      <c r="F11758" s="205" t="s">
        <v>172</v>
      </c>
      <c r="G11758" s="205" t="s">
        <v>284</v>
      </c>
      <c r="H11758" s="207" t="s">
        <v>2101</v>
      </c>
      <c r="I11758" s="207" t="s">
        <v>126</v>
      </c>
      <c r="J11758" s="208">
        <v>-2776.34</v>
      </c>
      <c r="K11758" s="79" t="str">
        <f>IFERROR(IFERROR(VLOOKUP(I11758,'DE-PARA'!B:D,3,0),VLOOKUP(I11758,'DE-PARA'!C:D,2,0)),"NÃO ENCONTRADO")</f>
        <v>Rescisões Trabalhistas</v>
      </c>
      <c r="L11758" s="56" t="str">
        <f>VLOOKUP(K11758,'Base -Receita-Despesa'!$B:$AS,1,FALSE)</f>
        <v>Rescisões Trabalhistas</v>
      </c>
    </row>
    <row r="11759" spans="1:12" ht="15" customHeight="1" x14ac:dyDescent="0.3">
      <c r="A11759" s="286" t="str">
        <f t="shared" si="366"/>
        <v>2019</v>
      </c>
      <c r="B11759" s="205" t="s">
        <v>679</v>
      </c>
      <c r="C11759" s="205" t="s">
        <v>680</v>
      </c>
      <c r="D11759" s="72" t="str">
        <f t="shared" si="367"/>
        <v>jul/2019</v>
      </c>
      <c r="E11759" s="206">
        <v>43647</v>
      </c>
      <c r="F11759" s="205" t="s">
        <v>172</v>
      </c>
      <c r="G11759" s="205" t="s">
        <v>284</v>
      </c>
      <c r="H11759" s="207" t="s">
        <v>1995</v>
      </c>
      <c r="I11759" s="207" t="s">
        <v>126</v>
      </c>
      <c r="J11759" s="208">
        <v>-3215.28</v>
      </c>
      <c r="K11759" s="79" t="str">
        <f>IFERROR(IFERROR(VLOOKUP(I11759,'DE-PARA'!B:D,3,0),VLOOKUP(I11759,'DE-PARA'!C:D,2,0)),"NÃO ENCONTRADO")</f>
        <v>Rescisões Trabalhistas</v>
      </c>
      <c r="L11759" s="56" t="str">
        <f>VLOOKUP(K11759,'Base -Receita-Despesa'!$B:$AS,1,FALSE)</f>
        <v>Rescisões Trabalhistas</v>
      </c>
    </row>
    <row r="11760" spans="1:12" ht="15" customHeight="1" x14ac:dyDescent="0.3">
      <c r="A11760" s="286" t="str">
        <f t="shared" si="366"/>
        <v>2019</v>
      </c>
      <c r="B11760" s="205" t="s">
        <v>679</v>
      </c>
      <c r="C11760" s="205" t="s">
        <v>680</v>
      </c>
      <c r="D11760" s="72" t="str">
        <f t="shared" si="367"/>
        <v>jul/2019</v>
      </c>
      <c r="E11760" s="206">
        <v>43647</v>
      </c>
      <c r="F11760" s="205" t="s">
        <v>172</v>
      </c>
      <c r="G11760" s="205" t="s">
        <v>284</v>
      </c>
      <c r="H11760" s="207" t="s">
        <v>1995</v>
      </c>
      <c r="I11760" s="207" t="s">
        <v>126</v>
      </c>
      <c r="J11760" s="208">
        <v>-3215.28</v>
      </c>
      <c r="K11760" s="79" t="str">
        <f>IFERROR(IFERROR(VLOOKUP(I11760,'DE-PARA'!B:D,3,0),VLOOKUP(I11760,'DE-PARA'!C:D,2,0)),"NÃO ENCONTRADO")</f>
        <v>Rescisões Trabalhistas</v>
      </c>
      <c r="L11760" s="56" t="str">
        <f>VLOOKUP(K11760,'Base -Receita-Despesa'!$B:$AS,1,FALSE)</f>
        <v>Rescisões Trabalhistas</v>
      </c>
    </row>
    <row r="11761" spans="1:12" ht="15" customHeight="1" x14ac:dyDescent="0.3">
      <c r="A11761" s="286" t="str">
        <f t="shared" si="366"/>
        <v>2019</v>
      </c>
      <c r="B11761" s="205" t="s">
        <v>679</v>
      </c>
      <c r="C11761" s="205" t="s">
        <v>680</v>
      </c>
      <c r="D11761" s="72" t="str">
        <f t="shared" si="367"/>
        <v>jul/2019</v>
      </c>
      <c r="E11761" s="206">
        <v>43647</v>
      </c>
      <c r="F11761" s="205" t="s">
        <v>172</v>
      </c>
      <c r="G11761" s="205" t="s">
        <v>284</v>
      </c>
      <c r="H11761" s="207" t="s">
        <v>1995</v>
      </c>
      <c r="I11761" s="207" t="s">
        <v>126</v>
      </c>
      <c r="J11761" s="230">
        <v>-3215.28</v>
      </c>
      <c r="K11761" s="79" t="str">
        <f>IFERROR(IFERROR(VLOOKUP(I11761,'DE-PARA'!B:D,3,0),VLOOKUP(I11761,'DE-PARA'!C:D,2,0)),"NÃO ENCONTRADO")</f>
        <v>Rescisões Trabalhistas</v>
      </c>
      <c r="L11761" s="56" t="str">
        <f>VLOOKUP(K11761,'Base -Receita-Despesa'!$B:$AS,1,FALSE)</f>
        <v>Rescisões Trabalhistas</v>
      </c>
    </row>
    <row r="11762" spans="1:12" ht="15" customHeight="1" x14ac:dyDescent="0.3">
      <c r="A11762" s="286" t="str">
        <f t="shared" si="366"/>
        <v>2019</v>
      </c>
      <c r="B11762" s="205" t="s">
        <v>679</v>
      </c>
      <c r="C11762" s="205" t="s">
        <v>680</v>
      </c>
      <c r="D11762" s="72" t="str">
        <f t="shared" si="367"/>
        <v>jul/2019</v>
      </c>
      <c r="E11762" s="206">
        <v>43647</v>
      </c>
      <c r="F11762" s="205" t="s">
        <v>172</v>
      </c>
      <c r="G11762" s="205" t="s">
        <v>284</v>
      </c>
      <c r="H11762" s="207" t="s">
        <v>1995</v>
      </c>
      <c r="I11762" s="207" t="s">
        <v>126</v>
      </c>
      <c r="J11762" s="208">
        <v>3215.28</v>
      </c>
      <c r="K11762" s="79" t="str">
        <f>IFERROR(IFERROR(VLOOKUP(I11762,'DE-PARA'!B:D,3,0),VLOOKUP(I11762,'DE-PARA'!C:D,2,0)),"NÃO ENCONTRADO")</f>
        <v>Rescisões Trabalhistas</v>
      </c>
      <c r="L11762" s="56" t="str">
        <f>VLOOKUP(K11762,'Base -Receita-Despesa'!$B:$AS,1,FALSE)</f>
        <v>Rescisões Trabalhistas</v>
      </c>
    </row>
    <row r="11763" spans="1:12" ht="15" customHeight="1" x14ac:dyDescent="0.3">
      <c r="A11763" s="286" t="str">
        <f t="shared" si="366"/>
        <v>2019</v>
      </c>
      <c r="B11763" s="205" t="s">
        <v>679</v>
      </c>
      <c r="C11763" s="205" t="s">
        <v>680</v>
      </c>
      <c r="D11763" s="72" t="str">
        <f t="shared" si="367"/>
        <v>jul/2019</v>
      </c>
      <c r="E11763" s="206">
        <v>43647</v>
      </c>
      <c r="F11763" s="205" t="s">
        <v>172</v>
      </c>
      <c r="G11763" s="205" t="s">
        <v>284</v>
      </c>
      <c r="H11763" s="207" t="s">
        <v>1995</v>
      </c>
      <c r="I11763" s="207" t="s">
        <v>126</v>
      </c>
      <c r="J11763" s="208">
        <v>3215.28</v>
      </c>
      <c r="K11763" s="79" t="str">
        <f>IFERROR(IFERROR(VLOOKUP(I11763,'DE-PARA'!B:D,3,0),VLOOKUP(I11763,'DE-PARA'!C:D,2,0)),"NÃO ENCONTRADO")</f>
        <v>Rescisões Trabalhistas</v>
      </c>
      <c r="L11763" s="56" t="str">
        <f>VLOOKUP(K11763,'Base -Receita-Despesa'!$B:$AS,1,FALSE)</f>
        <v>Rescisões Trabalhistas</v>
      </c>
    </row>
    <row r="11764" spans="1:12" ht="15" customHeight="1" x14ac:dyDescent="0.3">
      <c r="A11764" s="286" t="str">
        <f t="shared" si="366"/>
        <v>2019</v>
      </c>
      <c r="B11764" s="205" t="s">
        <v>679</v>
      </c>
      <c r="C11764" s="205" t="s">
        <v>680</v>
      </c>
      <c r="D11764" s="72" t="str">
        <f t="shared" si="367"/>
        <v>jul/2019</v>
      </c>
      <c r="E11764" s="206">
        <v>43647</v>
      </c>
      <c r="F11764" s="205" t="s">
        <v>513</v>
      </c>
      <c r="G11764" s="205" t="s">
        <v>284</v>
      </c>
      <c r="H11764" s="207" t="s">
        <v>203</v>
      </c>
      <c r="I11764" s="207" t="s">
        <v>289</v>
      </c>
      <c r="J11764" s="207">
        <v>574.19000000000005</v>
      </c>
      <c r="K11764" s="79" t="str">
        <f>IFERROR(IFERROR(VLOOKUP(I11764,'DE-PARA'!B:D,3,0),VLOOKUP(I11764,'DE-PARA'!C:D,2,0)),"NÃO ENCONTRADO")</f>
        <v>Entrada Conta Aplicação (+)</v>
      </c>
      <c r="L11764" s="56" t="str">
        <f>VLOOKUP(K11764,'Base -Receita-Despesa'!$B:$AS,1,FALSE)</f>
        <v>ENTRADA CONTA APLICAÇÃO (+)</v>
      </c>
    </row>
    <row r="11765" spans="1:12" ht="15" customHeight="1" x14ac:dyDescent="0.3">
      <c r="A11765" s="286" t="str">
        <f t="shared" si="366"/>
        <v>2019</v>
      </c>
      <c r="B11765" s="205" t="s">
        <v>681</v>
      </c>
      <c r="C11765" s="205" t="s">
        <v>680</v>
      </c>
      <c r="D11765" s="72" t="str">
        <f t="shared" si="367"/>
        <v>jul/2019</v>
      </c>
      <c r="E11765" s="206">
        <v>43647</v>
      </c>
      <c r="F11765" s="205" t="s">
        <v>513</v>
      </c>
      <c r="G11765" s="205" t="s">
        <v>284</v>
      </c>
      <c r="H11765" s="207" t="s">
        <v>203</v>
      </c>
      <c r="I11765" s="207" t="s">
        <v>289</v>
      </c>
      <c r="J11765" s="208">
        <v>2960045.99</v>
      </c>
      <c r="K11765" s="79" t="str">
        <f>IFERROR(IFERROR(VLOOKUP(I11765,'DE-PARA'!B:D,3,0),VLOOKUP(I11765,'DE-PARA'!C:D,2,0)),"NÃO ENCONTRADO")</f>
        <v>Entrada Conta Aplicação (+)</v>
      </c>
      <c r="L11765" s="56" t="str">
        <f>VLOOKUP(K11765,'Base -Receita-Despesa'!$B:$AS,1,FALSE)</f>
        <v>ENTRADA CONTA APLICAÇÃO (+)</v>
      </c>
    </row>
    <row r="11766" spans="1:12" ht="15" customHeight="1" x14ac:dyDescent="0.3">
      <c r="A11766" s="286" t="str">
        <f t="shared" si="366"/>
        <v>2019</v>
      </c>
      <c r="B11766" s="205" t="s">
        <v>679</v>
      </c>
      <c r="C11766" s="205" t="s">
        <v>680</v>
      </c>
      <c r="D11766" s="72" t="str">
        <f t="shared" si="367"/>
        <v>jul/2019</v>
      </c>
      <c r="E11766" s="206">
        <v>43647</v>
      </c>
      <c r="F11766" s="205" t="s">
        <v>209</v>
      </c>
      <c r="G11766" s="205" t="s">
        <v>284</v>
      </c>
      <c r="H11766" s="207" t="s">
        <v>295</v>
      </c>
      <c r="I11766" s="207" t="s">
        <v>130</v>
      </c>
      <c r="J11766" s="207">
        <v>-9.5</v>
      </c>
      <c r="K11766" s="79" t="str">
        <f>IFERROR(IFERROR(VLOOKUP(I11766,'DE-PARA'!B:D,3,0),VLOOKUP(I11766,'DE-PARA'!C:D,2,0)),"NÃO ENCONTRADO")</f>
        <v>Outras Saídas</v>
      </c>
      <c r="L11766" s="56" t="str">
        <f>VLOOKUP(K11766,'Base -Receita-Despesa'!$B:$AS,1,FALSE)</f>
        <v>Outras Saídas</v>
      </c>
    </row>
    <row r="11767" spans="1:12" ht="15" customHeight="1" x14ac:dyDescent="0.3">
      <c r="A11767" s="286" t="str">
        <f t="shared" ref="A11767:A11830" si="368">IF(K11767="NÃO ENCONTRADO",0,RIGHT(D11767,4))</f>
        <v>2019</v>
      </c>
      <c r="B11767" s="205" t="s">
        <v>679</v>
      </c>
      <c r="C11767" s="205" t="s">
        <v>680</v>
      </c>
      <c r="D11767" s="72" t="str">
        <f t="shared" si="367"/>
        <v>jul/2019</v>
      </c>
      <c r="E11767" s="206">
        <v>43647</v>
      </c>
      <c r="F11767" s="205" t="s">
        <v>209</v>
      </c>
      <c r="G11767" s="205" t="s">
        <v>284</v>
      </c>
      <c r="H11767" s="207" t="s">
        <v>295</v>
      </c>
      <c r="I11767" s="207" t="s">
        <v>130</v>
      </c>
      <c r="J11767" s="207">
        <v>-9.5</v>
      </c>
      <c r="K11767" s="79" t="str">
        <f>IFERROR(IFERROR(VLOOKUP(I11767,'DE-PARA'!B:D,3,0),VLOOKUP(I11767,'DE-PARA'!C:D,2,0)),"NÃO ENCONTRADO")</f>
        <v>Outras Saídas</v>
      </c>
      <c r="L11767" s="56" t="str">
        <f>VLOOKUP(K11767,'Base -Receita-Despesa'!$B:$AS,1,FALSE)</f>
        <v>Outras Saídas</v>
      </c>
    </row>
    <row r="11768" spans="1:12" ht="15" customHeight="1" x14ac:dyDescent="0.3">
      <c r="A11768" s="286" t="str">
        <f t="shared" si="368"/>
        <v>2019</v>
      </c>
      <c r="B11768" s="205" t="s">
        <v>681</v>
      </c>
      <c r="C11768" s="205" t="s">
        <v>680</v>
      </c>
      <c r="D11768" s="72" t="str">
        <f t="shared" si="367"/>
        <v>jul/2019</v>
      </c>
      <c r="E11768" s="206">
        <v>43647</v>
      </c>
      <c r="F11768" s="205" t="s">
        <v>200</v>
      </c>
      <c r="G11768" s="205" t="s">
        <v>284</v>
      </c>
      <c r="H11768" s="207" t="s">
        <v>1875</v>
      </c>
      <c r="I11768" s="207" t="s">
        <v>123</v>
      </c>
      <c r="J11768" s="208">
        <v>-2460045.9900000002</v>
      </c>
      <c r="K11768" s="79" t="str">
        <f>IFERROR(IFERROR(VLOOKUP(I11768,'DE-PARA'!B:D,3,0),VLOOKUP(I11768,'DE-PARA'!C:D,2,0)),"NÃO ENCONTRADO")</f>
        <v>TEV – Transferências Entre Contas (Entradas)</v>
      </c>
      <c r="L11768" s="56" t="str">
        <f>VLOOKUP(K11768,'Base -Receita-Despesa'!$B:$AS,1,FALSE)</f>
        <v>TEV – Transferências Entre Contas (Entradas)</v>
      </c>
    </row>
    <row r="11769" spans="1:12" ht="15" customHeight="1" x14ac:dyDescent="0.3">
      <c r="A11769" s="286" t="str">
        <f t="shared" si="368"/>
        <v>2019</v>
      </c>
      <c r="B11769" s="205" t="s">
        <v>681</v>
      </c>
      <c r="C11769" s="205" t="s">
        <v>680</v>
      </c>
      <c r="D11769" s="72" t="str">
        <f t="shared" si="367"/>
        <v>jul/2019</v>
      </c>
      <c r="E11769" s="206">
        <v>43647</v>
      </c>
      <c r="F11769" s="205" t="s">
        <v>200</v>
      </c>
      <c r="G11769" s="205" t="s">
        <v>284</v>
      </c>
      <c r="H11769" s="207" t="s">
        <v>1875</v>
      </c>
      <c r="I11769" s="207" t="s">
        <v>123</v>
      </c>
      <c r="J11769" s="208">
        <v>-500000</v>
      </c>
      <c r="K11769" s="79" t="str">
        <f>IFERROR(IFERROR(VLOOKUP(I11769,'DE-PARA'!B:D,3,0),VLOOKUP(I11769,'DE-PARA'!C:D,2,0)),"NÃO ENCONTRADO")</f>
        <v>TEV – Transferências Entre Contas (Entradas)</v>
      </c>
      <c r="L11769" s="56" t="str">
        <f>VLOOKUP(K11769,'Base -Receita-Despesa'!$B:$AS,1,FALSE)</f>
        <v>TEV – Transferências Entre Contas (Entradas)</v>
      </c>
    </row>
    <row r="11770" spans="1:12" ht="15" customHeight="1" x14ac:dyDescent="0.3">
      <c r="A11770" s="286" t="str">
        <f t="shared" si="368"/>
        <v>2019</v>
      </c>
      <c r="B11770" s="205" t="s">
        <v>679</v>
      </c>
      <c r="C11770" s="205" t="s">
        <v>680</v>
      </c>
      <c r="D11770" s="72" t="str">
        <f t="shared" si="367"/>
        <v>jul/2019</v>
      </c>
      <c r="E11770" s="206">
        <v>43647</v>
      </c>
      <c r="F11770" s="205" t="s">
        <v>200</v>
      </c>
      <c r="G11770" s="205" t="s">
        <v>284</v>
      </c>
      <c r="H11770" s="207" t="s">
        <v>1875</v>
      </c>
      <c r="I11770" s="207" t="s">
        <v>123</v>
      </c>
      <c r="J11770" s="208">
        <v>500000</v>
      </c>
      <c r="K11770" s="79" t="str">
        <f>IFERROR(IFERROR(VLOOKUP(I11770,'DE-PARA'!B:D,3,0),VLOOKUP(I11770,'DE-PARA'!C:D,2,0)),"NÃO ENCONTRADO")</f>
        <v>TEV – Transferências Entre Contas (Entradas)</v>
      </c>
      <c r="L11770" s="56" t="str">
        <f>VLOOKUP(K11770,'Base -Receita-Despesa'!$B:$AS,1,FALSE)</f>
        <v>TEV – Transferências Entre Contas (Entradas)</v>
      </c>
    </row>
    <row r="11771" spans="1:12" ht="15" customHeight="1" x14ac:dyDescent="0.3">
      <c r="A11771" s="286" t="str">
        <f t="shared" si="368"/>
        <v>2019</v>
      </c>
      <c r="B11771" s="205" t="s">
        <v>679</v>
      </c>
      <c r="C11771" s="205" t="s">
        <v>680</v>
      </c>
      <c r="D11771" s="72" t="str">
        <f t="shared" si="367"/>
        <v>jul/2019</v>
      </c>
      <c r="E11771" s="206">
        <v>43647</v>
      </c>
      <c r="F11771" s="205" t="s">
        <v>200</v>
      </c>
      <c r="G11771" s="205" t="s">
        <v>284</v>
      </c>
      <c r="H11771" s="207" t="s">
        <v>1875</v>
      </c>
      <c r="I11771" s="207" t="s">
        <v>123</v>
      </c>
      <c r="J11771" s="208">
        <v>2460045.9900000002</v>
      </c>
      <c r="K11771" s="79" t="str">
        <f>IFERROR(IFERROR(VLOOKUP(I11771,'DE-PARA'!B:D,3,0),VLOOKUP(I11771,'DE-PARA'!C:D,2,0)),"NÃO ENCONTRADO")</f>
        <v>TEV – Transferências Entre Contas (Entradas)</v>
      </c>
      <c r="L11771" s="56" t="str">
        <f>VLOOKUP(K11771,'Base -Receita-Despesa'!$B:$AS,1,FALSE)</f>
        <v>TEV – Transferências Entre Contas (Entradas)</v>
      </c>
    </row>
    <row r="11772" spans="1:12" ht="15" customHeight="1" x14ac:dyDescent="0.3">
      <c r="A11772" s="286" t="str">
        <f t="shared" si="368"/>
        <v>2019</v>
      </c>
      <c r="B11772" s="205" t="s">
        <v>679</v>
      </c>
      <c r="C11772" s="205" t="s">
        <v>680</v>
      </c>
      <c r="D11772" s="72" t="str">
        <f t="shared" si="367"/>
        <v>jul/2019</v>
      </c>
      <c r="E11772" s="206">
        <v>43648</v>
      </c>
      <c r="F11772" s="205" t="s">
        <v>176</v>
      </c>
      <c r="G11772" s="205" t="s">
        <v>284</v>
      </c>
      <c r="H11772" s="207" t="s">
        <v>2102</v>
      </c>
      <c r="I11772" s="207" t="s">
        <v>153</v>
      </c>
      <c r="J11772" s="208">
        <v>-5612.17</v>
      </c>
      <c r="K11772" s="79" t="str">
        <f>IFERROR(IFERROR(VLOOKUP(I11772,'DE-PARA'!B:D,3,0),VLOOKUP(I11772,'DE-PARA'!C:D,2,0)),"NÃO ENCONTRADO")</f>
        <v>Encargos sobre Folha de Pagamento</v>
      </c>
      <c r="L11772" s="56" t="str">
        <f>VLOOKUP(K11772,'Base -Receita-Despesa'!$B:$AS,1,FALSE)</f>
        <v>Encargos sobre Folha de Pagamento</v>
      </c>
    </row>
    <row r="11773" spans="1:12" ht="15" customHeight="1" x14ac:dyDescent="0.3">
      <c r="A11773" s="286" t="str">
        <f t="shared" si="368"/>
        <v>2019</v>
      </c>
      <c r="B11773" s="205" t="s">
        <v>679</v>
      </c>
      <c r="C11773" s="205" t="s">
        <v>680</v>
      </c>
      <c r="D11773" s="72" t="str">
        <f t="shared" si="367"/>
        <v>jul/2019</v>
      </c>
      <c r="E11773" s="206">
        <v>43648</v>
      </c>
      <c r="F11773" s="205" t="s">
        <v>176</v>
      </c>
      <c r="G11773" s="205" t="s">
        <v>284</v>
      </c>
      <c r="H11773" s="207" t="s">
        <v>2103</v>
      </c>
      <c r="I11773" s="207" t="s">
        <v>189</v>
      </c>
      <c r="J11773" s="207">
        <v>-213.44</v>
      </c>
      <c r="K11773" s="79" t="str">
        <f>IFERROR(IFERROR(VLOOKUP(I11773,'DE-PARA'!B:D,3,0),VLOOKUP(I11773,'DE-PARA'!C:D,2,0)),"NÃO ENCONTRADO")</f>
        <v>Outras Saídas</v>
      </c>
      <c r="L11773" s="56" t="str">
        <f>VLOOKUP(K11773,'Base -Receita-Despesa'!$B:$AS,1,FALSE)</f>
        <v>Outras Saídas</v>
      </c>
    </row>
    <row r="11774" spans="1:12" ht="15" customHeight="1" x14ac:dyDescent="0.3">
      <c r="A11774" s="286" t="str">
        <f t="shared" si="368"/>
        <v>2019</v>
      </c>
      <c r="B11774" s="205" t="s">
        <v>679</v>
      </c>
      <c r="C11774" s="205" t="s">
        <v>680</v>
      </c>
      <c r="D11774" s="72" t="str">
        <f t="shared" si="367"/>
        <v>jul/2019</v>
      </c>
      <c r="E11774" s="206">
        <v>43648</v>
      </c>
      <c r="F11774" s="205" t="s">
        <v>176</v>
      </c>
      <c r="G11774" s="205" t="s">
        <v>284</v>
      </c>
      <c r="H11774" s="207" t="s">
        <v>2102</v>
      </c>
      <c r="I11774" s="207" t="s">
        <v>189</v>
      </c>
      <c r="J11774" s="208">
        <v>-1290.79</v>
      </c>
      <c r="K11774" s="79" t="str">
        <f>IFERROR(IFERROR(VLOOKUP(I11774,'DE-PARA'!B:D,3,0),VLOOKUP(I11774,'DE-PARA'!C:D,2,0)),"NÃO ENCONTRADO")</f>
        <v>Outras Saídas</v>
      </c>
      <c r="L11774" s="56" t="str">
        <f>VLOOKUP(K11774,'Base -Receita-Despesa'!$B:$AS,1,FALSE)</f>
        <v>Outras Saídas</v>
      </c>
    </row>
    <row r="11775" spans="1:12" ht="15" customHeight="1" x14ac:dyDescent="0.3">
      <c r="A11775" s="286" t="str">
        <f t="shared" si="368"/>
        <v>2019</v>
      </c>
      <c r="B11775" s="205" t="s">
        <v>679</v>
      </c>
      <c r="C11775" s="205" t="s">
        <v>680</v>
      </c>
      <c r="D11775" s="72" t="str">
        <f t="shared" si="367"/>
        <v>jul/2019</v>
      </c>
      <c r="E11775" s="206">
        <v>43648</v>
      </c>
      <c r="F11775" s="205">
        <v>2</v>
      </c>
      <c r="G11775" s="205" t="s">
        <v>284</v>
      </c>
      <c r="H11775" s="207" t="s">
        <v>1897</v>
      </c>
      <c r="I11775" s="207" t="s">
        <v>232</v>
      </c>
      <c r="J11775" s="208">
        <v>-100000</v>
      </c>
      <c r="K11775" s="79" t="str">
        <f>IFERROR(IFERROR(VLOOKUP(I11775,'DE-PARA'!B:D,3,0),VLOOKUP(I11775,'DE-PARA'!C:D,2,0)),"NÃO ENCONTRADO")</f>
        <v>Pessoal</v>
      </c>
      <c r="L11775" s="56" t="str">
        <f>VLOOKUP(K11775,'Base -Receita-Despesa'!$B:$AS,1,FALSE)</f>
        <v>Pessoal</v>
      </c>
    </row>
    <row r="11776" spans="1:12" ht="15" customHeight="1" x14ac:dyDescent="0.3">
      <c r="A11776" s="286" t="str">
        <f t="shared" si="368"/>
        <v>2019</v>
      </c>
      <c r="B11776" s="205" t="s">
        <v>679</v>
      </c>
      <c r="C11776" s="205" t="s">
        <v>680</v>
      </c>
      <c r="D11776" s="72" t="str">
        <f t="shared" si="367"/>
        <v>jul/2019</v>
      </c>
      <c r="E11776" s="206">
        <v>43648</v>
      </c>
      <c r="F11776" s="205">
        <v>12</v>
      </c>
      <c r="G11776" s="205" t="s">
        <v>284</v>
      </c>
      <c r="H11776" s="207" t="s">
        <v>1897</v>
      </c>
      <c r="I11776" s="207" t="s">
        <v>232</v>
      </c>
      <c r="J11776" s="208">
        <v>-92830.53</v>
      </c>
      <c r="K11776" s="79" t="str">
        <f>IFERROR(IFERROR(VLOOKUP(I11776,'DE-PARA'!B:D,3,0),VLOOKUP(I11776,'DE-PARA'!C:D,2,0)),"NÃO ENCONTRADO")</f>
        <v>Pessoal</v>
      </c>
      <c r="L11776" s="56" t="str">
        <f>VLOOKUP(K11776,'Base -Receita-Despesa'!$B:$AS,1,FALSE)</f>
        <v>Pessoal</v>
      </c>
    </row>
    <row r="11777" spans="1:12" ht="15" customHeight="1" x14ac:dyDescent="0.3">
      <c r="A11777" s="286" t="str">
        <f t="shared" si="368"/>
        <v>2019</v>
      </c>
      <c r="B11777" s="205" t="s">
        <v>679</v>
      </c>
      <c r="C11777" s="205" t="s">
        <v>680</v>
      </c>
      <c r="D11777" s="72" t="str">
        <f t="shared" si="367"/>
        <v>jul/2019</v>
      </c>
      <c r="E11777" s="206">
        <v>43648</v>
      </c>
      <c r="F11777" s="205">
        <v>14</v>
      </c>
      <c r="G11777" s="205" t="s">
        <v>284</v>
      </c>
      <c r="H11777" s="207" t="s">
        <v>1897</v>
      </c>
      <c r="I11777" s="207" t="s">
        <v>232</v>
      </c>
      <c r="J11777" s="208">
        <v>-98560.75</v>
      </c>
      <c r="K11777" s="79" t="str">
        <f>IFERROR(IFERROR(VLOOKUP(I11777,'DE-PARA'!B:D,3,0),VLOOKUP(I11777,'DE-PARA'!C:D,2,0)),"NÃO ENCONTRADO")</f>
        <v>Pessoal</v>
      </c>
      <c r="L11777" s="56" t="str">
        <f>VLOOKUP(K11777,'Base -Receita-Despesa'!$B:$AS,1,FALSE)</f>
        <v>Pessoal</v>
      </c>
    </row>
    <row r="11778" spans="1:12" ht="15" customHeight="1" x14ac:dyDescent="0.3">
      <c r="A11778" s="286" t="str">
        <f t="shared" si="368"/>
        <v>2019</v>
      </c>
      <c r="B11778" s="205" t="s">
        <v>679</v>
      </c>
      <c r="C11778" s="205" t="s">
        <v>680</v>
      </c>
      <c r="D11778" s="72" t="str">
        <f t="shared" si="367"/>
        <v>jul/2019</v>
      </c>
      <c r="E11778" s="206">
        <v>43648</v>
      </c>
      <c r="F11778" s="205">
        <v>18</v>
      </c>
      <c r="G11778" s="205" t="s">
        <v>284</v>
      </c>
      <c r="H11778" s="207" t="s">
        <v>1896</v>
      </c>
      <c r="I11778" s="207" t="s">
        <v>232</v>
      </c>
      <c r="J11778" s="208">
        <v>-5680.34</v>
      </c>
      <c r="K11778" s="79" t="str">
        <f>IFERROR(IFERROR(VLOOKUP(I11778,'DE-PARA'!B:D,3,0),VLOOKUP(I11778,'DE-PARA'!C:D,2,0)),"NÃO ENCONTRADO")</f>
        <v>Pessoal</v>
      </c>
      <c r="L11778" s="56" t="str">
        <f>VLOOKUP(K11778,'Base -Receita-Despesa'!$B:$AS,1,FALSE)</f>
        <v>Pessoal</v>
      </c>
    </row>
    <row r="11779" spans="1:12" ht="15" customHeight="1" x14ac:dyDescent="0.3">
      <c r="A11779" s="286" t="str">
        <f t="shared" si="368"/>
        <v>2019</v>
      </c>
      <c r="B11779" s="205" t="s">
        <v>679</v>
      </c>
      <c r="C11779" s="205" t="s">
        <v>680</v>
      </c>
      <c r="D11779" s="72" t="str">
        <f t="shared" si="367"/>
        <v>jul/2019</v>
      </c>
      <c r="E11779" s="206">
        <v>43648</v>
      </c>
      <c r="F11779" s="205">
        <v>20</v>
      </c>
      <c r="G11779" s="205" t="s">
        <v>284</v>
      </c>
      <c r="H11779" s="207" t="s">
        <v>1896</v>
      </c>
      <c r="I11779" s="207" t="s">
        <v>232</v>
      </c>
      <c r="J11779" s="208">
        <v>-2840.17</v>
      </c>
      <c r="K11779" s="79" t="str">
        <f>IFERROR(IFERROR(VLOOKUP(I11779,'DE-PARA'!B:D,3,0),VLOOKUP(I11779,'DE-PARA'!C:D,2,0)),"NÃO ENCONTRADO")</f>
        <v>Pessoal</v>
      </c>
      <c r="L11779" s="56" t="str">
        <f>VLOOKUP(K11779,'Base -Receita-Despesa'!$B:$AS,1,FALSE)</f>
        <v>Pessoal</v>
      </c>
    </row>
    <row r="11780" spans="1:12" ht="15" customHeight="1" x14ac:dyDescent="0.3">
      <c r="A11780" s="286" t="str">
        <f t="shared" si="368"/>
        <v>2019</v>
      </c>
      <c r="B11780" s="205" t="s">
        <v>679</v>
      </c>
      <c r="C11780" s="205" t="s">
        <v>680</v>
      </c>
      <c r="D11780" s="72" t="str">
        <f t="shared" ref="D11780:D11843" si="369">TEXT(E11780,"mmm/aaaa")</f>
        <v>jul/2019</v>
      </c>
      <c r="E11780" s="206">
        <v>43648</v>
      </c>
      <c r="F11780" s="205">
        <v>29</v>
      </c>
      <c r="G11780" s="205" t="s">
        <v>284</v>
      </c>
      <c r="H11780" s="207" t="s">
        <v>1003</v>
      </c>
      <c r="I11780" s="207" t="s">
        <v>257</v>
      </c>
      <c r="J11780" s="208">
        <v>-51125.18</v>
      </c>
      <c r="K11780" s="79" t="str">
        <f>IFERROR(IFERROR(VLOOKUP(I11780,'DE-PARA'!B:D,3,0),VLOOKUP(I11780,'DE-PARA'!C:D,2,0)),"NÃO ENCONTRADO")</f>
        <v>Serviços</v>
      </c>
      <c r="L11780" s="56" t="str">
        <f>VLOOKUP(K11780,'Base -Receita-Despesa'!$B:$AS,1,FALSE)</f>
        <v>Serviços</v>
      </c>
    </row>
    <row r="11781" spans="1:12" ht="15" customHeight="1" x14ac:dyDescent="0.3">
      <c r="A11781" s="286" t="str">
        <f t="shared" si="368"/>
        <v>2019</v>
      </c>
      <c r="B11781" s="205" t="s">
        <v>679</v>
      </c>
      <c r="C11781" s="205" t="s">
        <v>680</v>
      </c>
      <c r="D11781" s="72" t="str">
        <f t="shared" si="369"/>
        <v>jul/2019</v>
      </c>
      <c r="E11781" s="206">
        <v>43648</v>
      </c>
      <c r="F11781" s="205">
        <v>30</v>
      </c>
      <c r="G11781" s="205" t="s">
        <v>284</v>
      </c>
      <c r="H11781" s="207" t="s">
        <v>1003</v>
      </c>
      <c r="I11781" s="207" t="s">
        <v>257</v>
      </c>
      <c r="J11781" s="208">
        <v>-25562.59</v>
      </c>
      <c r="K11781" s="79" t="str">
        <f>IFERROR(IFERROR(VLOOKUP(I11781,'DE-PARA'!B:D,3,0),VLOOKUP(I11781,'DE-PARA'!C:D,2,0)),"NÃO ENCONTRADO")</f>
        <v>Serviços</v>
      </c>
      <c r="L11781" s="56" t="str">
        <f>VLOOKUP(K11781,'Base -Receita-Despesa'!$B:$AS,1,FALSE)</f>
        <v>Serviços</v>
      </c>
    </row>
    <row r="11782" spans="1:12" ht="15" customHeight="1" x14ac:dyDescent="0.3">
      <c r="A11782" s="286" t="str">
        <f t="shared" si="368"/>
        <v>2019</v>
      </c>
      <c r="B11782" s="205" t="s">
        <v>679</v>
      </c>
      <c r="C11782" s="205" t="s">
        <v>680</v>
      </c>
      <c r="D11782" s="72" t="str">
        <f t="shared" si="369"/>
        <v>jul/2019</v>
      </c>
      <c r="E11782" s="206">
        <v>43648</v>
      </c>
      <c r="F11782" s="205">
        <v>32</v>
      </c>
      <c r="G11782" s="205" t="s">
        <v>284</v>
      </c>
      <c r="H11782" s="207" t="s">
        <v>1482</v>
      </c>
      <c r="I11782" s="207" t="s">
        <v>232</v>
      </c>
      <c r="J11782" s="208">
        <v>-53902.33</v>
      </c>
      <c r="K11782" s="79" t="str">
        <f>IFERROR(IFERROR(VLOOKUP(I11782,'DE-PARA'!B:D,3,0),VLOOKUP(I11782,'DE-PARA'!C:D,2,0)),"NÃO ENCONTRADO")</f>
        <v>Pessoal</v>
      </c>
      <c r="L11782" s="56" t="str">
        <f>VLOOKUP(K11782,'Base -Receita-Despesa'!$B:$AS,1,FALSE)</f>
        <v>Pessoal</v>
      </c>
    </row>
    <row r="11783" spans="1:12" ht="15" customHeight="1" x14ac:dyDescent="0.3">
      <c r="A11783" s="286" t="str">
        <f t="shared" si="368"/>
        <v>2019</v>
      </c>
      <c r="B11783" s="205" t="s">
        <v>679</v>
      </c>
      <c r="C11783" s="205" t="s">
        <v>680</v>
      </c>
      <c r="D11783" s="72" t="str">
        <f t="shared" si="369"/>
        <v>jul/2019</v>
      </c>
      <c r="E11783" s="206">
        <v>43648</v>
      </c>
      <c r="F11783" s="205">
        <v>46</v>
      </c>
      <c r="G11783" s="205" t="s">
        <v>284</v>
      </c>
      <c r="H11783" s="207" t="s">
        <v>1970</v>
      </c>
      <c r="I11783" s="207" t="s">
        <v>238</v>
      </c>
      <c r="J11783" s="207">
        <v>-102.4</v>
      </c>
      <c r="K11783" s="79" t="str">
        <f>IFERROR(IFERROR(VLOOKUP(I11783,'DE-PARA'!B:D,3,0),VLOOKUP(I11783,'DE-PARA'!C:D,2,0)),"NÃO ENCONTRADO")</f>
        <v>Materiais</v>
      </c>
      <c r="L11783" s="56" t="str">
        <f>VLOOKUP(K11783,'Base -Receita-Despesa'!$B:$AS,1,FALSE)</f>
        <v>Materiais</v>
      </c>
    </row>
    <row r="11784" spans="1:12" ht="15" customHeight="1" x14ac:dyDescent="0.3">
      <c r="A11784" s="286" t="str">
        <f t="shared" si="368"/>
        <v>2019</v>
      </c>
      <c r="B11784" s="205" t="s">
        <v>679</v>
      </c>
      <c r="C11784" s="205" t="s">
        <v>680</v>
      </c>
      <c r="D11784" s="72" t="str">
        <f t="shared" si="369"/>
        <v>jul/2019</v>
      </c>
      <c r="E11784" s="206">
        <v>43648</v>
      </c>
      <c r="F11784" s="205">
        <v>80</v>
      </c>
      <c r="G11784" s="205" t="s">
        <v>284</v>
      </c>
      <c r="H11784" s="207" t="s">
        <v>325</v>
      </c>
      <c r="I11784" s="207" t="s">
        <v>150</v>
      </c>
      <c r="J11784" s="255">
        <v>-37990.800000000003</v>
      </c>
      <c r="K11784" s="79" t="str">
        <f>IFERROR(IFERROR(VLOOKUP(I11784,'DE-PARA'!B:D,3,0),VLOOKUP(I11784,'DE-PARA'!C:D,2,0)),"NÃO ENCONTRADO")</f>
        <v>Serviços</v>
      </c>
      <c r="L11784" s="56" t="str">
        <f>VLOOKUP(K11784,'Base -Receita-Despesa'!$B:$AS,1,FALSE)</f>
        <v>Serviços</v>
      </c>
    </row>
    <row r="11785" spans="1:12" ht="15" customHeight="1" x14ac:dyDescent="0.3">
      <c r="A11785" s="286" t="str">
        <f t="shared" si="368"/>
        <v>2019</v>
      </c>
      <c r="B11785" s="205" t="s">
        <v>679</v>
      </c>
      <c r="C11785" s="205" t="s">
        <v>680</v>
      </c>
      <c r="D11785" s="72" t="str">
        <f t="shared" si="369"/>
        <v>jul/2019</v>
      </c>
      <c r="E11785" s="206">
        <v>43648</v>
      </c>
      <c r="F11785" s="205">
        <v>81</v>
      </c>
      <c r="G11785" s="205" t="s">
        <v>284</v>
      </c>
      <c r="H11785" s="207" t="s">
        <v>325</v>
      </c>
      <c r="I11785" s="207" t="s">
        <v>147</v>
      </c>
      <c r="J11785" s="255">
        <v>-75181.7</v>
      </c>
      <c r="K11785" s="79" t="str">
        <f>IFERROR(IFERROR(VLOOKUP(I11785,'DE-PARA'!B:D,3,0),VLOOKUP(I11785,'DE-PARA'!C:D,2,0)),"NÃO ENCONTRADO")</f>
        <v>Serviços</v>
      </c>
      <c r="L11785" s="56" t="str">
        <f>VLOOKUP(K11785,'Base -Receita-Despesa'!$B:$AS,1,FALSE)</f>
        <v>Serviços</v>
      </c>
    </row>
    <row r="11786" spans="1:12" ht="15" customHeight="1" x14ac:dyDescent="0.3">
      <c r="A11786" s="286" t="str">
        <f t="shared" si="368"/>
        <v>2019</v>
      </c>
      <c r="B11786" s="205" t="s">
        <v>679</v>
      </c>
      <c r="C11786" s="205" t="s">
        <v>680</v>
      </c>
      <c r="D11786" s="72" t="str">
        <f t="shared" si="369"/>
        <v>jul/2019</v>
      </c>
      <c r="E11786" s="206">
        <v>43648</v>
      </c>
      <c r="F11786" s="205">
        <v>83</v>
      </c>
      <c r="G11786" s="205" t="s">
        <v>284</v>
      </c>
      <c r="H11786" s="207" t="s">
        <v>325</v>
      </c>
      <c r="I11786" s="207" t="s">
        <v>147</v>
      </c>
      <c r="J11786" s="255">
        <v>-4612.84</v>
      </c>
      <c r="K11786" s="79" t="str">
        <f>IFERROR(IFERROR(VLOOKUP(I11786,'DE-PARA'!B:D,3,0),VLOOKUP(I11786,'DE-PARA'!C:D,2,0)),"NÃO ENCONTRADO")</f>
        <v>Serviços</v>
      </c>
      <c r="L11786" s="56" t="str">
        <f>VLOOKUP(K11786,'Base -Receita-Despesa'!$B:$AS,1,FALSE)</f>
        <v>Serviços</v>
      </c>
    </row>
    <row r="11787" spans="1:12" ht="15" customHeight="1" x14ac:dyDescent="0.3">
      <c r="A11787" s="286" t="str">
        <f t="shared" si="368"/>
        <v>2019</v>
      </c>
      <c r="B11787" s="205" t="s">
        <v>679</v>
      </c>
      <c r="C11787" s="205" t="s">
        <v>680</v>
      </c>
      <c r="D11787" s="72" t="str">
        <f t="shared" si="369"/>
        <v>jul/2019</v>
      </c>
      <c r="E11787" s="206">
        <v>43648</v>
      </c>
      <c r="F11787" s="205">
        <v>85</v>
      </c>
      <c r="G11787" s="205" t="s">
        <v>284</v>
      </c>
      <c r="H11787" s="207" t="s">
        <v>1005</v>
      </c>
      <c r="I11787" s="207" t="s">
        <v>232</v>
      </c>
      <c r="J11787" s="208">
        <v>-56265.74</v>
      </c>
      <c r="K11787" s="79" t="str">
        <f>IFERROR(IFERROR(VLOOKUP(I11787,'DE-PARA'!B:D,3,0),VLOOKUP(I11787,'DE-PARA'!C:D,2,0)),"NÃO ENCONTRADO")</f>
        <v>Pessoal</v>
      </c>
      <c r="L11787" s="56" t="str">
        <f>VLOOKUP(K11787,'Base -Receita-Despesa'!$B:$AS,1,FALSE)</f>
        <v>Pessoal</v>
      </c>
    </row>
    <row r="11788" spans="1:12" ht="15" customHeight="1" x14ac:dyDescent="0.3">
      <c r="A11788" s="286" t="str">
        <f t="shared" si="368"/>
        <v>2019</v>
      </c>
      <c r="B11788" s="205" t="s">
        <v>679</v>
      </c>
      <c r="C11788" s="205" t="s">
        <v>680</v>
      </c>
      <c r="D11788" s="72" t="str">
        <f t="shared" si="369"/>
        <v>jul/2019</v>
      </c>
      <c r="E11788" s="206">
        <v>43648</v>
      </c>
      <c r="F11788" s="205">
        <v>86</v>
      </c>
      <c r="G11788" s="205" t="s">
        <v>284</v>
      </c>
      <c r="H11788" s="207" t="s">
        <v>325</v>
      </c>
      <c r="I11788" s="207" t="s">
        <v>147</v>
      </c>
      <c r="J11788" s="255">
        <v>-1624.06</v>
      </c>
      <c r="K11788" s="79" t="str">
        <f>IFERROR(IFERROR(VLOOKUP(I11788,'DE-PARA'!B:D,3,0),VLOOKUP(I11788,'DE-PARA'!C:D,2,0)),"NÃO ENCONTRADO")</f>
        <v>Serviços</v>
      </c>
      <c r="L11788" s="56" t="str">
        <f>VLOOKUP(K11788,'Base -Receita-Despesa'!$B:$AS,1,FALSE)</f>
        <v>Serviços</v>
      </c>
    </row>
    <row r="11789" spans="1:12" ht="15" customHeight="1" x14ac:dyDescent="0.3">
      <c r="A11789" s="286" t="str">
        <f t="shared" si="368"/>
        <v>2019</v>
      </c>
      <c r="B11789" s="205" t="s">
        <v>679</v>
      </c>
      <c r="C11789" s="205" t="s">
        <v>680</v>
      </c>
      <c r="D11789" s="72" t="str">
        <f t="shared" si="369"/>
        <v>jul/2019</v>
      </c>
      <c r="E11789" s="206">
        <v>43648</v>
      </c>
      <c r="F11789" s="205">
        <v>87</v>
      </c>
      <c r="G11789" s="205" t="s">
        <v>284</v>
      </c>
      <c r="H11789" s="207" t="s">
        <v>1005</v>
      </c>
      <c r="I11789" s="207" t="s">
        <v>232</v>
      </c>
      <c r="J11789" s="208">
        <v>-112651.32</v>
      </c>
      <c r="K11789" s="79" t="str">
        <f>IFERROR(IFERROR(VLOOKUP(I11789,'DE-PARA'!B:D,3,0),VLOOKUP(I11789,'DE-PARA'!C:D,2,0)),"NÃO ENCONTRADO")</f>
        <v>Pessoal</v>
      </c>
      <c r="L11789" s="56" t="str">
        <f>VLOOKUP(K11789,'Base -Receita-Despesa'!$B:$AS,1,FALSE)</f>
        <v>Pessoal</v>
      </c>
    </row>
    <row r="11790" spans="1:12" ht="15" customHeight="1" x14ac:dyDescent="0.3">
      <c r="A11790" s="286" t="str">
        <f t="shared" si="368"/>
        <v>2019</v>
      </c>
      <c r="B11790" s="205" t="s">
        <v>679</v>
      </c>
      <c r="C11790" s="205" t="s">
        <v>680</v>
      </c>
      <c r="D11790" s="72" t="str">
        <f t="shared" si="369"/>
        <v>jul/2019</v>
      </c>
      <c r="E11790" s="206">
        <v>43648</v>
      </c>
      <c r="F11790" s="205">
        <v>93</v>
      </c>
      <c r="G11790" s="205" t="s">
        <v>284</v>
      </c>
      <c r="H11790" s="207" t="s">
        <v>325</v>
      </c>
      <c r="I11790" s="207" t="s">
        <v>150</v>
      </c>
      <c r="J11790" s="255">
        <v>-37990.800000000003</v>
      </c>
      <c r="K11790" s="79" t="str">
        <f>IFERROR(IFERROR(VLOOKUP(I11790,'DE-PARA'!B:D,3,0),VLOOKUP(I11790,'DE-PARA'!C:D,2,0)),"NÃO ENCONTRADO")</f>
        <v>Serviços</v>
      </c>
      <c r="L11790" s="56" t="str">
        <f>VLOOKUP(K11790,'Base -Receita-Despesa'!$B:$AS,1,FALSE)</f>
        <v>Serviços</v>
      </c>
    </row>
    <row r="11791" spans="1:12" ht="15" customHeight="1" x14ac:dyDescent="0.3">
      <c r="A11791" s="286" t="str">
        <f t="shared" si="368"/>
        <v>2019</v>
      </c>
      <c r="B11791" s="205" t="s">
        <v>679</v>
      </c>
      <c r="C11791" s="205" t="s">
        <v>680</v>
      </c>
      <c r="D11791" s="72" t="str">
        <f t="shared" si="369"/>
        <v>jul/2019</v>
      </c>
      <c r="E11791" s="206">
        <v>43648</v>
      </c>
      <c r="F11791" s="205">
        <v>94</v>
      </c>
      <c r="G11791" s="205" t="s">
        <v>284</v>
      </c>
      <c r="H11791" s="207" t="s">
        <v>325</v>
      </c>
      <c r="I11791" s="207" t="s">
        <v>147</v>
      </c>
      <c r="J11791" s="255">
        <v>-75181.7</v>
      </c>
      <c r="K11791" s="79" t="str">
        <f>IFERROR(IFERROR(VLOOKUP(I11791,'DE-PARA'!B:D,3,0),VLOOKUP(I11791,'DE-PARA'!C:D,2,0)),"NÃO ENCONTRADO")</f>
        <v>Serviços</v>
      </c>
      <c r="L11791" s="56" t="str">
        <f>VLOOKUP(K11791,'Base -Receita-Despesa'!$B:$AS,1,FALSE)</f>
        <v>Serviços</v>
      </c>
    </row>
    <row r="11792" spans="1:12" ht="15" customHeight="1" x14ac:dyDescent="0.3">
      <c r="A11792" s="286" t="str">
        <f t="shared" si="368"/>
        <v>2019</v>
      </c>
      <c r="B11792" s="205" t="s">
        <v>679</v>
      </c>
      <c r="C11792" s="205" t="s">
        <v>680</v>
      </c>
      <c r="D11792" s="72" t="str">
        <f t="shared" si="369"/>
        <v>jul/2019</v>
      </c>
      <c r="E11792" s="206">
        <v>43648</v>
      </c>
      <c r="F11792" s="205">
        <v>100</v>
      </c>
      <c r="G11792" s="205" t="s">
        <v>284</v>
      </c>
      <c r="H11792" s="207" t="s">
        <v>325</v>
      </c>
      <c r="I11792" s="207" t="s">
        <v>147</v>
      </c>
      <c r="J11792" s="255">
        <v>-3502.55</v>
      </c>
      <c r="K11792" s="79" t="str">
        <f>IFERROR(IFERROR(VLOOKUP(I11792,'DE-PARA'!B:D,3,0),VLOOKUP(I11792,'DE-PARA'!C:D,2,0)),"NÃO ENCONTRADO")</f>
        <v>Serviços</v>
      </c>
      <c r="L11792" s="56" t="str">
        <f>VLOOKUP(K11792,'Base -Receita-Despesa'!$B:$AS,1,FALSE)</f>
        <v>Serviços</v>
      </c>
    </row>
    <row r="11793" spans="1:12" ht="15" customHeight="1" x14ac:dyDescent="0.3">
      <c r="A11793" s="286" t="str">
        <f t="shared" si="368"/>
        <v>2019</v>
      </c>
      <c r="B11793" s="205" t="s">
        <v>679</v>
      </c>
      <c r="C11793" s="205" t="s">
        <v>680</v>
      </c>
      <c r="D11793" s="72" t="str">
        <f t="shared" si="369"/>
        <v>jul/2019</v>
      </c>
      <c r="E11793" s="206">
        <v>43648</v>
      </c>
      <c r="F11793" s="205">
        <v>131</v>
      </c>
      <c r="G11793" s="205" t="s">
        <v>284</v>
      </c>
      <c r="H11793" s="207" t="s">
        <v>1000</v>
      </c>
      <c r="I11793" s="207" t="s">
        <v>232</v>
      </c>
      <c r="J11793" s="208">
        <v>-6053.64</v>
      </c>
      <c r="K11793" s="79" t="str">
        <f>IFERROR(IFERROR(VLOOKUP(I11793,'DE-PARA'!B:D,3,0),VLOOKUP(I11793,'DE-PARA'!C:D,2,0)),"NÃO ENCONTRADO")</f>
        <v>Pessoal</v>
      </c>
      <c r="L11793" s="56" t="str">
        <f>VLOOKUP(K11793,'Base -Receita-Despesa'!$B:$AS,1,FALSE)</f>
        <v>Pessoal</v>
      </c>
    </row>
    <row r="11794" spans="1:12" ht="15" customHeight="1" x14ac:dyDescent="0.3">
      <c r="A11794" s="286" t="str">
        <f t="shared" si="368"/>
        <v>2019</v>
      </c>
      <c r="B11794" s="205" t="s">
        <v>679</v>
      </c>
      <c r="C11794" s="205" t="s">
        <v>680</v>
      </c>
      <c r="D11794" s="72" t="str">
        <f t="shared" si="369"/>
        <v>jul/2019</v>
      </c>
      <c r="E11794" s="206">
        <v>43648</v>
      </c>
      <c r="F11794" s="205">
        <v>199</v>
      </c>
      <c r="G11794" s="205" t="s">
        <v>284</v>
      </c>
      <c r="H11794" s="207" t="s">
        <v>2104</v>
      </c>
      <c r="I11794" s="207" t="s">
        <v>232</v>
      </c>
      <c r="J11794" s="208">
        <v>-25716.45</v>
      </c>
      <c r="K11794" s="79" t="str">
        <f>IFERROR(IFERROR(VLOOKUP(I11794,'DE-PARA'!B:D,3,0),VLOOKUP(I11794,'DE-PARA'!C:D,2,0)),"NÃO ENCONTRADO")</f>
        <v>Pessoal</v>
      </c>
      <c r="L11794" s="56" t="str">
        <f>VLOOKUP(K11794,'Base -Receita-Despesa'!$B:$AS,1,FALSE)</f>
        <v>Pessoal</v>
      </c>
    </row>
    <row r="11795" spans="1:12" ht="15" customHeight="1" x14ac:dyDescent="0.3">
      <c r="A11795" s="286" t="str">
        <f t="shared" si="368"/>
        <v>2019</v>
      </c>
      <c r="B11795" s="205" t="s">
        <v>679</v>
      </c>
      <c r="C11795" s="205" t="s">
        <v>680</v>
      </c>
      <c r="D11795" s="72" t="str">
        <f t="shared" si="369"/>
        <v>jul/2019</v>
      </c>
      <c r="E11795" s="206">
        <v>43648</v>
      </c>
      <c r="F11795" s="205">
        <v>200</v>
      </c>
      <c r="G11795" s="205" t="s">
        <v>284</v>
      </c>
      <c r="H11795" s="207" t="s">
        <v>162</v>
      </c>
      <c r="I11795" s="207" t="s">
        <v>163</v>
      </c>
      <c r="J11795" s="208">
        <v>-7000</v>
      </c>
      <c r="K11795" s="79" t="str">
        <f>IFERROR(IFERROR(VLOOKUP(I11795,'DE-PARA'!B:D,3,0),VLOOKUP(I11795,'DE-PARA'!C:D,2,0)),"NÃO ENCONTRADO")</f>
        <v>Serviços</v>
      </c>
      <c r="L11795" s="56" t="str">
        <f>VLOOKUP(K11795,'Base -Receita-Despesa'!$B:$AS,1,FALSE)</f>
        <v>Serviços</v>
      </c>
    </row>
    <row r="11796" spans="1:12" ht="15" customHeight="1" x14ac:dyDescent="0.3">
      <c r="A11796" s="286" t="str">
        <f t="shared" si="368"/>
        <v>2019</v>
      </c>
      <c r="B11796" s="205" t="s">
        <v>679</v>
      </c>
      <c r="C11796" s="205" t="s">
        <v>680</v>
      </c>
      <c r="D11796" s="72" t="str">
        <f t="shared" si="369"/>
        <v>jul/2019</v>
      </c>
      <c r="E11796" s="206">
        <v>43648</v>
      </c>
      <c r="F11796" s="205">
        <v>265</v>
      </c>
      <c r="G11796" s="205" t="s">
        <v>284</v>
      </c>
      <c r="H11796" s="207" t="s">
        <v>999</v>
      </c>
      <c r="I11796" s="207" t="s">
        <v>232</v>
      </c>
      <c r="J11796" s="208">
        <v>-45757.75</v>
      </c>
      <c r="K11796" s="79" t="str">
        <f>IFERROR(IFERROR(VLOOKUP(I11796,'DE-PARA'!B:D,3,0),VLOOKUP(I11796,'DE-PARA'!C:D,2,0)),"NÃO ENCONTRADO")</f>
        <v>Pessoal</v>
      </c>
      <c r="L11796" s="56" t="str">
        <f>VLOOKUP(K11796,'Base -Receita-Despesa'!$B:$AS,1,FALSE)</f>
        <v>Pessoal</v>
      </c>
    </row>
    <row r="11797" spans="1:12" ht="15" customHeight="1" x14ac:dyDescent="0.3">
      <c r="A11797" s="286" t="str">
        <f t="shared" si="368"/>
        <v>2019</v>
      </c>
      <c r="B11797" s="205" t="s">
        <v>679</v>
      </c>
      <c r="C11797" s="205" t="s">
        <v>680</v>
      </c>
      <c r="D11797" s="72" t="str">
        <f t="shared" si="369"/>
        <v>jul/2019</v>
      </c>
      <c r="E11797" s="206">
        <v>43648</v>
      </c>
      <c r="F11797" s="205">
        <v>271</v>
      </c>
      <c r="G11797" s="205" t="s">
        <v>284</v>
      </c>
      <c r="H11797" s="229" t="s">
        <v>999</v>
      </c>
      <c r="I11797" s="229" t="s">
        <v>232</v>
      </c>
      <c r="J11797" s="230">
        <v>-22545.69</v>
      </c>
      <c r="K11797" s="79" t="str">
        <f>IFERROR(IFERROR(VLOOKUP(I11797,'DE-PARA'!B:D,3,0),VLOOKUP(I11797,'DE-PARA'!C:D,2,0)),"NÃO ENCONTRADO")</f>
        <v>Pessoal</v>
      </c>
      <c r="L11797" s="56" t="str">
        <f>VLOOKUP(K11797,'Base -Receita-Despesa'!$B:$AS,1,FALSE)</f>
        <v>Pessoal</v>
      </c>
    </row>
    <row r="11798" spans="1:12" ht="15" customHeight="1" x14ac:dyDescent="0.3">
      <c r="A11798" s="286" t="str">
        <f t="shared" si="368"/>
        <v>2019</v>
      </c>
      <c r="B11798" s="205" t="s">
        <v>679</v>
      </c>
      <c r="C11798" s="205" t="s">
        <v>680</v>
      </c>
      <c r="D11798" s="72" t="str">
        <f t="shared" si="369"/>
        <v>jul/2019</v>
      </c>
      <c r="E11798" s="206">
        <v>43648</v>
      </c>
      <c r="F11798" s="205">
        <v>389</v>
      </c>
      <c r="G11798" s="205" t="s">
        <v>284</v>
      </c>
      <c r="H11798" s="207" t="s">
        <v>339</v>
      </c>
      <c r="I11798" s="207" t="s">
        <v>164</v>
      </c>
      <c r="J11798" s="208">
        <v>-24900</v>
      </c>
      <c r="K11798" s="79" t="str">
        <f>IFERROR(IFERROR(VLOOKUP(I11798,'DE-PARA'!B:D,3,0),VLOOKUP(I11798,'DE-PARA'!C:D,2,0)),"NÃO ENCONTRADO")</f>
        <v>Serviços</v>
      </c>
      <c r="L11798" s="56" t="str">
        <f>VLOOKUP(K11798,'Base -Receita-Despesa'!$B:$AS,1,FALSE)</f>
        <v>Serviços</v>
      </c>
    </row>
    <row r="11799" spans="1:12" ht="15" customHeight="1" x14ac:dyDescent="0.3">
      <c r="A11799" s="286" t="str">
        <f t="shared" si="368"/>
        <v>2019</v>
      </c>
      <c r="B11799" s="205" t="s">
        <v>679</v>
      </c>
      <c r="C11799" s="205" t="s">
        <v>680</v>
      </c>
      <c r="D11799" s="72" t="str">
        <f t="shared" si="369"/>
        <v>jul/2019</v>
      </c>
      <c r="E11799" s="206">
        <v>43648</v>
      </c>
      <c r="F11799" s="205">
        <v>593</v>
      </c>
      <c r="G11799" s="205" t="s">
        <v>284</v>
      </c>
      <c r="H11799" s="229" t="s">
        <v>1822</v>
      </c>
      <c r="I11799" s="229" t="s">
        <v>232</v>
      </c>
      <c r="J11799" s="208">
        <v>-18493.57</v>
      </c>
      <c r="K11799" s="79" t="str">
        <f>IFERROR(IFERROR(VLOOKUP(I11799,'DE-PARA'!B:D,3,0),VLOOKUP(I11799,'DE-PARA'!C:D,2,0)),"NÃO ENCONTRADO")</f>
        <v>Pessoal</v>
      </c>
      <c r="L11799" s="56" t="str">
        <f>VLOOKUP(K11799,'Base -Receita-Despesa'!$B:$AS,1,FALSE)</f>
        <v>Pessoal</v>
      </c>
    </row>
    <row r="11800" spans="1:12" ht="15" customHeight="1" x14ac:dyDescent="0.3">
      <c r="A11800" s="286" t="str">
        <f t="shared" si="368"/>
        <v>2019</v>
      </c>
      <c r="B11800" s="205" t="s">
        <v>679</v>
      </c>
      <c r="C11800" s="205" t="s">
        <v>680</v>
      </c>
      <c r="D11800" s="72" t="str">
        <f t="shared" si="369"/>
        <v>jul/2019</v>
      </c>
      <c r="E11800" s="206">
        <v>43648</v>
      </c>
      <c r="F11800" s="205">
        <v>21789</v>
      </c>
      <c r="G11800" s="205" t="s">
        <v>284</v>
      </c>
      <c r="H11800" s="207" t="s">
        <v>1908</v>
      </c>
      <c r="I11800" s="207" t="s">
        <v>249</v>
      </c>
      <c r="J11800" s="207">
        <v>-168.9</v>
      </c>
      <c r="K11800" s="79" t="str">
        <f>IFERROR(IFERROR(VLOOKUP(I11800,'DE-PARA'!B:D,3,0),VLOOKUP(I11800,'DE-PARA'!C:D,2,0)),"NÃO ENCONTRADO")</f>
        <v>Materiais</v>
      </c>
      <c r="L11800" s="56" t="str">
        <f>VLOOKUP(K11800,'Base -Receita-Despesa'!$B:$AS,1,FALSE)</f>
        <v>Materiais</v>
      </c>
    </row>
    <row r="11801" spans="1:12" ht="15" customHeight="1" x14ac:dyDescent="0.3">
      <c r="A11801" s="286" t="str">
        <f t="shared" si="368"/>
        <v>2019</v>
      </c>
      <c r="B11801" s="205" t="s">
        <v>679</v>
      </c>
      <c r="C11801" s="205" t="s">
        <v>680</v>
      </c>
      <c r="D11801" s="72" t="str">
        <f t="shared" si="369"/>
        <v>jul/2019</v>
      </c>
      <c r="E11801" s="206">
        <v>43648</v>
      </c>
      <c r="F11801" s="205">
        <v>27330</v>
      </c>
      <c r="G11801" s="205" t="s">
        <v>284</v>
      </c>
      <c r="H11801" s="207" t="s">
        <v>1047</v>
      </c>
      <c r="I11801" s="207" t="s">
        <v>258</v>
      </c>
      <c r="J11801" s="208">
        <v>-44907.07</v>
      </c>
      <c r="K11801" s="79" t="str">
        <f>IFERROR(IFERROR(VLOOKUP(I11801,'DE-PARA'!B:D,3,0),VLOOKUP(I11801,'DE-PARA'!C:D,2,0)),"NÃO ENCONTRADO")</f>
        <v>Serviços</v>
      </c>
      <c r="L11801" s="56" t="str">
        <f>VLOOKUP(K11801,'Base -Receita-Despesa'!$B:$AS,1,FALSE)</f>
        <v>Serviços</v>
      </c>
    </row>
    <row r="11802" spans="1:12" ht="15" customHeight="1" x14ac:dyDescent="0.3">
      <c r="A11802" s="286" t="str">
        <f t="shared" si="368"/>
        <v>2019</v>
      </c>
      <c r="B11802" s="205" t="s">
        <v>679</v>
      </c>
      <c r="C11802" s="205" t="s">
        <v>680</v>
      </c>
      <c r="D11802" s="72" t="str">
        <f t="shared" si="369"/>
        <v>jul/2019</v>
      </c>
      <c r="E11802" s="206">
        <v>43648</v>
      </c>
      <c r="F11802" s="205">
        <v>155867</v>
      </c>
      <c r="G11802" s="205" t="s">
        <v>284</v>
      </c>
      <c r="H11802" s="207" t="s">
        <v>1997</v>
      </c>
      <c r="I11802" s="207" t="s">
        <v>250</v>
      </c>
      <c r="J11802" s="208">
        <v>-2024</v>
      </c>
      <c r="K11802" s="79" t="str">
        <f>IFERROR(IFERROR(VLOOKUP(I11802,'DE-PARA'!B:D,3,0),VLOOKUP(I11802,'DE-PARA'!C:D,2,0)),"NÃO ENCONTRADO")</f>
        <v>Materiais</v>
      </c>
      <c r="L11802" s="56" t="str">
        <f>VLOOKUP(K11802,'Base -Receita-Despesa'!$B:$AS,1,FALSE)</f>
        <v>Materiais</v>
      </c>
    </row>
    <row r="11803" spans="1:12" ht="15" customHeight="1" x14ac:dyDescent="0.3">
      <c r="A11803" s="286" t="str">
        <f t="shared" si="368"/>
        <v>2019</v>
      </c>
      <c r="B11803" s="205" t="s">
        <v>679</v>
      </c>
      <c r="C11803" s="205" t="s">
        <v>680</v>
      </c>
      <c r="D11803" s="72" t="str">
        <f t="shared" si="369"/>
        <v>jul/2019</v>
      </c>
      <c r="E11803" s="206">
        <v>43648</v>
      </c>
      <c r="F11803" s="205">
        <v>1.26025419182128E+16</v>
      </c>
      <c r="G11803" s="205" t="s">
        <v>284</v>
      </c>
      <c r="H11803" s="207" t="s">
        <v>380</v>
      </c>
      <c r="I11803" s="207" t="s">
        <v>188</v>
      </c>
      <c r="J11803" s="207">
        <v>-170.19</v>
      </c>
      <c r="K11803" s="79" t="str">
        <f>IFERROR(IFERROR(VLOOKUP(I11803,'DE-PARA'!B:D,3,0),VLOOKUP(I11803,'DE-PARA'!C:D,2,0)),"NÃO ENCONTRADO")</f>
        <v>Tributos, Taxas e Contribuições</v>
      </c>
      <c r="L11803" s="56" t="str">
        <f>VLOOKUP(K11803,'Base -Receita-Despesa'!$B:$AS,1,FALSE)</f>
        <v>Tributos, Taxas e Contribuições</v>
      </c>
    </row>
    <row r="11804" spans="1:12" ht="15" customHeight="1" x14ac:dyDescent="0.3">
      <c r="A11804" s="286" t="str">
        <f t="shared" si="368"/>
        <v>2019</v>
      </c>
      <c r="B11804" s="205" t="s">
        <v>679</v>
      </c>
      <c r="C11804" s="205" t="s">
        <v>680</v>
      </c>
      <c r="D11804" s="72" t="str">
        <f t="shared" si="369"/>
        <v>jul/2019</v>
      </c>
      <c r="E11804" s="206">
        <v>43648</v>
      </c>
      <c r="F11804" s="205" t="s">
        <v>127</v>
      </c>
      <c r="G11804" s="205" t="s">
        <v>284</v>
      </c>
      <c r="H11804" s="207" t="s">
        <v>2105</v>
      </c>
      <c r="I11804" s="207" t="s">
        <v>128</v>
      </c>
      <c r="J11804" s="208">
        <v>-48666.38</v>
      </c>
      <c r="K11804" s="79" t="str">
        <f>IFERROR(IFERROR(VLOOKUP(I11804,'DE-PARA'!B:D,3,0),VLOOKUP(I11804,'DE-PARA'!C:D,2,0)),"NÃO ENCONTRADO")</f>
        <v>Pessoal</v>
      </c>
      <c r="L11804" s="56" t="str">
        <f>VLOOKUP(K11804,'Base -Receita-Despesa'!$B:$AS,1,FALSE)</f>
        <v>Pessoal</v>
      </c>
    </row>
    <row r="11805" spans="1:12" ht="15" customHeight="1" x14ac:dyDescent="0.3">
      <c r="A11805" s="286" t="str">
        <f t="shared" si="368"/>
        <v>2019</v>
      </c>
      <c r="B11805" s="205" t="s">
        <v>679</v>
      </c>
      <c r="C11805" s="205" t="s">
        <v>680</v>
      </c>
      <c r="D11805" s="72" t="str">
        <f t="shared" si="369"/>
        <v>jul/2019</v>
      </c>
      <c r="E11805" s="206">
        <v>43648</v>
      </c>
      <c r="F11805" s="205" t="s">
        <v>2070</v>
      </c>
      <c r="G11805" s="205" t="s">
        <v>284</v>
      </c>
      <c r="H11805" s="207" t="s">
        <v>2106</v>
      </c>
      <c r="I11805" s="207" t="s">
        <v>126</v>
      </c>
      <c r="J11805" s="207">
        <v>-250.83</v>
      </c>
      <c r="K11805" s="79" t="str">
        <f>IFERROR(IFERROR(VLOOKUP(I11805,'DE-PARA'!B:D,3,0),VLOOKUP(I11805,'DE-PARA'!C:D,2,0)),"NÃO ENCONTRADO")</f>
        <v>Rescisões Trabalhistas</v>
      </c>
      <c r="L11805" s="56" t="str">
        <f>VLOOKUP(K11805,'Base -Receita-Despesa'!$B:$AS,1,FALSE)</f>
        <v>Rescisões Trabalhistas</v>
      </c>
    </row>
    <row r="11806" spans="1:12" ht="15" customHeight="1" x14ac:dyDescent="0.3">
      <c r="A11806" s="286" t="str">
        <f t="shared" si="368"/>
        <v>2019</v>
      </c>
      <c r="B11806" s="205" t="s">
        <v>679</v>
      </c>
      <c r="C11806" s="205" t="s">
        <v>680</v>
      </c>
      <c r="D11806" s="72" t="str">
        <f t="shared" si="369"/>
        <v>jul/2019</v>
      </c>
      <c r="E11806" s="206">
        <v>43648</v>
      </c>
      <c r="F11806" s="205" t="s">
        <v>138</v>
      </c>
      <c r="G11806" s="205" t="s">
        <v>284</v>
      </c>
      <c r="H11806" s="207" t="s">
        <v>2107</v>
      </c>
      <c r="I11806" s="207" t="s">
        <v>139</v>
      </c>
      <c r="J11806" s="208">
        <v>-2000</v>
      </c>
      <c r="K11806" s="79" t="str">
        <f>IFERROR(IFERROR(VLOOKUP(I11806,'DE-PARA'!B:D,3,0),VLOOKUP(I11806,'DE-PARA'!C:D,2,0)),"NÃO ENCONTRADO")</f>
        <v>Outras Saídas</v>
      </c>
      <c r="L11806" s="56" t="str">
        <f>VLOOKUP(K11806,'Base -Receita-Despesa'!$B:$AS,1,FALSE)</f>
        <v>Outras Saídas</v>
      </c>
    </row>
    <row r="11807" spans="1:12" ht="15" customHeight="1" x14ac:dyDescent="0.3">
      <c r="A11807" s="286" t="str">
        <f t="shared" si="368"/>
        <v>2019</v>
      </c>
      <c r="B11807" s="205" t="s">
        <v>679</v>
      </c>
      <c r="C11807" s="205" t="s">
        <v>680</v>
      </c>
      <c r="D11807" s="72" t="str">
        <f t="shared" si="369"/>
        <v>jul/2019</v>
      </c>
      <c r="E11807" s="206">
        <v>43648</v>
      </c>
      <c r="F11807" s="205" t="s">
        <v>152</v>
      </c>
      <c r="G11807" s="205" t="s">
        <v>284</v>
      </c>
      <c r="H11807" s="207" t="s">
        <v>2108</v>
      </c>
      <c r="I11807" s="207" t="s">
        <v>154</v>
      </c>
      <c r="J11807" s="208">
        <v>-180610.26</v>
      </c>
      <c r="K11807" s="79" t="str">
        <f>IFERROR(IFERROR(VLOOKUP(I11807,'DE-PARA'!B:D,3,0),VLOOKUP(I11807,'DE-PARA'!C:D,2,0)),"NÃO ENCONTRADO")</f>
        <v>Encargos sobre Folha de Pagamento</v>
      </c>
      <c r="L11807" s="56" t="str">
        <f>VLOOKUP(K11807,'Base -Receita-Despesa'!$B:$AS,1,FALSE)</f>
        <v>Encargos sobre Folha de Pagamento</v>
      </c>
    </row>
    <row r="11808" spans="1:12" ht="15" customHeight="1" x14ac:dyDescent="0.3">
      <c r="A11808" s="286" t="str">
        <f t="shared" si="368"/>
        <v>2019</v>
      </c>
      <c r="B11808" s="205" t="s">
        <v>679</v>
      </c>
      <c r="C11808" s="205" t="s">
        <v>680</v>
      </c>
      <c r="D11808" s="72" t="str">
        <f t="shared" si="369"/>
        <v>jul/2019</v>
      </c>
      <c r="E11808" s="206">
        <v>43648</v>
      </c>
      <c r="F11808" s="205" t="s">
        <v>152</v>
      </c>
      <c r="G11808" s="205" t="s">
        <v>284</v>
      </c>
      <c r="H11808" s="207" t="s">
        <v>2108</v>
      </c>
      <c r="I11808" s="207" t="s">
        <v>189</v>
      </c>
      <c r="J11808" s="208">
        <v>-73417.62</v>
      </c>
      <c r="K11808" s="79" t="str">
        <f>IFERROR(IFERROR(VLOOKUP(I11808,'DE-PARA'!B:D,3,0),VLOOKUP(I11808,'DE-PARA'!C:D,2,0)),"NÃO ENCONTRADO")</f>
        <v>Outras Saídas</v>
      </c>
      <c r="L11808" s="56" t="str">
        <f>VLOOKUP(K11808,'Base -Receita-Despesa'!$B:$AS,1,FALSE)</f>
        <v>Outras Saídas</v>
      </c>
    </row>
    <row r="11809" spans="1:12" ht="15" customHeight="1" x14ac:dyDescent="0.3">
      <c r="A11809" s="286" t="str">
        <f t="shared" si="368"/>
        <v>2019</v>
      </c>
      <c r="B11809" s="205" t="s">
        <v>679</v>
      </c>
      <c r="C11809" s="205" t="s">
        <v>680</v>
      </c>
      <c r="D11809" s="72" t="str">
        <f t="shared" si="369"/>
        <v>jul/2019</v>
      </c>
      <c r="E11809" s="206">
        <v>43648</v>
      </c>
      <c r="F11809" s="205" t="s">
        <v>152</v>
      </c>
      <c r="G11809" s="205" t="s">
        <v>284</v>
      </c>
      <c r="H11809" s="207" t="s">
        <v>2090</v>
      </c>
      <c r="I11809" s="207" t="s">
        <v>154</v>
      </c>
      <c r="J11809" s="208">
        <v>-198331.74</v>
      </c>
      <c r="K11809" s="79" t="str">
        <f>IFERROR(IFERROR(VLOOKUP(I11809,'DE-PARA'!B:D,3,0),VLOOKUP(I11809,'DE-PARA'!C:D,2,0)),"NÃO ENCONTRADO")</f>
        <v>Encargos sobre Folha de Pagamento</v>
      </c>
      <c r="L11809" s="56" t="str">
        <f>VLOOKUP(K11809,'Base -Receita-Despesa'!$B:$AS,1,FALSE)</f>
        <v>Encargos sobre Folha de Pagamento</v>
      </c>
    </row>
    <row r="11810" spans="1:12" ht="15" customHeight="1" x14ac:dyDescent="0.3">
      <c r="A11810" s="286" t="str">
        <f t="shared" si="368"/>
        <v>2019</v>
      </c>
      <c r="B11810" s="205" t="s">
        <v>679</v>
      </c>
      <c r="C11810" s="205" t="s">
        <v>680</v>
      </c>
      <c r="D11810" s="72" t="str">
        <f t="shared" si="369"/>
        <v>jul/2019</v>
      </c>
      <c r="E11810" s="206">
        <v>43648</v>
      </c>
      <c r="F11810" s="205" t="s">
        <v>152</v>
      </c>
      <c r="G11810" s="205" t="s">
        <v>284</v>
      </c>
      <c r="H11810" s="207" t="s">
        <v>2090</v>
      </c>
      <c r="I11810" s="207" t="s">
        <v>189</v>
      </c>
      <c r="J11810" s="208">
        <v>-40294.870000000003</v>
      </c>
      <c r="K11810" s="79" t="str">
        <f>IFERROR(IFERROR(VLOOKUP(I11810,'DE-PARA'!B:D,3,0),VLOOKUP(I11810,'DE-PARA'!C:D,2,0)),"NÃO ENCONTRADO")</f>
        <v>Outras Saídas</v>
      </c>
      <c r="L11810" s="56" t="str">
        <f>VLOOKUP(K11810,'Base -Receita-Despesa'!$B:$AS,1,FALSE)</f>
        <v>Outras Saídas</v>
      </c>
    </row>
    <row r="11811" spans="1:12" ht="15" customHeight="1" x14ac:dyDescent="0.3">
      <c r="A11811" s="286" t="str">
        <f t="shared" si="368"/>
        <v>2019</v>
      </c>
      <c r="B11811" s="205" t="s">
        <v>679</v>
      </c>
      <c r="C11811" s="205" t="s">
        <v>680</v>
      </c>
      <c r="D11811" s="72" t="str">
        <f t="shared" si="369"/>
        <v>jul/2019</v>
      </c>
      <c r="E11811" s="206">
        <v>43648</v>
      </c>
      <c r="F11811" s="205" t="s">
        <v>175</v>
      </c>
      <c r="G11811" s="205" t="s">
        <v>284</v>
      </c>
      <c r="H11811" s="207" t="s">
        <v>2109</v>
      </c>
      <c r="I11811" s="207" t="s">
        <v>153</v>
      </c>
      <c r="J11811" s="208">
        <v>-15079.41</v>
      </c>
      <c r="K11811" s="79" t="str">
        <f>IFERROR(IFERROR(VLOOKUP(I11811,'DE-PARA'!B:D,3,0),VLOOKUP(I11811,'DE-PARA'!C:D,2,0)),"NÃO ENCONTRADO")</f>
        <v>Encargos sobre Folha de Pagamento</v>
      </c>
      <c r="L11811" s="56" t="str">
        <f>VLOOKUP(K11811,'Base -Receita-Despesa'!$B:$AS,1,FALSE)</f>
        <v>Encargos sobre Folha de Pagamento</v>
      </c>
    </row>
    <row r="11812" spans="1:12" ht="15" customHeight="1" x14ac:dyDescent="0.3">
      <c r="A11812" s="286" t="str">
        <f t="shared" si="368"/>
        <v>2019</v>
      </c>
      <c r="B11812" s="205" t="s">
        <v>679</v>
      </c>
      <c r="C11812" s="205" t="s">
        <v>680</v>
      </c>
      <c r="D11812" s="72" t="str">
        <f t="shared" si="369"/>
        <v>jul/2019</v>
      </c>
      <c r="E11812" s="206">
        <v>43648</v>
      </c>
      <c r="F11812" s="205" t="s">
        <v>175</v>
      </c>
      <c r="G11812" s="205" t="s">
        <v>284</v>
      </c>
      <c r="H11812" s="207" t="s">
        <v>2109</v>
      </c>
      <c r="I11812" s="207" t="s">
        <v>189</v>
      </c>
      <c r="J11812" s="208">
        <v>-3468.26</v>
      </c>
      <c r="K11812" s="79" t="str">
        <f>IFERROR(IFERROR(VLOOKUP(I11812,'DE-PARA'!B:D,3,0),VLOOKUP(I11812,'DE-PARA'!C:D,2,0)),"NÃO ENCONTRADO")</f>
        <v>Outras Saídas</v>
      </c>
      <c r="L11812" s="56" t="str">
        <f>VLOOKUP(K11812,'Base -Receita-Despesa'!$B:$AS,1,FALSE)</f>
        <v>Outras Saídas</v>
      </c>
    </row>
    <row r="11813" spans="1:12" ht="15" customHeight="1" x14ac:dyDescent="0.3">
      <c r="A11813" s="286" t="str">
        <f t="shared" si="368"/>
        <v>2019</v>
      </c>
      <c r="B11813" s="205" t="s">
        <v>679</v>
      </c>
      <c r="C11813" s="205" t="s">
        <v>680</v>
      </c>
      <c r="D11813" s="72" t="str">
        <f t="shared" si="369"/>
        <v>jul/2019</v>
      </c>
      <c r="E11813" s="206">
        <v>43648</v>
      </c>
      <c r="F11813" s="205" t="s">
        <v>175</v>
      </c>
      <c r="G11813" s="205" t="s">
        <v>284</v>
      </c>
      <c r="H11813" s="207" t="s">
        <v>2109</v>
      </c>
      <c r="I11813" s="207" t="s">
        <v>153</v>
      </c>
      <c r="J11813" s="207">
        <v>-11.25</v>
      </c>
      <c r="K11813" s="79" t="str">
        <f>IFERROR(IFERROR(VLOOKUP(I11813,'DE-PARA'!B:D,3,0),VLOOKUP(I11813,'DE-PARA'!C:D,2,0)),"NÃO ENCONTRADO")</f>
        <v>Encargos sobre Folha de Pagamento</v>
      </c>
      <c r="L11813" s="56" t="str">
        <f>VLOOKUP(K11813,'Base -Receita-Despesa'!$B:$AS,1,FALSE)</f>
        <v>Encargos sobre Folha de Pagamento</v>
      </c>
    </row>
    <row r="11814" spans="1:12" ht="15" customHeight="1" x14ac:dyDescent="0.3">
      <c r="A11814" s="286" t="str">
        <f t="shared" si="368"/>
        <v>2019</v>
      </c>
      <c r="B11814" s="205" t="s">
        <v>679</v>
      </c>
      <c r="C11814" s="205" t="s">
        <v>680</v>
      </c>
      <c r="D11814" s="72" t="str">
        <f t="shared" si="369"/>
        <v>jul/2019</v>
      </c>
      <c r="E11814" s="206">
        <v>43648</v>
      </c>
      <c r="F11814" s="205" t="s">
        <v>175</v>
      </c>
      <c r="G11814" s="205" t="s">
        <v>284</v>
      </c>
      <c r="H11814" s="207" t="s">
        <v>2109</v>
      </c>
      <c r="I11814" s="207" t="s">
        <v>189</v>
      </c>
      <c r="J11814" s="207">
        <v>-2.58</v>
      </c>
      <c r="K11814" s="79" t="str">
        <f>IFERROR(IFERROR(VLOOKUP(I11814,'DE-PARA'!B:D,3,0),VLOOKUP(I11814,'DE-PARA'!C:D,2,0)),"NÃO ENCONTRADO")</f>
        <v>Outras Saídas</v>
      </c>
      <c r="L11814" s="56" t="str">
        <f>VLOOKUP(K11814,'Base -Receita-Despesa'!$B:$AS,1,FALSE)</f>
        <v>Outras Saídas</v>
      </c>
    </row>
    <row r="11815" spans="1:12" ht="15" customHeight="1" x14ac:dyDescent="0.3">
      <c r="A11815" s="286" t="str">
        <f t="shared" si="368"/>
        <v>2019</v>
      </c>
      <c r="B11815" s="205" t="s">
        <v>679</v>
      </c>
      <c r="C11815" s="205" t="s">
        <v>680</v>
      </c>
      <c r="D11815" s="72" t="str">
        <f t="shared" si="369"/>
        <v>jul/2019</v>
      </c>
      <c r="E11815" s="206">
        <v>43648</v>
      </c>
      <c r="F11815" s="205" t="s">
        <v>175</v>
      </c>
      <c r="G11815" s="205" t="s">
        <v>284</v>
      </c>
      <c r="H11815" s="207" t="s">
        <v>2110</v>
      </c>
      <c r="I11815" s="207" t="s">
        <v>153</v>
      </c>
      <c r="J11815" s="208">
        <v>-15440.95</v>
      </c>
      <c r="K11815" s="79" t="str">
        <f>IFERROR(IFERROR(VLOOKUP(I11815,'DE-PARA'!B:D,3,0),VLOOKUP(I11815,'DE-PARA'!C:D,2,0)),"NÃO ENCONTRADO")</f>
        <v>Encargos sobre Folha de Pagamento</v>
      </c>
      <c r="L11815" s="56" t="str">
        <f>VLOOKUP(K11815,'Base -Receita-Despesa'!$B:$AS,1,FALSE)</f>
        <v>Encargos sobre Folha de Pagamento</v>
      </c>
    </row>
    <row r="11816" spans="1:12" ht="15" customHeight="1" x14ac:dyDescent="0.3">
      <c r="A11816" s="286" t="str">
        <f t="shared" si="368"/>
        <v>2019</v>
      </c>
      <c r="B11816" s="205" t="s">
        <v>679</v>
      </c>
      <c r="C11816" s="205" t="s">
        <v>680</v>
      </c>
      <c r="D11816" s="72" t="str">
        <f t="shared" si="369"/>
        <v>jul/2019</v>
      </c>
      <c r="E11816" s="206">
        <v>43648</v>
      </c>
      <c r="F11816" s="205" t="s">
        <v>175</v>
      </c>
      <c r="G11816" s="205" t="s">
        <v>284</v>
      </c>
      <c r="H11816" s="207" t="s">
        <v>2110</v>
      </c>
      <c r="I11816" s="207" t="s">
        <v>189</v>
      </c>
      <c r="J11816" s="208">
        <v>-3478.84</v>
      </c>
      <c r="K11816" s="79" t="str">
        <f>IFERROR(IFERROR(VLOOKUP(I11816,'DE-PARA'!B:D,3,0),VLOOKUP(I11816,'DE-PARA'!C:D,2,0)),"NÃO ENCONTRADO")</f>
        <v>Outras Saídas</v>
      </c>
      <c r="L11816" s="56" t="str">
        <f>VLOOKUP(K11816,'Base -Receita-Despesa'!$B:$AS,1,FALSE)</f>
        <v>Outras Saídas</v>
      </c>
    </row>
    <row r="11817" spans="1:12" ht="15" customHeight="1" x14ac:dyDescent="0.3">
      <c r="A11817" s="286" t="str">
        <f t="shared" si="368"/>
        <v>2019</v>
      </c>
      <c r="B11817" s="205" t="s">
        <v>679</v>
      </c>
      <c r="C11817" s="205" t="s">
        <v>680</v>
      </c>
      <c r="D11817" s="72" t="str">
        <f t="shared" si="369"/>
        <v>jul/2019</v>
      </c>
      <c r="E11817" s="206">
        <v>43648</v>
      </c>
      <c r="F11817" s="205" t="s">
        <v>175</v>
      </c>
      <c r="G11817" s="205" t="s">
        <v>284</v>
      </c>
      <c r="H11817" s="207" t="s">
        <v>2111</v>
      </c>
      <c r="I11817" s="207" t="s">
        <v>153</v>
      </c>
      <c r="J11817" s="208">
        <v>-15079.52</v>
      </c>
      <c r="K11817" s="79" t="str">
        <f>IFERROR(IFERROR(VLOOKUP(I11817,'DE-PARA'!B:D,3,0),VLOOKUP(I11817,'DE-PARA'!C:D,2,0)),"NÃO ENCONTRADO")</f>
        <v>Encargos sobre Folha de Pagamento</v>
      </c>
      <c r="L11817" s="56" t="str">
        <f>VLOOKUP(K11817,'Base -Receita-Despesa'!$B:$AS,1,FALSE)</f>
        <v>Encargos sobre Folha de Pagamento</v>
      </c>
    </row>
    <row r="11818" spans="1:12" ht="15" customHeight="1" x14ac:dyDescent="0.3">
      <c r="A11818" s="286" t="str">
        <f t="shared" si="368"/>
        <v>2019</v>
      </c>
      <c r="B11818" s="205" t="s">
        <v>679</v>
      </c>
      <c r="C11818" s="205" t="s">
        <v>680</v>
      </c>
      <c r="D11818" s="72" t="str">
        <f t="shared" si="369"/>
        <v>jul/2019</v>
      </c>
      <c r="E11818" s="206">
        <v>43648</v>
      </c>
      <c r="F11818" s="205" t="s">
        <v>175</v>
      </c>
      <c r="G11818" s="205" t="s">
        <v>284</v>
      </c>
      <c r="H11818" s="207" t="s">
        <v>2111</v>
      </c>
      <c r="I11818" s="207" t="s">
        <v>189</v>
      </c>
      <c r="J11818" s="208">
        <v>-3318.99</v>
      </c>
      <c r="K11818" s="79" t="str">
        <f>IFERROR(IFERROR(VLOOKUP(I11818,'DE-PARA'!B:D,3,0),VLOOKUP(I11818,'DE-PARA'!C:D,2,0)),"NÃO ENCONTRADO")</f>
        <v>Outras Saídas</v>
      </c>
      <c r="L11818" s="56" t="str">
        <f>VLOOKUP(K11818,'Base -Receita-Despesa'!$B:$AS,1,FALSE)</f>
        <v>Outras Saídas</v>
      </c>
    </row>
    <row r="11819" spans="1:12" ht="15" customHeight="1" x14ac:dyDescent="0.3">
      <c r="A11819" s="286" t="str">
        <f t="shared" si="368"/>
        <v>2019</v>
      </c>
      <c r="B11819" s="205" t="s">
        <v>679</v>
      </c>
      <c r="C11819" s="205" t="s">
        <v>680</v>
      </c>
      <c r="D11819" s="72" t="str">
        <f t="shared" si="369"/>
        <v>jul/2019</v>
      </c>
      <c r="E11819" s="206">
        <v>43648</v>
      </c>
      <c r="F11819" s="205" t="s">
        <v>175</v>
      </c>
      <c r="G11819" s="205" t="s">
        <v>284</v>
      </c>
      <c r="H11819" s="207" t="s">
        <v>2112</v>
      </c>
      <c r="I11819" s="207" t="s">
        <v>153</v>
      </c>
      <c r="J11819" s="208">
        <v>-14229.04</v>
      </c>
      <c r="K11819" s="79" t="str">
        <f>IFERROR(IFERROR(VLOOKUP(I11819,'DE-PARA'!B:D,3,0),VLOOKUP(I11819,'DE-PARA'!C:D,2,0)),"NÃO ENCONTRADO")</f>
        <v>Encargos sobre Folha de Pagamento</v>
      </c>
      <c r="L11819" s="56" t="str">
        <f>VLOOKUP(K11819,'Base -Receita-Despesa'!$B:$AS,1,FALSE)</f>
        <v>Encargos sobre Folha de Pagamento</v>
      </c>
    </row>
    <row r="11820" spans="1:12" ht="15" customHeight="1" x14ac:dyDescent="0.3">
      <c r="A11820" s="286" t="str">
        <f t="shared" si="368"/>
        <v>2019</v>
      </c>
      <c r="B11820" s="205" t="s">
        <v>679</v>
      </c>
      <c r="C11820" s="205" t="s">
        <v>680</v>
      </c>
      <c r="D11820" s="72" t="str">
        <f t="shared" si="369"/>
        <v>jul/2019</v>
      </c>
      <c r="E11820" s="206">
        <v>43648</v>
      </c>
      <c r="F11820" s="205" t="s">
        <v>175</v>
      </c>
      <c r="G11820" s="205" t="s">
        <v>284</v>
      </c>
      <c r="H11820" s="207" t="s">
        <v>2112</v>
      </c>
      <c r="I11820" s="207" t="s">
        <v>153</v>
      </c>
      <c r="J11820" s="208">
        <v>-3351.63</v>
      </c>
      <c r="K11820" s="79" t="str">
        <f>IFERROR(IFERROR(VLOOKUP(I11820,'DE-PARA'!B:D,3,0),VLOOKUP(I11820,'DE-PARA'!C:D,2,0)),"NÃO ENCONTRADO")</f>
        <v>Encargos sobre Folha de Pagamento</v>
      </c>
      <c r="L11820" s="56" t="str">
        <f>VLOOKUP(K11820,'Base -Receita-Despesa'!$B:$AS,1,FALSE)</f>
        <v>Encargos sobre Folha de Pagamento</v>
      </c>
    </row>
    <row r="11821" spans="1:12" ht="15" customHeight="1" x14ac:dyDescent="0.3">
      <c r="A11821" s="286" t="str">
        <f t="shared" si="368"/>
        <v>2019</v>
      </c>
      <c r="B11821" s="205" t="s">
        <v>679</v>
      </c>
      <c r="C11821" s="205" t="s">
        <v>680</v>
      </c>
      <c r="D11821" s="72" t="str">
        <f t="shared" si="369"/>
        <v>jul/2019</v>
      </c>
      <c r="E11821" s="206">
        <v>43648</v>
      </c>
      <c r="F11821" s="205" t="s">
        <v>175</v>
      </c>
      <c r="G11821" s="205" t="s">
        <v>284</v>
      </c>
      <c r="H11821" s="207" t="s">
        <v>2112</v>
      </c>
      <c r="I11821" s="207" t="s">
        <v>189</v>
      </c>
      <c r="J11821" s="208">
        <v>-2228.2600000000002</v>
      </c>
      <c r="K11821" s="79" t="str">
        <f>IFERROR(IFERROR(VLOOKUP(I11821,'DE-PARA'!B:D,3,0),VLOOKUP(I11821,'DE-PARA'!C:D,2,0)),"NÃO ENCONTRADO")</f>
        <v>Outras Saídas</v>
      </c>
      <c r="L11821" s="56" t="str">
        <f>VLOOKUP(K11821,'Base -Receita-Despesa'!$B:$AS,1,FALSE)</f>
        <v>Outras Saídas</v>
      </c>
    </row>
    <row r="11822" spans="1:12" ht="15" customHeight="1" x14ac:dyDescent="0.3">
      <c r="A11822" s="286" t="str">
        <f t="shared" si="368"/>
        <v>2019</v>
      </c>
      <c r="B11822" s="205" t="s">
        <v>679</v>
      </c>
      <c r="C11822" s="205" t="s">
        <v>680</v>
      </c>
      <c r="D11822" s="72" t="str">
        <f t="shared" si="369"/>
        <v>jul/2019</v>
      </c>
      <c r="E11822" s="206">
        <v>43648</v>
      </c>
      <c r="F11822" s="205" t="s">
        <v>175</v>
      </c>
      <c r="G11822" s="205" t="s">
        <v>284</v>
      </c>
      <c r="H11822" s="207" t="s">
        <v>2112</v>
      </c>
      <c r="I11822" s="207" t="s">
        <v>189</v>
      </c>
      <c r="J11822" s="207">
        <v>-524.85</v>
      </c>
      <c r="K11822" s="79" t="str">
        <f>IFERROR(IFERROR(VLOOKUP(I11822,'DE-PARA'!B:D,3,0),VLOOKUP(I11822,'DE-PARA'!C:D,2,0)),"NÃO ENCONTRADO")</f>
        <v>Outras Saídas</v>
      </c>
      <c r="L11822" s="56" t="str">
        <f>VLOOKUP(K11822,'Base -Receita-Despesa'!$B:$AS,1,FALSE)</f>
        <v>Outras Saídas</v>
      </c>
    </row>
    <row r="11823" spans="1:12" ht="15" customHeight="1" x14ac:dyDescent="0.3">
      <c r="A11823" s="286" t="str">
        <f t="shared" si="368"/>
        <v>2019</v>
      </c>
      <c r="B11823" s="205" t="s">
        <v>679</v>
      </c>
      <c r="C11823" s="205" t="s">
        <v>680</v>
      </c>
      <c r="D11823" s="72" t="str">
        <f t="shared" si="369"/>
        <v>jul/2019</v>
      </c>
      <c r="E11823" s="206">
        <v>43648</v>
      </c>
      <c r="F11823" s="205" t="s">
        <v>175</v>
      </c>
      <c r="G11823" s="205" t="s">
        <v>284</v>
      </c>
      <c r="H11823" s="207" t="s">
        <v>2113</v>
      </c>
      <c r="I11823" s="207" t="s">
        <v>153</v>
      </c>
      <c r="J11823" s="208">
        <v>-15960.95</v>
      </c>
      <c r="K11823" s="79" t="str">
        <f>IFERROR(IFERROR(VLOOKUP(I11823,'DE-PARA'!B:D,3,0),VLOOKUP(I11823,'DE-PARA'!C:D,2,0)),"NÃO ENCONTRADO")</f>
        <v>Encargos sobre Folha de Pagamento</v>
      </c>
      <c r="L11823" s="56" t="str">
        <f>VLOOKUP(K11823,'Base -Receita-Despesa'!$B:$AS,1,FALSE)</f>
        <v>Encargos sobre Folha de Pagamento</v>
      </c>
    </row>
    <row r="11824" spans="1:12" ht="15" customHeight="1" x14ac:dyDescent="0.3">
      <c r="A11824" s="286" t="str">
        <f t="shared" si="368"/>
        <v>2019</v>
      </c>
      <c r="B11824" s="205" t="s">
        <v>679</v>
      </c>
      <c r="C11824" s="205" t="s">
        <v>680</v>
      </c>
      <c r="D11824" s="72" t="str">
        <f t="shared" si="369"/>
        <v>jul/2019</v>
      </c>
      <c r="E11824" s="206">
        <v>43648</v>
      </c>
      <c r="F11824" s="205" t="s">
        <v>175</v>
      </c>
      <c r="G11824" s="205" t="s">
        <v>284</v>
      </c>
      <c r="H11824" s="207" t="s">
        <v>2113</v>
      </c>
      <c r="I11824" s="207" t="s">
        <v>189</v>
      </c>
      <c r="J11824" s="207">
        <v>-791.65</v>
      </c>
      <c r="K11824" s="79" t="str">
        <f>IFERROR(IFERROR(VLOOKUP(I11824,'DE-PARA'!B:D,3,0),VLOOKUP(I11824,'DE-PARA'!C:D,2,0)),"NÃO ENCONTRADO")</f>
        <v>Outras Saídas</v>
      </c>
      <c r="L11824" s="56" t="str">
        <f>VLOOKUP(K11824,'Base -Receita-Despesa'!$B:$AS,1,FALSE)</f>
        <v>Outras Saídas</v>
      </c>
    </row>
    <row r="11825" spans="1:12" ht="15" customHeight="1" x14ac:dyDescent="0.3">
      <c r="A11825" s="286" t="str">
        <f t="shared" si="368"/>
        <v>2019</v>
      </c>
      <c r="B11825" s="205" t="s">
        <v>679</v>
      </c>
      <c r="C11825" s="205" t="s">
        <v>680</v>
      </c>
      <c r="D11825" s="72" t="str">
        <f t="shared" si="369"/>
        <v>jul/2019</v>
      </c>
      <c r="E11825" s="206">
        <v>43648</v>
      </c>
      <c r="F11825" s="205" t="s">
        <v>175</v>
      </c>
      <c r="G11825" s="205" t="s">
        <v>284</v>
      </c>
      <c r="H11825" s="207" t="s">
        <v>2114</v>
      </c>
      <c r="I11825" s="207" t="s">
        <v>153</v>
      </c>
      <c r="J11825" s="208">
        <v>-11946.24</v>
      </c>
      <c r="K11825" s="79" t="str">
        <f>IFERROR(IFERROR(VLOOKUP(I11825,'DE-PARA'!B:D,3,0),VLOOKUP(I11825,'DE-PARA'!C:D,2,0)),"NÃO ENCONTRADO")</f>
        <v>Encargos sobre Folha de Pagamento</v>
      </c>
      <c r="L11825" s="56" t="str">
        <f>VLOOKUP(K11825,'Base -Receita-Despesa'!$B:$AS,1,FALSE)</f>
        <v>Encargos sobre Folha de Pagamento</v>
      </c>
    </row>
    <row r="11826" spans="1:12" ht="15" customHeight="1" x14ac:dyDescent="0.3">
      <c r="A11826" s="286" t="str">
        <f t="shared" si="368"/>
        <v>2019</v>
      </c>
      <c r="B11826" s="205" t="s">
        <v>679</v>
      </c>
      <c r="C11826" s="205" t="s">
        <v>680</v>
      </c>
      <c r="D11826" s="72" t="str">
        <f t="shared" si="369"/>
        <v>jul/2019</v>
      </c>
      <c r="E11826" s="206">
        <v>43648</v>
      </c>
      <c r="F11826" s="205" t="s">
        <v>175</v>
      </c>
      <c r="G11826" s="205" t="s">
        <v>284</v>
      </c>
      <c r="H11826" s="207" t="s">
        <v>2114</v>
      </c>
      <c r="I11826" s="207" t="s">
        <v>189</v>
      </c>
      <c r="J11826" s="208">
        <v>-2870.67</v>
      </c>
      <c r="K11826" s="79" t="str">
        <f>IFERROR(IFERROR(VLOOKUP(I11826,'DE-PARA'!B:D,3,0),VLOOKUP(I11826,'DE-PARA'!C:D,2,0)),"NÃO ENCONTRADO")</f>
        <v>Outras Saídas</v>
      </c>
      <c r="L11826" s="56" t="str">
        <f>VLOOKUP(K11826,'Base -Receita-Despesa'!$B:$AS,1,FALSE)</f>
        <v>Outras Saídas</v>
      </c>
    </row>
    <row r="11827" spans="1:12" ht="15" customHeight="1" x14ac:dyDescent="0.3">
      <c r="A11827" s="286" t="str">
        <f t="shared" si="368"/>
        <v>2019</v>
      </c>
      <c r="B11827" s="205" t="s">
        <v>679</v>
      </c>
      <c r="C11827" s="205" t="s">
        <v>680</v>
      </c>
      <c r="D11827" s="72" t="str">
        <f t="shared" si="369"/>
        <v>jul/2019</v>
      </c>
      <c r="E11827" s="206">
        <v>43648</v>
      </c>
      <c r="F11827" s="205" t="s">
        <v>175</v>
      </c>
      <c r="G11827" s="205" t="s">
        <v>284</v>
      </c>
      <c r="H11827" s="207" t="s">
        <v>2115</v>
      </c>
      <c r="I11827" s="207" t="s">
        <v>153</v>
      </c>
      <c r="J11827" s="208">
        <v>-26096.79</v>
      </c>
      <c r="K11827" s="79" t="str">
        <f>IFERROR(IFERROR(VLOOKUP(I11827,'DE-PARA'!B:D,3,0),VLOOKUP(I11827,'DE-PARA'!C:D,2,0)),"NÃO ENCONTRADO")</f>
        <v>Encargos sobre Folha de Pagamento</v>
      </c>
      <c r="L11827" s="56" t="str">
        <f>VLOOKUP(K11827,'Base -Receita-Despesa'!$B:$AS,1,FALSE)</f>
        <v>Encargos sobre Folha de Pagamento</v>
      </c>
    </row>
    <row r="11828" spans="1:12" ht="15" customHeight="1" x14ac:dyDescent="0.3">
      <c r="A11828" s="286" t="str">
        <f t="shared" si="368"/>
        <v>2019</v>
      </c>
      <c r="B11828" s="205" t="s">
        <v>679</v>
      </c>
      <c r="C11828" s="205" t="s">
        <v>680</v>
      </c>
      <c r="D11828" s="72" t="str">
        <f t="shared" si="369"/>
        <v>jul/2019</v>
      </c>
      <c r="E11828" s="206">
        <v>43648</v>
      </c>
      <c r="F11828" s="205" t="s">
        <v>175</v>
      </c>
      <c r="G11828" s="205" t="s">
        <v>284</v>
      </c>
      <c r="H11828" s="207" t="s">
        <v>2115</v>
      </c>
      <c r="I11828" s="207" t="s">
        <v>189</v>
      </c>
      <c r="J11828" s="208">
        <v>-6130.12</v>
      </c>
      <c r="K11828" s="79" t="str">
        <f>IFERROR(IFERROR(VLOOKUP(I11828,'DE-PARA'!B:D,3,0),VLOOKUP(I11828,'DE-PARA'!C:D,2,0)),"NÃO ENCONTRADO")</f>
        <v>Outras Saídas</v>
      </c>
      <c r="L11828" s="56" t="str">
        <f>VLOOKUP(K11828,'Base -Receita-Despesa'!$B:$AS,1,FALSE)</f>
        <v>Outras Saídas</v>
      </c>
    </row>
    <row r="11829" spans="1:12" ht="15" customHeight="1" x14ac:dyDescent="0.3">
      <c r="A11829" s="286" t="str">
        <f t="shared" si="368"/>
        <v>2019</v>
      </c>
      <c r="B11829" s="205" t="s">
        <v>679</v>
      </c>
      <c r="C11829" s="205" t="s">
        <v>680</v>
      </c>
      <c r="D11829" s="72" t="str">
        <f t="shared" si="369"/>
        <v>jul/2019</v>
      </c>
      <c r="E11829" s="206">
        <v>43648</v>
      </c>
      <c r="F11829" s="205" t="s">
        <v>176</v>
      </c>
      <c r="G11829" s="205" t="s">
        <v>284</v>
      </c>
      <c r="H11829" s="207" t="s">
        <v>2116</v>
      </c>
      <c r="I11829" s="207" t="s">
        <v>153</v>
      </c>
      <c r="J11829" s="208">
        <v>-6131.81</v>
      </c>
      <c r="K11829" s="79" t="str">
        <f>IFERROR(IFERROR(VLOOKUP(I11829,'DE-PARA'!B:D,3,0),VLOOKUP(I11829,'DE-PARA'!C:D,2,0)),"NÃO ENCONTRADO")</f>
        <v>Encargos sobre Folha de Pagamento</v>
      </c>
      <c r="L11829" s="56" t="str">
        <f>VLOOKUP(K11829,'Base -Receita-Despesa'!$B:$AS,1,FALSE)</f>
        <v>Encargos sobre Folha de Pagamento</v>
      </c>
    </row>
    <row r="11830" spans="1:12" ht="15" customHeight="1" x14ac:dyDescent="0.3">
      <c r="A11830" s="286" t="str">
        <f t="shared" si="368"/>
        <v>2019</v>
      </c>
      <c r="B11830" s="205" t="s">
        <v>679</v>
      </c>
      <c r="C11830" s="205" t="s">
        <v>680</v>
      </c>
      <c r="D11830" s="72" t="str">
        <f t="shared" si="369"/>
        <v>jul/2019</v>
      </c>
      <c r="E11830" s="206">
        <v>43648</v>
      </c>
      <c r="F11830" s="205" t="s">
        <v>176</v>
      </c>
      <c r="G11830" s="205" t="s">
        <v>284</v>
      </c>
      <c r="H11830" s="207" t="s">
        <v>2116</v>
      </c>
      <c r="I11830" s="207" t="s">
        <v>189</v>
      </c>
      <c r="J11830" s="208">
        <v>-1349.6</v>
      </c>
      <c r="K11830" s="79" t="str">
        <f>IFERROR(IFERROR(VLOOKUP(I11830,'DE-PARA'!B:D,3,0),VLOOKUP(I11830,'DE-PARA'!C:D,2,0)),"NÃO ENCONTRADO")</f>
        <v>Outras Saídas</v>
      </c>
      <c r="L11830" s="56" t="str">
        <f>VLOOKUP(K11830,'Base -Receita-Despesa'!$B:$AS,1,FALSE)</f>
        <v>Outras Saídas</v>
      </c>
    </row>
    <row r="11831" spans="1:12" ht="15" customHeight="1" x14ac:dyDescent="0.3">
      <c r="A11831" s="286" t="str">
        <f t="shared" ref="A11831:A11894" si="370">IF(K11831="NÃO ENCONTRADO",0,RIGHT(D11831,4))</f>
        <v>2019</v>
      </c>
      <c r="B11831" s="205" t="s">
        <v>679</v>
      </c>
      <c r="C11831" s="205" t="s">
        <v>680</v>
      </c>
      <c r="D11831" s="72" t="str">
        <f t="shared" si="369"/>
        <v>jul/2019</v>
      </c>
      <c r="E11831" s="206">
        <v>43648</v>
      </c>
      <c r="F11831" s="205" t="s">
        <v>176</v>
      </c>
      <c r="G11831" s="205" t="s">
        <v>284</v>
      </c>
      <c r="H11831" s="207" t="s">
        <v>2103</v>
      </c>
      <c r="I11831" s="207" t="s">
        <v>153</v>
      </c>
      <c r="J11831" s="208">
        <v>-6448.6</v>
      </c>
      <c r="K11831" s="79" t="str">
        <f>IFERROR(IFERROR(VLOOKUP(I11831,'DE-PARA'!B:D,3,0),VLOOKUP(I11831,'DE-PARA'!C:D,2,0)),"NÃO ENCONTRADO")</f>
        <v>Encargos sobre Folha de Pagamento</v>
      </c>
      <c r="L11831" s="56" t="str">
        <f>VLOOKUP(K11831,'Base -Receita-Despesa'!$B:$AS,1,FALSE)</f>
        <v>Encargos sobre Folha de Pagamento</v>
      </c>
    </row>
    <row r="11832" spans="1:12" ht="15" customHeight="1" x14ac:dyDescent="0.3">
      <c r="A11832" s="286" t="str">
        <f t="shared" si="370"/>
        <v>2019</v>
      </c>
      <c r="B11832" s="205" t="s">
        <v>679</v>
      </c>
      <c r="C11832" s="205" t="s">
        <v>680</v>
      </c>
      <c r="D11832" s="72" t="str">
        <f t="shared" si="369"/>
        <v>jul/2019</v>
      </c>
      <c r="E11832" s="206">
        <v>43648</v>
      </c>
      <c r="F11832" s="205" t="s">
        <v>176</v>
      </c>
      <c r="G11832" s="205" t="s">
        <v>284</v>
      </c>
      <c r="H11832" s="207" t="s">
        <v>2117</v>
      </c>
      <c r="I11832" s="207" t="s">
        <v>153</v>
      </c>
      <c r="J11832" s="208">
        <v>-7755.3</v>
      </c>
      <c r="K11832" s="79" t="str">
        <f>IFERROR(IFERROR(VLOOKUP(I11832,'DE-PARA'!B:D,3,0),VLOOKUP(I11832,'DE-PARA'!C:D,2,0)),"NÃO ENCONTRADO")</f>
        <v>Encargos sobre Folha de Pagamento</v>
      </c>
      <c r="L11832" s="56" t="str">
        <f>VLOOKUP(K11832,'Base -Receita-Despesa'!$B:$AS,1,FALSE)</f>
        <v>Encargos sobre Folha de Pagamento</v>
      </c>
    </row>
    <row r="11833" spans="1:12" ht="15" customHeight="1" x14ac:dyDescent="0.3">
      <c r="A11833" s="286" t="str">
        <f t="shared" si="370"/>
        <v>2019</v>
      </c>
      <c r="B11833" s="205" t="s">
        <v>679</v>
      </c>
      <c r="C11833" s="205" t="s">
        <v>680</v>
      </c>
      <c r="D11833" s="72" t="str">
        <f t="shared" si="369"/>
        <v>jul/2019</v>
      </c>
      <c r="E11833" s="206">
        <v>43648</v>
      </c>
      <c r="F11833" s="205" t="s">
        <v>176</v>
      </c>
      <c r="G11833" s="205" t="s">
        <v>284</v>
      </c>
      <c r="H11833" s="207" t="s">
        <v>2117</v>
      </c>
      <c r="I11833" s="207" t="s">
        <v>189</v>
      </c>
      <c r="J11833" s="208">
        <v>-1863.59</v>
      </c>
      <c r="K11833" s="79" t="str">
        <f>IFERROR(IFERROR(VLOOKUP(I11833,'DE-PARA'!B:D,3,0),VLOOKUP(I11833,'DE-PARA'!C:D,2,0)),"NÃO ENCONTRADO")</f>
        <v>Outras Saídas</v>
      </c>
      <c r="L11833" s="56" t="str">
        <f>VLOOKUP(K11833,'Base -Receita-Despesa'!$B:$AS,1,FALSE)</f>
        <v>Outras Saídas</v>
      </c>
    </row>
    <row r="11834" spans="1:12" ht="15" customHeight="1" x14ac:dyDescent="0.3">
      <c r="A11834" s="286" t="str">
        <f t="shared" si="370"/>
        <v>2019</v>
      </c>
      <c r="B11834" s="205" t="s">
        <v>679</v>
      </c>
      <c r="C11834" s="205" t="s">
        <v>680</v>
      </c>
      <c r="D11834" s="72" t="str">
        <f t="shared" si="369"/>
        <v>jul/2019</v>
      </c>
      <c r="E11834" s="206">
        <v>43648</v>
      </c>
      <c r="F11834" s="205" t="s">
        <v>176</v>
      </c>
      <c r="G11834" s="205" t="s">
        <v>284</v>
      </c>
      <c r="H11834" s="228" t="s">
        <v>2118</v>
      </c>
      <c r="I11834" s="207" t="s">
        <v>153</v>
      </c>
      <c r="J11834" s="208">
        <v>-7870.6</v>
      </c>
      <c r="K11834" s="79" t="str">
        <f>IFERROR(IFERROR(VLOOKUP(I11834,'DE-PARA'!B:D,3,0),VLOOKUP(I11834,'DE-PARA'!C:D,2,0)),"NÃO ENCONTRADO")</f>
        <v>Encargos sobre Folha de Pagamento</v>
      </c>
      <c r="L11834" s="56" t="str">
        <f>VLOOKUP(K11834,'Base -Receita-Despesa'!$B:$AS,1,FALSE)</f>
        <v>Encargos sobre Folha de Pagamento</v>
      </c>
    </row>
    <row r="11835" spans="1:12" ht="15" customHeight="1" x14ac:dyDescent="0.3">
      <c r="A11835" s="286" t="str">
        <f t="shared" si="370"/>
        <v>2019</v>
      </c>
      <c r="B11835" s="205" t="s">
        <v>679</v>
      </c>
      <c r="C11835" s="205" t="s">
        <v>680</v>
      </c>
      <c r="D11835" s="72" t="str">
        <f t="shared" si="369"/>
        <v>jul/2019</v>
      </c>
      <c r="E11835" s="206">
        <v>43648</v>
      </c>
      <c r="F11835" s="205" t="s">
        <v>176</v>
      </c>
      <c r="G11835" s="205" t="s">
        <v>284</v>
      </c>
      <c r="H11835" s="207" t="s">
        <v>2118</v>
      </c>
      <c r="I11835" s="207" t="s">
        <v>189</v>
      </c>
      <c r="J11835" s="208">
        <v>-1848.8</v>
      </c>
      <c r="K11835" s="79" t="str">
        <f>IFERROR(IFERROR(VLOOKUP(I11835,'DE-PARA'!B:D,3,0),VLOOKUP(I11835,'DE-PARA'!C:D,2,0)),"NÃO ENCONTRADO")</f>
        <v>Outras Saídas</v>
      </c>
      <c r="L11835" s="56" t="str">
        <f>VLOOKUP(K11835,'Base -Receita-Despesa'!$B:$AS,1,FALSE)</f>
        <v>Outras Saídas</v>
      </c>
    </row>
    <row r="11836" spans="1:12" ht="15" customHeight="1" x14ac:dyDescent="0.3">
      <c r="A11836" s="286" t="str">
        <f t="shared" si="370"/>
        <v>2019</v>
      </c>
      <c r="B11836" s="205" t="s">
        <v>679</v>
      </c>
      <c r="C11836" s="205" t="s">
        <v>680</v>
      </c>
      <c r="D11836" s="72" t="str">
        <f t="shared" si="369"/>
        <v>jul/2019</v>
      </c>
      <c r="E11836" s="206">
        <v>43648</v>
      </c>
      <c r="F11836" s="205" t="s">
        <v>161</v>
      </c>
      <c r="G11836" s="205" t="s">
        <v>284</v>
      </c>
      <c r="H11836" s="207" t="s">
        <v>325</v>
      </c>
      <c r="I11836" s="207" t="s">
        <v>147</v>
      </c>
      <c r="J11836" s="256">
        <v>-790</v>
      </c>
      <c r="K11836" s="79" t="str">
        <f>IFERROR(IFERROR(VLOOKUP(I11836,'DE-PARA'!B:D,3,0),VLOOKUP(I11836,'DE-PARA'!C:D,2,0)),"NÃO ENCONTRADO")</f>
        <v>Serviços</v>
      </c>
      <c r="L11836" s="56" t="str">
        <f>VLOOKUP(K11836,'Base -Receita-Despesa'!$B:$AS,1,FALSE)</f>
        <v>Serviços</v>
      </c>
    </row>
    <row r="11837" spans="1:12" ht="15" customHeight="1" x14ac:dyDescent="0.3">
      <c r="A11837" s="286" t="str">
        <f t="shared" si="370"/>
        <v>2019</v>
      </c>
      <c r="B11837" s="205" t="s">
        <v>679</v>
      </c>
      <c r="C11837" s="205" t="s">
        <v>680</v>
      </c>
      <c r="D11837" s="72" t="str">
        <f t="shared" si="369"/>
        <v>jul/2019</v>
      </c>
      <c r="E11837" s="206">
        <v>43648</v>
      </c>
      <c r="F11837" s="205" t="s">
        <v>161</v>
      </c>
      <c r="G11837" s="205" t="s">
        <v>284</v>
      </c>
      <c r="H11837" s="207" t="s">
        <v>325</v>
      </c>
      <c r="I11837" s="207" t="s">
        <v>147</v>
      </c>
      <c r="J11837" s="256">
        <v>-354</v>
      </c>
      <c r="K11837" s="79" t="str">
        <f>IFERROR(IFERROR(VLOOKUP(I11837,'DE-PARA'!B:D,3,0),VLOOKUP(I11837,'DE-PARA'!C:D,2,0)),"NÃO ENCONTRADO")</f>
        <v>Serviços</v>
      </c>
      <c r="L11837" s="56" t="str">
        <f>VLOOKUP(K11837,'Base -Receita-Despesa'!$B:$AS,1,FALSE)</f>
        <v>Serviços</v>
      </c>
    </row>
    <row r="11838" spans="1:12" ht="15" customHeight="1" x14ac:dyDescent="0.3">
      <c r="A11838" s="286" t="str">
        <f t="shared" si="370"/>
        <v>2019</v>
      </c>
      <c r="B11838" s="205" t="s">
        <v>679</v>
      </c>
      <c r="C11838" s="205" t="s">
        <v>680</v>
      </c>
      <c r="D11838" s="72" t="str">
        <f t="shared" si="369"/>
        <v>jul/2019</v>
      </c>
      <c r="E11838" s="206">
        <v>43648</v>
      </c>
      <c r="F11838" s="205" t="s">
        <v>161</v>
      </c>
      <c r="G11838" s="205" t="s">
        <v>284</v>
      </c>
      <c r="H11838" s="207" t="s">
        <v>325</v>
      </c>
      <c r="I11838" s="207" t="s">
        <v>147</v>
      </c>
      <c r="J11838" s="256">
        <v>-180</v>
      </c>
      <c r="K11838" s="79" t="str">
        <f>IFERROR(IFERROR(VLOOKUP(I11838,'DE-PARA'!B:D,3,0),VLOOKUP(I11838,'DE-PARA'!C:D,2,0)),"NÃO ENCONTRADO")</f>
        <v>Serviços</v>
      </c>
      <c r="L11838" s="56" t="str">
        <f>VLOOKUP(K11838,'Base -Receita-Despesa'!$B:$AS,1,FALSE)</f>
        <v>Serviços</v>
      </c>
    </row>
    <row r="11839" spans="1:12" ht="15" customHeight="1" x14ac:dyDescent="0.3">
      <c r="A11839" s="286" t="str">
        <f t="shared" si="370"/>
        <v>2019</v>
      </c>
      <c r="B11839" s="205" t="s">
        <v>679</v>
      </c>
      <c r="C11839" s="205" t="s">
        <v>680</v>
      </c>
      <c r="D11839" s="72" t="str">
        <f t="shared" si="369"/>
        <v>jul/2019</v>
      </c>
      <c r="E11839" s="206">
        <v>43648</v>
      </c>
      <c r="F11839" s="205" t="s">
        <v>161</v>
      </c>
      <c r="G11839" s="205" t="s">
        <v>284</v>
      </c>
      <c r="H11839" s="207" t="s">
        <v>325</v>
      </c>
      <c r="I11839" s="207" t="s">
        <v>147</v>
      </c>
      <c r="J11839" s="256">
        <v>-65</v>
      </c>
      <c r="K11839" s="79" t="str">
        <f>IFERROR(IFERROR(VLOOKUP(I11839,'DE-PARA'!B:D,3,0),VLOOKUP(I11839,'DE-PARA'!C:D,2,0)),"NÃO ENCONTRADO")</f>
        <v>Serviços</v>
      </c>
      <c r="L11839" s="56" t="str">
        <f>VLOOKUP(K11839,'Base -Receita-Despesa'!$B:$AS,1,FALSE)</f>
        <v>Serviços</v>
      </c>
    </row>
    <row r="11840" spans="1:12" ht="15" customHeight="1" x14ac:dyDescent="0.3">
      <c r="A11840" s="286" t="str">
        <f t="shared" si="370"/>
        <v>2019</v>
      </c>
      <c r="B11840" s="205" t="s">
        <v>679</v>
      </c>
      <c r="C11840" s="205" t="s">
        <v>680</v>
      </c>
      <c r="D11840" s="72" t="str">
        <f t="shared" si="369"/>
        <v>jul/2019</v>
      </c>
      <c r="E11840" s="206">
        <v>43648</v>
      </c>
      <c r="F11840" s="205" t="s">
        <v>172</v>
      </c>
      <c r="G11840" s="205" t="s">
        <v>284</v>
      </c>
      <c r="H11840" s="207" t="s">
        <v>2106</v>
      </c>
      <c r="I11840" s="207" t="s">
        <v>126</v>
      </c>
      <c r="J11840" s="208">
        <v>-3870.39</v>
      </c>
      <c r="K11840" s="79" t="str">
        <f>IFERROR(IFERROR(VLOOKUP(I11840,'DE-PARA'!B:D,3,0),VLOOKUP(I11840,'DE-PARA'!C:D,2,0)),"NÃO ENCONTRADO")</f>
        <v>Rescisões Trabalhistas</v>
      </c>
      <c r="L11840" s="56" t="str">
        <f>VLOOKUP(K11840,'Base -Receita-Despesa'!$B:$AS,1,FALSE)</f>
        <v>Rescisões Trabalhistas</v>
      </c>
    </row>
    <row r="11841" spans="1:12" ht="15" customHeight="1" x14ac:dyDescent="0.3">
      <c r="A11841" s="286" t="str">
        <f t="shared" si="370"/>
        <v>2019</v>
      </c>
      <c r="B11841" s="212" t="s">
        <v>679</v>
      </c>
      <c r="C11841" s="212" t="s">
        <v>680</v>
      </c>
      <c r="D11841" s="72" t="str">
        <f t="shared" si="369"/>
        <v>jul/2019</v>
      </c>
      <c r="E11841" s="217">
        <v>43648</v>
      </c>
      <c r="F11841" s="212" t="s">
        <v>172</v>
      </c>
      <c r="G11841" s="212" t="s">
        <v>284</v>
      </c>
      <c r="H11841" s="229" t="s">
        <v>2106</v>
      </c>
      <c r="I11841" s="229" t="s">
        <v>126</v>
      </c>
      <c r="J11841" s="230">
        <v>3870.39</v>
      </c>
      <c r="K11841" s="79" t="str">
        <f>IFERROR(IFERROR(VLOOKUP(I11841,'DE-PARA'!B:D,3,0),VLOOKUP(I11841,'DE-PARA'!C:D,2,0)),"NÃO ENCONTRADO")</f>
        <v>Rescisões Trabalhistas</v>
      </c>
      <c r="L11841" s="56" t="str">
        <f>VLOOKUP(K11841,'Base -Receita-Despesa'!$B:$AS,1,FALSE)</f>
        <v>Rescisões Trabalhistas</v>
      </c>
    </row>
    <row r="11842" spans="1:12" ht="15" customHeight="1" x14ac:dyDescent="0.3">
      <c r="A11842" s="286" t="str">
        <f t="shared" si="370"/>
        <v>2019</v>
      </c>
      <c r="B11842" s="205" t="s">
        <v>681</v>
      </c>
      <c r="C11842" s="205" t="s">
        <v>680</v>
      </c>
      <c r="D11842" s="72" t="str">
        <f t="shared" si="369"/>
        <v>jul/2019</v>
      </c>
      <c r="E11842" s="206">
        <v>43648</v>
      </c>
      <c r="F11842" s="205" t="s">
        <v>513</v>
      </c>
      <c r="G11842" s="205" t="s">
        <v>284</v>
      </c>
      <c r="H11842" s="207" t="s">
        <v>203</v>
      </c>
      <c r="I11842" s="207" t="s">
        <v>289</v>
      </c>
      <c r="J11842" s="207">
        <v>52.74</v>
      </c>
      <c r="K11842" s="79" t="str">
        <f>IFERROR(IFERROR(VLOOKUP(I11842,'DE-PARA'!B:D,3,0),VLOOKUP(I11842,'DE-PARA'!C:D,2,0)),"NÃO ENCONTRADO")</f>
        <v>Entrada Conta Aplicação (+)</v>
      </c>
      <c r="L11842" s="56" t="str">
        <f>VLOOKUP(K11842,'Base -Receita-Despesa'!$B:$AS,1,FALSE)</f>
        <v>ENTRADA CONTA APLICAÇÃO (+)</v>
      </c>
    </row>
    <row r="11843" spans="1:12" ht="15" customHeight="1" x14ac:dyDescent="0.3">
      <c r="A11843" s="286" t="str">
        <f t="shared" si="370"/>
        <v>2019</v>
      </c>
      <c r="B11843" s="205" t="s">
        <v>679</v>
      </c>
      <c r="C11843" s="205" t="s">
        <v>680</v>
      </c>
      <c r="D11843" s="72" t="str">
        <f t="shared" si="369"/>
        <v>jul/2019</v>
      </c>
      <c r="E11843" s="206">
        <v>43648</v>
      </c>
      <c r="F11843" s="205" t="s">
        <v>513</v>
      </c>
      <c r="G11843" s="205" t="s">
        <v>284</v>
      </c>
      <c r="H11843" s="207" t="s">
        <v>203</v>
      </c>
      <c r="I11843" s="207" t="s">
        <v>289</v>
      </c>
      <c r="J11843" s="208">
        <v>1758907.46</v>
      </c>
      <c r="K11843" s="79" t="str">
        <f>IFERROR(IFERROR(VLOOKUP(I11843,'DE-PARA'!B:D,3,0),VLOOKUP(I11843,'DE-PARA'!C:D,2,0)),"NÃO ENCONTRADO")</f>
        <v>Entrada Conta Aplicação (+)</v>
      </c>
      <c r="L11843" s="56" t="str">
        <f>VLOOKUP(K11843,'Base -Receita-Despesa'!$B:$AS,1,FALSE)</f>
        <v>ENTRADA CONTA APLICAÇÃO (+)</v>
      </c>
    </row>
    <row r="11844" spans="1:12" ht="15" customHeight="1" x14ac:dyDescent="0.3">
      <c r="A11844" s="286" t="str">
        <f t="shared" si="370"/>
        <v>2019</v>
      </c>
      <c r="B11844" s="205" t="s">
        <v>681</v>
      </c>
      <c r="C11844" s="205" t="s">
        <v>680</v>
      </c>
      <c r="D11844" s="72" t="str">
        <f t="shared" ref="D11844:D11907" si="371">TEXT(E11844,"mmm/aaaa")</f>
        <v>jul/2019</v>
      </c>
      <c r="E11844" s="206">
        <v>43648</v>
      </c>
      <c r="F11844" s="205" t="s">
        <v>209</v>
      </c>
      <c r="G11844" s="205" t="s">
        <v>284</v>
      </c>
      <c r="H11844" s="207" t="s">
        <v>295</v>
      </c>
      <c r="I11844" s="207" t="s">
        <v>130</v>
      </c>
      <c r="J11844" s="207">
        <v>-52.74</v>
      </c>
      <c r="K11844" s="79" t="str">
        <f>IFERROR(IFERROR(VLOOKUP(I11844,'DE-PARA'!B:D,3,0),VLOOKUP(I11844,'DE-PARA'!C:D,2,0)),"NÃO ENCONTRADO")</f>
        <v>Outras Saídas</v>
      </c>
      <c r="L11844" s="56" t="str">
        <f>VLOOKUP(K11844,'Base -Receita-Despesa'!$B:$AS,1,FALSE)</f>
        <v>Outras Saídas</v>
      </c>
    </row>
    <row r="11845" spans="1:12" ht="15" customHeight="1" x14ac:dyDescent="0.3">
      <c r="A11845" s="286" t="str">
        <f t="shared" si="370"/>
        <v>2019</v>
      </c>
      <c r="B11845" s="205" t="s">
        <v>679</v>
      </c>
      <c r="C11845" s="205" t="s">
        <v>680</v>
      </c>
      <c r="D11845" s="72" t="str">
        <f t="shared" si="371"/>
        <v>jul/2019</v>
      </c>
      <c r="E11845" s="206">
        <v>43648</v>
      </c>
      <c r="F11845" s="205" t="s">
        <v>209</v>
      </c>
      <c r="G11845" s="205" t="s">
        <v>284</v>
      </c>
      <c r="H11845" s="207" t="s">
        <v>295</v>
      </c>
      <c r="I11845" s="207" t="s">
        <v>130</v>
      </c>
      <c r="J11845" s="207">
        <v>-9.5</v>
      </c>
      <c r="K11845" s="79" t="str">
        <f>IFERROR(IFERROR(VLOOKUP(I11845,'DE-PARA'!B:D,3,0),VLOOKUP(I11845,'DE-PARA'!C:D,2,0)),"NÃO ENCONTRADO")</f>
        <v>Outras Saídas</v>
      </c>
      <c r="L11845" s="56" t="str">
        <f>VLOOKUP(K11845,'Base -Receita-Despesa'!$B:$AS,1,FALSE)</f>
        <v>Outras Saídas</v>
      </c>
    </row>
    <row r="11846" spans="1:12" ht="15" customHeight="1" x14ac:dyDescent="0.3">
      <c r="A11846" s="286" t="str">
        <f t="shared" si="370"/>
        <v>2019</v>
      </c>
      <c r="B11846" s="205" t="s">
        <v>679</v>
      </c>
      <c r="C11846" s="205" t="s">
        <v>680</v>
      </c>
      <c r="D11846" s="72" t="str">
        <f t="shared" si="371"/>
        <v>jul/2019</v>
      </c>
      <c r="E11846" s="206">
        <v>43648</v>
      </c>
      <c r="F11846" s="205" t="s">
        <v>209</v>
      </c>
      <c r="G11846" s="205" t="s">
        <v>284</v>
      </c>
      <c r="H11846" s="207" t="s">
        <v>295</v>
      </c>
      <c r="I11846" s="207" t="s">
        <v>130</v>
      </c>
      <c r="J11846" s="207">
        <v>-9.5</v>
      </c>
      <c r="K11846" s="79" t="str">
        <f>IFERROR(IFERROR(VLOOKUP(I11846,'DE-PARA'!B:D,3,0),VLOOKUP(I11846,'DE-PARA'!C:D,2,0)),"NÃO ENCONTRADO")</f>
        <v>Outras Saídas</v>
      </c>
      <c r="L11846" s="56" t="str">
        <f>VLOOKUP(K11846,'Base -Receita-Despesa'!$B:$AS,1,FALSE)</f>
        <v>Outras Saídas</v>
      </c>
    </row>
    <row r="11847" spans="1:12" ht="15" customHeight="1" x14ac:dyDescent="0.3">
      <c r="A11847" s="286" t="str">
        <f t="shared" si="370"/>
        <v>2019</v>
      </c>
      <c r="B11847" s="205" t="s">
        <v>679</v>
      </c>
      <c r="C11847" s="205" t="s">
        <v>680</v>
      </c>
      <c r="D11847" s="72" t="str">
        <f t="shared" si="371"/>
        <v>jul/2019</v>
      </c>
      <c r="E11847" s="206">
        <v>43648</v>
      </c>
      <c r="F11847" s="205" t="s">
        <v>209</v>
      </c>
      <c r="G11847" s="205" t="s">
        <v>284</v>
      </c>
      <c r="H11847" s="207" t="s">
        <v>295</v>
      </c>
      <c r="I11847" s="207" t="s">
        <v>130</v>
      </c>
      <c r="J11847" s="228">
        <v>-9.5</v>
      </c>
      <c r="K11847" s="79" t="str">
        <f>IFERROR(IFERROR(VLOOKUP(I11847,'DE-PARA'!B:D,3,0),VLOOKUP(I11847,'DE-PARA'!C:D,2,0)),"NÃO ENCONTRADO")</f>
        <v>Outras Saídas</v>
      </c>
      <c r="L11847" s="56" t="str">
        <f>VLOOKUP(K11847,'Base -Receita-Despesa'!$B:$AS,1,FALSE)</f>
        <v>Outras Saídas</v>
      </c>
    </row>
    <row r="11848" spans="1:12" ht="15" customHeight="1" x14ac:dyDescent="0.3">
      <c r="A11848" s="286" t="str">
        <f t="shared" si="370"/>
        <v>2019</v>
      </c>
      <c r="B11848" s="205" t="s">
        <v>679</v>
      </c>
      <c r="C11848" s="205" t="s">
        <v>680</v>
      </c>
      <c r="D11848" s="72" t="str">
        <f t="shared" si="371"/>
        <v>jul/2019</v>
      </c>
      <c r="E11848" s="206">
        <v>43648</v>
      </c>
      <c r="F11848" s="205" t="s">
        <v>209</v>
      </c>
      <c r="G11848" s="205" t="s">
        <v>284</v>
      </c>
      <c r="H11848" s="207" t="s">
        <v>295</v>
      </c>
      <c r="I11848" s="207" t="s">
        <v>130</v>
      </c>
      <c r="J11848" s="207">
        <v>-9.5</v>
      </c>
      <c r="K11848" s="79" t="str">
        <f>IFERROR(IFERROR(VLOOKUP(I11848,'DE-PARA'!B:D,3,0),VLOOKUP(I11848,'DE-PARA'!C:D,2,0)),"NÃO ENCONTRADO")</f>
        <v>Outras Saídas</v>
      </c>
      <c r="L11848" s="56" t="str">
        <f>VLOOKUP(K11848,'Base -Receita-Despesa'!$B:$AS,1,FALSE)</f>
        <v>Outras Saídas</v>
      </c>
    </row>
    <row r="11849" spans="1:12" ht="15" customHeight="1" x14ac:dyDescent="0.3">
      <c r="A11849" s="286" t="str">
        <f t="shared" si="370"/>
        <v>2019</v>
      </c>
      <c r="B11849" s="205" t="s">
        <v>679</v>
      </c>
      <c r="C11849" s="205" t="s">
        <v>680</v>
      </c>
      <c r="D11849" s="72" t="str">
        <f t="shared" si="371"/>
        <v>jul/2019</v>
      </c>
      <c r="E11849" s="206">
        <v>43648</v>
      </c>
      <c r="F11849" s="205" t="s">
        <v>209</v>
      </c>
      <c r="G11849" s="205" t="s">
        <v>284</v>
      </c>
      <c r="H11849" s="207" t="s">
        <v>295</v>
      </c>
      <c r="I11849" s="207" t="s">
        <v>130</v>
      </c>
      <c r="J11849" s="207">
        <v>-9.5</v>
      </c>
      <c r="K11849" s="79" t="str">
        <f>IFERROR(IFERROR(VLOOKUP(I11849,'DE-PARA'!B:D,3,0),VLOOKUP(I11849,'DE-PARA'!C:D,2,0)),"NÃO ENCONTRADO")</f>
        <v>Outras Saídas</v>
      </c>
      <c r="L11849" s="56" t="str">
        <f>VLOOKUP(K11849,'Base -Receita-Despesa'!$B:$AS,1,FALSE)</f>
        <v>Outras Saídas</v>
      </c>
    </row>
    <row r="11850" spans="1:12" ht="15" customHeight="1" x14ac:dyDescent="0.3">
      <c r="A11850" s="286" t="str">
        <f t="shared" si="370"/>
        <v>2019</v>
      </c>
      <c r="B11850" s="205" t="s">
        <v>679</v>
      </c>
      <c r="C11850" s="205" t="s">
        <v>680</v>
      </c>
      <c r="D11850" s="72" t="str">
        <f t="shared" si="371"/>
        <v>jul/2019</v>
      </c>
      <c r="E11850" s="206">
        <v>43648</v>
      </c>
      <c r="F11850" s="205" t="s">
        <v>209</v>
      </c>
      <c r="G11850" s="205" t="s">
        <v>284</v>
      </c>
      <c r="H11850" s="207" t="s">
        <v>295</v>
      </c>
      <c r="I11850" s="207" t="s">
        <v>130</v>
      </c>
      <c r="J11850" s="207">
        <v>-9.5</v>
      </c>
      <c r="K11850" s="79" t="str">
        <f>IFERROR(IFERROR(VLOOKUP(I11850,'DE-PARA'!B:D,3,0),VLOOKUP(I11850,'DE-PARA'!C:D,2,0)),"NÃO ENCONTRADO")</f>
        <v>Outras Saídas</v>
      </c>
      <c r="L11850" s="56" t="str">
        <f>VLOOKUP(K11850,'Base -Receita-Despesa'!$B:$AS,1,FALSE)</f>
        <v>Outras Saídas</v>
      </c>
    </row>
    <row r="11851" spans="1:12" ht="15" customHeight="1" x14ac:dyDescent="0.3">
      <c r="A11851" s="286" t="str">
        <f t="shared" si="370"/>
        <v>2019</v>
      </c>
      <c r="B11851" s="205" t="s">
        <v>679</v>
      </c>
      <c r="C11851" s="205" t="s">
        <v>680</v>
      </c>
      <c r="D11851" s="72" t="str">
        <f t="shared" si="371"/>
        <v>jul/2019</v>
      </c>
      <c r="E11851" s="206">
        <v>43648</v>
      </c>
      <c r="F11851" s="205" t="s">
        <v>209</v>
      </c>
      <c r="G11851" s="205" t="s">
        <v>284</v>
      </c>
      <c r="H11851" s="207" t="s">
        <v>295</v>
      </c>
      <c r="I11851" s="207" t="s">
        <v>130</v>
      </c>
      <c r="J11851" s="207">
        <v>-9.5</v>
      </c>
      <c r="K11851" s="79" t="str">
        <f>IFERROR(IFERROR(VLOOKUP(I11851,'DE-PARA'!B:D,3,0),VLOOKUP(I11851,'DE-PARA'!C:D,2,0)),"NÃO ENCONTRADO")</f>
        <v>Outras Saídas</v>
      </c>
      <c r="L11851" s="56" t="str">
        <f>VLOOKUP(K11851,'Base -Receita-Despesa'!$B:$AS,1,FALSE)</f>
        <v>Outras Saídas</v>
      </c>
    </row>
    <row r="11852" spans="1:12" ht="15" customHeight="1" x14ac:dyDescent="0.3">
      <c r="A11852" s="286" t="str">
        <f t="shared" si="370"/>
        <v>2019</v>
      </c>
      <c r="B11852" s="205" t="s">
        <v>679</v>
      </c>
      <c r="C11852" s="205" t="s">
        <v>680</v>
      </c>
      <c r="D11852" s="72" t="str">
        <f t="shared" si="371"/>
        <v>jul/2019</v>
      </c>
      <c r="E11852" s="206">
        <v>43648</v>
      </c>
      <c r="F11852" s="205" t="s">
        <v>209</v>
      </c>
      <c r="G11852" s="205" t="s">
        <v>284</v>
      </c>
      <c r="H11852" s="207" t="s">
        <v>295</v>
      </c>
      <c r="I11852" s="207" t="s">
        <v>130</v>
      </c>
      <c r="J11852" s="207">
        <v>-9.5</v>
      </c>
      <c r="K11852" s="79" t="str">
        <f>IFERROR(IFERROR(VLOOKUP(I11852,'DE-PARA'!B:D,3,0),VLOOKUP(I11852,'DE-PARA'!C:D,2,0)),"NÃO ENCONTRADO")</f>
        <v>Outras Saídas</v>
      </c>
      <c r="L11852" s="56" t="str">
        <f>VLOOKUP(K11852,'Base -Receita-Despesa'!$B:$AS,1,FALSE)</f>
        <v>Outras Saídas</v>
      </c>
    </row>
    <row r="11853" spans="1:12" ht="15" customHeight="1" x14ac:dyDescent="0.3">
      <c r="A11853" s="286" t="str">
        <f t="shared" si="370"/>
        <v>2019</v>
      </c>
      <c r="B11853" s="205" t="s">
        <v>679</v>
      </c>
      <c r="C11853" s="205" t="s">
        <v>680</v>
      </c>
      <c r="D11853" s="72" t="str">
        <f t="shared" si="371"/>
        <v>jul/2019</v>
      </c>
      <c r="E11853" s="206">
        <v>43648</v>
      </c>
      <c r="F11853" s="205" t="s">
        <v>209</v>
      </c>
      <c r="G11853" s="205" t="s">
        <v>284</v>
      </c>
      <c r="H11853" s="207" t="s">
        <v>295</v>
      </c>
      <c r="I11853" s="207" t="s">
        <v>130</v>
      </c>
      <c r="J11853" s="207">
        <v>-9.5</v>
      </c>
      <c r="K11853" s="79" t="str">
        <f>IFERROR(IFERROR(VLOOKUP(I11853,'DE-PARA'!B:D,3,0),VLOOKUP(I11853,'DE-PARA'!C:D,2,0)),"NÃO ENCONTRADO")</f>
        <v>Outras Saídas</v>
      </c>
      <c r="L11853" s="56" t="str">
        <f>VLOOKUP(K11853,'Base -Receita-Despesa'!$B:$AS,1,FALSE)</f>
        <v>Outras Saídas</v>
      </c>
    </row>
    <row r="11854" spans="1:12" ht="15" customHeight="1" x14ac:dyDescent="0.3">
      <c r="A11854" s="286" t="str">
        <f t="shared" si="370"/>
        <v>2019</v>
      </c>
      <c r="B11854" s="205" t="s">
        <v>679</v>
      </c>
      <c r="C11854" s="205" t="s">
        <v>680</v>
      </c>
      <c r="D11854" s="72" t="str">
        <f t="shared" si="371"/>
        <v>jul/2019</v>
      </c>
      <c r="E11854" s="206">
        <v>43648</v>
      </c>
      <c r="F11854" s="205" t="s">
        <v>209</v>
      </c>
      <c r="G11854" s="205" t="s">
        <v>284</v>
      </c>
      <c r="H11854" s="207" t="s">
        <v>295</v>
      </c>
      <c r="I11854" s="207" t="s">
        <v>130</v>
      </c>
      <c r="J11854" s="207">
        <v>-9.5</v>
      </c>
      <c r="K11854" s="79" t="str">
        <f>IFERROR(IFERROR(VLOOKUP(I11854,'DE-PARA'!B:D,3,0),VLOOKUP(I11854,'DE-PARA'!C:D,2,0)),"NÃO ENCONTRADO")</f>
        <v>Outras Saídas</v>
      </c>
      <c r="L11854" s="56" t="str">
        <f>VLOOKUP(K11854,'Base -Receita-Despesa'!$B:$AS,1,FALSE)</f>
        <v>Outras Saídas</v>
      </c>
    </row>
    <row r="11855" spans="1:12" ht="15" customHeight="1" x14ac:dyDescent="0.3">
      <c r="A11855" s="286" t="str">
        <f t="shared" si="370"/>
        <v>2019</v>
      </c>
      <c r="B11855" s="205" t="s">
        <v>679</v>
      </c>
      <c r="C11855" s="205" t="s">
        <v>680</v>
      </c>
      <c r="D11855" s="72" t="str">
        <f t="shared" si="371"/>
        <v>jul/2019</v>
      </c>
      <c r="E11855" s="206">
        <v>43648</v>
      </c>
      <c r="F11855" s="205" t="s">
        <v>209</v>
      </c>
      <c r="G11855" s="205" t="s">
        <v>284</v>
      </c>
      <c r="H11855" s="207" t="s">
        <v>295</v>
      </c>
      <c r="I11855" s="207" t="s">
        <v>130</v>
      </c>
      <c r="J11855" s="207">
        <v>-9.5</v>
      </c>
      <c r="K11855" s="79" t="str">
        <f>IFERROR(IFERROR(VLOOKUP(I11855,'DE-PARA'!B:D,3,0),VLOOKUP(I11855,'DE-PARA'!C:D,2,0)),"NÃO ENCONTRADO")</f>
        <v>Outras Saídas</v>
      </c>
      <c r="L11855" s="56" t="str">
        <f>VLOOKUP(K11855,'Base -Receita-Despesa'!$B:$AS,1,FALSE)</f>
        <v>Outras Saídas</v>
      </c>
    </row>
    <row r="11856" spans="1:12" ht="15" customHeight="1" x14ac:dyDescent="0.3">
      <c r="A11856" s="286" t="str">
        <f t="shared" si="370"/>
        <v>2019</v>
      </c>
      <c r="B11856" s="205" t="s">
        <v>679</v>
      </c>
      <c r="C11856" s="205" t="s">
        <v>680</v>
      </c>
      <c r="D11856" s="72" t="str">
        <f t="shared" si="371"/>
        <v>jul/2019</v>
      </c>
      <c r="E11856" s="206">
        <v>43648</v>
      </c>
      <c r="F11856" s="205" t="s">
        <v>209</v>
      </c>
      <c r="G11856" s="205" t="s">
        <v>284</v>
      </c>
      <c r="H11856" s="207" t="s">
        <v>295</v>
      </c>
      <c r="I11856" s="207" t="s">
        <v>130</v>
      </c>
      <c r="J11856" s="207">
        <v>-9.5</v>
      </c>
      <c r="K11856" s="79" t="str">
        <f>IFERROR(IFERROR(VLOOKUP(I11856,'DE-PARA'!B:D,3,0),VLOOKUP(I11856,'DE-PARA'!C:D,2,0)),"NÃO ENCONTRADO")</f>
        <v>Outras Saídas</v>
      </c>
      <c r="L11856" s="56" t="str">
        <f>VLOOKUP(K11856,'Base -Receita-Despesa'!$B:$AS,1,FALSE)</f>
        <v>Outras Saídas</v>
      </c>
    </row>
    <row r="11857" spans="1:12" ht="15" customHeight="1" x14ac:dyDescent="0.3">
      <c r="A11857" s="286" t="str">
        <f t="shared" si="370"/>
        <v>2019</v>
      </c>
      <c r="B11857" s="205" t="s">
        <v>679</v>
      </c>
      <c r="C11857" s="205" t="s">
        <v>680</v>
      </c>
      <c r="D11857" s="72" t="str">
        <f t="shared" si="371"/>
        <v>jul/2019</v>
      </c>
      <c r="E11857" s="206">
        <v>43648</v>
      </c>
      <c r="F11857" s="205" t="s">
        <v>209</v>
      </c>
      <c r="G11857" s="205" t="s">
        <v>284</v>
      </c>
      <c r="H11857" s="207" t="s">
        <v>295</v>
      </c>
      <c r="I11857" s="207" t="s">
        <v>130</v>
      </c>
      <c r="J11857" s="207">
        <v>-9.5</v>
      </c>
      <c r="K11857" s="79" t="str">
        <f>IFERROR(IFERROR(VLOOKUP(I11857,'DE-PARA'!B:D,3,0),VLOOKUP(I11857,'DE-PARA'!C:D,2,0)),"NÃO ENCONTRADO")</f>
        <v>Outras Saídas</v>
      </c>
      <c r="L11857" s="56" t="str">
        <f>VLOOKUP(K11857,'Base -Receita-Despesa'!$B:$AS,1,FALSE)</f>
        <v>Outras Saídas</v>
      </c>
    </row>
    <row r="11858" spans="1:12" ht="15" customHeight="1" x14ac:dyDescent="0.3">
      <c r="A11858" s="286" t="str">
        <f t="shared" si="370"/>
        <v>2019</v>
      </c>
      <c r="B11858" s="205" t="s">
        <v>679</v>
      </c>
      <c r="C11858" s="205" t="s">
        <v>680</v>
      </c>
      <c r="D11858" s="72" t="str">
        <f t="shared" si="371"/>
        <v>jul/2019</v>
      </c>
      <c r="E11858" s="206">
        <v>43648</v>
      </c>
      <c r="F11858" s="205" t="s">
        <v>209</v>
      </c>
      <c r="G11858" s="205" t="s">
        <v>284</v>
      </c>
      <c r="H11858" s="207" t="s">
        <v>295</v>
      </c>
      <c r="I11858" s="207" t="s">
        <v>130</v>
      </c>
      <c r="J11858" s="207">
        <v>-9.5</v>
      </c>
      <c r="K11858" s="79" t="str">
        <f>IFERROR(IFERROR(VLOOKUP(I11858,'DE-PARA'!B:D,3,0),VLOOKUP(I11858,'DE-PARA'!C:D,2,0)),"NÃO ENCONTRADO")</f>
        <v>Outras Saídas</v>
      </c>
      <c r="L11858" s="56" t="str">
        <f>VLOOKUP(K11858,'Base -Receita-Despesa'!$B:$AS,1,FALSE)</f>
        <v>Outras Saídas</v>
      </c>
    </row>
    <row r="11859" spans="1:12" ht="15" customHeight="1" x14ac:dyDescent="0.3">
      <c r="A11859" s="286" t="str">
        <f t="shared" si="370"/>
        <v>2019</v>
      </c>
      <c r="B11859" s="205" t="s">
        <v>679</v>
      </c>
      <c r="C11859" s="205" t="s">
        <v>680</v>
      </c>
      <c r="D11859" s="72" t="str">
        <f t="shared" si="371"/>
        <v>jul/2019</v>
      </c>
      <c r="E11859" s="206">
        <v>43648</v>
      </c>
      <c r="F11859" s="205" t="s">
        <v>209</v>
      </c>
      <c r="G11859" s="205" t="s">
        <v>284</v>
      </c>
      <c r="H11859" s="207" t="s">
        <v>295</v>
      </c>
      <c r="I11859" s="225" t="s">
        <v>130</v>
      </c>
      <c r="J11859" s="207">
        <v>-9.5</v>
      </c>
      <c r="K11859" s="79" t="str">
        <f>IFERROR(IFERROR(VLOOKUP(I11859,'DE-PARA'!B:D,3,0),VLOOKUP(I11859,'DE-PARA'!C:D,2,0)),"NÃO ENCONTRADO")</f>
        <v>Outras Saídas</v>
      </c>
      <c r="L11859" s="56" t="str">
        <f>VLOOKUP(K11859,'Base -Receita-Despesa'!$B:$AS,1,FALSE)</f>
        <v>Outras Saídas</v>
      </c>
    </row>
    <row r="11860" spans="1:12" ht="15" customHeight="1" x14ac:dyDescent="0.3">
      <c r="A11860" s="286" t="str">
        <f t="shared" si="370"/>
        <v>2019</v>
      </c>
      <c r="B11860" s="205" t="s">
        <v>679</v>
      </c>
      <c r="C11860" s="205" t="s">
        <v>680</v>
      </c>
      <c r="D11860" s="72" t="str">
        <f t="shared" si="371"/>
        <v>jul/2019</v>
      </c>
      <c r="E11860" s="206">
        <v>43648</v>
      </c>
      <c r="F11860" s="205" t="s">
        <v>209</v>
      </c>
      <c r="G11860" s="205" t="s">
        <v>284</v>
      </c>
      <c r="H11860" s="207" t="s">
        <v>295</v>
      </c>
      <c r="I11860" s="207" t="s">
        <v>130</v>
      </c>
      <c r="J11860" s="207">
        <v>-9.5</v>
      </c>
      <c r="K11860" s="79" t="str">
        <f>IFERROR(IFERROR(VLOOKUP(I11860,'DE-PARA'!B:D,3,0),VLOOKUP(I11860,'DE-PARA'!C:D,2,0)),"NÃO ENCONTRADO")</f>
        <v>Outras Saídas</v>
      </c>
      <c r="L11860" s="56" t="str">
        <f>VLOOKUP(K11860,'Base -Receita-Despesa'!$B:$AS,1,FALSE)</f>
        <v>Outras Saídas</v>
      </c>
    </row>
    <row r="11861" spans="1:12" ht="15" customHeight="1" x14ac:dyDescent="0.3">
      <c r="A11861" s="286" t="str">
        <f t="shared" si="370"/>
        <v>2019</v>
      </c>
      <c r="B11861" s="205" t="s">
        <v>679</v>
      </c>
      <c r="C11861" s="205" t="s">
        <v>680</v>
      </c>
      <c r="D11861" s="72" t="str">
        <f t="shared" si="371"/>
        <v>jul/2019</v>
      </c>
      <c r="E11861" s="206">
        <v>43648</v>
      </c>
      <c r="F11861" s="205" t="s">
        <v>209</v>
      </c>
      <c r="G11861" s="205" t="s">
        <v>284</v>
      </c>
      <c r="H11861" s="207" t="s">
        <v>295</v>
      </c>
      <c r="I11861" s="207" t="s">
        <v>130</v>
      </c>
      <c r="J11861" s="207">
        <v>-9.5</v>
      </c>
      <c r="K11861" s="79" t="str">
        <f>IFERROR(IFERROR(VLOOKUP(I11861,'DE-PARA'!B:D,3,0),VLOOKUP(I11861,'DE-PARA'!C:D,2,0)),"NÃO ENCONTRADO")</f>
        <v>Outras Saídas</v>
      </c>
      <c r="L11861" s="56" t="str">
        <f>VLOOKUP(K11861,'Base -Receita-Despesa'!$B:$AS,1,FALSE)</f>
        <v>Outras Saídas</v>
      </c>
    </row>
    <row r="11862" spans="1:12" ht="15" customHeight="1" x14ac:dyDescent="0.3">
      <c r="A11862" s="286" t="str">
        <f t="shared" si="370"/>
        <v>2019</v>
      </c>
      <c r="B11862" s="205" t="s">
        <v>679</v>
      </c>
      <c r="C11862" s="205" t="s">
        <v>680</v>
      </c>
      <c r="D11862" s="72" t="str">
        <f t="shared" si="371"/>
        <v>jul/2019</v>
      </c>
      <c r="E11862" s="206">
        <v>43648</v>
      </c>
      <c r="F11862" s="205" t="s">
        <v>209</v>
      </c>
      <c r="G11862" s="205" t="s">
        <v>284</v>
      </c>
      <c r="H11862" s="207" t="s">
        <v>295</v>
      </c>
      <c r="I11862" s="207" t="s">
        <v>130</v>
      </c>
      <c r="J11862" s="207">
        <v>-9.5</v>
      </c>
      <c r="K11862" s="79" t="str">
        <f>IFERROR(IFERROR(VLOOKUP(I11862,'DE-PARA'!B:D,3,0),VLOOKUP(I11862,'DE-PARA'!C:D,2,0)),"NÃO ENCONTRADO")</f>
        <v>Outras Saídas</v>
      </c>
      <c r="L11862" s="56" t="str">
        <f>VLOOKUP(K11862,'Base -Receita-Despesa'!$B:$AS,1,FALSE)</f>
        <v>Outras Saídas</v>
      </c>
    </row>
    <row r="11863" spans="1:12" ht="15" customHeight="1" x14ac:dyDescent="0.3">
      <c r="A11863" s="286" t="str">
        <f t="shared" si="370"/>
        <v>2019</v>
      </c>
      <c r="B11863" s="205" t="s">
        <v>679</v>
      </c>
      <c r="C11863" s="205" t="s">
        <v>680</v>
      </c>
      <c r="D11863" s="72" t="str">
        <f t="shared" si="371"/>
        <v>jul/2019</v>
      </c>
      <c r="E11863" s="206">
        <v>43648</v>
      </c>
      <c r="F11863" s="205" t="s">
        <v>209</v>
      </c>
      <c r="G11863" s="205" t="s">
        <v>284</v>
      </c>
      <c r="H11863" s="207" t="s">
        <v>295</v>
      </c>
      <c r="I11863" s="207" t="s">
        <v>130</v>
      </c>
      <c r="J11863" s="207">
        <v>-9.5</v>
      </c>
      <c r="K11863" s="79" t="str">
        <f>IFERROR(IFERROR(VLOOKUP(I11863,'DE-PARA'!B:D,3,0),VLOOKUP(I11863,'DE-PARA'!C:D,2,0)),"NÃO ENCONTRADO")</f>
        <v>Outras Saídas</v>
      </c>
      <c r="L11863" s="56" t="str">
        <f>VLOOKUP(K11863,'Base -Receita-Despesa'!$B:$AS,1,FALSE)</f>
        <v>Outras Saídas</v>
      </c>
    </row>
    <row r="11864" spans="1:12" ht="15" customHeight="1" x14ac:dyDescent="0.3">
      <c r="A11864" s="286" t="str">
        <f t="shared" si="370"/>
        <v>2019</v>
      </c>
      <c r="B11864" s="205" t="s">
        <v>679</v>
      </c>
      <c r="C11864" s="205" t="s">
        <v>680</v>
      </c>
      <c r="D11864" s="72" t="str">
        <f t="shared" si="371"/>
        <v>jul/2019</v>
      </c>
      <c r="E11864" s="206">
        <v>43648</v>
      </c>
      <c r="F11864" s="205" t="s">
        <v>209</v>
      </c>
      <c r="G11864" s="205" t="s">
        <v>284</v>
      </c>
      <c r="H11864" s="207" t="s">
        <v>295</v>
      </c>
      <c r="I11864" s="207" t="s">
        <v>130</v>
      </c>
      <c r="J11864" s="207">
        <v>-9.5</v>
      </c>
      <c r="K11864" s="79" t="str">
        <f>IFERROR(IFERROR(VLOOKUP(I11864,'DE-PARA'!B:D,3,0),VLOOKUP(I11864,'DE-PARA'!C:D,2,0)),"NÃO ENCONTRADO")</f>
        <v>Outras Saídas</v>
      </c>
      <c r="L11864" s="56" t="str">
        <f>VLOOKUP(K11864,'Base -Receita-Despesa'!$B:$AS,1,FALSE)</f>
        <v>Outras Saídas</v>
      </c>
    </row>
    <row r="11865" spans="1:12" ht="15" customHeight="1" x14ac:dyDescent="0.3">
      <c r="A11865" s="286" t="str">
        <f t="shared" si="370"/>
        <v>2019</v>
      </c>
      <c r="B11865" s="205" t="s">
        <v>679</v>
      </c>
      <c r="C11865" s="205" t="s">
        <v>680</v>
      </c>
      <c r="D11865" s="72" t="str">
        <f t="shared" si="371"/>
        <v>jul/2019</v>
      </c>
      <c r="E11865" s="206">
        <v>43648</v>
      </c>
      <c r="F11865" s="205" t="s">
        <v>209</v>
      </c>
      <c r="G11865" s="205" t="s">
        <v>284</v>
      </c>
      <c r="H11865" s="207" t="s">
        <v>295</v>
      </c>
      <c r="I11865" s="207" t="s">
        <v>130</v>
      </c>
      <c r="J11865" s="207">
        <v>-9.5</v>
      </c>
      <c r="K11865" s="79" t="str">
        <f>IFERROR(IFERROR(VLOOKUP(I11865,'DE-PARA'!B:D,3,0),VLOOKUP(I11865,'DE-PARA'!C:D,2,0)),"NÃO ENCONTRADO")</f>
        <v>Outras Saídas</v>
      </c>
      <c r="L11865" s="56" t="str">
        <f>VLOOKUP(K11865,'Base -Receita-Despesa'!$B:$AS,1,FALSE)</f>
        <v>Outras Saídas</v>
      </c>
    </row>
    <row r="11866" spans="1:12" ht="15" customHeight="1" x14ac:dyDescent="0.3">
      <c r="A11866" s="286" t="str">
        <f t="shared" si="370"/>
        <v>2019</v>
      </c>
      <c r="B11866" s="205" t="s">
        <v>679</v>
      </c>
      <c r="C11866" s="205" t="s">
        <v>680</v>
      </c>
      <c r="D11866" s="72" t="str">
        <f t="shared" si="371"/>
        <v>jul/2019</v>
      </c>
      <c r="E11866" s="206">
        <v>43648</v>
      </c>
      <c r="F11866" s="205" t="s">
        <v>209</v>
      </c>
      <c r="G11866" s="205" t="s">
        <v>284</v>
      </c>
      <c r="H11866" s="207" t="s">
        <v>295</v>
      </c>
      <c r="I11866" s="207" t="s">
        <v>130</v>
      </c>
      <c r="J11866" s="207">
        <v>-9.5</v>
      </c>
      <c r="K11866" s="79" t="str">
        <f>IFERROR(IFERROR(VLOOKUP(I11866,'DE-PARA'!B:D,3,0),VLOOKUP(I11866,'DE-PARA'!C:D,2,0)),"NÃO ENCONTRADO")</f>
        <v>Outras Saídas</v>
      </c>
      <c r="L11866" s="56" t="str">
        <f>VLOOKUP(K11866,'Base -Receita-Despesa'!$B:$AS,1,FALSE)</f>
        <v>Outras Saídas</v>
      </c>
    </row>
    <row r="11867" spans="1:12" ht="15" customHeight="1" x14ac:dyDescent="0.3">
      <c r="A11867" s="286" t="str">
        <f t="shared" si="370"/>
        <v>2019</v>
      </c>
      <c r="B11867" s="205" t="s">
        <v>679</v>
      </c>
      <c r="C11867" s="205" t="s">
        <v>680</v>
      </c>
      <c r="D11867" s="72" t="str">
        <f t="shared" si="371"/>
        <v>jul/2019</v>
      </c>
      <c r="E11867" s="206">
        <v>43649</v>
      </c>
      <c r="F11867" s="205">
        <v>7</v>
      </c>
      <c r="G11867" s="205" t="s">
        <v>284</v>
      </c>
      <c r="H11867" s="207" t="s">
        <v>285</v>
      </c>
      <c r="I11867" s="207" t="s">
        <v>241</v>
      </c>
      <c r="J11867" s="208">
        <v>-6464.85</v>
      </c>
      <c r="K11867" s="79" t="str">
        <f>IFERROR(IFERROR(VLOOKUP(I11867,'DE-PARA'!B:D,3,0),VLOOKUP(I11867,'DE-PARA'!C:D,2,0)),"NÃO ENCONTRADO")</f>
        <v>Materiais</v>
      </c>
      <c r="L11867" s="56" t="str">
        <f>VLOOKUP(K11867,'Base -Receita-Despesa'!$B:$AS,1,FALSE)</f>
        <v>Materiais</v>
      </c>
    </row>
    <row r="11868" spans="1:12" ht="15" customHeight="1" x14ac:dyDescent="0.3">
      <c r="A11868" s="286" t="str">
        <f t="shared" si="370"/>
        <v>2019</v>
      </c>
      <c r="B11868" s="205" t="s">
        <v>679</v>
      </c>
      <c r="C11868" s="205" t="s">
        <v>680</v>
      </c>
      <c r="D11868" s="72" t="str">
        <f t="shared" si="371"/>
        <v>jul/2019</v>
      </c>
      <c r="E11868" s="206">
        <v>43649</v>
      </c>
      <c r="F11868" s="205">
        <v>181</v>
      </c>
      <c r="G11868" s="205" t="s">
        <v>284</v>
      </c>
      <c r="H11868" s="207" t="s">
        <v>321</v>
      </c>
      <c r="I11868" s="207" t="s">
        <v>266</v>
      </c>
      <c r="J11868" s="208">
        <v>-37500</v>
      </c>
      <c r="K11868" s="79" t="str">
        <f>IFERROR(IFERROR(VLOOKUP(I11868,'DE-PARA'!B:D,3,0),VLOOKUP(I11868,'DE-PARA'!C:D,2,0)),"NÃO ENCONTRADO")</f>
        <v>Serviços</v>
      </c>
      <c r="L11868" s="56" t="str">
        <f>VLOOKUP(K11868,'Base -Receita-Despesa'!$B:$AS,1,FALSE)</f>
        <v>Serviços</v>
      </c>
    </row>
    <row r="11869" spans="1:12" ht="15" customHeight="1" x14ac:dyDescent="0.3">
      <c r="A11869" s="286" t="str">
        <f t="shared" si="370"/>
        <v>2019</v>
      </c>
      <c r="B11869" s="205" t="s">
        <v>679</v>
      </c>
      <c r="C11869" s="205" t="s">
        <v>680</v>
      </c>
      <c r="D11869" s="72" t="str">
        <f t="shared" si="371"/>
        <v>jul/2019</v>
      </c>
      <c r="E11869" s="206">
        <v>43649</v>
      </c>
      <c r="F11869" s="205">
        <v>197</v>
      </c>
      <c r="G11869" s="205" t="s">
        <v>284</v>
      </c>
      <c r="H11869" s="207" t="s">
        <v>162</v>
      </c>
      <c r="I11869" s="207" t="s">
        <v>163</v>
      </c>
      <c r="J11869" s="208">
        <v>-7000</v>
      </c>
      <c r="K11869" s="79" t="str">
        <f>IFERROR(IFERROR(VLOOKUP(I11869,'DE-PARA'!B:D,3,0),VLOOKUP(I11869,'DE-PARA'!C:D,2,0)),"NÃO ENCONTRADO")</f>
        <v>Serviços</v>
      </c>
      <c r="L11869" s="56" t="str">
        <f>VLOOKUP(K11869,'Base -Receita-Despesa'!$B:$AS,1,FALSE)</f>
        <v>Serviços</v>
      </c>
    </row>
    <row r="11870" spans="1:12" ht="15" customHeight="1" x14ac:dyDescent="0.3">
      <c r="A11870" s="286" t="str">
        <f t="shared" si="370"/>
        <v>2019</v>
      </c>
      <c r="B11870" s="205" t="s">
        <v>679</v>
      </c>
      <c r="C11870" s="205" t="s">
        <v>680</v>
      </c>
      <c r="D11870" s="72" t="str">
        <f t="shared" si="371"/>
        <v>jul/2019</v>
      </c>
      <c r="E11870" s="206">
        <v>43649</v>
      </c>
      <c r="F11870" s="205">
        <v>202</v>
      </c>
      <c r="G11870" s="205" t="s">
        <v>284</v>
      </c>
      <c r="H11870" s="207" t="s">
        <v>2104</v>
      </c>
      <c r="I11870" s="207" t="s">
        <v>2119</v>
      </c>
      <c r="J11870" s="208">
        <v>-27310.16</v>
      </c>
      <c r="K11870" s="79" t="str">
        <f>IFERROR(IFERROR(VLOOKUP(I11870,'DE-PARA'!B:D,3,0),VLOOKUP(I11870,'DE-PARA'!C:D,2,0)),"NÃO ENCONTRADO")</f>
        <v>Pessoal</v>
      </c>
      <c r="L11870" s="56" t="str">
        <f>VLOOKUP(K11870,'Base -Receita-Despesa'!$B:$AS,1,FALSE)</f>
        <v>Pessoal</v>
      </c>
    </row>
    <row r="11871" spans="1:12" ht="15" customHeight="1" x14ac:dyDescent="0.3">
      <c r="A11871" s="286" t="str">
        <f t="shared" si="370"/>
        <v>2019</v>
      </c>
      <c r="B11871" s="205" t="s">
        <v>679</v>
      </c>
      <c r="C11871" s="205" t="s">
        <v>680</v>
      </c>
      <c r="D11871" s="72" t="str">
        <f t="shared" si="371"/>
        <v>jul/2019</v>
      </c>
      <c r="E11871" s="206">
        <v>43649</v>
      </c>
      <c r="F11871" s="205">
        <v>458</v>
      </c>
      <c r="G11871" s="205" t="s">
        <v>284</v>
      </c>
      <c r="H11871" s="207" t="s">
        <v>322</v>
      </c>
      <c r="I11871" s="207" t="s">
        <v>118</v>
      </c>
      <c r="J11871" s="208">
        <v>-58850</v>
      </c>
      <c r="K11871" s="79" t="str">
        <f>IFERROR(IFERROR(VLOOKUP(I11871,'DE-PARA'!B:D,3,0),VLOOKUP(I11871,'DE-PARA'!C:D,2,0)),"NÃO ENCONTRADO")</f>
        <v>Serviços</v>
      </c>
      <c r="L11871" s="56" t="str">
        <f>VLOOKUP(K11871,'Base -Receita-Despesa'!$B:$AS,1,FALSE)</f>
        <v>Serviços</v>
      </c>
    </row>
    <row r="11872" spans="1:12" ht="15" customHeight="1" x14ac:dyDescent="0.3">
      <c r="A11872" s="286" t="str">
        <f t="shared" si="370"/>
        <v>2019</v>
      </c>
      <c r="B11872" s="205" t="s">
        <v>679</v>
      </c>
      <c r="C11872" s="205" t="s">
        <v>680</v>
      </c>
      <c r="D11872" s="72" t="str">
        <f t="shared" si="371"/>
        <v>jul/2019</v>
      </c>
      <c r="E11872" s="206">
        <v>43649</v>
      </c>
      <c r="F11872" s="205">
        <v>1771</v>
      </c>
      <c r="G11872" s="205" t="s">
        <v>284</v>
      </c>
      <c r="H11872" s="207" t="s">
        <v>1974</v>
      </c>
      <c r="I11872" s="207" t="s">
        <v>245</v>
      </c>
      <c r="J11872" s="207">
        <v>-348.6</v>
      </c>
      <c r="K11872" s="79" t="str">
        <f>IFERROR(IFERROR(VLOOKUP(I11872,'DE-PARA'!B:D,3,0),VLOOKUP(I11872,'DE-PARA'!C:D,2,0)),"NÃO ENCONTRADO")</f>
        <v>Materiais</v>
      </c>
      <c r="L11872" s="56" t="str">
        <f>VLOOKUP(K11872,'Base -Receita-Despesa'!$B:$AS,1,FALSE)</f>
        <v>Materiais</v>
      </c>
    </row>
    <row r="11873" spans="1:12" ht="15" customHeight="1" x14ac:dyDescent="0.3">
      <c r="A11873" s="286" t="str">
        <f t="shared" si="370"/>
        <v>2019</v>
      </c>
      <c r="B11873" s="205" t="s">
        <v>679</v>
      </c>
      <c r="C11873" s="205" t="s">
        <v>680</v>
      </c>
      <c r="D11873" s="72" t="str">
        <f t="shared" si="371"/>
        <v>jul/2019</v>
      </c>
      <c r="E11873" s="206">
        <v>43649</v>
      </c>
      <c r="F11873" s="205">
        <v>1771</v>
      </c>
      <c r="G11873" s="205" t="s">
        <v>284</v>
      </c>
      <c r="H11873" s="207" t="s">
        <v>1974</v>
      </c>
      <c r="I11873" s="207" t="s">
        <v>189</v>
      </c>
      <c r="J11873" s="207">
        <v>-20</v>
      </c>
      <c r="K11873" s="79" t="str">
        <f>IFERROR(IFERROR(VLOOKUP(I11873,'DE-PARA'!B:D,3,0),VLOOKUP(I11873,'DE-PARA'!C:D,2,0)),"NÃO ENCONTRADO")</f>
        <v>Outras Saídas</v>
      </c>
      <c r="L11873" s="56" t="str">
        <f>VLOOKUP(K11873,'Base -Receita-Despesa'!$B:$AS,1,FALSE)</f>
        <v>Outras Saídas</v>
      </c>
    </row>
    <row r="11874" spans="1:12" ht="15" customHeight="1" x14ac:dyDescent="0.3">
      <c r="A11874" s="286" t="str">
        <f t="shared" si="370"/>
        <v>2019</v>
      </c>
      <c r="B11874" s="205" t="s">
        <v>679</v>
      </c>
      <c r="C11874" s="205" t="s">
        <v>680</v>
      </c>
      <c r="D11874" s="72" t="str">
        <f t="shared" si="371"/>
        <v>jul/2019</v>
      </c>
      <c r="E11874" s="206">
        <v>43649</v>
      </c>
      <c r="F11874" s="205">
        <v>1773</v>
      </c>
      <c r="G11874" s="205" t="s">
        <v>284</v>
      </c>
      <c r="H11874" s="207" t="s">
        <v>1974</v>
      </c>
      <c r="I11874" s="207" t="s">
        <v>245</v>
      </c>
      <c r="J11874" s="207">
        <v>-278.60000000000002</v>
      </c>
      <c r="K11874" s="79" t="str">
        <f>IFERROR(IFERROR(VLOOKUP(I11874,'DE-PARA'!B:D,3,0),VLOOKUP(I11874,'DE-PARA'!C:D,2,0)),"NÃO ENCONTRADO")</f>
        <v>Materiais</v>
      </c>
      <c r="L11874" s="56" t="str">
        <f>VLOOKUP(K11874,'Base -Receita-Despesa'!$B:$AS,1,FALSE)</f>
        <v>Materiais</v>
      </c>
    </row>
    <row r="11875" spans="1:12" ht="15" customHeight="1" x14ac:dyDescent="0.3">
      <c r="A11875" s="286" t="str">
        <f t="shared" si="370"/>
        <v>2019</v>
      </c>
      <c r="B11875" s="205" t="s">
        <v>679</v>
      </c>
      <c r="C11875" s="205" t="s">
        <v>680</v>
      </c>
      <c r="D11875" s="72" t="str">
        <f t="shared" si="371"/>
        <v>jul/2019</v>
      </c>
      <c r="E11875" s="206">
        <v>43649</v>
      </c>
      <c r="F11875" s="205">
        <v>1773</v>
      </c>
      <c r="G11875" s="205" t="s">
        <v>284</v>
      </c>
      <c r="H11875" s="207" t="s">
        <v>1974</v>
      </c>
      <c r="I11875" s="207" t="s">
        <v>189</v>
      </c>
      <c r="J11875" s="207">
        <v>-19</v>
      </c>
      <c r="K11875" s="79" t="str">
        <f>IFERROR(IFERROR(VLOOKUP(I11875,'DE-PARA'!B:D,3,0),VLOOKUP(I11875,'DE-PARA'!C:D,2,0)),"NÃO ENCONTRADO")</f>
        <v>Outras Saídas</v>
      </c>
      <c r="L11875" s="56" t="str">
        <f>VLOOKUP(K11875,'Base -Receita-Despesa'!$B:$AS,1,FALSE)</f>
        <v>Outras Saídas</v>
      </c>
    </row>
    <row r="11876" spans="1:12" ht="15" customHeight="1" x14ac:dyDescent="0.3">
      <c r="A11876" s="286" t="str">
        <f t="shared" si="370"/>
        <v>2019</v>
      </c>
      <c r="B11876" s="205" t="s">
        <v>679</v>
      </c>
      <c r="C11876" s="205" t="s">
        <v>680</v>
      </c>
      <c r="D11876" s="72" t="str">
        <f t="shared" si="371"/>
        <v>jul/2019</v>
      </c>
      <c r="E11876" s="206">
        <v>43649</v>
      </c>
      <c r="F11876" s="205">
        <v>2161</v>
      </c>
      <c r="G11876" s="205" t="s">
        <v>284</v>
      </c>
      <c r="H11876" s="207" t="s">
        <v>1275</v>
      </c>
      <c r="I11876" s="207" t="s">
        <v>116</v>
      </c>
      <c r="J11876" s="208">
        <v>-102490.94</v>
      </c>
      <c r="K11876" s="79" t="str">
        <f>IFERROR(IFERROR(VLOOKUP(I11876,'DE-PARA'!B:D,3,0),VLOOKUP(I11876,'DE-PARA'!C:D,2,0)),"NÃO ENCONTRADO")</f>
        <v>Serviços</v>
      </c>
      <c r="L11876" s="56" t="str">
        <f>VLOOKUP(K11876,'Base -Receita-Despesa'!$B:$AS,1,FALSE)</f>
        <v>Serviços</v>
      </c>
    </row>
    <row r="11877" spans="1:12" ht="15" customHeight="1" x14ac:dyDescent="0.3">
      <c r="A11877" s="286" t="str">
        <f t="shared" si="370"/>
        <v>2019</v>
      </c>
      <c r="B11877" s="205" t="s">
        <v>679</v>
      </c>
      <c r="C11877" s="205" t="s">
        <v>680</v>
      </c>
      <c r="D11877" s="72" t="str">
        <f t="shared" si="371"/>
        <v>jul/2019</v>
      </c>
      <c r="E11877" s="206">
        <v>43649</v>
      </c>
      <c r="F11877" s="205">
        <v>2986</v>
      </c>
      <c r="G11877" s="205" t="s">
        <v>284</v>
      </c>
      <c r="H11877" s="207" t="s">
        <v>285</v>
      </c>
      <c r="I11877" s="207" t="s">
        <v>241</v>
      </c>
      <c r="J11877" s="208">
        <v>-1299.8599999999999</v>
      </c>
      <c r="K11877" s="79" t="str">
        <f>IFERROR(IFERROR(VLOOKUP(I11877,'DE-PARA'!B:D,3,0),VLOOKUP(I11877,'DE-PARA'!C:D,2,0)),"NÃO ENCONTRADO")</f>
        <v>Materiais</v>
      </c>
      <c r="L11877" s="56" t="str">
        <f>VLOOKUP(K11877,'Base -Receita-Despesa'!$B:$AS,1,FALSE)</f>
        <v>Materiais</v>
      </c>
    </row>
    <row r="11878" spans="1:12" ht="15" customHeight="1" x14ac:dyDescent="0.3">
      <c r="A11878" s="286" t="str">
        <f t="shared" si="370"/>
        <v>2019</v>
      </c>
      <c r="B11878" s="205" t="s">
        <v>679</v>
      </c>
      <c r="C11878" s="205" t="s">
        <v>680</v>
      </c>
      <c r="D11878" s="72" t="str">
        <f t="shared" si="371"/>
        <v>jul/2019</v>
      </c>
      <c r="E11878" s="206">
        <v>43649</v>
      </c>
      <c r="F11878" s="205">
        <v>3024</v>
      </c>
      <c r="G11878" s="205" t="s">
        <v>284</v>
      </c>
      <c r="H11878" s="207" t="s">
        <v>285</v>
      </c>
      <c r="I11878" s="207" t="s">
        <v>241</v>
      </c>
      <c r="J11878" s="207">
        <v>-874.75</v>
      </c>
      <c r="K11878" s="79" t="str">
        <f>IFERROR(IFERROR(VLOOKUP(I11878,'DE-PARA'!B:D,3,0),VLOOKUP(I11878,'DE-PARA'!C:D,2,0)),"NÃO ENCONTRADO")</f>
        <v>Materiais</v>
      </c>
      <c r="L11878" s="56" t="str">
        <f>VLOOKUP(K11878,'Base -Receita-Despesa'!$B:$AS,1,FALSE)</f>
        <v>Materiais</v>
      </c>
    </row>
    <row r="11879" spans="1:12" ht="15" customHeight="1" x14ac:dyDescent="0.3">
      <c r="A11879" s="286" t="str">
        <f t="shared" si="370"/>
        <v>2019</v>
      </c>
      <c r="B11879" s="205" t="s">
        <v>679</v>
      </c>
      <c r="C11879" s="205" t="s">
        <v>680</v>
      </c>
      <c r="D11879" s="72" t="str">
        <f t="shared" si="371"/>
        <v>jul/2019</v>
      </c>
      <c r="E11879" s="206">
        <v>43649</v>
      </c>
      <c r="F11879" s="205">
        <v>3230</v>
      </c>
      <c r="G11879" s="205" t="s">
        <v>284</v>
      </c>
      <c r="H11879" s="207" t="s">
        <v>285</v>
      </c>
      <c r="I11879" s="207" t="s">
        <v>241</v>
      </c>
      <c r="J11879" s="207">
        <v>-398.5</v>
      </c>
      <c r="K11879" s="79" t="str">
        <f>IFERROR(IFERROR(VLOOKUP(I11879,'DE-PARA'!B:D,3,0),VLOOKUP(I11879,'DE-PARA'!C:D,2,0)),"NÃO ENCONTRADO")</f>
        <v>Materiais</v>
      </c>
      <c r="L11879" s="56" t="str">
        <f>VLOOKUP(K11879,'Base -Receita-Despesa'!$B:$AS,1,FALSE)</f>
        <v>Materiais</v>
      </c>
    </row>
    <row r="11880" spans="1:12" ht="15" customHeight="1" x14ac:dyDescent="0.3">
      <c r="A11880" s="286" t="str">
        <f t="shared" si="370"/>
        <v>2019</v>
      </c>
      <c r="B11880" s="205" t="s">
        <v>679</v>
      </c>
      <c r="C11880" s="205" t="s">
        <v>680</v>
      </c>
      <c r="D11880" s="72" t="str">
        <f t="shared" si="371"/>
        <v>jul/2019</v>
      </c>
      <c r="E11880" s="206">
        <v>43649</v>
      </c>
      <c r="F11880" s="205">
        <v>13358</v>
      </c>
      <c r="G11880" s="205" t="s">
        <v>284</v>
      </c>
      <c r="H11880" s="207" t="s">
        <v>2120</v>
      </c>
      <c r="I11880" s="207" t="s">
        <v>118</v>
      </c>
      <c r="J11880" s="207">
        <v>-500.6</v>
      </c>
      <c r="K11880" s="79" t="str">
        <f>IFERROR(IFERROR(VLOOKUP(I11880,'DE-PARA'!B:D,3,0),VLOOKUP(I11880,'DE-PARA'!C:D,2,0)),"NÃO ENCONTRADO")</f>
        <v>Serviços</v>
      </c>
      <c r="L11880" s="56" t="str">
        <f>VLOOKUP(K11880,'Base -Receita-Despesa'!$B:$AS,1,FALSE)</f>
        <v>Serviços</v>
      </c>
    </row>
    <row r="11881" spans="1:12" ht="15" customHeight="1" x14ac:dyDescent="0.3">
      <c r="A11881" s="286" t="str">
        <f t="shared" si="370"/>
        <v>2019</v>
      </c>
      <c r="B11881" s="205" t="s">
        <v>679</v>
      </c>
      <c r="C11881" s="205" t="s">
        <v>680</v>
      </c>
      <c r="D11881" s="72" t="str">
        <f t="shared" si="371"/>
        <v>jul/2019</v>
      </c>
      <c r="E11881" s="206">
        <v>43649</v>
      </c>
      <c r="F11881" s="205">
        <v>15480</v>
      </c>
      <c r="G11881" s="205" t="s">
        <v>284</v>
      </c>
      <c r="H11881" s="207" t="s">
        <v>1667</v>
      </c>
      <c r="I11881" s="207" t="s">
        <v>157</v>
      </c>
      <c r="J11881" s="208">
        <v>-15687.22</v>
      </c>
      <c r="K11881" s="79" t="str">
        <f>IFERROR(IFERROR(VLOOKUP(I11881,'DE-PARA'!B:D,3,0),VLOOKUP(I11881,'DE-PARA'!C:D,2,0)),"NÃO ENCONTRADO")</f>
        <v>Serviços</v>
      </c>
      <c r="L11881" s="56" t="str">
        <f>VLOOKUP(K11881,'Base -Receita-Despesa'!$B:$AS,1,FALSE)</f>
        <v>Serviços</v>
      </c>
    </row>
    <row r="11882" spans="1:12" ht="15" customHeight="1" x14ac:dyDescent="0.3">
      <c r="A11882" s="286" t="str">
        <f t="shared" si="370"/>
        <v>2019</v>
      </c>
      <c r="B11882" s="205" t="s">
        <v>679</v>
      </c>
      <c r="C11882" s="205" t="s">
        <v>680</v>
      </c>
      <c r="D11882" s="72" t="str">
        <f t="shared" si="371"/>
        <v>jul/2019</v>
      </c>
      <c r="E11882" s="206">
        <v>43649</v>
      </c>
      <c r="F11882" s="205">
        <v>17834</v>
      </c>
      <c r="G11882" s="205" t="s">
        <v>284</v>
      </c>
      <c r="H11882" s="207" t="s">
        <v>1011</v>
      </c>
      <c r="I11882" s="207" t="s">
        <v>137</v>
      </c>
      <c r="J11882" s="208">
        <v>-3155.43</v>
      </c>
      <c r="K11882" s="79" t="str">
        <f>IFERROR(IFERROR(VLOOKUP(I11882,'DE-PARA'!B:D,3,0),VLOOKUP(I11882,'DE-PARA'!C:D,2,0)),"NÃO ENCONTRADO")</f>
        <v>Materiais</v>
      </c>
      <c r="L11882" s="56" t="str">
        <f>VLOOKUP(K11882,'Base -Receita-Despesa'!$B:$AS,1,FALSE)</f>
        <v>Materiais</v>
      </c>
    </row>
    <row r="11883" spans="1:12" ht="15" customHeight="1" x14ac:dyDescent="0.3">
      <c r="A11883" s="286" t="str">
        <f t="shared" si="370"/>
        <v>2019</v>
      </c>
      <c r="B11883" s="205" t="s">
        <v>679</v>
      </c>
      <c r="C11883" s="205" t="s">
        <v>680</v>
      </c>
      <c r="D11883" s="72" t="str">
        <f t="shared" si="371"/>
        <v>jul/2019</v>
      </c>
      <c r="E11883" s="206">
        <v>43649</v>
      </c>
      <c r="F11883" s="205">
        <v>17834</v>
      </c>
      <c r="G11883" s="205" t="s">
        <v>284</v>
      </c>
      <c r="H11883" s="207" t="s">
        <v>1011</v>
      </c>
      <c r="I11883" s="207" t="s">
        <v>189</v>
      </c>
      <c r="J11883" s="207">
        <v>-58.94</v>
      </c>
      <c r="K11883" s="79" t="str">
        <f>IFERROR(IFERROR(VLOOKUP(I11883,'DE-PARA'!B:D,3,0),VLOOKUP(I11883,'DE-PARA'!C:D,2,0)),"NÃO ENCONTRADO")</f>
        <v>Outras Saídas</v>
      </c>
      <c r="L11883" s="56" t="str">
        <f>VLOOKUP(K11883,'Base -Receita-Despesa'!$B:$AS,1,FALSE)</f>
        <v>Outras Saídas</v>
      </c>
    </row>
    <row r="11884" spans="1:12" ht="15" customHeight="1" x14ac:dyDescent="0.3">
      <c r="A11884" s="286" t="str">
        <f t="shared" si="370"/>
        <v>2019</v>
      </c>
      <c r="B11884" s="205" t="s">
        <v>679</v>
      </c>
      <c r="C11884" s="205" t="s">
        <v>680</v>
      </c>
      <c r="D11884" s="72" t="str">
        <f t="shared" si="371"/>
        <v>jul/2019</v>
      </c>
      <c r="E11884" s="206">
        <v>43649</v>
      </c>
      <c r="F11884" s="205">
        <v>18412</v>
      </c>
      <c r="G11884" s="205" t="s">
        <v>284</v>
      </c>
      <c r="H11884" s="207" t="s">
        <v>386</v>
      </c>
      <c r="I11884" s="207" t="s">
        <v>237</v>
      </c>
      <c r="J11884" s="208">
        <v>-6251.5</v>
      </c>
      <c r="K11884" s="79" t="str">
        <f>IFERROR(IFERROR(VLOOKUP(I11884,'DE-PARA'!B:D,3,0),VLOOKUP(I11884,'DE-PARA'!C:D,2,0)),"NÃO ENCONTRADO")</f>
        <v>Materiais</v>
      </c>
      <c r="L11884" s="56" t="str">
        <f>VLOOKUP(K11884,'Base -Receita-Despesa'!$B:$AS,1,FALSE)</f>
        <v>Materiais</v>
      </c>
    </row>
    <row r="11885" spans="1:12" ht="15" customHeight="1" x14ac:dyDescent="0.3">
      <c r="A11885" s="286" t="str">
        <f t="shared" si="370"/>
        <v>2019</v>
      </c>
      <c r="B11885" s="205" t="s">
        <v>679</v>
      </c>
      <c r="C11885" s="205" t="s">
        <v>680</v>
      </c>
      <c r="D11885" s="72" t="str">
        <f t="shared" si="371"/>
        <v>jul/2019</v>
      </c>
      <c r="E11885" s="206">
        <v>43649</v>
      </c>
      <c r="F11885" s="205">
        <v>18415</v>
      </c>
      <c r="G11885" s="205" t="s">
        <v>284</v>
      </c>
      <c r="H11885" s="207" t="s">
        <v>386</v>
      </c>
      <c r="I11885" s="207" t="s">
        <v>237</v>
      </c>
      <c r="J11885" s="208">
        <v>-1315.8</v>
      </c>
      <c r="K11885" s="79" t="str">
        <f>IFERROR(IFERROR(VLOOKUP(I11885,'DE-PARA'!B:D,3,0),VLOOKUP(I11885,'DE-PARA'!C:D,2,0)),"NÃO ENCONTRADO")</f>
        <v>Materiais</v>
      </c>
      <c r="L11885" s="56" t="str">
        <f>VLOOKUP(K11885,'Base -Receita-Despesa'!$B:$AS,1,FALSE)</f>
        <v>Materiais</v>
      </c>
    </row>
    <row r="11886" spans="1:12" ht="15" customHeight="1" x14ac:dyDescent="0.3">
      <c r="A11886" s="286" t="str">
        <f t="shared" si="370"/>
        <v>2019</v>
      </c>
      <c r="B11886" s="205" t="s">
        <v>679</v>
      </c>
      <c r="C11886" s="205" t="s">
        <v>680</v>
      </c>
      <c r="D11886" s="72" t="str">
        <f t="shared" si="371"/>
        <v>jul/2019</v>
      </c>
      <c r="E11886" s="206">
        <v>43649</v>
      </c>
      <c r="F11886" s="205">
        <v>18417</v>
      </c>
      <c r="G11886" s="205" t="s">
        <v>284</v>
      </c>
      <c r="H11886" s="207" t="s">
        <v>386</v>
      </c>
      <c r="I11886" s="207" t="s">
        <v>237</v>
      </c>
      <c r="J11886" s="208">
        <v>-4922</v>
      </c>
      <c r="K11886" s="79" t="str">
        <f>IFERROR(IFERROR(VLOOKUP(I11886,'DE-PARA'!B:D,3,0),VLOOKUP(I11886,'DE-PARA'!C:D,2,0)),"NÃO ENCONTRADO")</f>
        <v>Materiais</v>
      </c>
      <c r="L11886" s="56" t="str">
        <f>VLOOKUP(K11886,'Base -Receita-Despesa'!$B:$AS,1,FALSE)</f>
        <v>Materiais</v>
      </c>
    </row>
    <row r="11887" spans="1:12" ht="15" customHeight="1" x14ac:dyDescent="0.3">
      <c r="A11887" s="286" t="str">
        <f t="shared" si="370"/>
        <v>2019</v>
      </c>
      <c r="B11887" s="205" t="s">
        <v>679</v>
      </c>
      <c r="C11887" s="205" t="s">
        <v>680</v>
      </c>
      <c r="D11887" s="72" t="str">
        <f t="shared" si="371"/>
        <v>jul/2019</v>
      </c>
      <c r="E11887" s="206">
        <v>43649</v>
      </c>
      <c r="F11887" s="205">
        <v>18452</v>
      </c>
      <c r="G11887" s="205" t="s">
        <v>284</v>
      </c>
      <c r="H11887" s="207" t="s">
        <v>386</v>
      </c>
      <c r="I11887" s="207" t="s">
        <v>237</v>
      </c>
      <c r="J11887" s="208">
        <v>-5260</v>
      </c>
      <c r="K11887" s="79" t="str">
        <f>IFERROR(IFERROR(VLOOKUP(I11887,'DE-PARA'!B:D,3,0),VLOOKUP(I11887,'DE-PARA'!C:D,2,0)),"NÃO ENCONTRADO")</f>
        <v>Materiais</v>
      </c>
      <c r="L11887" s="56" t="str">
        <f>VLOOKUP(K11887,'Base -Receita-Despesa'!$B:$AS,1,FALSE)</f>
        <v>Materiais</v>
      </c>
    </row>
    <row r="11888" spans="1:12" ht="15" customHeight="1" x14ac:dyDescent="0.3">
      <c r="A11888" s="286" t="str">
        <f t="shared" si="370"/>
        <v>2019</v>
      </c>
      <c r="B11888" s="205" t="s">
        <v>679</v>
      </c>
      <c r="C11888" s="205" t="s">
        <v>680</v>
      </c>
      <c r="D11888" s="72" t="str">
        <f t="shared" si="371"/>
        <v>jul/2019</v>
      </c>
      <c r="E11888" s="206">
        <v>43649</v>
      </c>
      <c r="F11888" s="205">
        <v>22071</v>
      </c>
      <c r="G11888" s="205" t="s">
        <v>284</v>
      </c>
      <c r="H11888" s="207" t="s">
        <v>1908</v>
      </c>
      <c r="I11888" s="207" t="s">
        <v>237</v>
      </c>
      <c r="J11888" s="208">
        <v>-2183.96</v>
      </c>
      <c r="K11888" s="79" t="str">
        <f>IFERROR(IFERROR(VLOOKUP(I11888,'DE-PARA'!B:D,3,0),VLOOKUP(I11888,'DE-PARA'!C:D,2,0)),"NÃO ENCONTRADO")</f>
        <v>Materiais</v>
      </c>
      <c r="L11888" s="56" t="str">
        <f>VLOOKUP(K11888,'Base -Receita-Despesa'!$B:$AS,1,FALSE)</f>
        <v>Materiais</v>
      </c>
    </row>
    <row r="11889" spans="1:12" ht="15" customHeight="1" x14ac:dyDescent="0.3">
      <c r="A11889" s="286" t="str">
        <f t="shared" si="370"/>
        <v>2019</v>
      </c>
      <c r="B11889" s="205" t="s">
        <v>679</v>
      </c>
      <c r="C11889" s="205" t="s">
        <v>680</v>
      </c>
      <c r="D11889" s="72" t="str">
        <f t="shared" si="371"/>
        <v>jul/2019</v>
      </c>
      <c r="E11889" s="206">
        <v>43649</v>
      </c>
      <c r="F11889" s="205">
        <v>22071</v>
      </c>
      <c r="G11889" s="205" t="s">
        <v>284</v>
      </c>
      <c r="H11889" s="207" t="s">
        <v>1908</v>
      </c>
      <c r="I11889" s="207" t="s">
        <v>189</v>
      </c>
      <c r="J11889" s="207">
        <v>-61.87</v>
      </c>
      <c r="K11889" s="79" t="str">
        <f>IFERROR(IFERROR(VLOOKUP(I11889,'DE-PARA'!B:D,3,0),VLOOKUP(I11889,'DE-PARA'!C:D,2,0)),"NÃO ENCONTRADO")</f>
        <v>Outras Saídas</v>
      </c>
      <c r="L11889" s="56" t="str">
        <f>VLOOKUP(K11889,'Base -Receita-Despesa'!$B:$AS,1,FALSE)</f>
        <v>Outras Saídas</v>
      </c>
    </row>
    <row r="11890" spans="1:12" ht="15" customHeight="1" x14ac:dyDescent="0.3">
      <c r="A11890" s="286" t="str">
        <f t="shared" si="370"/>
        <v>2019</v>
      </c>
      <c r="B11890" s="205" t="s">
        <v>679</v>
      </c>
      <c r="C11890" s="205" t="s">
        <v>680</v>
      </c>
      <c r="D11890" s="72" t="str">
        <f t="shared" si="371"/>
        <v>jul/2019</v>
      </c>
      <c r="E11890" s="206">
        <v>43649</v>
      </c>
      <c r="F11890" s="205">
        <v>328965</v>
      </c>
      <c r="G11890" s="205" t="s">
        <v>284</v>
      </c>
      <c r="H11890" s="207" t="s">
        <v>352</v>
      </c>
      <c r="I11890" s="229" t="s">
        <v>237</v>
      </c>
      <c r="J11890" s="208">
        <v>-1307.1300000000001</v>
      </c>
      <c r="K11890" s="79" t="str">
        <f>IFERROR(IFERROR(VLOOKUP(I11890,'DE-PARA'!B:D,3,0),VLOOKUP(I11890,'DE-PARA'!C:D,2,0)),"NÃO ENCONTRADO")</f>
        <v>Materiais</v>
      </c>
      <c r="L11890" s="56" t="str">
        <f>VLOOKUP(K11890,'Base -Receita-Despesa'!$B:$AS,1,FALSE)</f>
        <v>Materiais</v>
      </c>
    </row>
    <row r="11891" spans="1:12" ht="15" customHeight="1" x14ac:dyDescent="0.3">
      <c r="A11891" s="286" t="str">
        <f t="shared" si="370"/>
        <v>2019</v>
      </c>
      <c r="B11891" s="205" t="s">
        <v>679</v>
      </c>
      <c r="C11891" s="205" t="s">
        <v>680</v>
      </c>
      <c r="D11891" s="72" t="str">
        <f t="shared" si="371"/>
        <v>jul/2019</v>
      </c>
      <c r="E11891" s="206">
        <v>43649</v>
      </c>
      <c r="F11891" s="205">
        <v>328965</v>
      </c>
      <c r="G11891" s="205" t="s">
        <v>284</v>
      </c>
      <c r="H11891" s="207" t="s">
        <v>352</v>
      </c>
      <c r="I11891" s="207" t="s">
        <v>189</v>
      </c>
      <c r="J11891" s="207">
        <v>-35.950000000000003</v>
      </c>
      <c r="K11891" s="79" t="str">
        <f>IFERROR(IFERROR(VLOOKUP(I11891,'DE-PARA'!B:D,3,0),VLOOKUP(I11891,'DE-PARA'!C:D,2,0)),"NÃO ENCONTRADO")</f>
        <v>Outras Saídas</v>
      </c>
      <c r="L11891" s="56" t="str">
        <f>VLOOKUP(K11891,'Base -Receita-Despesa'!$B:$AS,1,FALSE)</f>
        <v>Outras Saídas</v>
      </c>
    </row>
    <row r="11892" spans="1:12" ht="15" customHeight="1" x14ac:dyDescent="0.3">
      <c r="A11892" s="286" t="str">
        <f t="shared" si="370"/>
        <v>2019</v>
      </c>
      <c r="B11892" s="205" t="s">
        <v>679</v>
      </c>
      <c r="C11892" s="205" t="s">
        <v>680</v>
      </c>
      <c r="D11892" s="72" t="str">
        <f t="shared" si="371"/>
        <v>jul/2019</v>
      </c>
      <c r="E11892" s="206">
        <v>43649</v>
      </c>
      <c r="F11892" s="205">
        <v>361708</v>
      </c>
      <c r="G11892" s="205" t="s">
        <v>284</v>
      </c>
      <c r="H11892" s="207" t="s">
        <v>1027</v>
      </c>
      <c r="I11892" s="207" t="s">
        <v>242</v>
      </c>
      <c r="J11892" s="207">
        <v>-381.5</v>
      </c>
      <c r="K11892" s="79" t="str">
        <f>IFERROR(IFERROR(VLOOKUP(I11892,'DE-PARA'!B:D,3,0),VLOOKUP(I11892,'DE-PARA'!C:D,2,0)),"NÃO ENCONTRADO")</f>
        <v>Materiais</v>
      </c>
      <c r="L11892" s="56" t="str">
        <f>VLOOKUP(K11892,'Base -Receita-Despesa'!$B:$AS,1,FALSE)</f>
        <v>Materiais</v>
      </c>
    </row>
    <row r="11893" spans="1:12" ht="15" customHeight="1" x14ac:dyDescent="0.3">
      <c r="A11893" s="286" t="str">
        <f t="shared" si="370"/>
        <v>2019</v>
      </c>
      <c r="B11893" s="205" t="s">
        <v>679</v>
      </c>
      <c r="C11893" s="205" t="s">
        <v>680</v>
      </c>
      <c r="D11893" s="72" t="str">
        <f t="shared" si="371"/>
        <v>jul/2019</v>
      </c>
      <c r="E11893" s="206">
        <v>43649</v>
      </c>
      <c r="F11893" s="205">
        <v>361710</v>
      </c>
      <c r="G11893" s="205" t="s">
        <v>284</v>
      </c>
      <c r="H11893" s="207" t="s">
        <v>1027</v>
      </c>
      <c r="I11893" s="207" t="s">
        <v>242</v>
      </c>
      <c r="J11893" s="207">
        <v>-618.17999999999995</v>
      </c>
      <c r="K11893" s="79" t="str">
        <f>IFERROR(IFERROR(VLOOKUP(I11893,'DE-PARA'!B:D,3,0),VLOOKUP(I11893,'DE-PARA'!C:D,2,0)),"NÃO ENCONTRADO")</f>
        <v>Materiais</v>
      </c>
      <c r="L11893" s="56" t="str">
        <f>VLOOKUP(K11893,'Base -Receita-Despesa'!$B:$AS,1,FALSE)</f>
        <v>Materiais</v>
      </c>
    </row>
    <row r="11894" spans="1:12" ht="15" customHeight="1" x14ac:dyDescent="0.3">
      <c r="A11894" s="286" t="str">
        <f t="shared" si="370"/>
        <v>2019</v>
      </c>
      <c r="B11894" s="205" t="s">
        <v>679</v>
      </c>
      <c r="C11894" s="205" t="s">
        <v>680</v>
      </c>
      <c r="D11894" s="72" t="str">
        <f t="shared" si="371"/>
        <v>jul/2019</v>
      </c>
      <c r="E11894" s="206">
        <v>43649</v>
      </c>
      <c r="F11894" s="205">
        <v>361713</v>
      </c>
      <c r="G11894" s="205" t="s">
        <v>284</v>
      </c>
      <c r="H11894" s="207" t="s">
        <v>1027</v>
      </c>
      <c r="I11894" s="207" t="s">
        <v>242</v>
      </c>
      <c r="J11894" s="208">
        <v>-1215.93</v>
      </c>
      <c r="K11894" s="79" t="str">
        <f>IFERROR(IFERROR(VLOOKUP(I11894,'DE-PARA'!B:D,3,0),VLOOKUP(I11894,'DE-PARA'!C:D,2,0)),"NÃO ENCONTRADO")</f>
        <v>Materiais</v>
      </c>
      <c r="L11894" s="56" t="str">
        <f>VLOOKUP(K11894,'Base -Receita-Despesa'!$B:$AS,1,FALSE)</f>
        <v>Materiais</v>
      </c>
    </row>
    <row r="11895" spans="1:12" ht="15" customHeight="1" x14ac:dyDescent="0.3">
      <c r="A11895" s="286" t="str">
        <f t="shared" ref="A11895:A11958" si="372">IF(K11895="NÃO ENCONTRADO",0,RIGHT(D11895,4))</f>
        <v>2019</v>
      </c>
      <c r="B11895" s="205" t="s">
        <v>679</v>
      </c>
      <c r="C11895" s="205" t="s">
        <v>680</v>
      </c>
      <c r="D11895" s="72" t="str">
        <f t="shared" si="371"/>
        <v>jul/2019</v>
      </c>
      <c r="E11895" s="206">
        <v>43649</v>
      </c>
      <c r="F11895" s="205">
        <v>361719</v>
      </c>
      <c r="G11895" s="205" t="s">
        <v>284</v>
      </c>
      <c r="H11895" s="207" t="s">
        <v>1027</v>
      </c>
      <c r="I11895" s="207" t="s">
        <v>242</v>
      </c>
      <c r="J11895" s="207">
        <v>-133.56</v>
      </c>
      <c r="K11895" s="79" t="str">
        <f>IFERROR(IFERROR(VLOOKUP(I11895,'DE-PARA'!B:D,3,0),VLOOKUP(I11895,'DE-PARA'!C:D,2,0)),"NÃO ENCONTRADO")</f>
        <v>Materiais</v>
      </c>
      <c r="L11895" s="56" t="str">
        <f>VLOOKUP(K11895,'Base -Receita-Despesa'!$B:$AS,1,FALSE)</f>
        <v>Materiais</v>
      </c>
    </row>
    <row r="11896" spans="1:12" ht="15" customHeight="1" x14ac:dyDescent="0.3">
      <c r="A11896" s="286" t="str">
        <f t="shared" si="372"/>
        <v>2019</v>
      </c>
      <c r="B11896" s="205" t="s">
        <v>679</v>
      </c>
      <c r="C11896" s="205" t="s">
        <v>680</v>
      </c>
      <c r="D11896" s="72" t="str">
        <f t="shared" si="371"/>
        <v>jul/2019</v>
      </c>
      <c r="E11896" s="206">
        <v>43649</v>
      </c>
      <c r="F11896" s="205">
        <v>361727</v>
      </c>
      <c r="G11896" s="205" t="s">
        <v>284</v>
      </c>
      <c r="H11896" s="207" t="s">
        <v>1027</v>
      </c>
      <c r="I11896" s="207" t="s">
        <v>242</v>
      </c>
      <c r="J11896" s="207">
        <v>-986.75</v>
      </c>
      <c r="K11896" s="79" t="str">
        <f>IFERROR(IFERROR(VLOOKUP(I11896,'DE-PARA'!B:D,3,0),VLOOKUP(I11896,'DE-PARA'!C:D,2,0)),"NÃO ENCONTRADO")</f>
        <v>Materiais</v>
      </c>
      <c r="L11896" s="56" t="str">
        <f>VLOOKUP(K11896,'Base -Receita-Despesa'!$B:$AS,1,FALSE)</f>
        <v>Materiais</v>
      </c>
    </row>
    <row r="11897" spans="1:12" ht="15" customHeight="1" x14ac:dyDescent="0.3">
      <c r="A11897" s="286" t="str">
        <f t="shared" si="372"/>
        <v>2019</v>
      </c>
      <c r="B11897" s="205" t="s">
        <v>679</v>
      </c>
      <c r="C11897" s="205" t="s">
        <v>680</v>
      </c>
      <c r="D11897" s="72" t="str">
        <f t="shared" si="371"/>
        <v>jul/2019</v>
      </c>
      <c r="E11897" s="206">
        <v>43649</v>
      </c>
      <c r="F11897" s="205">
        <v>361731</v>
      </c>
      <c r="G11897" s="205" t="s">
        <v>284</v>
      </c>
      <c r="H11897" s="207" t="s">
        <v>1027</v>
      </c>
      <c r="I11897" s="207" t="s">
        <v>242</v>
      </c>
      <c r="J11897" s="207">
        <v>-986.75</v>
      </c>
      <c r="K11897" s="79" t="str">
        <f>IFERROR(IFERROR(VLOOKUP(I11897,'DE-PARA'!B:D,3,0),VLOOKUP(I11897,'DE-PARA'!C:D,2,0)),"NÃO ENCONTRADO")</f>
        <v>Materiais</v>
      </c>
      <c r="L11897" s="56" t="str">
        <f>VLOOKUP(K11897,'Base -Receita-Despesa'!$B:$AS,1,FALSE)</f>
        <v>Materiais</v>
      </c>
    </row>
    <row r="11898" spans="1:12" ht="15" customHeight="1" x14ac:dyDescent="0.3">
      <c r="A11898" s="286" t="str">
        <f t="shared" si="372"/>
        <v>2019</v>
      </c>
      <c r="B11898" s="205" t="s">
        <v>679</v>
      </c>
      <c r="C11898" s="205" t="s">
        <v>680</v>
      </c>
      <c r="D11898" s="72" t="str">
        <f t="shared" si="371"/>
        <v>jul/2019</v>
      </c>
      <c r="E11898" s="206">
        <v>43649</v>
      </c>
      <c r="F11898" s="205">
        <v>361733</v>
      </c>
      <c r="G11898" s="205" t="s">
        <v>284</v>
      </c>
      <c r="H11898" s="207" t="s">
        <v>1027</v>
      </c>
      <c r="I11898" s="207" t="s">
        <v>242</v>
      </c>
      <c r="J11898" s="207">
        <v>-259.83999999999997</v>
      </c>
      <c r="K11898" s="79" t="str">
        <f>IFERROR(IFERROR(VLOOKUP(I11898,'DE-PARA'!B:D,3,0),VLOOKUP(I11898,'DE-PARA'!C:D,2,0)),"NÃO ENCONTRADO")</f>
        <v>Materiais</v>
      </c>
      <c r="L11898" s="56" t="str">
        <f>VLOOKUP(K11898,'Base -Receita-Despesa'!$B:$AS,1,FALSE)</f>
        <v>Materiais</v>
      </c>
    </row>
    <row r="11899" spans="1:12" ht="15" customHeight="1" x14ac:dyDescent="0.3">
      <c r="A11899" s="286" t="str">
        <f t="shared" si="372"/>
        <v>2019</v>
      </c>
      <c r="B11899" s="205" t="s">
        <v>679</v>
      </c>
      <c r="C11899" s="205" t="s">
        <v>680</v>
      </c>
      <c r="D11899" s="72" t="str">
        <f t="shared" si="371"/>
        <v>jul/2019</v>
      </c>
      <c r="E11899" s="206">
        <v>43649</v>
      </c>
      <c r="F11899" s="205">
        <v>361741</v>
      </c>
      <c r="G11899" s="205" t="s">
        <v>284</v>
      </c>
      <c r="H11899" s="207" t="s">
        <v>1027</v>
      </c>
      <c r="I11899" s="207" t="s">
        <v>242</v>
      </c>
      <c r="J11899" s="207">
        <v>-842.92</v>
      </c>
      <c r="K11899" s="79" t="str">
        <f>IFERROR(IFERROR(VLOOKUP(I11899,'DE-PARA'!B:D,3,0),VLOOKUP(I11899,'DE-PARA'!C:D,2,0)),"NÃO ENCONTRADO")</f>
        <v>Materiais</v>
      </c>
      <c r="L11899" s="56" t="str">
        <f>VLOOKUP(K11899,'Base -Receita-Despesa'!$B:$AS,1,FALSE)</f>
        <v>Materiais</v>
      </c>
    </row>
    <row r="11900" spans="1:12" ht="15" customHeight="1" x14ac:dyDescent="0.3">
      <c r="A11900" s="286" t="str">
        <f t="shared" si="372"/>
        <v>2019</v>
      </c>
      <c r="B11900" s="205" t="s">
        <v>679</v>
      </c>
      <c r="C11900" s="205" t="s">
        <v>680</v>
      </c>
      <c r="D11900" s="72" t="str">
        <f t="shared" si="371"/>
        <v>jul/2019</v>
      </c>
      <c r="E11900" s="206">
        <v>43649</v>
      </c>
      <c r="F11900" s="205">
        <v>361743</v>
      </c>
      <c r="G11900" s="205" t="s">
        <v>284</v>
      </c>
      <c r="H11900" s="207" t="s">
        <v>1027</v>
      </c>
      <c r="I11900" s="207" t="s">
        <v>242</v>
      </c>
      <c r="J11900" s="207">
        <v>-266.51</v>
      </c>
      <c r="K11900" s="79" t="str">
        <f>IFERROR(IFERROR(VLOOKUP(I11900,'DE-PARA'!B:D,3,0),VLOOKUP(I11900,'DE-PARA'!C:D,2,0)),"NÃO ENCONTRADO")</f>
        <v>Materiais</v>
      </c>
      <c r="L11900" s="56" t="str">
        <f>VLOOKUP(K11900,'Base -Receita-Despesa'!$B:$AS,1,FALSE)</f>
        <v>Materiais</v>
      </c>
    </row>
    <row r="11901" spans="1:12" ht="15" customHeight="1" x14ac:dyDescent="0.3">
      <c r="A11901" s="286" t="str">
        <f t="shared" si="372"/>
        <v>2019</v>
      </c>
      <c r="B11901" s="205" t="s">
        <v>679</v>
      </c>
      <c r="C11901" s="205" t="s">
        <v>680</v>
      </c>
      <c r="D11901" s="72" t="str">
        <f t="shared" si="371"/>
        <v>jul/2019</v>
      </c>
      <c r="E11901" s="206">
        <v>43649</v>
      </c>
      <c r="F11901" s="205">
        <v>361760</v>
      </c>
      <c r="G11901" s="205" t="s">
        <v>284</v>
      </c>
      <c r="H11901" s="207" t="s">
        <v>1027</v>
      </c>
      <c r="I11901" s="207" t="s">
        <v>242</v>
      </c>
      <c r="J11901" s="207">
        <v>-269.91000000000003</v>
      </c>
      <c r="K11901" s="79" t="str">
        <f>IFERROR(IFERROR(VLOOKUP(I11901,'DE-PARA'!B:D,3,0),VLOOKUP(I11901,'DE-PARA'!C:D,2,0)),"NÃO ENCONTRADO")</f>
        <v>Materiais</v>
      </c>
      <c r="L11901" s="56" t="str">
        <f>VLOOKUP(K11901,'Base -Receita-Despesa'!$B:$AS,1,FALSE)</f>
        <v>Materiais</v>
      </c>
    </row>
    <row r="11902" spans="1:12" ht="15" customHeight="1" x14ac:dyDescent="0.3">
      <c r="A11902" s="286" t="str">
        <f t="shared" si="372"/>
        <v>2019</v>
      </c>
      <c r="B11902" s="205" t="s">
        <v>679</v>
      </c>
      <c r="C11902" s="205" t="s">
        <v>680</v>
      </c>
      <c r="D11902" s="72" t="str">
        <f t="shared" si="371"/>
        <v>jul/2019</v>
      </c>
      <c r="E11902" s="206">
        <v>43649</v>
      </c>
      <c r="F11902" s="205">
        <v>361761</v>
      </c>
      <c r="G11902" s="205" t="s">
        <v>284</v>
      </c>
      <c r="H11902" s="207" t="s">
        <v>1027</v>
      </c>
      <c r="I11902" s="207" t="s">
        <v>242</v>
      </c>
      <c r="J11902" s="207">
        <v>-212.3</v>
      </c>
      <c r="K11902" s="79" t="str">
        <f>IFERROR(IFERROR(VLOOKUP(I11902,'DE-PARA'!B:D,3,0),VLOOKUP(I11902,'DE-PARA'!C:D,2,0)),"NÃO ENCONTRADO")</f>
        <v>Materiais</v>
      </c>
      <c r="L11902" s="56" t="str">
        <f>VLOOKUP(K11902,'Base -Receita-Despesa'!$B:$AS,1,FALSE)</f>
        <v>Materiais</v>
      </c>
    </row>
    <row r="11903" spans="1:12" ht="15" customHeight="1" x14ac:dyDescent="0.3">
      <c r="A11903" s="286" t="str">
        <f t="shared" si="372"/>
        <v>2019</v>
      </c>
      <c r="B11903" s="205" t="s">
        <v>679</v>
      </c>
      <c r="C11903" s="205" t="s">
        <v>680</v>
      </c>
      <c r="D11903" s="72" t="str">
        <f t="shared" si="371"/>
        <v>jul/2019</v>
      </c>
      <c r="E11903" s="206">
        <v>43649</v>
      </c>
      <c r="F11903" s="205">
        <v>363905</v>
      </c>
      <c r="G11903" s="205" t="s">
        <v>284</v>
      </c>
      <c r="H11903" s="207" t="s">
        <v>1027</v>
      </c>
      <c r="I11903" s="207" t="s">
        <v>242</v>
      </c>
      <c r="J11903" s="207">
        <v>-185.25</v>
      </c>
      <c r="K11903" s="79" t="str">
        <f>IFERROR(IFERROR(VLOOKUP(I11903,'DE-PARA'!B:D,3,0),VLOOKUP(I11903,'DE-PARA'!C:D,2,0)),"NÃO ENCONTRADO")</f>
        <v>Materiais</v>
      </c>
      <c r="L11903" s="56" t="str">
        <f>VLOOKUP(K11903,'Base -Receita-Despesa'!$B:$AS,1,FALSE)</f>
        <v>Materiais</v>
      </c>
    </row>
    <row r="11904" spans="1:12" ht="15" customHeight="1" x14ac:dyDescent="0.3">
      <c r="A11904" s="286" t="str">
        <f t="shared" si="372"/>
        <v>2019</v>
      </c>
      <c r="B11904" s="205" t="s">
        <v>679</v>
      </c>
      <c r="C11904" s="205" t="s">
        <v>680</v>
      </c>
      <c r="D11904" s="72" t="str">
        <f t="shared" si="371"/>
        <v>jul/2019</v>
      </c>
      <c r="E11904" s="206">
        <v>43649</v>
      </c>
      <c r="F11904" s="205">
        <v>363907</v>
      </c>
      <c r="G11904" s="205" t="s">
        <v>284</v>
      </c>
      <c r="H11904" s="207" t="s">
        <v>1027</v>
      </c>
      <c r="I11904" s="207" t="s">
        <v>242</v>
      </c>
      <c r="J11904" s="207">
        <v>-162.52000000000001</v>
      </c>
      <c r="K11904" s="79" t="str">
        <f>IFERROR(IFERROR(VLOOKUP(I11904,'DE-PARA'!B:D,3,0),VLOOKUP(I11904,'DE-PARA'!C:D,2,0)),"NÃO ENCONTRADO")</f>
        <v>Materiais</v>
      </c>
      <c r="L11904" s="56" t="str">
        <f>VLOOKUP(K11904,'Base -Receita-Despesa'!$B:$AS,1,FALSE)</f>
        <v>Materiais</v>
      </c>
    </row>
    <row r="11905" spans="1:12" ht="15" customHeight="1" x14ac:dyDescent="0.3">
      <c r="A11905" s="286" t="str">
        <f t="shared" si="372"/>
        <v>2019</v>
      </c>
      <c r="B11905" s="205" t="s">
        <v>679</v>
      </c>
      <c r="C11905" s="205" t="s">
        <v>680</v>
      </c>
      <c r="D11905" s="72" t="str">
        <f t="shared" si="371"/>
        <v>jul/2019</v>
      </c>
      <c r="E11905" s="206">
        <v>43649</v>
      </c>
      <c r="F11905" s="205">
        <v>363918</v>
      </c>
      <c r="G11905" s="205" t="s">
        <v>284</v>
      </c>
      <c r="H11905" s="207" t="s">
        <v>1027</v>
      </c>
      <c r="I11905" s="207" t="s">
        <v>242</v>
      </c>
      <c r="J11905" s="207">
        <v>-890.23</v>
      </c>
      <c r="K11905" s="79" t="str">
        <f>IFERROR(IFERROR(VLOOKUP(I11905,'DE-PARA'!B:D,3,0),VLOOKUP(I11905,'DE-PARA'!C:D,2,0)),"NÃO ENCONTRADO")</f>
        <v>Materiais</v>
      </c>
      <c r="L11905" s="56" t="str">
        <f>VLOOKUP(K11905,'Base -Receita-Despesa'!$B:$AS,1,FALSE)</f>
        <v>Materiais</v>
      </c>
    </row>
    <row r="11906" spans="1:12" ht="15" customHeight="1" x14ac:dyDescent="0.3">
      <c r="A11906" s="286" t="str">
        <f t="shared" si="372"/>
        <v>2019</v>
      </c>
      <c r="B11906" s="205" t="s">
        <v>679</v>
      </c>
      <c r="C11906" s="205" t="s">
        <v>680</v>
      </c>
      <c r="D11906" s="72" t="str">
        <f t="shared" si="371"/>
        <v>jul/2019</v>
      </c>
      <c r="E11906" s="206">
        <v>43649</v>
      </c>
      <c r="F11906" s="205">
        <v>363920</v>
      </c>
      <c r="G11906" s="205" t="s">
        <v>284</v>
      </c>
      <c r="H11906" s="207" t="s">
        <v>1027</v>
      </c>
      <c r="I11906" s="207" t="s">
        <v>242</v>
      </c>
      <c r="J11906" s="207">
        <v>-583.29</v>
      </c>
      <c r="K11906" s="79" t="str">
        <f>IFERROR(IFERROR(VLOOKUP(I11906,'DE-PARA'!B:D,3,0),VLOOKUP(I11906,'DE-PARA'!C:D,2,0)),"NÃO ENCONTRADO")</f>
        <v>Materiais</v>
      </c>
      <c r="L11906" s="56" t="str">
        <f>VLOOKUP(K11906,'Base -Receita-Despesa'!$B:$AS,1,FALSE)</f>
        <v>Materiais</v>
      </c>
    </row>
    <row r="11907" spans="1:12" ht="15" customHeight="1" x14ac:dyDescent="0.3">
      <c r="A11907" s="286" t="str">
        <f t="shared" si="372"/>
        <v>2019</v>
      </c>
      <c r="B11907" s="205" t="s">
        <v>679</v>
      </c>
      <c r="C11907" s="205" t="s">
        <v>680</v>
      </c>
      <c r="D11907" s="72" t="str">
        <f t="shared" si="371"/>
        <v>jul/2019</v>
      </c>
      <c r="E11907" s="206">
        <v>43649</v>
      </c>
      <c r="F11907" s="205">
        <v>363922</v>
      </c>
      <c r="G11907" s="205" t="s">
        <v>284</v>
      </c>
      <c r="H11907" s="207" t="s">
        <v>1027</v>
      </c>
      <c r="I11907" s="207" t="s">
        <v>242</v>
      </c>
      <c r="J11907" s="207">
        <v>-651.26</v>
      </c>
      <c r="K11907" s="79" t="str">
        <f>IFERROR(IFERROR(VLOOKUP(I11907,'DE-PARA'!B:D,3,0),VLOOKUP(I11907,'DE-PARA'!C:D,2,0)),"NÃO ENCONTRADO")</f>
        <v>Materiais</v>
      </c>
      <c r="L11907" s="56" t="str">
        <f>VLOOKUP(K11907,'Base -Receita-Despesa'!$B:$AS,1,FALSE)</f>
        <v>Materiais</v>
      </c>
    </row>
    <row r="11908" spans="1:12" ht="15" customHeight="1" x14ac:dyDescent="0.3">
      <c r="A11908" s="286" t="str">
        <f t="shared" si="372"/>
        <v>2019</v>
      </c>
      <c r="B11908" s="205" t="s">
        <v>679</v>
      </c>
      <c r="C11908" s="205" t="s">
        <v>680</v>
      </c>
      <c r="D11908" s="72" t="str">
        <f t="shared" ref="D11908:D11971" si="373">TEXT(E11908,"mmm/aaaa")</f>
        <v>jul/2019</v>
      </c>
      <c r="E11908" s="206">
        <v>43649</v>
      </c>
      <c r="F11908" s="205">
        <v>363926</v>
      </c>
      <c r="G11908" s="205" t="s">
        <v>284</v>
      </c>
      <c r="H11908" s="207" t="s">
        <v>1027</v>
      </c>
      <c r="I11908" s="207" t="s">
        <v>242</v>
      </c>
      <c r="J11908" s="207">
        <v>-165.42</v>
      </c>
      <c r="K11908" s="79" t="str">
        <f>IFERROR(IFERROR(VLOOKUP(I11908,'DE-PARA'!B:D,3,0),VLOOKUP(I11908,'DE-PARA'!C:D,2,0)),"NÃO ENCONTRADO")</f>
        <v>Materiais</v>
      </c>
      <c r="L11908" s="56" t="str">
        <f>VLOOKUP(K11908,'Base -Receita-Despesa'!$B:$AS,1,FALSE)</f>
        <v>Materiais</v>
      </c>
    </row>
    <row r="11909" spans="1:12" ht="15" customHeight="1" x14ac:dyDescent="0.3">
      <c r="A11909" s="286" t="str">
        <f t="shared" si="372"/>
        <v>2019</v>
      </c>
      <c r="B11909" s="205" t="s">
        <v>679</v>
      </c>
      <c r="C11909" s="205" t="s">
        <v>680</v>
      </c>
      <c r="D11909" s="72" t="str">
        <f t="shared" si="373"/>
        <v>jul/2019</v>
      </c>
      <c r="E11909" s="206">
        <v>43649</v>
      </c>
      <c r="F11909" s="205">
        <v>363929</v>
      </c>
      <c r="G11909" s="205" t="s">
        <v>284</v>
      </c>
      <c r="H11909" s="207" t="s">
        <v>1027</v>
      </c>
      <c r="I11909" s="207" t="s">
        <v>242</v>
      </c>
      <c r="J11909" s="207">
        <v>-158.49</v>
      </c>
      <c r="K11909" s="79" t="str">
        <f>IFERROR(IFERROR(VLOOKUP(I11909,'DE-PARA'!B:D,3,0),VLOOKUP(I11909,'DE-PARA'!C:D,2,0)),"NÃO ENCONTRADO")</f>
        <v>Materiais</v>
      </c>
      <c r="L11909" s="56" t="str">
        <f>VLOOKUP(K11909,'Base -Receita-Despesa'!$B:$AS,1,FALSE)</f>
        <v>Materiais</v>
      </c>
    </row>
    <row r="11910" spans="1:12" ht="15" customHeight="1" x14ac:dyDescent="0.3">
      <c r="A11910" s="286" t="str">
        <f t="shared" si="372"/>
        <v>2019</v>
      </c>
      <c r="B11910" s="205" t="s">
        <v>679</v>
      </c>
      <c r="C11910" s="205" t="s">
        <v>680</v>
      </c>
      <c r="D11910" s="72" t="str">
        <f t="shared" si="373"/>
        <v>jul/2019</v>
      </c>
      <c r="E11910" s="206">
        <v>43649</v>
      </c>
      <c r="F11910" s="205">
        <v>363929</v>
      </c>
      <c r="G11910" s="205" t="s">
        <v>284</v>
      </c>
      <c r="H11910" s="207" t="s">
        <v>1027</v>
      </c>
      <c r="I11910" s="207" t="s">
        <v>242</v>
      </c>
      <c r="J11910" s="207">
        <v>158.49</v>
      </c>
      <c r="K11910" s="79" t="str">
        <f>IFERROR(IFERROR(VLOOKUP(I11910,'DE-PARA'!B:D,3,0),VLOOKUP(I11910,'DE-PARA'!C:D,2,0)),"NÃO ENCONTRADO")</f>
        <v>Materiais</v>
      </c>
      <c r="L11910" s="56" t="str">
        <f>VLOOKUP(K11910,'Base -Receita-Despesa'!$B:$AS,1,FALSE)</f>
        <v>Materiais</v>
      </c>
    </row>
    <row r="11911" spans="1:12" ht="15" customHeight="1" x14ac:dyDescent="0.3">
      <c r="A11911" s="286" t="str">
        <f t="shared" si="372"/>
        <v>2019</v>
      </c>
      <c r="B11911" s="205" t="s">
        <v>679</v>
      </c>
      <c r="C11911" s="205" t="s">
        <v>680</v>
      </c>
      <c r="D11911" s="72" t="str">
        <f t="shared" si="373"/>
        <v>jul/2019</v>
      </c>
      <c r="E11911" s="206">
        <v>43649</v>
      </c>
      <c r="F11911" s="205">
        <v>363931</v>
      </c>
      <c r="G11911" s="205" t="s">
        <v>284</v>
      </c>
      <c r="H11911" s="207" t="s">
        <v>1027</v>
      </c>
      <c r="I11911" s="207" t="s">
        <v>242</v>
      </c>
      <c r="J11911" s="207">
        <v>-842.92</v>
      </c>
      <c r="K11911" s="79" t="str">
        <f>IFERROR(IFERROR(VLOOKUP(I11911,'DE-PARA'!B:D,3,0),VLOOKUP(I11911,'DE-PARA'!C:D,2,0)),"NÃO ENCONTRADO")</f>
        <v>Materiais</v>
      </c>
      <c r="L11911" s="56" t="str">
        <f>VLOOKUP(K11911,'Base -Receita-Despesa'!$B:$AS,1,FALSE)</f>
        <v>Materiais</v>
      </c>
    </row>
    <row r="11912" spans="1:12" ht="15" customHeight="1" x14ac:dyDescent="0.3">
      <c r="A11912" s="286" t="str">
        <f t="shared" si="372"/>
        <v>2019</v>
      </c>
      <c r="B11912" s="205" t="s">
        <v>679</v>
      </c>
      <c r="C11912" s="205" t="s">
        <v>680</v>
      </c>
      <c r="D11912" s="72" t="str">
        <f t="shared" si="373"/>
        <v>jul/2019</v>
      </c>
      <c r="E11912" s="206">
        <v>43649</v>
      </c>
      <c r="F11912" s="205">
        <v>363933</v>
      </c>
      <c r="G11912" s="205" t="s">
        <v>284</v>
      </c>
      <c r="H11912" s="207" t="s">
        <v>1027</v>
      </c>
      <c r="I11912" s="207" t="s">
        <v>242</v>
      </c>
      <c r="J11912" s="207">
        <v>-228.24</v>
      </c>
      <c r="K11912" s="79" t="str">
        <f>IFERROR(IFERROR(VLOOKUP(I11912,'DE-PARA'!B:D,3,0),VLOOKUP(I11912,'DE-PARA'!C:D,2,0)),"NÃO ENCONTRADO")</f>
        <v>Materiais</v>
      </c>
      <c r="L11912" s="56" t="str">
        <f>VLOOKUP(K11912,'Base -Receita-Despesa'!$B:$AS,1,FALSE)</f>
        <v>Materiais</v>
      </c>
    </row>
    <row r="11913" spans="1:12" ht="15" customHeight="1" x14ac:dyDescent="0.3">
      <c r="A11913" s="286" t="str">
        <f t="shared" si="372"/>
        <v>2019</v>
      </c>
      <c r="B11913" s="205" t="s">
        <v>679</v>
      </c>
      <c r="C11913" s="205" t="s">
        <v>680</v>
      </c>
      <c r="D11913" s="72" t="str">
        <f t="shared" si="373"/>
        <v>jul/2019</v>
      </c>
      <c r="E11913" s="206">
        <v>43649</v>
      </c>
      <c r="F11913" s="205">
        <v>363934</v>
      </c>
      <c r="G11913" s="205" t="s">
        <v>284</v>
      </c>
      <c r="H11913" s="207" t="s">
        <v>1027</v>
      </c>
      <c r="I11913" s="207" t="s">
        <v>242</v>
      </c>
      <c r="J11913" s="208">
        <v>-1140.1300000000001</v>
      </c>
      <c r="K11913" s="79" t="str">
        <f>IFERROR(IFERROR(VLOOKUP(I11913,'DE-PARA'!B:D,3,0),VLOOKUP(I11913,'DE-PARA'!C:D,2,0)),"NÃO ENCONTRADO")</f>
        <v>Materiais</v>
      </c>
      <c r="L11913" s="56" t="str">
        <f>VLOOKUP(K11913,'Base -Receita-Despesa'!$B:$AS,1,FALSE)</f>
        <v>Materiais</v>
      </c>
    </row>
    <row r="11914" spans="1:12" ht="15" customHeight="1" x14ac:dyDescent="0.3">
      <c r="A11914" s="286" t="str">
        <f t="shared" si="372"/>
        <v>2019</v>
      </c>
      <c r="B11914" s="205" t="s">
        <v>679</v>
      </c>
      <c r="C11914" s="205" t="s">
        <v>680</v>
      </c>
      <c r="D11914" s="72" t="str">
        <f t="shared" si="373"/>
        <v>jul/2019</v>
      </c>
      <c r="E11914" s="206">
        <v>43649</v>
      </c>
      <c r="F11914" s="205">
        <v>363938</v>
      </c>
      <c r="G11914" s="205" t="s">
        <v>284</v>
      </c>
      <c r="H11914" s="207" t="s">
        <v>1027</v>
      </c>
      <c r="I11914" s="207" t="s">
        <v>242</v>
      </c>
      <c r="J11914" s="207">
        <v>-147.36000000000001</v>
      </c>
      <c r="K11914" s="79" t="str">
        <f>IFERROR(IFERROR(VLOOKUP(I11914,'DE-PARA'!B:D,3,0),VLOOKUP(I11914,'DE-PARA'!C:D,2,0)),"NÃO ENCONTRADO")</f>
        <v>Materiais</v>
      </c>
      <c r="L11914" s="56" t="str">
        <f>VLOOKUP(K11914,'Base -Receita-Despesa'!$B:$AS,1,FALSE)</f>
        <v>Materiais</v>
      </c>
    </row>
    <row r="11915" spans="1:12" ht="15" customHeight="1" x14ac:dyDescent="0.3">
      <c r="A11915" s="286" t="str">
        <f t="shared" si="372"/>
        <v>2019</v>
      </c>
      <c r="B11915" s="205" t="s">
        <v>679</v>
      </c>
      <c r="C11915" s="205" t="s">
        <v>680</v>
      </c>
      <c r="D11915" s="72" t="str">
        <f t="shared" si="373"/>
        <v>jul/2019</v>
      </c>
      <c r="E11915" s="206">
        <v>43649</v>
      </c>
      <c r="F11915" s="205">
        <v>364722</v>
      </c>
      <c r="G11915" s="205" t="s">
        <v>284</v>
      </c>
      <c r="H11915" s="207" t="s">
        <v>1027</v>
      </c>
      <c r="I11915" s="207" t="s">
        <v>242</v>
      </c>
      <c r="J11915" s="207">
        <v>-776.41</v>
      </c>
      <c r="K11915" s="79" t="str">
        <f>IFERROR(IFERROR(VLOOKUP(I11915,'DE-PARA'!B:D,3,0),VLOOKUP(I11915,'DE-PARA'!C:D,2,0)),"NÃO ENCONTRADO")</f>
        <v>Materiais</v>
      </c>
      <c r="L11915" s="56" t="str">
        <f>VLOOKUP(K11915,'Base -Receita-Despesa'!$B:$AS,1,FALSE)</f>
        <v>Materiais</v>
      </c>
    </row>
    <row r="11916" spans="1:12" ht="15" customHeight="1" x14ac:dyDescent="0.3">
      <c r="A11916" s="286" t="str">
        <f t="shared" si="372"/>
        <v>2019</v>
      </c>
      <c r="B11916" s="205" t="s">
        <v>679</v>
      </c>
      <c r="C11916" s="205" t="s">
        <v>680</v>
      </c>
      <c r="D11916" s="72" t="str">
        <f t="shared" si="373"/>
        <v>jul/2019</v>
      </c>
      <c r="E11916" s="206">
        <v>43649</v>
      </c>
      <c r="F11916" s="205">
        <v>364737</v>
      </c>
      <c r="G11916" s="205" t="s">
        <v>284</v>
      </c>
      <c r="H11916" s="207" t="s">
        <v>1027</v>
      </c>
      <c r="I11916" s="207" t="s">
        <v>242</v>
      </c>
      <c r="J11916" s="207">
        <v>-583.29</v>
      </c>
      <c r="K11916" s="79" t="str">
        <f>IFERROR(IFERROR(VLOOKUP(I11916,'DE-PARA'!B:D,3,0),VLOOKUP(I11916,'DE-PARA'!C:D,2,0)),"NÃO ENCONTRADO")</f>
        <v>Materiais</v>
      </c>
      <c r="L11916" s="56" t="str">
        <f>VLOOKUP(K11916,'Base -Receita-Despesa'!$B:$AS,1,FALSE)</f>
        <v>Materiais</v>
      </c>
    </row>
    <row r="11917" spans="1:12" ht="15" customHeight="1" x14ac:dyDescent="0.3">
      <c r="A11917" s="286" t="str">
        <f t="shared" si="372"/>
        <v>2019</v>
      </c>
      <c r="B11917" s="205" t="s">
        <v>679</v>
      </c>
      <c r="C11917" s="205" t="s">
        <v>680</v>
      </c>
      <c r="D11917" s="72" t="str">
        <f t="shared" si="373"/>
        <v>jul/2019</v>
      </c>
      <c r="E11917" s="206">
        <v>43649</v>
      </c>
      <c r="F11917" s="205">
        <v>364767</v>
      </c>
      <c r="G11917" s="205" t="s">
        <v>284</v>
      </c>
      <c r="H11917" s="207" t="s">
        <v>1027</v>
      </c>
      <c r="I11917" s="207" t="s">
        <v>242</v>
      </c>
      <c r="J11917" s="207">
        <v>-464.41</v>
      </c>
      <c r="K11917" s="79" t="str">
        <f>IFERROR(IFERROR(VLOOKUP(I11917,'DE-PARA'!B:D,3,0),VLOOKUP(I11917,'DE-PARA'!C:D,2,0)),"NÃO ENCONTRADO")</f>
        <v>Materiais</v>
      </c>
      <c r="L11917" s="56" t="str">
        <f>VLOOKUP(K11917,'Base -Receita-Despesa'!$B:$AS,1,FALSE)</f>
        <v>Materiais</v>
      </c>
    </row>
    <row r="11918" spans="1:12" ht="15" customHeight="1" x14ac:dyDescent="0.3">
      <c r="A11918" s="286" t="str">
        <f t="shared" si="372"/>
        <v>2019</v>
      </c>
      <c r="B11918" s="205" t="s">
        <v>679</v>
      </c>
      <c r="C11918" s="205" t="s">
        <v>680</v>
      </c>
      <c r="D11918" s="72" t="str">
        <f t="shared" si="373"/>
        <v>jul/2019</v>
      </c>
      <c r="E11918" s="206">
        <v>43649</v>
      </c>
      <c r="F11918" s="205">
        <v>365185</v>
      </c>
      <c r="G11918" s="205" t="s">
        <v>284</v>
      </c>
      <c r="H11918" s="207" t="s">
        <v>1027</v>
      </c>
      <c r="I11918" s="207" t="s">
        <v>242</v>
      </c>
      <c r="J11918" s="208">
        <v>-1215.93</v>
      </c>
      <c r="K11918" s="79" t="str">
        <f>IFERROR(IFERROR(VLOOKUP(I11918,'DE-PARA'!B:D,3,0),VLOOKUP(I11918,'DE-PARA'!C:D,2,0)),"NÃO ENCONTRADO")</f>
        <v>Materiais</v>
      </c>
      <c r="L11918" s="56" t="str">
        <f>VLOOKUP(K11918,'Base -Receita-Despesa'!$B:$AS,1,FALSE)</f>
        <v>Materiais</v>
      </c>
    </row>
    <row r="11919" spans="1:12" ht="15" customHeight="1" x14ac:dyDescent="0.3">
      <c r="A11919" s="286" t="str">
        <f t="shared" si="372"/>
        <v>2019</v>
      </c>
      <c r="B11919" s="205" t="s">
        <v>679</v>
      </c>
      <c r="C11919" s="205" t="s">
        <v>680</v>
      </c>
      <c r="D11919" s="72" t="str">
        <f t="shared" si="373"/>
        <v>jul/2019</v>
      </c>
      <c r="E11919" s="206">
        <v>43649</v>
      </c>
      <c r="F11919" s="205">
        <v>365188</v>
      </c>
      <c r="G11919" s="205" t="s">
        <v>284</v>
      </c>
      <c r="H11919" s="207" t="s">
        <v>1027</v>
      </c>
      <c r="I11919" s="207" t="s">
        <v>242</v>
      </c>
      <c r="J11919" s="207">
        <v>-890.23</v>
      </c>
      <c r="K11919" s="79" t="str">
        <f>IFERROR(IFERROR(VLOOKUP(I11919,'DE-PARA'!B:D,3,0),VLOOKUP(I11919,'DE-PARA'!C:D,2,0)),"NÃO ENCONTRADO")</f>
        <v>Materiais</v>
      </c>
      <c r="L11919" s="56" t="str">
        <f>VLOOKUP(K11919,'Base -Receita-Despesa'!$B:$AS,1,FALSE)</f>
        <v>Materiais</v>
      </c>
    </row>
    <row r="11920" spans="1:12" ht="15" customHeight="1" x14ac:dyDescent="0.3">
      <c r="A11920" s="286" t="str">
        <f t="shared" si="372"/>
        <v>2019</v>
      </c>
      <c r="B11920" s="205" t="s">
        <v>679</v>
      </c>
      <c r="C11920" s="205" t="s">
        <v>680</v>
      </c>
      <c r="D11920" s="72" t="str">
        <f t="shared" si="373"/>
        <v>jul/2019</v>
      </c>
      <c r="E11920" s="206">
        <v>43649</v>
      </c>
      <c r="F11920" s="205">
        <v>365191</v>
      </c>
      <c r="G11920" s="205" t="s">
        <v>284</v>
      </c>
      <c r="H11920" s="207" t="s">
        <v>1027</v>
      </c>
      <c r="I11920" s="207" t="s">
        <v>242</v>
      </c>
      <c r="J11920" s="207">
        <v>-583.29</v>
      </c>
      <c r="K11920" s="79" t="str">
        <f>IFERROR(IFERROR(VLOOKUP(I11920,'DE-PARA'!B:D,3,0),VLOOKUP(I11920,'DE-PARA'!C:D,2,0)),"NÃO ENCONTRADO")</f>
        <v>Materiais</v>
      </c>
      <c r="L11920" s="56" t="str">
        <f>VLOOKUP(K11920,'Base -Receita-Despesa'!$B:$AS,1,FALSE)</f>
        <v>Materiais</v>
      </c>
    </row>
    <row r="11921" spans="1:12" ht="15" customHeight="1" x14ac:dyDescent="0.3">
      <c r="A11921" s="286" t="str">
        <f t="shared" si="372"/>
        <v>2019</v>
      </c>
      <c r="B11921" s="205" t="s">
        <v>679</v>
      </c>
      <c r="C11921" s="205" t="s">
        <v>680</v>
      </c>
      <c r="D11921" s="72" t="str">
        <f t="shared" si="373"/>
        <v>jul/2019</v>
      </c>
      <c r="E11921" s="206">
        <v>43649</v>
      </c>
      <c r="F11921" s="205">
        <v>365196</v>
      </c>
      <c r="G11921" s="205" t="s">
        <v>284</v>
      </c>
      <c r="H11921" s="207" t="s">
        <v>1027</v>
      </c>
      <c r="I11921" s="207" t="s">
        <v>242</v>
      </c>
      <c r="J11921" s="207">
        <v>-583.29</v>
      </c>
      <c r="K11921" s="79" t="str">
        <f>IFERROR(IFERROR(VLOOKUP(I11921,'DE-PARA'!B:D,3,0),VLOOKUP(I11921,'DE-PARA'!C:D,2,0)),"NÃO ENCONTRADO")</f>
        <v>Materiais</v>
      </c>
      <c r="L11921" s="56" t="str">
        <f>VLOOKUP(K11921,'Base -Receita-Despesa'!$B:$AS,1,FALSE)</f>
        <v>Materiais</v>
      </c>
    </row>
    <row r="11922" spans="1:12" ht="15" customHeight="1" x14ac:dyDescent="0.3">
      <c r="A11922" s="286" t="str">
        <f t="shared" si="372"/>
        <v>2019</v>
      </c>
      <c r="B11922" s="205" t="s">
        <v>679</v>
      </c>
      <c r="C11922" s="205" t="s">
        <v>680</v>
      </c>
      <c r="D11922" s="72" t="str">
        <f t="shared" si="373"/>
        <v>jul/2019</v>
      </c>
      <c r="E11922" s="206">
        <v>43649</v>
      </c>
      <c r="F11922" s="205">
        <v>365198</v>
      </c>
      <c r="G11922" s="205" t="s">
        <v>284</v>
      </c>
      <c r="H11922" s="207" t="s">
        <v>1027</v>
      </c>
      <c r="I11922" s="207" t="s">
        <v>242</v>
      </c>
      <c r="J11922" s="208">
        <v>-1008</v>
      </c>
      <c r="K11922" s="79" t="str">
        <f>IFERROR(IFERROR(VLOOKUP(I11922,'DE-PARA'!B:D,3,0),VLOOKUP(I11922,'DE-PARA'!C:D,2,0)),"NÃO ENCONTRADO")</f>
        <v>Materiais</v>
      </c>
      <c r="L11922" s="56" t="str">
        <f>VLOOKUP(K11922,'Base -Receita-Despesa'!$B:$AS,1,FALSE)</f>
        <v>Materiais</v>
      </c>
    </row>
    <row r="11923" spans="1:12" ht="15" customHeight="1" x14ac:dyDescent="0.3">
      <c r="A11923" s="286" t="str">
        <f t="shared" si="372"/>
        <v>2019</v>
      </c>
      <c r="B11923" s="205" t="s">
        <v>679</v>
      </c>
      <c r="C11923" s="205" t="s">
        <v>680</v>
      </c>
      <c r="D11923" s="72" t="str">
        <f t="shared" si="373"/>
        <v>jul/2019</v>
      </c>
      <c r="E11923" s="206">
        <v>43649</v>
      </c>
      <c r="F11923" s="205">
        <v>365205</v>
      </c>
      <c r="G11923" s="205" t="s">
        <v>284</v>
      </c>
      <c r="H11923" s="207" t="s">
        <v>1027</v>
      </c>
      <c r="I11923" s="207" t="s">
        <v>242</v>
      </c>
      <c r="J11923" s="207">
        <v>-247.93</v>
      </c>
      <c r="K11923" s="79" t="str">
        <f>IFERROR(IFERROR(VLOOKUP(I11923,'DE-PARA'!B:D,3,0),VLOOKUP(I11923,'DE-PARA'!C:D,2,0)),"NÃO ENCONTRADO")</f>
        <v>Materiais</v>
      </c>
      <c r="L11923" s="56" t="str">
        <f>VLOOKUP(K11923,'Base -Receita-Despesa'!$B:$AS,1,FALSE)</f>
        <v>Materiais</v>
      </c>
    </row>
    <row r="11924" spans="1:12" ht="15" customHeight="1" x14ac:dyDescent="0.3">
      <c r="A11924" s="286" t="str">
        <f t="shared" si="372"/>
        <v>2019</v>
      </c>
      <c r="B11924" s="205" t="s">
        <v>679</v>
      </c>
      <c r="C11924" s="205" t="s">
        <v>680</v>
      </c>
      <c r="D11924" s="72" t="str">
        <f t="shared" si="373"/>
        <v>jul/2019</v>
      </c>
      <c r="E11924" s="206">
        <v>43649</v>
      </c>
      <c r="F11924" s="205">
        <v>365209</v>
      </c>
      <c r="G11924" s="205" t="s">
        <v>284</v>
      </c>
      <c r="H11924" s="207" t="s">
        <v>1027</v>
      </c>
      <c r="I11924" s="207" t="s">
        <v>242</v>
      </c>
      <c r="J11924" s="208">
        <v>-1799.23</v>
      </c>
      <c r="K11924" s="79" t="str">
        <f>IFERROR(IFERROR(VLOOKUP(I11924,'DE-PARA'!B:D,3,0),VLOOKUP(I11924,'DE-PARA'!C:D,2,0)),"NÃO ENCONTRADO")</f>
        <v>Materiais</v>
      </c>
      <c r="L11924" s="56" t="str">
        <f>VLOOKUP(K11924,'Base -Receita-Despesa'!$B:$AS,1,FALSE)</f>
        <v>Materiais</v>
      </c>
    </row>
    <row r="11925" spans="1:12" ht="15" customHeight="1" x14ac:dyDescent="0.3">
      <c r="A11925" s="286" t="str">
        <f t="shared" si="372"/>
        <v>2019</v>
      </c>
      <c r="B11925" s="205" t="s">
        <v>679</v>
      </c>
      <c r="C11925" s="205" t="s">
        <v>680</v>
      </c>
      <c r="D11925" s="72" t="str">
        <f t="shared" si="373"/>
        <v>jul/2019</v>
      </c>
      <c r="E11925" s="206">
        <v>43649</v>
      </c>
      <c r="F11925" s="205">
        <v>365211</v>
      </c>
      <c r="G11925" s="205" t="s">
        <v>284</v>
      </c>
      <c r="H11925" s="207" t="s">
        <v>1027</v>
      </c>
      <c r="I11925" s="207" t="s">
        <v>242</v>
      </c>
      <c r="J11925" s="207">
        <v>-651.25</v>
      </c>
      <c r="K11925" s="79" t="str">
        <f>IFERROR(IFERROR(VLOOKUP(I11925,'DE-PARA'!B:D,3,0),VLOOKUP(I11925,'DE-PARA'!C:D,2,0)),"NÃO ENCONTRADO")</f>
        <v>Materiais</v>
      </c>
      <c r="L11925" s="56" t="str">
        <f>VLOOKUP(K11925,'Base -Receita-Despesa'!$B:$AS,1,FALSE)</f>
        <v>Materiais</v>
      </c>
    </row>
    <row r="11926" spans="1:12" ht="15" customHeight="1" x14ac:dyDescent="0.3">
      <c r="A11926" s="286" t="str">
        <f t="shared" si="372"/>
        <v>2019</v>
      </c>
      <c r="B11926" s="205" t="s">
        <v>679</v>
      </c>
      <c r="C11926" s="205" t="s">
        <v>680</v>
      </c>
      <c r="D11926" s="72" t="str">
        <f t="shared" si="373"/>
        <v>jul/2019</v>
      </c>
      <c r="E11926" s="206">
        <v>43649</v>
      </c>
      <c r="F11926" s="205">
        <v>365216</v>
      </c>
      <c r="G11926" s="205" t="s">
        <v>284</v>
      </c>
      <c r="H11926" s="207" t="s">
        <v>1027</v>
      </c>
      <c r="I11926" s="207" t="s">
        <v>242</v>
      </c>
      <c r="J11926" s="208">
        <v>-1215.93</v>
      </c>
      <c r="K11926" s="79" t="str">
        <f>IFERROR(IFERROR(VLOOKUP(I11926,'DE-PARA'!B:D,3,0),VLOOKUP(I11926,'DE-PARA'!C:D,2,0)),"NÃO ENCONTRADO")</f>
        <v>Materiais</v>
      </c>
      <c r="L11926" s="56" t="str">
        <f>VLOOKUP(K11926,'Base -Receita-Despesa'!$B:$AS,1,FALSE)</f>
        <v>Materiais</v>
      </c>
    </row>
    <row r="11927" spans="1:12" ht="15" customHeight="1" x14ac:dyDescent="0.3">
      <c r="A11927" s="286" t="str">
        <f t="shared" si="372"/>
        <v>2019</v>
      </c>
      <c r="B11927" s="205" t="s">
        <v>679</v>
      </c>
      <c r="C11927" s="205" t="s">
        <v>680</v>
      </c>
      <c r="D11927" s="72" t="str">
        <f t="shared" si="373"/>
        <v>jul/2019</v>
      </c>
      <c r="E11927" s="206">
        <v>43649</v>
      </c>
      <c r="F11927" s="205">
        <v>365946</v>
      </c>
      <c r="G11927" s="205" t="s">
        <v>284</v>
      </c>
      <c r="H11927" s="207" t="s">
        <v>1027</v>
      </c>
      <c r="I11927" s="207" t="s">
        <v>242</v>
      </c>
      <c r="J11927" s="207">
        <v>-976.88</v>
      </c>
      <c r="K11927" s="79" t="str">
        <f>IFERROR(IFERROR(VLOOKUP(I11927,'DE-PARA'!B:D,3,0),VLOOKUP(I11927,'DE-PARA'!C:D,2,0)),"NÃO ENCONTRADO")</f>
        <v>Materiais</v>
      </c>
      <c r="L11927" s="56" t="str">
        <f>VLOOKUP(K11927,'Base -Receita-Despesa'!$B:$AS,1,FALSE)</f>
        <v>Materiais</v>
      </c>
    </row>
    <row r="11928" spans="1:12" ht="15" customHeight="1" x14ac:dyDescent="0.3">
      <c r="A11928" s="286" t="str">
        <f t="shared" si="372"/>
        <v>2019</v>
      </c>
      <c r="B11928" s="205" t="s">
        <v>679</v>
      </c>
      <c r="C11928" s="205" t="s">
        <v>680</v>
      </c>
      <c r="D11928" s="72" t="str">
        <f t="shared" si="373"/>
        <v>jul/2019</v>
      </c>
      <c r="E11928" s="206">
        <v>43649</v>
      </c>
      <c r="F11928" s="205">
        <v>365947</v>
      </c>
      <c r="G11928" s="205" t="s">
        <v>284</v>
      </c>
      <c r="H11928" s="207" t="s">
        <v>1027</v>
      </c>
      <c r="I11928" s="207" t="s">
        <v>242</v>
      </c>
      <c r="J11928" s="207">
        <v>-133.56</v>
      </c>
      <c r="K11928" s="79" t="str">
        <f>IFERROR(IFERROR(VLOOKUP(I11928,'DE-PARA'!B:D,3,0),VLOOKUP(I11928,'DE-PARA'!C:D,2,0)),"NÃO ENCONTRADO")</f>
        <v>Materiais</v>
      </c>
      <c r="L11928" s="56" t="str">
        <f>VLOOKUP(K11928,'Base -Receita-Despesa'!$B:$AS,1,FALSE)</f>
        <v>Materiais</v>
      </c>
    </row>
    <row r="11929" spans="1:12" ht="15" customHeight="1" x14ac:dyDescent="0.3">
      <c r="A11929" s="286" t="str">
        <f t="shared" si="372"/>
        <v>2019</v>
      </c>
      <c r="B11929" s="205" t="s">
        <v>679</v>
      </c>
      <c r="C11929" s="205" t="s">
        <v>680</v>
      </c>
      <c r="D11929" s="72" t="str">
        <f t="shared" si="373"/>
        <v>jul/2019</v>
      </c>
      <c r="E11929" s="206">
        <v>43649</v>
      </c>
      <c r="F11929" s="205">
        <v>365949</v>
      </c>
      <c r="G11929" s="205" t="s">
        <v>284</v>
      </c>
      <c r="H11929" s="207" t="s">
        <v>1027</v>
      </c>
      <c r="I11929" s="207" t="s">
        <v>242</v>
      </c>
      <c r="J11929" s="207">
        <v>-165.43</v>
      </c>
      <c r="K11929" s="79" t="str">
        <f>IFERROR(IFERROR(VLOOKUP(I11929,'DE-PARA'!B:D,3,0),VLOOKUP(I11929,'DE-PARA'!C:D,2,0)),"NÃO ENCONTRADO")</f>
        <v>Materiais</v>
      </c>
      <c r="L11929" s="56" t="str">
        <f>VLOOKUP(K11929,'Base -Receita-Despesa'!$B:$AS,1,FALSE)</f>
        <v>Materiais</v>
      </c>
    </row>
    <row r="11930" spans="1:12" ht="15" customHeight="1" x14ac:dyDescent="0.3">
      <c r="A11930" s="286" t="str">
        <f t="shared" si="372"/>
        <v>2019</v>
      </c>
      <c r="B11930" s="205" t="s">
        <v>679</v>
      </c>
      <c r="C11930" s="205" t="s">
        <v>680</v>
      </c>
      <c r="D11930" s="72" t="str">
        <f t="shared" si="373"/>
        <v>jul/2019</v>
      </c>
      <c r="E11930" s="206">
        <v>43649</v>
      </c>
      <c r="F11930" s="205">
        <v>366103</v>
      </c>
      <c r="G11930" s="205" t="s">
        <v>284</v>
      </c>
      <c r="H11930" s="207" t="s">
        <v>1027</v>
      </c>
      <c r="I11930" s="207" t="s">
        <v>242</v>
      </c>
      <c r="J11930" s="207">
        <v>-16.25</v>
      </c>
      <c r="K11930" s="79" t="str">
        <f>IFERROR(IFERROR(VLOOKUP(I11930,'DE-PARA'!B:D,3,0),VLOOKUP(I11930,'DE-PARA'!C:D,2,0)),"NÃO ENCONTRADO")</f>
        <v>Materiais</v>
      </c>
      <c r="L11930" s="56" t="str">
        <f>VLOOKUP(K11930,'Base -Receita-Despesa'!$B:$AS,1,FALSE)</f>
        <v>Materiais</v>
      </c>
    </row>
    <row r="11931" spans="1:12" ht="15" customHeight="1" x14ac:dyDescent="0.3">
      <c r="A11931" s="286" t="str">
        <f t="shared" si="372"/>
        <v>2019</v>
      </c>
      <c r="B11931" s="205" t="s">
        <v>679</v>
      </c>
      <c r="C11931" s="205" t="s">
        <v>680</v>
      </c>
      <c r="D11931" s="72" t="str">
        <f t="shared" si="373"/>
        <v>jul/2019</v>
      </c>
      <c r="E11931" s="206">
        <v>43649</v>
      </c>
      <c r="F11931" s="205">
        <v>366108</v>
      </c>
      <c r="G11931" s="205" t="s">
        <v>284</v>
      </c>
      <c r="H11931" s="207" t="s">
        <v>1027</v>
      </c>
      <c r="I11931" s="207" t="s">
        <v>242</v>
      </c>
      <c r="J11931" s="207">
        <v>-976.88</v>
      </c>
      <c r="K11931" s="79" t="str">
        <f>IFERROR(IFERROR(VLOOKUP(I11931,'DE-PARA'!B:D,3,0),VLOOKUP(I11931,'DE-PARA'!C:D,2,0)),"NÃO ENCONTRADO")</f>
        <v>Materiais</v>
      </c>
      <c r="L11931" s="56" t="str">
        <f>VLOOKUP(K11931,'Base -Receita-Despesa'!$B:$AS,1,FALSE)</f>
        <v>Materiais</v>
      </c>
    </row>
    <row r="11932" spans="1:12" ht="15" customHeight="1" x14ac:dyDescent="0.3">
      <c r="A11932" s="286" t="str">
        <f t="shared" si="372"/>
        <v>2019</v>
      </c>
      <c r="B11932" s="205" t="s">
        <v>679</v>
      </c>
      <c r="C11932" s="205" t="s">
        <v>680</v>
      </c>
      <c r="D11932" s="72" t="str">
        <f t="shared" si="373"/>
        <v>jul/2019</v>
      </c>
      <c r="E11932" s="206">
        <v>43649</v>
      </c>
      <c r="F11932" s="205">
        <v>366264</v>
      </c>
      <c r="G11932" s="205" t="s">
        <v>284</v>
      </c>
      <c r="H11932" s="207" t="s">
        <v>1027</v>
      </c>
      <c r="I11932" s="207" t="s">
        <v>242</v>
      </c>
      <c r="J11932" s="207">
        <v>-185.25</v>
      </c>
      <c r="K11932" s="79" t="str">
        <f>IFERROR(IFERROR(VLOOKUP(I11932,'DE-PARA'!B:D,3,0),VLOOKUP(I11932,'DE-PARA'!C:D,2,0)),"NÃO ENCONTRADO")</f>
        <v>Materiais</v>
      </c>
      <c r="L11932" s="56" t="str">
        <f>VLOOKUP(K11932,'Base -Receita-Despesa'!$B:$AS,1,FALSE)</f>
        <v>Materiais</v>
      </c>
    </row>
    <row r="11933" spans="1:12" ht="15" customHeight="1" x14ac:dyDescent="0.3">
      <c r="A11933" s="286" t="str">
        <f t="shared" si="372"/>
        <v>2019</v>
      </c>
      <c r="B11933" s="205" t="s">
        <v>679</v>
      </c>
      <c r="C11933" s="205" t="s">
        <v>680</v>
      </c>
      <c r="D11933" s="72" t="str">
        <f t="shared" si="373"/>
        <v>jul/2019</v>
      </c>
      <c r="E11933" s="206">
        <v>43649</v>
      </c>
      <c r="F11933" s="205">
        <v>366265</v>
      </c>
      <c r="G11933" s="205" t="s">
        <v>284</v>
      </c>
      <c r="H11933" s="207" t="s">
        <v>1027</v>
      </c>
      <c r="I11933" s="207" t="s">
        <v>242</v>
      </c>
      <c r="J11933" s="207">
        <v>-258.27</v>
      </c>
      <c r="K11933" s="79" t="str">
        <f>IFERROR(IFERROR(VLOOKUP(I11933,'DE-PARA'!B:D,3,0),VLOOKUP(I11933,'DE-PARA'!C:D,2,0)),"NÃO ENCONTRADO")</f>
        <v>Materiais</v>
      </c>
      <c r="L11933" s="56" t="str">
        <f>VLOOKUP(K11933,'Base -Receita-Despesa'!$B:$AS,1,FALSE)</f>
        <v>Materiais</v>
      </c>
    </row>
    <row r="11934" spans="1:12" ht="15" customHeight="1" x14ac:dyDescent="0.3">
      <c r="A11934" s="286" t="str">
        <f t="shared" si="372"/>
        <v>2019</v>
      </c>
      <c r="B11934" s="205" t="s">
        <v>679</v>
      </c>
      <c r="C11934" s="205" t="s">
        <v>680</v>
      </c>
      <c r="D11934" s="72" t="str">
        <f t="shared" si="373"/>
        <v>jul/2019</v>
      </c>
      <c r="E11934" s="206">
        <v>43649</v>
      </c>
      <c r="F11934" s="205">
        <v>366268</v>
      </c>
      <c r="G11934" s="205" t="s">
        <v>284</v>
      </c>
      <c r="H11934" s="207" t="s">
        <v>1027</v>
      </c>
      <c r="I11934" s="207" t="s">
        <v>242</v>
      </c>
      <c r="J11934" s="207">
        <v>-259.83999999999997</v>
      </c>
      <c r="K11934" s="79" t="str">
        <f>IFERROR(IFERROR(VLOOKUP(I11934,'DE-PARA'!B:D,3,0),VLOOKUP(I11934,'DE-PARA'!C:D,2,0)),"NÃO ENCONTRADO")</f>
        <v>Materiais</v>
      </c>
      <c r="L11934" s="56" t="str">
        <f>VLOOKUP(K11934,'Base -Receita-Despesa'!$B:$AS,1,FALSE)</f>
        <v>Materiais</v>
      </c>
    </row>
    <row r="11935" spans="1:12" ht="15" customHeight="1" x14ac:dyDescent="0.3">
      <c r="A11935" s="286" t="str">
        <f t="shared" si="372"/>
        <v>2019</v>
      </c>
      <c r="B11935" s="205" t="s">
        <v>679</v>
      </c>
      <c r="C11935" s="205" t="s">
        <v>680</v>
      </c>
      <c r="D11935" s="72" t="str">
        <f t="shared" si="373"/>
        <v>jul/2019</v>
      </c>
      <c r="E11935" s="206">
        <v>43649</v>
      </c>
      <c r="F11935" s="205">
        <v>366269</v>
      </c>
      <c r="G11935" s="205" t="s">
        <v>284</v>
      </c>
      <c r="H11935" s="207" t="s">
        <v>1027</v>
      </c>
      <c r="I11935" s="207" t="s">
        <v>242</v>
      </c>
      <c r="J11935" s="208">
        <v>-1215.93</v>
      </c>
      <c r="K11935" s="79" t="str">
        <f>IFERROR(IFERROR(VLOOKUP(I11935,'DE-PARA'!B:D,3,0),VLOOKUP(I11935,'DE-PARA'!C:D,2,0)),"NÃO ENCONTRADO")</f>
        <v>Materiais</v>
      </c>
      <c r="L11935" s="56" t="str">
        <f>VLOOKUP(K11935,'Base -Receita-Despesa'!$B:$AS,1,FALSE)</f>
        <v>Materiais</v>
      </c>
    </row>
    <row r="11936" spans="1:12" ht="15" customHeight="1" x14ac:dyDescent="0.3">
      <c r="A11936" s="286" t="str">
        <f t="shared" si="372"/>
        <v>2019</v>
      </c>
      <c r="B11936" s="205" t="s">
        <v>679</v>
      </c>
      <c r="C11936" s="205" t="s">
        <v>680</v>
      </c>
      <c r="D11936" s="72" t="str">
        <f t="shared" si="373"/>
        <v>jul/2019</v>
      </c>
      <c r="E11936" s="206">
        <v>43649</v>
      </c>
      <c r="F11936" s="205">
        <v>366271</v>
      </c>
      <c r="G11936" s="205" t="s">
        <v>284</v>
      </c>
      <c r="H11936" s="207" t="s">
        <v>1027</v>
      </c>
      <c r="I11936" s="207" t="s">
        <v>242</v>
      </c>
      <c r="J11936" s="207">
        <v>-325.63</v>
      </c>
      <c r="K11936" s="79" t="str">
        <f>IFERROR(IFERROR(VLOOKUP(I11936,'DE-PARA'!B:D,3,0),VLOOKUP(I11936,'DE-PARA'!C:D,2,0)),"NÃO ENCONTRADO")</f>
        <v>Materiais</v>
      </c>
      <c r="L11936" s="56" t="str">
        <f>VLOOKUP(K11936,'Base -Receita-Despesa'!$B:$AS,1,FALSE)</f>
        <v>Materiais</v>
      </c>
    </row>
    <row r="11937" spans="1:12" ht="15" customHeight="1" x14ac:dyDescent="0.3">
      <c r="A11937" s="286" t="str">
        <f t="shared" si="372"/>
        <v>2019</v>
      </c>
      <c r="B11937" s="205" t="s">
        <v>679</v>
      </c>
      <c r="C11937" s="205" t="s">
        <v>680</v>
      </c>
      <c r="D11937" s="72" t="str">
        <f t="shared" si="373"/>
        <v>jul/2019</v>
      </c>
      <c r="E11937" s="206">
        <v>43649</v>
      </c>
      <c r="F11937" s="205">
        <v>366272</v>
      </c>
      <c r="G11937" s="205" t="s">
        <v>284</v>
      </c>
      <c r="H11937" s="207" t="s">
        <v>1027</v>
      </c>
      <c r="I11937" s="207" t="s">
        <v>242</v>
      </c>
      <c r="J11937" s="207">
        <v>-165.43</v>
      </c>
      <c r="K11937" s="79" t="str">
        <f>IFERROR(IFERROR(VLOOKUP(I11937,'DE-PARA'!B:D,3,0),VLOOKUP(I11937,'DE-PARA'!C:D,2,0)),"NÃO ENCONTRADO")</f>
        <v>Materiais</v>
      </c>
      <c r="L11937" s="56" t="str">
        <f>VLOOKUP(K11937,'Base -Receita-Despesa'!$B:$AS,1,FALSE)</f>
        <v>Materiais</v>
      </c>
    </row>
    <row r="11938" spans="1:12" ht="15" customHeight="1" x14ac:dyDescent="0.3">
      <c r="A11938" s="286" t="str">
        <f t="shared" si="372"/>
        <v>2019</v>
      </c>
      <c r="B11938" s="205" t="s">
        <v>679</v>
      </c>
      <c r="C11938" s="205" t="s">
        <v>680</v>
      </c>
      <c r="D11938" s="72" t="str">
        <f t="shared" si="373"/>
        <v>jul/2019</v>
      </c>
      <c r="E11938" s="206">
        <v>43649</v>
      </c>
      <c r="F11938" s="205">
        <v>366273</v>
      </c>
      <c r="G11938" s="205" t="s">
        <v>284</v>
      </c>
      <c r="H11938" s="207" t="s">
        <v>1027</v>
      </c>
      <c r="I11938" s="207" t="s">
        <v>242</v>
      </c>
      <c r="J11938" s="207">
        <v>-583.29999999999995</v>
      </c>
      <c r="K11938" s="79" t="str">
        <f>IFERROR(IFERROR(VLOOKUP(I11938,'DE-PARA'!B:D,3,0),VLOOKUP(I11938,'DE-PARA'!C:D,2,0)),"NÃO ENCONTRADO")</f>
        <v>Materiais</v>
      </c>
      <c r="L11938" s="56" t="str">
        <f>VLOOKUP(K11938,'Base -Receita-Despesa'!$B:$AS,1,FALSE)</f>
        <v>Materiais</v>
      </c>
    </row>
    <row r="11939" spans="1:12" ht="15" customHeight="1" x14ac:dyDescent="0.3">
      <c r="A11939" s="286" t="str">
        <f t="shared" si="372"/>
        <v>2019</v>
      </c>
      <c r="B11939" s="205" t="s">
        <v>679</v>
      </c>
      <c r="C11939" s="205" t="s">
        <v>680</v>
      </c>
      <c r="D11939" s="72" t="str">
        <f t="shared" si="373"/>
        <v>jul/2019</v>
      </c>
      <c r="E11939" s="206">
        <v>43649</v>
      </c>
      <c r="F11939" s="205">
        <v>366274</v>
      </c>
      <c r="G11939" s="205" t="s">
        <v>284</v>
      </c>
      <c r="H11939" s="207" t="s">
        <v>1027</v>
      </c>
      <c r="I11939" s="207" t="s">
        <v>242</v>
      </c>
      <c r="J11939" s="207">
        <v>-687.9</v>
      </c>
      <c r="K11939" s="79" t="str">
        <f>IFERROR(IFERROR(VLOOKUP(I11939,'DE-PARA'!B:D,3,0),VLOOKUP(I11939,'DE-PARA'!C:D,2,0)),"NÃO ENCONTRADO")</f>
        <v>Materiais</v>
      </c>
      <c r="L11939" s="56" t="str">
        <f>VLOOKUP(K11939,'Base -Receita-Despesa'!$B:$AS,1,FALSE)</f>
        <v>Materiais</v>
      </c>
    </row>
    <row r="11940" spans="1:12" ht="15" customHeight="1" x14ac:dyDescent="0.3">
      <c r="A11940" s="286" t="str">
        <f t="shared" si="372"/>
        <v>2019</v>
      </c>
      <c r="B11940" s="205" t="s">
        <v>679</v>
      </c>
      <c r="C11940" s="205" t="s">
        <v>680</v>
      </c>
      <c r="D11940" s="72" t="str">
        <f t="shared" si="373"/>
        <v>jul/2019</v>
      </c>
      <c r="E11940" s="206">
        <v>43649</v>
      </c>
      <c r="F11940" s="205">
        <v>366278</v>
      </c>
      <c r="G11940" s="205" t="s">
        <v>284</v>
      </c>
      <c r="H11940" s="207" t="s">
        <v>1027</v>
      </c>
      <c r="I11940" s="207" t="s">
        <v>242</v>
      </c>
      <c r="J11940" s="207">
        <v>-133.56</v>
      </c>
      <c r="K11940" s="79" t="str">
        <f>IFERROR(IFERROR(VLOOKUP(I11940,'DE-PARA'!B:D,3,0),VLOOKUP(I11940,'DE-PARA'!C:D,2,0)),"NÃO ENCONTRADO")</f>
        <v>Materiais</v>
      </c>
      <c r="L11940" s="56" t="str">
        <f>VLOOKUP(K11940,'Base -Receita-Despesa'!$B:$AS,1,FALSE)</f>
        <v>Materiais</v>
      </c>
    </row>
    <row r="11941" spans="1:12" ht="15" customHeight="1" x14ac:dyDescent="0.3">
      <c r="A11941" s="286" t="str">
        <f t="shared" si="372"/>
        <v>2019</v>
      </c>
      <c r="B11941" s="205" t="s">
        <v>679</v>
      </c>
      <c r="C11941" s="205" t="s">
        <v>680</v>
      </c>
      <c r="D11941" s="72" t="str">
        <f t="shared" si="373"/>
        <v>jul/2019</v>
      </c>
      <c r="E11941" s="206">
        <v>43649</v>
      </c>
      <c r="F11941" s="205">
        <v>366280</v>
      </c>
      <c r="G11941" s="205" t="s">
        <v>284</v>
      </c>
      <c r="H11941" s="207" t="s">
        <v>1027</v>
      </c>
      <c r="I11941" s="207" t="s">
        <v>242</v>
      </c>
      <c r="J11941" s="207">
        <v>-843.13</v>
      </c>
      <c r="K11941" s="79" t="str">
        <f>IFERROR(IFERROR(VLOOKUP(I11941,'DE-PARA'!B:D,3,0),VLOOKUP(I11941,'DE-PARA'!C:D,2,0)),"NÃO ENCONTRADO")</f>
        <v>Materiais</v>
      </c>
      <c r="L11941" s="56" t="str">
        <f>VLOOKUP(K11941,'Base -Receita-Despesa'!$B:$AS,1,FALSE)</f>
        <v>Materiais</v>
      </c>
    </row>
    <row r="11942" spans="1:12" ht="15" customHeight="1" x14ac:dyDescent="0.3">
      <c r="A11942" s="286" t="str">
        <f t="shared" si="372"/>
        <v>2019</v>
      </c>
      <c r="B11942" s="205" t="s">
        <v>679</v>
      </c>
      <c r="C11942" s="205" t="s">
        <v>680</v>
      </c>
      <c r="D11942" s="72" t="str">
        <f t="shared" si="373"/>
        <v>jul/2019</v>
      </c>
      <c r="E11942" s="206">
        <v>43649</v>
      </c>
      <c r="F11942" s="205">
        <v>366281</v>
      </c>
      <c r="G11942" s="205" t="s">
        <v>284</v>
      </c>
      <c r="H11942" s="207" t="s">
        <v>1027</v>
      </c>
      <c r="I11942" s="207" t="s">
        <v>242</v>
      </c>
      <c r="J11942" s="207">
        <v>-583.29999999999995</v>
      </c>
      <c r="K11942" s="79" t="str">
        <f>IFERROR(IFERROR(VLOOKUP(I11942,'DE-PARA'!B:D,3,0),VLOOKUP(I11942,'DE-PARA'!C:D,2,0)),"NÃO ENCONTRADO")</f>
        <v>Materiais</v>
      </c>
      <c r="L11942" s="56" t="str">
        <f>VLOOKUP(K11942,'Base -Receita-Despesa'!$B:$AS,1,FALSE)</f>
        <v>Materiais</v>
      </c>
    </row>
    <row r="11943" spans="1:12" ht="15" customHeight="1" x14ac:dyDescent="0.3">
      <c r="A11943" s="286" t="str">
        <f t="shared" si="372"/>
        <v>2019</v>
      </c>
      <c r="B11943" s="205" t="s">
        <v>679</v>
      </c>
      <c r="C11943" s="205" t="s">
        <v>680</v>
      </c>
      <c r="D11943" s="72" t="str">
        <f t="shared" si="373"/>
        <v>jul/2019</v>
      </c>
      <c r="E11943" s="206">
        <v>43649</v>
      </c>
      <c r="F11943" s="205">
        <v>366282</v>
      </c>
      <c r="G11943" s="205" t="s">
        <v>284</v>
      </c>
      <c r="H11943" s="207" t="s">
        <v>1027</v>
      </c>
      <c r="I11943" s="207" t="s">
        <v>242</v>
      </c>
      <c r="J11943" s="207">
        <v>-651.26</v>
      </c>
      <c r="K11943" s="79" t="str">
        <f>IFERROR(IFERROR(VLOOKUP(I11943,'DE-PARA'!B:D,3,0),VLOOKUP(I11943,'DE-PARA'!C:D,2,0)),"NÃO ENCONTRADO")</f>
        <v>Materiais</v>
      </c>
      <c r="L11943" s="56" t="str">
        <f>VLOOKUP(K11943,'Base -Receita-Despesa'!$B:$AS,1,FALSE)</f>
        <v>Materiais</v>
      </c>
    </row>
    <row r="11944" spans="1:12" ht="15" customHeight="1" x14ac:dyDescent="0.3">
      <c r="A11944" s="286" t="str">
        <f t="shared" si="372"/>
        <v>2019</v>
      </c>
      <c r="B11944" s="205" t="s">
        <v>679</v>
      </c>
      <c r="C11944" s="205" t="s">
        <v>680</v>
      </c>
      <c r="D11944" s="72" t="str">
        <f t="shared" si="373"/>
        <v>jul/2019</v>
      </c>
      <c r="E11944" s="206">
        <v>43649</v>
      </c>
      <c r="F11944" s="205">
        <v>366283</v>
      </c>
      <c r="G11944" s="205" t="s">
        <v>284</v>
      </c>
      <c r="H11944" s="207" t="s">
        <v>1027</v>
      </c>
      <c r="I11944" s="207" t="s">
        <v>242</v>
      </c>
      <c r="J11944" s="207">
        <v>-986.75</v>
      </c>
      <c r="K11944" s="79" t="str">
        <f>IFERROR(IFERROR(VLOOKUP(I11944,'DE-PARA'!B:D,3,0),VLOOKUP(I11944,'DE-PARA'!C:D,2,0)),"NÃO ENCONTRADO")</f>
        <v>Materiais</v>
      </c>
      <c r="L11944" s="56" t="str">
        <f>VLOOKUP(K11944,'Base -Receita-Despesa'!$B:$AS,1,FALSE)</f>
        <v>Materiais</v>
      </c>
    </row>
    <row r="11945" spans="1:12" ht="15" customHeight="1" x14ac:dyDescent="0.3">
      <c r="A11945" s="286" t="str">
        <f t="shared" si="372"/>
        <v>2019</v>
      </c>
      <c r="B11945" s="205" t="s">
        <v>679</v>
      </c>
      <c r="C11945" s="205" t="s">
        <v>680</v>
      </c>
      <c r="D11945" s="72" t="str">
        <f t="shared" si="373"/>
        <v>jul/2019</v>
      </c>
      <c r="E11945" s="206">
        <v>43649</v>
      </c>
      <c r="F11945" s="205">
        <v>366286</v>
      </c>
      <c r="G11945" s="205" t="s">
        <v>284</v>
      </c>
      <c r="H11945" s="207" t="s">
        <v>1027</v>
      </c>
      <c r="I11945" s="207" t="s">
        <v>242</v>
      </c>
      <c r="J11945" s="207">
        <v>-842.92</v>
      </c>
      <c r="K11945" s="79" t="str">
        <f>IFERROR(IFERROR(VLOOKUP(I11945,'DE-PARA'!B:D,3,0),VLOOKUP(I11945,'DE-PARA'!C:D,2,0)),"NÃO ENCONTRADO")</f>
        <v>Materiais</v>
      </c>
      <c r="L11945" s="56" t="str">
        <f>VLOOKUP(K11945,'Base -Receita-Despesa'!$B:$AS,1,FALSE)</f>
        <v>Materiais</v>
      </c>
    </row>
    <row r="11946" spans="1:12" ht="15" customHeight="1" x14ac:dyDescent="0.3">
      <c r="A11946" s="286" t="str">
        <f t="shared" si="372"/>
        <v>2019</v>
      </c>
      <c r="B11946" s="205" t="s">
        <v>679</v>
      </c>
      <c r="C11946" s="205" t="s">
        <v>680</v>
      </c>
      <c r="D11946" s="72" t="str">
        <f t="shared" si="373"/>
        <v>jul/2019</v>
      </c>
      <c r="E11946" s="206">
        <v>43649</v>
      </c>
      <c r="F11946" s="205">
        <v>366301</v>
      </c>
      <c r="G11946" s="205" t="s">
        <v>284</v>
      </c>
      <c r="H11946" s="207" t="s">
        <v>1027</v>
      </c>
      <c r="I11946" s="207" t="s">
        <v>242</v>
      </c>
      <c r="J11946" s="207">
        <v>-842.92</v>
      </c>
      <c r="K11946" s="79" t="str">
        <f>IFERROR(IFERROR(VLOOKUP(I11946,'DE-PARA'!B:D,3,0),VLOOKUP(I11946,'DE-PARA'!C:D,2,0)),"NÃO ENCONTRADO")</f>
        <v>Materiais</v>
      </c>
      <c r="L11946" s="56" t="str">
        <f>VLOOKUP(K11946,'Base -Receita-Despesa'!$B:$AS,1,FALSE)</f>
        <v>Materiais</v>
      </c>
    </row>
    <row r="11947" spans="1:12" ht="15" customHeight="1" x14ac:dyDescent="0.3">
      <c r="A11947" s="286" t="str">
        <f t="shared" si="372"/>
        <v>2019</v>
      </c>
      <c r="B11947" s="205" t="s">
        <v>679</v>
      </c>
      <c r="C11947" s="205" t="s">
        <v>680</v>
      </c>
      <c r="D11947" s="72" t="str">
        <f t="shared" si="373"/>
        <v>jul/2019</v>
      </c>
      <c r="E11947" s="206">
        <v>43649</v>
      </c>
      <c r="F11947" s="205">
        <v>366306</v>
      </c>
      <c r="G11947" s="205" t="s">
        <v>284</v>
      </c>
      <c r="H11947" s="207" t="s">
        <v>1027</v>
      </c>
      <c r="I11947" s="207" t="s">
        <v>242</v>
      </c>
      <c r="J11947" s="207">
        <v>-583.29999999999995</v>
      </c>
      <c r="K11947" s="79" t="str">
        <f>IFERROR(IFERROR(VLOOKUP(I11947,'DE-PARA'!B:D,3,0),VLOOKUP(I11947,'DE-PARA'!C:D,2,0)),"NÃO ENCONTRADO")</f>
        <v>Materiais</v>
      </c>
      <c r="L11947" s="56" t="str">
        <f>VLOOKUP(K11947,'Base -Receita-Despesa'!$B:$AS,1,FALSE)</f>
        <v>Materiais</v>
      </c>
    </row>
    <row r="11948" spans="1:12" ht="15" customHeight="1" x14ac:dyDescent="0.3">
      <c r="A11948" s="286" t="str">
        <f t="shared" si="372"/>
        <v>2019</v>
      </c>
      <c r="B11948" s="205" t="s">
        <v>679</v>
      </c>
      <c r="C11948" s="205" t="s">
        <v>680</v>
      </c>
      <c r="D11948" s="72" t="str">
        <f t="shared" si="373"/>
        <v>jul/2019</v>
      </c>
      <c r="E11948" s="206">
        <v>43649</v>
      </c>
      <c r="F11948" s="205">
        <v>366308</v>
      </c>
      <c r="G11948" s="205" t="s">
        <v>284</v>
      </c>
      <c r="H11948" s="207" t="s">
        <v>1027</v>
      </c>
      <c r="I11948" s="207" t="s">
        <v>242</v>
      </c>
      <c r="J11948" s="207">
        <v>-560.48</v>
      </c>
      <c r="K11948" s="79" t="str">
        <f>IFERROR(IFERROR(VLOOKUP(I11948,'DE-PARA'!B:D,3,0),VLOOKUP(I11948,'DE-PARA'!C:D,2,0)),"NÃO ENCONTRADO")</f>
        <v>Materiais</v>
      </c>
      <c r="L11948" s="56" t="str">
        <f>VLOOKUP(K11948,'Base -Receita-Despesa'!$B:$AS,1,FALSE)</f>
        <v>Materiais</v>
      </c>
    </row>
    <row r="11949" spans="1:12" ht="15" customHeight="1" x14ac:dyDescent="0.3">
      <c r="A11949" s="286" t="str">
        <f t="shared" si="372"/>
        <v>2019</v>
      </c>
      <c r="B11949" s="205" t="s">
        <v>679</v>
      </c>
      <c r="C11949" s="205" t="s">
        <v>680</v>
      </c>
      <c r="D11949" s="72" t="str">
        <f t="shared" si="373"/>
        <v>jul/2019</v>
      </c>
      <c r="E11949" s="206">
        <v>43649</v>
      </c>
      <c r="F11949" s="205">
        <v>366309</v>
      </c>
      <c r="G11949" s="205" t="s">
        <v>284</v>
      </c>
      <c r="H11949" s="207" t="s">
        <v>1027</v>
      </c>
      <c r="I11949" s="207" t="s">
        <v>242</v>
      </c>
      <c r="J11949" s="207">
        <v>-391.81</v>
      </c>
      <c r="K11949" s="79" t="str">
        <f>IFERROR(IFERROR(VLOOKUP(I11949,'DE-PARA'!B:D,3,0),VLOOKUP(I11949,'DE-PARA'!C:D,2,0)),"NÃO ENCONTRADO")</f>
        <v>Materiais</v>
      </c>
      <c r="L11949" s="56" t="str">
        <f>VLOOKUP(K11949,'Base -Receita-Despesa'!$B:$AS,1,FALSE)</f>
        <v>Materiais</v>
      </c>
    </row>
    <row r="11950" spans="1:12" ht="15" customHeight="1" x14ac:dyDescent="0.3">
      <c r="A11950" s="286" t="str">
        <f t="shared" si="372"/>
        <v>2019</v>
      </c>
      <c r="B11950" s="205" t="s">
        <v>679</v>
      </c>
      <c r="C11950" s="205" t="s">
        <v>680</v>
      </c>
      <c r="D11950" s="72" t="str">
        <f t="shared" si="373"/>
        <v>jul/2019</v>
      </c>
      <c r="E11950" s="206">
        <v>43649</v>
      </c>
      <c r="F11950" s="205">
        <v>366315</v>
      </c>
      <c r="G11950" s="205" t="s">
        <v>284</v>
      </c>
      <c r="H11950" s="207" t="s">
        <v>1027</v>
      </c>
      <c r="I11950" s="207" t="s">
        <v>242</v>
      </c>
      <c r="J11950" s="207">
        <v>-539.82000000000005</v>
      </c>
      <c r="K11950" s="79" t="str">
        <f>IFERROR(IFERROR(VLOOKUP(I11950,'DE-PARA'!B:D,3,0),VLOOKUP(I11950,'DE-PARA'!C:D,2,0)),"NÃO ENCONTRADO")</f>
        <v>Materiais</v>
      </c>
      <c r="L11950" s="56" t="str">
        <f>VLOOKUP(K11950,'Base -Receita-Despesa'!$B:$AS,1,FALSE)</f>
        <v>Materiais</v>
      </c>
    </row>
    <row r="11951" spans="1:12" ht="15" customHeight="1" x14ac:dyDescent="0.3">
      <c r="A11951" s="286" t="str">
        <f t="shared" si="372"/>
        <v>2019</v>
      </c>
      <c r="B11951" s="205" t="s">
        <v>679</v>
      </c>
      <c r="C11951" s="205" t="s">
        <v>680</v>
      </c>
      <c r="D11951" s="72" t="str">
        <f t="shared" si="373"/>
        <v>jul/2019</v>
      </c>
      <c r="E11951" s="206">
        <v>43649</v>
      </c>
      <c r="F11951" s="205">
        <v>366317</v>
      </c>
      <c r="G11951" s="205" t="s">
        <v>284</v>
      </c>
      <c r="H11951" s="207" t="s">
        <v>1027</v>
      </c>
      <c r="I11951" s="207" t="s">
        <v>242</v>
      </c>
      <c r="J11951" s="207">
        <v>-583.29999999999995</v>
      </c>
      <c r="K11951" s="79" t="str">
        <f>IFERROR(IFERROR(VLOOKUP(I11951,'DE-PARA'!B:D,3,0),VLOOKUP(I11951,'DE-PARA'!C:D,2,0)),"NÃO ENCONTRADO")</f>
        <v>Materiais</v>
      </c>
      <c r="L11951" s="56" t="str">
        <f>VLOOKUP(K11951,'Base -Receita-Despesa'!$B:$AS,1,FALSE)</f>
        <v>Materiais</v>
      </c>
    </row>
    <row r="11952" spans="1:12" ht="15" customHeight="1" x14ac:dyDescent="0.3">
      <c r="A11952" s="286" t="str">
        <f t="shared" si="372"/>
        <v>2019</v>
      </c>
      <c r="B11952" s="205" t="s">
        <v>679</v>
      </c>
      <c r="C11952" s="205" t="s">
        <v>680</v>
      </c>
      <c r="D11952" s="72" t="str">
        <f t="shared" si="373"/>
        <v>jul/2019</v>
      </c>
      <c r="E11952" s="206">
        <v>43649</v>
      </c>
      <c r="F11952" s="205">
        <v>366320</v>
      </c>
      <c r="G11952" s="205" t="s">
        <v>284</v>
      </c>
      <c r="H11952" s="207" t="s">
        <v>1027</v>
      </c>
      <c r="I11952" s="207" t="s">
        <v>242</v>
      </c>
      <c r="J11952" s="207">
        <v>-505.5</v>
      </c>
      <c r="K11952" s="79" t="str">
        <f>IFERROR(IFERROR(VLOOKUP(I11952,'DE-PARA'!B:D,3,0),VLOOKUP(I11952,'DE-PARA'!C:D,2,0)),"NÃO ENCONTRADO")</f>
        <v>Materiais</v>
      </c>
      <c r="L11952" s="56" t="str">
        <f>VLOOKUP(K11952,'Base -Receita-Despesa'!$B:$AS,1,FALSE)</f>
        <v>Materiais</v>
      </c>
    </row>
    <row r="11953" spans="1:12" ht="15" customHeight="1" x14ac:dyDescent="0.3">
      <c r="A11953" s="286" t="str">
        <f t="shared" si="372"/>
        <v>2019</v>
      </c>
      <c r="B11953" s="205" t="s">
        <v>679</v>
      </c>
      <c r="C11953" s="205" t="s">
        <v>680</v>
      </c>
      <c r="D11953" s="72" t="str">
        <f t="shared" si="373"/>
        <v>jul/2019</v>
      </c>
      <c r="E11953" s="206">
        <v>43649</v>
      </c>
      <c r="F11953" s="205">
        <v>366327</v>
      </c>
      <c r="G11953" s="205" t="s">
        <v>284</v>
      </c>
      <c r="H11953" s="207" t="s">
        <v>1027</v>
      </c>
      <c r="I11953" s="207" t="s">
        <v>242</v>
      </c>
      <c r="J11953" s="208">
        <v>-1063.76</v>
      </c>
      <c r="K11953" s="79" t="str">
        <f>IFERROR(IFERROR(VLOOKUP(I11953,'DE-PARA'!B:D,3,0),VLOOKUP(I11953,'DE-PARA'!C:D,2,0)),"NÃO ENCONTRADO")</f>
        <v>Materiais</v>
      </c>
      <c r="L11953" s="56" t="str">
        <f>VLOOKUP(K11953,'Base -Receita-Despesa'!$B:$AS,1,FALSE)</f>
        <v>Materiais</v>
      </c>
    </row>
    <row r="11954" spans="1:12" ht="15" customHeight="1" x14ac:dyDescent="0.3">
      <c r="A11954" s="286" t="str">
        <f t="shared" si="372"/>
        <v>2019</v>
      </c>
      <c r="B11954" s="205" t="s">
        <v>679</v>
      </c>
      <c r="C11954" s="205" t="s">
        <v>680</v>
      </c>
      <c r="D11954" s="72" t="str">
        <f t="shared" si="373"/>
        <v>jul/2019</v>
      </c>
      <c r="E11954" s="206">
        <v>43649</v>
      </c>
      <c r="F11954" s="205">
        <v>366524</v>
      </c>
      <c r="G11954" s="205" t="s">
        <v>284</v>
      </c>
      <c r="H11954" s="207" t="s">
        <v>1027</v>
      </c>
      <c r="I11954" s="207" t="s">
        <v>242</v>
      </c>
      <c r="J11954" s="207">
        <v>-185.26</v>
      </c>
      <c r="K11954" s="79" t="str">
        <f>IFERROR(IFERROR(VLOOKUP(I11954,'DE-PARA'!B:D,3,0),VLOOKUP(I11954,'DE-PARA'!C:D,2,0)),"NÃO ENCONTRADO")</f>
        <v>Materiais</v>
      </c>
      <c r="L11954" s="56" t="str">
        <f>VLOOKUP(K11954,'Base -Receita-Despesa'!$B:$AS,1,FALSE)</f>
        <v>Materiais</v>
      </c>
    </row>
    <row r="11955" spans="1:12" ht="15" customHeight="1" x14ac:dyDescent="0.3">
      <c r="A11955" s="286" t="str">
        <f t="shared" si="372"/>
        <v>2019</v>
      </c>
      <c r="B11955" s="205" t="s">
        <v>679</v>
      </c>
      <c r="C11955" s="205" t="s">
        <v>680</v>
      </c>
      <c r="D11955" s="72" t="str">
        <f t="shared" si="373"/>
        <v>jul/2019</v>
      </c>
      <c r="E11955" s="206">
        <v>43649</v>
      </c>
      <c r="F11955" s="205">
        <v>366804</v>
      </c>
      <c r="G11955" s="205" t="s">
        <v>284</v>
      </c>
      <c r="H11955" s="207" t="s">
        <v>1027</v>
      </c>
      <c r="I11955" s="207" t="s">
        <v>242</v>
      </c>
      <c r="J11955" s="207">
        <v>-325.63</v>
      </c>
      <c r="K11955" s="79" t="str">
        <f>IFERROR(IFERROR(VLOOKUP(I11955,'DE-PARA'!B:D,3,0),VLOOKUP(I11955,'DE-PARA'!C:D,2,0)),"NÃO ENCONTRADO")</f>
        <v>Materiais</v>
      </c>
      <c r="L11955" s="56" t="str">
        <f>VLOOKUP(K11955,'Base -Receita-Despesa'!$B:$AS,1,FALSE)</f>
        <v>Materiais</v>
      </c>
    </row>
    <row r="11956" spans="1:12" ht="15" customHeight="1" x14ac:dyDescent="0.3">
      <c r="A11956" s="286" t="str">
        <f t="shared" si="372"/>
        <v>2019</v>
      </c>
      <c r="B11956" s="205" t="s">
        <v>679</v>
      </c>
      <c r="C11956" s="205" t="s">
        <v>680</v>
      </c>
      <c r="D11956" s="72" t="str">
        <f t="shared" si="373"/>
        <v>jul/2019</v>
      </c>
      <c r="E11956" s="206">
        <v>43649</v>
      </c>
      <c r="F11956" s="205">
        <v>366806</v>
      </c>
      <c r="G11956" s="205" t="s">
        <v>284</v>
      </c>
      <c r="H11956" s="207" t="s">
        <v>1027</v>
      </c>
      <c r="I11956" s="207" t="s">
        <v>242</v>
      </c>
      <c r="J11956" s="207">
        <v>-247.93</v>
      </c>
      <c r="K11956" s="79" t="str">
        <f>IFERROR(IFERROR(VLOOKUP(I11956,'DE-PARA'!B:D,3,0),VLOOKUP(I11956,'DE-PARA'!C:D,2,0)),"NÃO ENCONTRADO")</f>
        <v>Materiais</v>
      </c>
      <c r="L11956" s="56" t="str">
        <f>VLOOKUP(K11956,'Base -Receita-Despesa'!$B:$AS,1,FALSE)</f>
        <v>Materiais</v>
      </c>
    </row>
    <row r="11957" spans="1:12" ht="15" customHeight="1" x14ac:dyDescent="0.3">
      <c r="A11957" s="286" t="str">
        <f t="shared" si="372"/>
        <v>2019</v>
      </c>
      <c r="B11957" s="205" t="s">
        <v>679</v>
      </c>
      <c r="C11957" s="205" t="s">
        <v>680</v>
      </c>
      <c r="D11957" s="72" t="str">
        <f t="shared" si="373"/>
        <v>jul/2019</v>
      </c>
      <c r="E11957" s="206">
        <v>43649</v>
      </c>
      <c r="F11957" s="205">
        <v>366808</v>
      </c>
      <c r="G11957" s="205" t="s">
        <v>284</v>
      </c>
      <c r="H11957" s="207" t="s">
        <v>1027</v>
      </c>
      <c r="I11957" s="207" t="s">
        <v>242</v>
      </c>
      <c r="J11957" s="207">
        <v>-165.43</v>
      </c>
      <c r="K11957" s="79" t="str">
        <f>IFERROR(IFERROR(VLOOKUP(I11957,'DE-PARA'!B:D,3,0),VLOOKUP(I11957,'DE-PARA'!C:D,2,0)),"NÃO ENCONTRADO")</f>
        <v>Materiais</v>
      </c>
      <c r="L11957" s="56" t="str">
        <f>VLOOKUP(K11957,'Base -Receita-Despesa'!$B:$AS,1,FALSE)</f>
        <v>Materiais</v>
      </c>
    </row>
    <row r="11958" spans="1:12" ht="15" customHeight="1" x14ac:dyDescent="0.3">
      <c r="A11958" s="286" t="str">
        <f t="shared" si="372"/>
        <v>2019</v>
      </c>
      <c r="B11958" s="205" t="s">
        <v>679</v>
      </c>
      <c r="C11958" s="205" t="s">
        <v>680</v>
      </c>
      <c r="D11958" s="72" t="str">
        <f t="shared" si="373"/>
        <v>jul/2019</v>
      </c>
      <c r="E11958" s="206">
        <v>43649</v>
      </c>
      <c r="F11958" s="205">
        <v>366809</v>
      </c>
      <c r="G11958" s="205" t="s">
        <v>284</v>
      </c>
      <c r="H11958" s="207" t="s">
        <v>1027</v>
      </c>
      <c r="I11958" s="207" t="s">
        <v>242</v>
      </c>
      <c r="J11958" s="208">
        <v>-1215.93</v>
      </c>
      <c r="K11958" s="79" t="str">
        <f>IFERROR(IFERROR(VLOOKUP(I11958,'DE-PARA'!B:D,3,0),VLOOKUP(I11958,'DE-PARA'!C:D,2,0)),"NÃO ENCONTRADO")</f>
        <v>Materiais</v>
      </c>
      <c r="L11958" s="56" t="str">
        <f>VLOOKUP(K11958,'Base -Receita-Despesa'!$B:$AS,1,FALSE)</f>
        <v>Materiais</v>
      </c>
    </row>
    <row r="11959" spans="1:12" ht="15" customHeight="1" x14ac:dyDescent="0.3">
      <c r="A11959" s="286" t="str">
        <f t="shared" ref="A11959:A12022" si="374">IF(K11959="NÃO ENCONTRADO",0,RIGHT(D11959,4))</f>
        <v>2019</v>
      </c>
      <c r="B11959" s="205" t="s">
        <v>679</v>
      </c>
      <c r="C11959" s="205" t="s">
        <v>680</v>
      </c>
      <c r="D11959" s="72" t="str">
        <f t="shared" si="373"/>
        <v>jul/2019</v>
      </c>
      <c r="E11959" s="206">
        <v>43649</v>
      </c>
      <c r="F11959" s="205">
        <v>366811</v>
      </c>
      <c r="G11959" s="205" t="s">
        <v>284</v>
      </c>
      <c r="H11959" s="207" t="s">
        <v>1027</v>
      </c>
      <c r="I11959" s="207" t="s">
        <v>242</v>
      </c>
      <c r="J11959" s="207">
        <v>-266.51</v>
      </c>
      <c r="K11959" s="79" t="str">
        <f>IFERROR(IFERROR(VLOOKUP(I11959,'DE-PARA'!B:D,3,0),VLOOKUP(I11959,'DE-PARA'!C:D,2,0)),"NÃO ENCONTRADO")</f>
        <v>Materiais</v>
      </c>
      <c r="L11959" s="56" t="str">
        <f>VLOOKUP(K11959,'Base -Receita-Despesa'!$B:$AS,1,FALSE)</f>
        <v>Materiais</v>
      </c>
    </row>
    <row r="11960" spans="1:12" ht="15" customHeight="1" x14ac:dyDescent="0.3">
      <c r="A11960" s="286" t="str">
        <f t="shared" si="374"/>
        <v>2019</v>
      </c>
      <c r="B11960" s="205" t="s">
        <v>679</v>
      </c>
      <c r="C11960" s="205" t="s">
        <v>680</v>
      </c>
      <c r="D11960" s="72" t="str">
        <f t="shared" si="373"/>
        <v>jul/2019</v>
      </c>
      <c r="E11960" s="206">
        <v>43649</v>
      </c>
      <c r="F11960" s="205">
        <v>366816</v>
      </c>
      <c r="G11960" s="205" t="s">
        <v>284</v>
      </c>
      <c r="H11960" s="207" t="s">
        <v>1027</v>
      </c>
      <c r="I11960" s="207" t="s">
        <v>242</v>
      </c>
      <c r="J11960" s="207">
        <v>-578.79</v>
      </c>
      <c r="K11960" s="79" t="str">
        <f>IFERROR(IFERROR(VLOOKUP(I11960,'DE-PARA'!B:D,3,0),VLOOKUP(I11960,'DE-PARA'!C:D,2,0)),"NÃO ENCONTRADO")</f>
        <v>Materiais</v>
      </c>
      <c r="L11960" s="56" t="str">
        <f>VLOOKUP(K11960,'Base -Receita-Despesa'!$B:$AS,1,FALSE)</f>
        <v>Materiais</v>
      </c>
    </row>
    <row r="11961" spans="1:12" ht="15" customHeight="1" x14ac:dyDescent="0.3">
      <c r="A11961" s="286" t="str">
        <f t="shared" si="374"/>
        <v>2019</v>
      </c>
      <c r="B11961" s="205" t="s">
        <v>679</v>
      </c>
      <c r="C11961" s="205" t="s">
        <v>680</v>
      </c>
      <c r="D11961" s="72" t="str">
        <f t="shared" si="373"/>
        <v>jul/2019</v>
      </c>
      <c r="E11961" s="206">
        <v>43649</v>
      </c>
      <c r="F11961" s="205">
        <v>366819</v>
      </c>
      <c r="G11961" s="205" t="s">
        <v>284</v>
      </c>
      <c r="H11961" s="207" t="s">
        <v>1027</v>
      </c>
      <c r="I11961" s="207" t="s">
        <v>242</v>
      </c>
      <c r="J11961" s="208">
        <v>-1008</v>
      </c>
      <c r="K11961" s="79" t="str">
        <f>IFERROR(IFERROR(VLOOKUP(I11961,'DE-PARA'!B:D,3,0),VLOOKUP(I11961,'DE-PARA'!C:D,2,0)),"NÃO ENCONTRADO")</f>
        <v>Materiais</v>
      </c>
      <c r="L11961" s="56" t="str">
        <f>VLOOKUP(K11961,'Base -Receita-Despesa'!$B:$AS,1,FALSE)</f>
        <v>Materiais</v>
      </c>
    </row>
    <row r="11962" spans="1:12" ht="15" customHeight="1" x14ac:dyDescent="0.3">
      <c r="A11962" s="286" t="str">
        <f t="shared" si="374"/>
        <v>2019</v>
      </c>
      <c r="B11962" s="205" t="s">
        <v>679</v>
      </c>
      <c r="C11962" s="205" t="s">
        <v>680</v>
      </c>
      <c r="D11962" s="72" t="str">
        <f t="shared" si="373"/>
        <v>jul/2019</v>
      </c>
      <c r="E11962" s="206">
        <v>43649</v>
      </c>
      <c r="F11962" s="205">
        <v>366822</v>
      </c>
      <c r="G11962" s="205" t="s">
        <v>284</v>
      </c>
      <c r="H11962" s="207" t="s">
        <v>1027</v>
      </c>
      <c r="I11962" s="207" t="s">
        <v>242</v>
      </c>
      <c r="J11962" s="207">
        <v>-133.56</v>
      </c>
      <c r="K11962" s="79" t="str">
        <f>IFERROR(IFERROR(VLOOKUP(I11962,'DE-PARA'!B:D,3,0),VLOOKUP(I11962,'DE-PARA'!C:D,2,0)),"NÃO ENCONTRADO")</f>
        <v>Materiais</v>
      </c>
      <c r="L11962" s="56" t="str">
        <f>VLOOKUP(K11962,'Base -Receita-Despesa'!$B:$AS,1,FALSE)</f>
        <v>Materiais</v>
      </c>
    </row>
    <row r="11963" spans="1:12" ht="15" customHeight="1" x14ac:dyDescent="0.3">
      <c r="A11963" s="286" t="str">
        <f t="shared" si="374"/>
        <v>2019</v>
      </c>
      <c r="B11963" s="205" t="s">
        <v>679</v>
      </c>
      <c r="C11963" s="205" t="s">
        <v>680</v>
      </c>
      <c r="D11963" s="72" t="str">
        <f t="shared" si="373"/>
        <v>jul/2019</v>
      </c>
      <c r="E11963" s="206">
        <v>43649</v>
      </c>
      <c r="F11963" s="205">
        <v>366824</v>
      </c>
      <c r="G11963" s="205" t="s">
        <v>284</v>
      </c>
      <c r="H11963" s="207" t="s">
        <v>1027</v>
      </c>
      <c r="I11963" s="207" t="s">
        <v>242</v>
      </c>
      <c r="J11963" s="207">
        <v>-842.92</v>
      </c>
      <c r="K11963" s="79" t="str">
        <f>IFERROR(IFERROR(VLOOKUP(I11963,'DE-PARA'!B:D,3,0),VLOOKUP(I11963,'DE-PARA'!C:D,2,0)),"NÃO ENCONTRADO")</f>
        <v>Materiais</v>
      </c>
      <c r="L11963" s="56" t="str">
        <f>VLOOKUP(K11963,'Base -Receita-Despesa'!$B:$AS,1,FALSE)</f>
        <v>Materiais</v>
      </c>
    </row>
    <row r="11964" spans="1:12" ht="15" customHeight="1" x14ac:dyDescent="0.3">
      <c r="A11964" s="286" t="str">
        <f t="shared" si="374"/>
        <v>2019</v>
      </c>
      <c r="B11964" s="205" t="s">
        <v>679</v>
      </c>
      <c r="C11964" s="205" t="s">
        <v>680</v>
      </c>
      <c r="D11964" s="72" t="str">
        <f t="shared" si="373"/>
        <v>jul/2019</v>
      </c>
      <c r="E11964" s="206">
        <v>43649</v>
      </c>
      <c r="F11964" s="205">
        <v>366829</v>
      </c>
      <c r="G11964" s="205" t="s">
        <v>284</v>
      </c>
      <c r="H11964" s="207" t="s">
        <v>1027</v>
      </c>
      <c r="I11964" s="207" t="s">
        <v>242</v>
      </c>
      <c r="J11964" s="207">
        <v>-96.55</v>
      </c>
      <c r="K11964" s="79" t="str">
        <f>IFERROR(IFERROR(VLOOKUP(I11964,'DE-PARA'!B:D,3,0),VLOOKUP(I11964,'DE-PARA'!C:D,2,0)),"NÃO ENCONTRADO")</f>
        <v>Materiais</v>
      </c>
      <c r="L11964" s="56" t="str">
        <f>VLOOKUP(K11964,'Base -Receita-Despesa'!$B:$AS,1,FALSE)</f>
        <v>Materiais</v>
      </c>
    </row>
    <row r="11965" spans="1:12" ht="15" customHeight="1" x14ac:dyDescent="0.3">
      <c r="A11965" s="286" t="str">
        <f t="shared" si="374"/>
        <v>2019</v>
      </c>
      <c r="B11965" s="205" t="s">
        <v>679</v>
      </c>
      <c r="C11965" s="205" t="s">
        <v>680</v>
      </c>
      <c r="D11965" s="72" t="str">
        <f t="shared" si="373"/>
        <v>jul/2019</v>
      </c>
      <c r="E11965" s="206">
        <v>43649</v>
      </c>
      <c r="F11965" s="205">
        <v>367254</v>
      </c>
      <c r="G11965" s="205" t="s">
        <v>284</v>
      </c>
      <c r="H11965" s="207" t="s">
        <v>1027</v>
      </c>
      <c r="I11965" s="207" t="s">
        <v>242</v>
      </c>
      <c r="J11965" s="207">
        <v>-133.56</v>
      </c>
      <c r="K11965" s="79" t="str">
        <f>IFERROR(IFERROR(VLOOKUP(I11965,'DE-PARA'!B:D,3,0),VLOOKUP(I11965,'DE-PARA'!C:D,2,0)),"NÃO ENCONTRADO")</f>
        <v>Materiais</v>
      </c>
      <c r="L11965" s="56" t="str">
        <f>VLOOKUP(K11965,'Base -Receita-Despesa'!$B:$AS,1,FALSE)</f>
        <v>Materiais</v>
      </c>
    </row>
    <row r="11966" spans="1:12" ht="15" customHeight="1" x14ac:dyDescent="0.3">
      <c r="A11966" s="286" t="str">
        <f t="shared" si="374"/>
        <v>2019</v>
      </c>
      <c r="B11966" s="205" t="s">
        <v>679</v>
      </c>
      <c r="C11966" s="205" t="s">
        <v>680</v>
      </c>
      <c r="D11966" s="72" t="str">
        <f t="shared" si="373"/>
        <v>jul/2019</v>
      </c>
      <c r="E11966" s="206">
        <v>43649</v>
      </c>
      <c r="F11966" s="205">
        <v>367256</v>
      </c>
      <c r="G11966" s="205" t="s">
        <v>284</v>
      </c>
      <c r="H11966" s="207" t="s">
        <v>1027</v>
      </c>
      <c r="I11966" s="207" t="s">
        <v>242</v>
      </c>
      <c r="J11966" s="207">
        <v>-632.82000000000005</v>
      </c>
      <c r="K11966" s="79" t="str">
        <f>IFERROR(IFERROR(VLOOKUP(I11966,'DE-PARA'!B:D,3,0),VLOOKUP(I11966,'DE-PARA'!C:D,2,0)),"NÃO ENCONTRADO")</f>
        <v>Materiais</v>
      </c>
      <c r="L11966" s="56" t="str">
        <f>VLOOKUP(K11966,'Base -Receita-Despesa'!$B:$AS,1,FALSE)</f>
        <v>Materiais</v>
      </c>
    </row>
    <row r="11967" spans="1:12" ht="15" customHeight="1" x14ac:dyDescent="0.3">
      <c r="A11967" s="286" t="str">
        <f t="shared" si="374"/>
        <v>2019</v>
      </c>
      <c r="B11967" s="205" t="s">
        <v>679</v>
      </c>
      <c r="C11967" s="205" t="s">
        <v>680</v>
      </c>
      <c r="D11967" s="72" t="str">
        <f t="shared" si="373"/>
        <v>jul/2019</v>
      </c>
      <c r="E11967" s="206">
        <v>43649</v>
      </c>
      <c r="F11967" s="205">
        <v>367261</v>
      </c>
      <c r="G11967" s="205" t="s">
        <v>284</v>
      </c>
      <c r="H11967" s="207" t="s">
        <v>1027</v>
      </c>
      <c r="I11967" s="207" t="s">
        <v>242</v>
      </c>
      <c r="J11967" s="208">
        <v>-1008</v>
      </c>
      <c r="K11967" s="79" t="str">
        <f>IFERROR(IFERROR(VLOOKUP(I11967,'DE-PARA'!B:D,3,0),VLOOKUP(I11967,'DE-PARA'!C:D,2,0)),"NÃO ENCONTRADO")</f>
        <v>Materiais</v>
      </c>
      <c r="L11967" s="56" t="str">
        <f>VLOOKUP(K11967,'Base -Receita-Despesa'!$B:$AS,1,FALSE)</f>
        <v>Materiais</v>
      </c>
    </row>
    <row r="11968" spans="1:12" ht="15" customHeight="1" x14ac:dyDescent="0.3">
      <c r="A11968" s="286" t="str">
        <f t="shared" si="374"/>
        <v>2019</v>
      </c>
      <c r="B11968" s="205" t="s">
        <v>679</v>
      </c>
      <c r="C11968" s="205" t="s">
        <v>680</v>
      </c>
      <c r="D11968" s="72" t="str">
        <f t="shared" si="373"/>
        <v>jul/2019</v>
      </c>
      <c r="E11968" s="206">
        <v>43649</v>
      </c>
      <c r="F11968" s="205">
        <v>367264</v>
      </c>
      <c r="G11968" s="205" t="s">
        <v>284</v>
      </c>
      <c r="H11968" s="207" t="s">
        <v>1027</v>
      </c>
      <c r="I11968" s="207" t="s">
        <v>242</v>
      </c>
      <c r="J11968" s="207">
        <v>-293.39999999999998</v>
      </c>
      <c r="K11968" s="79" t="str">
        <f>IFERROR(IFERROR(VLOOKUP(I11968,'DE-PARA'!B:D,3,0),VLOOKUP(I11968,'DE-PARA'!C:D,2,0)),"NÃO ENCONTRADO")</f>
        <v>Materiais</v>
      </c>
      <c r="L11968" s="56" t="str">
        <f>VLOOKUP(K11968,'Base -Receita-Despesa'!$B:$AS,1,FALSE)</f>
        <v>Materiais</v>
      </c>
    </row>
    <row r="11969" spans="1:12" ht="15" customHeight="1" x14ac:dyDescent="0.3">
      <c r="A11969" s="286" t="str">
        <f t="shared" si="374"/>
        <v>2019</v>
      </c>
      <c r="B11969" s="205" t="s">
        <v>679</v>
      </c>
      <c r="C11969" s="205" t="s">
        <v>680</v>
      </c>
      <c r="D11969" s="72" t="str">
        <f t="shared" si="373"/>
        <v>jul/2019</v>
      </c>
      <c r="E11969" s="206">
        <v>43649</v>
      </c>
      <c r="F11969" s="205">
        <v>367268</v>
      </c>
      <c r="G11969" s="205" t="s">
        <v>284</v>
      </c>
      <c r="H11969" s="207" t="s">
        <v>1027</v>
      </c>
      <c r="I11969" s="207" t="s">
        <v>242</v>
      </c>
      <c r="J11969" s="207">
        <v>-651.26</v>
      </c>
      <c r="K11969" s="79" t="str">
        <f>IFERROR(IFERROR(VLOOKUP(I11969,'DE-PARA'!B:D,3,0),VLOOKUP(I11969,'DE-PARA'!C:D,2,0)),"NÃO ENCONTRADO")</f>
        <v>Materiais</v>
      </c>
      <c r="L11969" s="56" t="str">
        <f>VLOOKUP(K11969,'Base -Receita-Despesa'!$B:$AS,1,FALSE)</f>
        <v>Materiais</v>
      </c>
    </row>
    <row r="11970" spans="1:12" ht="15" customHeight="1" x14ac:dyDescent="0.3">
      <c r="A11970" s="286" t="str">
        <f t="shared" si="374"/>
        <v>2019</v>
      </c>
      <c r="B11970" s="205" t="s">
        <v>679</v>
      </c>
      <c r="C11970" s="205" t="s">
        <v>680</v>
      </c>
      <c r="D11970" s="72" t="str">
        <f t="shared" si="373"/>
        <v>jul/2019</v>
      </c>
      <c r="E11970" s="206">
        <v>43649</v>
      </c>
      <c r="F11970" s="205">
        <v>367275</v>
      </c>
      <c r="G11970" s="205" t="s">
        <v>284</v>
      </c>
      <c r="H11970" s="207" t="s">
        <v>1027</v>
      </c>
      <c r="I11970" s="207" t="s">
        <v>242</v>
      </c>
      <c r="J11970" s="207">
        <v>-553.24</v>
      </c>
      <c r="K11970" s="79" t="str">
        <f>IFERROR(IFERROR(VLOOKUP(I11970,'DE-PARA'!B:D,3,0),VLOOKUP(I11970,'DE-PARA'!C:D,2,0)),"NÃO ENCONTRADO")</f>
        <v>Materiais</v>
      </c>
      <c r="L11970" s="56" t="str">
        <f>VLOOKUP(K11970,'Base -Receita-Despesa'!$B:$AS,1,FALSE)</f>
        <v>Materiais</v>
      </c>
    </row>
    <row r="11971" spans="1:12" ht="15" customHeight="1" x14ac:dyDescent="0.3">
      <c r="A11971" s="286" t="str">
        <f t="shared" si="374"/>
        <v>2019</v>
      </c>
      <c r="B11971" s="205" t="s">
        <v>679</v>
      </c>
      <c r="C11971" s="205" t="s">
        <v>680</v>
      </c>
      <c r="D11971" s="72" t="str">
        <f t="shared" si="373"/>
        <v>jul/2019</v>
      </c>
      <c r="E11971" s="206">
        <v>43649</v>
      </c>
      <c r="F11971" s="205">
        <v>371714</v>
      </c>
      <c r="G11971" s="205" t="s">
        <v>284</v>
      </c>
      <c r="H11971" s="207" t="s">
        <v>1027</v>
      </c>
      <c r="I11971" s="207" t="s">
        <v>242</v>
      </c>
      <c r="J11971" s="207">
        <v>-842.91</v>
      </c>
      <c r="K11971" s="79" t="str">
        <f>IFERROR(IFERROR(VLOOKUP(I11971,'DE-PARA'!B:D,3,0),VLOOKUP(I11971,'DE-PARA'!C:D,2,0)),"NÃO ENCONTRADO")</f>
        <v>Materiais</v>
      </c>
      <c r="L11971" s="56" t="str">
        <f>VLOOKUP(K11971,'Base -Receita-Despesa'!$B:$AS,1,FALSE)</f>
        <v>Materiais</v>
      </c>
    </row>
    <row r="11972" spans="1:12" ht="15" customHeight="1" x14ac:dyDescent="0.3">
      <c r="A11972" s="286" t="str">
        <f t="shared" si="374"/>
        <v>2019</v>
      </c>
      <c r="B11972" s="205" t="s">
        <v>681</v>
      </c>
      <c r="C11972" s="205" t="s">
        <v>680</v>
      </c>
      <c r="D11972" s="72" t="str">
        <f t="shared" ref="D11972:D12035" si="375">TEXT(E11972,"mmm/aaaa")</f>
        <v>jul/2019</v>
      </c>
      <c r="E11972" s="206">
        <v>43649</v>
      </c>
      <c r="F11972" s="205" t="s">
        <v>140</v>
      </c>
      <c r="G11972" s="205" t="s">
        <v>284</v>
      </c>
      <c r="H11972" s="207" t="s">
        <v>140</v>
      </c>
      <c r="I11972" s="207" t="s">
        <v>224</v>
      </c>
      <c r="J11972" s="208">
        <v>34142.519999999997</v>
      </c>
      <c r="K11972" s="79" t="str">
        <f>IFERROR(IFERROR(VLOOKUP(I11972,'DE-PARA'!B:D,3,0),VLOOKUP(I11972,'DE-PARA'!C:D,2,0)),"NÃO ENCONTRADO")</f>
        <v>Repasses Contrato de Gestão</v>
      </c>
      <c r="L11972" s="56" t="str">
        <f>VLOOKUP(K11972,'Base -Receita-Despesa'!$B:$AS,1,FALSE)</f>
        <v>Repasses Contrato de Gestão</v>
      </c>
    </row>
    <row r="11973" spans="1:12" ht="15" customHeight="1" x14ac:dyDescent="0.3">
      <c r="A11973" s="286" t="str">
        <f t="shared" si="374"/>
        <v>2019</v>
      </c>
      <c r="B11973" s="205" t="s">
        <v>679</v>
      </c>
      <c r="C11973" s="205" t="s">
        <v>680</v>
      </c>
      <c r="D11973" s="72" t="str">
        <f t="shared" si="375"/>
        <v>jul/2019</v>
      </c>
      <c r="E11973" s="206">
        <v>43649</v>
      </c>
      <c r="F11973" s="205" t="s">
        <v>2121</v>
      </c>
      <c r="G11973" s="205" t="s">
        <v>284</v>
      </c>
      <c r="H11973" s="207" t="s">
        <v>2001</v>
      </c>
      <c r="I11973" s="207" t="s">
        <v>265</v>
      </c>
      <c r="J11973" s="207">
        <v>-513.28</v>
      </c>
      <c r="K11973" s="79" t="str">
        <f>IFERROR(IFERROR(VLOOKUP(I11973,'DE-PARA'!B:D,3,0),VLOOKUP(I11973,'DE-PARA'!C:D,2,0)),"NÃO ENCONTRADO")</f>
        <v>Despesas com Viagens</v>
      </c>
      <c r="L11973" s="56" t="str">
        <f>VLOOKUP(K11973,'Base -Receita-Despesa'!$B:$AS,1,FALSE)</f>
        <v>Despesas com Viagens</v>
      </c>
    </row>
    <row r="11974" spans="1:12" ht="15" customHeight="1" x14ac:dyDescent="0.3">
      <c r="A11974" s="286" t="str">
        <f t="shared" si="374"/>
        <v>2019</v>
      </c>
      <c r="B11974" s="205" t="s">
        <v>679</v>
      </c>
      <c r="C11974" s="205" t="s">
        <v>680</v>
      </c>
      <c r="D11974" s="72" t="str">
        <f t="shared" si="375"/>
        <v>jul/2019</v>
      </c>
      <c r="E11974" s="206">
        <v>43649</v>
      </c>
      <c r="F11974" s="205" t="s">
        <v>2121</v>
      </c>
      <c r="G11974" s="205" t="s">
        <v>284</v>
      </c>
      <c r="H11974" s="207" t="s">
        <v>205</v>
      </c>
      <c r="I11974" s="207" t="s">
        <v>265</v>
      </c>
      <c r="J11974" s="207">
        <v>-640.44000000000005</v>
      </c>
      <c r="K11974" s="79" t="str">
        <f>IFERROR(IFERROR(VLOOKUP(I11974,'DE-PARA'!B:D,3,0),VLOOKUP(I11974,'DE-PARA'!C:D,2,0)),"NÃO ENCONTRADO")</f>
        <v>Despesas com Viagens</v>
      </c>
      <c r="L11974" s="56" t="str">
        <f>VLOOKUP(K11974,'Base -Receita-Despesa'!$B:$AS,1,FALSE)</f>
        <v>Despesas com Viagens</v>
      </c>
    </row>
    <row r="11975" spans="1:12" ht="15" customHeight="1" x14ac:dyDescent="0.3">
      <c r="A11975" s="286" t="str">
        <f t="shared" si="374"/>
        <v>2019</v>
      </c>
      <c r="B11975" s="205" t="s">
        <v>679</v>
      </c>
      <c r="C11975" s="205" t="s">
        <v>680</v>
      </c>
      <c r="D11975" s="72" t="str">
        <f t="shared" si="375"/>
        <v>jul/2019</v>
      </c>
      <c r="E11975" s="206">
        <v>43649</v>
      </c>
      <c r="F11975" s="205" t="s">
        <v>2121</v>
      </c>
      <c r="G11975" s="205" t="s">
        <v>284</v>
      </c>
      <c r="H11975" s="207" t="s">
        <v>205</v>
      </c>
      <c r="I11975" s="207" t="s">
        <v>265</v>
      </c>
      <c r="J11975" s="207">
        <v>-470.44</v>
      </c>
      <c r="K11975" s="79" t="str">
        <f>IFERROR(IFERROR(VLOOKUP(I11975,'DE-PARA'!B:D,3,0),VLOOKUP(I11975,'DE-PARA'!C:D,2,0)),"NÃO ENCONTRADO")</f>
        <v>Despesas com Viagens</v>
      </c>
      <c r="L11975" s="56" t="str">
        <f>VLOOKUP(K11975,'Base -Receita-Despesa'!$B:$AS,1,FALSE)</f>
        <v>Despesas com Viagens</v>
      </c>
    </row>
    <row r="11976" spans="1:12" ht="15" customHeight="1" x14ac:dyDescent="0.3">
      <c r="A11976" s="286" t="str">
        <f t="shared" si="374"/>
        <v>2019</v>
      </c>
      <c r="B11976" s="205" t="s">
        <v>679</v>
      </c>
      <c r="C11976" s="205" t="s">
        <v>680</v>
      </c>
      <c r="D11976" s="72" t="str">
        <f t="shared" si="375"/>
        <v>jul/2019</v>
      </c>
      <c r="E11976" s="206">
        <v>43649</v>
      </c>
      <c r="F11976" s="205" t="s">
        <v>2121</v>
      </c>
      <c r="G11976" s="205" t="s">
        <v>284</v>
      </c>
      <c r="H11976" s="207" t="s">
        <v>217</v>
      </c>
      <c r="I11976" s="207" t="s">
        <v>265</v>
      </c>
      <c r="J11976" s="207">
        <v>-430.44</v>
      </c>
      <c r="K11976" s="79" t="str">
        <f>IFERROR(IFERROR(VLOOKUP(I11976,'DE-PARA'!B:D,3,0),VLOOKUP(I11976,'DE-PARA'!C:D,2,0)),"NÃO ENCONTRADO")</f>
        <v>Despesas com Viagens</v>
      </c>
      <c r="L11976" s="56" t="str">
        <f>VLOOKUP(K11976,'Base -Receita-Despesa'!$B:$AS,1,FALSE)</f>
        <v>Despesas com Viagens</v>
      </c>
    </row>
    <row r="11977" spans="1:12" ht="15" customHeight="1" x14ac:dyDescent="0.3">
      <c r="A11977" s="286" t="str">
        <f t="shared" si="374"/>
        <v>2019</v>
      </c>
      <c r="B11977" s="205" t="s">
        <v>679</v>
      </c>
      <c r="C11977" s="205" t="s">
        <v>680</v>
      </c>
      <c r="D11977" s="72" t="str">
        <f t="shared" si="375"/>
        <v>jul/2019</v>
      </c>
      <c r="E11977" s="206">
        <v>43649</v>
      </c>
      <c r="F11977" s="205" t="s">
        <v>2121</v>
      </c>
      <c r="G11977" s="205" t="s">
        <v>284</v>
      </c>
      <c r="H11977" s="207" t="s">
        <v>869</v>
      </c>
      <c r="I11977" s="207" t="s">
        <v>265</v>
      </c>
      <c r="J11977" s="228">
        <v>-175</v>
      </c>
      <c r="K11977" s="79" t="str">
        <f>IFERROR(IFERROR(VLOOKUP(I11977,'DE-PARA'!B:D,3,0),VLOOKUP(I11977,'DE-PARA'!C:D,2,0)),"NÃO ENCONTRADO")</f>
        <v>Despesas com Viagens</v>
      </c>
      <c r="L11977" s="56" t="str">
        <f>VLOOKUP(K11977,'Base -Receita-Despesa'!$B:$AS,1,FALSE)</f>
        <v>Despesas com Viagens</v>
      </c>
    </row>
    <row r="11978" spans="1:12" ht="15" customHeight="1" x14ac:dyDescent="0.3">
      <c r="A11978" s="286" t="str">
        <f t="shared" si="374"/>
        <v>2019</v>
      </c>
      <c r="B11978" s="205" t="s">
        <v>679</v>
      </c>
      <c r="C11978" s="205" t="s">
        <v>680</v>
      </c>
      <c r="D11978" s="72" t="str">
        <f t="shared" si="375"/>
        <v>jul/2019</v>
      </c>
      <c r="E11978" s="206">
        <v>43649</v>
      </c>
      <c r="F11978" s="205" t="s">
        <v>2121</v>
      </c>
      <c r="G11978" s="205" t="s">
        <v>284</v>
      </c>
      <c r="H11978" s="207" t="s">
        <v>855</v>
      </c>
      <c r="I11978" s="207" t="s">
        <v>265</v>
      </c>
      <c r="J11978" s="207">
        <v>-175</v>
      </c>
      <c r="K11978" s="79" t="str">
        <f>IFERROR(IFERROR(VLOOKUP(I11978,'DE-PARA'!B:D,3,0),VLOOKUP(I11978,'DE-PARA'!C:D,2,0)),"NÃO ENCONTRADO")</f>
        <v>Despesas com Viagens</v>
      </c>
      <c r="L11978" s="56" t="str">
        <f>VLOOKUP(K11978,'Base -Receita-Despesa'!$B:$AS,1,FALSE)</f>
        <v>Despesas com Viagens</v>
      </c>
    </row>
    <row r="11979" spans="1:12" ht="15" customHeight="1" x14ac:dyDescent="0.3">
      <c r="A11979" s="286" t="str">
        <f t="shared" si="374"/>
        <v>2019</v>
      </c>
      <c r="B11979" s="205" t="s">
        <v>679</v>
      </c>
      <c r="C11979" s="205" t="s">
        <v>680</v>
      </c>
      <c r="D11979" s="72" t="str">
        <f t="shared" si="375"/>
        <v>jul/2019</v>
      </c>
      <c r="E11979" s="206">
        <v>43649</v>
      </c>
      <c r="F11979" s="205" t="s">
        <v>2121</v>
      </c>
      <c r="G11979" s="205" t="s">
        <v>284</v>
      </c>
      <c r="H11979" s="207" t="s">
        <v>2122</v>
      </c>
      <c r="I11979" s="207" t="s">
        <v>265</v>
      </c>
      <c r="J11979" s="207">
        <v>-175</v>
      </c>
      <c r="K11979" s="79" t="str">
        <f>IFERROR(IFERROR(VLOOKUP(I11979,'DE-PARA'!B:D,3,0),VLOOKUP(I11979,'DE-PARA'!C:D,2,0)),"NÃO ENCONTRADO")</f>
        <v>Despesas com Viagens</v>
      </c>
      <c r="L11979" s="56" t="str">
        <f>VLOOKUP(K11979,'Base -Receita-Despesa'!$B:$AS,1,FALSE)</f>
        <v>Despesas com Viagens</v>
      </c>
    </row>
    <row r="11980" spans="1:12" ht="15" customHeight="1" x14ac:dyDescent="0.3">
      <c r="A11980" s="286" t="str">
        <f t="shared" si="374"/>
        <v>2019</v>
      </c>
      <c r="B11980" s="205" t="s">
        <v>679</v>
      </c>
      <c r="C11980" s="205" t="s">
        <v>680</v>
      </c>
      <c r="D11980" s="72" t="str">
        <f t="shared" si="375"/>
        <v>jul/2019</v>
      </c>
      <c r="E11980" s="206">
        <v>43649</v>
      </c>
      <c r="F11980" s="205" t="s">
        <v>2121</v>
      </c>
      <c r="G11980" s="205" t="s">
        <v>284</v>
      </c>
      <c r="H11980" s="207" t="s">
        <v>1232</v>
      </c>
      <c r="I11980" s="207" t="s">
        <v>265</v>
      </c>
      <c r="J11980" s="207">
        <v>-905.44</v>
      </c>
      <c r="K11980" s="79" t="str">
        <f>IFERROR(IFERROR(VLOOKUP(I11980,'DE-PARA'!B:D,3,0),VLOOKUP(I11980,'DE-PARA'!C:D,2,0)),"NÃO ENCONTRADO")</f>
        <v>Despesas com Viagens</v>
      </c>
      <c r="L11980" s="56" t="str">
        <f>VLOOKUP(K11980,'Base -Receita-Despesa'!$B:$AS,1,FALSE)</f>
        <v>Despesas com Viagens</v>
      </c>
    </row>
    <row r="11981" spans="1:12" ht="15" customHeight="1" x14ac:dyDescent="0.3">
      <c r="A11981" s="286" t="str">
        <f t="shared" si="374"/>
        <v>2019</v>
      </c>
      <c r="B11981" s="205" t="s">
        <v>679</v>
      </c>
      <c r="C11981" s="205" t="s">
        <v>680</v>
      </c>
      <c r="D11981" s="72" t="str">
        <f t="shared" si="375"/>
        <v>jul/2019</v>
      </c>
      <c r="E11981" s="206">
        <v>43649</v>
      </c>
      <c r="F11981" s="205" t="s">
        <v>2121</v>
      </c>
      <c r="G11981" s="205" t="s">
        <v>284</v>
      </c>
      <c r="H11981" s="207" t="s">
        <v>322</v>
      </c>
      <c r="I11981" s="207" t="s">
        <v>265</v>
      </c>
      <c r="J11981" s="207">
        <v>-380</v>
      </c>
      <c r="K11981" s="79" t="str">
        <f>IFERROR(IFERROR(VLOOKUP(I11981,'DE-PARA'!B:D,3,0),VLOOKUP(I11981,'DE-PARA'!C:D,2,0)),"NÃO ENCONTRADO")</f>
        <v>Despesas com Viagens</v>
      </c>
      <c r="L11981" s="56" t="str">
        <f>VLOOKUP(K11981,'Base -Receita-Despesa'!$B:$AS,1,FALSE)</f>
        <v>Despesas com Viagens</v>
      </c>
    </row>
    <row r="11982" spans="1:12" ht="15" customHeight="1" x14ac:dyDescent="0.3">
      <c r="A11982" s="286" t="str">
        <f t="shared" si="374"/>
        <v>2019</v>
      </c>
      <c r="B11982" s="205" t="s">
        <v>679</v>
      </c>
      <c r="C11982" s="205" t="s">
        <v>680</v>
      </c>
      <c r="D11982" s="72" t="str">
        <f t="shared" si="375"/>
        <v>jul/2019</v>
      </c>
      <c r="E11982" s="206">
        <v>43649</v>
      </c>
      <c r="F11982" s="205" t="s">
        <v>2121</v>
      </c>
      <c r="G11982" s="205" t="s">
        <v>284</v>
      </c>
      <c r="H11982" s="207" t="s">
        <v>1048</v>
      </c>
      <c r="I11982" s="207" t="s">
        <v>265</v>
      </c>
      <c r="J11982" s="207">
        <v>-605.44000000000005</v>
      </c>
      <c r="K11982" s="79" t="str">
        <f>IFERROR(IFERROR(VLOOKUP(I11982,'DE-PARA'!B:D,3,0),VLOOKUP(I11982,'DE-PARA'!C:D,2,0)),"NÃO ENCONTRADO")</f>
        <v>Despesas com Viagens</v>
      </c>
      <c r="L11982" s="56" t="str">
        <f>VLOOKUP(K11982,'Base -Receita-Despesa'!$B:$AS,1,FALSE)</f>
        <v>Despesas com Viagens</v>
      </c>
    </row>
    <row r="11983" spans="1:12" ht="15" customHeight="1" x14ac:dyDescent="0.3">
      <c r="A11983" s="286" t="str">
        <f t="shared" si="374"/>
        <v>2019</v>
      </c>
      <c r="B11983" s="205" t="s">
        <v>679</v>
      </c>
      <c r="C11983" s="205" t="s">
        <v>680</v>
      </c>
      <c r="D11983" s="72" t="str">
        <f t="shared" si="375"/>
        <v>jul/2019</v>
      </c>
      <c r="E11983" s="206">
        <v>43649</v>
      </c>
      <c r="F11983" s="205" t="s">
        <v>2121</v>
      </c>
      <c r="G11983" s="205" t="s">
        <v>284</v>
      </c>
      <c r="H11983" s="207" t="s">
        <v>1048</v>
      </c>
      <c r="I11983" s="207" t="s">
        <v>265</v>
      </c>
      <c r="J11983" s="207">
        <v>-517.94000000000005</v>
      </c>
      <c r="K11983" s="79" t="str">
        <f>IFERROR(IFERROR(VLOOKUP(I11983,'DE-PARA'!B:D,3,0),VLOOKUP(I11983,'DE-PARA'!C:D,2,0)),"NÃO ENCONTRADO")</f>
        <v>Despesas com Viagens</v>
      </c>
      <c r="L11983" s="56" t="str">
        <f>VLOOKUP(K11983,'Base -Receita-Despesa'!$B:$AS,1,FALSE)</f>
        <v>Despesas com Viagens</v>
      </c>
    </row>
    <row r="11984" spans="1:12" ht="15" customHeight="1" x14ac:dyDescent="0.3">
      <c r="A11984" s="286" t="str">
        <f t="shared" si="374"/>
        <v>2019</v>
      </c>
      <c r="B11984" s="205" t="s">
        <v>679</v>
      </c>
      <c r="C11984" s="205" t="s">
        <v>680</v>
      </c>
      <c r="D11984" s="72" t="str">
        <f t="shared" si="375"/>
        <v>jul/2019</v>
      </c>
      <c r="E11984" s="206">
        <v>43649</v>
      </c>
      <c r="F11984" s="205" t="s">
        <v>2121</v>
      </c>
      <c r="G11984" s="205" t="s">
        <v>284</v>
      </c>
      <c r="H11984" s="207" t="s">
        <v>1315</v>
      </c>
      <c r="I11984" s="207" t="s">
        <v>265</v>
      </c>
      <c r="J11984" s="207">
        <v>-175</v>
      </c>
      <c r="K11984" s="79" t="str">
        <f>IFERROR(IFERROR(VLOOKUP(I11984,'DE-PARA'!B:D,3,0),VLOOKUP(I11984,'DE-PARA'!C:D,2,0)),"NÃO ENCONTRADO")</f>
        <v>Despesas com Viagens</v>
      </c>
      <c r="L11984" s="56" t="str">
        <f>VLOOKUP(K11984,'Base -Receita-Despesa'!$B:$AS,1,FALSE)</f>
        <v>Despesas com Viagens</v>
      </c>
    </row>
    <row r="11985" spans="1:12" ht="15" customHeight="1" x14ac:dyDescent="0.3">
      <c r="A11985" s="286" t="str">
        <f t="shared" si="374"/>
        <v>2019</v>
      </c>
      <c r="B11985" s="205" t="s">
        <v>679</v>
      </c>
      <c r="C11985" s="205" t="s">
        <v>680</v>
      </c>
      <c r="D11985" s="72" t="str">
        <f t="shared" si="375"/>
        <v>jul/2019</v>
      </c>
      <c r="E11985" s="206">
        <v>43649</v>
      </c>
      <c r="F11985" s="205" t="s">
        <v>2121</v>
      </c>
      <c r="G11985" s="205" t="s">
        <v>284</v>
      </c>
      <c r="H11985" s="207" t="s">
        <v>868</v>
      </c>
      <c r="I11985" s="207" t="s">
        <v>265</v>
      </c>
      <c r="J11985" s="207">
        <v>-175</v>
      </c>
      <c r="K11985" s="79" t="str">
        <f>IFERROR(IFERROR(VLOOKUP(I11985,'DE-PARA'!B:D,3,0),VLOOKUP(I11985,'DE-PARA'!C:D,2,0)),"NÃO ENCONTRADO")</f>
        <v>Despesas com Viagens</v>
      </c>
      <c r="L11985" s="56" t="str">
        <f>VLOOKUP(K11985,'Base -Receita-Despesa'!$B:$AS,1,FALSE)</f>
        <v>Despesas com Viagens</v>
      </c>
    </row>
    <row r="11986" spans="1:12" ht="15" customHeight="1" x14ac:dyDescent="0.3">
      <c r="A11986" s="286" t="str">
        <f t="shared" si="374"/>
        <v>2019</v>
      </c>
      <c r="B11986" s="205" t="s">
        <v>679</v>
      </c>
      <c r="C11986" s="205" t="s">
        <v>680</v>
      </c>
      <c r="D11986" s="72" t="str">
        <f t="shared" si="375"/>
        <v>jul/2019</v>
      </c>
      <c r="E11986" s="206">
        <v>43649</v>
      </c>
      <c r="F11986" s="205" t="s">
        <v>2071</v>
      </c>
      <c r="G11986" s="205" t="s">
        <v>284</v>
      </c>
      <c r="H11986" s="207" t="s">
        <v>315</v>
      </c>
      <c r="I11986" s="207" t="s">
        <v>132</v>
      </c>
      <c r="J11986" s="208">
        <v>-4252.88</v>
      </c>
      <c r="K11986" s="79" t="str">
        <f>IFERROR(IFERROR(VLOOKUP(I11986,'DE-PARA'!B:D,3,0),VLOOKUP(I11986,'DE-PARA'!C:D,2,0)),"NÃO ENCONTRADO")</f>
        <v>Pessoal</v>
      </c>
      <c r="L11986" s="56" t="str">
        <f>VLOOKUP(K11986,'Base -Receita-Despesa'!$B:$AS,1,FALSE)</f>
        <v>Pessoal</v>
      </c>
    </row>
    <row r="11987" spans="1:12" ht="15" customHeight="1" x14ac:dyDescent="0.3">
      <c r="A11987" s="286" t="str">
        <f t="shared" si="374"/>
        <v>2019</v>
      </c>
      <c r="B11987" s="205" t="s">
        <v>679</v>
      </c>
      <c r="C11987" s="205" t="s">
        <v>680</v>
      </c>
      <c r="D11987" s="72" t="str">
        <f t="shared" si="375"/>
        <v>jul/2019</v>
      </c>
      <c r="E11987" s="206">
        <v>43649</v>
      </c>
      <c r="F11987" s="205" t="s">
        <v>2071</v>
      </c>
      <c r="G11987" s="205" t="s">
        <v>284</v>
      </c>
      <c r="H11987" s="207" t="s">
        <v>1167</v>
      </c>
      <c r="I11987" s="207" t="s">
        <v>132</v>
      </c>
      <c r="J11987" s="208">
        <v>-2513.08</v>
      </c>
      <c r="K11987" s="79" t="str">
        <f>IFERROR(IFERROR(VLOOKUP(I11987,'DE-PARA'!B:D,3,0),VLOOKUP(I11987,'DE-PARA'!C:D,2,0)),"NÃO ENCONTRADO")</f>
        <v>Pessoal</v>
      </c>
      <c r="L11987" s="56" t="str">
        <f>VLOOKUP(K11987,'Base -Receita-Despesa'!$B:$AS,1,FALSE)</f>
        <v>Pessoal</v>
      </c>
    </row>
    <row r="11988" spans="1:12" ht="15" customHeight="1" x14ac:dyDescent="0.3">
      <c r="A11988" s="286" t="str">
        <f t="shared" si="374"/>
        <v>2019</v>
      </c>
      <c r="B11988" s="205" t="s">
        <v>679</v>
      </c>
      <c r="C11988" s="205" t="s">
        <v>680</v>
      </c>
      <c r="D11988" s="72" t="str">
        <f t="shared" si="375"/>
        <v>jul/2019</v>
      </c>
      <c r="E11988" s="206">
        <v>43649</v>
      </c>
      <c r="F11988" s="205" t="s">
        <v>2071</v>
      </c>
      <c r="G11988" s="205" t="s">
        <v>284</v>
      </c>
      <c r="H11988" s="207" t="s">
        <v>1987</v>
      </c>
      <c r="I11988" s="207" t="s">
        <v>132</v>
      </c>
      <c r="J11988" s="208">
        <v>-1837.24</v>
      </c>
      <c r="K11988" s="79" t="str">
        <f>IFERROR(IFERROR(VLOOKUP(I11988,'DE-PARA'!B:D,3,0),VLOOKUP(I11988,'DE-PARA'!C:D,2,0)),"NÃO ENCONTRADO")</f>
        <v>Pessoal</v>
      </c>
      <c r="L11988" s="56" t="str">
        <f>VLOOKUP(K11988,'Base -Receita-Despesa'!$B:$AS,1,FALSE)</f>
        <v>Pessoal</v>
      </c>
    </row>
    <row r="11989" spans="1:12" ht="15" customHeight="1" x14ac:dyDescent="0.3">
      <c r="A11989" s="286" t="str">
        <f t="shared" si="374"/>
        <v>2019</v>
      </c>
      <c r="B11989" s="205" t="s">
        <v>679</v>
      </c>
      <c r="C11989" s="205" t="s">
        <v>680</v>
      </c>
      <c r="D11989" s="72" t="str">
        <f t="shared" si="375"/>
        <v>jul/2019</v>
      </c>
      <c r="E11989" s="206">
        <v>43649</v>
      </c>
      <c r="F11989" s="205" t="s">
        <v>161</v>
      </c>
      <c r="G11989" s="205" t="s">
        <v>284</v>
      </c>
      <c r="H11989" s="207" t="s">
        <v>1665</v>
      </c>
      <c r="I11989" s="207" t="s">
        <v>139</v>
      </c>
      <c r="J11989" s="207">
        <v>-171.57</v>
      </c>
      <c r="K11989" s="79" t="str">
        <f>IFERROR(IFERROR(VLOOKUP(I11989,'DE-PARA'!B:D,3,0),VLOOKUP(I11989,'DE-PARA'!C:D,2,0)),"NÃO ENCONTRADO")</f>
        <v>Outras Saídas</v>
      </c>
      <c r="L11989" s="56" t="str">
        <f>VLOOKUP(K11989,'Base -Receita-Despesa'!$B:$AS,1,FALSE)</f>
        <v>Outras Saídas</v>
      </c>
    </row>
    <row r="11990" spans="1:12" ht="15" customHeight="1" x14ac:dyDescent="0.3">
      <c r="A11990" s="286" t="str">
        <f t="shared" si="374"/>
        <v>2019</v>
      </c>
      <c r="B11990" s="205" t="s">
        <v>679</v>
      </c>
      <c r="C11990" s="205" t="s">
        <v>680</v>
      </c>
      <c r="D11990" s="72" t="str">
        <f t="shared" si="375"/>
        <v>jul/2019</v>
      </c>
      <c r="E11990" s="206">
        <v>43649</v>
      </c>
      <c r="F11990" s="205" t="s">
        <v>172</v>
      </c>
      <c r="G11990" s="205" t="s">
        <v>284</v>
      </c>
      <c r="H11990" s="207" t="s">
        <v>2106</v>
      </c>
      <c r="I11990" s="207" t="s">
        <v>126</v>
      </c>
      <c r="J11990" s="230">
        <v>-3870.39</v>
      </c>
      <c r="K11990" s="79" t="str">
        <f>IFERROR(IFERROR(VLOOKUP(I11990,'DE-PARA'!B:D,3,0),VLOOKUP(I11990,'DE-PARA'!C:D,2,0)),"NÃO ENCONTRADO")</f>
        <v>Rescisões Trabalhistas</v>
      </c>
      <c r="L11990" s="56" t="str">
        <f>VLOOKUP(K11990,'Base -Receita-Despesa'!$B:$AS,1,FALSE)</f>
        <v>Rescisões Trabalhistas</v>
      </c>
    </row>
    <row r="11991" spans="1:12" ht="15" customHeight="1" x14ac:dyDescent="0.3">
      <c r="A11991" s="286" t="str">
        <f t="shared" si="374"/>
        <v>2019</v>
      </c>
      <c r="B11991" s="205" t="s">
        <v>679</v>
      </c>
      <c r="C11991" s="205" t="s">
        <v>680</v>
      </c>
      <c r="D11991" s="72" t="str">
        <f t="shared" si="375"/>
        <v>jul/2019</v>
      </c>
      <c r="E11991" s="206">
        <v>43649</v>
      </c>
      <c r="F11991" s="205" t="s">
        <v>513</v>
      </c>
      <c r="G11991" s="205" t="s">
        <v>284</v>
      </c>
      <c r="H11991" s="207" t="s">
        <v>203</v>
      </c>
      <c r="I11991" s="207" t="s">
        <v>289</v>
      </c>
      <c r="J11991" s="208">
        <v>348020.26</v>
      </c>
      <c r="K11991" s="79" t="str">
        <f>IFERROR(IFERROR(VLOOKUP(I11991,'DE-PARA'!B:D,3,0),VLOOKUP(I11991,'DE-PARA'!C:D,2,0)),"NÃO ENCONTRADO")</f>
        <v>Entrada Conta Aplicação (+)</v>
      </c>
      <c r="L11991" s="56" t="str">
        <f>VLOOKUP(K11991,'Base -Receita-Despesa'!$B:$AS,1,FALSE)</f>
        <v>ENTRADA CONTA APLICAÇÃO (+)</v>
      </c>
    </row>
    <row r="11992" spans="1:12" ht="15" customHeight="1" x14ac:dyDescent="0.3">
      <c r="A11992" s="286" t="str">
        <f t="shared" si="374"/>
        <v>2019</v>
      </c>
      <c r="B11992" s="205" t="s">
        <v>679</v>
      </c>
      <c r="C11992" s="205" t="s">
        <v>680</v>
      </c>
      <c r="D11992" s="72" t="str">
        <f t="shared" si="375"/>
        <v>jul/2019</v>
      </c>
      <c r="E11992" s="206">
        <v>43649</v>
      </c>
      <c r="F11992" s="205" t="s">
        <v>173</v>
      </c>
      <c r="G11992" s="205" t="s">
        <v>284</v>
      </c>
      <c r="H11992" s="207" t="s">
        <v>2123</v>
      </c>
      <c r="I11992" s="207" t="s">
        <v>145</v>
      </c>
      <c r="J11992" s="207">
        <v>-798</v>
      </c>
      <c r="K11992" s="79" t="str">
        <f>IFERROR(IFERROR(VLOOKUP(I11992,'DE-PARA'!B:D,3,0),VLOOKUP(I11992,'DE-PARA'!C:D,2,0)),"NÃO ENCONTRADO")</f>
        <v>Pessoal</v>
      </c>
      <c r="L11992" s="56" t="str">
        <f>VLOOKUP(K11992,'Base -Receita-Despesa'!$B:$AS,1,FALSE)</f>
        <v>Pessoal</v>
      </c>
    </row>
    <row r="11993" spans="1:12" ht="15" customHeight="1" x14ac:dyDescent="0.3">
      <c r="A11993" s="286" t="str">
        <f t="shared" si="374"/>
        <v>2019</v>
      </c>
      <c r="B11993" s="205" t="s">
        <v>681</v>
      </c>
      <c r="C11993" s="205" t="s">
        <v>680</v>
      </c>
      <c r="D11993" s="72" t="str">
        <f t="shared" si="375"/>
        <v>jul/2019</v>
      </c>
      <c r="E11993" s="206">
        <v>43649</v>
      </c>
      <c r="F11993" s="205" t="s">
        <v>209</v>
      </c>
      <c r="G11993" s="205" t="s">
        <v>284</v>
      </c>
      <c r="H11993" s="207" t="s">
        <v>2124</v>
      </c>
      <c r="I11993" s="207" t="s">
        <v>130</v>
      </c>
      <c r="J11993" s="207">
        <v>-1.5</v>
      </c>
      <c r="K11993" s="79" t="str">
        <f>IFERROR(IFERROR(VLOOKUP(I11993,'DE-PARA'!B:D,3,0),VLOOKUP(I11993,'DE-PARA'!C:D,2,0)),"NÃO ENCONTRADO")</f>
        <v>Outras Saídas</v>
      </c>
      <c r="L11993" s="56" t="str">
        <f>VLOOKUP(K11993,'Base -Receita-Despesa'!$B:$AS,1,FALSE)</f>
        <v>Outras Saídas</v>
      </c>
    </row>
    <row r="11994" spans="1:12" ht="15" customHeight="1" x14ac:dyDescent="0.3">
      <c r="A11994" s="286" t="str">
        <f t="shared" si="374"/>
        <v>2019</v>
      </c>
      <c r="B11994" s="205" t="s">
        <v>681</v>
      </c>
      <c r="C11994" s="205" t="s">
        <v>680</v>
      </c>
      <c r="D11994" s="72" t="str">
        <f t="shared" si="375"/>
        <v>jul/2019</v>
      </c>
      <c r="E11994" s="206">
        <v>43649</v>
      </c>
      <c r="F11994" s="205" t="s">
        <v>209</v>
      </c>
      <c r="G11994" s="205" t="s">
        <v>284</v>
      </c>
      <c r="H11994" s="207" t="s">
        <v>2124</v>
      </c>
      <c r="I11994" s="207" t="s">
        <v>130</v>
      </c>
      <c r="J11994" s="207">
        <v>-1.5</v>
      </c>
      <c r="K11994" s="79" t="str">
        <f>IFERROR(IFERROR(VLOOKUP(I11994,'DE-PARA'!B:D,3,0),VLOOKUP(I11994,'DE-PARA'!C:D,2,0)),"NÃO ENCONTRADO")</f>
        <v>Outras Saídas</v>
      </c>
      <c r="L11994" s="56" t="str">
        <f>VLOOKUP(K11994,'Base -Receita-Despesa'!$B:$AS,1,FALSE)</f>
        <v>Outras Saídas</v>
      </c>
    </row>
    <row r="11995" spans="1:12" ht="15" customHeight="1" x14ac:dyDescent="0.3">
      <c r="A11995" s="286" t="str">
        <f t="shared" si="374"/>
        <v>2019</v>
      </c>
      <c r="B11995" s="205" t="s">
        <v>681</v>
      </c>
      <c r="C11995" s="205" t="s">
        <v>680</v>
      </c>
      <c r="D11995" s="72" t="str">
        <f t="shared" si="375"/>
        <v>jul/2019</v>
      </c>
      <c r="E11995" s="206">
        <v>43649</v>
      </c>
      <c r="F11995" s="205" t="s">
        <v>209</v>
      </c>
      <c r="G11995" s="205" t="s">
        <v>284</v>
      </c>
      <c r="H11995" s="207" t="s">
        <v>2124</v>
      </c>
      <c r="I11995" s="207" t="s">
        <v>130</v>
      </c>
      <c r="J11995" s="207">
        <v>-1.5</v>
      </c>
      <c r="K11995" s="79" t="str">
        <f>IFERROR(IFERROR(VLOOKUP(I11995,'DE-PARA'!B:D,3,0),VLOOKUP(I11995,'DE-PARA'!C:D,2,0)),"NÃO ENCONTRADO")</f>
        <v>Outras Saídas</v>
      </c>
      <c r="L11995" s="56" t="str">
        <f>VLOOKUP(K11995,'Base -Receita-Despesa'!$B:$AS,1,FALSE)</f>
        <v>Outras Saídas</v>
      </c>
    </row>
    <row r="11996" spans="1:12" ht="15" customHeight="1" x14ac:dyDescent="0.3">
      <c r="A11996" s="286" t="str">
        <f t="shared" si="374"/>
        <v>2019</v>
      </c>
      <c r="B11996" s="205" t="s">
        <v>679</v>
      </c>
      <c r="C11996" s="205" t="s">
        <v>680</v>
      </c>
      <c r="D11996" s="72" t="str">
        <f t="shared" si="375"/>
        <v>jul/2019</v>
      </c>
      <c r="E11996" s="206">
        <v>43649</v>
      </c>
      <c r="F11996" s="205" t="s">
        <v>209</v>
      </c>
      <c r="G11996" s="205" t="s">
        <v>284</v>
      </c>
      <c r="H11996" s="207" t="s">
        <v>295</v>
      </c>
      <c r="I11996" s="207" t="s">
        <v>2125</v>
      </c>
      <c r="J11996" s="207">
        <v>-9.5</v>
      </c>
      <c r="K11996" s="79" t="str">
        <f>IFERROR(IFERROR(VLOOKUP(I11996,'DE-PARA'!B:D,3,0),VLOOKUP(I11996,'DE-PARA'!C:D,2,0)),"NÃO ENCONTRADO")</f>
        <v>Outras Saídas</v>
      </c>
      <c r="L11996" s="56" t="str">
        <f>VLOOKUP(K11996,'Base -Receita-Despesa'!$B:$AS,1,FALSE)</f>
        <v>Outras Saídas</v>
      </c>
    </row>
    <row r="11997" spans="1:12" ht="15" customHeight="1" x14ac:dyDescent="0.3">
      <c r="A11997" s="286" t="str">
        <f t="shared" si="374"/>
        <v>2019</v>
      </c>
      <c r="B11997" s="205" t="s">
        <v>679</v>
      </c>
      <c r="C11997" s="205" t="s">
        <v>680</v>
      </c>
      <c r="D11997" s="72" t="str">
        <f t="shared" si="375"/>
        <v>jul/2019</v>
      </c>
      <c r="E11997" s="206">
        <v>43649</v>
      </c>
      <c r="F11997" s="205" t="s">
        <v>209</v>
      </c>
      <c r="G11997" s="205" t="s">
        <v>284</v>
      </c>
      <c r="H11997" s="207" t="s">
        <v>295</v>
      </c>
      <c r="I11997" s="207" t="s">
        <v>130</v>
      </c>
      <c r="J11997" s="207">
        <v>-9.5</v>
      </c>
      <c r="K11997" s="79" t="str">
        <f>IFERROR(IFERROR(VLOOKUP(I11997,'DE-PARA'!B:D,3,0),VLOOKUP(I11997,'DE-PARA'!C:D,2,0)),"NÃO ENCONTRADO")</f>
        <v>Outras Saídas</v>
      </c>
      <c r="L11997" s="56" t="str">
        <f>VLOOKUP(K11997,'Base -Receita-Despesa'!$B:$AS,1,FALSE)</f>
        <v>Outras Saídas</v>
      </c>
    </row>
    <row r="11998" spans="1:12" ht="15" customHeight="1" x14ac:dyDescent="0.3">
      <c r="A11998" s="286" t="str">
        <f t="shared" si="374"/>
        <v>2019</v>
      </c>
      <c r="B11998" s="205" t="s">
        <v>679</v>
      </c>
      <c r="C11998" s="205" t="s">
        <v>680</v>
      </c>
      <c r="D11998" s="72" t="str">
        <f t="shared" si="375"/>
        <v>jul/2019</v>
      </c>
      <c r="E11998" s="206">
        <v>43649</v>
      </c>
      <c r="F11998" s="205" t="s">
        <v>209</v>
      </c>
      <c r="G11998" s="205" t="s">
        <v>284</v>
      </c>
      <c r="H11998" s="207" t="s">
        <v>295</v>
      </c>
      <c r="I11998" s="207" t="s">
        <v>130</v>
      </c>
      <c r="J11998" s="207">
        <v>-9.5</v>
      </c>
      <c r="K11998" s="79" t="str">
        <f>IFERROR(IFERROR(VLOOKUP(I11998,'DE-PARA'!B:D,3,0),VLOOKUP(I11998,'DE-PARA'!C:D,2,0)),"NÃO ENCONTRADO")</f>
        <v>Outras Saídas</v>
      </c>
      <c r="L11998" s="56" t="str">
        <f>VLOOKUP(K11998,'Base -Receita-Despesa'!$B:$AS,1,FALSE)</f>
        <v>Outras Saídas</v>
      </c>
    </row>
    <row r="11999" spans="1:12" ht="15" customHeight="1" x14ac:dyDescent="0.3">
      <c r="A11999" s="286" t="str">
        <f t="shared" si="374"/>
        <v>2019</v>
      </c>
      <c r="B11999" s="205" t="s">
        <v>679</v>
      </c>
      <c r="C11999" s="205" t="s">
        <v>680</v>
      </c>
      <c r="D11999" s="72" t="str">
        <f t="shared" si="375"/>
        <v>jul/2019</v>
      </c>
      <c r="E11999" s="206">
        <v>43649</v>
      </c>
      <c r="F11999" s="205" t="s">
        <v>209</v>
      </c>
      <c r="G11999" s="205" t="s">
        <v>284</v>
      </c>
      <c r="H11999" s="207" t="s">
        <v>295</v>
      </c>
      <c r="I11999" s="207" t="s">
        <v>130</v>
      </c>
      <c r="J11999" s="207">
        <v>-9.5</v>
      </c>
      <c r="K11999" s="79" t="str">
        <f>IFERROR(IFERROR(VLOOKUP(I11999,'DE-PARA'!B:D,3,0),VLOOKUP(I11999,'DE-PARA'!C:D,2,0)),"NÃO ENCONTRADO")</f>
        <v>Outras Saídas</v>
      </c>
      <c r="L11999" s="56" t="str">
        <f>VLOOKUP(K11999,'Base -Receita-Despesa'!$B:$AS,1,FALSE)</f>
        <v>Outras Saídas</v>
      </c>
    </row>
    <row r="12000" spans="1:12" ht="15" customHeight="1" x14ac:dyDescent="0.3">
      <c r="A12000" s="286" t="str">
        <f t="shared" si="374"/>
        <v>2019</v>
      </c>
      <c r="B12000" s="205" t="s">
        <v>679</v>
      </c>
      <c r="C12000" s="205" t="s">
        <v>680</v>
      </c>
      <c r="D12000" s="72" t="str">
        <f t="shared" si="375"/>
        <v>jul/2019</v>
      </c>
      <c r="E12000" s="206">
        <v>43649</v>
      </c>
      <c r="F12000" s="205" t="s">
        <v>209</v>
      </c>
      <c r="G12000" s="205" t="s">
        <v>284</v>
      </c>
      <c r="H12000" s="207" t="s">
        <v>295</v>
      </c>
      <c r="I12000" s="207" t="s">
        <v>130</v>
      </c>
      <c r="J12000" s="207">
        <v>-9.5</v>
      </c>
      <c r="K12000" s="79" t="str">
        <f>IFERROR(IFERROR(VLOOKUP(I12000,'DE-PARA'!B:D,3,0),VLOOKUP(I12000,'DE-PARA'!C:D,2,0)),"NÃO ENCONTRADO")</f>
        <v>Outras Saídas</v>
      </c>
      <c r="L12000" s="56" t="str">
        <f>VLOOKUP(K12000,'Base -Receita-Despesa'!$B:$AS,1,FALSE)</f>
        <v>Outras Saídas</v>
      </c>
    </row>
    <row r="12001" spans="1:12" ht="15" customHeight="1" x14ac:dyDescent="0.3">
      <c r="A12001" s="286" t="str">
        <f t="shared" si="374"/>
        <v>2019</v>
      </c>
      <c r="B12001" s="205" t="s">
        <v>679</v>
      </c>
      <c r="C12001" s="205" t="s">
        <v>680</v>
      </c>
      <c r="D12001" s="72" t="str">
        <f t="shared" si="375"/>
        <v>jul/2019</v>
      </c>
      <c r="E12001" s="206">
        <v>43649</v>
      </c>
      <c r="F12001" s="205" t="s">
        <v>209</v>
      </c>
      <c r="G12001" s="205" t="s">
        <v>284</v>
      </c>
      <c r="H12001" s="207" t="s">
        <v>295</v>
      </c>
      <c r="I12001" s="207" t="s">
        <v>130</v>
      </c>
      <c r="J12001" s="207">
        <v>-9.5</v>
      </c>
      <c r="K12001" s="79" t="str">
        <f>IFERROR(IFERROR(VLOOKUP(I12001,'DE-PARA'!B:D,3,0),VLOOKUP(I12001,'DE-PARA'!C:D,2,0)),"NÃO ENCONTRADO")</f>
        <v>Outras Saídas</v>
      </c>
      <c r="L12001" s="56" t="str">
        <f>VLOOKUP(K12001,'Base -Receita-Despesa'!$B:$AS,1,FALSE)</f>
        <v>Outras Saídas</v>
      </c>
    </row>
    <row r="12002" spans="1:12" ht="15" customHeight="1" x14ac:dyDescent="0.3">
      <c r="A12002" s="286" t="str">
        <f t="shared" si="374"/>
        <v>2019</v>
      </c>
      <c r="B12002" s="205" t="s">
        <v>679</v>
      </c>
      <c r="C12002" s="205" t="s">
        <v>680</v>
      </c>
      <c r="D12002" s="72" t="str">
        <f t="shared" si="375"/>
        <v>jul/2019</v>
      </c>
      <c r="E12002" s="206">
        <v>43649</v>
      </c>
      <c r="F12002" s="205" t="s">
        <v>209</v>
      </c>
      <c r="G12002" s="205" t="s">
        <v>284</v>
      </c>
      <c r="H12002" s="207" t="s">
        <v>295</v>
      </c>
      <c r="I12002" s="207" t="s">
        <v>130</v>
      </c>
      <c r="J12002" s="207">
        <v>-9.5</v>
      </c>
      <c r="K12002" s="79" t="str">
        <f>IFERROR(IFERROR(VLOOKUP(I12002,'DE-PARA'!B:D,3,0),VLOOKUP(I12002,'DE-PARA'!C:D,2,0)),"NÃO ENCONTRADO")</f>
        <v>Outras Saídas</v>
      </c>
      <c r="L12002" s="56" t="str">
        <f>VLOOKUP(K12002,'Base -Receita-Despesa'!$B:$AS,1,FALSE)</f>
        <v>Outras Saídas</v>
      </c>
    </row>
    <row r="12003" spans="1:12" ht="15" customHeight="1" x14ac:dyDescent="0.3">
      <c r="A12003" s="286" t="str">
        <f t="shared" si="374"/>
        <v>2019</v>
      </c>
      <c r="B12003" s="205" t="s">
        <v>679</v>
      </c>
      <c r="C12003" s="205" t="s">
        <v>680</v>
      </c>
      <c r="D12003" s="72" t="str">
        <f t="shared" si="375"/>
        <v>jul/2019</v>
      </c>
      <c r="E12003" s="206">
        <v>43649</v>
      </c>
      <c r="F12003" s="205" t="s">
        <v>209</v>
      </c>
      <c r="G12003" s="205" t="s">
        <v>284</v>
      </c>
      <c r="H12003" s="207" t="s">
        <v>295</v>
      </c>
      <c r="I12003" s="207" t="s">
        <v>130</v>
      </c>
      <c r="J12003" s="207">
        <v>-9.5</v>
      </c>
      <c r="K12003" s="79" t="str">
        <f>IFERROR(IFERROR(VLOOKUP(I12003,'DE-PARA'!B:D,3,0),VLOOKUP(I12003,'DE-PARA'!C:D,2,0)),"NÃO ENCONTRADO")</f>
        <v>Outras Saídas</v>
      </c>
      <c r="L12003" s="56" t="str">
        <f>VLOOKUP(K12003,'Base -Receita-Despesa'!$B:$AS,1,FALSE)</f>
        <v>Outras Saídas</v>
      </c>
    </row>
    <row r="12004" spans="1:12" ht="15" customHeight="1" x14ac:dyDescent="0.3">
      <c r="A12004" s="286" t="str">
        <f t="shared" si="374"/>
        <v>2019</v>
      </c>
      <c r="B12004" s="205" t="s">
        <v>679</v>
      </c>
      <c r="C12004" s="205" t="s">
        <v>680</v>
      </c>
      <c r="D12004" s="72" t="str">
        <f t="shared" si="375"/>
        <v>jul/2019</v>
      </c>
      <c r="E12004" s="206">
        <v>43649</v>
      </c>
      <c r="F12004" s="205" t="s">
        <v>209</v>
      </c>
      <c r="G12004" s="205" t="s">
        <v>284</v>
      </c>
      <c r="H12004" s="207" t="s">
        <v>295</v>
      </c>
      <c r="I12004" s="207" t="s">
        <v>130</v>
      </c>
      <c r="J12004" s="207">
        <v>-9.5</v>
      </c>
      <c r="K12004" s="79" t="str">
        <f>IFERROR(IFERROR(VLOOKUP(I12004,'DE-PARA'!B:D,3,0),VLOOKUP(I12004,'DE-PARA'!C:D,2,0)),"NÃO ENCONTRADO")</f>
        <v>Outras Saídas</v>
      </c>
      <c r="L12004" s="56" t="str">
        <f>VLOOKUP(K12004,'Base -Receita-Despesa'!$B:$AS,1,FALSE)</f>
        <v>Outras Saídas</v>
      </c>
    </row>
    <row r="12005" spans="1:12" ht="15" customHeight="1" x14ac:dyDescent="0.3">
      <c r="A12005" s="286" t="str">
        <f t="shared" si="374"/>
        <v>2019</v>
      </c>
      <c r="B12005" s="205" t="s">
        <v>679</v>
      </c>
      <c r="C12005" s="205" t="s">
        <v>680</v>
      </c>
      <c r="D12005" s="72" t="str">
        <f t="shared" si="375"/>
        <v>jul/2019</v>
      </c>
      <c r="E12005" s="206">
        <v>43649</v>
      </c>
      <c r="F12005" s="205" t="s">
        <v>209</v>
      </c>
      <c r="G12005" s="205" t="s">
        <v>284</v>
      </c>
      <c r="H12005" s="207" t="s">
        <v>295</v>
      </c>
      <c r="I12005" s="228" t="s">
        <v>130</v>
      </c>
      <c r="J12005" s="207">
        <v>-9.5</v>
      </c>
      <c r="K12005" s="79" t="str">
        <f>IFERROR(IFERROR(VLOOKUP(I12005,'DE-PARA'!B:D,3,0),VLOOKUP(I12005,'DE-PARA'!C:D,2,0)),"NÃO ENCONTRADO")</f>
        <v>Outras Saídas</v>
      </c>
      <c r="L12005" s="56" t="str">
        <f>VLOOKUP(K12005,'Base -Receita-Despesa'!$B:$AS,1,FALSE)</f>
        <v>Outras Saídas</v>
      </c>
    </row>
    <row r="12006" spans="1:12" ht="15" customHeight="1" x14ac:dyDescent="0.3">
      <c r="A12006" s="286" t="str">
        <f t="shared" si="374"/>
        <v>2019</v>
      </c>
      <c r="B12006" s="205" t="s">
        <v>679</v>
      </c>
      <c r="C12006" s="205" t="s">
        <v>680</v>
      </c>
      <c r="D12006" s="72" t="str">
        <f t="shared" si="375"/>
        <v>jul/2019</v>
      </c>
      <c r="E12006" s="206">
        <v>43649</v>
      </c>
      <c r="F12006" s="205" t="s">
        <v>209</v>
      </c>
      <c r="G12006" s="205" t="s">
        <v>284</v>
      </c>
      <c r="H12006" s="207" t="s">
        <v>295</v>
      </c>
      <c r="I12006" s="207" t="s">
        <v>130</v>
      </c>
      <c r="J12006" s="207">
        <v>-9.5</v>
      </c>
      <c r="K12006" s="79" t="str">
        <f>IFERROR(IFERROR(VLOOKUP(I12006,'DE-PARA'!B:D,3,0),VLOOKUP(I12006,'DE-PARA'!C:D,2,0)),"NÃO ENCONTRADO")</f>
        <v>Outras Saídas</v>
      </c>
      <c r="L12006" s="56" t="str">
        <f>VLOOKUP(K12006,'Base -Receita-Despesa'!$B:$AS,1,FALSE)</f>
        <v>Outras Saídas</v>
      </c>
    </row>
    <row r="12007" spans="1:12" ht="15" customHeight="1" x14ac:dyDescent="0.3">
      <c r="A12007" s="286" t="str">
        <f t="shared" si="374"/>
        <v>2019</v>
      </c>
      <c r="B12007" s="205" t="s">
        <v>679</v>
      </c>
      <c r="C12007" s="205" t="s">
        <v>680</v>
      </c>
      <c r="D12007" s="72" t="str">
        <f t="shared" si="375"/>
        <v>jul/2019</v>
      </c>
      <c r="E12007" s="206">
        <v>43649</v>
      </c>
      <c r="F12007" s="205" t="s">
        <v>209</v>
      </c>
      <c r="G12007" s="205" t="s">
        <v>284</v>
      </c>
      <c r="H12007" s="207" t="s">
        <v>295</v>
      </c>
      <c r="I12007" s="207" t="s">
        <v>130</v>
      </c>
      <c r="J12007" s="207">
        <v>-9.5</v>
      </c>
      <c r="K12007" s="79" t="str">
        <f>IFERROR(IFERROR(VLOOKUP(I12007,'DE-PARA'!B:D,3,0),VLOOKUP(I12007,'DE-PARA'!C:D,2,0)),"NÃO ENCONTRADO")</f>
        <v>Outras Saídas</v>
      </c>
      <c r="L12007" s="56" t="str">
        <f>VLOOKUP(K12007,'Base -Receita-Despesa'!$B:$AS,1,FALSE)</f>
        <v>Outras Saídas</v>
      </c>
    </row>
    <row r="12008" spans="1:12" ht="15" customHeight="1" x14ac:dyDescent="0.3">
      <c r="A12008" s="286" t="str">
        <f t="shared" si="374"/>
        <v>2019</v>
      </c>
      <c r="B12008" s="205" t="s">
        <v>679</v>
      </c>
      <c r="C12008" s="205" t="s">
        <v>680</v>
      </c>
      <c r="D12008" s="72" t="str">
        <f t="shared" si="375"/>
        <v>jul/2019</v>
      </c>
      <c r="E12008" s="206">
        <v>43649</v>
      </c>
      <c r="F12008" s="205" t="s">
        <v>209</v>
      </c>
      <c r="G12008" s="205" t="s">
        <v>284</v>
      </c>
      <c r="H12008" s="207" t="s">
        <v>295</v>
      </c>
      <c r="I12008" s="207" t="s">
        <v>130</v>
      </c>
      <c r="J12008" s="207">
        <v>-9.5</v>
      </c>
      <c r="K12008" s="79" t="str">
        <f>IFERROR(IFERROR(VLOOKUP(I12008,'DE-PARA'!B:D,3,0),VLOOKUP(I12008,'DE-PARA'!C:D,2,0)),"NÃO ENCONTRADO")</f>
        <v>Outras Saídas</v>
      </c>
      <c r="L12008" s="56" t="str">
        <f>VLOOKUP(K12008,'Base -Receita-Despesa'!$B:$AS,1,FALSE)</f>
        <v>Outras Saídas</v>
      </c>
    </row>
    <row r="12009" spans="1:12" ht="15" customHeight="1" x14ac:dyDescent="0.3">
      <c r="A12009" s="286" t="str">
        <f t="shared" si="374"/>
        <v>2019</v>
      </c>
      <c r="B12009" s="205" t="s">
        <v>679</v>
      </c>
      <c r="C12009" s="205" t="s">
        <v>680</v>
      </c>
      <c r="D12009" s="72" t="str">
        <f t="shared" si="375"/>
        <v>jul/2019</v>
      </c>
      <c r="E12009" s="206">
        <v>43649</v>
      </c>
      <c r="F12009" s="205" t="s">
        <v>209</v>
      </c>
      <c r="G12009" s="205" t="s">
        <v>284</v>
      </c>
      <c r="H12009" s="207" t="s">
        <v>295</v>
      </c>
      <c r="I12009" s="228" t="s">
        <v>130</v>
      </c>
      <c r="J12009" s="207">
        <v>-9.5</v>
      </c>
      <c r="K12009" s="79" t="str">
        <f>IFERROR(IFERROR(VLOOKUP(I12009,'DE-PARA'!B:D,3,0),VLOOKUP(I12009,'DE-PARA'!C:D,2,0)),"NÃO ENCONTRADO")</f>
        <v>Outras Saídas</v>
      </c>
      <c r="L12009" s="56" t="str">
        <f>VLOOKUP(K12009,'Base -Receita-Despesa'!$B:$AS,1,FALSE)</f>
        <v>Outras Saídas</v>
      </c>
    </row>
    <row r="12010" spans="1:12" ht="15" customHeight="1" x14ac:dyDescent="0.3">
      <c r="A12010" s="286" t="str">
        <f t="shared" si="374"/>
        <v>2019</v>
      </c>
      <c r="B12010" s="205" t="s">
        <v>679</v>
      </c>
      <c r="C12010" s="205" t="s">
        <v>680</v>
      </c>
      <c r="D12010" s="72" t="str">
        <f t="shared" si="375"/>
        <v>jul/2019</v>
      </c>
      <c r="E12010" s="206">
        <v>43649</v>
      </c>
      <c r="F12010" s="205" t="s">
        <v>209</v>
      </c>
      <c r="G12010" s="205" t="s">
        <v>284</v>
      </c>
      <c r="H12010" s="207" t="s">
        <v>295</v>
      </c>
      <c r="I12010" s="207" t="s">
        <v>130</v>
      </c>
      <c r="J12010" s="207">
        <v>-9.5</v>
      </c>
      <c r="K12010" s="79" t="str">
        <f>IFERROR(IFERROR(VLOOKUP(I12010,'DE-PARA'!B:D,3,0),VLOOKUP(I12010,'DE-PARA'!C:D,2,0)),"NÃO ENCONTRADO")</f>
        <v>Outras Saídas</v>
      </c>
      <c r="L12010" s="56" t="str">
        <f>VLOOKUP(K12010,'Base -Receita-Despesa'!$B:$AS,1,FALSE)</f>
        <v>Outras Saídas</v>
      </c>
    </row>
    <row r="12011" spans="1:12" ht="15" customHeight="1" x14ac:dyDescent="0.3">
      <c r="A12011" s="286" t="str">
        <f t="shared" si="374"/>
        <v>2019</v>
      </c>
      <c r="B12011" s="205" t="s">
        <v>679</v>
      </c>
      <c r="C12011" s="205" t="s">
        <v>680</v>
      </c>
      <c r="D12011" s="72" t="str">
        <f t="shared" si="375"/>
        <v>jul/2019</v>
      </c>
      <c r="E12011" s="206">
        <v>43649</v>
      </c>
      <c r="F12011" s="205" t="s">
        <v>209</v>
      </c>
      <c r="G12011" s="205" t="s">
        <v>284</v>
      </c>
      <c r="H12011" s="207" t="s">
        <v>295</v>
      </c>
      <c r="I12011" s="207" t="s">
        <v>130</v>
      </c>
      <c r="J12011" s="207">
        <v>-9.5</v>
      </c>
      <c r="K12011" s="79" t="str">
        <f>IFERROR(IFERROR(VLOOKUP(I12011,'DE-PARA'!B:D,3,0),VLOOKUP(I12011,'DE-PARA'!C:D,2,0)),"NÃO ENCONTRADO")</f>
        <v>Outras Saídas</v>
      </c>
      <c r="L12011" s="56" t="str">
        <f>VLOOKUP(K12011,'Base -Receita-Despesa'!$B:$AS,1,FALSE)</f>
        <v>Outras Saídas</v>
      </c>
    </row>
    <row r="12012" spans="1:12" ht="15" customHeight="1" x14ac:dyDescent="0.3">
      <c r="A12012" s="286" t="str">
        <f t="shared" si="374"/>
        <v>2019</v>
      </c>
      <c r="B12012" s="205" t="s">
        <v>679</v>
      </c>
      <c r="C12012" s="205" t="s">
        <v>680</v>
      </c>
      <c r="D12012" s="72" t="str">
        <f t="shared" si="375"/>
        <v>jul/2019</v>
      </c>
      <c r="E12012" s="206">
        <v>43649</v>
      </c>
      <c r="F12012" s="205" t="s">
        <v>209</v>
      </c>
      <c r="G12012" s="205" t="s">
        <v>284</v>
      </c>
      <c r="H12012" s="207" t="s">
        <v>295</v>
      </c>
      <c r="I12012" s="207" t="s">
        <v>2125</v>
      </c>
      <c r="J12012" s="207">
        <v>-9.5</v>
      </c>
      <c r="K12012" s="79" t="str">
        <f>IFERROR(IFERROR(VLOOKUP(I12012,'DE-PARA'!B:D,3,0),VLOOKUP(I12012,'DE-PARA'!C:D,2,0)),"NÃO ENCONTRADO")</f>
        <v>Outras Saídas</v>
      </c>
      <c r="L12012" s="56" t="str">
        <f>VLOOKUP(K12012,'Base -Receita-Despesa'!$B:$AS,1,FALSE)</f>
        <v>Outras Saídas</v>
      </c>
    </row>
    <row r="12013" spans="1:12" ht="15" customHeight="1" x14ac:dyDescent="0.3">
      <c r="A12013" s="286" t="str">
        <f t="shared" si="374"/>
        <v>2019</v>
      </c>
      <c r="B12013" s="205" t="s">
        <v>679</v>
      </c>
      <c r="C12013" s="205" t="s">
        <v>680</v>
      </c>
      <c r="D12013" s="72" t="str">
        <f t="shared" si="375"/>
        <v>jul/2019</v>
      </c>
      <c r="E12013" s="206">
        <v>43649</v>
      </c>
      <c r="F12013" s="205" t="s">
        <v>209</v>
      </c>
      <c r="G12013" s="205" t="s">
        <v>284</v>
      </c>
      <c r="H12013" s="207" t="s">
        <v>295</v>
      </c>
      <c r="I12013" s="207" t="s">
        <v>2125</v>
      </c>
      <c r="J12013" s="207">
        <v>-9.5</v>
      </c>
      <c r="K12013" s="79" t="str">
        <f>IFERROR(IFERROR(VLOOKUP(I12013,'DE-PARA'!B:D,3,0),VLOOKUP(I12013,'DE-PARA'!C:D,2,0)),"NÃO ENCONTRADO")</f>
        <v>Outras Saídas</v>
      </c>
      <c r="L12013" s="56" t="str">
        <f>VLOOKUP(K12013,'Base -Receita-Despesa'!$B:$AS,1,FALSE)</f>
        <v>Outras Saídas</v>
      </c>
    </row>
    <row r="12014" spans="1:12" ht="15" customHeight="1" x14ac:dyDescent="0.3">
      <c r="A12014" s="286" t="str">
        <f t="shared" si="374"/>
        <v>2019</v>
      </c>
      <c r="B12014" s="205" t="s">
        <v>679</v>
      </c>
      <c r="C12014" s="205" t="s">
        <v>680</v>
      </c>
      <c r="D12014" s="72" t="str">
        <f t="shared" si="375"/>
        <v>jul/2019</v>
      </c>
      <c r="E12014" s="206">
        <v>43649</v>
      </c>
      <c r="F12014" s="205" t="s">
        <v>209</v>
      </c>
      <c r="G12014" s="205" t="s">
        <v>284</v>
      </c>
      <c r="H12014" s="207" t="s">
        <v>295</v>
      </c>
      <c r="I12014" s="207" t="s">
        <v>2125</v>
      </c>
      <c r="J12014" s="207">
        <v>-9.5</v>
      </c>
      <c r="K12014" s="79" t="str">
        <f>IFERROR(IFERROR(VLOOKUP(I12014,'DE-PARA'!B:D,3,0),VLOOKUP(I12014,'DE-PARA'!C:D,2,0)),"NÃO ENCONTRADO")</f>
        <v>Outras Saídas</v>
      </c>
      <c r="L12014" s="56" t="str">
        <f>VLOOKUP(K12014,'Base -Receita-Despesa'!$B:$AS,1,FALSE)</f>
        <v>Outras Saídas</v>
      </c>
    </row>
    <row r="12015" spans="1:12" ht="15" customHeight="1" x14ac:dyDescent="0.3">
      <c r="A12015" s="286" t="str">
        <f t="shared" si="374"/>
        <v>2019</v>
      </c>
      <c r="B12015" s="205" t="s">
        <v>679</v>
      </c>
      <c r="C12015" s="205" t="s">
        <v>680</v>
      </c>
      <c r="D12015" s="72" t="str">
        <f t="shared" si="375"/>
        <v>jul/2019</v>
      </c>
      <c r="E12015" s="206">
        <v>43649</v>
      </c>
      <c r="F12015" s="205" t="s">
        <v>209</v>
      </c>
      <c r="G12015" s="205" t="s">
        <v>284</v>
      </c>
      <c r="H12015" s="207" t="s">
        <v>295</v>
      </c>
      <c r="I12015" s="207" t="s">
        <v>2125</v>
      </c>
      <c r="J12015" s="207">
        <v>-9.5</v>
      </c>
      <c r="K12015" s="79" t="str">
        <f>IFERROR(IFERROR(VLOOKUP(I12015,'DE-PARA'!B:D,3,0),VLOOKUP(I12015,'DE-PARA'!C:D,2,0)),"NÃO ENCONTRADO")</f>
        <v>Outras Saídas</v>
      </c>
      <c r="L12015" s="56" t="str">
        <f>VLOOKUP(K12015,'Base -Receita-Despesa'!$B:$AS,1,FALSE)</f>
        <v>Outras Saídas</v>
      </c>
    </row>
    <row r="12016" spans="1:12" ht="15" customHeight="1" x14ac:dyDescent="0.3">
      <c r="A12016" s="286" t="str">
        <f t="shared" si="374"/>
        <v>2019</v>
      </c>
      <c r="B12016" s="205" t="s">
        <v>679</v>
      </c>
      <c r="C12016" s="205" t="s">
        <v>680</v>
      </c>
      <c r="D12016" s="72" t="str">
        <f t="shared" si="375"/>
        <v>jul/2019</v>
      </c>
      <c r="E12016" s="206">
        <v>43649</v>
      </c>
      <c r="F12016" s="205" t="s">
        <v>209</v>
      </c>
      <c r="G12016" s="205" t="s">
        <v>284</v>
      </c>
      <c r="H12016" s="207" t="s">
        <v>295</v>
      </c>
      <c r="I12016" s="207" t="s">
        <v>2125</v>
      </c>
      <c r="J12016" s="207">
        <v>-9.5</v>
      </c>
      <c r="K12016" s="79" t="str">
        <f>IFERROR(IFERROR(VLOOKUP(I12016,'DE-PARA'!B:D,3,0),VLOOKUP(I12016,'DE-PARA'!C:D,2,0)),"NÃO ENCONTRADO")</f>
        <v>Outras Saídas</v>
      </c>
      <c r="L12016" s="56" t="str">
        <f>VLOOKUP(K12016,'Base -Receita-Despesa'!$B:$AS,1,FALSE)</f>
        <v>Outras Saídas</v>
      </c>
    </row>
    <row r="12017" spans="1:12" ht="15" customHeight="1" x14ac:dyDescent="0.3">
      <c r="A12017" s="286" t="str">
        <f t="shared" si="374"/>
        <v>2019</v>
      </c>
      <c r="B12017" s="205" t="s">
        <v>679</v>
      </c>
      <c r="C12017" s="205" t="s">
        <v>680</v>
      </c>
      <c r="D12017" s="72" t="str">
        <f t="shared" si="375"/>
        <v>jul/2019</v>
      </c>
      <c r="E12017" s="206">
        <v>43649</v>
      </c>
      <c r="F12017" s="205" t="s">
        <v>209</v>
      </c>
      <c r="G12017" s="205" t="s">
        <v>284</v>
      </c>
      <c r="H12017" s="207" t="s">
        <v>295</v>
      </c>
      <c r="I12017" s="207" t="s">
        <v>2125</v>
      </c>
      <c r="J12017" s="207">
        <v>-9.5</v>
      </c>
      <c r="K12017" s="79" t="str">
        <f>IFERROR(IFERROR(VLOOKUP(I12017,'DE-PARA'!B:D,3,0),VLOOKUP(I12017,'DE-PARA'!C:D,2,0)),"NÃO ENCONTRADO")</f>
        <v>Outras Saídas</v>
      </c>
      <c r="L12017" s="56" t="str">
        <f>VLOOKUP(K12017,'Base -Receita-Despesa'!$B:$AS,1,FALSE)</f>
        <v>Outras Saídas</v>
      </c>
    </row>
    <row r="12018" spans="1:12" ht="15" customHeight="1" x14ac:dyDescent="0.3">
      <c r="A12018" s="286" t="str">
        <f t="shared" si="374"/>
        <v>2019</v>
      </c>
      <c r="B12018" s="205" t="s">
        <v>681</v>
      </c>
      <c r="C12018" s="205" t="s">
        <v>680</v>
      </c>
      <c r="D12018" s="72" t="str">
        <f t="shared" si="375"/>
        <v>jul/2019</v>
      </c>
      <c r="E12018" s="206">
        <v>43649</v>
      </c>
      <c r="F12018" s="205" t="s">
        <v>209</v>
      </c>
      <c r="G12018" s="205" t="s">
        <v>284</v>
      </c>
      <c r="H12018" s="207" t="s">
        <v>2126</v>
      </c>
      <c r="I12018" s="207" t="s">
        <v>130</v>
      </c>
      <c r="J12018" s="207">
        <v>-8.08</v>
      </c>
      <c r="K12018" s="79" t="str">
        <f>IFERROR(IFERROR(VLOOKUP(I12018,'DE-PARA'!B:D,3,0),VLOOKUP(I12018,'DE-PARA'!C:D,2,0)),"NÃO ENCONTRADO")</f>
        <v>Outras Saídas</v>
      </c>
      <c r="L12018" s="56" t="str">
        <f>VLOOKUP(K12018,'Base -Receita-Despesa'!$B:$AS,1,FALSE)</f>
        <v>Outras Saídas</v>
      </c>
    </row>
    <row r="12019" spans="1:12" ht="15" customHeight="1" x14ac:dyDescent="0.3">
      <c r="A12019" s="286" t="str">
        <f t="shared" si="374"/>
        <v>2019</v>
      </c>
      <c r="B12019" s="205" t="s">
        <v>681</v>
      </c>
      <c r="C12019" s="205" t="s">
        <v>680</v>
      </c>
      <c r="D12019" s="72" t="str">
        <f t="shared" si="375"/>
        <v>jul/2019</v>
      </c>
      <c r="E12019" s="206">
        <v>43649</v>
      </c>
      <c r="F12019" s="205" t="s">
        <v>209</v>
      </c>
      <c r="G12019" s="205" t="s">
        <v>284</v>
      </c>
      <c r="H12019" s="207" t="s">
        <v>2127</v>
      </c>
      <c r="I12019" s="207" t="s">
        <v>130</v>
      </c>
      <c r="J12019" s="207">
        <v>-1.5</v>
      </c>
      <c r="K12019" s="79" t="str">
        <f>IFERROR(IFERROR(VLOOKUP(I12019,'DE-PARA'!B:D,3,0),VLOOKUP(I12019,'DE-PARA'!C:D,2,0)),"NÃO ENCONTRADO")</f>
        <v>Outras Saídas</v>
      </c>
      <c r="L12019" s="56" t="str">
        <f>VLOOKUP(K12019,'Base -Receita-Despesa'!$B:$AS,1,FALSE)</f>
        <v>Outras Saídas</v>
      </c>
    </row>
    <row r="12020" spans="1:12" ht="15" customHeight="1" x14ac:dyDescent="0.3">
      <c r="A12020" s="286" t="str">
        <f t="shared" si="374"/>
        <v>2019</v>
      </c>
      <c r="B12020" s="205" t="s">
        <v>681</v>
      </c>
      <c r="C12020" s="205" t="s">
        <v>680</v>
      </c>
      <c r="D12020" s="72" t="str">
        <f t="shared" si="375"/>
        <v>jul/2019</v>
      </c>
      <c r="E12020" s="206">
        <v>43649</v>
      </c>
      <c r="F12020" s="205" t="s">
        <v>209</v>
      </c>
      <c r="G12020" s="205" t="s">
        <v>284</v>
      </c>
      <c r="H12020" s="207" t="s">
        <v>2127</v>
      </c>
      <c r="I12020" s="207" t="s">
        <v>130</v>
      </c>
      <c r="J12020" s="207">
        <v>-1.5</v>
      </c>
      <c r="K12020" s="79" t="str">
        <f>IFERROR(IFERROR(VLOOKUP(I12020,'DE-PARA'!B:D,3,0),VLOOKUP(I12020,'DE-PARA'!C:D,2,0)),"NÃO ENCONTRADO")</f>
        <v>Outras Saídas</v>
      </c>
      <c r="L12020" s="56" t="str">
        <f>VLOOKUP(K12020,'Base -Receita-Despesa'!$B:$AS,1,FALSE)</f>
        <v>Outras Saídas</v>
      </c>
    </row>
    <row r="12021" spans="1:12" ht="15" customHeight="1" x14ac:dyDescent="0.3">
      <c r="A12021" s="286" t="str">
        <f t="shared" si="374"/>
        <v>2019</v>
      </c>
      <c r="B12021" s="205" t="s">
        <v>679</v>
      </c>
      <c r="C12021" s="205" t="s">
        <v>680</v>
      </c>
      <c r="D12021" s="72" t="str">
        <f t="shared" si="375"/>
        <v>jul/2019</v>
      </c>
      <c r="E12021" s="206">
        <v>43650</v>
      </c>
      <c r="F12021" s="205">
        <v>2124</v>
      </c>
      <c r="G12021" s="205" t="s">
        <v>284</v>
      </c>
      <c r="H12021" s="207" t="s">
        <v>1275</v>
      </c>
      <c r="I12021" s="207" t="s">
        <v>116</v>
      </c>
      <c r="J12021" s="208">
        <v>-102498.44</v>
      </c>
      <c r="K12021" s="79" t="str">
        <f>IFERROR(IFERROR(VLOOKUP(I12021,'DE-PARA'!B:D,3,0),VLOOKUP(I12021,'DE-PARA'!C:D,2,0)),"NÃO ENCONTRADO")</f>
        <v>Serviços</v>
      </c>
      <c r="L12021" s="56" t="str">
        <f>VLOOKUP(K12021,'Base -Receita-Despesa'!$B:$AS,1,FALSE)</f>
        <v>Serviços</v>
      </c>
    </row>
    <row r="12022" spans="1:12" ht="15" customHeight="1" x14ac:dyDescent="0.3">
      <c r="A12022" s="286" t="str">
        <f t="shared" si="374"/>
        <v>2019</v>
      </c>
      <c r="B12022" s="205" t="s">
        <v>679</v>
      </c>
      <c r="C12022" s="205" t="s">
        <v>680</v>
      </c>
      <c r="D12022" s="72" t="str">
        <f t="shared" si="375"/>
        <v>jul/2019</v>
      </c>
      <c r="E12022" s="206">
        <v>43650</v>
      </c>
      <c r="F12022" s="205">
        <v>7629</v>
      </c>
      <c r="G12022" s="205" t="s">
        <v>284</v>
      </c>
      <c r="H12022" s="207" t="s">
        <v>2128</v>
      </c>
      <c r="I12022" s="207" t="s">
        <v>238</v>
      </c>
      <c r="J12022" s="207">
        <v>-833.33</v>
      </c>
      <c r="K12022" s="79" t="str">
        <f>IFERROR(IFERROR(VLOOKUP(I12022,'DE-PARA'!B:D,3,0),VLOOKUP(I12022,'DE-PARA'!C:D,2,0)),"NÃO ENCONTRADO")</f>
        <v>Materiais</v>
      </c>
      <c r="L12022" s="56" t="str">
        <f>VLOOKUP(K12022,'Base -Receita-Despesa'!$B:$AS,1,FALSE)</f>
        <v>Materiais</v>
      </c>
    </row>
    <row r="12023" spans="1:12" ht="15" customHeight="1" x14ac:dyDescent="0.3">
      <c r="A12023" s="286" t="str">
        <f t="shared" ref="A12023:A12086" si="376">IF(K12023="NÃO ENCONTRADO",0,RIGHT(D12023,4))</f>
        <v>2019</v>
      </c>
      <c r="B12023" s="205" t="s">
        <v>681</v>
      </c>
      <c r="C12023" s="205" t="s">
        <v>680</v>
      </c>
      <c r="D12023" s="72" t="str">
        <f t="shared" si="375"/>
        <v>jul/2019</v>
      </c>
      <c r="E12023" s="206">
        <v>43650</v>
      </c>
      <c r="F12023" s="205" t="s">
        <v>513</v>
      </c>
      <c r="G12023" s="205" t="s">
        <v>284</v>
      </c>
      <c r="H12023" s="207" t="s">
        <v>203</v>
      </c>
      <c r="I12023" s="207" t="s">
        <v>289</v>
      </c>
      <c r="J12023" s="207">
        <v>0.02</v>
      </c>
      <c r="K12023" s="79" t="str">
        <f>IFERROR(IFERROR(VLOOKUP(I12023,'DE-PARA'!B:D,3,0),VLOOKUP(I12023,'DE-PARA'!C:D,2,0)),"NÃO ENCONTRADO")</f>
        <v>Entrada Conta Aplicação (+)</v>
      </c>
      <c r="L12023" s="56" t="str">
        <f>VLOOKUP(K12023,'Base -Receita-Despesa'!$B:$AS,1,FALSE)</f>
        <v>ENTRADA CONTA APLICAÇÃO (+)</v>
      </c>
    </row>
    <row r="12024" spans="1:12" ht="15" customHeight="1" x14ac:dyDescent="0.3">
      <c r="A12024" s="286" t="str">
        <f t="shared" si="376"/>
        <v>2019</v>
      </c>
      <c r="B12024" s="205" t="s">
        <v>679</v>
      </c>
      <c r="C12024" s="205" t="s">
        <v>680</v>
      </c>
      <c r="D12024" s="72" t="str">
        <f t="shared" si="375"/>
        <v>jul/2019</v>
      </c>
      <c r="E12024" s="206">
        <v>43650</v>
      </c>
      <c r="F12024" s="205" t="s">
        <v>513</v>
      </c>
      <c r="G12024" s="205" t="s">
        <v>284</v>
      </c>
      <c r="H12024" s="207" t="s">
        <v>203</v>
      </c>
      <c r="I12024" s="207" t="s">
        <v>289</v>
      </c>
      <c r="J12024" s="208">
        <v>69246.11</v>
      </c>
      <c r="K12024" s="79" t="str">
        <f>IFERROR(IFERROR(VLOOKUP(I12024,'DE-PARA'!B:D,3,0),VLOOKUP(I12024,'DE-PARA'!C:D,2,0)),"NÃO ENCONTRADO")</f>
        <v>Entrada Conta Aplicação (+)</v>
      </c>
      <c r="L12024" s="56" t="str">
        <f>VLOOKUP(K12024,'Base -Receita-Despesa'!$B:$AS,1,FALSE)</f>
        <v>ENTRADA CONTA APLICAÇÃO (+)</v>
      </c>
    </row>
    <row r="12025" spans="1:12" ht="15" customHeight="1" x14ac:dyDescent="0.3">
      <c r="A12025" s="286" t="str">
        <f t="shared" si="376"/>
        <v>2019</v>
      </c>
      <c r="B12025" s="205" t="s">
        <v>679</v>
      </c>
      <c r="C12025" s="205" t="s">
        <v>680</v>
      </c>
      <c r="D12025" s="72" t="str">
        <f t="shared" si="375"/>
        <v>jul/2019</v>
      </c>
      <c r="E12025" s="206">
        <v>43650</v>
      </c>
      <c r="F12025" s="205" t="s">
        <v>209</v>
      </c>
      <c r="G12025" s="205" t="s">
        <v>284</v>
      </c>
      <c r="H12025" s="207" t="s">
        <v>295</v>
      </c>
      <c r="I12025" s="207" t="s">
        <v>2125</v>
      </c>
      <c r="J12025" s="207">
        <v>-31.8</v>
      </c>
      <c r="K12025" s="79" t="str">
        <f>IFERROR(IFERROR(VLOOKUP(I12025,'DE-PARA'!B:D,3,0),VLOOKUP(I12025,'DE-PARA'!C:D,2,0)),"NÃO ENCONTRADO")</f>
        <v>Outras Saídas</v>
      </c>
      <c r="L12025" s="56" t="str">
        <f>VLOOKUP(K12025,'Base -Receita-Despesa'!$B:$AS,1,FALSE)</f>
        <v>Outras Saídas</v>
      </c>
    </row>
    <row r="12026" spans="1:12" ht="15" customHeight="1" x14ac:dyDescent="0.3">
      <c r="A12026" s="286" t="str">
        <f t="shared" si="376"/>
        <v>2019</v>
      </c>
      <c r="B12026" s="205" t="s">
        <v>679</v>
      </c>
      <c r="C12026" s="205" t="s">
        <v>680</v>
      </c>
      <c r="D12026" s="72" t="str">
        <f t="shared" si="375"/>
        <v>jul/2019</v>
      </c>
      <c r="E12026" s="206">
        <v>43650</v>
      </c>
      <c r="F12026" s="205" t="s">
        <v>209</v>
      </c>
      <c r="G12026" s="205" t="s">
        <v>284</v>
      </c>
      <c r="H12026" s="207" t="s">
        <v>295</v>
      </c>
      <c r="I12026" s="207" t="s">
        <v>2125</v>
      </c>
      <c r="J12026" s="207">
        <v>-9.5</v>
      </c>
      <c r="K12026" s="79" t="str">
        <f>IFERROR(IFERROR(VLOOKUP(I12026,'DE-PARA'!B:D,3,0),VLOOKUP(I12026,'DE-PARA'!C:D,2,0)),"NÃO ENCONTRADO")</f>
        <v>Outras Saídas</v>
      </c>
      <c r="L12026" s="56" t="str">
        <f>VLOOKUP(K12026,'Base -Receita-Despesa'!$B:$AS,1,FALSE)</f>
        <v>Outras Saídas</v>
      </c>
    </row>
    <row r="12027" spans="1:12" ht="15" customHeight="1" x14ac:dyDescent="0.3">
      <c r="A12027" s="286" t="str">
        <f t="shared" si="376"/>
        <v>2019</v>
      </c>
      <c r="B12027" s="205" t="s">
        <v>681</v>
      </c>
      <c r="C12027" s="205" t="s">
        <v>680</v>
      </c>
      <c r="D12027" s="72" t="str">
        <f t="shared" si="375"/>
        <v>jul/2019</v>
      </c>
      <c r="E12027" s="206">
        <v>43650</v>
      </c>
      <c r="F12027" s="205" t="s">
        <v>200</v>
      </c>
      <c r="G12027" s="205" t="s">
        <v>284</v>
      </c>
      <c r="H12027" s="207" t="s">
        <v>1875</v>
      </c>
      <c r="I12027" s="207" t="s">
        <v>123</v>
      </c>
      <c r="J12027" s="208">
        <v>-34126.959999999999</v>
      </c>
      <c r="K12027" s="79" t="str">
        <f>IFERROR(IFERROR(VLOOKUP(I12027,'DE-PARA'!B:D,3,0),VLOOKUP(I12027,'DE-PARA'!C:D,2,0)),"NÃO ENCONTRADO")</f>
        <v>TEV – Transferências Entre Contas (Entradas)</v>
      </c>
      <c r="L12027" s="56" t="str">
        <f>VLOOKUP(K12027,'Base -Receita-Despesa'!$B:$AS,1,FALSE)</f>
        <v>TEV – Transferências Entre Contas (Entradas)</v>
      </c>
    </row>
    <row r="12028" spans="1:12" ht="15" customHeight="1" x14ac:dyDescent="0.3">
      <c r="A12028" s="286" t="str">
        <f t="shared" si="376"/>
        <v>2019</v>
      </c>
      <c r="B12028" s="205" t="s">
        <v>679</v>
      </c>
      <c r="C12028" s="205" t="s">
        <v>680</v>
      </c>
      <c r="D12028" s="72" t="str">
        <f t="shared" si="375"/>
        <v>jul/2019</v>
      </c>
      <c r="E12028" s="206">
        <v>43650</v>
      </c>
      <c r="F12028" s="205" t="s">
        <v>200</v>
      </c>
      <c r="G12028" s="205" t="s">
        <v>284</v>
      </c>
      <c r="H12028" s="207" t="s">
        <v>1875</v>
      </c>
      <c r="I12028" s="207" t="s">
        <v>123</v>
      </c>
      <c r="J12028" s="208">
        <v>34126.959999999999</v>
      </c>
      <c r="K12028" s="79" t="str">
        <f>IFERROR(IFERROR(VLOOKUP(I12028,'DE-PARA'!B:D,3,0),VLOOKUP(I12028,'DE-PARA'!C:D,2,0)),"NÃO ENCONTRADO")</f>
        <v>TEV – Transferências Entre Contas (Entradas)</v>
      </c>
      <c r="L12028" s="56" t="str">
        <f>VLOOKUP(K12028,'Base -Receita-Despesa'!$B:$AS,1,FALSE)</f>
        <v>TEV – Transferências Entre Contas (Entradas)</v>
      </c>
    </row>
    <row r="12029" spans="1:12" ht="15" customHeight="1" x14ac:dyDescent="0.3">
      <c r="A12029" s="286" t="str">
        <f t="shared" si="376"/>
        <v>2019</v>
      </c>
      <c r="B12029" s="205" t="s">
        <v>679</v>
      </c>
      <c r="C12029" s="205" t="s">
        <v>680</v>
      </c>
      <c r="D12029" s="72" t="str">
        <f t="shared" si="375"/>
        <v>jul/2019</v>
      </c>
      <c r="E12029" s="206">
        <v>43651</v>
      </c>
      <c r="F12029" s="205">
        <v>3</v>
      </c>
      <c r="G12029" s="205" t="s">
        <v>284</v>
      </c>
      <c r="H12029" s="207" t="s">
        <v>2096</v>
      </c>
      <c r="I12029" s="207" t="s">
        <v>250</v>
      </c>
      <c r="J12029" s="208">
        <v>-1500</v>
      </c>
      <c r="K12029" s="79" t="str">
        <f>IFERROR(IFERROR(VLOOKUP(I12029,'DE-PARA'!B:D,3,0),VLOOKUP(I12029,'DE-PARA'!C:D,2,0)),"NÃO ENCONTRADO")</f>
        <v>Materiais</v>
      </c>
      <c r="L12029" s="56" t="str">
        <f>VLOOKUP(K12029,'Base -Receita-Despesa'!$B:$AS,1,FALSE)</f>
        <v>Materiais</v>
      </c>
    </row>
    <row r="12030" spans="1:12" ht="15" customHeight="1" x14ac:dyDescent="0.3">
      <c r="A12030" s="286" t="str">
        <f t="shared" si="376"/>
        <v>2019</v>
      </c>
      <c r="B12030" s="205" t="s">
        <v>679</v>
      </c>
      <c r="C12030" s="205" t="s">
        <v>680</v>
      </c>
      <c r="D12030" s="72" t="str">
        <f t="shared" si="375"/>
        <v>jul/2019</v>
      </c>
      <c r="E12030" s="206">
        <v>43651</v>
      </c>
      <c r="F12030" s="205">
        <v>3779</v>
      </c>
      <c r="G12030" s="205" t="s">
        <v>284</v>
      </c>
      <c r="H12030" s="207" t="s">
        <v>1887</v>
      </c>
      <c r="I12030" s="207" t="s">
        <v>189</v>
      </c>
      <c r="J12030" s="207">
        <v>-70.12</v>
      </c>
      <c r="K12030" s="79" t="str">
        <f>IFERROR(IFERROR(VLOOKUP(I12030,'DE-PARA'!B:D,3,0),VLOOKUP(I12030,'DE-PARA'!C:D,2,0)),"NÃO ENCONTRADO")</f>
        <v>Outras Saídas</v>
      </c>
      <c r="L12030" s="56" t="str">
        <f>VLOOKUP(K12030,'Base -Receita-Despesa'!$B:$AS,1,FALSE)</f>
        <v>Outras Saídas</v>
      </c>
    </row>
    <row r="12031" spans="1:12" ht="15" customHeight="1" x14ac:dyDescent="0.3">
      <c r="A12031" s="286" t="str">
        <f t="shared" si="376"/>
        <v>2019</v>
      </c>
      <c r="B12031" s="205" t="s">
        <v>679</v>
      </c>
      <c r="C12031" s="205" t="s">
        <v>680</v>
      </c>
      <c r="D12031" s="72" t="str">
        <f t="shared" si="375"/>
        <v>jul/2019</v>
      </c>
      <c r="E12031" s="206">
        <v>43651</v>
      </c>
      <c r="F12031" s="205">
        <v>14642</v>
      </c>
      <c r="G12031" s="205" t="s">
        <v>284</v>
      </c>
      <c r="H12031" s="207" t="s">
        <v>1956</v>
      </c>
      <c r="I12031" s="207" t="s">
        <v>237</v>
      </c>
      <c r="J12031" s="208">
        <v>-1844</v>
      </c>
      <c r="K12031" s="79" t="str">
        <f>IFERROR(IFERROR(VLOOKUP(I12031,'DE-PARA'!B:D,3,0),VLOOKUP(I12031,'DE-PARA'!C:D,2,0)),"NÃO ENCONTRADO")</f>
        <v>Materiais</v>
      </c>
      <c r="L12031" s="56" t="str">
        <f>VLOOKUP(K12031,'Base -Receita-Despesa'!$B:$AS,1,FALSE)</f>
        <v>Materiais</v>
      </c>
    </row>
    <row r="12032" spans="1:12" ht="15" customHeight="1" x14ac:dyDescent="0.3">
      <c r="A12032" s="286" t="str">
        <f t="shared" si="376"/>
        <v>2019</v>
      </c>
      <c r="B12032" s="205" t="s">
        <v>679</v>
      </c>
      <c r="C12032" s="205" t="s">
        <v>680</v>
      </c>
      <c r="D12032" s="72" t="str">
        <f t="shared" si="375"/>
        <v>jul/2019</v>
      </c>
      <c r="E12032" s="206">
        <v>43651</v>
      </c>
      <c r="F12032" s="205">
        <v>14642</v>
      </c>
      <c r="G12032" s="205" t="s">
        <v>284</v>
      </c>
      <c r="H12032" s="207" t="s">
        <v>1956</v>
      </c>
      <c r="I12032" s="207" t="s">
        <v>189</v>
      </c>
      <c r="J12032" s="207">
        <v>-224.65</v>
      </c>
      <c r="K12032" s="79" t="str">
        <f>IFERROR(IFERROR(VLOOKUP(I12032,'DE-PARA'!B:D,3,0),VLOOKUP(I12032,'DE-PARA'!C:D,2,0)),"NÃO ENCONTRADO")</f>
        <v>Outras Saídas</v>
      </c>
      <c r="L12032" s="56" t="str">
        <f>VLOOKUP(K12032,'Base -Receita-Despesa'!$B:$AS,1,FALSE)</f>
        <v>Outras Saídas</v>
      </c>
    </row>
    <row r="12033" spans="1:12" ht="15" customHeight="1" x14ac:dyDescent="0.3">
      <c r="A12033" s="286" t="str">
        <f t="shared" si="376"/>
        <v>2019</v>
      </c>
      <c r="B12033" s="205" t="s">
        <v>679</v>
      </c>
      <c r="C12033" s="205" t="s">
        <v>680</v>
      </c>
      <c r="D12033" s="72" t="str">
        <f t="shared" si="375"/>
        <v>jul/2019</v>
      </c>
      <c r="E12033" s="206">
        <v>43651</v>
      </c>
      <c r="F12033" s="205">
        <v>39779</v>
      </c>
      <c r="G12033" s="205" t="s">
        <v>284</v>
      </c>
      <c r="H12033" s="207" t="s">
        <v>1887</v>
      </c>
      <c r="I12033" s="207" t="s">
        <v>238</v>
      </c>
      <c r="J12033" s="207">
        <v>-130</v>
      </c>
      <c r="K12033" s="79" t="str">
        <f>IFERROR(IFERROR(VLOOKUP(I12033,'DE-PARA'!B:D,3,0),VLOOKUP(I12033,'DE-PARA'!C:D,2,0)),"NÃO ENCONTRADO")</f>
        <v>Materiais</v>
      </c>
      <c r="L12033" s="56" t="str">
        <f>VLOOKUP(K12033,'Base -Receita-Despesa'!$B:$AS,1,FALSE)</f>
        <v>Materiais</v>
      </c>
    </row>
    <row r="12034" spans="1:12" ht="15" customHeight="1" x14ac:dyDescent="0.3">
      <c r="A12034" s="286" t="str">
        <f t="shared" si="376"/>
        <v>2019</v>
      </c>
      <c r="B12034" s="205" t="s">
        <v>679</v>
      </c>
      <c r="C12034" s="205" t="s">
        <v>680</v>
      </c>
      <c r="D12034" s="72" t="str">
        <f t="shared" si="375"/>
        <v>jul/2019</v>
      </c>
      <c r="E12034" s="206">
        <v>43651</v>
      </c>
      <c r="F12034" s="205">
        <v>160149</v>
      </c>
      <c r="G12034" s="205" t="s">
        <v>284</v>
      </c>
      <c r="H12034" s="207" t="s">
        <v>1330</v>
      </c>
      <c r="I12034" s="207" t="s">
        <v>239</v>
      </c>
      <c r="J12034" s="208">
        <v>-1346.13</v>
      </c>
      <c r="K12034" s="79" t="str">
        <f>IFERROR(IFERROR(VLOOKUP(I12034,'DE-PARA'!B:D,3,0),VLOOKUP(I12034,'DE-PARA'!C:D,2,0)),"NÃO ENCONTRADO")</f>
        <v>Materiais</v>
      </c>
      <c r="L12034" s="56" t="str">
        <f>VLOOKUP(K12034,'Base -Receita-Despesa'!$B:$AS,1,FALSE)</f>
        <v>Materiais</v>
      </c>
    </row>
    <row r="12035" spans="1:12" ht="15" customHeight="1" x14ac:dyDescent="0.3">
      <c r="A12035" s="286" t="str">
        <f t="shared" si="376"/>
        <v>2019</v>
      </c>
      <c r="B12035" s="212" t="s">
        <v>679</v>
      </c>
      <c r="C12035" s="212" t="s">
        <v>680</v>
      </c>
      <c r="D12035" s="72" t="str">
        <f t="shared" si="375"/>
        <v>jul/2019</v>
      </c>
      <c r="E12035" s="217">
        <v>43651</v>
      </c>
      <c r="F12035" s="212">
        <v>1305224</v>
      </c>
      <c r="G12035" s="212" t="s">
        <v>284</v>
      </c>
      <c r="H12035" s="229" t="s">
        <v>2129</v>
      </c>
      <c r="I12035" s="229" t="s">
        <v>188</v>
      </c>
      <c r="J12035" s="229">
        <v>-170</v>
      </c>
      <c r="K12035" s="79" t="str">
        <f>IFERROR(IFERROR(VLOOKUP(I12035,'DE-PARA'!B:D,3,0),VLOOKUP(I12035,'DE-PARA'!C:D,2,0)),"NÃO ENCONTRADO")</f>
        <v>Tributos, Taxas e Contribuições</v>
      </c>
      <c r="L12035" s="56" t="str">
        <f>VLOOKUP(K12035,'Base -Receita-Despesa'!$B:$AS,1,FALSE)</f>
        <v>Tributos, Taxas e Contribuições</v>
      </c>
    </row>
    <row r="12036" spans="1:12" ht="15" customHeight="1" x14ac:dyDescent="0.3">
      <c r="A12036" s="286" t="str">
        <f t="shared" si="376"/>
        <v>2019</v>
      </c>
      <c r="B12036" s="205" t="s">
        <v>679</v>
      </c>
      <c r="C12036" s="205" t="s">
        <v>680</v>
      </c>
      <c r="D12036" s="72" t="str">
        <f t="shared" ref="D12036:D12099" si="377">TEXT(E12036,"mmm/aaaa")</f>
        <v>jul/2019</v>
      </c>
      <c r="E12036" s="206">
        <v>43651</v>
      </c>
      <c r="F12036" s="205" t="s">
        <v>1874</v>
      </c>
      <c r="G12036" s="205" t="s">
        <v>284</v>
      </c>
      <c r="H12036" s="207" t="s">
        <v>2130</v>
      </c>
      <c r="I12036" s="207" t="s">
        <v>124</v>
      </c>
      <c r="J12036" s="208">
        <v>-51371.34</v>
      </c>
      <c r="K12036" s="79" t="str">
        <f>IFERROR(IFERROR(VLOOKUP(I12036,'DE-PARA'!B:D,3,0),VLOOKUP(I12036,'DE-PARA'!C:D,2,0)),"NÃO ENCONTRADO")</f>
        <v>Encargos sobre Folha de Pagamento</v>
      </c>
      <c r="L12036" s="56" t="str">
        <f>VLOOKUP(K12036,'Base -Receita-Despesa'!$B:$AS,1,FALSE)</f>
        <v>Encargos sobre Folha de Pagamento</v>
      </c>
    </row>
    <row r="12037" spans="1:12" ht="15" customHeight="1" x14ac:dyDescent="0.3">
      <c r="A12037" s="286" t="str">
        <f t="shared" si="376"/>
        <v>2019</v>
      </c>
      <c r="B12037" s="205" t="s">
        <v>679</v>
      </c>
      <c r="C12037" s="205" t="s">
        <v>680</v>
      </c>
      <c r="D12037" s="72" t="str">
        <f t="shared" si="377"/>
        <v>jul/2019</v>
      </c>
      <c r="E12037" s="206">
        <v>43651</v>
      </c>
      <c r="F12037" s="205" t="s">
        <v>1874</v>
      </c>
      <c r="G12037" s="205" t="s">
        <v>284</v>
      </c>
      <c r="H12037" s="207" t="s">
        <v>2131</v>
      </c>
      <c r="I12037" s="207" t="s">
        <v>124</v>
      </c>
      <c r="J12037" s="207">
        <v>-44.98</v>
      </c>
      <c r="K12037" s="79" t="str">
        <f>IFERROR(IFERROR(VLOOKUP(I12037,'DE-PARA'!B:D,3,0),VLOOKUP(I12037,'DE-PARA'!C:D,2,0)),"NÃO ENCONTRADO")</f>
        <v>Encargos sobre Folha de Pagamento</v>
      </c>
      <c r="L12037" s="56" t="str">
        <f>VLOOKUP(K12037,'Base -Receita-Despesa'!$B:$AS,1,FALSE)</f>
        <v>Encargos sobre Folha de Pagamento</v>
      </c>
    </row>
    <row r="12038" spans="1:12" ht="15" customHeight="1" x14ac:dyDescent="0.3">
      <c r="A12038" s="286" t="str">
        <f t="shared" si="376"/>
        <v>2019</v>
      </c>
      <c r="B12038" s="205" t="s">
        <v>679</v>
      </c>
      <c r="C12038" s="205" t="s">
        <v>680</v>
      </c>
      <c r="D12038" s="72" t="str">
        <f t="shared" si="377"/>
        <v>jul/2019</v>
      </c>
      <c r="E12038" s="206">
        <v>43651</v>
      </c>
      <c r="F12038" s="205" t="s">
        <v>513</v>
      </c>
      <c r="G12038" s="205" t="s">
        <v>284</v>
      </c>
      <c r="H12038" s="207" t="s">
        <v>203</v>
      </c>
      <c r="I12038" s="207" t="s">
        <v>289</v>
      </c>
      <c r="J12038" s="208">
        <v>170067.75</v>
      </c>
      <c r="K12038" s="79" t="str">
        <f>IFERROR(IFERROR(VLOOKUP(I12038,'DE-PARA'!B:D,3,0),VLOOKUP(I12038,'DE-PARA'!C:D,2,0)),"NÃO ENCONTRADO")</f>
        <v>Entrada Conta Aplicação (+)</v>
      </c>
      <c r="L12038" s="56" t="str">
        <f>VLOOKUP(K12038,'Base -Receita-Despesa'!$B:$AS,1,FALSE)</f>
        <v>ENTRADA CONTA APLICAÇÃO (+)</v>
      </c>
    </row>
    <row r="12039" spans="1:12" ht="15" customHeight="1" x14ac:dyDescent="0.3">
      <c r="A12039" s="286" t="str">
        <f t="shared" si="376"/>
        <v>2019</v>
      </c>
      <c r="B12039" s="205" t="s">
        <v>679</v>
      </c>
      <c r="C12039" s="205" t="s">
        <v>680</v>
      </c>
      <c r="D12039" s="72" t="str">
        <f t="shared" si="377"/>
        <v>jul/2019</v>
      </c>
      <c r="E12039" s="206">
        <v>43651</v>
      </c>
      <c r="F12039" s="205" t="s">
        <v>209</v>
      </c>
      <c r="G12039" s="205" t="s">
        <v>284</v>
      </c>
      <c r="H12039" s="207" t="s">
        <v>295</v>
      </c>
      <c r="I12039" s="207" t="s">
        <v>2125</v>
      </c>
      <c r="J12039" s="207">
        <v>-9.5</v>
      </c>
      <c r="K12039" s="79" t="str">
        <f>IFERROR(IFERROR(VLOOKUP(I12039,'DE-PARA'!B:D,3,0),VLOOKUP(I12039,'DE-PARA'!C:D,2,0)),"NÃO ENCONTRADO")</f>
        <v>Outras Saídas</v>
      </c>
      <c r="L12039" s="56" t="str">
        <f>VLOOKUP(K12039,'Base -Receita-Despesa'!$B:$AS,1,FALSE)</f>
        <v>Outras Saídas</v>
      </c>
    </row>
    <row r="12040" spans="1:12" ht="15" customHeight="1" x14ac:dyDescent="0.3">
      <c r="A12040" s="286" t="str">
        <f t="shared" si="376"/>
        <v>2019</v>
      </c>
      <c r="B12040" s="205" t="s">
        <v>679</v>
      </c>
      <c r="C12040" s="205" t="s">
        <v>680</v>
      </c>
      <c r="D12040" s="72" t="str">
        <f t="shared" si="377"/>
        <v>jul/2019</v>
      </c>
      <c r="E12040" s="206">
        <v>43651</v>
      </c>
      <c r="F12040" s="205" t="s">
        <v>209</v>
      </c>
      <c r="G12040" s="205" t="s">
        <v>284</v>
      </c>
      <c r="H12040" s="207" t="s">
        <v>295</v>
      </c>
      <c r="I12040" s="207" t="s">
        <v>2125</v>
      </c>
      <c r="J12040" s="207">
        <v>-9.5</v>
      </c>
      <c r="K12040" s="79" t="str">
        <f>IFERROR(IFERROR(VLOOKUP(I12040,'DE-PARA'!B:D,3,0),VLOOKUP(I12040,'DE-PARA'!C:D,2,0)),"NÃO ENCONTRADO")</f>
        <v>Outras Saídas</v>
      </c>
      <c r="L12040" s="56" t="str">
        <f>VLOOKUP(K12040,'Base -Receita-Despesa'!$B:$AS,1,FALSE)</f>
        <v>Outras Saídas</v>
      </c>
    </row>
    <row r="12041" spans="1:12" ht="15" customHeight="1" x14ac:dyDescent="0.3">
      <c r="A12041" s="286" t="str">
        <f t="shared" si="376"/>
        <v>2019</v>
      </c>
      <c r="B12041" s="205" t="s">
        <v>679</v>
      </c>
      <c r="C12041" s="205" t="s">
        <v>680</v>
      </c>
      <c r="D12041" s="72" t="str">
        <f t="shared" si="377"/>
        <v>jul/2019</v>
      </c>
      <c r="E12041" s="206">
        <v>43651</v>
      </c>
      <c r="F12041" s="205" t="s">
        <v>209</v>
      </c>
      <c r="G12041" s="205" t="s">
        <v>284</v>
      </c>
      <c r="H12041" s="207" t="s">
        <v>295</v>
      </c>
      <c r="I12041" s="207" t="s">
        <v>2125</v>
      </c>
      <c r="J12041" s="207">
        <v>-9.5</v>
      </c>
      <c r="K12041" s="79" t="str">
        <f>IFERROR(IFERROR(VLOOKUP(I12041,'DE-PARA'!B:D,3,0),VLOOKUP(I12041,'DE-PARA'!C:D,2,0)),"NÃO ENCONTRADO")</f>
        <v>Outras Saídas</v>
      </c>
      <c r="L12041" s="56" t="str">
        <f>VLOOKUP(K12041,'Base -Receita-Despesa'!$B:$AS,1,FALSE)</f>
        <v>Outras Saídas</v>
      </c>
    </row>
    <row r="12042" spans="1:12" ht="15" customHeight="1" x14ac:dyDescent="0.3">
      <c r="A12042" s="286" t="str">
        <f t="shared" si="376"/>
        <v>2019</v>
      </c>
      <c r="B12042" s="205" t="s">
        <v>679</v>
      </c>
      <c r="C12042" s="205" t="s">
        <v>680</v>
      </c>
      <c r="D12042" s="72" t="str">
        <f t="shared" si="377"/>
        <v>jul/2019</v>
      </c>
      <c r="E12042" s="206">
        <v>43651</v>
      </c>
      <c r="F12042" s="205" t="s">
        <v>209</v>
      </c>
      <c r="G12042" s="205" t="s">
        <v>284</v>
      </c>
      <c r="H12042" s="207" t="s">
        <v>295</v>
      </c>
      <c r="I12042" s="207" t="s">
        <v>2125</v>
      </c>
      <c r="J12042" s="207">
        <v>-9.5</v>
      </c>
      <c r="K12042" s="79" t="str">
        <f>IFERROR(IFERROR(VLOOKUP(I12042,'DE-PARA'!B:D,3,0),VLOOKUP(I12042,'DE-PARA'!C:D,2,0)),"NÃO ENCONTRADO")</f>
        <v>Outras Saídas</v>
      </c>
      <c r="L12042" s="56" t="str">
        <f>VLOOKUP(K12042,'Base -Receita-Despesa'!$B:$AS,1,FALSE)</f>
        <v>Outras Saídas</v>
      </c>
    </row>
    <row r="12043" spans="1:12" ht="15" customHeight="1" x14ac:dyDescent="0.3">
      <c r="A12043" s="286" t="str">
        <f t="shared" si="376"/>
        <v>2019</v>
      </c>
      <c r="B12043" s="205" t="s">
        <v>679</v>
      </c>
      <c r="C12043" s="205" t="s">
        <v>680</v>
      </c>
      <c r="D12043" s="72" t="str">
        <f t="shared" si="377"/>
        <v>jul/2019</v>
      </c>
      <c r="E12043" s="206">
        <v>43651</v>
      </c>
      <c r="F12043" s="205" t="s">
        <v>209</v>
      </c>
      <c r="G12043" s="205" t="s">
        <v>284</v>
      </c>
      <c r="H12043" s="207" t="s">
        <v>295</v>
      </c>
      <c r="I12043" s="207" t="s">
        <v>2125</v>
      </c>
      <c r="J12043" s="207">
        <v>-9.5</v>
      </c>
      <c r="K12043" s="79" t="str">
        <f>IFERROR(IFERROR(VLOOKUP(I12043,'DE-PARA'!B:D,3,0),VLOOKUP(I12043,'DE-PARA'!C:D,2,0)),"NÃO ENCONTRADO")</f>
        <v>Outras Saídas</v>
      </c>
      <c r="L12043" s="56" t="str">
        <f>VLOOKUP(K12043,'Base -Receita-Despesa'!$B:$AS,1,FALSE)</f>
        <v>Outras Saídas</v>
      </c>
    </row>
    <row r="12044" spans="1:12" ht="15" customHeight="1" x14ac:dyDescent="0.3">
      <c r="A12044" s="286" t="str">
        <f t="shared" si="376"/>
        <v>2019</v>
      </c>
      <c r="B12044" s="205" t="s">
        <v>679</v>
      </c>
      <c r="C12044" s="205" t="s">
        <v>680</v>
      </c>
      <c r="D12044" s="72" t="str">
        <f t="shared" si="377"/>
        <v>jul/2019</v>
      </c>
      <c r="E12044" s="206">
        <v>43651</v>
      </c>
      <c r="F12044" s="205" t="s">
        <v>200</v>
      </c>
      <c r="G12044" s="205" t="s">
        <v>284</v>
      </c>
      <c r="H12044" s="207" t="s">
        <v>291</v>
      </c>
      <c r="I12044" s="207" t="s">
        <v>226</v>
      </c>
      <c r="J12044" s="208">
        <v>-113319.03</v>
      </c>
      <c r="K12044" s="79" t="str">
        <f>IFERROR(IFERROR(VLOOKUP(I12044,'DE-PARA'!B:D,3,0),VLOOKUP(I12044,'DE-PARA'!C:D,2,0)),"NÃO ENCONTRADO")</f>
        <v>Reembolso de Rateios(-)</v>
      </c>
      <c r="L12044" s="56" t="str">
        <f>VLOOKUP(K12044,'Base -Receita-Despesa'!$B:$AS,1,FALSE)</f>
        <v>Reembolso de Rateios(-)</v>
      </c>
    </row>
    <row r="12045" spans="1:12" ht="15" customHeight="1" x14ac:dyDescent="0.3">
      <c r="A12045" s="286" t="str">
        <f t="shared" si="376"/>
        <v>2019</v>
      </c>
      <c r="B12045" s="205" t="s">
        <v>679</v>
      </c>
      <c r="C12045" s="205" t="s">
        <v>680</v>
      </c>
      <c r="D12045" s="72" t="str">
        <f t="shared" si="377"/>
        <v>jul/2019</v>
      </c>
      <c r="E12045" s="206">
        <v>43654</v>
      </c>
      <c r="F12045" s="205" t="s">
        <v>2070</v>
      </c>
      <c r="G12045" s="205" t="s">
        <v>284</v>
      </c>
      <c r="H12045" s="207" t="s">
        <v>2132</v>
      </c>
      <c r="I12045" s="207" t="s">
        <v>126</v>
      </c>
      <c r="J12045" s="207">
        <v>-69.900000000000006</v>
      </c>
      <c r="K12045" s="79" t="str">
        <f>IFERROR(IFERROR(VLOOKUP(I12045,'DE-PARA'!B:D,3,0),VLOOKUP(I12045,'DE-PARA'!C:D,2,0)),"NÃO ENCONTRADO")</f>
        <v>Rescisões Trabalhistas</v>
      </c>
      <c r="L12045" s="56" t="str">
        <f>VLOOKUP(K12045,'Base -Receita-Despesa'!$B:$AS,1,FALSE)</f>
        <v>Rescisões Trabalhistas</v>
      </c>
    </row>
    <row r="12046" spans="1:12" ht="15" customHeight="1" x14ac:dyDescent="0.3">
      <c r="A12046" s="286" t="str">
        <f t="shared" si="376"/>
        <v>2019</v>
      </c>
      <c r="B12046" s="205" t="s">
        <v>679</v>
      </c>
      <c r="C12046" s="205" t="s">
        <v>680</v>
      </c>
      <c r="D12046" s="72" t="str">
        <f t="shared" si="377"/>
        <v>jul/2019</v>
      </c>
      <c r="E12046" s="206">
        <v>43654</v>
      </c>
      <c r="F12046" s="205" t="s">
        <v>172</v>
      </c>
      <c r="G12046" s="205" t="s">
        <v>284</v>
      </c>
      <c r="H12046" s="207" t="s">
        <v>697</v>
      </c>
      <c r="I12046" s="207" t="s">
        <v>126</v>
      </c>
      <c r="J12046" s="208">
        <v>-6535.82</v>
      </c>
      <c r="K12046" s="79" t="str">
        <f>IFERROR(IFERROR(VLOOKUP(I12046,'DE-PARA'!B:D,3,0),VLOOKUP(I12046,'DE-PARA'!C:D,2,0)),"NÃO ENCONTRADO")</f>
        <v>Rescisões Trabalhistas</v>
      </c>
      <c r="L12046" s="56" t="str">
        <f>VLOOKUP(K12046,'Base -Receita-Despesa'!$B:$AS,1,FALSE)</f>
        <v>Rescisões Trabalhistas</v>
      </c>
    </row>
    <row r="12047" spans="1:12" ht="15" customHeight="1" x14ac:dyDescent="0.3">
      <c r="A12047" s="286" t="str">
        <f t="shared" si="376"/>
        <v>2019</v>
      </c>
      <c r="B12047" s="205" t="s">
        <v>679</v>
      </c>
      <c r="C12047" s="205" t="s">
        <v>680</v>
      </c>
      <c r="D12047" s="72" t="str">
        <f t="shared" si="377"/>
        <v>jul/2019</v>
      </c>
      <c r="E12047" s="206">
        <v>43654</v>
      </c>
      <c r="F12047" s="205" t="s">
        <v>172</v>
      </c>
      <c r="G12047" s="205" t="s">
        <v>284</v>
      </c>
      <c r="H12047" s="207" t="s">
        <v>2132</v>
      </c>
      <c r="I12047" s="207" t="s">
        <v>126</v>
      </c>
      <c r="J12047" s="208">
        <v>-1824.82</v>
      </c>
      <c r="K12047" s="79" t="str">
        <f>IFERROR(IFERROR(VLOOKUP(I12047,'DE-PARA'!B:D,3,0),VLOOKUP(I12047,'DE-PARA'!C:D,2,0)),"NÃO ENCONTRADO")</f>
        <v>Rescisões Trabalhistas</v>
      </c>
      <c r="L12047" s="56" t="str">
        <f>VLOOKUP(K12047,'Base -Receita-Despesa'!$B:$AS,1,FALSE)</f>
        <v>Rescisões Trabalhistas</v>
      </c>
    </row>
    <row r="12048" spans="1:12" ht="15" customHeight="1" x14ac:dyDescent="0.3">
      <c r="A12048" s="286" t="str">
        <f t="shared" si="376"/>
        <v>2019</v>
      </c>
      <c r="B12048" s="205" t="s">
        <v>679</v>
      </c>
      <c r="C12048" s="205" t="s">
        <v>680</v>
      </c>
      <c r="D12048" s="72" t="str">
        <f t="shared" si="377"/>
        <v>jul/2019</v>
      </c>
      <c r="E12048" s="206">
        <v>43654</v>
      </c>
      <c r="F12048" s="205" t="s">
        <v>172</v>
      </c>
      <c r="G12048" s="205" t="s">
        <v>284</v>
      </c>
      <c r="H12048" s="207" t="s">
        <v>1248</v>
      </c>
      <c r="I12048" s="207" t="s">
        <v>126</v>
      </c>
      <c r="J12048" s="208">
        <v>-2096.42</v>
      </c>
      <c r="K12048" s="79" t="str">
        <f>IFERROR(IFERROR(VLOOKUP(I12048,'DE-PARA'!B:D,3,0),VLOOKUP(I12048,'DE-PARA'!C:D,2,0)),"NÃO ENCONTRADO")</f>
        <v>Rescisões Trabalhistas</v>
      </c>
      <c r="L12048" s="56" t="str">
        <f>VLOOKUP(K12048,'Base -Receita-Despesa'!$B:$AS,1,FALSE)</f>
        <v>Rescisões Trabalhistas</v>
      </c>
    </row>
    <row r="12049" spans="1:12" ht="15" customHeight="1" x14ac:dyDescent="0.3">
      <c r="A12049" s="286" t="str">
        <f t="shared" si="376"/>
        <v>2019</v>
      </c>
      <c r="B12049" s="205" t="s">
        <v>679</v>
      </c>
      <c r="C12049" s="205" t="s">
        <v>680</v>
      </c>
      <c r="D12049" s="72" t="str">
        <f t="shared" si="377"/>
        <v>jul/2019</v>
      </c>
      <c r="E12049" s="206">
        <v>43654</v>
      </c>
      <c r="F12049" s="205" t="s">
        <v>513</v>
      </c>
      <c r="G12049" s="205" t="s">
        <v>284</v>
      </c>
      <c r="H12049" s="207" t="s">
        <v>203</v>
      </c>
      <c r="I12049" s="207" t="s">
        <v>289</v>
      </c>
      <c r="J12049" s="208">
        <v>10545.96</v>
      </c>
      <c r="K12049" s="79" t="str">
        <f>IFERROR(IFERROR(VLOOKUP(I12049,'DE-PARA'!B:D,3,0),VLOOKUP(I12049,'DE-PARA'!C:D,2,0)),"NÃO ENCONTRADO")</f>
        <v>Entrada Conta Aplicação (+)</v>
      </c>
      <c r="L12049" s="56" t="str">
        <f>VLOOKUP(K12049,'Base -Receita-Despesa'!$B:$AS,1,FALSE)</f>
        <v>ENTRADA CONTA APLICAÇÃO (+)</v>
      </c>
    </row>
    <row r="12050" spans="1:12" ht="15" customHeight="1" x14ac:dyDescent="0.3">
      <c r="A12050" s="286" t="str">
        <f t="shared" si="376"/>
        <v>2019</v>
      </c>
      <c r="B12050" s="205" t="s">
        <v>679</v>
      </c>
      <c r="C12050" s="205" t="s">
        <v>680</v>
      </c>
      <c r="D12050" s="72" t="str">
        <f t="shared" si="377"/>
        <v>jul/2019</v>
      </c>
      <c r="E12050" s="206">
        <v>43654</v>
      </c>
      <c r="F12050" s="205" t="s">
        <v>209</v>
      </c>
      <c r="G12050" s="205" t="s">
        <v>284</v>
      </c>
      <c r="H12050" s="207" t="s">
        <v>295</v>
      </c>
      <c r="I12050" s="207" t="s">
        <v>2125</v>
      </c>
      <c r="J12050" s="207">
        <v>-9.5</v>
      </c>
      <c r="K12050" s="79" t="str">
        <f>IFERROR(IFERROR(VLOOKUP(I12050,'DE-PARA'!B:D,3,0),VLOOKUP(I12050,'DE-PARA'!C:D,2,0)),"NÃO ENCONTRADO")</f>
        <v>Outras Saídas</v>
      </c>
      <c r="L12050" s="56" t="str">
        <f>VLOOKUP(K12050,'Base -Receita-Despesa'!$B:$AS,1,FALSE)</f>
        <v>Outras Saídas</v>
      </c>
    </row>
    <row r="12051" spans="1:12" ht="15" customHeight="1" x14ac:dyDescent="0.3">
      <c r="A12051" s="286" t="str">
        <f t="shared" si="376"/>
        <v>2019</v>
      </c>
      <c r="B12051" s="205" t="s">
        <v>679</v>
      </c>
      <c r="C12051" s="205" t="s">
        <v>680</v>
      </c>
      <c r="D12051" s="72" t="str">
        <f t="shared" si="377"/>
        <v>jul/2019</v>
      </c>
      <c r="E12051" s="206">
        <v>43654</v>
      </c>
      <c r="F12051" s="205" t="s">
        <v>209</v>
      </c>
      <c r="G12051" s="205" t="s">
        <v>284</v>
      </c>
      <c r="H12051" s="207" t="s">
        <v>295</v>
      </c>
      <c r="I12051" s="207" t="s">
        <v>2125</v>
      </c>
      <c r="J12051" s="207">
        <v>-9.5</v>
      </c>
      <c r="K12051" s="79" t="str">
        <f>IFERROR(IFERROR(VLOOKUP(I12051,'DE-PARA'!B:D,3,0),VLOOKUP(I12051,'DE-PARA'!C:D,2,0)),"NÃO ENCONTRADO")</f>
        <v>Outras Saídas</v>
      </c>
      <c r="L12051" s="56" t="str">
        <f>VLOOKUP(K12051,'Base -Receita-Despesa'!$B:$AS,1,FALSE)</f>
        <v>Outras Saídas</v>
      </c>
    </row>
    <row r="12052" spans="1:12" ht="15" customHeight="1" x14ac:dyDescent="0.3">
      <c r="A12052" s="286" t="str">
        <f t="shared" si="376"/>
        <v>2019</v>
      </c>
      <c r="B12052" s="205" t="s">
        <v>679</v>
      </c>
      <c r="C12052" s="205" t="s">
        <v>680</v>
      </c>
      <c r="D12052" s="72" t="str">
        <f t="shared" si="377"/>
        <v>jul/2019</v>
      </c>
      <c r="E12052" s="206">
        <v>43655</v>
      </c>
      <c r="F12052" s="205">
        <v>153</v>
      </c>
      <c r="G12052" s="205" t="s">
        <v>284</v>
      </c>
      <c r="H12052" s="207" t="s">
        <v>2056</v>
      </c>
      <c r="I12052" s="207" t="s">
        <v>2119</v>
      </c>
      <c r="J12052" s="208">
        <v>-337630</v>
      </c>
      <c r="K12052" s="79" t="str">
        <f>IFERROR(IFERROR(VLOOKUP(I12052,'DE-PARA'!B:D,3,0),VLOOKUP(I12052,'DE-PARA'!C:D,2,0)),"NÃO ENCONTRADO")</f>
        <v>Pessoal</v>
      </c>
      <c r="L12052" s="56" t="str">
        <f>VLOOKUP(K12052,'Base -Receita-Despesa'!$B:$AS,1,FALSE)</f>
        <v>Pessoal</v>
      </c>
    </row>
    <row r="12053" spans="1:12" ht="15" customHeight="1" x14ac:dyDescent="0.3">
      <c r="A12053" s="286" t="str">
        <f t="shared" si="376"/>
        <v>2019</v>
      </c>
      <c r="B12053" s="205" t="s">
        <v>679</v>
      </c>
      <c r="C12053" s="205" t="s">
        <v>680</v>
      </c>
      <c r="D12053" s="72" t="str">
        <f t="shared" si="377"/>
        <v>jul/2019</v>
      </c>
      <c r="E12053" s="206">
        <v>43655</v>
      </c>
      <c r="F12053" s="205">
        <v>154</v>
      </c>
      <c r="G12053" s="205" t="s">
        <v>284</v>
      </c>
      <c r="H12053" s="207" t="s">
        <v>2056</v>
      </c>
      <c r="I12053" s="207" t="s">
        <v>2119</v>
      </c>
      <c r="J12053" s="208">
        <v>-63972</v>
      </c>
      <c r="K12053" s="79" t="str">
        <f>IFERROR(IFERROR(VLOOKUP(I12053,'DE-PARA'!B:D,3,0),VLOOKUP(I12053,'DE-PARA'!C:D,2,0)),"NÃO ENCONTRADO")</f>
        <v>Pessoal</v>
      </c>
      <c r="L12053" s="56" t="str">
        <f>VLOOKUP(K12053,'Base -Receita-Despesa'!$B:$AS,1,FALSE)</f>
        <v>Pessoal</v>
      </c>
    </row>
    <row r="12054" spans="1:12" ht="15" customHeight="1" x14ac:dyDescent="0.3">
      <c r="A12054" s="286" t="str">
        <f t="shared" si="376"/>
        <v>2019</v>
      </c>
      <c r="B12054" s="205" t="s">
        <v>679</v>
      </c>
      <c r="C12054" s="205" t="s">
        <v>680</v>
      </c>
      <c r="D12054" s="72" t="str">
        <f t="shared" si="377"/>
        <v>jul/2019</v>
      </c>
      <c r="E12054" s="206">
        <v>43655</v>
      </c>
      <c r="F12054" s="205" t="s">
        <v>513</v>
      </c>
      <c r="G12054" s="205" t="s">
        <v>284</v>
      </c>
      <c r="H12054" s="207" t="s">
        <v>203</v>
      </c>
      <c r="I12054" s="207" t="s">
        <v>289</v>
      </c>
      <c r="J12054" s="208">
        <v>401621</v>
      </c>
      <c r="K12054" s="79" t="str">
        <f>IFERROR(IFERROR(VLOOKUP(I12054,'DE-PARA'!B:D,3,0),VLOOKUP(I12054,'DE-PARA'!C:D,2,0)),"NÃO ENCONTRADO")</f>
        <v>Entrada Conta Aplicação (+)</v>
      </c>
      <c r="L12054" s="56" t="str">
        <f>VLOOKUP(K12054,'Base -Receita-Despesa'!$B:$AS,1,FALSE)</f>
        <v>ENTRADA CONTA APLICAÇÃO (+)</v>
      </c>
    </row>
    <row r="12055" spans="1:12" ht="15" customHeight="1" x14ac:dyDescent="0.3">
      <c r="A12055" s="286" t="str">
        <f t="shared" si="376"/>
        <v>2019</v>
      </c>
      <c r="B12055" s="205" t="s">
        <v>679</v>
      </c>
      <c r="C12055" s="205" t="s">
        <v>680</v>
      </c>
      <c r="D12055" s="72" t="str">
        <f t="shared" si="377"/>
        <v>jul/2019</v>
      </c>
      <c r="E12055" s="206">
        <v>43655</v>
      </c>
      <c r="F12055" s="205" t="s">
        <v>209</v>
      </c>
      <c r="G12055" s="205" t="s">
        <v>284</v>
      </c>
      <c r="H12055" s="207" t="s">
        <v>295</v>
      </c>
      <c r="I12055" s="207" t="s">
        <v>2125</v>
      </c>
      <c r="J12055" s="207">
        <v>-9.5</v>
      </c>
      <c r="K12055" s="79" t="str">
        <f>IFERROR(IFERROR(VLOOKUP(I12055,'DE-PARA'!B:D,3,0),VLOOKUP(I12055,'DE-PARA'!C:D,2,0)),"NÃO ENCONTRADO")</f>
        <v>Outras Saídas</v>
      </c>
      <c r="L12055" s="56" t="str">
        <f>VLOOKUP(K12055,'Base -Receita-Despesa'!$B:$AS,1,FALSE)</f>
        <v>Outras Saídas</v>
      </c>
    </row>
    <row r="12056" spans="1:12" ht="15" customHeight="1" x14ac:dyDescent="0.3">
      <c r="A12056" s="286" t="str">
        <f t="shared" si="376"/>
        <v>2019</v>
      </c>
      <c r="B12056" s="205" t="s">
        <v>679</v>
      </c>
      <c r="C12056" s="205" t="s">
        <v>680</v>
      </c>
      <c r="D12056" s="72" t="str">
        <f t="shared" si="377"/>
        <v>jul/2019</v>
      </c>
      <c r="E12056" s="206">
        <v>43655</v>
      </c>
      <c r="F12056" s="205" t="s">
        <v>209</v>
      </c>
      <c r="G12056" s="205" t="s">
        <v>284</v>
      </c>
      <c r="H12056" s="207" t="s">
        <v>295</v>
      </c>
      <c r="I12056" s="207" t="s">
        <v>2125</v>
      </c>
      <c r="J12056" s="207">
        <v>-9.5</v>
      </c>
      <c r="K12056" s="79" t="str">
        <f>IFERROR(IFERROR(VLOOKUP(I12056,'DE-PARA'!B:D,3,0),VLOOKUP(I12056,'DE-PARA'!C:D,2,0)),"NÃO ENCONTRADO")</f>
        <v>Outras Saídas</v>
      </c>
      <c r="L12056" s="56" t="str">
        <f>VLOOKUP(K12056,'Base -Receita-Despesa'!$B:$AS,1,FALSE)</f>
        <v>Outras Saídas</v>
      </c>
    </row>
    <row r="12057" spans="1:12" ht="15" customHeight="1" x14ac:dyDescent="0.3">
      <c r="A12057" s="286" t="str">
        <f t="shared" si="376"/>
        <v>2019</v>
      </c>
      <c r="B12057" s="205" t="s">
        <v>679</v>
      </c>
      <c r="C12057" s="205" t="s">
        <v>680</v>
      </c>
      <c r="D12057" s="72" t="str">
        <f t="shared" si="377"/>
        <v>jul/2019</v>
      </c>
      <c r="E12057" s="206">
        <v>43656</v>
      </c>
      <c r="F12057" s="205">
        <v>835</v>
      </c>
      <c r="G12057" s="205" t="s">
        <v>314</v>
      </c>
      <c r="H12057" s="207" t="s">
        <v>2133</v>
      </c>
      <c r="I12057" s="207" t="s">
        <v>118</v>
      </c>
      <c r="J12057" s="208">
        <v>-2333.33</v>
      </c>
      <c r="K12057" s="79" t="str">
        <f>IFERROR(IFERROR(VLOOKUP(I12057,'DE-PARA'!B:D,3,0),VLOOKUP(I12057,'DE-PARA'!C:D,2,0)),"NÃO ENCONTRADO")</f>
        <v>Serviços</v>
      </c>
      <c r="L12057" s="56" t="str">
        <f>VLOOKUP(K12057,'Base -Receita-Despesa'!$B:$AS,1,FALSE)</f>
        <v>Serviços</v>
      </c>
    </row>
    <row r="12058" spans="1:12" ht="15" customHeight="1" x14ac:dyDescent="0.3">
      <c r="A12058" s="286" t="str">
        <f t="shared" si="376"/>
        <v>2019</v>
      </c>
      <c r="B12058" s="205" t="s">
        <v>679</v>
      </c>
      <c r="C12058" s="205" t="s">
        <v>680</v>
      </c>
      <c r="D12058" s="72" t="str">
        <f t="shared" si="377"/>
        <v>jul/2019</v>
      </c>
      <c r="E12058" s="206">
        <v>43656</v>
      </c>
      <c r="F12058" s="205">
        <v>835</v>
      </c>
      <c r="G12058" s="205" t="s">
        <v>314</v>
      </c>
      <c r="H12058" s="207" t="s">
        <v>2133</v>
      </c>
      <c r="I12058" s="207" t="s">
        <v>189</v>
      </c>
      <c r="J12058" s="207">
        <v>-287.05</v>
      </c>
      <c r="K12058" s="79" t="str">
        <f>IFERROR(IFERROR(VLOOKUP(I12058,'DE-PARA'!B:D,3,0),VLOOKUP(I12058,'DE-PARA'!C:D,2,0)),"NÃO ENCONTRADO")</f>
        <v>Outras Saídas</v>
      </c>
      <c r="L12058" s="56" t="str">
        <f>VLOOKUP(K12058,'Base -Receita-Despesa'!$B:$AS,1,FALSE)</f>
        <v>Outras Saídas</v>
      </c>
    </row>
    <row r="12059" spans="1:12" ht="15" customHeight="1" x14ac:dyDescent="0.3">
      <c r="A12059" s="286" t="str">
        <f t="shared" si="376"/>
        <v>2019</v>
      </c>
      <c r="B12059" s="205" t="s">
        <v>679</v>
      </c>
      <c r="C12059" s="205" t="s">
        <v>680</v>
      </c>
      <c r="D12059" s="72" t="str">
        <f t="shared" si="377"/>
        <v>jul/2019</v>
      </c>
      <c r="E12059" s="206">
        <v>43656</v>
      </c>
      <c r="F12059" s="205">
        <v>8250</v>
      </c>
      <c r="G12059" s="205" t="s">
        <v>284</v>
      </c>
      <c r="H12059" s="207" t="s">
        <v>1900</v>
      </c>
      <c r="I12059" s="207" t="s">
        <v>244</v>
      </c>
      <c r="J12059" s="208">
        <v>-1739</v>
      </c>
      <c r="K12059" s="79" t="str">
        <f>IFERROR(IFERROR(VLOOKUP(I12059,'DE-PARA'!B:D,3,0),VLOOKUP(I12059,'DE-PARA'!C:D,2,0)),"NÃO ENCONTRADO")</f>
        <v>Materiais</v>
      </c>
      <c r="L12059" s="56" t="str">
        <f>VLOOKUP(K12059,'Base -Receita-Despesa'!$B:$AS,1,FALSE)</f>
        <v>Materiais</v>
      </c>
    </row>
    <row r="12060" spans="1:12" ht="15" customHeight="1" x14ac:dyDescent="0.3">
      <c r="A12060" s="286" t="str">
        <f t="shared" si="376"/>
        <v>2019</v>
      </c>
      <c r="B12060" s="205" t="s">
        <v>679</v>
      </c>
      <c r="C12060" s="205" t="s">
        <v>680</v>
      </c>
      <c r="D12060" s="72" t="str">
        <f t="shared" si="377"/>
        <v>jul/2019</v>
      </c>
      <c r="E12060" s="206">
        <v>43656</v>
      </c>
      <c r="F12060" s="205">
        <v>8250</v>
      </c>
      <c r="G12060" s="205" t="s">
        <v>284</v>
      </c>
      <c r="H12060" s="207" t="s">
        <v>1900</v>
      </c>
      <c r="I12060" s="207" t="s">
        <v>189</v>
      </c>
      <c r="J12060" s="207">
        <v>-224.65</v>
      </c>
      <c r="K12060" s="79" t="str">
        <f>IFERROR(IFERROR(VLOOKUP(I12060,'DE-PARA'!B:D,3,0),VLOOKUP(I12060,'DE-PARA'!C:D,2,0)),"NÃO ENCONTRADO")</f>
        <v>Outras Saídas</v>
      </c>
      <c r="L12060" s="56" t="str">
        <f>VLOOKUP(K12060,'Base -Receita-Despesa'!$B:$AS,1,FALSE)</f>
        <v>Outras Saídas</v>
      </c>
    </row>
    <row r="12061" spans="1:12" ht="15" customHeight="1" x14ac:dyDescent="0.3">
      <c r="A12061" s="286" t="str">
        <f t="shared" si="376"/>
        <v>2019</v>
      </c>
      <c r="B12061" s="205" t="s">
        <v>679</v>
      </c>
      <c r="C12061" s="205" t="s">
        <v>680</v>
      </c>
      <c r="D12061" s="72" t="str">
        <f t="shared" si="377"/>
        <v>jul/2019</v>
      </c>
      <c r="E12061" s="206">
        <v>43656</v>
      </c>
      <c r="F12061" s="205" t="s">
        <v>2070</v>
      </c>
      <c r="G12061" s="205" t="s">
        <v>284</v>
      </c>
      <c r="H12061" s="207" t="s">
        <v>2134</v>
      </c>
      <c r="I12061" s="207" t="s">
        <v>126</v>
      </c>
      <c r="J12061" s="207">
        <v>-133.43</v>
      </c>
      <c r="K12061" s="79" t="str">
        <f>IFERROR(IFERROR(VLOOKUP(I12061,'DE-PARA'!B:D,3,0),VLOOKUP(I12061,'DE-PARA'!C:D,2,0)),"NÃO ENCONTRADO")</f>
        <v>Rescisões Trabalhistas</v>
      </c>
      <c r="L12061" s="56" t="str">
        <f>VLOOKUP(K12061,'Base -Receita-Despesa'!$B:$AS,1,FALSE)</f>
        <v>Rescisões Trabalhistas</v>
      </c>
    </row>
    <row r="12062" spans="1:12" ht="15" customHeight="1" x14ac:dyDescent="0.3">
      <c r="A12062" s="286" t="str">
        <f t="shared" si="376"/>
        <v>2019</v>
      </c>
      <c r="B12062" s="205" t="s">
        <v>679</v>
      </c>
      <c r="C12062" s="205" t="s">
        <v>680</v>
      </c>
      <c r="D12062" s="72" t="str">
        <f t="shared" si="377"/>
        <v>jul/2019</v>
      </c>
      <c r="E12062" s="206">
        <v>43656</v>
      </c>
      <c r="F12062" s="205" t="s">
        <v>172</v>
      </c>
      <c r="G12062" s="205" t="s">
        <v>284</v>
      </c>
      <c r="H12062" s="207" t="s">
        <v>2134</v>
      </c>
      <c r="I12062" s="207" t="s">
        <v>126</v>
      </c>
      <c r="J12062" s="208">
        <v>-2650.57</v>
      </c>
      <c r="K12062" s="79" t="str">
        <f>IFERROR(IFERROR(VLOOKUP(I12062,'DE-PARA'!B:D,3,0),VLOOKUP(I12062,'DE-PARA'!C:D,2,0)),"NÃO ENCONTRADO")</f>
        <v>Rescisões Trabalhistas</v>
      </c>
      <c r="L12062" s="56" t="str">
        <f>VLOOKUP(K12062,'Base -Receita-Despesa'!$B:$AS,1,FALSE)</f>
        <v>Rescisões Trabalhistas</v>
      </c>
    </row>
    <row r="12063" spans="1:12" ht="15" customHeight="1" x14ac:dyDescent="0.3">
      <c r="A12063" s="286" t="str">
        <f t="shared" si="376"/>
        <v>2019</v>
      </c>
      <c r="B12063" s="205" t="s">
        <v>679</v>
      </c>
      <c r="C12063" s="205" t="s">
        <v>680</v>
      </c>
      <c r="D12063" s="72" t="str">
        <f t="shared" si="377"/>
        <v>jul/2019</v>
      </c>
      <c r="E12063" s="206">
        <v>43656</v>
      </c>
      <c r="F12063" s="205" t="s">
        <v>172</v>
      </c>
      <c r="G12063" s="205" t="s">
        <v>284</v>
      </c>
      <c r="H12063" s="207" t="s">
        <v>2135</v>
      </c>
      <c r="I12063" s="207" t="s">
        <v>126</v>
      </c>
      <c r="J12063" s="208">
        <v>-4365.6099999999997</v>
      </c>
      <c r="K12063" s="79" t="str">
        <f>IFERROR(IFERROR(VLOOKUP(I12063,'DE-PARA'!B:D,3,0),VLOOKUP(I12063,'DE-PARA'!C:D,2,0)),"NÃO ENCONTRADO")</f>
        <v>Rescisões Trabalhistas</v>
      </c>
      <c r="L12063" s="56" t="str">
        <f>VLOOKUP(K12063,'Base -Receita-Despesa'!$B:$AS,1,FALSE)</f>
        <v>Rescisões Trabalhistas</v>
      </c>
    </row>
    <row r="12064" spans="1:12" ht="15" customHeight="1" x14ac:dyDescent="0.3">
      <c r="A12064" s="286" t="str">
        <f t="shared" si="376"/>
        <v>2019</v>
      </c>
      <c r="B12064" s="205" t="s">
        <v>679</v>
      </c>
      <c r="C12064" s="205" t="s">
        <v>680</v>
      </c>
      <c r="D12064" s="72" t="str">
        <f t="shared" si="377"/>
        <v>jul/2019</v>
      </c>
      <c r="E12064" s="206">
        <v>43656</v>
      </c>
      <c r="F12064" s="205" t="s">
        <v>513</v>
      </c>
      <c r="G12064" s="205" t="s">
        <v>284</v>
      </c>
      <c r="H12064" s="207" t="s">
        <v>203</v>
      </c>
      <c r="I12064" s="207" t="s">
        <v>289</v>
      </c>
      <c r="J12064" s="208">
        <v>11771.64</v>
      </c>
      <c r="K12064" s="79" t="str">
        <f>IFERROR(IFERROR(VLOOKUP(I12064,'DE-PARA'!B:D,3,0),VLOOKUP(I12064,'DE-PARA'!C:D,2,0)),"NÃO ENCONTRADO")</f>
        <v>Entrada Conta Aplicação (+)</v>
      </c>
      <c r="L12064" s="56" t="str">
        <f>VLOOKUP(K12064,'Base -Receita-Despesa'!$B:$AS,1,FALSE)</f>
        <v>ENTRADA CONTA APLICAÇÃO (+)</v>
      </c>
    </row>
    <row r="12065" spans="1:12" ht="15" customHeight="1" x14ac:dyDescent="0.3">
      <c r="A12065" s="286" t="str">
        <f t="shared" si="376"/>
        <v>2019</v>
      </c>
      <c r="B12065" s="205" t="s">
        <v>679</v>
      </c>
      <c r="C12065" s="205" t="s">
        <v>680</v>
      </c>
      <c r="D12065" s="72" t="str">
        <f t="shared" si="377"/>
        <v>jul/2019</v>
      </c>
      <c r="E12065" s="206">
        <v>43656</v>
      </c>
      <c r="F12065" s="205" t="s">
        <v>209</v>
      </c>
      <c r="G12065" s="205" t="s">
        <v>284</v>
      </c>
      <c r="H12065" s="207" t="s">
        <v>295</v>
      </c>
      <c r="I12065" s="207" t="s">
        <v>2125</v>
      </c>
      <c r="J12065" s="207">
        <v>-9.5</v>
      </c>
      <c r="K12065" s="79" t="str">
        <f>IFERROR(IFERROR(VLOOKUP(I12065,'DE-PARA'!B:D,3,0),VLOOKUP(I12065,'DE-PARA'!C:D,2,0)),"NÃO ENCONTRADO")</f>
        <v>Outras Saídas</v>
      </c>
      <c r="L12065" s="56" t="str">
        <f>VLOOKUP(K12065,'Base -Receita-Despesa'!$B:$AS,1,FALSE)</f>
        <v>Outras Saídas</v>
      </c>
    </row>
    <row r="12066" spans="1:12" ht="15" customHeight="1" x14ac:dyDescent="0.3">
      <c r="A12066" s="286" t="str">
        <f t="shared" si="376"/>
        <v>2019</v>
      </c>
      <c r="B12066" s="205" t="s">
        <v>679</v>
      </c>
      <c r="C12066" s="205" t="s">
        <v>680</v>
      </c>
      <c r="D12066" s="72" t="str">
        <f t="shared" si="377"/>
        <v>jul/2019</v>
      </c>
      <c r="E12066" s="206">
        <v>43656</v>
      </c>
      <c r="F12066" s="205" t="s">
        <v>209</v>
      </c>
      <c r="G12066" s="205" t="s">
        <v>284</v>
      </c>
      <c r="H12066" s="207" t="s">
        <v>295</v>
      </c>
      <c r="I12066" s="207" t="s">
        <v>2125</v>
      </c>
      <c r="J12066" s="207">
        <v>-9.5</v>
      </c>
      <c r="K12066" s="79" t="str">
        <f>IFERROR(IFERROR(VLOOKUP(I12066,'DE-PARA'!B:D,3,0),VLOOKUP(I12066,'DE-PARA'!C:D,2,0)),"NÃO ENCONTRADO")</f>
        <v>Outras Saídas</v>
      </c>
      <c r="L12066" s="56" t="str">
        <f>VLOOKUP(K12066,'Base -Receita-Despesa'!$B:$AS,1,FALSE)</f>
        <v>Outras Saídas</v>
      </c>
    </row>
    <row r="12067" spans="1:12" ht="15" customHeight="1" x14ac:dyDescent="0.3">
      <c r="A12067" s="286" t="str">
        <f t="shared" si="376"/>
        <v>2019</v>
      </c>
      <c r="B12067" s="205" t="s">
        <v>679</v>
      </c>
      <c r="C12067" s="205" t="s">
        <v>680</v>
      </c>
      <c r="D12067" s="72" t="str">
        <f t="shared" si="377"/>
        <v>jul/2019</v>
      </c>
      <c r="E12067" s="206">
        <v>43656</v>
      </c>
      <c r="F12067" s="205" t="s">
        <v>209</v>
      </c>
      <c r="G12067" s="205" t="s">
        <v>284</v>
      </c>
      <c r="H12067" s="207" t="s">
        <v>295</v>
      </c>
      <c r="I12067" s="207" t="s">
        <v>2125</v>
      </c>
      <c r="J12067" s="207">
        <v>-9.5</v>
      </c>
      <c r="K12067" s="79" t="str">
        <f>IFERROR(IFERROR(VLOOKUP(I12067,'DE-PARA'!B:D,3,0),VLOOKUP(I12067,'DE-PARA'!C:D,2,0)),"NÃO ENCONTRADO")</f>
        <v>Outras Saídas</v>
      </c>
      <c r="L12067" s="56" t="str">
        <f>VLOOKUP(K12067,'Base -Receita-Despesa'!$B:$AS,1,FALSE)</f>
        <v>Outras Saídas</v>
      </c>
    </row>
    <row r="12068" spans="1:12" ht="15" customHeight="1" x14ac:dyDescent="0.3">
      <c r="A12068" s="286" t="str">
        <f t="shared" si="376"/>
        <v>2019</v>
      </c>
      <c r="B12068" s="205" t="s">
        <v>679</v>
      </c>
      <c r="C12068" s="205" t="s">
        <v>680</v>
      </c>
      <c r="D12068" s="72" t="str">
        <f t="shared" si="377"/>
        <v>jul/2019</v>
      </c>
      <c r="E12068" s="206">
        <v>43656</v>
      </c>
      <c r="F12068" s="205" t="s">
        <v>209</v>
      </c>
      <c r="G12068" s="205" t="s">
        <v>284</v>
      </c>
      <c r="H12068" s="207" t="s">
        <v>295</v>
      </c>
      <c r="I12068" s="207" t="s">
        <v>2125</v>
      </c>
      <c r="J12068" s="207">
        <v>-9.5</v>
      </c>
      <c r="K12068" s="79" t="str">
        <f>IFERROR(IFERROR(VLOOKUP(I12068,'DE-PARA'!B:D,3,0),VLOOKUP(I12068,'DE-PARA'!C:D,2,0)),"NÃO ENCONTRADO")</f>
        <v>Outras Saídas</v>
      </c>
      <c r="L12068" s="56" t="str">
        <f>VLOOKUP(K12068,'Base -Receita-Despesa'!$B:$AS,1,FALSE)</f>
        <v>Outras Saídas</v>
      </c>
    </row>
    <row r="12069" spans="1:12" ht="15" customHeight="1" x14ac:dyDescent="0.3">
      <c r="A12069" s="286" t="str">
        <f t="shared" si="376"/>
        <v>2019</v>
      </c>
      <c r="B12069" s="205" t="s">
        <v>679</v>
      </c>
      <c r="C12069" s="205" t="s">
        <v>680</v>
      </c>
      <c r="D12069" s="72" t="str">
        <f t="shared" si="377"/>
        <v>jul/2019</v>
      </c>
      <c r="E12069" s="206">
        <v>43657</v>
      </c>
      <c r="F12069" s="205">
        <v>21123</v>
      </c>
      <c r="G12069" s="205" t="s">
        <v>284</v>
      </c>
      <c r="H12069" s="207" t="s">
        <v>1011</v>
      </c>
      <c r="I12069" s="207" t="s">
        <v>137</v>
      </c>
      <c r="J12069" s="208">
        <v>-3460.97</v>
      </c>
      <c r="K12069" s="79" t="str">
        <f>IFERROR(IFERROR(VLOOKUP(I12069,'DE-PARA'!B:D,3,0),VLOOKUP(I12069,'DE-PARA'!C:D,2,0)),"NÃO ENCONTRADO")</f>
        <v>Materiais</v>
      </c>
      <c r="L12069" s="56" t="str">
        <f>VLOOKUP(K12069,'Base -Receita-Despesa'!$B:$AS,1,FALSE)</f>
        <v>Materiais</v>
      </c>
    </row>
    <row r="12070" spans="1:12" ht="15" customHeight="1" x14ac:dyDescent="0.3">
      <c r="A12070" s="286" t="str">
        <f t="shared" si="376"/>
        <v>2019</v>
      </c>
      <c r="B12070" s="205" t="s">
        <v>679</v>
      </c>
      <c r="C12070" s="205" t="s">
        <v>680</v>
      </c>
      <c r="D12070" s="72" t="str">
        <f t="shared" si="377"/>
        <v>jul/2019</v>
      </c>
      <c r="E12070" s="206">
        <v>43657</v>
      </c>
      <c r="F12070" s="205">
        <v>21123</v>
      </c>
      <c r="G12070" s="205" t="s">
        <v>284</v>
      </c>
      <c r="H12070" s="207" t="s">
        <v>1011</v>
      </c>
      <c r="I12070" s="207" t="s">
        <v>189</v>
      </c>
      <c r="J12070" s="207">
        <v>-36.880000000000003</v>
      </c>
      <c r="K12070" s="79" t="str">
        <f>IFERROR(IFERROR(VLOOKUP(I12070,'DE-PARA'!B:D,3,0),VLOOKUP(I12070,'DE-PARA'!C:D,2,0)),"NÃO ENCONTRADO")</f>
        <v>Outras Saídas</v>
      </c>
      <c r="L12070" s="56" t="str">
        <f>VLOOKUP(K12070,'Base -Receita-Despesa'!$B:$AS,1,FALSE)</f>
        <v>Outras Saídas</v>
      </c>
    </row>
    <row r="12071" spans="1:12" ht="15" customHeight="1" x14ac:dyDescent="0.3">
      <c r="A12071" s="286" t="str">
        <f t="shared" si="376"/>
        <v>2019</v>
      </c>
      <c r="B12071" s="205" t="s">
        <v>679</v>
      </c>
      <c r="C12071" s="205" t="s">
        <v>680</v>
      </c>
      <c r="D12071" s="72" t="str">
        <f t="shared" si="377"/>
        <v>jul/2019</v>
      </c>
      <c r="E12071" s="206">
        <v>43657</v>
      </c>
      <c r="F12071" s="205" t="s">
        <v>127</v>
      </c>
      <c r="G12071" s="205" t="s">
        <v>284</v>
      </c>
      <c r="H12071" s="207" t="s">
        <v>2136</v>
      </c>
      <c r="I12071" s="207" t="s">
        <v>128</v>
      </c>
      <c r="J12071" s="208">
        <v>-3493.59</v>
      </c>
      <c r="K12071" s="79" t="str">
        <f>IFERROR(IFERROR(VLOOKUP(I12071,'DE-PARA'!B:D,3,0),VLOOKUP(I12071,'DE-PARA'!C:D,2,0)),"NÃO ENCONTRADO")</f>
        <v>Pessoal</v>
      </c>
      <c r="L12071" s="56" t="str">
        <f>VLOOKUP(K12071,'Base -Receita-Despesa'!$B:$AS,1,FALSE)</f>
        <v>Pessoal</v>
      </c>
    </row>
    <row r="12072" spans="1:12" ht="15" customHeight="1" x14ac:dyDescent="0.3">
      <c r="A12072" s="286" t="str">
        <f t="shared" si="376"/>
        <v>2019</v>
      </c>
      <c r="B12072" s="205" t="s">
        <v>679</v>
      </c>
      <c r="C12072" s="205" t="s">
        <v>680</v>
      </c>
      <c r="D12072" s="72" t="str">
        <f t="shared" si="377"/>
        <v>jul/2019</v>
      </c>
      <c r="E12072" s="206">
        <v>43657</v>
      </c>
      <c r="F12072" s="205" t="s">
        <v>152</v>
      </c>
      <c r="G12072" s="205" t="s">
        <v>284</v>
      </c>
      <c r="H12072" s="207" t="s">
        <v>2137</v>
      </c>
      <c r="I12072" s="207" t="s">
        <v>154</v>
      </c>
      <c r="J12072" s="207">
        <v>-218.1</v>
      </c>
      <c r="K12072" s="79" t="str">
        <f>IFERROR(IFERROR(VLOOKUP(I12072,'DE-PARA'!B:D,3,0),VLOOKUP(I12072,'DE-PARA'!C:D,2,0)),"NÃO ENCONTRADO")</f>
        <v>Encargos sobre Folha de Pagamento</v>
      </c>
      <c r="L12072" s="56" t="str">
        <f>VLOOKUP(K12072,'Base -Receita-Despesa'!$B:$AS,1,FALSE)</f>
        <v>Encargos sobre Folha de Pagamento</v>
      </c>
    </row>
    <row r="12073" spans="1:12" ht="15" customHeight="1" x14ac:dyDescent="0.3">
      <c r="A12073" s="286" t="str">
        <f t="shared" si="376"/>
        <v>2019</v>
      </c>
      <c r="B12073" s="205" t="s">
        <v>679</v>
      </c>
      <c r="C12073" s="205" t="s">
        <v>680</v>
      </c>
      <c r="D12073" s="72" t="str">
        <f t="shared" si="377"/>
        <v>jul/2019</v>
      </c>
      <c r="E12073" s="206">
        <v>43657</v>
      </c>
      <c r="F12073" s="205" t="s">
        <v>152</v>
      </c>
      <c r="G12073" s="205" t="s">
        <v>284</v>
      </c>
      <c r="H12073" s="207" t="s">
        <v>2137</v>
      </c>
      <c r="I12073" s="207" t="s">
        <v>189</v>
      </c>
      <c r="J12073" s="207">
        <v>-17.29</v>
      </c>
      <c r="K12073" s="79" t="str">
        <f>IFERROR(IFERROR(VLOOKUP(I12073,'DE-PARA'!B:D,3,0),VLOOKUP(I12073,'DE-PARA'!C:D,2,0)),"NÃO ENCONTRADO")</f>
        <v>Outras Saídas</v>
      </c>
      <c r="L12073" s="56" t="str">
        <f>VLOOKUP(K12073,'Base -Receita-Despesa'!$B:$AS,1,FALSE)</f>
        <v>Outras Saídas</v>
      </c>
    </row>
    <row r="12074" spans="1:12" ht="15" customHeight="1" x14ac:dyDescent="0.3">
      <c r="A12074" s="286" t="str">
        <f t="shared" si="376"/>
        <v>2019</v>
      </c>
      <c r="B12074" s="205" t="s">
        <v>679</v>
      </c>
      <c r="C12074" s="205" t="s">
        <v>680</v>
      </c>
      <c r="D12074" s="72" t="str">
        <f t="shared" si="377"/>
        <v>jul/2019</v>
      </c>
      <c r="E12074" s="206">
        <v>43657</v>
      </c>
      <c r="F12074" s="205" t="s">
        <v>513</v>
      </c>
      <c r="G12074" s="205" t="s">
        <v>284</v>
      </c>
      <c r="H12074" s="207" t="s">
        <v>203</v>
      </c>
      <c r="I12074" s="207" t="s">
        <v>289</v>
      </c>
      <c r="J12074" s="208">
        <v>7226.83</v>
      </c>
      <c r="K12074" s="79" t="str">
        <f>IFERROR(IFERROR(VLOOKUP(I12074,'DE-PARA'!B:D,3,0),VLOOKUP(I12074,'DE-PARA'!C:D,2,0)),"NÃO ENCONTRADO")</f>
        <v>Entrada Conta Aplicação (+)</v>
      </c>
      <c r="L12074" s="56" t="str">
        <f>VLOOKUP(K12074,'Base -Receita-Despesa'!$B:$AS,1,FALSE)</f>
        <v>ENTRADA CONTA APLICAÇÃO (+)</v>
      </c>
    </row>
    <row r="12075" spans="1:12" ht="15" customHeight="1" x14ac:dyDescent="0.3">
      <c r="A12075" s="286" t="str">
        <f t="shared" si="376"/>
        <v>2019</v>
      </c>
      <c r="B12075" s="205" t="s">
        <v>679</v>
      </c>
      <c r="C12075" s="205" t="s">
        <v>680</v>
      </c>
      <c r="D12075" s="72" t="str">
        <f t="shared" si="377"/>
        <v>jul/2019</v>
      </c>
      <c r="E12075" s="206">
        <v>43658</v>
      </c>
      <c r="F12075" s="205">
        <v>90</v>
      </c>
      <c r="G12075" s="205" t="s">
        <v>300</v>
      </c>
      <c r="H12075" s="207" t="s">
        <v>1005</v>
      </c>
      <c r="I12075" s="207" t="s">
        <v>232</v>
      </c>
      <c r="J12075" s="208">
        <v>-96202.34</v>
      </c>
      <c r="K12075" s="79" t="str">
        <f>IFERROR(IFERROR(VLOOKUP(I12075,'DE-PARA'!B:D,3,0),VLOOKUP(I12075,'DE-PARA'!C:D,2,0)),"NÃO ENCONTRADO")</f>
        <v>Pessoal</v>
      </c>
      <c r="L12075" s="56" t="str">
        <f>VLOOKUP(K12075,'Base -Receita-Despesa'!$B:$AS,1,FALSE)</f>
        <v>Pessoal</v>
      </c>
    </row>
    <row r="12076" spans="1:12" ht="15" customHeight="1" x14ac:dyDescent="0.3">
      <c r="A12076" s="286" t="str">
        <f t="shared" si="376"/>
        <v>2019</v>
      </c>
      <c r="B12076" s="205" t="s">
        <v>679</v>
      </c>
      <c r="C12076" s="205" t="s">
        <v>680</v>
      </c>
      <c r="D12076" s="72" t="str">
        <f t="shared" si="377"/>
        <v>jul/2019</v>
      </c>
      <c r="E12076" s="206">
        <v>43658</v>
      </c>
      <c r="F12076" s="205">
        <v>9459</v>
      </c>
      <c r="G12076" s="205" t="s">
        <v>284</v>
      </c>
      <c r="H12076" s="207" t="s">
        <v>1580</v>
      </c>
      <c r="I12076" s="207" t="s">
        <v>260</v>
      </c>
      <c r="J12076" s="208">
        <v>-17101.45</v>
      </c>
      <c r="K12076" s="79" t="str">
        <f>IFERROR(IFERROR(VLOOKUP(I12076,'DE-PARA'!B:D,3,0),VLOOKUP(I12076,'DE-PARA'!C:D,2,0)),"NÃO ENCONTRADO")</f>
        <v>Serviços</v>
      </c>
      <c r="L12076" s="56" t="str">
        <f>VLOOKUP(K12076,'Base -Receita-Despesa'!$B:$AS,1,FALSE)</f>
        <v>Serviços</v>
      </c>
    </row>
    <row r="12077" spans="1:12" ht="15" customHeight="1" x14ac:dyDescent="0.3">
      <c r="A12077" s="286" t="str">
        <f t="shared" si="376"/>
        <v>2019</v>
      </c>
      <c r="B12077" s="205" t="s">
        <v>679</v>
      </c>
      <c r="C12077" s="205" t="s">
        <v>680</v>
      </c>
      <c r="D12077" s="72" t="str">
        <f t="shared" si="377"/>
        <v>jul/2019</v>
      </c>
      <c r="E12077" s="206">
        <v>43658</v>
      </c>
      <c r="F12077" s="205">
        <v>13264</v>
      </c>
      <c r="G12077" s="205" t="s">
        <v>284</v>
      </c>
      <c r="H12077" s="207" t="s">
        <v>2016</v>
      </c>
      <c r="I12077" s="207" t="s">
        <v>246</v>
      </c>
      <c r="J12077" s="208">
        <v>-2624</v>
      </c>
      <c r="K12077" s="79" t="str">
        <f>IFERROR(IFERROR(VLOOKUP(I12077,'DE-PARA'!B:D,3,0),VLOOKUP(I12077,'DE-PARA'!C:D,2,0)),"NÃO ENCONTRADO")</f>
        <v>Materiais</v>
      </c>
      <c r="L12077" s="56" t="str">
        <f>VLOOKUP(K12077,'Base -Receita-Despesa'!$B:$AS,1,FALSE)</f>
        <v>Materiais</v>
      </c>
    </row>
    <row r="12078" spans="1:12" ht="15" customHeight="1" x14ac:dyDescent="0.3">
      <c r="A12078" s="286" t="str">
        <f t="shared" si="376"/>
        <v>2019</v>
      </c>
      <c r="B12078" s="205" t="s">
        <v>679</v>
      </c>
      <c r="C12078" s="205" t="s">
        <v>680</v>
      </c>
      <c r="D12078" s="72" t="str">
        <f t="shared" si="377"/>
        <v>jul/2019</v>
      </c>
      <c r="E12078" s="206">
        <v>43658</v>
      </c>
      <c r="F12078" s="205">
        <v>13264</v>
      </c>
      <c r="G12078" s="205" t="s">
        <v>284</v>
      </c>
      <c r="H12078" s="207" t="s">
        <v>2016</v>
      </c>
      <c r="I12078" s="207" t="s">
        <v>189</v>
      </c>
      <c r="J12078" s="207">
        <v>-164.27</v>
      </c>
      <c r="K12078" s="79" t="str">
        <f>IFERROR(IFERROR(VLOOKUP(I12078,'DE-PARA'!B:D,3,0),VLOOKUP(I12078,'DE-PARA'!C:D,2,0)),"NÃO ENCONTRADO")</f>
        <v>Outras Saídas</v>
      </c>
      <c r="L12078" s="56" t="str">
        <f>VLOOKUP(K12078,'Base -Receita-Despesa'!$B:$AS,1,FALSE)</f>
        <v>Outras Saídas</v>
      </c>
    </row>
    <row r="12079" spans="1:12" ht="15" customHeight="1" x14ac:dyDescent="0.3">
      <c r="A12079" s="286" t="str">
        <f t="shared" si="376"/>
        <v>2019</v>
      </c>
      <c r="B12079" s="205" t="s">
        <v>679</v>
      </c>
      <c r="C12079" s="205" t="s">
        <v>680</v>
      </c>
      <c r="D12079" s="72" t="str">
        <f t="shared" si="377"/>
        <v>jul/2019</v>
      </c>
      <c r="E12079" s="206">
        <v>43658</v>
      </c>
      <c r="F12079" s="205">
        <v>13385</v>
      </c>
      <c r="G12079" s="205" t="s">
        <v>310</v>
      </c>
      <c r="H12079" s="207" t="s">
        <v>2016</v>
      </c>
      <c r="I12079" s="207" t="s">
        <v>246</v>
      </c>
      <c r="J12079" s="208">
        <v>-3823.1</v>
      </c>
      <c r="K12079" s="79" t="str">
        <f>IFERROR(IFERROR(VLOOKUP(I12079,'DE-PARA'!B:D,3,0),VLOOKUP(I12079,'DE-PARA'!C:D,2,0)),"NÃO ENCONTRADO")</f>
        <v>Materiais</v>
      </c>
      <c r="L12079" s="56" t="str">
        <f>VLOOKUP(K12079,'Base -Receita-Despesa'!$B:$AS,1,FALSE)</f>
        <v>Materiais</v>
      </c>
    </row>
    <row r="12080" spans="1:12" ht="15" customHeight="1" x14ac:dyDescent="0.3">
      <c r="A12080" s="286" t="str">
        <f t="shared" si="376"/>
        <v>2019</v>
      </c>
      <c r="B12080" s="205" t="s">
        <v>679</v>
      </c>
      <c r="C12080" s="205" t="s">
        <v>680</v>
      </c>
      <c r="D12080" s="72" t="str">
        <f t="shared" si="377"/>
        <v>jul/2019</v>
      </c>
      <c r="E12080" s="206">
        <v>43658</v>
      </c>
      <c r="F12080" s="205">
        <v>13385</v>
      </c>
      <c r="G12080" s="205" t="s">
        <v>314</v>
      </c>
      <c r="H12080" s="207" t="s">
        <v>2016</v>
      </c>
      <c r="I12080" s="207" t="s">
        <v>246</v>
      </c>
      <c r="J12080" s="208">
        <v>-3823.1</v>
      </c>
      <c r="K12080" s="79" t="str">
        <f>IFERROR(IFERROR(VLOOKUP(I12080,'DE-PARA'!B:D,3,0),VLOOKUP(I12080,'DE-PARA'!C:D,2,0)),"NÃO ENCONTRADO")</f>
        <v>Materiais</v>
      </c>
      <c r="L12080" s="56" t="str">
        <f>VLOOKUP(K12080,'Base -Receita-Despesa'!$B:$AS,1,FALSE)</f>
        <v>Materiais</v>
      </c>
    </row>
    <row r="12081" spans="1:12" ht="15" customHeight="1" x14ac:dyDescent="0.3">
      <c r="A12081" s="286" t="str">
        <f t="shared" si="376"/>
        <v>2019</v>
      </c>
      <c r="B12081" s="205" t="s">
        <v>679</v>
      </c>
      <c r="C12081" s="205" t="s">
        <v>680</v>
      </c>
      <c r="D12081" s="72" t="str">
        <f t="shared" si="377"/>
        <v>jul/2019</v>
      </c>
      <c r="E12081" s="206">
        <v>43658</v>
      </c>
      <c r="F12081" s="205">
        <v>13385</v>
      </c>
      <c r="G12081" s="205" t="s">
        <v>314</v>
      </c>
      <c r="H12081" s="207" t="s">
        <v>2016</v>
      </c>
      <c r="I12081" s="207" t="s">
        <v>189</v>
      </c>
      <c r="J12081" s="207">
        <v>-217.88</v>
      </c>
      <c r="K12081" s="79" t="str">
        <f>IFERROR(IFERROR(VLOOKUP(I12081,'DE-PARA'!B:D,3,0),VLOOKUP(I12081,'DE-PARA'!C:D,2,0)),"NÃO ENCONTRADO")</f>
        <v>Outras Saídas</v>
      </c>
      <c r="L12081" s="56" t="str">
        <f>VLOOKUP(K12081,'Base -Receita-Despesa'!$B:$AS,1,FALSE)</f>
        <v>Outras Saídas</v>
      </c>
    </row>
    <row r="12082" spans="1:12" ht="15" customHeight="1" x14ac:dyDescent="0.3">
      <c r="A12082" s="286" t="str">
        <f t="shared" si="376"/>
        <v>2019</v>
      </c>
      <c r="B12082" s="205" t="s">
        <v>679</v>
      </c>
      <c r="C12082" s="205" t="s">
        <v>680</v>
      </c>
      <c r="D12082" s="72" t="str">
        <f t="shared" si="377"/>
        <v>jul/2019</v>
      </c>
      <c r="E12082" s="206">
        <v>43658</v>
      </c>
      <c r="F12082" s="205">
        <v>13385</v>
      </c>
      <c r="G12082" s="205" t="s">
        <v>310</v>
      </c>
      <c r="H12082" s="207" t="s">
        <v>2016</v>
      </c>
      <c r="I12082" s="207" t="s">
        <v>189</v>
      </c>
      <c r="J12082" s="207">
        <v>-162.88</v>
      </c>
      <c r="K12082" s="79" t="str">
        <f>IFERROR(IFERROR(VLOOKUP(I12082,'DE-PARA'!B:D,3,0),VLOOKUP(I12082,'DE-PARA'!C:D,2,0)),"NÃO ENCONTRADO")</f>
        <v>Outras Saídas</v>
      </c>
      <c r="L12082" s="56" t="str">
        <f>VLOOKUP(K12082,'Base -Receita-Despesa'!$B:$AS,1,FALSE)</f>
        <v>Outras Saídas</v>
      </c>
    </row>
    <row r="12083" spans="1:12" ht="15" customHeight="1" x14ac:dyDescent="0.3">
      <c r="A12083" s="286" t="str">
        <f t="shared" si="376"/>
        <v>2019</v>
      </c>
      <c r="B12083" s="205" t="s">
        <v>679</v>
      </c>
      <c r="C12083" s="205" t="s">
        <v>680</v>
      </c>
      <c r="D12083" s="72" t="str">
        <f t="shared" si="377"/>
        <v>jul/2019</v>
      </c>
      <c r="E12083" s="206">
        <v>43658</v>
      </c>
      <c r="F12083" s="205">
        <v>13423</v>
      </c>
      <c r="G12083" s="205" t="s">
        <v>284</v>
      </c>
      <c r="H12083" s="207" t="s">
        <v>2016</v>
      </c>
      <c r="I12083" s="207" t="s">
        <v>246</v>
      </c>
      <c r="J12083" s="208">
        <v>-1265</v>
      </c>
      <c r="K12083" s="79" t="str">
        <f>IFERROR(IFERROR(VLOOKUP(I12083,'DE-PARA'!B:D,3,0),VLOOKUP(I12083,'DE-PARA'!C:D,2,0)),"NÃO ENCONTRADO")</f>
        <v>Materiais</v>
      </c>
      <c r="L12083" s="56" t="str">
        <f>VLOOKUP(K12083,'Base -Receita-Despesa'!$B:$AS,1,FALSE)</f>
        <v>Materiais</v>
      </c>
    </row>
    <row r="12084" spans="1:12" ht="15" customHeight="1" x14ac:dyDescent="0.3">
      <c r="A12084" s="286" t="str">
        <f t="shared" si="376"/>
        <v>2019</v>
      </c>
      <c r="B12084" s="205" t="s">
        <v>679</v>
      </c>
      <c r="C12084" s="205" t="s">
        <v>680</v>
      </c>
      <c r="D12084" s="72" t="str">
        <f t="shared" si="377"/>
        <v>jul/2019</v>
      </c>
      <c r="E12084" s="206">
        <v>43658</v>
      </c>
      <c r="F12084" s="205">
        <v>13423</v>
      </c>
      <c r="G12084" s="205" t="s">
        <v>284</v>
      </c>
      <c r="H12084" s="207" t="s">
        <v>2016</v>
      </c>
      <c r="I12084" s="207" t="s">
        <v>189</v>
      </c>
      <c r="J12084" s="207">
        <v>-54.97</v>
      </c>
      <c r="K12084" s="79" t="str">
        <f>IFERROR(IFERROR(VLOOKUP(I12084,'DE-PARA'!B:D,3,0),VLOOKUP(I12084,'DE-PARA'!C:D,2,0)),"NÃO ENCONTRADO")</f>
        <v>Outras Saídas</v>
      </c>
      <c r="L12084" s="56" t="str">
        <f>VLOOKUP(K12084,'Base -Receita-Despesa'!$B:$AS,1,FALSE)</f>
        <v>Outras Saídas</v>
      </c>
    </row>
    <row r="12085" spans="1:12" ht="15" customHeight="1" x14ac:dyDescent="0.3">
      <c r="A12085" s="286" t="str">
        <f t="shared" si="376"/>
        <v>2019</v>
      </c>
      <c r="B12085" s="205" t="s">
        <v>679</v>
      </c>
      <c r="C12085" s="205" t="s">
        <v>680</v>
      </c>
      <c r="D12085" s="72" t="str">
        <f t="shared" si="377"/>
        <v>jul/2019</v>
      </c>
      <c r="E12085" s="206">
        <v>43658</v>
      </c>
      <c r="F12085" s="205" t="s">
        <v>513</v>
      </c>
      <c r="G12085" s="205" t="s">
        <v>284</v>
      </c>
      <c r="H12085" s="207" t="s">
        <v>203</v>
      </c>
      <c r="I12085" s="207" t="s">
        <v>289</v>
      </c>
      <c r="J12085" s="208">
        <v>125467.49</v>
      </c>
      <c r="K12085" s="79" t="str">
        <f>IFERROR(IFERROR(VLOOKUP(I12085,'DE-PARA'!B:D,3,0),VLOOKUP(I12085,'DE-PARA'!C:D,2,0)),"NÃO ENCONTRADO")</f>
        <v>Entrada Conta Aplicação (+)</v>
      </c>
      <c r="L12085" s="56" t="str">
        <f>VLOOKUP(K12085,'Base -Receita-Despesa'!$B:$AS,1,FALSE)</f>
        <v>ENTRADA CONTA APLICAÇÃO (+)</v>
      </c>
    </row>
    <row r="12086" spans="1:12" ht="15" customHeight="1" x14ac:dyDescent="0.3">
      <c r="A12086" s="286" t="str">
        <f t="shared" si="376"/>
        <v>2019</v>
      </c>
      <c r="B12086" s="205" t="s">
        <v>679</v>
      </c>
      <c r="C12086" s="205" t="s">
        <v>680</v>
      </c>
      <c r="D12086" s="72" t="str">
        <f t="shared" si="377"/>
        <v>jul/2019</v>
      </c>
      <c r="E12086" s="206">
        <v>43658</v>
      </c>
      <c r="F12086" s="205" t="s">
        <v>209</v>
      </c>
      <c r="G12086" s="205" t="s">
        <v>284</v>
      </c>
      <c r="H12086" s="207" t="s">
        <v>295</v>
      </c>
      <c r="I12086" s="207" t="s">
        <v>2125</v>
      </c>
      <c r="J12086" s="207">
        <v>-9.5</v>
      </c>
      <c r="K12086" s="79" t="str">
        <f>IFERROR(IFERROR(VLOOKUP(I12086,'DE-PARA'!B:D,3,0),VLOOKUP(I12086,'DE-PARA'!C:D,2,0)),"NÃO ENCONTRADO")</f>
        <v>Outras Saídas</v>
      </c>
      <c r="L12086" s="56" t="str">
        <f>VLOOKUP(K12086,'Base -Receita-Despesa'!$B:$AS,1,FALSE)</f>
        <v>Outras Saídas</v>
      </c>
    </row>
    <row r="12087" spans="1:12" ht="15" customHeight="1" x14ac:dyDescent="0.3">
      <c r="A12087" s="286" t="str">
        <f t="shared" ref="A12087:A12150" si="378">IF(K12087="NÃO ENCONTRADO",0,RIGHT(D12087,4))</f>
        <v>2019</v>
      </c>
      <c r="B12087" s="205" t="s">
        <v>679</v>
      </c>
      <c r="C12087" s="205" t="s">
        <v>680</v>
      </c>
      <c r="D12087" s="72" t="str">
        <f t="shared" si="377"/>
        <v>jul/2019</v>
      </c>
      <c r="E12087" s="206">
        <v>43658</v>
      </c>
      <c r="F12087" s="205" t="s">
        <v>209</v>
      </c>
      <c r="G12087" s="205" t="s">
        <v>284</v>
      </c>
      <c r="H12087" s="207" t="s">
        <v>295</v>
      </c>
      <c r="I12087" s="207" t="s">
        <v>2125</v>
      </c>
      <c r="J12087" s="207">
        <v>-9.5</v>
      </c>
      <c r="K12087" s="79" t="str">
        <f>IFERROR(IFERROR(VLOOKUP(I12087,'DE-PARA'!B:D,3,0),VLOOKUP(I12087,'DE-PARA'!C:D,2,0)),"NÃO ENCONTRADO")</f>
        <v>Outras Saídas</v>
      </c>
      <c r="L12087" s="56" t="str">
        <f>VLOOKUP(K12087,'Base -Receita-Despesa'!$B:$AS,1,FALSE)</f>
        <v>Outras Saídas</v>
      </c>
    </row>
    <row r="12088" spans="1:12" ht="15" customHeight="1" x14ac:dyDescent="0.3">
      <c r="A12088" s="286" t="str">
        <f t="shared" si="378"/>
        <v>2019</v>
      </c>
      <c r="B12088" s="205" t="s">
        <v>679</v>
      </c>
      <c r="C12088" s="205" t="s">
        <v>680</v>
      </c>
      <c r="D12088" s="72" t="str">
        <f t="shared" si="377"/>
        <v>jul/2019</v>
      </c>
      <c r="E12088" s="206">
        <v>43658</v>
      </c>
      <c r="F12088" s="205" t="s">
        <v>209</v>
      </c>
      <c r="G12088" s="205" t="s">
        <v>284</v>
      </c>
      <c r="H12088" s="207" t="s">
        <v>295</v>
      </c>
      <c r="I12088" s="207" t="s">
        <v>2125</v>
      </c>
      <c r="J12088" s="207">
        <v>-9.5</v>
      </c>
      <c r="K12088" s="79" t="str">
        <f>IFERROR(IFERROR(VLOOKUP(I12088,'DE-PARA'!B:D,3,0),VLOOKUP(I12088,'DE-PARA'!C:D,2,0)),"NÃO ENCONTRADO")</f>
        <v>Outras Saídas</v>
      </c>
      <c r="L12088" s="56" t="str">
        <f>VLOOKUP(K12088,'Base -Receita-Despesa'!$B:$AS,1,FALSE)</f>
        <v>Outras Saídas</v>
      </c>
    </row>
    <row r="12089" spans="1:12" ht="15" customHeight="1" x14ac:dyDescent="0.3">
      <c r="A12089" s="286" t="str">
        <f t="shared" si="378"/>
        <v>2019</v>
      </c>
      <c r="B12089" s="205" t="s">
        <v>679</v>
      </c>
      <c r="C12089" s="205" t="s">
        <v>680</v>
      </c>
      <c r="D12089" s="72" t="str">
        <f t="shared" si="377"/>
        <v>jul/2019</v>
      </c>
      <c r="E12089" s="206">
        <v>43661</v>
      </c>
      <c r="F12089" s="205" t="s">
        <v>513</v>
      </c>
      <c r="G12089" s="205" t="s">
        <v>284</v>
      </c>
      <c r="H12089" s="207" t="s">
        <v>203</v>
      </c>
      <c r="I12089" s="207" t="s">
        <v>289</v>
      </c>
      <c r="J12089" s="207">
        <v>99</v>
      </c>
      <c r="K12089" s="79" t="str">
        <f>IFERROR(IFERROR(VLOOKUP(I12089,'DE-PARA'!B:D,3,0),VLOOKUP(I12089,'DE-PARA'!C:D,2,0)),"NÃO ENCONTRADO")</f>
        <v>Entrada Conta Aplicação (+)</v>
      </c>
      <c r="L12089" s="56" t="str">
        <f>VLOOKUP(K12089,'Base -Receita-Despesa'!$B:$AS,1,FALSE)</f>
        <v>ENTRADA CONTA APLICAÇÃO (+)</v>
      </c>
    </row>
    <row r="12090" spans="1:12" ht="15" customHeight="1" x14ac:dyDescent="0.3">
      <c r="A12090" s="286" t="str">
        <f t="shared" si="378"/>
        <v>2019</v>
      </c>
      <c r="B12090" s="205" t="s">
        <v>679</v>
      </c>
      <c r="C12090" s="205" t="s">
        <v>680</v>
      </c>
      <c r="D12090" s="72" t="str">
        <f t="shared" si="377"/>
        <v>jul/2019</v>
      </c>
      <c r="E12090" s="206">
        <v>43661</v>
      </c>
      <c r="F12090" s="205" t="s">
        <v>209</v>
      </c>
      <c r="G12090" s="205" t="s">
        <v>284</v>
      </c>
      <c r="H12090" s="207" t="s">
        <v>318</v>
      </c>
      <c r="I12090" s="207" t="s">
        <v>2125</v>
      </c>
      <c r="J12090" s="207">
        <v>-99</v>
      </c>
      <c r="K12090" s="79" t="str">
        <f>IFERROR(IFERROR(VLOOKUP(I12090,'DE-PARA'!B:D,3,0),VLOOKUP(I12090,'DE-PARA'!C:D,2,0)),"NÃO ENCONTRADO")</f>
        <v>Outras Saídas</v>
      </c>
      <c r="L12090" s="56" t="str">
        <f>VLOOKUP(K12090,'Base -Receita-Despesa'!$B:$AS,1,FALSE)</f>
        <v>Outras Saídas</v>
      </c>
    </row>
    <row r="12091" spans="1:12" ht="15" customHeight="1" x14ac:dyDescent="0.3">
      <c r="A12091" s="286" t="str">
        <f t="shared" si="378"/>
        <v>2019</v>
      </c>
      <c r="B12091" s="205" t="s">
        <v>679</v>
      </c>
      <c r="C12091" s="205" t="s">
        <v>680</v>
      </c>
      <c r="D12091" s="72" t="str">
        <f t="shared" si="377"/>
        <v>jul/2019</v>
      </c>
      <c r="E12091" s="206">
        <v>43662</v>
      </c>
      <c r="F12091" s="205">
        <v>88</v>
      </c>
      <c r="G12091" s="205" t="s">
        <v>300</v>
      </c>
      <c r="H12091" s="207" t="s">
        <v>1005</v>
      </c>
      <c r="I12091" s="207" t="s">
        <v>232</v>
      </c>
      <c r="J12091" s="208">
        <v>-48500</v>
      </c>
      <c r="K12091" s="79" t="str">
        <f>IFERROR(IFERROR(VLOOKUP(I12091,'DE-PARA'!B:D,3,0),VLOOKUP(I12091,'DE-PARA'!C:D,2,0)),"NÃO ENCONTRADO")</f>
        <v>Pessoal</v>
      </c>
      <c r="L12091" s="56" t="str">
        <f>VLOOKUP(K12091,'Base -Receita-Despesa'!$B:$AS,1,FALSE)</f>
        <v>Pessoal</v>
      </c>
    </row>
    <row r="12092" spans="1:12" ht="15" customHeight="1" x14ac:dyDescent="0.3">
      <c r="A12092" s="286" t="str">
        <f t="shared" si="378"/>
        <v>2019</v>
      </c>
      <c r="B12092" s="205" t="s">
        <v>679</v>
      </c>
      <c r="C12092" s="205" t="s">
        <v>680</v>
      </c>
      <c r="D12092" s="72" t="str">
        <f t="shared" si="377"/>
        <v>jul/2019</v>
      </c>
      <c r="E12092" s="206">
        <v>43662</v>
      </c>
      <c r="F12092" s="205" t="s">
        <v>2070</v>
      </c>
      <c r="G12092" s="205" t="s">
        <v>284</v>
      </c>
      <c r="H12092" s="207" t="s">
        <v>1259</v>
      </c>
      <c r="I12092" s="207" t="s">
        <v>126</v>
      </c>
      <c r="J12092" s="207">
        <v>-839.36</v>
      </c>
      <c r="K12092" s="79" t="str">
        <f>IFERROR(IFERROR(VLOOKUP(I12092,'DE-PARA'!B:D,3,0),VLOOKUP(I12092,'DE-PARA'!C:D,2,0)),"NÃO ENCONTRADO")</f>
        <v>Rescisões Trabalhistas</v>
      </c>
      <c r="L12092" s="56" t="str">
        <f>VLOOKUP(K12092,'Base -Receita-Despesa'!$B:$AS,1,FALSE)</f>
        <v>Rescisões Trabalhistas</v>
      </c>
    </row>
    <row r="12093" spans="1:12" ht="15" customHeight="1" x14ac:dyDescent="0.3">
      <c r="A12093" s="286" t="str">
        <f t="shared" si="378"/>
        <v>2019</v>
      </c>
      <c r="B12093" s="205" t="s">
        <v>679</v>
      </c>
      <c r="C12093" s="205" t="s">
        <v>680</v>
      </c>
      <c r="D12093" s="72" t="str">
        <f t="shared" si="377"/>
        <v>jul/2019</v>
      </c>
      <c r="E12093" s="206">
        <v>43662</v>
      </c>
      <c r="F12093" s="205" t="s">
        <v>2070</v>
      </c>
      <c r="G12093" s="205" t="s">
        <v>284</v>
      </c>
      <c r="H12093" s="207" t="s">
        <v>974</v>
      </c>
      <c r="I12093" s="207" t="s">
        <v>126</v>
      </c>
      <c r="J12093" s="208">
        <v>-1051.2</v>
      </c>
      <c r="K12093" s="79" t="str">
        <f>IFERROR(IFERROR(VLOOKUP(I12093,'DE-PARA'!B:D,3,0),VLOOKUP(I12093,'DE-PARA'!C:D,2,0)),"NÃO ENCONTRADO")</f>
        <v>Rescisões Trabalhistas</v>
      </c>
      <c r="L12093" s="56" t="str">
        <f>VLOOKUP(K12093,'Base -Receita-Despesa'!$B:$AS,1,FALSE)</f>
        <v>Rescisões Trabalhistas</v>
      </c>
    </row>
    <row r="12094" spans="1:12" ht="15" customHeight="1" x14ac:dyDescent="0.3">
      <c r="A12094" s="286" t="str">
        <f t="shared" si="378"/>
        <v>2019</v>
      </c>
      <c r="B12094" s="205" t="s">
        <v>679</v>
      </c>
      <c r="C12094" s="205" t="s">
        <v>680</v>
      </c>
      <c r="D12094" s="72" t="str">
        <f t="shared" si="377"/>
        <v>jul/2019</v>
      </c>
      <c r="E12094" s="206">
        <v>43662</v>
      </c>
      <c r="F12094" s="205" t="s">
        <v>172</v>
      </c>
      <c r="G12094" s="205" t="s">
        <v>284</v>
      </c>
      <c r="H12094" s="207" t="s">
        <v>1259</v>
      </c>
      <c r="I12094" s="207" t="s">
        <v>126</v>
      </c>
      <c r="J12094" s="208">
        <v>-3071.73</v>
      </c>
      <c r="K12094" s="79" t="str">
        <f>IFERROR(IFERROR(VLOOKUP(I12094,'DE-PARA'!B:D,3,0),VLOOKUP(I12094,'DE-PARA'!C:D,2,0)),"NÃO ENCONTRADO")</f>
        <v>Rescisões Trabalhistas</v>
      </c>
      <c r="L12094" s="56" t="str">
        <f>VLOOKUP(K12094,'Base -Receita-Despesa'!$B:$AS,1,FALSE)</f>
        <v>Rescisões Trabalhistas</v>
      </c>
    </row>
    <row r="12095" spans="1:12" ht="15" customHeight="1" x14ac:dyDescent="0.3">
      <c r="A12095" s="286" t="str">
        <f t="shared" si="378"/>
        <v>2019</v>
      </c>
      <c r="B12095" s="205" t="s">
        <v>679</v>
      </c>
      <c r="C12095" s="205" t="s">
        <v>680</v>
      </c>
      <c r="D12095" s="72" t="str">
        <f t="shared" si="377"/>
        <v>jul/2019</v>
      </c>
      <c r="E12095" s="206">
        <v>43662</v>
      </c>
      <c r="F12095" s="205" t="s">
        <v>172</v>
      </c>
      <c r="G12095" s="205" t="s">
        <v>284</v>
      </c>
      <c r="H12095" s="207" t="s">
        <v>974</v>
      </c>
      <c r="I12095" s="207" t="s">
        <v>126</v>
      </c>
      <c r="J12095" s="208">
        <v>-3640.81</v>
      </c>
      <c r="K12095" s="79" t="str">
        <f>IFERROR(IFERROR(VLOOKUP(I12095,'DE-PARA'!B:D,3,0),VLOOKUP(I12095,'DE-PARA'!C:D,2,0)),"NÃO ENCONTRADO")</f>
        <v>Rescisões Trabalhistas</v>
      </c>
      <c r="L12095" s="56" t="str">
        <f>VLOOKUP(K12095,'Base -Receita-Despesa'!$B:$AS,1,FALSE)</f>
        <v>Rescisões Trabalhistas</v>
      </c>
    </row>
    <row r="12096" spans="1:12" ht="15" customHeight="1" x14ac:dyDescent="0.3">
      <c r="A12096" s="286" t="str">
        <f t="shared" si="378"/>
        <v>2019</v>
      </c>
      <c r="B12096" s="205" t="s">
        <v>679</v>
      </c>
      <c r="C12096" s="205" t="s">
        <v>680</v>
      </c>
      <c r="D12096" s="72" t="str">
        <f t="shared" si="377"/>
        <v>jul/2019</v>
      </c>
      <c r="E12096" s="206">
        <v>43662</v>
      </c>
      <c r="F12096" s="205" t="s">
        <v>513</v>
      </c>
      <c r="G12096" s="205" t="s">
        <v>284</v>
      </c>
      <c r="H12096" s="207" t="s">
        <v>203</v>
      </c>
      <c r="I12096" s="207" t="s">
        <v>289</v>
      </c>
      <c r="J12096" s="208">
        <v>57122.1</v>
      </c>
      <c r="K12096" s="79" t="str">
        <f>IFERROR(IFERROR(VLOOKUP(I12096,'DE-PARA'!B:D,3,0),VLOOKUP(I12096,'DE-PARA'!C:D,2,0)),"NÃO ENCONTRADO")</f>
        <v>Entrada Conta Aplicação (+)</v>
      </c>
      <c r="L12096" s="56" t="str">
        <f>VLOOKUP(K12096,'Base -Receita-Despesa'!$B:$AS,1,FALSE)</f>
        <v>ENTRADA CONTA APLICAÇÃO (+)</v>
      </c>
    </row>
    <row r="12097" spans="1:12" ht="15" customHeight="1" x14ac:dyDescent="0.3">
      <c r="A12097" s="286" t="str">
        <f t="shared" si="378"/>
        <v>2019</v>
      </c>
      <c r="B12097" s="205" t="s">
        <v>679</v>
      </c>
      <c r="C12097" s="205" t="s">
        <v>680</v>
      </c>
      <c r="D12097" s="72" t="str">
        <f t="shared" si="377"/>
        <v>jul/2019</v>
      </c>
      <c r="E12097" s="206">
        <v>43662</v>
      </c>
      <c r="F12097" s="205" t="s">
        <v>209</v>
      </c>
      <c r="G12097" s="205" t="s">
        <v>284</v>
      </c>
      <c r="H12097" s="207" t="s">
        <v>295</v>
      </c>
      <c r="I12097" s="207" t="s">
        <v>130</v>
      </c>
      <c r="J12097" s="207">
        <v>-9.5</v>
      </c>
      <c r="K12097" s="79" t="str">
        <f>IFERROR(IFERROR(VLOOKUP(I12097,'DE-PARA'!B:D,3,0),VLOOKUP(I12097,'DE-PARA'!C:D,2,0)),"NÃO ENCONTRADO")</f>
        <v>Outras Saídas</v>
      </c>
      <c r="L12097" s="56" t="str">
        <f>VLOOKUP(K12097,'Base -Receita-Despesa'!$B:$AS,1,FALSE)</f>
        <v>Outras Saídas</v>
      </c>
    </row>
    <row r="12098" spans="1:12" ht="15" customHeight="1" x14ac:dyDescent="0.3">
      <c r="A12098" s="286" t="str">
        <f t="shared" si="378"/>
        <v>2019</v>
      </c>
      <c r="B12098" s="205" t="s">
        <v>679</v>
      </c>
      <c r="C12098" s="205" t="s">
        <v>680</v>
      </c>
      <c r="D12098" s="72" t="str">
        <f t="shared" si="377"/>
        <v>jul/2019</v>
      </c>
      <c r="E12098" s="206">
        <v>43662</v>
      </c>
      <c r="F12098" s="205" t="s">
        <v>209</v>
      </c>
      <c r="G12098" s="205" t="s">
        <v>284</v>
      </c>
      <c r="H12098" s="207" t="s">
        <v>295</v>
      </c>
      <c r="I12098" s="207" t="s">
        <v>130</v>
      </c>
      <c r="J12098" s="207">
        <v>-9.5</v>
      </c>
      <c r="K12098" s="79" t="str">
        <f>IFERROR(IFERROR(VLOOKUP(I12098,'DE-PARA'!B:D,3,0),VLOOKUP(I12098,'DE-PARA'!C:D,2,0)),"NÃO ENCONTRADO")</f>
        <v>Outras Saídas</v>
      </c>
      <c r="L12098" s="56" t="str">
        <f>VLOOKUP(K12098,'Base -Receita-Despesa'!$B:$AS,1,FALSE)</f>
        <v>Outras Saídas</v>
      </c>
    </row>
    <row r="12099" spans="1:12" ht="15" customHeight="1" x14ac:dyDescent="0.3">
      <c r="A12099" s="286" t="str">
        <f t="shared" si="378"/>
        <v>2019</v>
      </c>
      <c r="B12099" s="205" t="s">
        <v>679</v>
      </c>
      <c r="C12099" s="205" t="s">
        <v>680</v>
      </c>
      <c r="D12099" s="72" t="str">
        <f t="shared" si="377"/>
        <v>jul/2019</v>
      </c>
      <c r="E12099" s="206">
        <v>43663</v>
      </c>
      <c r="F12099" s="205">
        <v>39672</v>
      </c>
      <c r="G12099" s="205" t="s">
        <v>284</v>
      </c>
      <c r="H12099" s="207" t="s">
        <v>1887</v>
      </c>
      <c r="I12099" s="207" t="s">
        <v>238</v>
      </c>
      <c r="J12099" s="207">
        <v>-830</v>
      </c>
      <c r="K12099" s="79" t="str">
        <f>IFERROR(IFERROR(VLOOKUP(I12099,'DE-PARA'!B:D,3,0),VLOOKUP(I12099,'DE-PARA'!C:D,2,0)),"NÃO ENCONTRADO")</f>
        <v>Materiais</v>
      </c>
      <c r="L12099" s="56" t="str">
        <f>VLOOKUP(K12099,'Base -Receita-Despesa'!$B:$AS,1,FALSE)</f>
        <v>Materiais</v>
      </c>
    </row>
    <row r="12100" spans="1:12" ht="15" customHeight="1" x14ac:dyDescent="0.3">
      <c r="A12100" s="286" t="str">
        <f t="shared" si="378"/>
        <v>2019</v>
      </c>
      <c r="B12100" s="205" t="s">
        <v>679</v>
      </c>
      <c r="C12100" s="205" t="s">
        <v>680</v>
      </c>
      <c r="D12100" s="72" t="str">
        <f t="shared" ref="D12100:D12163" si="379">TEXT(E12100,"mmm/aaaa")</f>
        <v>jul/2019</v>
      </c>
      <c r="E12100" s="206">
        <v>43663</v>
      </c>
      <c r="F12100" s="205">
        <v>39672</v>
      </c>
      <c r="G12100" s="205" t="s">
        <v>284</v>
      </c>
      <c r="H12100" s="207" t="s">
        <v>1887</v>
      </c>
      <c r="I12100" s="207" t="s">
        <v>189</v>
      </c>
      <c r="J12100" s="207">
        <v>-202.5</v>
      </c>
      <c r="K12100" s="79" t="str">
        <f>IFERROR(IFERROR(VLOOKUP(I12100,'DE-PARA'!B:D,3,0),VLOOKUP(I12100,'DE-PARA'!C:D,2,0)),"NÃO ENCONTRADO")</f>
        <v>Outras Saídas</v>
      </c>
      <c r="L12100" s="56" t="str">
        <f>VLOOKUP(K12100,'Base -Receita-Despesa'!$B:$AS,1,FALSE)</f>
        <v>Outras Saídas</v>
      </c>
    </row>
    <row r="12101" spans="1:12" ht="15" customHeight="1" x14ac:dyDescent="0.3">
      <c r="A12101" s="286" t="str">
        <f t="shared" si="378"/>
        <v>2019</v>
      </c>
      <c r="B12101" s="205" t="s">
        <v>679</v>
      </c>
      <c r="C12101" s="205" t="s">
        <v>680</v>
      </c>
      <c r="D12101" s="72" t="str">
        <f t="shared" si="379"/>
        <v>jul/2019</v>
      </c>
      <c r="E12101" s="206">
        <v>43663</v>
      </c>
      <c r="F12101" s="205" t="s">
        <v>513</v>
      </c>
      <c r="G12101" s="205" t="s">
        <v>284</v>
      </c>
      <c r="H12101" s="207" t="s">
        <v>203</v>
      </c>
      <c r="I12101" s="207" t="s">
        <v>289</v>
      </c>
      <c r="J12101" s="208">
        <v>1042</v>
      </c>
      <c r="K12101" s="79" t="str">
        <f>IFERROR(IFERROR(VLOOKUP(I12101,'DE-PARA'!B:D,3,0),VLOOKUP(I12101,'DE-PARA'!C:D,2,0)),"NÃO ENCONTRADO")</f>
        <v>Entrada Conta Aplicação (+)</v>
      </c>
      <c r="L12101" s="56" t="str">
        <f>VLOOKUP(K12101,'Base -Receita-Despesa'!$B:$AS,1,FALSE)</f>
        <v>ENTRADA CONTA APLICAÇÃO (+)</v>
      </c>
    </row>
    <row r="12102" spans="1:12" ht="15" customHeight="1" x14ac:dyDescent="0.3">
      <c r="A12102" s="286" t="str">
        <f t="shared" si="378"/>
        <v>2019</v>
      </c>
      <c r="B12102" s="205" t="s">
        <v>679</v>
      </c>
      <c r="C12102" s="205" t="s">
        <v>680</v>
      </c>
      <c r="D12102" s="72" t="str">
        <f t="shared" si="379"/>
        <v>jul/2019</v>
      </c>
      <c r="E12102" s="206">
        <v>43663</v>
      </c>
      <c r="F12102" s="205" t="s">
        <v>209</v>
      </c>
      <c r="G12102" s="205" t="s">
        <v>284</v>
      </c>
      <c r="H12102" s="207" t="s">
        <v>295</v>
      </c>
      <c r="I12102" s="207" t="s">
        <v>130</v>
      </c>
      <c r="J12102" s="207">
        <v>-9.5</v>
      </c>
      <c r="K12102" s="79" t="str">
        <f>IFERROR(IFERROR(VLOOKUP(I12102,'DE-PARA'!B:D,3,0),VLOOKUP(I12102,'DE-PARA'!C:D,2,0)),"NÃO ENCONTRADO")</f>
        <v>Outras Saídas</v>
      </c>
      <c r="L12102" s="56" t="str">
        <f>VLOOKUP(K12102,'Base -Receita-Despesa'!$B:$AS,1,FALSE)</f>
        <v>Outras Saídas</v>
      </c>
    </row>
    <row r="12103" spans="1:12" ht="15" customHeight="1" x14ac:dyDescent="0.3">
      <c r="A12103" s="286" t="str">
        <f t="shared" si="378"/>
        <v>2019</v>
      </c>
      <c r="B12103" s="205" t="s">
        <v>681</v>
      </c>
      <c r="C12103" s="205" t="s">
        <v>680</v>
      </c>
      <c r="D12103" s="72" t="str">
        <f t="shared" si="379"/>
        <v>jul/2019</v>
      </c>
      <c r="E12103" s="206">
        <v>43671</v>
      </c>
      <c r="F12103" s="205" t="s">
        <v>140</v>
      </c>
      <c r="G12103" s="205" t="s">
        <v>284</v>
      </c>
      <c r="H12103" s="207" t="s">
        <v>140</v>
      </c>
      <c r="I12103" s="207" t="s">
        <v>224</v>
      </c>
      <c r="J12103" s="208">
        <v>24684.27</v>
      </c>
      <c r="K12103" s="79" t="str">
        <f>IFERROR(IFERROR(VLOOKUP(I12103,'DE-PARA'!B:D,3,0),VLOOKUP(I12103,'DE-PARA'!C:D,2,0)),"NÃO ENCONTRADO")</f>
        <v>Repasses Contrato de Gestão</v>
      </c>
      <c r="L12103" s="56" t="str">
        <f>VLOOKUP(K12103,'Base -Receita-Despesa'!$B:$AS,1,FALSE)</f>
        <v>Repasses Contrato de Gestão</v>
      </c>
    </row>
    <row r="12104" spans="1:12" ht="15" customHeight="1" x14ac:dyDescent="0.3">
      <c r="A12104" s="286" t="str">
        <f t="shared" si="378"/>
        <v>2019</v>
      </c>
      <c r="B12104" s="205" t="s">
        <v>681</v>
      </c>
      <c r="C12104" s="205" t="s">
        <v>680</v>
      </c>
      <c r="D12104" s="72" t="str">
        <f t="shared" si="379"/>
        <v>jul/2019</v>
      </c>
      <c r="E12104" s="206">
        <v>43671</v>
      </c>
      <c r="F12104" s="205" t="s">
        <v>140</v>
      </c>
      <c r="G12104" s="205" t="s">
        <v>284</v>
      </c>
      <c r="H12104" s="207" t="s">
        <v>140</v>
      </c>
      <c r="I12104" s="207" t="s">
        <v>224</v>
      </c>
      <c r="J12104" s="208">
        <v>218014.03</v>
      </c>
      <c r="K12104" s="79" t="str">
        <f>IFERROR(IFERROR(VLOOKUP(I12104,'DE-PARA'!B:D,3,0),VLOOKUP(I12104,'DE-PARA'!C:D,2,0)),"NÃO ENCONTRADO")</f>
        <v>Repasses Contrato de Gestão</v>
      </c>
      <c r="L12104" s="56" t="str">
        <f>VLOOKUP(K12104,'Base -Receita-Despesa'!$B:$AS,1,FALSE)</f>
        <v>Repasses Contrato de Gestão</v>
      </c>
    </row>
    <row r="12105" spans="1:12" ht="15" customHeight="1" x14ac:dyDescent="0.3">
      <c r="A12105" s="286" t="str">
        <f t="shared" si="378"/>
        <v>2019</v>
      </c>
      <c r="B12105" s="205" t="s">
        <v>681</v>
      </c>
      <c r="C12105" s="205" t="s">
        <v>680</v>
      </c>
      <c r="D12105" s="72" t="str">
        <f t="shared" si="379"/>
        <v>jul/2019</v>
      </c>
      <c r="E12105" s="206">
        <v>43671</v>
      </c>
      <c r="F12105" s="205" t="s">
        <v>140</v>
      </c>
      <c r="G12105" s="205" t="s">
        <v>284</v>
      </c>
      <c r="H12105" s="207" t="s">
        <v>140</v>
      </c>
      <c r="I12105" s="207" t="s">
        <v>224</v>
      </c>
      <c r="J12105" s="208">
        <v>243188.14</v>
      </c>
      <c r="K12105" s="79" t="str">
        <f>IFERROR(IFERROR(VLOOKUP(I12105,'DE-PARA'!B:D,3,0),VLOOKUP(I12105,'DE-PARA'!C:D,2,0)),"NÃO ENCONTRADO")</f>
        <v>Repasses Contrato de Gestão</v>
      </c>
      <c r="L12105" s="56" t="str">
        <f>VLOOKUP(K12105,'Base -Receita-Despesa'!$B:$AS,1,FALSE)</f>
        <v>Repasses Contrato de Gestão</v>
      </c>
    </row>
    <row r="12106" spans="1:12" ht="15" customHeight="1" x14ac:dyDescent="0.3">
      <c r="A12106" s="286" t="str">
        <f t="shared" si="378"/>
        <v>2019</v>
      </c>
      <c r="B12106" s="205" t="s">
        <v>681</v>
      </c>
      <c r="C12106" s="205" t="s">
        <v>680</v>
      </c>
      <c r="D12106" s="72" t="str">
        <f t="shared" si="379"/>
        <v>jul/2019</v>
      </c>
      <c r="E12106" s="206">
        <v>43671</v>
      </c>
      <c r="F12106" s="205" t="s">
        <v>200</v>
      </c>
      <c r="G12106" s="205" t="s">
        <v>284</v>
      </c>
      <c r="H12106" s="207" t="s">
        <v>1875</v>
      </c>
      <c r="I12106" s="207" t="s">
        <v>123</v>
      </c>
      <c r="J12106" s="208">
        <v>-485886.44</v>
      </c>
      <c r="K12106" s="79" t="str">
        <f>IFERROR(IFERROR(VLOOKUP(I12106,'DE-PARA'!B:D,3,0),VLOOKUP(I12106,'DE-PARA'!C:D,2,0)),"NÃO ENCONTRADO")</f>
        <v>TEV – Transferências Entre Contas (Entradas)</v>
      </c>
      <c r="L12106" s="56" t="str">
        <f>VLOOKUP(K12106,'Base -Receita-Despesa'!$B:$AS,1,FALSE)</f>
        <v>TEV – Transferências Entre Contas (Entradas)</v>
      </c>
    </row>
    <row r="12107" spans="1:12" ht="15" customHeight="1" x14ac:dyDescent="0.3">
      <c r="A12107" s="286" t="str">
        <f t="shared" si="378"/>
        <v>2019</v>
      </c>
      <c r="B12107" s="205" t="s">
        <v>679</v>
      </c>
      <c r="C12107" s="205" t="s">
        <v>680</v>
      </c>
      <c r="D12107" s="72" t="str">
        <f t="shared" si="379"/>
        <v>jul/2019</v>
      </c>
      <c r="E12107" s="206">
        <v>43671</v>
      </c>
      <c r="F12107" s="205" t="s">
        <v>200</v>
      </c>
      <c r="G12107" s="205" t="s">
        <v>284</v>
      </c>
      <c r="H12107" s="207" t="s">
        <v>1875</v>
      </c>
      <c r="I12107" s="207" t="s">
        <v>123</v>
      </c>
      <c r="J12107" s="208">
        <v>485886.44</v>
      </c>
      <c r="K12107" s="79" t="str">
        <f>IFERROR(IFERROR(VLOOKUP(I12107,'DE-PARA'!B:D,3,0),VLOOKUP(I12107,'DE-PARA'!C:D,2,0)),"NÃO ENCONTRADO")</f>
        <v>TEV – Transferências Entre Contas (Entradas)</v>
      </c>
      <c r="L12107" s="56" t="str">
        <f>VLOOKUP(K12107,'Base -Receita-Despesa'!$B:$AS,1,FALSE)</f>
        <v>TEV – Transferências Entre Contas (Entradas)</v>
      </c>
    </row>
    <row r="12108" spans="1:12" ht="15" customHeight="1" x14ac:dyDescent="0.3">
      <c r="A12108" s="286" t="str">
        <f t="shared" si="378"/>
        <v>2019</v>
      </c>
      <c r="B12108" s="205" t="s">
        <v>679</v>
      </c>
      <c r="C12108" s="205" t="s">
        <v>680</v>
      </c>
      <c r="D12108" s="72" t="str">
        <f t="shared" si="379"/>
        <v>jul/2019</v>
      </c>
      <c r="E12108" s="206">
        <v>43672</v>
      </c>
      <c r="F12108" s="205">
        <v>2</v>
      </c>
      <c r="G12108" s="205" t="s">
        <v>284</v>
      </c>
      <c r="H12108" s="207" t="s">
        <v>2082</v>
      </c>
      <c r="I12108" s="207" t="s">
        <v>233</v>
      </c>
      <c r="J12108" s="208">
        <v>-18700</v>
      </c>
      <c r="K12108" s="79" t="str">
        <f>IFERROR(IFERROR(VLOOKUP(I12108,'DE-PARA'!B:D,3,0),VLOOKUP(I12108,'DE-PARA'!C:D,2,0)),"NÃO ENCONTRADO")</f>
        <v>Pessoal</v>
      </c>
      <c r="L12108" s="56" t="str">
        <f>VLOOKUP(K12108,'Base -Receita-Despesa'!$B:$AS,1,FALSE)</f>
        <v>Pessoal</v>
      </c>
    </row>
    <row r="12109" spans="1:12" ht="15" customHeight="1" x14ac:dyDescent="0.3">
      <c r="A12109" s="286" t="str">
        <f t="shared" si="378"/>
        <v>2019</v>
      </c>
      <c r="B12109" s="205" t="s">
        <v>679</v>
      </c>
      <c r="C12109" s="205" t="s">
        <v>680</v>
      </c>
      <c r="D12109" s="72" t="str">
        <f t="shared" si="379"/>
        <v>jul/2019</v>
      </c>
      <c r="E12109" s="206">
        <v>43672</v>
      </c>
      <c r="F12109" s="205">
        <v>32</v>
      </c>
      <c r="G12109" s="205" t="s">
        <v>284</v>
      </c>
      <c r="H12109" s="207" t="s">
        <v>1766</v>
      </c>
      <c r="I12109" s="207" t="s">
        <v>233</v>
      </c>
      <c r="J12109" s="208">
        <v>-17000</v>
      </c>
      <c r="K12109" s="79" t="str">
        <f>IFERROR(IFERROR(VLOOKUP(I12109,'DE-PARA'!B:D,3,0),VLOOKUP(I12109,'DE-PARA'!C:D,2,0)),"NÃO ENCONTRADO")</f>
        <v>Pessoal</v>
      </c>
      <c r="L12109" s="56" t="str">
        <f>VLOOKUP(K12109,'Base -Receita-Despesa'!$B:$AS,1,FALSE)</f>
        <v>Pessoal</v>
      </c>
    </row>
    <row r="12110" spans="1:12" ht="15" customHeight="1" x14ac:dyDescent="0.3">
      <c r="A12110" s="286" t="str">
        <f t="shared" si="378"/>
        <v>2019</v>
      </c>
      <c r="B12110" s="205" t="s">
        <v>679</v>
      </c>
      <c r="C12110" s="205" t="s">
        <v>680</v>
      </c>
      <c r="D12110" s="72" t="str">
        <f t="shared" si="379"/>
        <v>jul/2019</v>
      </c>
      <c r="E12110" s="206">
        <v>43672</v>
      </c>
      <c r="F12110" s="205" t="s">
        <v>2138</v>
      </c>
      <c r="G12110" s="205" t="s">
        <v>284</v>
      </c>
      <c r="H12110" s="207" t="s">
        <v>2122</v>
      </c>
      <c r="I12110" s="207" t="s">
        <v>126</v>
      </c>
      <c r="J12110" s="208">
        <v>-4533.68</v>
      </c>
      <c r="K12110" s="79" t="str">
        <f>IFERROR(IFERROR(VLOOKUP(I12110,'DE-PARA'!B:D,3,0),VLOOKUP(I12110,'DE-PARA'!C:D,2,0)),"NÃO ENCONTRADO")</f>
        <v>Rescisões Trabalhistas</v>
      </c>
      <c r="L12110" s="56" t="str">
        <f>VLOOKUP(K12110,'Base -Receita-Despesa'!$B:$AS,1,FALSE)</f>
        <v>Rescisões Trabalhistas</v>
      </c>
    </row>
    <row r="12111" spans="1:12" ht="15" customHeight="1" x14ac:dyDescent="0.3">
      <c r="A12111" s="286" t="str">
        <f t="shared" si="378"/>
        <v>2019</v>
      </c>
      <c r="B12111" s="205" t="s">
        <v>679</v>
      </c>
      <c r="C12111" s="205" t="s">
        <v>680</v>
      </c>
      <c r="D12111" s="72" t="str">
        <f t="shared" si="379"/>
        <v>jul/2019</v>
      </c>
      <c r="E12111" s="206">
        <v>43672</v>
      </c>
      <c r="F12111" s="205" t="s">
        <v>131</v>
      </c>
      <c r="G12111" s="205" t="s">
        <v>284</v>
      </c>
      <c r="H12111" s="207" t="s">
        <v>697</v>
      </c>
      <c r="I12111" s="207" t="s">
        <v>132</v>
      </c>
      <c r="J12111" s="207">
        <v>-432.27</v>
      </c>
      <c r="K12111" s="79" t="str">
        <f>IFERROR(IFERROR(VLOOKUP(I12111,'DE-PARA'!B:D,3,0),VLOOKUP(I12111,'DE-PARA'!C:D,2,0)),"NÃO ENCONTRADO")</f>
        <v>Pessoal</v>
      </c>
      <c r="L12111" s="56" t="str">
        <f>VLOOKUP(K12111,'Base -Receita-Despesa'!$B:$AS,1,FALSE)</f>
        <v>Pessoal</v>
      </c>
    </row>
    <row r="12112" spans="1:12" ht="15" customHeight="1" x14ac:dyDescent="0.3">
      <c r="A12112" s="286" t="str">
        <f t="shared" si="378"/>
        <v>2019</v>
      </c>
      <c r="B12112" s="205" t="s">
        <v>679</v>
      </c>
      <c r="C12112" s="205" t="s">
        <v>680</v>
      </c>
      <c r="D12112" s="72" t="str">
        <f t="shared" si="379"/>
        <v>jul/2019</v>
      </c>
      <c r="E12112" s="206">
        <v>43672</v>
      </c>
      <c r="F12112" s="205" t="s">
        <v>131</v>
      </c>
      <c r="G12112" s="205" t="s">
        <v>284</v>
      </c>
      <c r="H12112" s="207" t="s">
        <v>2139</v>
      </c>
      <c r="I12112" s="207" t="s">
        <v>132</v>
      </c>
      <c r="J12112" s="208">
        <v>-1020.96</v>
      </c>
      <c r="K12112" s="79" t="str">
        <f>IFERROR(IFERROR(VLOOKUP(I12112,'DE-PARA'!B:D,3,0),VLOOKUP(I12112,'DE-PARA'!C:D,2,0)),"NÃO ENCONTRADO")</f>
        <v>Pessoal</v>
      </c>
      <c r="L12112" s="56" t="str">
        <f>VLOOKUP(K12112,'Base -Receita-Despesa'!$B:$AS,1,FALSE)</f>
        <v>Pessoal</v>
      </c>
    </row>
    <row r="12113" spans="1:12" ht="15" customHeight="1" x14ac:dyDescent="0.3">
      <c r="A12113" s="286" t="str">
        <f t="shared" si="378"/>
        <v>2019</v>
      </c>
      <c r="B12113" s="205" t="s">
        <v>679</v>
      </c>
      <c r="C12113" s="205" t="s">
        <v>680</v>
      </c>
      <c r="D12113" s="72" t="str">
        <f t="shared" si="379"/>
        <v>jul/2019</v>
      </c>
      <c r="E12113" s="206">
        <v>43672</v>
      </c>
      <c r="F12113" s="205" t="s">
        <v>131</v>
      </c>
      <c r="G12113" s="205" t="s">
        <v>284</v>
      </c>
      <c r="H12113" s="207" t="s">
        <v>2071</v>
      </c>
      <c r="I12113" s="207" t="s">
        <v>132</v>
      </c>
      <c r="J12113" s="208">
        <v>-423109.49</v>
      </c>
      <c r="K12113" s="79" t="str">
        <f>IFERROR(IFERROR(VLOOKUP(I12113,'DE-PARA'!B:D,3,0),VLOOKUP(I12113,'DE-PARA'!C:D,2,0)),"NÃO ENCONTRADO")</f>
        <v>Pessoal</v>
      </c>
      <c r="L12113" s="56" t="str">
        <f>VLOOKUP(K12113,'Base -Receita-Despesa'!$B:$AS,1,FALSE)</f>
        <v>Pessoal</v>
      </c>
    </row>
    <row r="12114" spans="1:12" ht="15" customHeight="1" x14ac:dyDescent="0.3">
      <c r="A12114" s="286" t="str">
        <f t="shared" si="378"/>
        <v>2019</v>
      </c>
      <c r="B12114" s="205" t="s">
        <v>679</v>
      </c>
      <c r="C12114" s="205" t="s">
        <v>680</v>
      </c>
      <c r="D12114" s="72" t="str">
        <f t="shared" si="379"/>
        <v>jul/2019</v>
      </c>
      <c r="E12114" s="206">
        <v>43672</v>
      </c>
      <c r="F12114" s="205" t="s">
        <v>131</v>
      </c>
      <c r="G12114" s="205" t="s">
        <v>284</v>
      </c>
      <c r="H12114" s="207" t="s">
        <v>2140</v>
      </c>
      <c r="I12114" s="207" t="s">
        <v>132</v>
      </c>
      <c r="J12114" s="207">
        <v>-663.73</v>
      </c>
      <c r="K12114" s="79" t="str">
        <f>IFERROR(IFERROR(VLOOKUP(I12114,'DE-PARA'!B:D,3,0),VLOOKUP(I12114,'DE-PARA'!C:D,2,0)),"NÃO ENCONTRADO")</f>
        <v>Pessoal</v>
      </c>
      <c r="L12114" s="56" t="str">
        <f>VLOOKUP(K12114,'Base -Receita-Despesa'!$B:$AS,1,FALSE)</f>
        <v>Pessoal</v>
      </c>
    </row>
    <row r="12115" spans="1:12" ht="15" customHeight="1" x14ac:dyDescent="0.3">
      <c r="A12115" s="286" t="str">
        <f t="shared" si="378"/>
        <v>2019</v>
      </c>
      <c r="B12115" s="205" t="s">
        <v>679</v>
      </c>
      <c r="C12115" s="205" t="s">
        <v>680</v>
      </c>
      <c r="D12115" s="72" t="str">
        <f t="shared" si="379"/>
        <v>jul/2019</v>
      </c>
      <c r="E12115" s="206">
        <v>43672</v>
      </c>
      <c r="F12115" s="205" t="s">
        <v>131</v>
      </c>
      <c r="G12115" s="205" t="s">
        <v>284</v>
      </c>
      <c r="H12115" s="207" t="s">
        <v>2141</v>
      </c>
      <c r="I12115" s="207" t="s">
        <v>132</v>
      </c>
      <c r="J12115" s="207">
        <v>-415.73</v>
      </c>
      <c r="K12115" s="79" t="str">
        <f>IFERROR(IFERROR(VLOOKUP(I12115,'DE-PARA'!B:D,3,0),VLOOKUP(I12115,'DE-PARA'!C:D,2,0)),"NÃO ENCONTRADO")</f>
        <v>Pessoal</v>
      </c>
      <c r="L12115" s="56" t="str">
        <f>VLOOKUP(K12115,'Base -Receita-Despesa'!$B:$AS,1,FALSE)</f>
        <v>Pessoal</v>
      </c>
    </row>
    <row r="12116" spans="1:12" ht="15" customHeight="1" x14ac:dyDescent="0.3">
      <c r="A12116" s="286" t="str">
        <f t="shared" si="378"/>
        <v>2019</v>
      </c>
      <c r="B12116" s="205" t="s">
        <v>679</v>
      </c>
      <c r="C12116" s="205" t="s">
        <v>680</v>
      </c>
      <c r="D12116" s="72" t="str">
        <f t="shared" si="379"/>
        <v>jul/2019</v>
      </c>
      <c r="E12116" s="206">
        <v>43672</v>
      </c>
      <c r="F12116" s="205" t="s">
        <v>131</v>
      </c>
      <c r="G12116" s="205" t="s">
        <v>284</v>
      </c>
      <c r="H12116" s="207" t="s">
        <v>2134</v>
      </c>
      <c r="I12116" s="207" t="s">
        <v>132</v>
      </c>
      <c r="J12116" s="207">
        <v>-473.83</v>
      </c>
      <c r="K12116" s="79" t="str">
        <f>IFERROR(IFERROR(VLOOKUP(I12116,'DE-PARA'!B:D,3,0),VLOOKUP(I12116,'DE-PARA'!C:D,2,0)),"NÃO ENCONTRADO")</f>
        <v>Pessoal</v>
      </c>
      <c r="L12116" s="56" t="str">
        <f>VLOOKUP(K12116,'Base -Receita-Despesa'!$B:$AS,1,FALSE)</f>
        <v>Pessoal</v>
      </c>
    </row>
    <row r="12117" spans="1:12" ht="15" customHeight="1" x14ac:dyDescent="0.3">
      <c r="A12117" s="286" t="str">
        <f t="shared" si="378"/>
        <v>2019</v>
      </c>
      <c r="B12117" s="205" t="s">
        <v>679</v>
      </c>
      <c r="C12117" s="205" t="s">
        <v>680</v>
      </c>
      <c r="D12117" s="72" t="str">
        <f t="shared" si="379"/>
        <v>jul/2019</v>
      </c>
      <c r="E12117" s="206">
        <v>43672</v>
      </c>
      <c r="F12117" s="205" t="s">
        <v>131</v>
      </c>
      <c r="G12117" s="205" t="s">
        <v>284</v>
      </c>
      <c r="H12117" s="207" t="s">
        <v>1905</v>
      </c>
      <c r="I12117" s="207" t="s">
        <v>132</v>
      </c>
      <c r="J12117" s="208">
        <v>-1734.65</v>
      </c>
      <c r="K12117" s="79" t="str">
        <f>IFERROR(IFERROR(VLOOKUP(I12117,'DE-PARA'!B:D,3,0),VLOOKUP(I12117,'DE-PARA'!C:D,2,0)),"NÃO ENCONTRADO")</f>
        <v>Pessoal</v>
      </c>
      <c r="L12117" s="56" t="str">
        <f>VLOOKUP(K12117,'Base -Receita-Despesa'!$B:$AS,1,FALSE)</f>
        <v>Pessoal</v>
      </c>
    </row>
    <row r="12118" spans="1:12" ht="15" customHeight="1" x14ac:dyDescent="0.3">
      <c r="A12118" s="286" t="str">
        <f t="shared" si="378"/>
        <v>2019</v>
      </c>
      <c r="B12118" s="205" t="s">
        <v>679</v>
      </c>
      <c r="C12118" s="205" t="s">
        <v>680</v>
      </c>
      <c r="D12118" s="72" t="str">
        <f t="shared" si="379"/>
        <v>jul/2019</v>
      </c>
      <c r="E12118" s="206">
        <v>43672</v>
      </c>
      <c r="F12118" s="205" t="s">
        <v>131</v>
      </c>
      <c r="G12118" s="205" t="s">
        <v>284</v>
      </c>
      <c r="H12118" s="207" t="s">
        <v>1906</v>
      </c>
      <c r="I12118" s="207" t="s">
        <v>132</v>
      </c>
      <c r="J12118" s="208">
        <v>-1734.65</v>
      </c>
      <c r="K12118" s="79" t="str">
        <f>IFERROR(IFERROR(VLOOKUP(I12118,'DE-PARA'!B:D,3,0),VLOOKUP(I12118,'DE-PARA'!C:D,2,0)),"NÃO ENCONTRADO")</f>
        <v>Pessoal</v>
      </c>
      <c r="L12118" s="56" t="str">
        <f>VLOOKUP(K12118,'Base -Receita-Despesa'!$B:$AS,1,FALSE)</f>
        <v>Pessoal</v>
      </c>
    </row>
    <row r="12119" spans="1:12" ht="15" customHeight="1" x14ac:dyDescent="0.3">
      <c r="A12119" s="286" t="str">
        <f t="shared" si="378"/>
        <v>2019</v>
      </c>
      <c r="B12119" s="205" t="s">
        <v>679</v>
      </c>
      <c r="C12119" s="205" t="s">
        <v>680</v>
      </c>
      <c r="D12119" s="72" t="str">
        <f t="shared" si="379"/>
        <v>jul/2019</v>
      </c>
      <c r="E12119" s="206">
        <v>43672</v>
      </c>
      <c r="F12119" s="205" t="s">
        <v>125</v>
      </c>
      <c r="G12119" s="205" t="s">
        <v>284</v>
      </c>
      <c r="H12119" s="207" t="s">
        <v>2122</v>
      </c>
      <c r="I12119" s="207" t="s">
        <v>126</v>
      </c>
      <c r="J12119" s="208">
        <v>-16030.03</v>
      </c>
      <c r="K12119" s="79" t="str">
        <f>IFERROR(IFERROR(VLOOKUP(I12119,'DE-PARA'!B:D,3,0),VLOOKUP(I12119,'DE-PARA'!C:D,2,0)),"NÃO ENCONTRADO")</f>
        <v>Rescisões Trabalhistas</v>
      </c>
      <c r="L12119" s="56" t="str">
        <f>VLOOKUP(K12119,'Base -Receita-Despesa'!$B:$AS,1,FALSE)</f>
        <v>Rescisões Trabalhistas</v>
      </c>
    </row>
    <row r="12120" spans="1:12" ht="15" customHeight="1" x14ac:dyDescent="0.3">
      <c r="A12120" s="286" t="str">
        <f t="shared" si="378"/>
        <v>2019</v>
      </c>
      <c r="B12120" s="205" t="s">
        <v>679</v>
      </c>
      <c r="C12120" s="205" t="s">
        <v>680</v>
      </c>
      <c r="D12120" s="72" t="str">
        <f t="shared" si="379"/>
        <v>jul/2019</v>
      </c>
      <c r="E12120" s="206">
        <v>43672</v>
      </c>
      <c r="F12120" s="205" t="s">
        <v>513</v>
      </c>
      <c r="G12120" s="205" t="s">
        <v>284</v>
      </c>
      <c r="H12120" s="207" t="s">
        <v>203</v>
      </c>
      <c r="I12120" s="207" t="s">
        <v>289</v>
      </c>
      <c r="J12120" s="207">
        <v>19.579999999999998</v>
      </c>
      <c r="K12120" s="79" t="str">
        <f>IFERROR(IFERROR(VLOOKUP(I12120,'DE-PARA'!B:D,3,0),VLOOKUP(I12120,'DE-PARA'!C:D,2,0)),"NÃO ENCONTRADO")</f>
        <v>Entrada Conta Aplicação (+)</v>
      </c>
      <c r="L12120" s="56" t="str">
        <f>VLOOKUP(K12120,'Base -Receita-Despesa'!$B:$AS,1,FALSE)</f>
        <v>ENTRADA CONTA APLICAÇÃO (+)</v>
      </c>
    </row>
    <row r="12121" spans="1:12" ht="15" customHeight="1" x14ac:dyDescent="0.3">
      <c r="A12121" s="286" t="str">
        <f t="shared" si="378"/>
        <v>2019</v>
      </c>
      <c r="B12121" s="205" t="s">
        <v>679</v>
      </c>
      <c r="C12121" s="205" t="s">
        <v>680</v>
      </c>
      <c r="D12121" s="72" t="str">
        <f t="shared" si="379"/>
        <v>jul/2019</v>
      </c>
      <c r="E12121" s="206">
        <v>43672</v>
      </c>
      <c r="F12121" s="205" t="s">
        <v>209</v>
      </c>
      <c r="G12121" s="205" t="s">
        <v>284</v>
      </c>
      <c r="H12121" s="207" t="s">
        <v>295</v>
      </c>
      <c r="I12121" s="207" t="s">
        <v>2125</v>
      </c>
      <c r="J12121" s="207">
        <v>-9.5</v>
      </c>
      <c r="K12121" s="79" t="str">
        <f>IFERROR(IFERROR(VLOOKUP(I12121,'DE-PARA'!B:D,3,0),VLOOKUP(I12121,'DE-PARA'!C:D,2,0)),"NÃO ENCONTRADO")</f>
        <v>Outras Saídas</v>
      </c>
      <c r="L12121" s="56" t="str">
        <f>VLOOKUP(K12121,'Base -Receita-Despesa'!$B:$AS,1,FALSE)</f>
        <v>Outras Saídas</v>
      </c>
    </row>
    <row r="12122" spans="1:12" ht="15" customHeight="1" x14ac:dyDescent="0.3">
      <c r="A12122" s="286" t="str">
        <f t="shared" si="378"/>
        <v>2019</v>
      </c>
      <c r="B12122" s="205" t="s">
        <v>679</v>
      </c>
      <c r="C12122" s="205" t="s">
        <v>680</v>
      </c>
      <c r="D12122" s="72" t="str">
        <f t="shared" si="379"/>
        <v>jul/2019</v>
      </c>
      <c r="E12122" s="206">
        <v>43672</v>
      </c>
      <c r="F12122" s="205" t="s">
        <v>209</v>
      </c>
      <c r="G12122" s="205" t="s">
        <v>284</v>
      </c>
      <c r="H12122" s="207" t="s">
        <v>295</v>
      </c>
      <c r="I12122" s="207" t="s">
        <v>2125</v>
      </c>
      <c r="J12122" s="207">
        <v>-9.5</v>
      </c>
      <c r="K12122" s="79" t="str">
        <f>IFERROR(IFERROR(VLOOKUP(I12122,'DE-PARA'!B:D,3,0),VLOOKUP(I12122,'DE-PARA'!C:D,2,0)),"NÃO ENCONTRADO")</f>
        <v>Outras Saídas</v>
      </c>
      <c r="L12122" s="56" t="str">
        <f>VLOOKUP(K12122,'Base -Receita-Despesa'!$B:$AS,1,FALSE)</f>
        <v>Outras Saídas</v>
      </c>
    </row>
    <row r="12123" spans="1:12" ht="15" customHeight="1" x14ac:dyDescent="0.3">
      <c r="A12123" s="286" t="str">
        <f t="shared" si="378"/>
        <v>2019</v>
      </c>
      <c r="B12123" s="205" t="s">
        <v>679</v>
      </c>
      <c r="C12123" s="205" t="s">
        <v>680</v>
      </c>
      <c r="D12123" s="72" t="str">
        <f t="shared" si="379"/>
        <v>jul/2019</v>
      </c>
      <c r="E12123" s="206">
        <v>43672</v>
      </c>
      <c r="F12123" s="205" t="s">
        <v>209</v>
      </c>
      <c r="G12123" s="205" t="s">
        <v>284</v>
      </c>
      <c r="H12123" s="207" t="s">
        <v>295</v>
      </c>
      <c r="I12123" s="207" t="s">
        <v>2125</v>
      </c>
      <c r="J12123" s="207">
        <v>-9.5</v>
      </c>
      <c r="K12123" s="79" t="str">
        <f>IFERROR(IFERROR(VLOOKUP(I12123,'DE-PARA'!B:D,3,0),VLOOKUP(I12123,'DE-PARA'!C:D,2,0)),"NÃO ENCONTRADO")</f>
        <v>Outras Saídas</v>
      </c>
      <c r="L12123" s="56" t="str">
        <f>VLOOKUP(K12123,'Base -Receita-Despesa'!$B:$AS,1,FALSE)</f>
        <v>Outras Saídas</v>
      </c>
    </row>
    <row r="12124" spans="1:12" ht="15" customHeight="1" x14ac:dyDescent="0.3">
      <c r="A12124" s="286" t="str">
        <f t="shared" si="378"/>
        <v>2019</v>
      </c>
      <c r="B12124" s="205" t="s">
        <v>679</v>
      </c>
      <c r="C12124" s="205" t="s">
        <v>680</v>
      </c>
      <c r="D12124" s="72" t="str">
        <f t="shared" si="379"/>
        <v>jul/2019</v>
      </c>
      <c r="E12124" s="206">
        <v>43672</v>
      </c>
      <c r="F12124" s="205" t="s">
        <v>209</v>
      </c>
      <c r="G12124" s="205" t="s">
        <v>284</v>
      </c>
      <c r="H12124" s="207" t="s">
        <v>295</v>
      </c>
      <c r="I12124" s="207" t="s">
        <v>2125</v>
      </c>
      <c r="J12124" s="207">
        <v>-9.5</v>
      </c>
      <c r="K12124" s="79" t="str">
        <f>IFERROR(IFERROR(VLOOKUP(I12124,'DE-PARA'!B:D,3,0),VLOOKUP(I12124,'DE-PARA'!C:D,2,0)),"NÃO ENCONTRADO")</f>
        <v>Outras Saídas</v>
      </c>
      <c r="L12124" s="56" t="str">
        <f>VLOOKUP(K12124,'Base -Receita-Despesa'!$B:$AS,1,FALSE)</f>
        <v>Outras Saídas</v>
      </c>
    </row>
    <row r="12125" spans="1:12" ht="15" customHeight="1" x14ac:dyDescent="0.3">
      <c r="A12125" s="286" t="str">
        <f t="shared" si="378"/>
        <v>2019</v>
      </c>
      <c r="B12125" s="205" t="s">
        <v>679</v>
      </c>
      <c r="C12125" s="205" t="s">
        <v>680</v>
      </c>
      <c r="D12125" s="72" t="str">
        <f t="shared" si="379"/>
        <v>jul/2019</v>
      </c>
      <c r="E12125" s="206">
        <v>43672</v>
      </c>
      <c r="F12125" s="205" t="s">
        <v>209</v>
      </c>
      <c r="G12125" s="205" t="s">
        <v>284</v>
      </c>
      <c r="H12125" s="207" t="s">
        <v>295</v>
      </c>
      <c r="I12125" s="207" t="s">
        <v>2125</v>
      </c>
      <c r="J12125" s="207">
        <v>-9.5</v>
      </c>
      <c r="K12125" s="79" t="str">
        <f>IFERROR(IFERROR(VLOOKUP(I12125,'DE-PARA'!B:D,3,0),VLOOKUP(I12125,'DE-PARA'!C:D,2,0)),"NÃO ENCONTRADO")</f>
        <v>Outras Saídas</v>
      </c>
      <c r="L12125" s="56" t="str">
        <f>VLOOKUP(K12125,'Base -Receita-Despesa'!$B:$AS,1,FALSE)</f>
        <v>Outras Saídas</v>
      </c>
    </row>
    <row r="12126" spans="1:12" ht="15" customHeight="1" x14ac:dyDescent="0.3">
      <c r="A12126" s="286" t="str">
        <f t="shared" si="378"/>
        <v>2019</v>
      </c>
      <c r="B12126" s="205" t="s">
        <v>679</v>
      </c>
      <c r="C12126" s="205" t="s">
        <v>680</v>
      </c>
      <c r="D12126" s="72" t="str">
        <f t="shared" si="379"/>
        <v>jul/2019</v>
      </c>
      <c r="E12126" s="206">
        <v>43672</v>
      </c>
      <c r="F12126" s="205" t="s">
        <v>209</v>
      </c>
      <c r="G12126" s="205" t="s">
        <v>284</v>
      </c>
      <c r="H12126" s="207" t="s">
        <v>295</v>
      </c>
      <c r="I12126" s="207" t="s">
        <v>2125</v>
      </c>
      <c r="J12126" s="207">
        <v>-9.5</v>
      </c>
      <c r="K12126" s="79" t="str">
        <f>IFERROR(IFERROR(VLOOKUP(I12126,'DE-PARA'!B:D,3,0),VLOOKUP(I12126,'DE-PARA'!C:D,2,0)),"NÃO ENCONTRADO")</f>
        <v>Outras Saídas</v>
      </c>
      <c r="L12126" s="56" t="str">
        <f>VLOOKUP(K12126,'Base -Receita-Despesa'!$B:$AS,1,FALSE)</f>
        <v>Outras Saídas</v>
      </c>
    </row>
    <row r="12127" spans="1:12" ht="15" customHeight="1" x14ac:dyDescent="0.3">
      <c r="A12127" s="286" t="str">
        <f t="shared" si="378"/>
        <v>2019</v>
      </c>
      <c r="B12127" s="205" t="s">
        <v>681</v>
      </c>
      <c r="C12127" s="205" t="s">
        <v>680</v>
      </c>
      <c r="D12127" s="72" t="str">
        <f t="shared" si="379"/>
        <v>jul/2019</v>
      </c>
      <c r="E12127" s="206">
        <v>43676</v>
      </c>
      <c r="F12127" s="205" t="s">
        <v>1606</v>
      </c>
      <c r="G12127" s="205" t="s">
        <v>284</v>
      </c>
      <c r="H12127" s="207" t="s">
        <v>1876</v>
      </c>
      <c r="I12127" s="207" t="s">
        <v>201</v>
      </c>
      <c r="J12127" s="208">
        <v>-2335642.2999999998</v>
      </c>
      <c r="K12127" s="79" t="str">
        <f>IFERROR(IFERROR(VLOOKUP(I12127,'DE-PARA'!B:D,3,0),VLOOKUP(I12127,'DE-PARA'!C:D,2,0)),"NÃO ENCONTRADO")</f>
        <v>Saídas Da C/A Por Regates (-)</v>
      </c>
      <c r="L12127" s="56" t="str">
        <f>VLOOKUP(K12127,'Base -Receita-Despesa'!$B:$AS,1,FALSE)</f>
        <v>SAÍDAS DA C/A POR REGATES (-)</v>
      </c>
    </row>
    <row r="12128" spans="1:12" ht="15" customHeight="1" x14ac:dyDescent="0.3">
      <c r="A12128" s="286" t="str">
        <f t="shared" si="378"/>
        <v>2019</v>
      </c>
      <c r="B12128" s="205" t="s">
        <v>679</v>
      </c>
      <c r="C12128" s="205" t="s">
        <v>680</v>
      </c>
      <c r="D12128" s="72" t="str">
        <f t="shared" si="379"/>
        <v>jul/2019</v>
      </c>
      <c r="E12128" s="206">
        <v>43676</v>
      </c>
      <c r="F12128" s="205" t="s">
        <v>1606</v>
      </c>
      <c r="G12128" s="205" t="s">
        <v>284</v>
      </c>
      <c r="H12128" s="207" t="s">
        <v>1876</v>
      </c>
      <c r="I12128" s="207" t="s">
        <v>201</v>
      </c>
      <c r="J12128" s="208">
        <v>-400000</v>
      </c>
      <c r="K12128" s="79" t="str">
        <f>IFERROR(IFERROR(VLOOKUP(I12128,'DE-PARA'!B:D,3,0),VLOOKUP(I12128,'DE-PARA'!C:D,2,0)),"NÃO ENCONTRADO")</f>
        <v>Saídas Da C/A Por Regates (-)</v>
      </c>
      <c r="L12128" s="56" t="str">
        <f>VLOOKUP(K12128,'Base -Receita-Despesa'!$B:$AS,1,FALSE)</f>
        <v>SAÍDAS DA C/A POR REGATES (-)</v>
      </c>
    </row>
    <row r="12129" spans="1:12" ht="15" customHeight="1" x14ac:dyDescent="0.3">
      <c r="A12129" s="286" t="str">
        <f t="shared" si="378"/>
        <v>2019</v>
      </c>
      <c r="B12129" s="205" t="s">
        <v>681</v>
      </c>
      <c r="C12129" s="205" t="s">
        <v>680</v>
      </c>
      <c r="D12129" s="72" t="str">
        <f t="shared" si="379"/>
        <v>jul/2019</v>
      </c>
      <c r="E12129" s="206">
        <v>43676</v>
      </c>
      <c r="F12129" s="205" t="s">
        <v>140</v>
      </c>
      <c r="G12129" s="205" t="s">
        <v>284</v>
      </c>
      <c r="H12129" s="207" t="s">
        <v>140</v>
      </c>
      <c r="I12129" s="207" t="s">
        <v>224</v>
      </c>
      <c r="J12129" s="208">
        <v>430419.57</v>
      </c>
      <c r="K12129" s="79" t="str">
        <f>IFERROR(IFERROR(VLOOKUP(I12129,'DE-PARA'!B:D,3,0),VLOOKUP(I12129,'DE-PARA'!C:D,2,0)),"NÃO ENCONTRADO")</f>
        <v>Repasses Contrato de Gestão</v>
      </c>
      <c r="L12129" s="56" t="str">
        <f>VLOOKUP(K12129,'Base -Receita-Despesa'!$B:$AS,1,FALSE)</f>
        <v>Repasses Contrato de Gestão</v>
      </c>
    </row>
    <row r="12130" spans="1:12" ht="15" customHeight="1" x14ac:dyDescent="0.3">
      <c r="A12130" s="286" t="str">
        <f t="shared" si="378"/>
        <v>2019</v>
      </c>
      <c r="B12130" s="205" t="s">
        <v>681</v>
      </c>
      <c r="C12130" s="205" t="s">
        <v>680</v>
      </c>
      <c r="D12130" s="72" t="str">
        <f t="shared" si="379"/>
        <v>jul/2019</v>
      </c>
      <c r="E12130" s="206">
        <v>43676</v>
      </c>
      <c r="F12130" s="205" t="s">
        <v>140</v>
      </c>
      <c r="G12130" s="205" t="s">
        <v>284</v>
      </c>
      <c r="H12130" s="207" t="s">
        <v>140</v>
      </c>
      <c r="I12130" s="207" t="s">
        <v>224</v>
      </c>
      <c r="J12130" s="208">
        <v>2405222.73</v>
      </c>
      <c r="K12130" s="79" t="str">
        <f>IFERROR(IFERROR(VLOOKUP(I12130,'DE-PARA'!B:D,3,0),VLOOKUP(I12130,'DE-PARA'!C:D,2,0)),"NÃO ENCONTRADO")</f>
        <v>Repasses Contrato de Gestão</v>
      </c>
      <c r="L12130" s="56" t="str">
        <f>VLOOKUP(K12130,'Base -Receita-Despesa'!$B:$AS,1,FALSE)</f>
        <v>Repasses Contrato de Gestão</v>
      </c>
    </row>
    <row r="12131" spans="1:12" ht="15" customHeight="1" x14ac:dyDescent="0.3">
      <c r="A12131" s="286" t="str">
        <f t="shared" si="378"/>
        <v>2019</v>
      </c>
      <c r="B12131" s="205" t="s">
        <v>679</v>
      </c>
      <c r="C12131" s="205" t="s">
        <v>680</v>
      </c>
      <c r="D12131" s="72" t="str">
        <f t="shared" si="379"/>
        <v>jul/2019</v>
      </c>
      <c r="E12131" s="206">
        <v>43676</v>
      </c>
      <c r="F12131" s="205" t="s">
        <v>131</v>
      </c>
      <c r="G12131" s="205" t="s">
        <v>284</v>
      </c>
      <c r="H12131" s="207" t="s">
        <v>2139</v>
      </c>
      <c r="I12131" s="207" t="s">
        <v>132</v>
      </c>
      <c r="J12131" s="207">
        <v>-180.17</v>
      </c>
      <c r="K12131" s="79" t="str">
        <f>IFERROR(IFERROR(VLOOKUP(I12131,'DE-PARA'!B:D,3,0),VLOOKUP(I12131,'DE-PARA'!C:D,2,0)),"NÃO ENCONTRADO")</f>
        <v>Pessoal</v>
      </c>
      <c r="L12131" s="56" t="str">
        <f>VLOOKUP(K12131,'Base -Receita-Despesa'!$B:$AS,1,FALSE)</f>
        <v>Pessoal</v>
      </c>
    </row>
    <row r="12132" spans="1:12" ht="15" customHeight="1" x14ac:dyDescent="0.3">
      <c r="A12132" s="286" t="str">
        <f t="shared" si="378"/>
        <v>2019</v>
      </c>
      <c r="B12132" s="205" t="s">
        <v>679</v>
      </c>
      <c r="C12132" s="205" t="s">
        <v>680</v>
      </c>
      <c r="D12132" s="72" t="str">
        <f t="shared" si="379"/>
        <v>jul/2019</v>
      </c>
      <c r="E12132" s="206">
        <v>43676</v>
      </c>
      <c r="F12132" s="205" t="s">
        <v>131</v>
      </c>
      <c r="G12132" s="205" t="s">
        <v>284</v>
      </c>
      <c r="H12132" s="207" t="s">
        <v>2142</v>
      </c>
      <c r="I12132" s="207" t="s">
        <v>132</v>
      </c>
      <c r="J12132" s="208">
        <v>-73386.320000000007</v>
      </c>
      <c r="K12132" s="79" t="str">
        <f>IFERROR(IFERROR(VLOOKUP(I12132,'DE-PARA'!B:D,3,0),VLOOKUP(I12132,'DE-PARA'!C:D,2,0)),"NÃO ENCONTRADO")</f>
        <v>Pessoal</v>
      </c>
      <c r="L12132" s="56" t="str">
        <f>VLOOKUP(K12132,'Base -Receita-Despesa'!$B:$AS,1,FALSE)</f>
        <v>Pessoal</v>
      </c>
    </row>
    <row r="12133" spans="1:12" ht="15" customHeight="1" x14ac:dyDescent="0.3">
      <c r="A12133" s="286" t="str">
        <f t="shared" si="378"/>
        <v>2019</v>
      </c>
      <c r="B12133" s="205" t="s">
        <v>679</v>
      </c>
      <c r="C12133" s="205" t="s">
        <v>680</v>
      </c>
      <c r="D12133" s="72" t="str">
        <f t="shared" si="379"/>
        <v>jul/2019</v>
      </c>
      <c r="E12133" s="206">
        <v>43676</v>
      </c>
      <c r="F12133" s="205" t="s">
        <v>131</v>
      </c>
      <c r="G12133" s="205" t="s">
        <v>284</v>
      </c>
      <c r="H12133" s="207" t="s">
        <v>2140</v>
      </c>
      <c r="I12133" s="207" t="s">
        <v>132</v>
      </c>
      <c r="J12133" s="207">
        <v>-117.13</v>
      </c>
      <c r="K12133" s="79" t="str">
        <f>IFERROR(IFERROR(VLOOKUP(I12133,'DE-PARA'!B:D,3,0),VLOOKUP(I12133,'DE-PARA'!C:D,2,0)),"NÃO ENCONTRADO")</f>
        <v>Pessoal</v>
      </c>
      <c r="L12133" s="56" t="str">
        <f>VLOOKUP(K12133,'Base -Receita-Despesa'!$B:$AS,1,FALSE)</f>
        <v>Pessoal</v>
      </c>
    </row>
    <row r="12134" spans="1:12" ht="15" customHeight="1" x14ac:dyDescent="0.3">
      <c r="A12134" s="286" t="str">
        <f t="shared" si="378"/>
        <v>2019</v>
      </c>
      <c r="B12134" s="205" t="s">
        <v>679</v>
      </c>
      <c r="C12134" s="205" t="s">
        <v>680</v>
      </c>
      <c r="D12134" s="72" t="str">
        <f t="shared" si="379"/>
        <v>jul/2019</v>
      </c>
      <c r="E12134" s="206">
        <v>43676</v>
      </c>
      <c r="F12134" s="205" t="s">
        <v>131</v>
      </c>
      <c r="G12134" s="205" t="s">
        <v>284</v>
      </c>
      <c r="H12134" s="207" t="s">
        <v>2141</v>
      </c>
      <c r="I12134" s="207" t="s">
        <v>132</v>
      </c>
      <c r="J12134" s="207">
        <v>-73.36</v>
      </c>
      <c r="K12134" s="79" t="str">
        <f>IFERROR(IFERROR(VLOOKUP(I12134,'DE-PARA'!B:D,3,0),VLOOKUP(I12134,'DE-PARA'!C:D,2,0)),"NÃO ENCONTRADO")</f>
        <v>Pessoal</v>
      </c>
      <c r="L12134" s="56" t="str">
        <f>VLOOKUP(K12134,'Base -Receita-Despesa'!$B:$AS,1,FALSE)</f>
        <v>Pessoal</v>
      </c>
    </row>
    <row r="12135" spans="1:12" ht="15" customHeight="1" x14ac:dyDescent="0.3">
      <c r="A12135" s="286" t="str">
        <f t="shared" si="378"/>
        <v>2019</v>
      </c>
      <c r="B12135" s="205" t="s">
        <v>679</v>
      </c>
      <c r="C12135" s="205" t="s">
        <v>680</v>
      </c>
      <c r="D12135" s="72" t="str">
        <f t="shared" si="379"/>
        <v>jul/2019</v>
      </c>
      <c r="E12135" s="206">
        <v>43676</v>
      </c>
      <c r="F12135" s="205" t="s">
        <v>131</v>
      </c>
      <c r="G12135" s="205" t="s">
        <v>284</v>
      </c>
      <c r="H12135" s="207" t="s">
        <v>1905</v>
      </c>
      <c r="I12135" s="207" t="s">
        <v>132</v>
      </c>
      <c r="J12135" s="207">
        <v>-306.12</v>
      </c>
      <c r="K12135" s="79" t="str">
        <f>IFERROR(IFERROR(VLOOKUP(I12135,'DE-PARA'!B:D,3,0),VLOOKUP(I12135,'DE-PARA'!C:D,2,0)),"NÃO ENCONTRADO")</f>
        <v>Pessoal</v>
      </c>
      <c r="L12135" s="56" t="str">
        <f>VLOOKUP(K12135,'Base -Receita-Despesa'!$B:$AS,1,FALSE)</f>
        <v>Pessoal</v>
      </c>
    </row>
    <row r="12136" spans="1:12" ht="15" customHeight="1" x14ac:dyDescent="0.3">
      <c r="A12136" s="286" t="str">
        <f t="shared" si="378"/>
        <v>2019</v>
      </c>
      <c r="B12136" s="205" t="s">
        <v>679</v>
      </c>
      <c r="C12136" s="205" t="s">
        <v>680</v>
      </c>
      <c r="D12136" s="72" t="str">
        <f t="shared" si="379"/>
        <v>jul/2019</v>
      </c>
      <c r="E12136" s="206">
        <v>43676</v>
      </c>
      <c r="F12136" s="205" t="s">
        <v>131</v>
      </c>
      <c r="G12136" s="205" t="s">
        <v>284</v>
      </c>
      <c r="H12136" s="207" t="s">
        <v>1906</v>
      </c>
      <c r="I12136" s="207" t="s">
        <v>132</v>
      </c>
      <c r="J12136" s="207">
        <v>-306.12</v>
      </c>
      <c r="K12136" s="79" t="str">
        <f>IFERROR(IFERROR(VLOOKUP(I12136,'DE-PARA'!B:D,3,0),VLOOKUP(I12136,'DE-PARA'!C:D,2,0)),"NÃO ENCONTRADO")</f>
        <v>Pessoal</v>
      </c>
      <c r="L12136" s="56" t="str">
        <f>VLOOKUP(K12136,'Base -Receita-Despesa'!$B:$AS,1,FALSE)</f>
        <v>Pessoal</v>
      </c>
    </row>
    <row r="12137" spans="1:12" ht="15" customHeight="1" x14ac:dyDescent="0.3">
      <c r="A12137" s="286" t="str">
        <f t="shared" si="378"/>
        <v>2019</v>
      </c>
      <c r="B12137" s="205" t="s">
        <v>679</v>
      </c>
      <c r="C12137" s="205" t="s">
        <v>680</v>
      </c>
      <c r="D12137" s="72" t="str">
        <f t="shared" si="379"/>
        <v>jul/2019</v>
      </c>
      <c r="E12137" s="206">
        <v>43676</v>
      </c>
      <c r="F12137" s="205" t="s">
        <v>209</v>
      </c>
      <c r="G12137" s="205" t="s">
        <v>284</v>
      </c>
      <c r="H12137" s="207" t="s">
        <v>133</v>
      </c>
      <c r="I12137" s="207" t="s">
        <v>2125</v>
      </c>
      <c r="J12137" s="207">
        <v>-383.19</v>
      </c>
      <c r="K12137" s="79" t="str">
        <f>IFERROR(IFERROR(VLOOKUP(I12137,'DE-PARA'!B:D,3,0),VLOOKUP(I12137,'DE-PARA'!C:D,2,0)),"NÃO ENCONTRADO")</f>
        <v>Outras Saídas</v>
      </c>
      <c r="L12137" s="56" t="str">
        <f>VLOOKUP(K12137,'Base -Receita-Despesa'!$B:$AS,1,FALSE)</f>
        <v>Outras Saídas</v>
      </c>
    </row>
    <row r="12138" spans="1:12" ht="15" customHeight="1" x14ac:dyDescent="0.3">
      <c r="A12138" s="286" t="str">
        <f t="shared" si="378"/>
        <v>2019</v>
      </c>
      <c r="B12138" s="205" t="s">
        <v>679</v>
      </c>
      <c r="C12138" s="205" t="s">
        <v>680</v>
      </c>
      <c r="D12138" s="72" t="str">
        <f t="shared" si="379"/>
        <v>jul/2019</v>
      </c>
      <c r="E12138" s="206">
        <v>43676</v>
      </c>
      <c r="F12138" s="205" t="s">
        <v>209</v>
      </c>
      <c r="G12138" s="205" t="s">
        <v>284</v>
      </c>
      <c r="H12138" s="207" t="s">
        <v>1425</v>
      </c>
      <c r="I12138" s="207" t="s">
        <v>2125</v>
      </c>
      <c r="J12138" s="207">
        <v>-9.5</v>
      </c>
      <c r="K12138" s="79" t="str">
        <f>IFERROR(IFERROR(VLOOKUP(I12138,'DE-PARA'!B:D,3,0),VLOOKUP(I12138,'DE-PARA'!C:D,2,0)),"NÃO ENCONTRADO")</f>
        <v>Outras Saídas</v>
      </c>
      <c r="L12138" s="56" t="str">
        <f>VLOOKUP(K12138,'Base -Receita-Despesa'!$B:$AS,1,FALSE)</f>
        <v>Outras Saídas</v>
      </c>
    </row>
    <row r="12139" spans="1:12" ht="15" customHeight="1" x14ac:dyDescent="0.3">
      <c r="A12139" s="286" t="str">
        <f t="shared" si="378"/>
        <v>2019</v>
      </c>
      <c r="B12139" s="205" t="s">
        <v>681</v>
      </c>
      <c r="C12139" s="205" t="s">
        <v>680</v>
      </c>
      <c r="D12139" s="72" t="str">
        <f t="shared" si="379"/>
        <v>jul/2019</v>
      </c>
      <c r="E12139" s="206">
        <v>43676</v>
      </c>
      <c r="F12139" s="205" t="s">
        <v>200</v>
      </c>
      <c r="G12139" s="205" t="s">
        <v>284</v>
      </c>
      <c r="H12139" s="207" t="s">
        <v>1875</v>
      </c>
      <c r="I12139" s="207" t="s">
        <v>123</v>
      </c>
      <c r="J12139" s="208">
        <v>-500000</v>
      </c>
      <c r="K12139" s="79" t="str">
        <f>IFERROR(IFERROR(VLOOKUP(I12139,'DE-PARA'!B:D,3,0),VLOOKUP(I12139,'DE-PARA'!C:D,2,0)),"NÃO ENCONTRADO")</f>
        <v>TEV – Transferências Entre Contas (Entradas)</v>
      </c>
      <c r="L12139" s="56" t="str">
        <f>VLOOKUP(K12139,'Base -Receita-Despesa'!$B:$AS,1,FALSE)</f>
        <v>TEV – Transferências Entre Contas (Entradas)</v>
      </c>
    </row>
    <row r="12140" spans="1:12" ht="15" customHeight="1" x14ac:dyDescent="0.3">
      <c r="A12140" s="286" t="str">
        <f t="shared" si="378"/>
        <v>2019</v>
      </c>
      <c r="B12140" s="205" t="s">
        <v>679</v>
      </c>
      <c r="C12140" s="205" t="s">
        <v>680</v>
      </c>
      <c r="D12140" s="72" t="str">
        <f t="shared" si="379"/>
        <v>jul/2019</v>
      </c>
      <c r="E12140" s="206">
        <v>43676</v>
      </c>
      <c r="F12140" s="205" t="s">
        <v>200</v>
      </c>
      <c r="G12140" s="205" t="s">
        <v>284</v>
      </c>
      <c r="H12140" s="207" t="s">
        <v>1875</v>
      </c>
      <c r="I12140" s="207" t="s">
        <v>123</v>
      </c>
      <c r="J12140" s="208">
        <v>500000</v>
      </c>
      <c r="K12140" s="79" t="str">
        <f>IFERROR(IFERROR(VLOOKUP(I12140,'DE-PARA'!B:D,3,0),VLOOKUP(I12140,'DE-PARA'!C:D,2,0)),"NÃO ENCONTRADO")</f>
        <v>TEV – Transferências Entre Contas (Entradas)</v>
      </c>
      <c r="L12140" s="56" t="str">
        <f>VLOOKUP(K12140,'Base -Receita-Despesa'!$B:$AS,1,FALSE)</f>
        <v>TEV – Transferências Entre Contas (Entradas)</v>
      </c>
    </row>
    <row r="12141" spans="1:12" ht="15" customHeight="1" x14ac:dyDescent="0.3">
      <c r="A12141" s="286" t="str">
        <f t="shared" si="378"/>
        <v>2019</v>
      </c>
      <c r="B12141" s="205" t="s">
        <v>679</v>
      </c>
      <c r="C12141" s="205" t="s">
        <v>680</v>
      </c>
      <c r="D12141" s="72" t="str">
        <f t="shared" si="379"/>
        <v>jul/2019</v>
      </c>
      <c r="E12141" s="206">
        <v>43677</v>
      </c>
      <c r="F12141" s="205">
        <v>2</v>
      </c>
      <c r="G12141" s="205" t="s">
        <v>284</v>
      </c>
      <c r="H12141" s="207" t="s">
        <v>2082</v>
      </c>
      <c r="I12141" s="207" t="s">
        <v>233</v>
      </c>
      <c r="J12141" s="208">
        <v>-3300</v>
      </c>
      <c r="K12141" s="79" t="str">
        <f>IFERROR(IFERROR(VLOOKUP(I12141,'DE-PARA'!B:D,3,0),VLOOKUP(I12141,'DE-PARA'!C:D,2,0)),"NÃO ENCONTRADO")</f>
        <v>Pessoal</v>
      </c>
      <c r="L12141" s="56" t="str">
        <f>VLOOKUP(K12141,'Base -Receita-Despesa'!$B:$AS,1,FALSE)</f>
        <v>Pessoal</v>
      </c>
    </row>
    <row r="12142" spans="1:12" ht="15" customHeight="1" x14ac:dyDescent="0.3">
      <c r="A12142" s="286" t="str">
        <f t="shared" si="378"/>
        <v>2019</v>
      </c>
      <c r="B12142" s="205" t="s">
        <v>679</v>
      </c>
      <c r="C12142" s="205" t="s">
        <v>680</v>
      </c>
      <c r="D12142" s="72" t="str">
        <f t="shared" si="379"/>
        <v>jul/2019</v>
      </c>
      <c r="E12142" s="206">
        <v>43677</v>
      </c>
      <c r="F12142" s="205">
        <v>14</v>
      </c>
      <c r="G12142" s="205" t="s">
        <v>284</v>
      </c>
      <c r="H12142" s="207" t="s">
        <v>1989</v>
      </c>
      <c r="I12142" s="207" t="s">
        <v>137</v>
      </c>
      <c r="J12142" s="208">
        <v>-1603.12</v>
      </c>
      <c r="K12142" s="79" t="str">
        <f>IFERROR(IFERROR(VLOOKUP(I12142,'DE-PARA'!B:D,3,0),VLOOKUP(I12142,'DE-PARA'!C:D,2,0)),"NÃO ENCONTRADO")</f>
        <v>Materiais</v>
      </c>
      <c r="L12142" s="56" t="str">
        <f>VLOOKUP(K12142,'Base -Receita-Despesa'!$B:$AS,1,FALSE)</f>
        <v>Materiais</v>
      </c>
    </row>
    <row r="12143" spans="1:12" ht="15" customHeight="1" x14ac:dyDescent="0.3">
      <c r="A12143" s="286" t="str">
        <f t="shared" si="378"/>
        <v>2019</v>
      </c>
      <c r="B12143" s="205" t="s">
        <v>679</v>
      </c>
      <c r="C12143" s="205" t="s">
        <v>680</v>
      </c>
      <c r="D12143" s="72" t="str">
        <f t="shared" si="379"/>
        <v>jul/2019</v>
      </c>
      <c r="E12143" s="206">
        <v>43677</v>
      </c>
      <c r="F12143" s="205">
        <v>15</v>
      </c>
      <c r="G12143" s="205" t="s">
        <v>290</v>
      </c>
      <c r="H12143" s="207" t="s">
        <v>1989</v>
      </c>
      <c r="I12143" s="207" t="s">
        <v>137</v>
      </c>
      <c r="J12143" s="208">
        <v>-8756.76</v>
      </c>
      <c r="K12143" s="79" t="str">
        <f>IFERROR(IFERROR(VLOOKUP(I12143,'DE-PARA'!B:D,3,0),VLOOKUP(I12143,'DE-PARA'!C:D,2,0)),"NÃO ENCONTRADO")</f>
        <v>Materiais</v>
      </c>
      <c r="L12143" s="56" t="str">
        <f>VLOOKUP(K12143,'Base -Receita-Despesa'!$B:$AS,1,FALSE)</f>
        <v>Materiais</v>
      </c>
    </row>
    <row r="12144" spans="1:12" ht="15" customHeight="1" x14ac:dyDescent="0.3">
      <c r="A12144" s="286" t="str">
        <f t="shared" si="378"/>
        <v>2019</v>
      </c>
      <c r="B12144" s="205" t="s">
        <v>679</v>
      </c>
      <c r="C12144" s="205" t="s">
        <v>680</v>
      </c>
      <c r="D12144" s="72" t="str">
        <f t="shared" si="379"/>
        <v>jul/2019</v>
      </c>
      <c r="E12144" s="206">
        <v>43677</v>
      </c>
      <c r="F12144" s="205">
        <v>15</v>
      </c>
      <c r="G12144" s="205" t="s">
        <v>314</v>
      </c>
      <c r="H12144" s="207" t="s">
        <v>1989</v>
      </c>
      <c r="I12144" s="207" t="s">
        <v>137</v>
      </c>
      <c r="J12144" s="208">
        <v>-8756.75</v>
      </c>
      <c r="K12144" s="79" t="str">
        <f>IFERROR(IFERROR(VLOOKUP(I12144,'DE-PARA'!B:D,3,0),VLOOKUP(I12144,'DE-PARA'!C:D,2,0)),"NÃO ENCONTRADO")</f>
        <v>Materiais</v>
      </c>
      <c r="L12144" s="56" t="str">
        <f>VLOOKUP(K12144,'Base -Receita-Despesa'!$B:$AS,1,FALSE)</f>
        <v>Materiais</v>
      </c>
    </row>
    <row r="12145" spans="1:12" ht="15" customHeight="1" x14ac:dyDescent="0.3">
      <c r="A12145" s="286" t="str">
        <f t="shared" si="378"/>
        <v>2019</v>
      </c>
      <c r="B12145" s="205" t="s">
        <v>679</v>
      </c>
      <c r="C12145" s="205" t="s">
        <v>680</v>
      </c>
      <c r="D12145" s="72" t="str">
        <f t="shared" si="379"/>
        <v>jul/2019</v>
      </c>
      <c r="E12145" s="206">
        <v>43677</v>
      </c>
      <c r="F12145" s="205">
        <v>15</v>
      </c>
      <c r="G12145" s="205" t="s">
        <v>310</v>
      </c>
      <c r="H12145" s="207" t="s">
        <v>1989</v>
      </c>
      <c r="I12145" s="207" t="s">
        <v>137</v>
      </c>
      <c r="J12145" s="208">
        <v>-8756.75</v>
      </c>
      <c r="K12145" s="79" t="str">
        <f>IFERROR(IFERROR(VLOOKUP(I12145,'DE-PARA'!B:D,3,0),VLOOKUP(I12145,'DE-PARA'!C:D,2,0)),"NÃO ENCONTRADO")</f>
        <v>Materiais</v>
      </c>
      <c r="L12145" s="56" t="str">
        <f>VLOOKUP(K12145,'Base -Receita-Despesa'!$B:$AS,1,FALSE)</f>
        <v>Materiais</v>
      </c>
    </row>
    <row r="12146" spans="1:12" ht="15" customHeight="1" x14ac:dyDescent="0.3">
      <c r="A12146" s="286" t="str">
        <f t="shared" si="378"/>
        <v>2019</v>
      </c>
      <c r="B12146" s="205" t="s">
        <v>679</v>
      </c>
      <c r="C12146" s="205" t="s">
        <v>680</v>
      </c>
      <c r="D12146" s="72" t="str">
        <f t="shared" si="379"/>
        <v>jul/2019</v>
      </c>
      <c r="E12146" s="206">
        <v>43677</v>
      </c>
      <c r="F12146" s="205">
        <v>16</v>
      </c>
      <c r="G12146" s="205" t="s">
        <v>300</v>
      </c>
      <c r="H12146" s="207" t="s">
        <v>1989</v>
      </c>
      <c r="I12146" s="207" t="s">
        <v>137</v>
      </c>
      <c r="J12146" s="208">
        <v>-4272.43</v>
      </c>
      <c r="K12146" s="79" t="str">
        <f>IFERROR(IFERROR(VLOOKUP(I12146,'DE-PARA'!B:D,3,0),VLOOKUP(I12146,'DE-PARA'!C:D,2,0)),"NÃO ENCONTRADO")</f>
        <v>Materiais</v>
      </c>
      <c r="L12146" s="56" t="str">
        <f>VLOOKUP(K12146,'Base -Receita-Despesa'!$B:$AS,1,FALSE)</f>
        <v>Materiais</v>
      </c>
    </row>
    <row r="12147" spans="1:12" ht="15" customHeight="1" x14ac:dyDescent="0.3">
      <c r="A12147" s="286" t="str">
        <f t="shared" si="378"/>
        <v>2019</v>
      </c>
      <c r="B12147" s="205" t="s">
        <v>679</v>
      </c>
      <c r="C12147" s="205" t="s">
        <v>680</v>
      </c>
      <c r="D12147" s="72" t="str">
        <f t="shared" si="379"/>
        <v>jul/2019</v>
      </c>
      <c r="E12147" s="206">
        <v>43677</v>
      </c>
      <c r="F12147" s="205">
        <v>16</v>
      </c>
      <c r="G12147" s="205" t="s">
        <v>286</v>
      </c>
      <c r="H12147" s="207" t="s">
        <v>1989</v>
      </c>
      <c r="I12147" s="207" t="s">
        <v>137</v>
      </c>
      <c r="J12147" s="208">
        <v>-4272.43</v>
      </c>
      <c r="K12147" s="79" t="str">
        <f>IFERROR(IFERROR(VLOOKUP(I12147,'DE-PARA'!B:D,3,0),VLOOKUP(I12147,'DE-PARA'!C:D,2,0)),"NÃO ENCONTRADO")</f>
        <v>Materiais</v>
      </c>
      <c r="L12147" s="56" t="str">
        <f>VLOOKUP(K12147,'Base -Receita-Despesa'!$B:$AS,1,FALSE)</f>
        <v>Materiais</v>
      </c>
    </row>
    <row r="12148" spans="1:12" ht="15" customHeight="1" x14ac:dyDescent="0.3">
      <c r="A12148" s="286" t="str">
        <f t="shared" si="378"/>
        <v>2019</v>
      </c>
      <c r="B12148" s="205" t="s">
        <v>679</v>
      </c>
      <c r="C12148" s="205" t="s">
        <v>680</v>
      </c>
      <c r="D12148" s="72" t="str">
        <f t="shared" si="379"/>
        <v>jul/2019</v>
      </c>
      <c r="E12148" s="206">
        <v>43677</v>
      </c>
      <c r="F12148" s="205">
        <v>20</v>
      </c>
      <c r="G12148" s="205" t="s">
        <v>284</v>
      </c>
      <c r="H12148" s="207" t="s">
        <v>1896</v>
      </c>
      <c r="I12148" s="207" t="s">
        <v>232</v>
      </c>
      <c r="J12148" s="208">
        <v>-2840.17</v>
      </c>
      <c r="K12148" s="79" t="str">
        <f>IFERROR(IFERROR(VLOOKUP(I12148,'DE-PARA'!B:D,3,0),VLOOKUP(I12148,'DE-PARA'!C:D,2,0)),"NÃO ENCONTRADO")</f>
        <v>Pessoal</v>
      </c>
      <c r="L12148" s="56" t="str">
        <f>VLOOKUP(K12148,'Base -Receita-Despesa'!$B:$AS,1,FALSE)</f>
        <v>Pessoal</v>
      </c>
    </row>
    <row r="12149" spans="1:12" ht="15" customHeight="1" x14ac:dyDescent="0.3">
      <c r="A12149" s="286" t="str">
        <f t="shared" si="378"/>
        <v>2019</v>
      </c>
      <c r="B12149" s="205" t="s">
        <v>679</v>
      </c>
      <c r="C12149" s="205" t="s">
        <v>680</v>
      </c>
      <c r="D12149" s="72" t="str">
        <f t="shared" si="379"/>
        <v>jul/2019</v>
      </c>
      <c r="E12149" s="206">
        <v>43677</v>
      </c>
      <c r="F12149" s="205">
        <v>30</v>
      </c>
      <c r="G12149" s="205" t="s">
        <v>284</v>
      </c>
      <c r="H12149" s="207" t="s">
        <v>1003</v>
      </c>
      <c r="I12149" s="207" t="s">
        <v>257</v>
      </c>
      <c r="J12149" s="208">
        <v>-25562.59</v>
      </c>
      <c r="K12149" s="79" t="str">
        <f>IFERROR(IFERROR(VLOOKUP(I12149,'DE-PARA'!B:D,3,0),VLOOKUP(I12149,'DE-PARA'!C:D,2,0)),"NÃO ENCONTRADO")</f>
        <v>Serviços</v>
      </c>
      <c r="L12149" s="56" t="str">
        <f>VLOOKUP(K12149,'Base -Receita-Despesa'!$B:$AS,1,FALSE)</f>
        <v>Serviços</v>
      </c>
    </row>
    <row r="12150" spans="1:12" ht="15" customHeight="1" x14ac:dyDescent="0.3">
      <c r="A12150" s="286" t="str">
        <f t="shared" si="378"/>
        <v>2019</v>
      </c>
      <c r="B12150" s="205" t="s">
        <v>679</v>
      </c>
      <c r="C12150" s="205" t="s">
        <v>680</v>
      </c>
      <c r="D12150" s="72" t="str">
        <f t="shared" si="379"/>
        <v>jul/2019</v>
      </c>
      <c r="E12150" s="206">
        <v>43677</v>
      </c>
      <c r="F12150" s="205">
        <v>32</v>
      </c>
      <c r="G12150" s="205" t="s">
        <v>284</v>
      </c>
      <c r="H12150" s="207" t="s">
        <v>1766</v>
      </c>
      <c r="I12150" s="207" t="s">
        <v>233</v>
      </c>
      <c r="J12150" s="208">
        <v>-3000</v>
      </c>
      <c r="K12150" s="79" t="str">
        <f>IFERROR(IFERROR(VLOOKUP(I12150,'DE-PARA'!B:D,3,0),VLOOKUP(I12150,'DE-PARA'!C:D,2,0)),"NÃO ENCONTRADO")</f>
        <v>Pessoal</v>
      </c>
      <c r="L12150" s="56" t="str">
        <f>VLOOKUP(K12150,'Base -Receita-Despesa'!$B:$AS,1,FALSE)</f>
        <v>Pessoal</v>
      </c>
    </row>
    <row r="12151" spans="1:12" ht="15" customHeight="1" x14ac:dyDescent="0.3">
      <c r="A12151" s="286" t="str">
        <f t="shared" ref="A12151:A12214" si="380">IF(K12151="NÃO ENCONTRADO",0,RIGHT(D12151,4))</f>
        <v>2019</v>
      </c>
      <c r="B12151" s="205" t="s">
        <v>679</v>
      </c>
      <c r="C12151" s="205" t="s">
        <v>680</v>
      </c>
      <c r="D12151" s="72" t="str">
        <f t="shared" si="379"/>
        <v>jul/2019</v>
      </c>
      <c r="E12151" s="206">
        <v>43677</v>
      </c>
      <c r="F12151" s="205">
        <v>88</v>
      </c>
      <c r="G12151" s="205" t="s">
        <v>284</v>
      </c>
      <c r="H12151" s="207" t="s">
        <v>1005</v>
      </c>
      <c r="I12151" s="207" t="s">
        <v>232</v>
      </c>
      <c r="J12151" s="208">
        <v>-54115.82</v>
      </c>
      <c r="K12151" s="79" t="str">
        <f>IFERROR(IFERROR(VLOOKUP(I12151,'DE-PARA'!B:D,3,0),VLOOKUP(I12151,'DE-PARA'!C:D,2,0)),"NÃO ENCONTRADO")</f>
        <v>Pessoal</v>
      </c>
      <c r="L12151" s="56" t="str">
        <f>VLOOKUP(K12151,'Base -Receita-Despesa'!$B:$AS,1,FALSE)</f>
        <v>Pessoal</v>
      </c>
    </row>
    <row r="12152" spans="1:12" ht="15" customHeight="1" x14ac:dyDescent="0.3">
      <c r="A12152" s="286" t="str">
        <f t="shared" si="380"/>
        <v>2019</v>
      </c>
      <c r="B12152" s="205" t="s">
        <v>679</v>
      </c>
      <c r="C12152" s="205" t="s">
        <v>680</v>
      </c>
      <c r="D12152" s="72" t="str">
        <f t="shared" si="379"/>
        <v>jul/2019</v>
      </c>
      <c r="E12152" s="206">
        <v>43677</v>
      </c>
      <c r="F12152" s="205">
        <v>90</v>
      </c>
      <c r="G12152" s="205" t="s">
        <v>284</v>
      </c>
      <c r="H12152" s="207" t="s">
        <v>1005</v>
      </c>
      <c r="I12152" s="207" t="s">
        <v>232</v>
      </c>
      <c r="J12152" s="208">
        <v>-96202.34</v>
      </c>
      <c r="K12152" s="79" t="str">
        <f>IFERROR(IFERROR(VLOOKUP(I12152,'DE-PARA'!B:D,3,0),VLOOKUP(I12152,'DE-PARA'!C:D,2,0)),"NÃO ENCONTRADO")</f>
        <v>Pessoal</v>
      </c>
      <c r="L12152" s="56" t="str">
        <f>VLOOKUP(K12152,'Base -Receita-Despesa'!$B:$AS,1,FALSE)</f>
        <v>Pessoal</v>
      </c>
    </row>
    <row r="12153" spans="1:12" ht="15" customHeight="1" x14ac:dyDescent="0.3">
      <c r="A12153" s="286" t="str">
        <f t="shared" si="380"/>
        <v>2019</v>
      </c>
      <c r="B12153" s="205" t="s">
        <v>679</v>
      </c>
      <c r="C12153" s="205" t="s">
        <v>680</v>
      </c>
      <c r="D12153" s="72" t="str">
        <f t="shared" si="379"/>
        <v>jul/2019</v>
      </c>
      <c r="E12153" s="206">
        <v>43677</v>
      </c>
      <c r="F12153" s="205">
        <v>153</v>
      </c>
      <c r="G12153" s="205" t="s">
        <v>284</v>
      </c>
      <c r="H12153" s="207" t="s">
        <v>2056</v>
      </c>
      <c r="I12153" s="207" t="s">
        <v>232</v>
      </c>
      <c r="J12153" s="208">
        <v>-337630</v>
      </c>
      <c r="K12153" s="79" t="str">
        <f>IFERROR(IFERROR(VLOOKUP(I12153,'DE-PARA'!B:D,3,0),VLOOKUP(I12153,'DE-PARA'!C:D,2,0)),"NÃO ENCONTRADO")</f>
        <v>Pessoal</v>
      </c>
      <c r="L12153" s="56" t="str">
        <f>VLOOKUP(K12153,'Base -Receita-Despesa'!$B:$AS,1,FALSE)</f>
        <v>Pessoal</v>
      </c>
    </row>
    <row r="12154" spans="1:12" ht="15" customHeight="1" x14ac:dyDescent="0.3">
      <c r="A12154" s="286" t="str">
        <f t="shared" si="380"/>
        <v>2019</v>
      </c>
      <c r="B12154" s="205" t="s">
        <v>679</v>
      </c>
      <c r="C12154" s="205" t="s">
        <v>680</v>
      </c>
      <c r="D12154" s="72" t="str">
        <f t="shared" si="379"/>
        <v>jul/2019</v>
      </c>
      <c r="E12154" s="206">
        <v>43677</v>
      </c>
      <c r="F12154" s="205">
        <v>154</v>
      </c>
      <c r="G12154" s="205" t="s">
        <v>284</v>
      </c>
      <c r="H12154" s="207" t="s">
        <v>2056</v>
      </c>
      <c r="I12154" s="207" t="s">
        <v>232</v>
      </c>
      <c r="J12154" s="208">
        <v>-63972</v>
      </c>
      <c r="K12154" s="79" t="str">
        <f>IFERROR(IFERROR(VLOOKUP(I12154,'DE-PARA'!B:D,3,0),VLOOKUP(I12154,'DE-PARA'!C:D,2,0)),"NÃO ENCONTRADO")</f>
        <v>Pessoal</v>
      </c>
      <c r="L12154" s="56" t="str">
        <f>VLOOKUP(K12154,'Base -Receita-Despesa'!$B:$AS,1,FALSE)</f>
        <v>Pessoal</v>
      </c>
    </row>
    <row r="12155" spans="1:12" ht="15" customHeight="1" x14ac:dyDescent="0.3">
      <c r="A12155" s="286" t="str">
        <f t="shared" si="380"/>
        <v>2019</v>
      </c>
      <c r="B12155" s="205" t="s">
        <v>679</v>
      </c>
      <c r="C12155" s="205" t="s">
        <v>680</v>
      </c>
      <c r="D12155" s="72" t="str">
        <f t="shared" si="379"/>
        <v>jul/2019</v>
      </c>
      <c r="E12155" s="206">
        <v>43677</v>
      </c>
      <c r="F12155" s="205">
        <v>202</v>
      </c>
      <c r="G12155" s="205" t="s">
        <v>284</v>
      </c>
      <c r="H12155" s="207" t="s">
        <v>2104</v>
      </c>
      <c r="I12155" s="207" t="s">
        <v>232</v>
      </c>
      <c r="J12155" s="208">
        <v>-27310.15</v>
      </c>
      <c r="K12155" s="79" t="str">
        <f>IFERROR(IFERROR(VLOOKUP(I12155,'DE-PARA'!B:D,3,0),VLOOKUP(I12155,'DE-PARA'!C:D,2,0)),"NÃO ENCONTRADO")</f>
        <v>Pessoal</v>
      </c>
      <c r="L12155" s="56" t="str">
        <f>VLOOKUP(K12155,'Base -Receita-Despesa'!$B:$AS,1,FALSE)</f>
        <v>Pessoal</v>
      </c>
    </row>
    <row r="12156" spans="1:12" ht="15" customHeight="1" x14ac:dyDescent="0.3">
      <c r="A12156" s="286" t="str">
        <f t="shared" si="380"/>
        <v>2019</v>
      </c>
      <c r="B12156" s="205" t="s">
        <v>679</v>
      </c>
      <c r="C12156" s="205" t="s">
        <v>680</v>
      </c>
      <c r="D12156" s="72" t="str">
        <f t="shared" si="379"/>
        <v>jul/2019</v>
      </c>
      <c r="E12156" s="206">
        <v>43677</v>
      </c>
      <c r="F12156" s="205">
        <v>271</v>
      </c>
      <c r="G12156" s="205" t="s">
        <v>284</v>
      </c>
      <c r="H12156" s="207" t="s">
        <v>999</v>
      </c>
      <c r="I12156" s="207" t="s">
        <v>232</v>
      </c>
      <c r="J12156" s="208">
        <v>-22545.69</v>
      </c>
      <c r="K12156" s="79" t="str">
        <f>IFERROR(IFERROR(VLOOKUP(I12156,'DE-PARA'!B:D,3,0),VLOOKUP(I12156,'DE-PARA'!C:D,2,0)),"NÃO ENCONTRADO")</f>
        <v>Pessoal</v>
      </c>
      <c r="L12156" s="56" t="str">
        <f>VLOOKUP(K12156,'Base -Receita-Despesa'!$B:$AS,1,FALSE)</f>
        <v>Pessoal</v>
      </c>
    </row>
    <row r="12157" spans="1:12" ht="15" customHeight="1" x14ac:dyDescent="0.3">
      <c r="A12157" s="286" t="str">
        <f t="shared" si="380"/>
        <v>2019</v>
      </c>
      <c r="B12157" s="205" t="s">
        <v>679</v>
      </c>
      <c r="C12157" s="205" t="s">
        <v>680</v>
      </c>
      <c r="D12157" s="72" t="str">
        <f t="shared" si="379"/>
        <v>jul/2019</v>
      </c>
      <c r="E12157" s="206">
        <v>43677</v>
      </c>
      <c r="F12157" s="205">
        <v>300</v>
      </c>
      <c r="G12157" s="205" t="s">
        <v>284</v>
      </c>
      <c r="H12157" s="207" t="s">
        <v>1059</v>
      </c>
      <c r="I12157" s="207" t="s">
        <v>232</v>
      </c>
      <c r="J12157" s="208">
        <v>-28134.97</v>
      </c>
      <c r="K12157" s="79" t="str">
        <f>IFERROR(IFERROR(VLOOKUP(I12157,'DE-PARA'!B:D,3,0),VLOOKUP(I12157,'DE-PARA'!C:D,2,0)),"NÃO ENCONTRADO")</f>
        <v>Pessoal</v>
      </c>
      <c r="L12157" s="56" t="str">
        <f>VLOOKUP(K12157,'Base -Receita-Despesa'!$B:$AS,1,FALSE)</f>
        <v>Pessoal</v>
      </c>
    </row>
    <row r="12158" spans="1:12" ht="15" customHeight="1" x14ac:dyDescent="0.3">
      <c r="A12158" s="286" t="str">
        <f t="shared" si="380"/>
        <v>2019</v>
      </c>
      <c r="B12158" s="205" t="s">
        <v>679</v>
      </c>
      <c r="C12158" s="205" t="s">
        <v>680</v>
      </c>
      <c r="D12158" s="72" t="str">
        <f t="shared" si="379"/>
        <v>jul/2019</v>
      </c>
      <c r="E12158" s="206">
        <v>43677</v>
      </c>
      <c r="F12158" s="205">
        <v>21210</v>
      </c>
      <c r="G12158" s="205" t="s">
        <v>284</v>
      </c>
      <c r="H12158" s="207" t="s">
        <v>1011</v>
      </c>
      <c r="I12158" s="207" t="s">
        <v>137</v>
      </c>
      <c r="J12158" s="208">
        <v>-6218.13</v>
      </c>
      <c r="K12158" s="79" t="str">
        <f>IFERROR(IFERROR(VLOOKUP(I12158,'DE-PARA'!B:D,3,0),VLOOKUP(I12158,'DE-PARA'!C:D,2,0)),"NÃO ENCONTRADO")</f>
        <v>Materiais</v>
      </c>
      <c r="L12158" s="56" t="str">
        <f>VLOOKUP(K12158,'Base -Receita-Despesa'!$B:$AS,1,FALSE)</f>
        <v>Materiais</v>
      </c>
    </row>
    <row r="12159" spans="1:12" ht="15" customHeight="1" x14ac:dyDescent="0.3">
      <c r="A12159" s="286" t="str">
        <f t="shared" si="380"/>
        <v>2019</v>
      </c>
      <c r="B12159" s="205" t="s">
        <v>679</v>
      </c>
      <c r="C12159" s="205" t="s">
        <v>680</v>
      </c>
      <c r="D12159" s="72" t="str">
        <f t="shared" si="379"/>
        <v>jul/2019</v>
      </c>
      <c r="E12159" s="206">
        <v>43677</v>
      </c>
      <c r="F12159" s="205">
        <v>21210</v>
      </c>
      <c r="G12159" s="205" t="s">
        <v>284</v>
      </c>
      <c r="H12159" s="207" t="s">
        <v>1011</v>
      </c>
      <c r="I12159" s="207" t="s">
        <v>189</v>
      </c>
      <c r="J12159" s="207">
        <v>-8.2899999999999991</v>
      </c>
      <c r="K12159" s="79" t="str">
        <f>IFERROR(IFERROR(VLOOKUP(I12159,'DE-PARA'!B:D,3,0),VLOOKUP(I12159,'DE-PARA'!C:D,2,0)),"NÃO ENCONTRADO")</f>
        <v>Outras Saídas</v>
      </c>
      <c r="L12159" s="56" t="str">
        <f>VLOOKUP(K12159,'Base -Receita-Despesa'!$B:$AS,1,FALSE)</f>
        <v>Outras Saídas</v>
      </c>
    </row>
    <row r="12160" spans="1:12" ht="15" customHeight="1" x14ac:dyDescent="0.3">
      <c r="A12160" s="286" t="str">
        <f t="shared" si="380"/>
        <v>2019</v>
      </c>
      <c r="B12160" s="205" t="s">
        <v>679</v>
      </c>
      <c r="C12160" s="205" t="s">
        <v>680</v>
      </c>
      <c r="D12160" s="72" t="str">
        <f t="shared" si="379"/>
        <v>jul/2019</v>
      </c>
      <c r="E12160" s="206">
        <v>43677</v>
      </c>
      <c r="F12160" s="205">
        <v>4629446</v>
      </c>
      <c r="G12160" s="205" t="s">
        <v>284</v>
      </c>
      <c r="H12160" s="207" t="s">
        <v>216</v>
      </c>
      <c r="I12160" s="207" t="s">
        <v>135</v>
      </c>
      <c r="J12160" s="208">
        <v>-3140.78</v>
      </c>
      <c r="K12160" s="79" t="str">
        <f>IFERROR(IFERROR(VLOOKUP(I12160,'DE-PARA'!B:D,3,0),VLOOKUP(I12160,'DE-PARA'!C:D,2,0)),"NÃO ENCONTRADO")</f>
        <v>Concessionárias (água, luz e telefone)</v>
      </c>
      <c r="L12160" s="56" t="str">
        <f>VLOOKUP(K12160,'Base -Receita-Despesa'!$B:$AS,1,FALSE)</f>
        <v>Concessionárias (água, luz e telefone)</v>
      </c>
    </row>
    <row r="12161" spans="1:12" ht="15" customHeight="1" x14ac:dyDescent="0.3">
      <c r="A12161" s="286" t="str">
        <f t="shared" si="380"/>
        <v>2019</v>
      </c>
      <c r="B12161" s="205" t="s">
        <v>679</v>
      </c>
      <c r="C12161" s="205" t="s">
        <v>680</v>
      </c>
      <c r="D12161" s="72" t="str">
        <f t="shared" si="379"/>
        <v>jul/2019</v>
      </c>
      <c r="E12161" s="206">
        <v>43677</v>
      </c>
      <c r="F12161" s="257">
        <v>2903905724</v>
      </c>
      <c r="G12161" s="205" t="s">
        <v>284</v>
      </c>
      <c r="H12161" s="207" t="s">
        <v>304</v>
      </c>
      <c r="I12161" s="207" t="s">
        <v>136</v>
      </c>
      <c r="J12161" s="208">
        <v>-11986.5</v>
      </c>
      <c r="K12161" s="79" t="str">
        <f>IFERROR(IFERROR(VLOOKUP(I12161,'DE-PARA'!B:D,3,0),VLOOKUP(I12161,'DE-PARA'!C:D,2,0)),"NÃO ENCONTRADO")</f>
        <v>Concessionárias (água, luz e telefone)</v>
      </c>
      <c r="L12161" s="56" t="str">
        <f>VLOOKUP(K12161,'Base -Receita-Despesa'!$B:$AS,1,FALSE)</f>
        <v>Concessionárias (água, luz e telefone)</v>
      </c>
    </row>
    <row r="12162" spans="1:12" ht="15" customHeight="1" x14ac:dyDescent="0.3">
      <c r="A12162" s="286" t="str">
        <f t="shared" si="380"/>
        <v>2019</v>
      </c>
      <c r="B12162" s="205" t="s">
        <v>679</v>
      </c>
      <c r="C12162" s="205" t="s">
        <v>680</v>
      </c>
      <c r="D12162" s="72" t="str">
        <f t="shared" si="379"/>
        <v>jul/2019</v>
      </c>
      <c r="E12162" s="206">
        <v>43677</v>
      </c>
      <c r="F12162" s="205" t="s">
        <v>1606</v>
      </c>
      <c r="G12162" s="205" t="s">
        <v>284</v>
      </c>
      <c r="H12162" s="207" t="s">
        <v>1876</v>
      </c>
      <c r="I12162" s="207" t="s">
        <v>201</v>
      </c>
      <c r="J12162" s="208">
        <v>-1696180.39</v>
      </c>
      <c r="K12162" s="79" t="str">
        <f>IFERROR(IFERROR(VLOOKUP(I12162,'DE-PARA'!B:D,3,0),VLOOKUP(I12162,'DE-PARA'!C:D,2,0)),"NÃO ENCONTRADO")</f>
        <v>Saídas Da C/A Por Regates (-)</v>
      </c>
      <c r="L12162" s="56" t="str">
        <f>VLOOKUP(K12162,'Base -Receita-Despesa'!$B:$AS,1,FALSE)</f>
        <v>SAÍDAS DA C/A POR REGATES (-)</v>
      </c>
    </row>
    <row r="12163" spans="1:12" ht="15" customHeight="1" x14ac:dyDescent="0.3">
      <c r="A12163" s="286" t="str">
        <f t="shared" si="380"/>
        <v>2019</v>
      </c>
      <c r="B12163" s="205" t="s">
        <v>679</v>
      </c>
      <c r="C12163" s="205" t="s">
        <v>680</v>
      </c>
      <c r="D12163" s="72" t="str">
        <f t="shared" si="379"/>
        <v>jul/2019</v>
      </c>
      <c r="E12163" s="206">
        <v>43677</v>
      </c>
      <c r="F12163" s="205" t="s">
        <v>1999</v>
      </c>
      <c r="G12163" s="205" t="s">
        <v>284</v>
      </c>
      <c r="H12163" s="207" t="s">
        <v>2143</v>
      </c>
      <c r="I12163" s="207" t="s">
        <v>265</v>
      </c>
      <c r="J12163" s="207">
        <v>-625.14</v>
      </c>
      <c r="K12163" s="79" t="str">
        <f>IFERROR(IFERROR(VLOOKUP(I12163,'DE-PARA'!B:D,3,0),VLOOKUP(I12163,'DE-PARA'!C:D,2,0)),"NÃO ENCONTRADO")</f>
        <v>Despesas com Viagens</v>
      </c>
      <c r="L12163" s="56" t="str">
        <f>VLOOKUP(K12163,'Base -Receita-Despesa'!$B:$AS,1,FALSE)</f>
        <v>Despesas com Viagens</v>
      </c>
    </row>
    <row r="12164" spans="1:12" ht="15" customHeight="1" x14ac:dyDescent="0.3">
      <c r="A12164" s="286" t="str">
        <f t="shared" si="380"/>
        <v>2019</v>
      </c>
      <c r="B12164" s="205" t="s">
        <v>679</v>
      </c>
      <c r="C12164" s="205" t="s">
        <v>680</v>
      </c>
      <c r="D12164" s="72" t="str">
        <f t="shared" ref="D12164:D12227" si="381">TEXT(E12164,"mmm/aaaa")</f>
        <v>jul/2019</v>
      </c>
      <c r="E12164" s="206">
        <v>43677</v>
      </c>
      <c r="F12164" s="205" t="s">
        <v>1999</v>
      </c>
      <c r="G12164" s="205" t="s">
        <v>284</v>
      </c>
      <c r="H12164" s="207" t="s">
        <v>205</v>
      </c>
      <c r="I12164" s="207" t="s">
        <v>265</v>
      </c>
      <c r="J12164" s="207">
        <v>-600.44000000000005</v>
      </c>
      <c r="K12164" s="79" t="str">
        <f>IFERROR(IFERROR(VLOOKUP(I12164,'DE-PARA'!B:D,3,0),VLOOKUP(I12164,'DE-PARA'!C:D,2,0)),"NÃO ENCONTRADO")</f>
        <v>Despesas com Viagens</v>
      </c>
      <c r="L12164" s="56" t="str">
        <f>VLOOKUP(K12164,'Base -Receita-Despesa'!$B:$AS,1,FALSE)</f>
        <v>Despesas com Viagens</v>
      </c>
    </row>
    <row r="12165" spans="1:12" ht="15" customHeight="1" x14ac:dyDescent="0.3">
      <c r="A12165" s="286" t="str">
        <f t="shared" si="380"/>
        <v>2019</v>
      </c>
      <c r="B12165" s="205" t="s">
        <v>679</v>
      </c>
      <c r="C12165" s="205" t="s">
        <v>680</v>
      </c>
      <c r="D12165" s="72" t="str">
        <f t="shared" si="381"/>
        <v>jul/2019</v>
      </c>
      <c r="E12165" s="206">
        <v>43677</v>
      </c>
      <c r="F12165" s="205" t="s">
        <v>1999</v>
      </c>
      <c r="G12165" s="205" t="s">
        <v>284</v>
      </c>
      <c r="H12165" s="207" t="s">
        <v>205</v>
      </c>
      <c r="I12165" s="207" t="s">
        <v>265</v>
      </c>
      <c r="J12165" s="207">
        <v>-262.5</v>
      </c>
      <c r="K12165" s="79" t="str">
        <f>IFERROR(IFERROR(VLOOKUP(I12165,'DE-PARA'!B:D,3,0),VLOOKUP(I12165,'DE-PARA'!C:D,2,0)),"NÃO ENCONTRADO")</f>
        <v>Despesas com Viagens</v>
      </c>
      <c r="L12165" s="56" t="str">
        <f>VLOOKUP(K12165,'Base -Receita-Despesa'!$B:$AS,1,FALSE)</f>
        <v>Despesas com Viagens</v>
      </c>
    </row>
    <row r="12166" spans="1:12" ht="15" customHeight="1" x14ac:dyDescent="0.3">
      <c r="A12166" s="286" t="str">
        <f t="shared" si="380"/>
        <v>2019</v>
      </c>
      <c r="B12166" s="205" t="s">
        <v>679</v>
      </c>
      <c r="C12166" s="205" t="s">
        <v>680</v>
      </c>
      <c r="D12166" s="72" t="str">
        <f t="shared" si="381"/>
        <v>jul/2019</v>
      </c>
      <c r="E12166" s="206">
        <v>43677</v>
      </c>
      <c r="F12166" s="205" t="s">
        <v>1999</v>
      </c>
      <c r="G12166" s="205" t="s">
        <v>284</v>
      </c>
      <c r="H12166" s="207" t="s">
        <v>205</v>
      </c>
      <c r="I12166" s="207" t="s">
        <v>265</v>
      </c>
      <c r="J12166" s="207">
        <v>-50</v>
      </c>
      <c r="K12166" s="79" t="str">
        <f>IFERROR(IFERROR(VLOOKUP(I12166,'DE-PARA'!B:D,3,0),VLOOKUP(I12166,'DE-PARA'!C:D,2,0)),"NÃO ENCONTRADO")</f>
        <v>Despesas com Viagens</v>
      </c>
      <c r="L12166" s="56" t="str">
        <f>VLOOKUP(K12166,'Base -Receita-Despesa'!$B:$AS,1,FALSE)</f>
        <v>Despesas com Viagens</v>
      </c>
    </row>
    <row r="12167" spans="1:12" ht="15" customHeight="1" x14ac:dyDescent="0.3">
      <c r="A12167" s="286" t="str">
        <f t="shared" si="380"/>
        <v>2019</v>
      </c>
      <c r="B12167" s="205" t="s">
        <v>679</v>
      </c>
      <c r="C12167" s="205" t="s">
        <v>680</v>
      </c>
      <c r="D12167" s="72" t="str">
        <f t="shared" si="381"/>
        <v>jul/2019</v>
      </c>
      <c r="E12167" s="206">
        <v>43677</v>
      </c>
      <c r="F12167" s="205" t="s">
        <v>1999</v>
      </c>
      <c r="G12167" s="205" t="s">
        <v>284</v>
      </c>
      <c r="H12167" s="207" t="s">
        <v>205</v>
      </c>
      <c r="I12167" s="207" t="s">
        <v>265</v>
      </c>
      <c r="J12167" s="207">
        <v>-50</v>
      </c>
      <c r="K12167" s="79" t="str">
        <f>IFERROR(IFERROR(VLOOKUP(I12167,'DE-PARA'!B:D,3,0),VLOOKUP(I12167,'DE-PARA'!C:D,2,0)),"NÃO ENCONTRADO")</f>
        <v>Despesas com Viagens</v>
      </c>
      <c r="L12167" s="56" t="str">
        <f>VLOOKUP(K12167,'Base -Receita-Despesa'!$B:$AS,1,FALSE)</f>
        <v>Despesas com Viagens</v>
      </c>
    </row>
    <row r="12168" spans="1:12" ht="15" customHeight="1" x14ac:dyDescent="0.3">
      <c r="A12168" s="286" t="str">
        <f t="shared" si="380"/>
        <v>2019</v>
      </c>
      <c r="B12168" s="205" t="s">
        <v>679</v>
      </c>
      <c r="C12168" s="205" t="s">
        <v>680</v>
      </c>
      <c r="D12168" s="72" t="str">
        <f t="shared" si="381"/>
        <v>jul/2019</v>
      </c>
      <c r="E12168" s="206">
        <v>43677</v>
      </c>
      <c r="F12168" s="205" t="s">
        <v>1999</v>
      </c>
      <c r="G12168" s="205" t="s">
        <v>284</v>
      </c>
      <c r="H12168" s="207" t="s">
        <v>1078</v>
      </c>
      <c r="I12168" s="207" t="s">
        <v>265</v>
      </c>
      <c r="J12168" s="207">
        <v>-481.46</v>
      </c>
      <c r="K12168" s="79" t="str">
        <f>IFERROR(IFERROR(VLOOKUP(I12168,'DE-PARA'!B:D,3,0),VLOOKUP(I12168,'DE-PARA'!C:D,2,0)),"NÃO ENCONTRADO")</f>
        <v>Despesas com Viagens</v>
      </c>
      <c r="L12168" s="56" t="str">
        <f>VLOOKUP(K12168,'Base -Receita-Despesa'!$B:$AS,1,FALSE)</f>
        <v>Despesas com Viagens</v>
      </c>
    </row>
    <row r="12169" spans="1:12" ht="15" customHeight="1" x14ac:dyDescent="0.3">
      <c r="A12169" s="286" t="str">
        <f t="shared" si="380"/>
        <v>2019</v>
      </c>
      <c r="B12169" s="205" t="s">
        <v>679</v>
      </c>
      <c r="C12169" s="205" t="s">
        <v>680</v>
      </c>
      <c r="D12169" s="72" t="str">
        <f t="shared" si="381"/>
        <v>jul/2019</v>
      </c>
      <c r="E12169" s="206">
        <v>43677</v>
      </c>
      <c r="F12169" s="205" t="s">
        <v>1999</v>
      </c>
      <c r="G12169" s="205" t="s">
        <v>284</v>
      </c>
      <c r="H12169" s="207" t="s">
        <v>322</v>
      </c>
      <c r="I12169" s="207" t="s">
        <v>265</v>
      </c>
      <c r="J12169" s="207">
        <v>-510</v>
      </c>
      <c r="K12169" s="79" t="str">
        <f>IFERROR(IFERROR(VLOOKUP(I12169,'DE-PARA'!B:D,3,0),VLOOKUP(I12169,'DE-PARA'!C:D,2,0)),"NÃO ENCONTRADO")</f>
        <v>Despesas com Viagens</v>
      </c>
      <c r="L12169" s="56" t="str">
        <f>VLOOKUP(K12169,'Base -Receita-Despesa'!$B:$AS,1,FALSE)</f>
        <v>Despesas com Viagens</v>
      </c>
    </row>
    <row r="12170" spans="1:12" ht="15" customHeight="1" x14ac:dyDescent="0.3">
      <c r="A12170" s="286" t="str">
        <f t="shared" si="380"/>
        <v>2019</v>
      </c>
      <c r="B12170" s="205" t="s">
        <v>679</v>
      </c>
      <c r="C12170" s="205" t="s">
        <v>680</v>
      </c>
      <c r="D12170" s="72" t="str">
        <f t="shared" si="381"/>
        <v>jul/2019</v>
      </c>
      <c r="E12170" s="206">
        <v>43677</v>
      </c>
      <c r="F12170" s="205" t="s">
        <v>1999</v>
      </c>
      <c r="G12170" s="205" t="s">
        <v>284</v>
      </c>
      <c r="H12170" s="207" t="s">
        <v>322</v>
      </c>
      <c r="I12170" s="207" t="s">
        <v>265</v>
      </c>
      <c r="J12170" s="207">
        <v>-250</v>
      </c>
      <c r="K12170" s="79" t="str">
        <f>IFERROR(IFERROR(VLOOKUP(I12170,'DE-PARA'!B:D,3,0),VLOOKUP(I12170,'DE-PARA'!C:D,2,0)),"NÃO ENCONTRADO")</f>
        <v>Despesas com Viagens</v>
      </c>
      <c r="L12170" s="56" t="str">
        <f>VLOOKUP(K12170,'Base -Receita-Despesa'!$B:$AS,1,FALSE)</f>
        <v>Despesas com Viagens</v>
      </c>
    </row>
    <row r="12171" spans="1:12" ht="15" customHeight="1" x14ac:dyDescent="0.3">
      <c r="A12171" s="286" t="str">
        <f t="shared" si="380"/>
        <v>2019</v>
      </c>
      <c r="B12171" s="205" t="s">
        <v>679</v>
      </c>
      <c r="C12171" s="205" t="s">
        <v>680</v>
      </c>
      <c r="D12171" s="72" t="str">
        <f t="shared" si="381"/>
        <v>jul/2019</v>
      </c>
      <c r="E12171" s="206">
        <v>43677</v>
      </c>
      <c r="F12171" s="205" t="s">
        <v>1999</v>
      </c>
      <c r="G12171" s="205" t="s">
        <v>284</v>
      </c>
      <c r="H12171" s="207" t="s">
        <v>322</v>
      </c>
      <c r="I12171" s="207" t="s">
        <v>265</v>
      </c>
      <c r="J12171" s="207">
        <v>-210</v>
      </c>
      <c r="K12171" s="79" t="str">
        <f>IFERROR(IFERROR(VLOOKUP(I12171,'DE-PARA'!B:D,3,0),VLOOKUP(I12171,'DE-PARA'!C:D,2,0)),"NÃO ENCONTRADO")</f>
        <v>Despesas com Viagens</v>
      </c>
      <c r="L12171" s="56" t="str">
        <f>VLOOKUP(K12171,'Base -Receita-Despesa'!$B:$AS,1,FALSE)</f>
        <v>Despesas com Viagens</v>
      </c>
    </row>
    <row r="12172" spans="1:12" ht="15" customHeight="1" x14ac:dyDescent="0.3">
      <c r="A12172" s="286" t="str">
        <f t="shared" si="380"/>
        <v>2019</v>
      </c>
      <c r="B12172" s="205" t="s">
        <v>679</v>
      </c>
      <c r="C12172" s="205" t="s">
        <v>680</v>
      </c>
      <c r="D12172" s="72" t="str">
        <f t="shared" si="381"/>
        <v>jul/2019</v>
      </c>
      <c r="E12172" s="206">
        <v>43677</v>
      </c>
      <c r="F12172" s="205" t="s">
        <v>1999</v>
      </c>
      <c r="G12172" s="205" t="s">
        <v>284</v>
      </c>
      <c r="H12172" s="207" t="s">
        <v>322</v>
      </c>
      <c r="I12172" s="207" t="s">
        <v>265</v>
      </c>
      <c r="J12172" s="207">
        <v>-210</v>
      </c>
      <c r="K12172" s="79" t="str">
        <f>IFERROR(IFERROR(VLOOKUP(I12172,'DE-PARA'!B:D,3,0),VLOOKUP(I12172,'DE-PARA'!C:D,2,0)),"NÃO ENCONTRADO")</f>
        <v>Despesas com Viagens</v>
      </c>
      <c r="L12172" s="56" t="str">
        <f>VLOOKUP(K12172,'Base -Receita-Despesa'!$B:$AS,1,FALSE)</f>
        <v>Despesas com Viagens</v>
      </c>
    </row>
    <row r="12173" spans="1:12" ht="15" customHeight="1" x14ac:dyDescent="0.3">
      <c r="A12173" s="286" t="str">
        <f t="shared" si="380"/>
        <v>2019</v>
      </c>
      <c r="B12173" s="205" t="s">
        <v>679</v>
      </c>
      <c r="C12173" s="205" t="s">
        <v>680</v>
      </c>
      <c r="D12173" s="72" t="str">
        <f t="shared" si="381"/>
        <v>jul/2019</v>
      </c>
      <c r="E12173" s="206">
        <v>43677</v>
      </c>
      <c r="F12173" s="205" t="s">
        <v>1999</v>
      </c>
      <c r="G12173" s="205" t="s">
        <v>284</v>
      </c>
      <c r="H12173" s="207" t="s">
        <v>322</v>
      </c>
      <c r="I12173" s="207" t="s">
        <v>265</v>
      </c>
      <c r="J12173" s="207">
        <v>-170</v>
      </c>
      <c r="K12173" s="79" t="str">
        <f>IFERROR(IFERROR(VLOOKUP(I12173,'DE-PARA'!B:D,3,0),VLOOKUP(I12173,'DE-PARA'!C:D,2,0)),"NÃO ENCONTRADO")</f>
        <v>Despesas com Viagens</v>
      </c>
      <c r="L12173" s="56" t="str">
        <f>VLOOKUP(K12173,'Base -Receita-Despesa'!$B:$AS,1,FALSE)</f>
        <v>Despesas com Viagens</v>
      </c>
    </row>
    <row r="12174" spans="1:12" ht="15" customHeight="1" x14ac:dyDescent="0.3">
      <c r="A12174" s="286" t="str">
        <f t="shared" si="380"/>
        <v>2019</v>
      </c>
      <c r="B12174" s="205" t="s">
        <v>679</v>
      </c>
      <c r="C12174" s="205" t="s">
        <v>680</v>
      </c>
      <c r="D12174" s="72" t="str">
        <f t="shared" si="381"/>
        <v>jul/2019</v>
      </c>
      <c r="E12174" s="206">
        <v>43677</v>
      </c>
      <c r="F12174" s="205" t="s">
        <v>1999</v>
      </c>
      <c r="G12174" s="205" t="s">
        <v>284</v>
      </c>
      <c r="H12174" s="207" t="s">
        <v>1554</v>
      </c>
      <c r="I12174" s="207" t="s">
        <v>265</v>
      </c>
      <c r="J12174" s="207">
        <v>-480.44</v>
      </c>
      <c r="K12174" s="79" t="str">
        <f>IFERROR(IFERROR(VLOOKUP(I12174,'DE-PARA'!B:D,3,0),VLOOKUP(I12174,'DE-PARA'!C:D,2,0)),"NÃO ENCONTRADO")</f>
        <v>Despesas com Viagens</v>
      </c>
      <c r="L12174" s="56" t="str">
        <f>VLOOKUP(K12174,'Base -Receita-Despesa'!$B:$AS,1,FALSE)</f>
        <v>Despesas com Viagens</v>
      </c>
    </row>
    <row r="12175" spans="1:12" ht="15" customHeight="1" x14ac:dyDescent="0.3">
      <c r="A12175" s="286" t="str">
        <f t="shared" si="380"/>
        <v>2019</v>
      </c>
      <c r="B12175" s="205" t="s">
        <v>679</v>
      </c>
      <c r="C12175" s="205" t="s">
        <v>680</v>
      </c>
      <c r="D12175" s="72" t="str">
        <f t="shared" si="381"/>
        <v>jul/2019</v>
      </c>
      <c r="E12175" s="206">
        <v>43677</v>
      </c>
      <c r="F12175" s="205" t="s">
        <v>1999</v>
      </c>
      <c r="G12175" s="205" t="s">
        <v>284</v>
      </c>
      <c r="H12175" s="207" t="s">
        <v>1554</v>
      </c>
      <c r="I12175" s="207" t="s">
        <v>265</v>
      </c>
      <c r="J12175" s="207">
        <v>-480.44</v>
      </c>
      <c r="K12175" s="79" t="str">
        <f>IFERROR(IFERROR(VLOOKUP(I12175,'DE-PARA'!B:D,3,0),VLOOKUP(I12175,'DE-PARA'!C:D,2,0)),"NÃO ENCONTRADO")</f>
        <v>Despesas com Viagens</v>
      </c>
      <c r="L12175" s="56" t="str">
        <f>VLOOKUP(K12175,'Base -Receita-Despesa'!$B:$AS,1,FALSE)</f>
        <v>Despesas com Viagens</v>
      </c>
    </row>
    <row r="12176" spans="1:12" ht="15" customHeight="1" x14ac:dyDescent="0.3">
      <c r="A12176" s="286" t="str">
        <f t="shared" si="380"/>
        <v>2019</v>
      </c>
      <c r="B12176" s="205" t="s">
        <v>679</v>
      </c>
      <c r="C12176" s="205" t="s">
        <v>680</v>
      </c>
      <c r="D12176" s="72" t="str">
        <f t="shared" si="381"/>
        <v>jul/2019</v>
      </c>
      <c r="E12176" s="206">
        <v>43677</v>
      </c>
      <c r="F12176" s="205" t="s">
        <v>138</v>
      </c>
      <c r="G12176" s="205" t="s">
        <v>284</v>
      </c>
      <c r="H12176" s="207" t="s">
        <v>210</v>
      </c>
      <c r="I12176" s="207" t="s">
        <v>139</v>
      </c>
      <c r="J12176" s="207">
        <v>18.23</v>
      </c>
      <c r="K12176" s="79" t="str">
        <f>IFERROR(IFERROR(VLOOKUP(I12176,'DE-PARA'!B:D,3,0),VLOOKUP(I12176,'DE-PARA'!C:D,2,0)),"NÃO ENCONTRADO")</f>
        <v>Outras Saídas</v>
      </c>
      <c r="L12176" s="56" t="str">
        <f>VLOOKUP(K12176,'Base -Receita-Despesa'!$B:$AS,1,FALSE)</f>
        <v>Outras Saídas</v>
      </c>
    </row>
    <row r="12177" spans="1:12" ht="15" customHeight="1" x14ac:dyDescent="0.3">
      <c r="A12177" s="286" t="str">
        <f t="shared" si="380"/>
        <v>2019</v>
      </c>
      <c r="B12177" s="205" t="s">
        <v>681</v>
      </c>
      <c r="C12177" s="205" t="s">
        <v>680</v>
      </c>
      <c r="D12177" s="72" t="str">
        <f t="shared" si="381"/>
        <v>jul/2019</v>
      </c>
      <c r="E12177" s="206">
        <v>43677</v>
      </c>
      <c r="F12177" s="205" t="s">
        <v>170</v>
      </c>
      <c r="G12177" s="205" t="s">
        <v>284</v>
      </c>
      <c r="H12177" s="207" t="s">
        <v>2144</v>
      </c>
      <c r="I12177" s="207" t="s">
        <v>227</v>
      </c>
      <c r="J12177" s="207">
        <v>69.510000000000005</v>
      </c>
      <c r="K12177" s="79" t="str">
        <f>IFERROR(IFERROR(VLOOKUP(I12177,'DE-PARA'!B:D,3,0),VLOOKUP(I12177,'DE-PARA'!C:D,2,0)),"NÃO ENCONTRADO")</f>
        <v>Rendimentos sobre Aplicações Financeiras</v>
      </c>
      <c r="L12177" s="56" t="str">
        <f>VLOOKUP(K12177,'Base -Receita-Despesa'!$B:$AS,1,FALSE)</f>
        <v>Rendimentos sobre Aplicações Financeiras</v>
      </c>
    </row>
    <row r="12178" spans="1:12" ht="15" customHeight="1" x14ac:dyDescent="0.3">
      <c r="A12178" s="286" t="str">
        <f t="shared" si="380"/>
        <v>2019</v>
      </c>
      <c r="B12178" s="205" t="s">
        <v>679</v>
      </c>
      <c r="C12178" s="205" t="s">
        <v>680</v>
      </c>
      <c r="D12178" s="72" t="str">
        <f t="shared" si="381"/>
        <v>jul/2019</v>
      </c>
      <c r="E12178" s="206">
        <v>43677</v>
      </c>
      <c r="F12178" s="205" t="s">
        <v>170</v>
      </c>
      <c r="G12178" s="205" t="s">
        <v>284</v>
      </c>
      <c r="H12178" s="207" t="s">
        <v>2144</v>
      </c>
      <c r="I12178" s="207" t="s">
        <v>227</v>
      </c>
      <c r="J12178" s="207">
        <v>369.55</v>
      </c>
      <c r="K12178" s="79" t="str">
        <f>IFERROR(IFERROR(VLOOKUP(I12178,'DE-PARA'!B:D,3,0),VLOOKUP(I12178,'DE-PARA'!C:D,2,0)),"NÃO ENCONTRADO")</f>
        <v>Rendimentos sobre Aplicações Financeiras</v>
      </c>
      <c r="L12178" s="56" t="str">
        <f>VLOOKUP(K12178,'Base -Receita-Despesa'!$B:$AS,1,FALSE)</f>
        <v>Rendimentos sobre Aplicações Financeiras</v>
      </c>
    </row>
    <row r="12179" spans="1:12" ht="15" customHeight="1" x14ac:dyDescent="0.3">
      <c r="A12179" s="286" t="str">
        <f t="shared" si="380"/>
        <v>2019</v>
      </c>
      <c r="B12179" s="205" t="s">
        <v>679</v>
      </c>
      <c r="C12179" s="205" t="s">
        <v>680</v>
      </c>
      <c r="D12179" s="72" t="str">
        <f t="shared" si="381"/>
        <v>jul/2019</v>
      </c>
      <c r="E12179" s="206">
        <v>43677</v>
      </c>
      <c r="F12179" s="205" t="s">
        <v>513</v>
      </c>
      <c r="G12179" s="205" t="s">
        <v>284</v>
      </c>
      <c r="H12179" s="207" t="s">
        <v>203</v>
      </c>
      <c r="I12179" s="207" t="s">
        <v>289</v>
      </c>
      <c r="J12179" s="208">
        <v>62190.36</v>
      </c>
      <c r="K12179" s="79" t="str">
        <f>IFERROR(IFERROR(VLOOKUP(I12179,'DE-PARA'!B:D,3,0),VLOOKUP(I12179,'DE-PARA'!C:D,2,0)),"NÃO ENCONTRADO")</f>
        <v>Entrada Conta Aplicação (+)</v>
      </c>
      <c r="L12179" s="56" t="str">
        <f>VLOOKUP(K12179,'Base -Receita-Despesa'!$B:$AS,1,FALSE)</f>
        <v>ENTRADA CONTA APLICAÇÃO (+)</v>
      </c>
    </row>
    <row r="12180" spans="1:12" ht="15" customHeight="1" x14ac:dyDescent="0.3">
      <c r="A12180" s="286" t="str">
        <f t="shared" si="380"/>
        <v>2019</v>
      </c>
      <c r="B12180" s="205" t="s">
        <v>681</v>
      </c>
      <c r="C12180" s="205" t="s">
        <v>680</v>
      </c>
      <c r="D12180" s="72" t="str">
        <f t="shared" si="381"/>
        <v>jul/2019</v>
      </c>
      <c r="E12180" s="206">
        <v>43677</v>
      </c>
      <c r="F12180" s="205" t="s">
        <v>513</v>
      </c>
      <c r="G12180" s="205" t="s">
        <v>284</v>
      </c>
      <c r="H12180" s="207" t="s">
        <v>203</v>
      </c>
      <c r="I12180" s="207" t="s">
        <v>289</v>
      </c>
      <c r="J12180" s="208">
        <v>2335642.2999999998</v>
      </c>
      <c r="K12180" s="79" t="str">
        <f>IFERROR(IFERROR(VLOOKUP(I12180,'DE-PARA'!B:D,3,0),VLOOKUP(I12180,'DE-PARA'!C:D,2,0)),"NÃO ENCONTRADO")</f>
        <v>Entrada Conta Aplicação (+)</v>
      </c>
      <c r="L12180" s="56" t="str">
        <f>VLOOKUP(K12180,'Base -Receita-Despesa'!$B:$AS,1,FALSE)</f>
        <v>ENTRADA CONTA APLICAÇÃO (+)</v>
      </c>
    </row>
    <row r="12181" spans="1:12" x14ac:dyDescent="0.3">
      <c r="A12181" s="286" t="str">
        <f t="shared" si="380"/>
        <v>2019</v>
      </c>
      <c r="B12181" s="205" t="s">
        <v>679</v>
      </c>
      <c r="C12181" s="205" t="s">
        <v>680</v>
      </c>
      <c r="D12181" s="72" t="str">
        <f t="shared" si="381"/>
        <v>jul/2019</v>
      </c>
      <c r="E12181" s="206">
        <v>43677</v>
      </c>
      <c r="F12181" s="205" t="s">
        <v>209</v>
      </c>
      <c r="G12181" s="205" t="s">
        <v>284</v>
      </c>
      <c r="H12181" s="207" t="s">
        <v>1425</v>
      </c>
      <c r="I12181" s="207" t="s">
        <v>2125</v>
      </c>
      <c r="J12181" s="207">
        <v>-9.5</v>
      </c>
      <c r="K12181" s="79" t="str">
        <f>IFERROR(IFERROR(VLOOKUP(I12181,'DE-PARA'!B:D,3,0),VLOOKUP(I12181,'DE-PARA'!C:D,2,0)),"NÃO ENCONTRADO")</f>
        <v>Outras Saídas</v>
      </c>
      <c r="L12181" s="56" t="str">
        <f>VLOOKUP(K12181,'Base -Receita-Despesa'!$B:$AS,1,FALSE)</f>
        <v>Outras Saídas</v>
      </c>
    </row>
    <row r="12182" spans="1:12" x14ac:dyDescent="0.3">
      <c r="A12182" s="286" t="str">
        <f t="shared" si="380"/>
        <v>2019</v>
      </c>
      <c r="B12182" s="205" t="s">
        <v>679</v>
      </c>
      <c r="C12182" s="205" t="s">
        <v>680</v>
      </c>
      <c r="D12182" s="72" t="str">
        <f t="shared" si="381"/>
        <v>jul/2019</v>
      </c>
      <c r="E12182" s="206">
        <v>43677</v>
      </c>
      <c r="F12182" s="205" t="s">
        <v>209</v>
      </c>
      <c r="G12182" s="205" t="s">
        <v>284</v>
      </c>
      <c r="H12182" s="207" t="s">
        <v>1425</v>
      </c>
      <c r="I12182" s="207" t="s">
        <v>2125</v>
      </c>
      <c r="J12182" s="207">
        <v>-9.5</v>
      </c>
      <c r="K12182" s="79" t="str">
        <f>IFERROR(IFERROR(VLOOKUP(I12182,'DE-PARA'!B:D,3,0),VLOOKUP(I12182,'DE-PARA'!C:D,2,0)),"NÃO ENCONTRADO")</f>
        <v>Outras Saídas</v>
      </c>
      <c r="L12182" s="56" t="str">
        <f>VLOOKUP(K12182,'Base -Receita-Despesa'!$B:$AS,1,FALSE)</f>
        <v>Outras Saídas</v>
      </c>
    </row>
    <row r="12183" spans="1:12" x14ac:dyDescent="0.3">
      <c r="A12183" s="286" t="str">
        <f t="shared" si="380"/>
        <v>2019</v>
      </c>
      <c r="B12183" s="205" t="s">
        <v>679</v>
      </c>
      <c r="C12183" s="205" t="s">
        <v>680</v>
      </c>
      <c r="D12183" s="72" t="str">
        <f t="shared" si="381"/>
        <v>jul/2019</v>
      </c>
      <c r="E12183" s="206">
        <v>43677</v>
      </c>
      <c r="F12183" s="205" t="s">
        <v>209</v>
      </c>
      <c r="G12183" s="205" t="s">
        <v>284</v>
      </c>
      <c r="H12183" s="207" t="s">
        <v>1425</v>
      </c>
      <c r="I12183" s="207" t="s">
        <v>2125</v>
      </c>
      <c r="J12183" s="207">
        <v>-9.5</v>
      </c>
      <c r="K12183" s="79" t="str">
        <f>IFERROR(IFERROR(VLOOKUP(I12183,'DE-PARA'!B:D,3,0),VLOOKUP(I12183,'DE-PARA'!C:D,2,0)),"NÃO ENCONTRADO")</f>
        <v>Outras Saídas</v>
      </c>
      <c r="L12183" s="56" t="str">
        <f>VLOOKUP(K12183,'Base -Receita-Despesa'!$B:$AS,1,FALSE)</f>
        <v>Outras Saídas</v>
      </c>
    </row>
    <row r="12184" spans="1:12" x14ac:dyDescent="0.3">
      <c r="A12184" s="286" t="str">
        <f t="shared" si="380"/>
        <v>2019</v>
      </c>
      <c r="B12184" s="205" t="s">
        <v>679</v>
      </c>
      <c r="C12184" s="205" t="s">
        <v>680</v>
      </c>
      <c r="D12184" s="72" t="str">
        <f t="shared" si="381"/>
        <v>jul/2019</v>
      </c>
      <c r="E12184" s="206">
        <v>43677</v>
      </c>
      <c r="F12184" s="205" t="s">
        <v>209</v>
      </c>
      <c r="G12184" s="205" t="s">
        <v>284</v>
      </c>
      <c r="H12184" s="207" t="s">
        <v>1425</v>
      </c>
      <c r="I12184" s="207" t="s">
        <v>2125</v>
      </c>
      <c r="J12184" s="207">
        <v>-9.5</v>
      </c>
      <c r="K12184" s="79" t="str">
        <f>IFERROR(IFERROR(VLOOKUP(I12184,'DE-PARA'!B:D,3,0),VLOOKUP(I12184,'DE-PARA'!C:D,2,0)),"NÃO ENCONTRADO")</f>
        <v>Outras Saídas</v>
      </c>
      <c r="L12184" s="56" t="str">
        <f>VLOOKUP(K12184,'Base -Receita-Despesa'!$B:$AS,1,FALSE)</f>
        <v>Outras Saídas</v>
      </c>
    </row>
    <row r="12185" spans="1:12" x14ac:dyDescent="0.3">
      <c r="A12185" s="286" t="str">
        <f t="shared" si="380"/>
        <v>2019</v>
      </c>
      <c r="B12185" s="205" t="s">
        <v>679</v>
      </c>
      <c r="C12185" s="205" t="s">
        <v>680</v>
      </c>
      <c r="D12185" s="72" t="str">
        <f t="shared" si="381"/>
        <v>jul/2019</v>
      </c>
      <c r="E12185" s="206">
        <v>43677</v>
      </c>
      <c r="F12185" s="205" t="s">
        <v>209</v>
      </c>
      <c r="G12185" s="205" t="s">
        <v>284</v>
      </c>
      <c r="H12185" s="207" t="s">
        <v>295</v>
      </c>
      <c r="I12185" s="207" t="s">
        <v>2125</v>
      </c>
      <c r="J12185" s="207">
        <v>-9.5</v>
      </c>
      <c r="K12185" s="79" t="str">
        <f>IFERROR(IFERROR(VLOOKUP(I12185,'DE-PARA'!B:D,3,0),VLOOKUP(I12185,'DE-PARA'!C:D,2,0)),"NÃO ENCONTRADO")</f>
        <v>Outras Saídas</v>
      </c>
      <c r="L12185" s="56" t="str">
        <f>VLOOKUP(K12185,'Base -Receita-Despesa'!$B:$AS,1,FALSE)</f>
        <v>Outras Saídas</v>
      </c>
    </row>
    <row r="12186" spans="1:12" x14ac:dyDescent="0.3">
      <c r="A12186" s="286" t="str">
        <f t="shared" si="380"/>
        <v>2019</v>
      </c>
      <c r="B12186" s="205" t="s">
        <v>679</v>
      </c>
      <c r="C12186" s="205" t="s">
        <v>680</v>
      </c>
      <c r="D12186" s="72" t="str">
        <f t="shared" si="381"/>
        <v>jul/2019</v>
      </c>
      <c r="E12186" s="206">
        <v>43677</v>
      </c>
      <c r="F12186" s="205" t="s">
        <v>209</v>
      </c>
      <c r="G12186" s="205" t="s">
        <v>284</v>
      </c>
      <c r="H12186" s="207" t="s">
        <v>295</v>
      </c>
      <c r="I12186" s="207" t="s">
        <v>2125</v>
      </c>
      <c r="J12186" s="207">
        <v>-9.5</v>
      </c>
      <c r="K12186" s="79" t="str">
        <f>IFERROR(IFERROR(VLOOKUP(I12186,'DE-PARA'!B:D,3,0),VLOOKUP(I12186,'DE-PARA'!C:D,2,0)),"NÃO ENCONTRADO")</f>
        <v>Outras Saídas</v>
      </c>
      <c r="L12186" s="56" t="str">
        <f>VLOOKUP(K12186,'Base -Receita-Despesa'!$B:$AS,1,FALSE)</f>
        <v>Outras Saídas</v>
      </c>
    </row>
    <row r="12187" spans="1:12" x14ac:dyDescent="0.3">
      <c r="A12187" s="286" t="str">
        <f t="shared" si="380"/>
        <v>2019</v>
      </c>
      <c r="B12187" s="205" t="s">
        <v>679</v>
      </c>
      <c r="C12187" s="205" t="s">
        <v>680</v>
      </c>
      <c r="D12187" s="72" t="str">
        <f t="shared" si="381"/>
        <v>jul/2019</v>
      </c>
      <c r="E12187" s="206">
        <v>43677</v>
      </c>
      <c r="F12187" s="205" t="s">
        <v>209</v>
      </c>
      <c r="G12187" s="205" t="s">
        <v>284</v>
      </c>
      <c r="H12187" s="207" t="s">
        <v>295</v>
      </c>
      <c r="I12187" s="207" t="s">
        <v>2125</v>
      </c>
      <c r="J12187" s="207">
        <v>-9.5</v>
      </c>
      <c r="K12187" s="79" t="str">
        <f>IFERROR(IFERROR(VLOOKUP(I12187,'DE-PARA'!B:D,3,0),VLOOKUP(I12187,'DE-PARA'!C:D,2,0)),"NÃO ENCONTRADO")</f>
        <v>Outras Saídas</v>
      </c>
      <c r="L12187" s="56" t="str">
        <f>VLOOKUP(K12187,'Base -Receita-Despesa'!$B:$AS,1,FALSE)</f>
        <v>Outras Saídas</v>
      </c>
    </row>
    <row r="12188" spans="1:12" x14ac:dyDescent="0.3">
      <c r="A12188" s="286" t="str">
        <f t="shared" si="380"/>
        <v>2019</v>
      </c>
      <c r="B12188" s="205" t="s">
        <v>679</v>
      </c>
      <c r="C12188" s="205" t="s">
        <v>680</v>
      </c>
      <c r="D12188" s="72" t="str">
        <f t="shared" si="381"/>
        <v>jul/2019</v>
      </c>
      <c r="E12188" s="206">
        <v>43677</v>
      </c>
      <c r="F12188" s="205" t="s">
        <v>209</v>
      </c>
      <c r="G12188" s="205" t="s">
        <v>284</v>
      </c>
      <c r="H12188" s="207" t="s">
        <v>295</v>
      </c>
      <c r="I12188" s="207" t="s">
        <v>2125</v>
      </c>
      <c r="J12188" s="207">
        <v>-9.5</v>
      </c>
      <c r="K12188" s="79" t="str">
        <f>IFERROR(IFERROR(VLOOKUP(I12188,'DE-PARA'!B:D,3,0),VLOOKUP(I12188,'DE-PARA'!C:D,2,0)),"NÃO ENCONTRADO")</f>
        <v>Outras Saídas</v>
      </c>
      <c r="L12188" s="56" t="str">
        <f>VLOOKUP(K12188,'Base -Receita-Despesa'!$B:$AS,1,FALSE)</f>
        <v>Outras Saídas</v>
      </c>
    </row>
    <row r="12189" spans="1:12" x14ac:dyDescent="0.3">
      <c r="A12189" s="286" t="str">
        <f t="shared" si="380"/>
        <v>2019</v>
      </c>
      <c r="B12189" s="205" t="s">
        <v>679</v>
      </c>
      <c r="C12189" s="205" t="s">
        <v>680</v>
      </c>
      <c r="D12189" s="72" t="str">
        <f t="shared" si="381"/>
        <v>jul/2019</v>
      </c>
      <c r="E12189" s="206">
        <v>43677</v>
      </c>
      <c r="F12189" s="205" t="s">
        <v>209</v>
      </c>
      <c r="G12189" s="205" t="s">
        <v>284</v>
      </c>
      <c r="H12189" s="207" t="s">
        <v>295</v>
      </c>
      <c r="I12189" s="207" t="s">
        <v>2125</v>
      </c>
      <c r="J12189" s="207">
        <v>-9.5</v>
      </c>
      <c r="K12189" s="79" t="str">
        <f>IFERROR(IFERROR(VLOOKUP(I12189,'DE-PARA'!B:D,3,0),VLOOKUP(I12189,'DE-PARA'!C:D,2,0)),"NÃO ENCONTRADO")</f>
        <v>Outras Saídas</v>
      </c>
      <c r="L12189" s="56" t="str">
        <f>VLOOKUP(K12189,'Base -Receita-Despesa'!$B:$AS,1,FALSE)</f>
        <v>Outras Saídas</v>
      </c>
    </row>
    <row r="12190" spans="1:12" x14ac:dyDescent="0.3">
      <c r="A12190" s="286" t="str">
        <f t="shared" si="380"/>
        <v>2019</v>
      </c>
      <c r="B12190" s="205" t="s">
        <v>679</v>
      </c>
      <c r="C12190" s="205" t="s">
        <v>680</v>
      </c>
      <c r="D12190" s="72" t="str">
        <f t="shared" si="381"/>
        <v>jul/2019</v>
      </c>
      <c r="E12190" s="206">
        <v>43677</v>
      </c>
      <c r="F12190" s="205" t="s">
        <v>209</v>
      </c>
      <c r="G12190" s="205" t="s">
        <v>284</v>
      </c>
      <c r="H12190" s="207" t="s">
        <v>295</v>
      </c>
      <c r="I12190" s="207" t="s">
        <v>2125</v>
      </c>
      <c r="J12190" s="207">
        <v>-9.5</v>
      </c>
      <c r="K12190" s="79" t="str">
        <f>IFERROR(IFERROR(VLOOKUP(I12190,'DE-PARA'!B:D,3,0),VLOOKUP(I12190,'DE-PARA'!C:D,2,0)),"NÃO ENCONTRADO")</f>
        <v>Outras Saídas</v>
      </c>
      <c r="L12190" s="56" t="str">
        <f>VLOOKUP(K12190,'Base -Receita-Despesa'!$B:$AS,1,FALSE)</f>
        <v>Outras Saídas</v>
      </c>
    </row>
    <row r="12191" spans="1:12" x14ac:dyDescent="0.3">
      <c r="A12191" s="286" t="str">
        <f t="shared" si="380"/>
        <v>2019</v>
      </c>
      <c r="B12191" s="205" t="s">
        <v>679</v>
      </c>
      <c r="C12191" s="205" t="s">
        <v>680</v>
      </c>
      <c r="D12191" s="72" t="str">
        <f t="shared" si="381"/>
        <v>jul/2019</v>
      </c>
      <c r="E12191" s="206">
        <v>43677</v>
      </c>
      <c r="F12191" s="205" t="s">
        <v>209</v>
      </c>
      <c r="G12191" s="205" t="s">
        <v>284</v>
      </c>
      <c r="H12191" s="207" t="s">
        <v>295</v>
      </c>
      <c r="I12191" s="207" t="s">
        <v>2125</v>
      </c>
      <c r="J12191" s="233">
        <v>-9.5</v>
      </c>
      <c r="K12191" s="79" t="str">
        <f>IFERROR(IFERROR(VLOOKUP(I12191,'DE-PARA'!B:D,3,0),VLOOKUP(I12191,'DE-PARA'!C:D,2,0)),"NÃO ENCONTRADO")</f>
        <v>Outras Saídas</v>
      </c>
      <c r="L12191" s="56" t="str">
        <f>VLOOKUP(K12191,'Base -Receita-Despesa'!$B:$AS,1,FALSE)</f>
        <v>Outras Saídas</v>
      </c>
    </row>
    <row r="12192" spans="1:12" x14ac:dyDescent="0.3">
      <c r="A12192" s="286" t="str">
        <f t="shared" si="380"/>
        <v>2019</v>
      </c>
      <c r="B12192" s="205" t="s">
        <v>679</v>
      </c>
      <c r="C12192" s="205" t="s">
        <v>680</v>
      </c>
      <c r="D12192" s="72" t="str">
        <f t="shared" si="381"/>
        <v>jul/2019</v>
      </c>
      <c r="E12192" s="206">
        <v>43677</v>
      </c>
      <c r="F12192" s="205" t="s">
        <v>209</v>
      </c>
      <c r="G12192" s="205" t="s">
        <v>284</v>
      </c>
      <c r="H12192" s="207" t="s">
        <v>295</v>
      </c>
      <c r="I12192" s="207" t="s">
        <v>2125</v>
      </c>
      <c r="J12192" s="207">
        <v>-9.5</v>
      </c>
      <c r="K12192" s="79" t="str">
        <f>IFERROR(IFERROR(VLOOKUP(I12192,'DE-PARA'!B:D,3,0),VLOOKUP(I12192,'DE-PARA'!C:D,2,0)),"NÃO ENCONTRADO")</f>
        <v>Outras Saídas</v>
      </c>
      <c r="L12192" s="56" t="str">
        <f>VLOOKUP(K12192,'Base -Receita-Despesa'!$B:$AS,1,FALSE)</f>
        <v>Outras Saídas</v>
      </c>
    </row>
    <row r="12193" spans="1:12" x14ac:dyDescent="0.3">
      <c r="A12193" s="286" t="str">
        <f t="shared" si="380"/>
        <v>2019</v>
      </c>
      <c r="B12193" s="205" t="s">
        <v>679</v>
      </c>
      <c r="C12193" s="205" t="s">
        <v>680</v>
      </c>
      <c r="D12193" s="72" t="str">
        <f t="shared" si="381"/>
        <v>jul/2019</v>
      </c>
      <c r="E12193" s="206">
        <v>43677</v>
      </c>
      <c r="F12193" s="205" t="s">
        <v>209</v>
      </c>
      <c r="G12193" s="205" t="s">
        <v>284</v>
      </c>
      <c r="H12193" s="207" t="s">
        <v>295</v>
      </c>
      <c r="I12193" s="207" t="s">
        <v>2125</v>
      </c>
      <c r="J12193" s="207">
        <v>-9.5</v>
      </c>
      <c r="K12193" s="79" t="str">
        <f>IFERROR(IFERROR(VLOOKUP(I12193,'DE-PARA'!B:D,3,0),VLOOKUP(I12193,'DE-PARA'!C:D,2,0)),"NÃO ENCONTRADO")</f>
        <v>Outras Saídas</v>
      </c>
      <c r="L12193" s="56" t="str">
        <f>VLOOKUP(K12193,'Base -Receita-Despesa'!$B:$AS,1,FALSE)</f>
        <v>Outras Saídas</v>
      </c>
    </row>
    <row r="12194" spans="1:12" x14ac:dyDescent="0.3">
      <c r="A12194" s="286" t="str">
        <f t="shared" si="380"/>
        <v>2019</v>
      </c>
      <c r="B12194" s="205" t="s">
        <v>679</v>
      </c>
      <c r="C12194" s="205" t="s">
        <v>680</v>
      </c>
      <c r="D12194" s="72" t="str">
        <f t="shared" si="381"/>
        <v>jul/2019</v>
      </c>
      <c r="E12194" s="206">
        <v>43677</v>
      </c>
      <c r="F12194" s="205" t="s">
        <v>209</v>
      </c>
      <c r="G12194" s="205" t="s">
        <v>284</v>
      </c>
      <c r="H12194" s="207" t="s">
        <v>295</v>
      </c>
      <c r="I12194" s="207" t="s">
        <v>2125</v>
      </c>
      <c r="J12194" s="207">
        <v>-9.5</v>
      </c>
      <c r="K12194" s="79" t="str">
        <f>IFERROR(IFERROR(VLOOKUP(I12194,'DE-PARA'!B:D,3,0),VLOOKUP(I12194,'DE-PARA'!C:D,2,0)),"NÃO ENCONTRADO")</f>
        <v>Outras Saídas</v>
      </c>
      <c r="L12194" s="56" t="str">
        <f>VLOOKUP(K12194,'Base -Receita-Despesa'!$B:$AS,1,FALSE)</f>
        <v>Outras Saídas</v>
      </c>
    </row>
    <row r="12195" spans="1:12" x14ac:dyDescent="0.3">
      <c r="A12195" s="286" t="str">
        <f t="shared" si="380"/>
        <v>2019</v>
      </c>
      <c r="B12195" s="205" t="s">
        <v>679</v>
      </c>
      <c r="C12195" s="205" t="s">
        <v>680</v>
      </c>
      <c r="D12195" s="72" t="str">
        <f t="shared" si="381"/>
        <v>jul/2019</v>
      </c>
      <c r="E12195" s="206">
        <v>43677</v>
      </c>
      <c r="F12195" s="205" t="s">
        <v>209</v>
      </c>
      <c r="G12195" s="205" t="s">
        <v>284</v>
      </c>
      <c r="H12195" s="207" t="s">
        <v>295</v>
      </c>
      <c r="I12195" s="207" t="s">
        <v>2125</v>
      </c>
      <c r="J12195" s="207">
        <v>-9.5</v>
      </c>
      <c r="K12195" s="79" t="str">
        <f>IFERROR(IFERROR(VLOOKUP(I12195,'DE-PARA'!B:D,3,0),VLOOKUP(I12195,'DE-PARA'!C:D,2,0)),"NÃO ENCONTRADO")</f>
        <v>Outras Saídas</v>
      </c>
      <c r="L12195" s="56" t="str">
        <f>VLOOKUP(K12195,'Base -Receita-Despesa'!$B:$AS,1,FALSE)</f>
        <v>Outras Saídas</v>
      </c>
    </row>
    <row r="12196" spans="1:12" x14ac:dyDescent="0.3">
      <c r="A12196" s="286" t="str">
        <f t="shared" si="380"/>
        <v>2019</v>
      </c>
      <c r="B12196" s="205" t="s">
        <v>681</v>
      </c>
      <c r="C12196" s="205" t="s">
        <v>680</v>
      </c>
      <c r="D12196" s="72" t="str">
        <f t="shared" si="381"/>
        <v>jul/2019</v>
      </c>
      <c r="E12196" s="206">
        <v>43677</v>
      </c>
      <c r="F12196" s="205" t="s">
        <v>200</v>
      </c>
      <c r="G12196" s="205" t="s">
        <v>284</v>
      </c>
      <c r="H12196" s="207" t="s">
        <v>1875</v>
      </c>
      <c r="I12196" s="207" t="s">
        <v>123</v>
      </c>
      <c r="J12196" s="208">
        <v>-1835642.3</v>
      </c>
      <c r="K12196" s="79" t="str">
        <f>IFERROR(IFERROR(VLOOKUP(I12196,'DE-PARA'!B:D,3,0),VLOOKUP(I12196,'DE-PARA'!C:D,2,0)),"NÃO ENCONTRADO")</f>
        <v>TEV – Transferências Entre Contas (Entradas)</v>
      </c>
      <c r="L12196" s="56" t="str">
        <f>VLOOKUP(K12196,'Base -Receita-Despesa'!$B:$AS,1,FALSE)</f>
        <v>TEV – Transferências Entre Contas (Entradas)</v>
      </c>
    </row>
    <row r="12197" spans="1:12" x14ac:dyDescent="0.3">
      <c r="A12197" s="286" t="str">
        <f t="shared" si="380"/>
        <v>2019</v>
      </c>
      <c r="B12197" s="205" t="s">
        <v>681</v>
      </c>
      <c r="C12197" s="205" t="s">
        <v>680</v>
      </c>
      <c r="D12197" s="72" t="str">
        <f t="shared" si="381"/>
        <v>jul/2019</v>
      </c>
      <c r="E12197" s="206">
        <v>43677</v>
      </c>
      <c r="F12197" s="205" t="s">
        <v>200</v>
      </c>
      <c r="G12197" s="205" t="s">
        <v>284</v>
      </c>
      <c r="H12197" s="207" t="s">
        <v>1875</v>
      </c>
      <c r="I12197" s="207" t="s">
        <v>123</v>
      </c>
      <c r="J12197" s="208">
        <v>-500000</v>
      </c>
      <c r="K12197" s="79" t="str">
        <f>IFERROR(IFERROR(VLOOKUP(I12197,'DE-PARA'!B:D,3,0),VLOOKUP(I12197,'DE-PARA'!C:D,2,0)),"NÃO ENCONTRADO")</f>
        <v>TEV – Transferências Entre Contas (Entradas)</v>
      </c>
      <c r="L12197" s="56" t="str">
        <f>VLOOKUP(K12197,'Base -Receita-Despesa'!$B:$AS,1,FALSE)</f>
        <v>TEV – Transferências Entre Contas (Entradas)</v>
      </c>
    </row>
    <row r="12198" spans="1:12" x14ac:dyDescent="0.3">
      <c r="A12198" s="286" t="str">
        <f t="shared" si="380"/>
        <v>2019</v>
      </c>
      <c r="B12198" s="205" t="s">
        <v>679</v>
      </c>
      <c r="C12198" s="205" t="s">
        <v>680</v>
      </c>
      <c r="D12198" s="72" t="str">
        <f t="shared" si="381"/>
        <v>jul/2019</v>
      </c>
      <c r="E12198" s="206">
        <v>43677</v>
      </c>
      <c r="F12198" s="205" t="s">
        <v>200</v>
      </c>
      <c r="G12198" s="205" t="s">
        <v>284</v>
      </c>
      <c r="H12198" s="207" t="s">
        <v>1875</v>
      </c>
      <c r="I12198" s="207" t="s">
        <v>123</v>
      </c>
      <c r="J12198" s="208">
        <v>500000</v>
      </c>
      <c r="K12198" s="79" t="str">
        <f>IFERROR(IFERROR(VLOOKUP(I12198,'DE-PARA'!B:D,3,0),VLOOKUP(I12198,'DE-PARA'!C:D,2,0)),"NÃO ENCONTRADO")</f>
        <v>TEV – Transferências Entre Contas (Entradas)</v>
      </c>
      <c r="L12198" s="56" t="str">
        <f>VLOOKUP(K12198,'Base -Receita-Despesa'!$B:$AS,1,FALSE)</f>
        <v>TEV – Transferências Entre Contas (Entradas)</v>
      </c>
    </row>
    <row r="12199" spans="1:12" x14ac:dyDescent="0.3">
      <c r="A12199" s="286" t="str">
        <f t="shared" si="380"/>
        <v>2019</v>
      </c>
      <c r="B12199" s="205" t="s">
        <v>679</v>
      </c>
      <c r="C12199" s="205" t="s">
        <v>680</v>
      </c>
      <c r="D12199" s="72" t="str">
        <f t="shared" si="381"/>
        <v>jul/2019</v>
      </c>
      <c r="E12199" s="206">
        <v>43677</v>
      </c>
      <c r="F12199" s="205" t="s">
        <v>200</v>
      </c>
      <c r="G12199" s="205" t="s">
        <v>284</v>
      </c>
      <c r="H12199" s="207" t="s">
        <v>1875</v>
      </c>
      <c r="I12199" s="207" t="s">
        <v>123</v>
      </c>
      <c r="J12199" s="208">
        <v>1835642.3</v>
      </c>
      <c r="K12199" s="79" t="str">
        <f>IFERROR(IFERROR(VLOOKUP(I12199,'DE-PARA'!B:D,3,0),VLOOKUP(I12199,'DE-PARA'!C:D,2,0)),"NÃO ENCONTRADO")</f>
        <v>TEV – Transferências Entre Contas (Entradas)</v>
      </c>
      <c r="L12199" s="56" t="str">
        <f>VLOOKUP(K12199,'Base -Receita-Despesa'!$B:$AS,1,FALSE)</f>
        <v>TEV – Transferências Entre Contas (Entradas)</v>
      </c>
    </row>
    <row r="12200" spans="1:12" x14ac:dyDescent="0.3">
      <c r="A12200" s="286" t="str">
        <f t="shared" si="380"/>
        <v>2019</v>
      </c>
      <c r="B12200" s="205" t="s">
        <v>679</v>
      </c>
      <c r="C12200" s="205" t="s">
        <v>680</v>
      </c>
      <c r="D12200" s="72" t="str">
        <f t="shared" si="381"/>
        <v>ago/2019</v>
      </c>
      <c r="E12200" s="206">
        <v>43678</v>
      </c>
      <c r="F12200" s="205">
        <v>45</v>
      </c>
      <c r="G12200" s="205" t="s">
        <v>2145</v>
      </c>
      <c r="H12200" s="207" t="s">
        <v>324</v>
      </c>
      <c r="I12200" s="207" t="s">
        <v>134</v>
      </c>
      <c r="J12200" s="208">
        <v>-35932.5</v>
      </c>
      <c r="K12200" s="79" t="str">
        <f>IFERROR(IFERROR(VLOOKUP(I12200,'DE-PARA'!B:D,3,0),VLOOKUP(I12200,'DE-PARA'!C:D,2,0)),"NÃO ENCONTRADO")</f>
        <v>Serviços</v>
      </c>
      <c r="L12200" s="56" t="str">
        <f>VLOOKUP(K12200,'Base -Receita-Despesa'!$B:$AS,1,FALSE)</f>
        <v>Serviços</v>
      </c>
    </row>
    <row r="12201" spans="1:12" x14ac:dyDescent="0.3">
      <c r="A12201" s="286" t="str">
        <f t="shared" si="380"/>
        <v>2019</v>
      </c>
      <c r="B12201" s="205" t="s">
        <v>679</v>
      </c>
      <c r="C12201" s="205" t="s">
        <v>680</v>
      </c>
      <c r="D12201" s="72" t="str">
        <f t="shared" si="381"/>
        <v>ago/2019</v>
      </c>
      <c r="E12201" s="206">
        <v>43678</v>
      </c>
      <c r="F12201" s="205">
        <v>75</v>
      </c>
      <c r="G12201" s="205" t="s">
        <v>284</v>
      </c>
      <c r="H12201" s="207" t="s">
        <v>325</v>
      </c>
      <c r="I12201" s="207" t="s">
        <v>147</v>
      </c>
      <c r="J12201" s="208">
        <v>-2872.69</v>
      </c>
      <c r="K12201" s="79" t="str">
        <f>IFERROR(IFERROR(VLOOKUP(I12201,'DE-PARA'!B:D,3,0),VLOOKUP(I12201,'DE-PARA'!C:D,2,0)),"NÃO ENCONTRADO")</f>
        <v>Serviços</v>
      </c>
      <c r="L12201" s="56" t="str">
        <f>VLOOKUP(K12201,'Base -Receita-Despesa'!$B:$AS,1,FALSE)</f>
        <v>Serviços</v>
      </c>
    </row>
    <row r="12202" spans="1:12" x14ac:dyDescent="0.3">
      <c r="A12202" s="286" t="str">
        <f t="shared" si="380"/>
        <v>2019</v>
      </c>
      <c r="B12202" s="205" t="s">
        <v>679</v>
      </c>
      <c r="C12202" s="205" t="s">
        <v>680</v>
      </c>
      <c r="D12202" s="72" t="str">
        <f t="shared" si="381"/>
        <v>ago/2019</v>
      </c>
      <c r="E12202" s="206">
        <v>43678</v>
      </c>
      <c r="F12202" s="205">
        <v>107</v>
      </c>
      <c r="G12202" s="205" t="s">
        <v>284</v>
      </c>
      <c r="H12202" s="207" t="s">
        <v>325</v>
      </c>
      <c r="I12202" s="207" t="s">
        <v>147</v>
      </c>
      <c r="J12202" s="208">
        <v>-1446.23</v>
      </c>
      <c r="K12202" s="79" t="str">
        <f>IFERROR(IFERROR(VLOOKUP(I12202,'DE-PARA'!B:D,3,0),VLOOKUP(I12202,'DE-PARA'!C:D,2,0)),"NÃO ENCONTRADO")</f>
        <v>Serviços</v>
      </c>
      <c r="L12202" s="56" t="str">
        <f>VLOOKUP(K12202,'Base -Receita-Despesa'!$B:$AS,1,FALSE)</f>
        <v>Serviços</v>
      </c>
    </row>
    <row r="12203" spans="1:12" x14ac:dyDescent="0.3">
      <c r="A12203" s="286" t="str">
        <f t="shared" si="380"/>
        <v>2019</v>
      </c>
      <c r="B12203" s="205" t="s">
        <v>679</v>
      </c>
      <c r="C12203" s="205" t="s">
        <v>680</v>
      </c>
      <c r="D12203" s="72" t="str">
        <f t="shared" si="381"/>
        <v>ago/2019</v>
      </c>
      <c r="E12203" s="206">
        <v>43678</v>
      </c>
      <c r="F12203" s="205">
        <v>108</v>
      </c>
      <c r="G12203" s="205" t="s">
        <v>284</v>
      </c>
      <c r="H12203" s="207" t="s">
        <v>325</v>
      </c>
      <c r="I12203" s="207" t="s">
        <v>147</v>
      </c>
      <c r="J12203" s="208">
        <v>-3390.43</v>
      </c>
      <c r="K12203" s="79" t="str">
        <f>IFERROR(IFERROR(VLOOKUP(I12203,'DE-PARA'!B:D,3,0),VLOOKUP(I12203,'DE-PARA'!C:D,2,0)),"NÃO ENCONTRADO")</f>
        <v>Serviços</v>
      </c>
      <c r="L12203" s="56" t="str">
        <f>VLOOKUP(K12203,'Base -Receita-Despesa'!$B:$AS,1,FALSE)</f>
        <v>Serviços</v>
      </c>
    </row>
    <row r="12204" spans="1:12" x14ac:dyDescent="0.3">
      <c r="A12204" s="286" t="str">
        <f t="shared" si="380"/>
        <v>2019</v>
      </c>
      <c r="B12204" s="205" t="s">
        <v>679</v>
      </c>
      <c r="C12204" s="205" t="s">
        <v>680</v>
      </c>
      <c r="D12204" s="72" t="str">
        <f t="shared" si="381"/>
        <v>ago/2019</v>
      </c>
      <c r="E12204" s="206">
        <v>43678</v>
      </c>
      <c r="F12204" s="205">
        <v>111</v>
      </c>
      <c r="G12204" s="205" t="s">
        <v>284</v>
      </c>
      <c r="H12204" s="207" t="s">
        <v>325</v>
      </c>
      <c r="I12204" s="207" t="s">
        <v>147</v>
      </c>
      <c r="J12204" s="232">
        <v>-75181.7</v>
      </c>
      <c r="K12204" s="79" t="str">
        <f>IFERROR(IFERROR(VLOOKUP(I12204,'DE-PARA'!B:D,3,0),VLOOKUP(I12204,'DE-PARA'!C:D,2,0)),"NÃO ENCONTRADO")</f>
        <v>Serviços</v>
      </c>
      <c r="L12204" s="56" t="str">
        <f>VLOOKUP(K12204,'Base -Receita-Despesa'!$B:$AS,1,FALSE)</f>
        <v>Serviços</v>
      </c>
    </row>
    <row r="12205" spans="1:12" x14ac:dyDescent="0.3">
      <c r="A12205" s="286" t="str">
        <f t="shared" si="380"/>
        <v>2019</v>
      </c>
      <c r="B12205" s="205" t="s">
        <v>679</v>
      </c>
      <c r="C12205" s="205" t="s">
        <v>680</v>
      </c>
      <c r="D12205" s="72" t="str">
        <f t="shared" si="381"/>
        <v>ago/2019</v>
      </c>
      <c r="E12205" s="206">
        <v>43678</v>
      </c>
      <c r="F12205" s="205">
        <v>112</v>
      </c>
      <c r="G12205" s="205" t="s">
        <v>284</v>
      </c>
      <c r="H12205" s="207" t="s">
        <v>325</v>
      </c>
      <c r="I12205" s="207" t="s">
        <v>150</v>
      </c>
      <c r="J12205" s="232">
        <v>-37990.800000000003</v>
      </c>
      <c r="K12205" s="79" t="str">
        <f>IFERROR(IFERROR(VLOOKUP(I12205,'DE-PARA'!B:D,3,0),VLOOKUP(I12205,'DE-PARA'!C:D,2,0)),"NÃO ENCONTRADO")</f>
        <v>Serviços</v>
      </c>
      <c r="L12205" s="56" t="str">
        <f>VLOOKUP(K12205,'Base -Receita-Despesa'!$B:$AS,1,FALSE)</f>
        <v>Serviços</v>
      </c>
    </row>
    <row r="12206" spans="1:12" x14ac:dyDescent="0.3">
      <c r="A12206" s="286" t="str">
        <f t="shared" si="380"/>
        <v>2019</v>
      </c>
      <c r="B12206" s="205" t="s">
        <v>679</v>
      </c>
      <c r="C12206" s="205" t="s">
        <v>680</v>
      </c>
      <c r="D12206" s="72" t="str">
        <f t="shared" si="381"/>
        <v>ago/2019</v>
      </c>
      <c r="E12206" s="206">
        <v>43678</v>
      </c>
      <c r="F12206" s="205">
        <v>114</v>
      </c>
      <c r="G12206" s="205" t="s">
        <v>284</v>
      </c>
      <c r="H12206" s="207" t="s">
        <v>325</v>
      </c>
      <c r="I12206" s="207" t="s">
        <v>147</v>
      </c>
      <c r="J12206" s="232">
        <v>-4558.33</v>
      </c>
      <c r="K12206" s="79" t="str">
        <f>IFERROR(IFERROR(VLOOKUP(I12206,'DE-PARA'!B:D,3,0),VLOOKUP(I12206,'DE-PARA'!C:D,2,0)),"NÃO ENCONTRADO")</f>
        <v>Serviços</v>
      </c>
      <c r="L12206" s="56" t="str">
        <f>VLOOKUP(K12206,'Base -Receita-Despesa'!$B:$AS,1,FALSE)</f>
        <v>Serviços</v>
      </c>
    </row>
    <row r="12207" spans="1:12" x14ac:dyDescent="0.3">
      <c r="A12207" s="286" t="str">
        <f t="shared" si="380"/>
        <v>2019</v>
      </c>
      <c r="B12207" s="205" t="s">
        <v>679</v>
      </c>
      <c r="C12207" s="205" t="s">
        <v>680</v>
      </c>
      <c r="D12207" s="72" t="str">
        <f t="shared" si="381"/>
        <v>ago/2019</v>
      </c>
      <c r="E12207" s="206">
        <v>43678</v>
      </c>
      <c r="F12207" s="205">
        <v>118</v>
      </c>
      <c r="G12207" s="205" t="s">
        <v>284</v>
      </c>
      <c r="H12207" s="207" t="s">
        <v>325</v>
      </c>
      <c r="I12207" s="207" t="s">
        <v>147</v>
      </c>
      <c r="J12207" s="232">
        <v>-25546.05</v>
      </c>
      <c r="K12207" s="79" t="str">
        <f>IFERROR(IFERROR(VLOOKUP(I12207,'DE-PARA'!B:D,3,0),VLOOKUP(I12207,'DE-PARA'!C:D,2,0)),"NÃO ENCONTRADO")</f>
        <v>Serviços</v>
      </c>
      <c r="L12207" s="56" t="str">
        <f>VLOOKUP(K12207,'Base -Receita-Despesa'!$B:$AS,1,FALSE)</f>
        <v>Serviços</v>
      </c>
    </row>
    <row r="12208" spans="1:12" x14ac:dyDescent="0.3">
      <c r="A12208" s="286" t="str">
        <f t="shared" si="380"/>
        <v>2019</v>
      </c>
      <c r="B12208" s="205" t="s">
        <v>679</v>
      </c>
      <c r="C12208" s="205" t="s">
        <v>680</v>
      </c>
      <c r="D12208" s="72" t="str">
        <f t="shared" si="381"/>
        <v>ago/2019</v>
      </c>
      <c r="E12208" s="206">
        <v>43678</v>
      </c>
      <c r="F12208" s="205">
        <v>174</v>
      </c>
      <c r="G12208" s="205" t="s">
        <v>300</v>
      </c>
      <c r="H12208" s="207" t="s">
        <v>2146</v>
      </c>
      <c r="I12208" s="207" t="s">
        <v>247</v>
      </c>
      <c r="J12208" s="232">
        <v>-4515</v>
      </c>
      <c r="K12208" s="79" t="str">
        <f>IFERROR(IFERROR(VLOOKUP(I12208,'DE-PARA'!B:D,3,0),VLOOKUP(I12208,'DE-PARA'!C:D,2,0)),"NÃO ENCONTRADO")</f>
        <v>Materiais</v>
      </c>
      <c r="L12208" s="56" t="str">
        <f>VLOOKUP(K12208,'Base -Receita-Despesa'!$B:$AS,1,FALSE)</f>
        <v>Materiais</v>
      </c>
    </row>
    <row r="12209" spans="1:12" x14ac:dyDescent="0.3">
      <c r="A12209" s="286" t="str">
        <f t="shared" si="380"/>
        <v>2019</v>
      </c>
      <c r="B12209" s="205" t="s">
        <v>679</v>
      </c>
      <c r="C12209" s="205" t="s">
        <v>680</v>
      </c>
      <c r="D12209" s="72" t="str">
        <f t="shared" si="381"/>
        <v>ago/2019</v>
      </c>
      <c r="E12209" s="206">
        <v>43678</v>
      </c>
      <c r="F12209" s="205">
        <v>189</v>
      </c>
      <c r="G12209" s="205" t="s">
        <v>284</v>
      </c>
      <c r="H12209" s="207" t="s">
        <v>321</v>
      </c>
      <c r="I12209" s="207" t="s">
        <v>266</v>
      </c>
      <c r="J12209" s="232">
        <v>-37500</v>
      </c>
      <c r="K12209" s="79" t="str">
        <f>IFERROR(IFERROR(VLOOKUP(I12209,'DE-PARA'!B:D,3,0),VLOOKUP(I12209,'DE-PARA'!C:D,2,0)),"NÃO ENCONTRADO")</f>
        <v>Serviços</v>
      </c>
      <c r="L12209" s="56" t="str">
        <f>VLOOKUP(K12209,'Base -Receita-Despesa'!$B:$AS,1,FALSE)</f>
        <v>Serviços</v>
      </c>
    </row>
    <row r="12210" spans="1:12" x14ac:dyDescent="0.3">
      <c r="A12210" s="286" t="str">
        <f t="shared" si="380"/>
        <v>2019</v>
      </c>
      <c r="B12210" s="205" t="s">
        <v>679</v>
      </c>
      <c r="C12210" s="205" t="s">
        <v>680</v>
      </c>
      <c r="D12210" s="72" t="str">
        <f t="shared" si="381"/>
        <v>ago/2019</v>
      </c>
      <c r="E12210" s="206">
        <v>43678</v>
      </c>
      <c r="F12210" s="205">
        <v>198</v>
      </c>
      <c r="G12210" s="205" t="s">
        <v>284</v>
      </c>
      <c r="H12210" s="207" t="s">
        <v>321</v>
      </c>
      <c r="I12210" s="207" t="s">
        <v>266</v>
      </c>
      <c r="J12210" s="232">
        <v>-37500</v>
      </c>
      <c r="K12210" s="79" t="str">
        <f>IFERROR(IFERROR(VLOOKUP(I12210,'DE-PARA'!B:D,3,0),VLOOKUP(I12210,'DE-PARA'!C:D,2,0)),"NÃO ENCONTRADO")</f>
        <v>Serviços</v>
      </c>
      <c r="L12210" s="56" t="str">
        <f>VLOOKUP(K12210,'Base -Receita-Despesa'!$B:$AS,1,FALSE)</f>
        <v>Serviços</v>
      </c>
    </row>
    <row r="12211" spans="1:12" x14ac:dyDescent="0.3">
      <c r="A12211" s="286" t="str">
        <f t="shared" si="380"/>
        <v>2019</v>
      </c>
      <c r="B12211" s="205" t="s">
        <v>679</v>
      </c>
      <c r="C12211" s="205" t="s">
        <v>680</v>
      </c>
      <c r="D12211" s="72" t="str">
        <f t="shared" si="381"/>
        <v>ago/2019</v>
      </c>
      <c r="E12211" s="206">
        <v>43678</v>
      </c>
      <c r="F12211" s="205">
        <v>536</v>
      </c>
      <c r="G12211" s="205" t="s">
        <v>2147</v>
      </c>
      <c r="H12211" s="207" t="s">
        <v>333</v>
      </c>
      <c r="I12211" s="207" t="s">
        <v>157</v>
      </c>
      <c r="J12211" s="232">
        <v>-5067.8999999999996</v>
      </c>
      <c r="K12211" s="79" t="str">
        <f>IFERROR(IFERROR(VLOOKUP(I12211,'DE-PARA'!B:D,3,0),VLOOKUP(I12211,'DE-PARA'!C:D,2,0)),"NÃO ENCONTRADO")</f>
        <v>Serviços</v>
      </c>
      <c r="L12211" s="56" t="str">
        <f>VLOOKUP(K12211,'Base -Receita-Despesa'!$B:$AS,1,FALSE)</f>
        <v>Serviços</v>
      </c>
    </row>
    <row r="12212" spans="1:12" x14ac:dyDescent="0.3">
      <c r="A12212" s="286" t="str">
        <f t="shared" si="380"/>
        <v>2019</v>
      </c>
      <c r="B12212" s="205" t="s">
        <v>679</v>
      </c>
      <c r="C12212" s="205" t="s">
        <v>680</v>
      </c>
      <c r="D12212" s="72" t="str">
        <f t="shared" si="381"/>
        <v>ago/2019</v>
      </c>
      <c r="E12212" s="206">
        <v>43678</v>
      </c>
      <c r="F12212" s="205">
        <v>665</v>
      </c>
      <c r="G12212" s="205" t="s">
        <v>284</v>
      </c>
      <c r="H12212" s="207" t="s">
        <v>2075</v>
      </c>
      <c r="I12212" s="207" t="s">
        <v>265</v>
      </c>
      <c r="J12212" s="232">
        <v>-1717.68</v>
      </c>
      <c r="K12212" s="79" t="str">
        <f>IFERROR(IFERROR(VLOOKUP(I12212,'DE-PARA'!B:D,3,0),VLOOKUP(I12212,'DE-PARA'!C:D,2,0)),"NÃO ENCONTRADO")</f>
        <v>Despesas com Viagens</v>
      </c>
      <c r="L12212" s="56" t="str">
        <f>VLOOKUP(K12212,'Base -Receita-Despesa'!$B:$AS,1,FALSE)</f>
        <v>Despesas com Viagens</v>
      </c>
    </row>
    <row r="12213" spans="1:12" x14ac:dyDescent="0.3">
      <c r="A12213" s="286" t="str">
        <f t="shared" si="380"/>
        <v>2019</v>
      </c>
      <c r="B12213" s="205" t="s">
        <v>679</v>
      </c>
      <c r="C12213" s="205" t="s">
        <v>680</v>
      </c>
      <c r="D12213" s="72" t="str">
        <f t="shared" si="381"/>
        <v>ago/2019</v>
      </c>
      <c r="E12213" s="206">
        <v>43678</v>
      </c>
      <c r="F12213" s="205">
        <v>1678</v>
      </c>
      <c r="G12213" s="205" t="s">
        <v>284</v>
      </c>
      <c r="H12213" s="207" t="s">
        <v>313</v>
      </c>
      <c r="I12213" s="207" t="s">
        <v>134</v>
      </c>
      <c r="J12213" s="232">
        <v>-3500</v>
      </c>
      <c r="K12213" s="79" t="str">
        <f>IFERROR(IFERROR(VLOOKUP(I12213,'DE-PARA'!B:D,3,0),VLOOKUP(I12213,'DE-PARA'!C:D,2,0)),"NÃO ENCONTRADO")</f>
        <v>Serviços</v>
      </c>
      <c r="L12213" s="56" t="str">
        <f>VLOOKUP(K12213,'Base -Receita-Despesa'!$B:$AS,1,FALSE)</f>
        <v>Serviços</v>
      </c>
    </row>
    <row r="12214" spans="1:12" x14ac:dyDescent="0.3">
      <c r="A12214" s="286" t="str">
        <f t="shared" si="380"/>
        <v>2019</v>
      </c>
      <c r="B12214" s="205" t="s">
        <v>679</v>
      </c>
      <c r="C12214" s="205" t="s">
        <v>680</v>
      </c>
      <c r="D12214" s="72" t="str">
        <f t="shared" si="381"/>
        <v>ago/2019</v>
      </c>
      <c r="E12214" s="206">
        <v>43678</v>
      </c>
      <c r="F12214" s="205">
        <v>2213</v>
      </c>
      <c r="G12214" s="205" t="s">
        <v>284</v>
      </c>
      <c r="H12214" s="207" t="s">
        <v>1275</v>
      </c>
      <c r="I12214" s="207" t="s">
        <v>116</v>
      </c>
      <c r="J12214" s="232">
        <v>-92362.77</v>
      </c>
      <c r="K12214" s="79" t="str">
        <f>IFERROR(IFERROR(VLOOKUP(I12214,'DE-PARA'!B:D,3,0),VLOOKUP(I12214,'DE-PARA'!C:D,2,0)),"NÃO ENCONTRADO")</f>
        <v>Serviços</v>
      </c>
      <c r="L12214" s="56" t="str">
        <f>VLOOKUP(K12214,'Base -Receita-Despesa'!$B:$AS,1,FALSE)</f>
        <v>Serviços</v>
      </c>
    </row>
    <row r="12215" spans="1:12" x14ac:dyDescent="0.3">
      <c r="A12215" s="286" t="str">
        <f t="shared" ref="A12215:A12278" si="382">IF(K12215="NÃO ENCONTRADO",0,RIGHT(D12215,4))</f>
        <v>2019</v>
      </c>
      <c r="B12215" s="205" t="s">
        <v>679</v>
      </c>
      <c r="C12215" s="205" t="s">
        <v>680</v>
      </c>
      <c r="D12215" s="72" t="str">
        <f t="shared" si="381"/>
        <v>ago/2019</v>
      </c>
      <c r="E12215" s="206">
        <v>43678</v>
      </c>
      <c r="F12215" s="205">
        <v>2686</v>
      </c>
      <c r="G12215" s="205" t="s">
        <v>284</v>
      </c>
      <c r="H12215" s="207" t="s">
        <v>2148</v>
      </c>
      <c r="I12215" s="207" t="s">
        <v>169</v>
      </c>
      <c r="J12215" s="233">
        <v>-720</v>
      </c>
      <c r="K12215" s="79" t="str">
        <f>IFERROR(IFERROR(VLOOKUP(I12215,'DE-PARA'!B:D,3,0),VLOOKUP(I12215,'DE-PARA'!C:D,2,0)),"NÃO ENCONTRADO")</f>
        <v>Serviços</v>
      </c>
      <c r="L12215" s="56" t="str">
        <f>VLOOKUP(K12215,'Base -Receita-Despesa'!$B:$AS,1,FALSE)</f>
        <v>Serviços</v>
      </c>
    </row>
    <row r="12216" spans="1:12" x14ac:dyDescent="0.3">
      <c r="A12216" s="286" t="str">
        <f t="shared" si="382"/>
        <v>2019</v>
      </c>
      <c r="B12216" s="205" t="s">
        <v>679</v>
      </c>
      <c r="C12216" s="205" t="s">
        <v>680</v>
      </c>
      <c r="D12216" s="72" t="str">
        <f t="shared" si="381"/>
        <v>ago/2019</v>
      </c>
      <c r="E12216" s="206">
        <v>43678</v>
      </c>
      <c r="F12216" s="205">
        <v>5496</v>
      </c>
      <c r="G12216" s="205" t="s">
        <v>284</v>
      </c>
      <c r="H12216" s="207" t="s">
        <v>995</v>
      </c>
      <c r="I12216" s="207" t="s">
        <v>135</v>
      </c>
      <c r="J12216" s="232">
        <v>-4250</v>
      </c>
      <c r="K12216" s="79" t="str">
        <f>IFERROR(IFERROR(VLOOKUP(I12216,'DE-PARA'!B:D,3,0),VLOOKUP(I12216,'DE-PARA'!C:D,2,0)),"NÃO ENCONTRADO")</f>
        <v>Concessionárias (água, luz e telefone)</v>
      </c>
      <c r="L12216" s="56" t="str">
        <f>VLOOKUP(K12216,'Base -Receita-Despesa'!$B:$AS,1,FALSE)</f>
        <v>Concessionárias (água, luz e telefone)</v>
      </c>
    </row>
    <row r="12217" spans="1:12" x14ac:dyDescent="0.3">
      <c r="A12217" s="286" t="str">
        <f t="shared" si="382"/>
        <v>2019</v>
      </c>
      <c r="B12217" s="205" t="s">
        <v>679</v>
      </c>
      <c r="C12217" s="205" t="s">
        <v>680</v>
      </c>
      <c r="D12217" s="72" t="str">
        <f t="shared" si="381"/>
        <v>ago/2019</v>
      </c>
      <c r="E12217" s="206">
        <v>43678</v>
      </c>
      <c r="F12217" s="205">
        <v>5497</v>
      </c>
      <c r="G12217" s="205" t="s">
        <v>284</v>
      </c>
      <c r="H12217" s="207" t="s">
        <v>995</v>
      </c>
      <c r="I12217" s="207" t="s">
        <v>135</v>
      </c>
      <c r="J12217" s="232">
        <v>-4250</v>
      </c>
      <c r="K12217" s="79" t="str">
        <f>IFERROR(IFERROR(VLOOKUP(I12217,'DE-PARA'!B:D,3,0),VLOOKUP(I12217,'DE-PARA'!C:D,2,0)),"NÃO ENCONTRADO")</f>
        <v>Concessionárias (água, luz e telefone)</v>
      </c>
      <c r="L12217" s="56" t="str">
        <f>VLOOKUP(K12217,'Base -Receita-Despesa'!$B:$AS,1,FALSE)</f>
        <v>Concessionárias (água, luz e telefone)</v>
      </c>
    </row>
    <row r="12218" spans="1:12" x14ac:dyDescent="0.3">
      <c r="A12218" s="286" t="str">
        <f t="shared" si="382"/>
        <v>2019</v>
      </c>
      <c r="B12218" s="205" t="s">
        <v>679</v>
      </c>
      <c r="C12218" s="205" t="s">
        <v>680</v>
      </c>
      <c r="D12218" s="72" t="str">
        <f t="shared" si="381"/>
        <v>ago/2019</v>
      </c>
      <c r="E12218" s="206">
        <v>43678</v>
      </c>
      <c r="F12218" s="205">
        <v>9241</v>
      </c>
      <c r="G12218" s="205" t="s">
        <v>284</v>
      </c>
      <c r="H12218" s="207" t="s">
        <v>1580</v>
      </c>
      <c r="I12218" s="207" t="s">
        <v>260</v>
      </c>
      <c r="J12218" s="208">
        <v>-12322.4</v>
      </c>
      <c r="K12218" s="79" t="str">
        <f>IFERROR(IFERROR(VLOOKUP(I12218,'DE-PARA'!B:D,3,0),VLOOKUP(I12218,'DE-PARA'!C:D,2,0)),"NÃO ENCONTRADO")</f>
        <v>Serviços</v>
      </c>
      <c r="L12218" s="56" t="str">
        <f>VLOOKUP(K12218,'Base -Receita-Despesa'!$B:$AS,1,FALSE)</f>
        <v>Serviços</v>
      </c>
    </row>
    <row r="12219" spans="1:12" x14ac:dyDescent="0.3">
      <c r="A12219" s="286" t="str">
        <f t="shared" si="382"/>
        <v>2019</v>
      </c>
      <c r="B12219" s="205" t="s">
        <v>679</v>
      </c>
      <c r="C12219" s="205" t="s">
        <v>680</v>
      </c>
      <c r="D12219" s="72" t="str">
        <f t="shared" si="381"/>
        <v>ago/2019</v>
      </c>
      <c r="E12219" s="206">
        <v>43678</v>
      </c>
      <c r="F12219" s="205">
        <v>10987</v>
      </c>
      <c r="G12219" s="205" t="s">
        <v>284</v>
      </c>
      <c r="H12219" s="207" t="s">
        <v>2012</v>
      </c>
      <c r="I12219" s="207" t="s">
        <v>238</v>
      </c>
      <c r="J12219" s="207">
        <v>-205.44</v>
      </c>
      <c r="K12219" s="79" t="str">
        <f>IFERROR(IFERROR(VLOOKUP(I12219,'DE-PARA'!B:D,3,0),VLOOKUP(I12219,'DE-PARA'!C:D,2,0)),"NÃO ENCONTRADO")</f>
        <v>Materiais</v>
      </c>
      <c r="L12219" s="56" t="str">
        <f>VLOOKUP(K12219,'Base -Receita-Despesa'!$B:$AS,1,FALSE)</f>
        <v>Materiais</v>
      </c>
    </row>
    <row r="12220" spans="1:12" x14ac:dyDescent="0.3">
      <c r="A12220" s="286" t="str">
        <f t="shared" si="382"/>
        <v>2019</v>
      </c>
      <c r="B12220" s="205" t="s">
        <v>679</v>
      </c>
      <c r="C12220" s="205" t="s">
        <v>680</v>
      </c>
      <c r="D12220" s="72" t="str">
        <f t="shared" si="381"/>
        <v>ago/2019</v>
      </c>
      <c r="E12220" s="206">
        <v>43678</v>
      </c>
      <c r="F12220" s="205">
        <v>10996</v>
      </c>
      <c r="G12220" s="205" t="s">
        <v>284</v>
      </c>
      <c r="H12220" s="207" t="s">
        <v>2012</v>
      </c>
      <c r="I12220" s="207" t="s">
        <v>238</v>
      </c>
      <c r="J12220" s="208">
        <v>-3193.2</v>
      </c>
      <c r="K12220" s="79" t="str">
        <f>IFERROR(IFERROR(VLOOKUP(I12220,'DE-PARA'!B:D,3,0),VLOOKUP(I12220,'DE-PARA'!C:D,2,0)),"NÃO ENCONTRADO")</f>
        <v>Materiais</v>
      </c>
      <c r="L12220" s="56" t="str">
        <f>VLOOKUP(K12220,'Base -Receita-Despesa'!$B:$AS,1,FALSE)</f>
        <v>Materiais</v>
      </c>
    </row>
    <row r="12221" spans="1:12" x14ac:dyDescent="0.3">
      <c r="A12221" s="286" t="str">
        <f t="shared" si="382"/>
        <v>2019</v>
      </c>
      <c r="B12221" s="205" t="s">
        <v>679</v>
      </c>
      <c r="C12221" s="205" t="s">
        <v>680</v>
      </c>
      <c r="D12221" s="72" t="str">
        <f t="shared" si="381"/>
        <v>ago/2019</v>
      </c>
      <c r="E12221" s="206">
        <v>43678</v>
      </c>
      <c r="F12221" s="205">
        <v>11065</v>
      </c>
      <c r="G12221" s="205" t="s">
        <v>284</v>
      </c>
      <c r="H12221" s="207" t="s">
        <v>2012</v>
      </c>
      <c r="I12221" s="207" t="s">
        <v>238</v>
      </c>
      <c r="J12221" s="207">
        <v>-404</v>
      </c>
      <c r="K12221" s="79" t="str">
        <f>IFERROR(IFERROR(VLOOKUP(I12221,'DE-PARA'!B:D,3,0),VLOOKUP(I12221,'DE-PARA'!C:D,2,0)),"NÃO ENCONTRADO")</f>
        <v>Materiais</v>
      </c>
      <c r="L12221" s="56" t="str">
        <f>VLOOKUP(K12221,'Base -Receita-Despesa'!$B:$AS,1,FALSE)</f>
        <v>Materiais</v>
      </c>
    </row>
    <row r="12222" spans="1:12" x14ac:dyDescent="0.3">
      <c r="A12222" s="286" t="str">
        <f t="shared" si="382"/>
        <v>2019</v>
      </c>
      <c r="B12222" s="205" t="s">
        <v>679</v>
      </c>
      <c r="C12222" s="205" t="s">
        <v>680</v>
      </c>
      <c r="D12222" s="72" t="str">
        <f t="shared" si="381"/>
        <v>ago/2019</v>
      </c>
      <c r="E12222" s="206">
        <v>43678</v>
      </c>
      <c r="F12222" s="205">
        <v>11066</v>
      </c>
      <c r="G12222" s="205" t="s">
        <v>284</v>
      </c>
      <c r="H12222" s="207" t="s">
        <v>2012</v>
      </c>
      <c r="I12222" s="207" t="s">
        <v>238</v>
      </c>
      <c r="J12222" s="207">
        <v>-64.8</v>
      </c>
      <c r="K12222" s="79" t="str">
        <f>IFERROR(IFERROR(VLOOKUP(I12222,'DE-PARA'!B:D,3,0),VLOOKUP(I12222,'DE-PARA'!C:D,2,0)),"NÃO ENCONTRADO")</f>
        <v>Materiais</v>
      </c>
      <c r="L12222" s="56" t="str">
        <f>VLOOKUP(K12222,'Base -Receita-Despesa'!$B:$AS,1,FALSE)</f>
        <v>Materiais</v>
      </c>
    </row>
    <row r="12223" spans="1:12" x14ac:dyDescent="0.3">
      <c r="A12223" s="286" t="str">
        <f t="shared" si="382"/>
        <v>2019</v>
      </c>
      <c r="B12223" s="205" t="s">
        <v>679</v>
      </c>
      <c r="C12223" s="205" t="s">
        <v>680</v>
      </c>
      <c r="D12223" s="72" t="str">
        <f t="shared" si="381"/>
        <v>ago/2019</v>
      </c>
      <c r="E12223" s="206">
        <v>43678</v>
      </c>
      <c r="F12223" s="205">
        <v>13385</v>
      </c>
      <c r="G12223" s="205" t="s">
        <v>290</v>
      </c>
      <c r="H12223" s="207" t="s">
        <v>2016</v>
      </c>
      <c r="I12223" s="207" t="s">
        <v>246</v>
      </c>
      <c r="J12223" s="208">
        <v>-3823.1</v>
      </c>
      <c r="K12223" s="79" t="str">
        <f>IFERROR(IFERROR(VLOOKUP(I12223,'DE-PARA'!B:D,3,0),VLOOKUP(I12223,'DE-PARA'!C:D,2,0)),"NÃO ENCONTRADO")</f>
        <v>Materiais</v>
      </c>
      <c r="L12223" s="56" t="str">
        <f>VLOOKUP(K12223,'Base -Receita-Despesa'!$B:$AS,1,FALSE)</f>
        <v>Materiais</v>
      </c>
    </row>
    <row r="12224" spans="1:12" x14ac:dyDescent="0.3">
      <c r="A12224" s="286" t="str">
        <f t="shared" si="382"/>
        <v>2019</v>
      </c>
      <c r="B12224" s="205" t="s">
        <v>679</v>
      </c>
      <c r="C12224" s="205" t="s">
        <v>680</v>
      </c>
      <c r="D12224" s="72" t="str">
        <f t="shared" si="381"/>
        <v>ago/2019</v>
      </c>
      <c r="E12224" s="206">
        <v>43678</v>
      </c>
      <c r="F12224" s="205">
        <v>13385</v>
      </c>
      <c r="G12224" s="205" t="s">
        <v>290</v>
      </c>
      <c r="H12224" s="207" t="s">
        <v>2016</v>
      </c>
      <c r="I12224" s="207" t="s">
        <v>189</v>
      </c>
      <c r="J12224" s="229">
        <v>-116.33</v>
      </c>
      <c r="K12224" s="79" t="str">
        <f>IFERROR(IFERROR(VLOOKUP(I12224,'DE-PARA'!B:D,3,0),VLOOKUP(I12224,'DE-PARA'!C:D,2,0)),"NÃO ENCONTRADO")</f>
        <v>Outras Saídas</v>
      </c>
      <c r="L12224" s="56" t="str">
        <f>VLOOKUP(K12224,'Base -Receita-Despesa'!$B:$AS,1,FALSE)</f>
        <v>Outras Saídas</v>
      </c>
    </row>
    <row r="12225" spans="1:12" x14ac:dyDescent="0.3">
      <c r="A12225" s="286" t="str">
        <f t="shared" si="382"/>
        <v>2019</v>
      </c>
      <c r="B12225" s="205" t="s">
        <v>679</v>
      </c>
      <c r="C12225" s="205" t="s">
        <v>680</v>
      </c>
      <c r="D12225" s="72" t="str">
        <f t="shared" si="381"/>
        <v>ago/2019</v>
      </c>
      <c r="E12225" s="206">
        <v>43678</v>
      </c>
      <c r="F12225" s="205">
        <v>13695</v>
      </c>
      <c r="G12225" s="205" t="s">
        <v>314</v>
      </c>
      <c r="H12225" s="207" t="s">
        <v>2016</v>
      </c>
      <c r="I12225" s="207" t="s">
        <v>246</v>
      </c>
      <c r="J12225" s="208">
        <v>-2188.1</v>
      </c>
      <c r="K12225" s="79" t="str">
        <f>IFERROR(IFERROR(VLOOKUP(I12225,'DE-PARA'!B:D,3,0),VLOOKUP(I12225,'DE-PARA'!C:D,2,0)),"NÃO ENCONTRADO")</f>
        <v>Materiais</v>
      </c>
      <c r="L12225" s="56" t="str">
        <f>VLOOKUP(K12225,'Base -Receita-Despesa'!$B:$AS,1,FALSE)</f>
        <v>Materiais</v>
      </c>
    </row>
    <row r="12226" spans="1:12" x14ac:dyDescent="0.3">
      <c r="A12226" s="286" t="str">
        <f t="shared" si="382"/>
        <v>2019</v>
      </c>
      <c r="B12226" s="205" t="s">
        <v>679</v>
      </c>
      <c r="C12226" s="205" t="s">
        <v>680</v>
      </c>
      <c r="D12226" s="72" t="str">
        <f t="shared" si="381"/>
        <v>ago/2019</v>
      </c>
      <c r="E12226" s="206">
        <v>43678</v>
      </c>
      <c r="F12226" s="205">
        <v>13695</v>
      </c>
      <c r="G12226" s="205" t="s">
        <v>314</v>
      </c>
      <c r="H12226" s="207" t="s">
        <v>2016</v>
      </c>
      <c r="I12226" s="207" t="s">
        <v>189</v>
      </c>
      <c r="J12226" s="229">
        <v>-78.02</v>
      </c>
      <c r="K12226" s="79" t="str">
        <f>IFERROR(IFERROR(VLOOKUP(I12226,'DE-PARA'!B:D,3,0),VLOOKUP(I12226,'DE-PARA'!C:D,2,0)),"NÃO ENCONTRADO")</f>
        <v>Outras Saídas</v>
      </c>
      <c r="L12226" s="56" t="str">
        <f>VLOOKUP(K12226,'Base -Receita-Despesa'!$B:$AS,1,FALSE)</f>
        <v>Outras Saídas</v>
      </c>
    </row>
    <row r="12227" spans="1:12" x14ac:dyDescent="0.3">
      <c r="A12227" s="286" t="str">
        <f t="shared" si="382"/>
        <v>2019</v>
      </c>
      <c r="B12227" s="205" t="s">
        <v>679</v>
      </c>
      <c r="C12227" s="205" t="s">
        <v>680</v>
      </c>
      <c r="D12227" s="72" t="str">
        <f t="shared" si="381"/>
        <v>ago/2019</v>
      </c>
      <c r="E12227" s="206">
        <v>43678</v>
      </c>
      <c r="F12227" s="205">
        <v>13696</v>
      </c>
      <c r="G12227" s="205" t="s">
        <v>314</v>
      </c>
      <c r="H12227" s="207" t="s">
        <v>2016</v>
      </c>
      <c r="I12227" s="207" t="s">
        <v>246</v>
      </c>
      <c r="J12227" s="208">
        <v>-1440.34</v>
      </c>
      <c r="K12227" s="79" t="str">
        <f>IFERROR(IFERROR(VLOOKUP(I12227,'DE-PARA'!B:D,3,0),VLOOKUP(I12227,'DE-PARA'!C:D,2,0)),"NÃO ENCONTRADO")</f>
        <v>Materiais</v>
      </c>
      <c r="L12227" s="56" t="str">
        <f>VLOOKUP(K12227,'Base -Receita-Despesa'!$B:$AS,1,FALSE)</f>
        <v>Materiais</v>
      </c>
    </row>
    <row r="12228" spans="1:12" x14ac:dyDescent="0.3">
      <c r="A12228" s="286" t="str">
        <f t="shared" si="382"/>
        <v>2019</v>
      </c>
      <c r="B12228" s="205" t="s">
        <v>679</v>
      </c>
      <c r="C12228" s="205" t="s">
        <v>680</v>
      </c>
      <c r="D12228" s="72" t="str">
        <f t="shared" ref="D12228:D12291" si="383">TEXT(E12228,"mmm/aaaa")</f>
        <v>ago/2019</v>
      </c>
      <c r="E12228" s="206">
        <v>43678</v>
      </c>
      <c r="F12228" s="205">
        <v>13696</v>
      </c>
      <c r="G12228" s="205" t="s">
        <v>314</v>
      </c>
      <c r="H12228" s="207" t="s">
        <v>2016</v>
      </c>
      <c r="I12228" s="207" t="s">
        <v>189</v>
      </c>
      <c r="J12228" s="229">
        <v>-54.11</v>
      </c>
      <c r="K12228" s="79" t="str">
        <f>IFERROR(IFERROR(VLOOKUP(I12228,'DE-PARA'!B:D,3,0),VLOOKUP(I12228,'DE-PARA'!C:D,2,0)),"NÃO ENCONTRADO")</f>
        <v>Outras Saídas</v>
      </c>
      <c r="L12228" s="56" t="str">
        <f>VLOOKUP(K12228,'Base -Receita-Despesa'!$B:$AS,1,FALSE)</f>
        <v>Outras Saídas</v>
      </c>
    </row>
    <row r="12229" spans="1:12" x14ac:dyDescent="0.3">
      <c r="A12229" s="286" t="str">
        <f t="shared" si="382"/>
        <v>2019</v>
      </c>
      <c r="B12229" s="205" t="s">
        <v>679</v>
      </c>
      <c r="C12229" s="205" t="s">
        <v>680</v>
      </c>
      <c r="D12229" s="72" t="str">
        <f t="shared" si="383"/>
        <v>ago/2019</v>
      </c>
      <c r="E12229" s="206">
        <v>43678</v>
      </c>
      <c r="F12229" s="205">
        <v>24512</v>
      </c>
      <c r="G12229" s="205" t="s">
        <v>284</v>
      </c>
      <c r="H12229" s="207" t="s">
        <v>2148</v>
      </c>
      <c r="I12229" s="207" t="s">
        <v>169</v>
      </c>
      <c r="J12229" s="208">
        <v>-1953</v>
      </c>
      <c r="K12229" s="79" t="str">
        <f>IFERROR(IFERROR(VLOOKUP(I12229,'DE-PARA'!B:D,3,0),VLOOKUP(I12229,'DE-PARA'!C:D,2,0)),"NÃO ENCONTRADO")</f>
        <v>Serviços</v>
      </c>
      <c r="L12229" s="56" t="str">
        <f>VLOOKUP(K12229,'Base -Receita-Despesa'!$B:$AS,1,FALSE)</f>
        <v>Serviços</v>
      </c>
    </row>
    <row r="12230" spans="1:12" x14ac:dyDescent="0.3">
      <c r="A12230" s="286" t="str">
        <f t="shared" si="382"/>
        <v>2019</v>
      </c>
      <c r="B12230" s="205" t="s">
        <v>679</v>
      </c>
      <c r="C12230" s="205" t="s">
        <v>680</v>
      </c>
      <c r="D12230" s="72" t="str">
        <f t="shared" si="383"/>
        <v>ago/2019</v>
      </c>
      <c r="E12230" s="206">
        <v>43678</v>
      </c>
      <c r="F12230" s="205">
        <v>27827</v>
      </c>
      <c r="G12230" s="205" t="s">
        <v>284</v>
      </c>
      <c r="H12230" s="207" t="s">
        <v>1047</v>
      </c>
      <c r="I12230" s="207" t="s">
        <v>258</v>
      </c>
      <c r="J12230" s="208">
        <v>-48595.11</v>
      </c>
      <c r="K12230" s="79" t="str">
        <f>IFERROR(IFERROR(VLOOKUP(I12230,'DE-PARA'!B:D,3,0),VLOOKUP(I12230,'DE-PARA'!C:D,2,0)),"NÃO ENCONTRADO")</f>
        <v>Serviços</v>
      </c>
      <c r="L12230" s="56" t="str">
        <f>VLOOKUP(K12230,'Base -Receita-Despesa'!$B:$AS,1,FALSE)</f>
        <v>Serviços</v>
      </c>
    </row>
    <row r="12231" spans="1:12" x14ac:dyDescent="0.3">
      <c r="A12231" s="286" t="str">
        <f t="shared" si="382"/>
        <v>2019</v>
      </c>
      <c r="B12231" s="205" t="s">
        <v>679</v>
      </c>
      <c r="C12231" s="205" t="s">
        <v>680</v>
      </c>
      <c r="D12231" s="72" t="str">
        <f t="shared" si="383"/>
        <v>ago/2019</v>
      </c>
      <c r="E12231" s="206">
        <v>43678</v>
      </c>
      <c r="F12231" s="205">
        <v>66897</v>
      </c>
      <c r="G12231" s="205" t="s">
        <v>284</v>
      </c>
      <c r="H12231" s="207" t="s">
        <v>630</v>
      </c>
      <c r="I12231" s="207" t="s">
        <v>237</v>
      </c>
      <c r="J12231" s="207">
        <v>-901.88</v>
      </c>
      <c r="K12231" s="79" t="str">
        <f>IFERROR(IFERROR(VLOOKUP(I12231,'DE-PARA'!B:D,3,0),VLOOKUP(I12231,'DE-PARA'!C:D,2,0)),"NÃO ENCONTRADO")</f>
        <v>Materiais</v>
      </c>
      <c r="L12231" s="56" t="str">
        <f>VLOOKUP(K12231,'Base -Receita-Despesa'!$B:$AS,1,FALSE)</f>
        <v>Materiais</v>
      </c>
    </row>
    <row r="12232" spans="1:12" x14ac:dyDescent="0.3">
      <c r="A12232" s="286" t="str">
        <f t="shared" si="382"/>
        <v>2019</v>
      </c>
      <c r="B12232" s="205" t="s">
        <v>679</v>
      </c>
      <c r="C12232" s="205" t="s">
        <v>680</v>
      </c>
      <c r="D12232" s="72" t="str">
        <f t="shared" si="383"/>
        <v>ago/2019</v>
      </c>
      <c r="E12232" s="206">
        <v>43678</v>
      </c>
      <c r="F12232" s="205">
        <v>66958</v>
      </c>
      <c r="G12232" s="205" t="s">
        <v>284</v>
      </c>
      <c r="H12232" s="207" t="s">
        <v>630</v>
      </c>
      <c r="I12232" s="207" t="s">
        <v>237</v>
      </c>
      <c r="J12232" s="208">
        <v>-2422.52</v>
      </c>
      <c r="K12232" s="79" t="str">
        <f>IFERROR(IFERROR(VLOOKUP(I12232,'DE-PARA'!B:D,3,0),VLOOKUP(I12232,'DE-PARA'!C:D,2,0)),"NÃO ENCONTRADO")</f>
        <v>Materiais</v>
      </c>
      <c r="L12232" s="56" t="str">
        <f>VLOOKUP(K12232,'Base -Receita-Despesa'!$B:$AS,1,FALSE)</f>
        <v>Materiais</v>
      </c>
    </row>
    <row r="12233" spans="1:12" x14ac:dyDescent="0.3">
      <c r="A12233" s="286" t="str">
        <f t="shared" si="382"/>
        <v>2019</v>
      </c>
      <c r="B12233" s="205" t="s">
        <v>679</v>
      </c>
      <c r="C12233" s="205" t="s">
        <v>680</v>
      </c>
      <c r="D12233" s="72" t="str">
        <f t="shared" si="383"/>
        <v>ago/2019</v>
      </c>
      <c r="E12233" s="206">
        <v>43678</v>
      </c>
      <c r="F12233" s="205">
        <v>99162</v>
      </c>
      <c r="G12233" s="205" t="s">
        <v>284</v>
      </c>
      <c r="H12233" s="207" t="s">
        <v>317</v>
      </c>
      <c r="I12233" s="233" t="s">
        <v>248</v>
      </c>
      <c r="J12233" s="208">
        <v>-5438.76</v>
      </c>
      <c r="K12233" s="79" t="str">
        <f>IFERROR(IFERROR(VLOOKUP(I12233,'DE-PARA'!B:D,3,0),VLOOKUP(I12233,'DE-PARA'!C:D,2,0)),"NÃO ENCONTRADO")</f>
        <v>Materiais</v>
      </c>
      <c r="L12233" s="56" t="str">
        <f>VLOOKUP(K12233,'Base -Receita-Despesa'!$B:$AS,1,FALSE)</f>
        <v>Materiais</v>
      </c>
    </row>
    <row r="12234" spans="1:12" x14ac:dyDescent="0.3">
      <c r="A12234" s="286" t="str">
        <f t="shared" si="382"/>
        <v>2019</v>
      </c>
      <c r="B12234" s="205" t="s">
        <v>679</v>
      </c>
      <c r="C12234" s="205" t="s">
        <v>680</v>
      </c>
      <c r="D12234" s="72" t="str">
        <f t="shared" si="383"/>
        <v>ago/2019</v>
      </c>
      <c r="E12234" s="206">
        <v>43678</v>
      </c>
      <c r="F12234" s="205">
        <v>99162</v>
      </c>
      <c r="G12234" s="205" t="s">
        <v>284</v>
      </c>
      <c r="H12234" s="207" t="s">
        <v>317</v>
      </c>
      <c r="I12234" s="207" t="s">
        <v>189</v>
      </c>
      <c r="J12234" s="207">
        <v>-169.97</v>
      </c>
      <c r="K12234" s="79" t="str">
        <f>IFERROR(IFERROR(VLOOKUP(I12234,'DE-PARA'!B:D,3,0),VLOOKUP(I12234,'DE-PARA'!C:D,2,0)),"NÃO ENCONTRADO")</f>
        <v>Outras Saídas</v>
      </c>
      <c r="L12234" s="56" t="str">
        <f>VLOOKUP(K12234,'Base -Receita-Despesa'!$B:$AS,1,FALSE)</f>
        <v>Outras Saídas</v>
      </c>
    </row>
    <row r="12235" spans="1:12" x14ac:dyDescent="0.3">
      <c r="A12235" s="286" t="str">
        <f t="shared" si="382"/>
        <v>2019</v>
      </c>
      <c r="B12235" s="205" t="s">
        <v>679</v>
      </c>
      <c r="C12235" s="205" t="s">
        <v>680</v>
      </c>
      <c r="D12235" s="72" t="str">
        <f t="shared" si="383"/>
        <v>ago/2019</v>
      </c>
      <c r="E12235" s="206">
        <v>43678</v>
      </c>
      <c r="F12235" s="205">
        <v>2531724</v>
      </c>
      <c r="G12235" s="205" t="s">
        <v>2149</v>
      </c>
      <c r="H12235" s="239" t="s">
        <v>601</v>
      </c>
      <c r="I12235" s="207" t="s">
        <v>134</v>
      </c>
      <c r="J12235" s="208">
        <v>-88057.34</v>
      </c>
      <c r="K12235" s="79" t="str">
        <f>IFERROR(IFERROR(VLOOKUP(I12235,'DE-PARA'!B:D,3,0),VLOOKUP(I12235,'DE-PARA'!C:D,2,0)),"NÃO ENCONTRADO")</f>
        <v>Serviços</v>
      </c>
      <c r="L12235" s="56" t="str">
        <f>VLOOKUP(K12235,'Base -Receita-Despesa'!$B:$AS,1,FALSE)</f>
        <v>Serviços</v>
      </c>
    </row>
    <row r="12236" spans="1:12" x14ac:dyDescent="0.3">
      <c r="A12236" s="286" t="str">
        <f t="shared" si="382"/>
        <v>2019</v>
      </c>
      <c r="B12236" s="205" t="s">
        <v>679</v>
      </c>
      <c r="C12236" s="205" t="s">
        <v>680</v>
      </c>
      <c r="D12236" s="72" t="str">
        <f t="shared" si="383"/>
        <v>ago/2019</v>
      </c>
      <c r="E12236" s="206">
        <v>43678</v>
      </c>
      <c r="F12236" s="205" t="s">
        <v>1999</v>
      </c>
      <c r="G12236" s="205" t="s">
        <v>284</v>
      </c>
      <c r="H12236" s="207" t="s">
        <v>1591</v>
      </c>
      <c r="I12236" s="207" t="s">
        <v>265</v>
      </c>
      <c r="J12236" s="207">
        <v>-480.44</v>
      </c>
      <c r="K12236" s="79" t="str">
        <f>IFERROR(IFERROR(VLOOKUP(I12236,'DE-PARA'!B:D,3,0),VLOOKUP(I12236,'DE-PARA'!C:D,2,0)),"NÃO ENCONTRADO")</f>
        <v>Despesas com Viagens</v>
      </c>
      <c r="L12236" s="56" t="str">
        <f>VLOOKUP(K12236,'Base -Receita-Despesa'!$B:$AS,1,FALSE)</f>
        <v>Despesas com Viagens</v>
      </c>
    </row>
    <row r="12237" spans="1:12" x14ac:dyDescent="0.3">
      <c r="A12237" s="286" t="str">
        <f t="shared" si="382"/>
        <v>2019</v>
      </c>
      <c r="B12237" s="205" t="s">
        <v>679</v>
      </c>
      <c r="C12237" s="205" t="s">
        <v>680</v>
      </c>
      <c r="D12237" s="72" t="str">
        <f t="shared" si="383"/>
        <v>ago/2019</v>
      </c>
      <c r="E12237" s="206">
        <v>43678</v>
      </c>
      <c r="F12237" s="205" t="s">
        <v>131</v>
      </c>
      <c r="G12237" s="205" t="s">
        <v>284</v>
      </c>
      <c r="H12237" s="207" t="s">
        <v>2142</v>
      </c>
      <c r="I12237" s="207" t="s">
        <v>132</v>
      </c>
      <c r="J12237" s="208">
        <v>-505542.97</v>
      </c>
      <c r="K12237" s="79" t="str">
        <f>IFERROR(IFERROR(VLOOKUP(I12237,'DE-PARA'!B:D,3,0),VLOOKUP(I12237,'DE-PARA'!C:D,2,0)),"NÃO ENCONTRADO")</f>
        <v>Pessoal</v>
      </c>
      <c r="L12237" s="56" t="str">
        <f>VLOOKUP(K12237,'Base -Receita-Despesa'!$B:$AS,1,FALSE)</f>
        <v>Pessoal</v>
      </c>
    </row>
    <row r="12238" spans="1:12" x14ac:dyDescent="0.3">
      <c r="A12238" s="286" t="str">
        <f t="shared" si="382"/>
        <v>2019</v>
      </c>
      <c r="B12238" s="205" t="s">
        <v>679</v>
      </c>
      <c r="C12238" s="205" t="s">
        <v>680</v>
      </c>
      <c r="D12238" s="72" t="str">
        <f t="shared" si="383"/>
        <v>ago/2019</v>
      </c>
      <c r="E12238" s="206">
        <v>43678</v>
      </c>
      <c r="F12238" s="205" t="s">
        <v>131</v>
      </c>
      <c r="G12238" s="205" t="s">
        <v>284</v>
      </c>
      <c r="H12238" s="207" t="s">
        <v>2142</v>
      </c>
      <c r="I12238" s="207" t="s">
        <v>132</v>
      </c>
      <c r="J12238" s="208">
        <v>-51656.160000000003</v>
      </c>
      <c r="K12238" s="79" t="str">
        <f>IFERROR(IFERROR(VLOOKUP(I12238,'DE-PARA'!B:D,3,0),VLOOKUP(I12238,'DE-PARA'!C:D,2,0)),"NÃO ENCONTRADO")</f>
        <v>Pessoal</v>
      </c>
      <c r="L12238" s="56" t="str">
        <f>VLOOKUP(K12238,'Base -Receita-Despesa'!$B:$AS,1,FALSE)</f>
        <v>Pessoal</v>
      </c>
    </row>
    <row r="12239" spans="1:12" x14ac:dyDescent="0.3">
      <c r="A12239" s="286" t="str">
        <f t="shared" si="382"/>
        <v>2019</v>
      </c>
      <c r="B12239" s="205" t="s">
        <v>679</v>
      </c>
      <c r="C12239" s="205" t="s">
        <v>680</v>
      </c>
      <c r="D12239" s="72" t="str">
        <f t="shared" si="383"/>
        <v>ago/2019</v>
      </c>
      <c r="E12239" s="206">
        <v>43678</v>
      </c>
      <c r="F12239" s="205" t="s">
        <v>131</v>
      </c>
      <c r="G12239" s="205" t="s">
        <v>284</v>
      </c>
      <c r="H12239" s="207" t="s">
        <v>2150</v>
      </c>
      <c r="I12239" s="207" t="s">
        <v>132</v>
      </c>
      <c r="J12239" s="208">
        <v>-2597.09</v>
      </c>
      <c r="K12239" s="79" t="str">
        <f>IFERROR(IFERROR(VLOOKUP(I12239,'DE-PARA'!B:D,3,0),VLOOKUP(I12239,'DE-PARA'!C:D,2,0)),"NÃO ENCONTRADO")</f>
        <v>Pessoal</v>
      </c>
      <c r="L12239" s="56" t="str">
        <f>VLOOKUP(K12239,'Base -Receita-Despesa'!$B:$AS,1,FALSE)</f>
        <v>Pessoal</v>
      </c>
    </row>
    <row r="12240" spans="1:12" x14ac:dyDescent="0.3">
      <c r="A12240" s="286" t="str">
        <f t="shared" si="382"/>
        <v>2019</v>
      </c>
      <c r="B12240" s="205" t="s">
        <v>679</v>
      </c>
      <c r="C12240" s="205" t="s">
        <v>680</v>
      </c>
      <c r="D12240" s="72" t="str">
        <f t="shared" si="383"/>
        <v>ago/2019</v>
      </c>
      <c r="E12240" s="206">
        <v>43678</v>
      </c>
      <c r="F12240" s="205" t="s">
        <v>131</v>
      </c>
      <c r="G12240" s="205" t="s">
        <v>284</v>
      </c>
      <c r="H12240" s="207" t="s">
        <v>2141</v>
      </c>
      <c r="I12240" s="207" t="s">
        <v>132</v>
      </c>
      <c r="J12240" s="208">
        <v>-1140.72</v>
      </c>
      <c r="K12240" s="79" t="str">
        <f>IFERROR(IFERROR(VLOOKUP(I12240,'DE-PARA'!B:D,3,0),VLOOKUP(I12240,'DE-PARA'!C:D,2,0)),"NÃO ENCONTRADO")</f>
        <v>Pessoal</v>
      </c>
      <c r="L12240" s="56" t="str">
        <f>VLOOKUP(K12240,'Base -Receita-Despesa'!$B:$AS,1,FALSE)</f>
        <v>Pessoal</v>
      </c>
    </row>
    <row r="12241" spans="1:12" x14ac:dyDescent="0.3">
      <c r="A12241" s="286" t="str">
        <f t="shared" si="382"/>
        <v>2019</v>
      </c>
      <c r="B12241" s="205" t="s">
        <v>679</v>
      </c>
      <c r="C12241" s="205" t="s">
        <v>680</v>
      </c>
      <c r="D12241" s="72" t="str">
        <f t="shared" si="383"/>
        <v>ago/2019</v>
      </c>
      <c r="E12241" s="206">
        <v>43678</v>
      </c>
      <c r="F12241" s="205" t="s">
        <v>131</v>
      </c>
      <c r="G12241" s="205" t="s">
        <v>284</v>
      </c>
      <c r="H12241" s="207" t="s">
        <v>1905</v>
      </c>
      <c r="I12241" s="207" t="s">
        <v>132</v>
      </c>
      <c r="J12241" s="208">
        <v>-2040.77</v>
      </c>
      <c r="K12241" s="79" t="str">
        <f>IFERROR(IFERROR(VLOOKUP(I12241,'DE-PARA'!B:D,3,0),VLOOKUP(I12241,'DE-PARA'!C:D,2,0)),"NÃO ENCONTRADO")</f>
        <v>Pessoal</v>
      </c>
      <c r="L12241" s="56" t="str">
        <f>VLOOKUP(K12241,'Base -Receita-Despesa'!$B:$AS,1,FALSE)</f>
        <v>Pessoal</v>
      </c>
    </row>
    <row r="12242" spans="1:12" x14ac:dyDescent="0.3">
      <c r="A12242" s="286" t="str">
        <f t="shared" si="382"/>
        <v>2019</v>
      </c>
      <c r="B12242" s="205" t="s">
        <v>679</v>
      </c>
      <c r="C12242" s="205" t="s">
        <v>680</v>
      </c>
      <c r="D12242" s="72" t="str">
        <f t="shared" si="383"/>
        <v>ago/2019</v>
      </c>
      <c r="E12242" s="206">
        <v>43678</v>
      </c>
      <c r="F12242" s="205" t="s">
        <v>131</v>
      </c>
      <c r="G12242" s="205" t="s">
        <v>284</v>
      </c>
      <c r="H12242" s="207" t="s">
        <v>1906</v>
      </c>
      <c r="I12242" s="207" t="s">
        <v>132</v>
      </c>
      <c r="J12242" s="208">
        <v>-2040.77</v>
      </c>
      <c r="K12242" s="79" t="str">
        <f>IFERROR(IFERROR(VLOOKUP(I12242,'DE-PARA'!B:D,3,0),VLOOKUP(I12242,'DE-PARA'!C:D,2,0)),"NÃO ENCONTRADO")</f>
        <v>Pessoal</v>
      </c>
      <c r="L12242" s="56" t="str">
        <f>VLOOKUP(K12242,'Base -Receita-Despesa'!$B:$AS,1,FALSE)</f>
        <v>Pessoal</v>
      </c>
    </row>
    <row r="12243" spans="1:12" x14ac:dyDescent="0.3">
      <c r="A12243" s="286" t="str">
        <f t="shared" si="382"/>
        <v>2019</v>
      </c>
      <c r="B12243" s="212" t="s">
        <v>679</v>
      </c>
      <c r="C12243" s="212" t="s">
        <v>680</v>
      </c>
      <c r="D12243" s="72" t="str">
        <f t="shared" si="383"/>
        <v>ago/2019</v>
      </c>
      <c r="E12243" s="217">
        <v>43678</v>
      </c>
      <c r="F12243" s="212" t="s">
        <v>1205</v>
      </c>
      <c r="G12243" s="212" t="s">
        <v>284</v>
      </c>
      <c r="H12243" s="229" t="s">
        <v>1896</v>
      </c>
      <c r="I12243" s="229" t="s">
        <v>232</v>
      </c>
      <c r="J12243" s="229">
        <v>-319.66000000000003</v>
      </c>
      <c r="K12243" s="79" t="str">
        <f>IFERROR(IFERROR(VLOOKUP(I12243,'DE-PARA'!B:D,3,0),VLOOKUP(I12243,'DE-PARA'!C:D,2,0)),"NÃO ENCONTRADO")</f>
        <v>Pessoal</v>
      </c>
      <c r="L12243" s="56" t="str">
        <f>VLOOKUP(K12243,'Base -Receita-Despesa'!$B:$AS,1,FALSE)</f>
        <v>Pessoal</v>
      </c>
    </row>
    <row r="12244" spans="1:12" x14ac:dyDescent="0.3">
      <c r="A12244" s="286" t="str">
        <f t="shared" si="382"/>
        <v>2019</v>
      </c>
      <c r="B12244" s="212" t="s">
        <v>679</v>
      </c>
      <c r="C12244" s="212" t="s">
        <v>680</v>
      </c>
      <c r="D12244" s="72" t="str">
        <f t="shared" si="383"/>
        <v>ago/2019</v>
      </c>
      <c r="E12244" s="217">
        <v>43678</v>
      </c>
      <c r="F12244" s="212" t="s">
        <v>2151</v>
      </c>
      <c r="G12244" s="212" t="s">
        <v>284</v>
      </c>
      <c r="H12244" s="229" t="s">
        <v>1000</v>
      </c>
      <c r="I12244" s="229" t="s">
        <v>232</v>
      </c>
      <c r="J12244" s="229">
        <v>-730</v>
      </c>
      <c r="K12244" s="79" t="str">
        <f>IFERROR(IFERROR(VLOOKUP(I12244,'DE-PARA'!B:D,3,0),VLOOKUP(I12244,'DE-PARA'!C:D,2,0)),"NÃO ENCONTRADO")</f>
        <v>Pessoal</v>
      </c>
      <c r="L12244" s="56" t="str">
        <f>VLOOKUP(K12244,'Base -Receita-Despesa'!$B:$AS,1,FALSE)</f>
        <v>Pessoal</v>
      </c>
    </row>
    <row r="12245" spans="1:12" x14ac:dyDescent="0.3">
      <c r="A12245" s="286" t="str">
        <f t="shared" si="382"/>
        <v>2019</v>
      </c>
      <c r="B12245" s="212" t="s">
        <v>679</v>
      </c>
      <c r="C12245" s="212" t="s">
        <v>680</v>
      </c>
      <c r="D12245" s="72" t="str">
        <f t="shared" si="383"/>
        <v>ago/2019</v>
      </c>
      <c r="E12245" s="217">
        <v>43678</v>
      </c>
      <c r="F12245" s="212" t="s">
        <v>1420</v>
      </c>
      <c r="G12245" s="212" t="s">
        <v>284</v>
      </c>
      <c r="H12245" s="229" t="s">
        <v>1482</v>
      </c>
      <c r="I12245" s="229" t="s">
        <v>232</v>
      </c>
      <c r="J12245" s="230">
        <v>-6500</v>
      </c>
      <c r="K12245" s="79" t="str">
        <f>IFERROR(IFERROR(VLOOKUP(I12245,'DE-PARA'!B:D,3,0),VLOOKUP(I12245,'DE-PARA'!C:D,2,0)),"NÃO ENCONTRADO")</f>
        <v>Pessoal</v>
      </c>
      <c r="L12245" s="56" t="str">
        <f>VLOOKUP(K12245,'Base -Receita-Despesa'!$B:$AS,1,FALSE)</f>
        <v>Pessoal</v>
      </c>
    </row>
    <row r="12246" spans="1:12" x14ac:dyDescent="0.3">
      <c r="A12246" s="286" t="str">
        <f t="shared" si="382"/>
        <v>2019</v>
      </c>
      <c r="B12246" s="212" t="s">
        <v>679</v>
      </c>
      <c r="C12246" s="212" t="s">
        <v>680</v>
      </c>
      <c r="D12246" s="72" t="str">
        <f t="shared" si="383"/>
        <v>ago/2019</v>
      </c>
      <c r="E12246" s="217">
        <v>43678</v>
      </c>
      <c r="F12246" s="212" t="s">
        <v>2152</v>
      </c>
      <c r="G12246" s="212" t="s">
        <v>284</v>
      </c>
      <c r="H12246" s="207" t="s">
        <v>1275</v>
      </c>
      <c r="I12246" s="229" t="s">
        <v>116</v>
      </c>
      <c r="J12246" s="230">
        <v>-6383.9</v>
      </c>
      <c r="K12246" s="79" t="str">
        <f>IFERROR(IFERROR(VLOOKUP(I12246,'DE-PARA'!B:D,3,0),VLOOKUP(I12246,'DE-PARA'!C:D,2,0)),"NÃO ENCONTRADO")</f>
        <v>Serviços</v>
      </c>
      <c r="L12246" s="56" t="str">
        <f>VLOOKUP(K12246,'Base -Receita-Despesa'!$B:$AS,1,FALSE)</f>
        <v>Serviços</v>
      </c>
    </row>
    <row r="12247" spans="1:12" x14ac:dyDescent="0.3">
      <c r="A12247" s="286" t="str">
        <f t="shared" si="382"/>
        <v>2019</v>
      </c>
      <c r="B12247" s="212" t="s">
        <v>679</v>
      </c>
      <c r="C12247" s="212" t="s">
        <v>680</v>
      </c>
      <c r="D12247" s="72" t="str">
        <f t="shared" si="383"/>
        <v>ago/2019</v>
      </c>
      <c r="E12247" s="217">
        <v>43678</v>
      </c>
      <c r="F12247" s="212" t="s">
        <v>2153</v>
      </c>
      <c r="G12247" s="212" t="s">
        <v>284</v>
      </c>
      <c r="H12247" s="229" t="s">
        <v>999</v>
      </c>
      <c r="I12247" s="229" t="s">
        <v>232</v>
      </c>
      <c r="J12247" s="230">
        <v>-2250</v>
      </c>
      <c r="K12247" s="79" t="str">
        <f>IFERROR(IFERROR(VLOOKUP(I12247,'DE-PARA'!B:D,3,0),VLOOKUP(I12247,'DE-PARA'!C:D,2,0)),"NÃO ENCONTRADO")</f>
        <v>Pessoal</v>
      </c>
      <c r="L12247" s="56" t="str">
        <f>VLOOKUP(K12247,'Base -Receita-Despesa'!$B:$AS,1,FALSE)</f>
        <v>Pessoal</v>
      </c>
    </row>
    <row r="12248" spans="1:12" x14ac:dyDescent="0.3">
      <c r="A12248" s="286" t="str">
        <f t="shared" si="382"/>
        <v>2019</v>
      </c>
      <c r="B12248" s="212" t="s">
        <v>679</v>
      </c>
      <c r="C12248" s="212" t="s">
        <v>680</v>
      </c>
      <c r="D12248" s="72" t="str">
        <f t="shared" si="383"/>
        <v>ago/2019</v>
      </c>
      <c r="E12248" s="217">
        <v>43678</v>
      </c>
      <c r="F12248" s="212" t="s">
        <v>660</v>
      </c>
      <c r="G12248" s="212" t="s">
        <v>284</v>
      </c>
      <c r="H12248" s="229" t="s">
        <v>1003</v>
      </c>
      <c r="I12248" s="229" t="s">
        <v>257</v>
      </c>
      <c r="J12248" s="230">
        <v>-2877.05</v>
      </c>
      <c r="K12248" s="79" t="str">
        <f>IFERROR(IFERROR(VLOOKUP(I12248,'DE-PARA'!B:D,3,0),VLOOKUP(I12248,'DE-PARA'!C:D,2,0)),"NÃO ENCONTRADO")</f>
        <v>Serviços</v>
      </c>
      <c r="L12248" s="56" t="str">
        <f>VLOOKUP(K12248,'Base -Receita-Despesa'!$B:$AS,1,FALSE)</f>
        <v>Serviços</v>
      </c>
    </row>
    <row r="12249" spans="1:12" x14ac:dyDescent="0.3">
      <c r="A12249" s="286" t="str">
        <f t="shared" si="382"/>
        <v>2019</v>
      </c>
      <c r="B12249" s="212" t="s">
        <v>679</v>
      </c>
      <c r="C12249" s="212" t="s">
        <v>680</v>
      </c>
      <c r="D12249" s="72" t="str">
        <f t="shared" si="383"/>
        <v>ago/2019</v>
      </c>
      <c r="E12249" s="217">
        <v>43678</v>
      </c>
      <c r="F12249" s="212" t="s">
        <v>2154</v>
      </c>
      <c r="G12249" s="212" t="s">
        <v>284</v>
      </c>
      <c r="H12249" s="229" t="s">
        <v>325</v>
      </c>
      <c r="I12249" s="229" t="s">
        <v>147</v>
      </c>
      <c r="J12249" s="230">
        <v>-4510</v>
      </c>
      <c r="K12249" s="79" t="str">
        <f>IFERROR(IFERROR(VLOOKUP(I12249,'DE-PARA'!B:D,3,0),VLOOKUP(I12249,'DE-PARA'!C:D,2,0)),"NÃO ENCONTRADO")</f>
        <v>Serviços</v>
      </c>
      <c r="L12249" s="56" t="str">
        <f>VLOOKUP(K12249,'Base -Receita-Despesa'!$B:$AS,1,FALSE)</f>
        <v>Serviços</v>
      </c>
    </row>
    <row r="12250" spans="1:12" x14ac:dyDescent="0.3">
      <c r="A12250" s="286" t="str">
        <f t="shared" si="382"/>
        <v>2019</v>
      </c>
      <c r="B12250" s="212" t="s">
        <v>679</v>
      </c>
      <c r="C12250" s="212" t="s">
        <v>680</v>
      </c>
      <c r="D12250" s="72" t="str">
        <f t="shared" si="383"/>
        <v>ago/2019</v>
      </c>
      <c r="E12250" s="217">
        <v>43678</v>
      </c>
      <c r="F12250" s="212" t="s">
        <v>2155</v>
      </c>
      <c r="G12250" s="212" t="s">
        <v>284</v>
      </c>
      <c r="H12250" s="229" t="s">
        <v>1061</v>
      </c>
      <c r="I12250" s="229" t="s">
        <v>1925</v>
      </c>
      <c r="J12250" s="229">
        <v>-15.08</v>
      </c>
      <c r="K12250" s="79" t="str">
        <f>IFERROR(IFERROR(VLOOKUP(I12250,'DE-PARA'!B:D,3,0),VLOOKUP(I12250,'DE-PARA'!C:D,2,0)),"NÃO ENCONTRADO")</f>
        <v>Serviços</v>
      </c>
      <c r="L12250" s="56" t="str">
        <f>VLOOKUP(K12250,'Base -Receita-Despesa'!$B:$AS,1,FALSE)</f>
        <v>Serviços</v>
      </c>
    </row>
    <row r="12251" spans="1:12" x14ac:dyDescent="0.3">
      <c r="A12251" s="286" t="str">
        <f t="shared" si="382"/>
        <v>2019</v>
      </c>
      <c r="B12251" s="212" t="s">
        <v>679</v>
      </c>
      <c r="C12251" s="212" t="s">
        <v>680</v>
      </c>
      <c r="D12251" s="72" t="str">
        <f t="shared" si="383"/>
        <v>ago/2019</v>
      </c>
      <c r="E12251" s="217">
        <v>43678</v>
      </c>
      <c r="F12251" s="212" t="s">
        <v>1712</v>
      </c>
      <c r="G12251" s="212" t="s">
        <v>284</v>
      </c>
      <c r="H12251" s="229" t="s">
        <v>325</v>
      </c>
      <c r="I12251" s="229" t="s">
        <v>147</v>
      </c>
      <c r="J12251" s="230">
        <v>-2440</v>
      </c>
      <c r="K12251" s="79" t="str">
        <f>IFERROR(IFERROR(VLOOKUP(I12251,'DE-PARA'!B:D,3,0),VLOOKUP(I12251,'DE-PARA'!C:D,2,0)),"NÃO ENCONTRADO")</f>
        <v>Serviços</v>
      </c>
      <c r="L12251" s="56" t="str">
        <f>VLOOKUP(K12251,'Base -Receita-Despesa'!$B:$AS,1,FALSE)</f>
        <v>Serviços</v>
      </c>
    </row>
    <row r="12252" spans="1:12" x14ac:dyDescent="0.3">
      <c r="A12252" s="286" t="str">
        <f t="shared" si="382"/>
        <v>2019</v>
      </c>
      <c r="B12252" s="212" t="s">
        <v>679</v>
      </c>
      <c r="C12252" s="212" t="s">
        <v>680</v>
      </c>
      <c r="D12252" s="72" t="str">
        <f t="shared" si="383"/>
        <v>ago/2019</v>
      </c>
      <c r="E12252" s="217">
        <v>43678</v>
      </c>
      <c r="F12252" s="212" t="s">
        <v>2156</v>
      </c>
      <c r="G12252" s="212" t="s">
        <v>284</v>
      </c>
      <c r="H12252" s="229" t="s">
        <v>533</v>
      </c>
      <c r="I12252" s="229" t="s">
        <v>148</v>
      </c>
      <c r="J12252" s="230">
        <v>-1283.45</v>
      </c>
      <c r="K12252" s="79" t="str">
        <f>IFERROR(IFERROR(VLOOKUP(I12252,'DE-PARA'!B:D,3,0),VLOOKUP(I12252,'DE-PARA'!C:D,2,0)),"NÃO ENCONTRADO")</f>
        <v>Serviços</v>
      </c>
      <c r="L12252" s="56" t="str">
        <f>VLOOKUP(K12252,'Base -Receita-Despesa'!$B:$AS,1,FALSE)</f>
        <v>Serviços</v>
      </c>
    </row>
    <row r="12253" spans="1:12" x14ac:dyDescent="0.3">
      <c r="A12253" s="286" t="str">
        <f t="shared" si="382"/>
        <v>2019</v>
      </c>
      <c r="B12253" s="212" t="s">
        <v>679</v>
      </c>
      <c r="C12253" s="212" t="s">
        <v>680</v>
      </c>
      <c r="D12253" s="72" t="str">
        <f t="shared" si="383"/>
        <v>ago/2019</v>
      </c>
      <c r="E12253" s="217">
        <v>43678</v>
      </c>
      <c r="F12253" s="212" t="s">
        <v>2157</v>
      </c>
      <c r="G12253" s="212" t="s">
        <v>284</v>
      </c>
      <c r="H12253" s="229" t="s">
        <v>1897</v>
      </c>
      <c r="I12253" s="229" t="s">
        <v>232</v>
      </c>
      <c r="J12253" s="230">
        <v>-10597.9</v>
      </c>
      <c r="K12253" s="79" t="str">
        <f>IFERROR(IFERROR(VLOOKUP(I12253,'DE-PARA'!B:D,3,0),VLOOKUP(I12253,'DE-PARA'!C:D,2,0)),"NÃO ENCONTRADO")</f>
        <v>Pessoal</v>
      </c>
      <c r="L12253" s="56" t="str">
        <f>VLOOKUP(K12253,'Base -Receita-Despesa'!$B:$AS,1,FALSE)</f>
        <v>Pessoal</v>
      </c>
    </row>
    <row r="12254" spans="1:12" x14ac:dyDescent="0.3">
      <c r="A12254" s="286" t="str">
        <f t="shared" si="382"/>
        <v>2019</v>
      </c>
      <c r="B12254" s="212" t="s">
        <v>679</v>
      </c>
      <c r="C12254" s="212" t="s">
        <v>680</v>
      </c>
      <c r="D12254" s="72" t="str">
        <f t="shared" si="383"/>
        <v>ago/2019</v>
      </c>
      <c r="E12254" s="217">
        <v>43678</v>
      </c>
      <c r="F12254" s="212" t="s">
        <v>1854</v>
      </c>
      <c r="G12254" s="212" t="s">
        <v>284</v>
      </c>
      <c r="H12254" s="229" t="s">
        <v>1897</v>
      </c>
      <c r="I12254" s="229" t="s">
        <v>232</v>
      </c>
      <c r="J12254" s="230">
        <v>-15288.3</v>
      </c>
      <c r="K12254" s="79" t="str">
        <f>IFERROR(IFERROR(VLOOKUP(I12254,'DE-PARA'!B:D,3,0),VLOOKUP(I12254,'DE-PARA'!C:D,2,0)),"NÃO ENCONTRADO")</f>
        <v>Pessoal</v>
      </c>
      <c r="L12254" s="56" t="str">
        <f>VLOOKUP(K12254,'Base -Receita-Despesa'!$B:$AS,1,FALSE)</f>
        <v>Pessoal</v>
      </c>
    </row>
    <row r="12255" spans="1:12" x14ac:dyDescent="0.3">
      <c r="A12255" s="286" t="str">
        <f t="shared" si="382"/>
        <v>2019</v>
      </c>
      <c r="B12255" s="212" t="s">
        <v>679</v>
      </c>
      <c r="C12255" s="212" t="s">
        <v>680</v>
      </c>
      <c r="D12255" s="72" t="str">
        <f t="shared" si="383"/>
        <v>ago/2019</v>
      </c>
      <c r="E12255" s="217">
        <v>43678</v>
      </c>
      <c r="F12255" s="212" t="s">
        <v>2158</v>
      </c>
      <c r="G12255" s="212" t="s">
        <v>284</v>
      </c>
      <c r="H12255" s="207" t="s">
        <v>1580</v>
      </c>
      <c r="I12255" s="229" t="s">
        <v>260</v>
      </c>
      <c r="J12255" s="229">
        <v>-792.04</v>
      </c>
      <c r="K12255" s="79" t="str">
        <f>IFERROR(IFERROR(VLOOKUP(I12255,'DE-PARA'!B:D,3,0),VLOOKUP(I12255,'DE-PARA'!C:D,2,0)),"NÃO ENCONTRADO")</f>
        <v>Serviços</v>
      </c>
      <c r="L12255" s="56" t="str">
        <f>VLOOKUP(K12255,'Base -Receita-Despesa'!$B:$AS,1,FALSE)</f>
        <v>Serviços</v>
      </c>
    </row>
    <row r="12256" spans="1:12" x14ac:dyDescent="0.3">
      <c r="A12256" s="286" t="str">
        <f t="shared" si="382"/>
        <v>2019</v>
      </c>
      <c r="B12256" s="212" t="s">
        <v>679</v>
      </c>
      <c r="C12256" s="212" t="s">
        <v>680</v>
      </c>
      <c r="D12256" s="72" t="str">
        <f t="shared" si="383"/>
        <v>ago/2019</v>
      </c>
      <c r="E12256" s="217">
        <v>43678</v>
      </c>
      <c r="F12256" s="212" t="s">
        <v>2159</v>
      </c>
      <c r="G12256" s="212" t="s">
        <v>284</v>
      </c>
      <c r="H12256" s="207" t="s">
        <v>1580</v>
      </c>
      <c r="I12256" s="229" t="s">
        <v>260</v>
      </c>
      <c r="J12256" s="229">
        <v>-842.16</v>
      </c>
      <c r="K12256" s="79" t="str">
        <f>IFERROR(IFERROR(VLOOKUP(I12256,'DE-PARA'!B:D,3,0),VLOOKUP(I12256,'DE-PARA'!C:D,2,0)),"NÃO ENCONTRADO")</f>
        <v>Serviços</v>
      </c>
      <c r="L12256" s="56" t="str">
        <f>VLOOKUP(K12256,'Base -Receita-Despesa'!$B:$AS,1,FALSE)</f>
        <v>Serviços</v>
      </c>
    </row>
    <row r="12257" spans="1:12" x14ac:dyDescent="0.3">
      <c r="A12257" s="286" t="str">
        <f t="shared" si="382"/>
        <v>2019</v>
      </c>
      <c r="B12257" s="212" t="s">
        <v>679</v>
      </c>
      <c r="C12257" s="212" t="s">
        <v>680</v>
      </c>
      <c r="D12257" s="72" t="str">
        <f t="shared" si="383"/>
        <v>ago/2019</v>
      </c>
      <c r="E12257" s="217">
        <v>43678</v>
      </c>
      <c r="F12257" s="212" t="s">
        <v>2160</v>
      </c>
      <c r="G12257" s="212" t="s">
        <v>284</v>
      </c>
      <c r="H12257" s="229" t="s">
        <v>604</v>
      </c>
      <c r="I12257" s="207" t="s">
        <v>145</v>
      </c>
      <c r="J12257" s="230">
        <v>-2429.61</v>
      </c>
      <c r="K12257" s="79" t="str">
        <f>IFERROR(IFERROR(VLOOKUP(I12257,'DE-PARA'!B:D,3,0),VLOOKUP(I12257,'DE-PARA'!C:D,2,0)),"NÃO ENCONTRADO")</f>
        <v>Pessoal</v>
      </c>
      <c r="L12257" s="56" t="str">
        <f>VLOOKUP(K12257,'Base -Receita-Despesa'!$B:$AS,1,FALSE)</f>
        <v>Pessoal</v>
      </c>
    </row>
    <row r="12258" spans="1:12" x14ac:dyDescent="0.3">
      <c r="A12258" s="286" t="str">
        <f t="shared" si="382"/>
        <v>2019</v>
      </c>
      <c r="B12258" s="205" t="s">
        <v>679</v>
      </c>
      <c r="C12258" s="205" t="s">
        <v>680</v>
      </c>
      <c r="D12258" s="72" t="str">
        <f t="shared" si="383"/>
        <v>ago/2019</v>
      </c>
      <c r="E12258" s="206">
        <v>43678</v>
      </c>
      <c r="F12258" s="205" t="s">
        <v>2044</v>
      </c>
      <c r="G12258" s="205" t="s">
        <v>284</v>
      </c>
      <c r="H12258" s="207" t="s">
        <v>325</v>
      </c>
      <c r="I12258" s="207" t="s">
        <v>147</v>
      </c>
      <c r="J12258" s="208">
        <v>-14940.25</v>
      </c>
      <c r="K12258" s="79" t="str">
        <f>IFERROR(IFERROR(VLOOKUP(I12258,'DE-PARA'!B:D,3,0),VLOOKUP(I12258,'DE-PARA'!C:D,2,0)),"NÃO ENCONTRADO")</f>
        <v>Serviços</v>
      </c>
      <c r="L12258" s="56" t="str">
        <f>VLOOKUP(K12258,'Base -Receita-Despesa'!$B:$AS,1,FALSE)</f>
        <v>Serviços</v>
      </c>
    </row>
    <row r="12259" spans="1:12" x14ac:dyDescent="0.3">
      <c r="A12259" s="286" t="str">
        <f t="shared" si="382"/>
        <v>2019</v>
      </c>
      <c r="B12259" s="205" t="s">
        <v>679</v>
      </c>
      <c r="C12259" s="205" t="s">
        <v>680</v>
      </c>
      <c r="D12259" s="72" t="str">
        <f t="shared" si="383"/>
        <v>ago/2019</v>
      </c>
      <c r="E12259" s="206">
        <v>43678</v>
      </c>
      <c r="F12259" s="205" t="s">
        <v>2044</v>
      </c>
      <c r="G12259" s="205" t="s">
        <v>284</v>
      </c>
      <c r="H12259" s="207" t="s">
        <v>325</v>
      </c>
      <c r="I12259" s="207" t="s">
        <v>147</v>
      </c>
      <c r="J12259" s="208">
        <v>-5410</v>
      </c>
      <c r="K12259" s="79" t="str">
        <f>IFERROR(IFERROR(VLOOKUP(I12259,'DE-PARA'!B:D,3,0),VLOOKUP(I12259,'DE-PARA'!C:D,2,0)),"NÃO ENCONTRADO")</f>
        <v>Serviços</v>
      </c>
      <c r="L12259" s="56" t="str">
        <f>VLOOKUP(K12259,'Base -Receita-Despesa'!$B:$AS,1,FALSE)</f>
        <v>Serviços</v>
      </c>
    </row>
    <row r="12260" spans="1:12" x14ac:dyDescent="0.3">
      <c r="A12260" s="286" t="str">
        <f t="shared" si="382"/>
        <v>2019</v>
      </c>
      <c r="B12260" s="205" t="s">
        <v>679</v>
      </c>
      <c r="C12260" s="205" t="s">
        <v>680</v>
      </c>
      <c r="D12260" s="72" t="str">
        <f t="shared" si="383"/>
        <v>ago/2019</v>
      </c>
      <c r="E12260" s="206">
        <v>43678</v>
      </c>
      <c r="F12260" s="205" t="s">
        <v>2044</v>
      </c>
      <c r="G12260" s="205" t="s">
        <v>284</v>
      </c>
      <c r="H12260" s="207" t="s">
        <v>325</v>
      </c>
      <c r="I12260" s="207" t="s">
        <v>147</v>
      </c>
      <c r="J12260" s="208">
        <v>-1394.38</v>
      </c>
      <c r="K12260" s="79" t="str">
        <f>IFERROR(IFERROR(VLOOKUP(I12260,'DE-PARA'!B:D,3,0),VLOOKUP(I12260,'DE-PARA'!C:D,2,0)),"NÃO ENCONTRADO")</f>
        <v>Serviços</v>
      </c>
      <c r="L12260" s="56" t="str">
        <f>VLOOKUP(K12260,'Base -Receita-Despesa'!$B:$AS,1,FALSE)</f>
        <v>Serviços</v>
      </c>
    </row>
    <row r="12261" spans="1:12" x14ac:dyDescent="0.3">
      <c r="A12261" s="286" t="str">
        <f t="shared" si="382"/>
        <v>2019</v>
      </c>
      <c r="B12261" s="205" t="s">
        <v>679</v>
      </c>
      <c r="C12261" s="205" t="s">
        <v>680</v>
      </c>
      <c r="D12261" s="72" t="str">
        <f t="shared" si="383"/>
        <v>ago/2019</v>
      </c>
      <c r="E12261" s="206">
        <v>43678</v>
      </c>
      <c r="F12261" s="205" t="s">
        <v>2044</v>
      </c>
      <c r="G12261" s="205" t="s">
        <v>284</v>
      </c>
      <c r="H12261" s="207" t="s">
        <v>325</v>
      </c>
      <c r="I12261" s="207" t="s">
        <v>147</v>
      </c>
      <c r="J12261" s="208">
        <v>-1350</v>
      </c>
      <c r="K12261" s="79" t="str">
        <f>IFERROR(IFERROR(VLOOKUP(I12261,'DE-PARA'!B:D,3,0),VLOOKUP(I12261,'DE-PARA'!C:D,2,0)),"NÃO ENCONTRADO")</f>
        <v>Serviços</v>
      </c>
      <c r="L12261" s="56" t="str">
        <f>VLOOKUP(K12261,'Base -Receita-Despesa'!$B:$AS,1,FALSE)</f>
        <v>Serviços</v>
      </c>
    </row>
    <row r="12262" spans="1:12" x14ac:dyDescent="0.3">
      <c r="A12262" s="286" t="str">
        <f t="shared" si="382"/>
        <v>2019</v>
      </c>
      <c r="B12262" s="205" t="s">
        <v>679</v>
      </c>
      <c r="C12262" s="205" t="s">
        <v>680</v>
      </c>
      <c r="D12262" s="72" t="str">
        <f t="shared" si="383"/>
        <v>ago/2019</v>
      </c>
      <c r="E12262" s="206">
        <v>43678</v>
      </c>
      <c r="F12262" s="205" t="s">
        <v>2044</v>
      </c>
      <c r="G12262" s="205" t="s">
        <v>284</v>
      </c>
      <c r="H12262" s="207" t="s">
        <v>325</v>
      </c>
      <c r="I12262" s="207" t="s">
        <v>150</v>
      </c>
      <c r="J12262" s="207">
        <v>-660</v>
      </c>
      <c r="K12262" s="79" t="str">
        <f>IFERROR(IFERROR(VLOOKUP(I12262,'DE-PARA'!B:D,3,0),VLOOKUP(I12262,'DE-PARA'!C:D,2,0)),"NÃO ENCONTRADO")</f>
        <v>Serviços</v>
      </c>
      <c r="L12262" s="56" t="str">
        <f>VLOOKUP(K12262,'Base -Receita-Despesa'!$B:$AS,1,FALSE)</f>
        <v>Serviços</v>
      </c>
    </row>
    <row r="12263" spans="1:12" x14ac:dyDescent="0.3">
      <c r="A12263" s="286" t="str">
        <f t="shared" si="382"/>
        <v>2019</v>
      </c>
      <c r="B12263" s="205" t="s">
        <v>679</v>
      </c>
      <c r="C12263" s="205" t="s">
        <v>680</v>
      </c>
      <c r="D12263" s="72" t="str">
        <f t="shared" si="383"/>
        <v>ago/2019</v>
      </c>
      <c r="E12263" s="206">
        <v>43678</v>
      </c>
      <c r="F12263" s="205" t="s">
        <v>2044</v>
      </c>
      <c r="G12263" s="205" t="s">
        <v>284</v>
      </c>
      <c r="H12263" s="207" t="s">
        <v>325</v>
      </c>
      <c r="I12263" s="207" t="s">
        <v>147</v>
      </c>
      <c r="J12263" s="207">
        <v>-290</v>
      </c>
      <c r="K12263" s="79" t="str">
        <f>IFERROR(IFERROR(VLOOKUP(I12263,'DE-PARA'!B:D,3,0),VLOOKUP(I12263,'DE-PARA'!C:D,2,0)),"NÃO ENCONTRADO")</f>
        <v>Serviços</v>
      </c>
      <c r="L12263" s="56" t="str">
        <f>VLOOKUP(K12263,'Base -Receita-Despesa'!$B:$AS,1,FALSE)</f>
        <v>Serviços</v>
      </c>
    </row>
    <row r="12264" spans="1:12" x14ac:dyDescent="0.3">
      <c r="A12264" s="286" t="str">
        <f t="shared" si="382"/>
        <v>2019</v>
      </c>
      <c r="B12264" s="205" t="s">
        <v>679</v>
      </c>
      <c r="C12264" s="205" t="s">
        <v>680</v>
      </c>
      <c r="D12264" s="72" t="str">
        <f t="shared" si="383"/>
        <v>ago/2019</v>
      </c>
      <c r="E12264" s="206">
        <v>43678</v>
      </c>
      <c r="F12264" s="205" t="s">
        <v>2044</v>
      </c>
      <c r="G12264" s="205" t="s">
        <v>284</v>
      </c>
      <c r="H12264" s="207" t="s">
        <v>325</v>
      </c>
      <c r="I12264" s="207" t="s">
        <v>150</v>
      </c>
      <c r="J12264" s="207">
        <v>-80</v>
      </c>
      <c r="K12264" s="79" t="str">
        <f>IFERROR(IFERROR(VLOOKUP(I12264,'DE-PARA'!B:D,3,0),VLOOKUP(I12264,'DE-PARA'!C:D,2,0)),"NÃO ENCONTRADO")</f>
        <v>Serviços</v>
      </c>
      <c r="L12264" s="56" t="str">
        <f>VLOOKUP(K12264,'Base -Receita-Despesa'!$B:$AS,1,FALSE)</f>
        <v>Serviços</v>
      </c>
    </row>
    <row r="12265" spans="1:12" x14ac:dyDescent="0.3">
      <c r="A12265" s="286" t="str">
        <f t="shared" si="382"/>
        <v>2019</v>
      </c>
      <c r="B12265" s="205" t="s">
        <v>681</v>
      </c>
      <c r="C12265" s="205" t="s">
        <v>680</v>
      </c>
      <c r="D12265" s="72" t="str">
        <f t="shared" si="383"/>
        <v>ago/2019</v>
      </c>
      <c r="E12265" s="206">
        <v>43678</v>
      </c>
      <c r="F12265" s="205" t="s">
        <v>513</v>
      </c>
      <c r="G12265" s="205" t="s">
        <v>284</v>
      </c>
      <c r="H12265" s="207" t="s">
        <v>203</v>
      </c>
      <c r="I12265" s="207" t="s">
        <v>289</v>
      </c>
      <c r="J12265" s="207">
        <v>16.73</v>
      </c>
      <c r="K12265" s="79" t="str">
        <f>IFERROR(IFERROR(VLOOKUP(I12265,'DE-PARA'!B:D,3,0),VLOOKUP(I12265,'DE-PARA'!C:D,2,0)),"NÃO ENCONTRADO")</f>
        <v>Entrada Conta Aplicação (+)</v>
      </c>
      <c r="L12265" s="56" t="str">
        <f>VLOOKUP(K12265,'Base -Receita-Despesa'!$B:$AS,1,FALSE)</f>
        <v>ENTRADA CONTA APLICAÇÃO (+)</v>
      </c>
    </row>
    <row r="12266" spans="1:12" x14ac:dyDescent="0.3">
      <c r="A12266" s="286" t="str">
        <f t="shared" si="382"/>
        <v>2019</v>
      </c>
      <c r="B12266" s="205" t="s">
        <v>679</v>
      </c>
      <c r="C12266" s="205" t="s">
        <v>680</v>
      </c>
      <c r="D12266" s="72" t="str">
        <f t="shared" si="383"/>
        <v>ago/2019</v>
      </c>
      <c r="E12266" s="206">
        <v>43678</v>
      </c>
      <c r="F12266" s="205" t="s">
        <v>513</v>
      </c>
      <c r="G12266" s="205" t="s">
        <v>284</v>
      </c>
      <c r="H12266" s="207" t="s">
        <v>203</v>
      </c>
      <c r="I12266" s="207" t="s">
        <v>289</v>
      </c>
      <c r="J12266" s="208">
        <v>1197069.1299999999</v>
      </c>
      <c r="K12266" s="79" t="str">
        <f>IFERROR(IFERROR(VLOOKUP(I12266,'DE-PARA'!B:D,3,0),VLOOKUP(I12266,'DE-PARA'!C:D,2,0)),"NÃO ENCONTRADO")</f>
        <v>Entrada Conta Aplicação (+)</v>
      </c>
      <c r="L12266" s="56" t="str">
        <f>VLOOKUP(K12266,'Base -Receita-Despesa'!$B:$AS,1,FALSE)</f>
        <v>ENTRADA CONTA APLICAÇÃO (+)</v>
      </c>
    </row>
    <row r="12267" spans="1:12" x14ac:dyDescent="0.3">
      <c r="A12267" s="286" t="str">
        <f t="shared" si="382"/>
        <v>2019</v>
      </c>
      <c r="B12267" s="205" t="s">
        <v>681</v>
      </c>
      <c r="C12267" s="205" t="s">
        <v>680</v>
      </c>
      <c r="D12267" s="72" t="str">
        <f t="shared" si="383"/>
        <v>ago/2019</v>
      </c>
      <c r="E12267" s="206">
        <v>43678</v>
      </c>
      <c r="F12267" s="205" t="s">
        <v>209</v>
      </c>
      <c r="G12267" s="205" t="s">
        <v>284</v>
      </c>
      <c r="H12267" s="207" t="s">
        <v>318</v>
      </c>
      <c r="I12267" s="207" t="s">
        <v>2125</v>
      </c>
      <c r="J12267" s="207">
        <v>-16.73</v>
      </c>
      <c r="K12267" s="79" t="str">
        <f>IFERROR(IFERROR(VLOOKUP(I12267,'DE-PARA'!B:D,3,0),VLOOKUP(I12267,'DE-PARA'!C:D,2,0)),"NÃO ENCONTRADO")</f>
        <v>Outras Saídas</v>
      </c>
      <c r="L12267" s="56" t="str">
        <f>VLOOKUP(K12267,'Base -Receita-Despesa'!$B:$AS,1,FALSE)</f>
        <v>Outras Saídas</v>
      </c>
    </row>
    <row r="12268" spans="1:12" x14ac:dyDescent="0.3">
      <c r="A12268" s="286" t="str">
        <f t="shared" si="382"/>
        <v>2019</v>
      </c>
      <c r="B12268" s="205" t="s">
        <v>679</v>
      </c>
      <c r="C12268" s="205" t="s">
        <v>680</v>
      </c>
      <c r="D12268" s="72" t="str">
        <f t="shared" si="383"/>
        <v>ago/2019</v>
      </c>
      <c r="E12268" s="206">
        <v>43678</v>
      </c>
      <c r="F12268" s="205" t="s">
        <v>209</v>
      </c>
      <c r="G12268" s="205" t="s">
        <v>284</v>
      </c>
      <c r="H12268" s="207" t="s">
        <v>133</v>
      </c>
      <c r="I12268" s="207" t="s">
        <v>2125</v>
      </c>
      <c r="J12268" s="207">
        <v>-360.93</v>
      </c>
      <c r="K12268" s="79" t="str">
        <f>IFERROR(IFERROR(VLOOKUP(I12268,'DE-PARA'!B:D,3,0),VLOOKUP(I12268,'DE-PARA'!C:D,2,0)),"NÃO ENCONTRADO")</f>
        <v>Outras Saídas</v>
      </c>
      <c r="L12268" s="56" t="str">
        <f>VLOOKUP(K12268,'Base -Receita-Despesa'!$B:$AS,1,FALSE)</f>
        <v>Outras Saídas</v>
      </c>
    </row>
    <row r="12269" spans="1:12" x14ac:dyDescent="0.3">
      <c r="A12269" s="286" t="str">
        <f t="shared" si="382"/>
        <v>2019</v>
      </c>
      <c r="B12269" s="205" t="s">
        <v>679</v>
      </c>
      <c r="C12269" s="205" t="s">
        <v>680</v>
      </c>
      <c r="D12269" s="72" t="str">
        <f t="shared" si="383"/>
        <v>ago/2019</v>
      </c>
      <c r="E12269" s="206">
        <v>43678</v>
      </c>
      <c r="F12269" s="205" t="s">
        <v>209</v>
      </c>
      <c r="G12269" s="205" t="s">
        <v>284</v>
      </c>
      <c r="H12269" s="207" t="s">
        <v>295</v>
      </c>
      <c r="I12269" s="207" t="s">
        <v>2125</v>
      </c>
      <c r="J12269" s="207">
        <v>-9.5</v>
      </c>
      <c r="K12269" s="79" t="str">
        <f>IFERROR(IFERROR(VLOOKUP(I12269,'DE-PARA'!B:D,3,0),VLOOKUP(I12269,'DE-PARA'!C:D,2,0)),"NÃO ENCONTRADO")</f>
        <v>Outras Saídas</v>
      </c>
      <c r="L12269" s="56" t="str">
        <f>VLOOKUP(K12269,'Base -Receita-Despesa'!$B:$AS,1,FALSE)</f>
        <v>Outras Saídas</v>
      </c>
    </row>
    <row r="12270" spans="1:12" x14ac:dyDescent="0.3">
      <c r="A12270" s="286" t="str">
        <f t="shared" si="382"/>
        <v>2019</v>
      </c>
      <c r="B12270" s="205" t="s">
        <v>679</v>
      </c>
      <c r="C12270" s="205" t="s">
        <v>680</v>
      </c>
      <c r="D12270" s="72" t="str">
        <f t="shared" si="383"/>
        <v>ago/2019</v>
      </c>
      <c r="E12270" s="206">
        <v>43678</v>
      </c>
      <c r="F12270" s="205" t="s">
        <v>209</v>
      </c>
      <c r="G12270" s="205" t="s">
        <v>284</v>
      </c>
      <c r="H12270" s="207" t="s">
        <v>295</v>
      </c>
      <c r="I12270" s="207" t="s">
        <v>2125</v>
      </c>
      <c r="J12270" s="207">
        <v>-9.5</v>
      </c>
      <c r="K12270" s="79" t="str">
        <f>IFERROR(IFERROR(VLOOKUP(I12270,'DE-PARA'!B:D,3,0),VLOOKUP(I12270,'DE-PARA'!C:D,2,0)),"NÃO ENCONTRADO")</f>
        <v>Outras Saídas</v>
      </c>
      <c r="L12270" s="56" t="str">
        <f>VLOOKUP(K12270,'Base -Receita-Despesa'!$B:$AS,1,FALSE)</f>
        <v>Outras Saídas</v>
      </c>
    </row>
    <row r="12271" spans="1:12" x14ac:dyDescent="0.3">
      <c r="A12271" s="286" t="str">
        <f t="shared" si="382"/>
        <v>2019</v>
      </c>
      <c r="B12271" s="205" t="s">
        <v>679</v>
      </c>
      <c r="C12271" s="205" t="s">
        <v>680</v>
      </c>
      <c r="D12271" s="72" t="str">
        <f t="shared" si="383"/>
        <v>ago/2019</v>
      </c>
      <c r="E12271" s="206">
        <v>43678</v>
      </c>
      <c r="F12271" s="205" t="s">
        <v>209</v>
      </c>
      <c r="G12271" s="205" t="s">
        <v>284</v>
      </c>
      <c r="H12271" s="207" t="s">
        <v>295</v>
      </c>
      <c r="I12271" s="207" t="s">
        <v>2125</v>
      </c>
      <c r="J12271" s="207">
        <v>-9.5</v>
      </c>
      <c r="K12271" s="79" t="str">
        <f>IFERROR(IFERROR(VLOOKUP(I12271,'DE-PARA'!B:D,3,0),VLOOKUP(I12271,'DE-PARA'!C:D,2,0)),"NÃO ENCONTRADO")</f>
        <v>Outras Saídas</v>
      </c>
      <c r="L12271" s="56" t="str">
        <f>VLOOKUP(K12271,'Base -Receita-Despesa'!$B:$AS,1,FALSE)</f>
        <v>Outras Saídas</v>
      </c>
    </row>
    <row r="12272" spans="1:12" x14ac:dyDescent="0.3">
      <c r="A12272" s="286" t="str">
        <f t="shared" si="382"/>
        <v>2019</v>
      </c>
      <c r="B12272" s="205" t="s">
        <v>679</v>
      </c>
      <c r="C12272" s="205" t="s">
        <v>680</v>
      </c>
      <c r="D12272" s="72" t="str">
        <f t="shared" si="383"/>
        <v>ago/2019</v>
      </c>
      <c r="E12272" s="206">
        <v>43678</v>
      </c>
      <c r="F12272" s="205" t="s">
        <v>209</v>
      </c>
      <c r="G12272" s="205" t="s">
        <v>284</v>
      </c>
      <c r="H12272" s="207" t="s">
        <v>295</v>
      </c>
      <c r="I12272" s="207" t="s">
        <v>2125</v>
      </c>
      <c r="J12272" s="207">
        <v>-9.5</v>
      </c>
      <c r="K12272" s="79" t="str">
        <f>IFERROR(IFERROR(VLOOKUP(I12272,'DE-PARA'!B:D,3,0),VLOOKUP(I12272,'DE-PARA'!C:D,2,0)),"NÃO ENCONTRADO")</f>
        <v>Outras Saídas</v>
      </c>
      <c r="L12272" s="56" t="str">
        <f>VLOOKUP(K12272,'Base -Receita-Despesa'!$B:$AS,1,FALSE)</f>
        <v>Outras Saídas</v>
      </c>
    </row>
    <row r="12273" spans="1:12" x14ac:dyDescent="0.3">
      <c r="A12273" s="286" t="str">
        <f t="shared" si="382"/>
        <v>2019</v>
      </c>
      <c r="B12273" s="205" t="s">
        <v>679</v>
      </c>
      <c r="C12273" s="205" t="s">
        <v>680</v>
      </c>
      <c r="D12273" s="72" t="str">
        <f t="shared" si="383"/>
        <v>ago/2019</v>
      </c>
      <c r="E12273" s="206">
        <v>43678</v>
      </c>
      <c r="F12273" s="205" t="s">
        <v>209</v>
      </c>
      <c r="G12273" s="205" t="s">
        <v>284</v>
      </c>
      <c r="H12273" s="207" t="s">
        <v>295</v>
      </c>
      <c r="I12273" s="207" t="s">
        <v>2125</v>
      </c>
      <c r="J12273" s="207">
        <v>-9.5</v>
      </c>
      <c r="K12273" s="79" t="str">
        <f>IFERROR(IFERROR(VLOOKUP(I12273,'DE-PARA'!B:D,3,0),VLOOKUP(I12273,'DE-PARA'!C:D,2,0)),"NÃO ENCONTRADO")</f>
        <v>Outras Saídas</v>
      </c>
      <c r="L12273" s="56" t="str">
        <f>VLOOKUP(K12273,'Base -Receita-Despesa'!$B:$AS,1,FALSE)</f>
        <v>Outras Saídas</v>
      </c>
    </row>
    <row r="12274" spans="1:12" x14ac:dyDescent="0.3">
      <c r="A12274" s="286" t="str">
        <f t="shared" si="382"/>
        <v>2019</v>
      </c>
      <c r="B12274" s="205" t="s">
        <v>679</v>
      </c>
      <c r="C12274" s="205" t="s">
        <v>680</v>
      </c>
      <c r="D12274" s="72" t="str">
        <f t="shared" si="383"/>
        <v>ago/2019</v>
      </c>
      <c r="E12274" s="206">
        <v>43678</v>
      </c>
      <c r="F12274" s="205" t="s">
        <v>209</v>
      </c>
      <c r="G12274" s="205" t="s">
        <v>284</v>
      </c>
      <c r="H12274" s="207" t="s">
        <v>295</v>
      </c>
      <c r="I12274" s="207" t="s">
        <v>2125</v>
      </c>
      <c r="J12274" s="207">
        <v>-9.5</v>
      </c>
      <c r="K12274" s="79" t="str">
        <f>IFERROR(IFERROR(VLOOKUP(I12274,'DE-PARA'!B:D,3,0),VLOOKUP(I12274,'DE-PARA'!C:D,2,0)),"NÃO ENCONTRADO")</f>
        <v>Outras Saídas</v>
      </c>
      <c r="L12274" s="56" t="str">
        <f>VLOOKUP(K12274,'Base -Receita-Despesa'!$B:$AS,1,FALSE)</f>
        <v>Outras Saídas</v>
      </c>
    </row>
    <row r="12275" spans="1:12" x14ac:dyDescent="0.3">
      <c r="A12275" s="286" t="str">
        <f t="shared" si="382"/>
        <v>2019</v>
      </c>
      <c r="B12275" s="205" t="s">
        <v>679</v>
      </c>
      <c r="C12275" s="205" t="s">
        <v>680</v>
      </c>
      <c r="D12275" s="72" t="str">
        <f t="shared" si="383"/>
        <v>ago/2019</v>
      </c>
      <c r="E12275" s="206">
        <v>43678</v>
      </c>
      <c r="F12275" s="205" t="s">
        <v>209</v>
      </c>
      <c r="G12275" s="205" t="s">
        <v>284</v>
      </c>
      <c r="H12275" s="207" t="s">
        <v>295</v>
      </c>
      <c r="I12275" s="207" t="s">
        <v>2125</v>
      </c>
      <c r="J12275" s="207">
        <v>-9.5</v>
      </c>
      <c r="K12275" s="79" t="str">
        <f>IFERROR(IFERROR(VLOOKUP(I12275,'DE-PARA'!B:D,3,0),VLOOKUP(I12275,'DE-PARA'!C:D,2,0)),"NÃO ENCONTRADO")</f>
        <v>Outras Saídas</v>
      </c>
      <c r="L12275" s="56" t="str">
        <f>VLOOKUP(K12275,'Base -Receita-Despesa'!$B:$AS,1,FALSE)</f>
        <v>Outras Saídas</v>
      </c>
    </row>
    <row r="12276" spans="1:12" x14ac:dyDescent="0.3">
      <c r="A12276" s="286" t="str">
        <f t="shared" si="382"/>
        <v>2019</v>
      </c>
      <c r="B12276" s="205" t="s">
        <v>679</v>
      </c>
      <c r="C12276" s="205" t="s">
        <v>680</v>
      </c>
      <c r="D12276" s="72" t="str">
        <f t="shared" si="383"/>
        <v>ago/2019</v>
      </c>
      <c r="E12276" s="206">
        <v>43678</v>
      </c>
      <c r="F12276" s="205" t="s">
        <v>209</v>
      </c>
      <c r="G12276" s="205" t="s">
        <v>284</v>
      </c>
      <c r="H12276" s="207" t="s">
        <v>295</v>
      </c>
      <c r="I12276" s="207" t="s">
        <v>2125</v>
      </c>
      <c r="J12276" s="207">
        <v>-9.5</v>
      </c>
      <c r="K12276" s="79" t="str">
        <f>IFERROR(IFERROR(VLOOKUP(I12276,'DE-PARA'!B:D,3,0),VLOOKUP(I12276,'DE-PARA'!C:D,2,0)),"NÃO ENCONTRADO")</f>
        <v>Outras Saídas</v>
      </c>
      <c r="L12276" s="56" t="str">
        <f>VLOOKUP(K12276,'Base -Receita-Despesa'!$B:$AS,1,FALSE)</f>
        <v>Outras Saídas</v>
      </c>
    </row>
    <row r="12277" spans="1:12" x14ac:dyDescent="0.3">
      <c r="A12277" s="286" t="str">
        <f t="shared" si="382"/>
        <v>2019</v>
      </c>
      <c r="B12277" s="205" t="s">
        <v>679</v>
      </c>
      <c r="C12277" s="205" t="s">
        <v>680</v>
      </c>
      <c r="D12277" s="72" t="str">
        <f t="shared" si="383"/>
        <v>ago/2019</v>
      </c>
      <c r="E12277" s="206">
        <v>43678</v>
      </c>
      <c r="F12277" s="205" t="s">
        <v>209</v>
      </c>
      <c r="G12277" s="205" t="s">
        <v>284</v>
      </c>
      <c r="H12277" s="207" t="s">
        <v>295</v>
      </c>
      <c r="I12277" s="207" t="s">
        <v>2125</v>
      </c>
      <c r="J12277" s="207">
        <v>-9.5</v>
      </c>
      <c r="K12277" s="79" t="str">
        <f>IFERROR(IFERROR(VLOOKUP(I12277,'DE-PARA'!B:D,3,0),VLOOKUP(I12277,'DE-PARA'!C:D,2,0)),"NÃO ENCONTRADO")</f>
        <v>Outras Saídas</v>
      </c>
      <c r="L12277" s="56" t="str">
        <f>VLOOKUP(K12277,'Base -Receita-Despesa'!$B:$AS,1,FALSE)</f>
        <v>Outras Saídas</v>
      </c>
    </row>
    <row r="12278" spans="1:12" x14ac:dyDescent="0.3">
      <c r="A12278" s="286" t="str">
        <f t="shared" si="382"/>
        <v>2019</v>
      </c>
      <c r="B12278" s="205" t="s">
        <v>679</v>
      </c>
      <c r="C12278" s="205" t="s">
        <v>680</v>
      </c>
      <c r="D12278" s="72" t="str">
        <f t="shared" si="383"/>
        <v>ago/2019</v>
      </c>
      <c r="E12278" s="206">
        <v>43678</v>
      </c>
      <c r="F12278" s="205" t="s">
        <v>209</v>
      </c>
      <c r="G12278" s="205" t="s">
        <v>284</v>
      </c>
      <c r="H12278" s="207" t="s">
        <v>295</v>
      </c>
      <c r="I12278" s="207" t="s">
        <v>2125</v>
      </c>
      <c r="J12278" s="207">
        <v>-9.5</v>
      </c>
      <c r="K12278" s="79" t="str">
        <f>IFERROR(IFERROR(VLOOKUP(I12278,'DE-PARA'!B:D,3,0),VLOOKUP(I12278,'DE-PARA'!C:D,2,0)),"NÃO ENCONTRADO")</f>
        <v>Outras Saídas</v>
      </c>
      <c r="L12278" s="56" t="str">
        <f>VLOOKUP(K12278,'Base -Receita-Despesa'!$B:$AS,1,FALSE)</f>
        <v>Outras Saídas</v>
      </c>
    </row>
    <row r="12279" spans="1:12" x14ac:dyDescent="0.3">
      <c r="A12279" s="286" t="str">
        <f t="shared" ref="A12279:A12342" si="384">IF(K12279="NÃO ENCONTRADO",0,RIGHT(D12279,4))</f>
        <v>2019</v>
      </c>
      <c r="B12279" s="205" t="s">
        <v>679</v>
      </c>
      <c r="C12279" s="205" t="s">
        <v>680</v>
      </c>
      <c r="D12279" s="72" t="str">
        <f t="shared" si="383"/>
        <v>ago/2019</v>
      </c>
      <c r="E12279" s="206">
        <v>43679</v>
      </c>
      <c r="F12279" s="205">
        <v>3</v>
      </c>
      <c r="G12279" s="205" t="s">
        <v>284</v>
      </c>
      <c r="H12279" s="207" t="s">
        <v>2082</v>
      </c>
      <c r="I12279" s="207" t="s">
        <v>233</v>
      </c>
      <c r="J12279" s="208">
        <v>-22000</v>
      </c>
      <c r="K12279" s="79" t="str">
        <f>IFERROR(IFERROR(VLOOKUP(I12279,'DE-PARA'!B:D,3,0),VLOOKUP(I12279,'DE-PARA'!C:D,2,0)),"NÃO ENCONTRADO")</f>
        <v>Pessoal</v>
      </c>
      <c r="L12279" s="56" t="str">
        <f>VLOOKUP(K12279,'Base -Receita-Despesa'!$B:$AS,1,FALSE)</f>
        <v>Pessoal</v>
      </c>
    </row>
    <row r="12280" spans="1:12" x14ac:dyDescent="0.3">
      <c r="A12280" s="286" t="str">
        <f t="shared" si="384"/>
        <v>2019</v>
      </c>
      <c r="B12280" s="205" t="s">
        <v>679</v>
      </c>
      <c r="C12280" s="205" t="s">
        <v>680</v>
      </c>
      <c r="D12280" s="72" t="str">
        <f t="shared" si="383"/>
        <v>ago/2019</v>
      </c>
      <c r="E12280" s="206">
        <v>43679</v>
      </c>
      <c r="F12280" s="205">
        <v>1164</v>
      </c>
      <c r="G12280" s="205" t="s">
        <v>284</v>
      </c>
      <c r="H12280" s="207" t="s">
        <v>2025</v>
      </c>
      <c r="I12280" s="207" t="s">
        <v>237</v>
      </c>
      <c r="J12280" s="208">
        <v>-2460.44</v>
      </c>
      <c r="K12280" s="79" t="str">
        <f>IFERROR(IFERROR(VLOOKUP(I12280,'DE-PARA'!B:D,3,0),VLOOKUP(I12280,'DE-PARA'!C:D,2,0)),"NÃO ENCONTRADO")</f>
        <v>Materiais</v>
      </c>
      <c r="L12280" s="56" t="str">
        <f>VLOOKUP(K12280,'Base -Receita-Despesa'!$B:$AS,1,FALSE)</f>
        <v>Materiais</v>
      </c>
    </row>
    <row r="12281" spans="1:12" x14ac:dyDescent="0.3">
      <c r="A12281" s="286" t="str">
        <f t="shared" si="384"/>
        <v>2019</v>
      </c>
      <c r="B12281" s="205" t="s">
        <v>679</v>
      </c>
      <c r="C12281" s="205" t="s">
        <v>680</v>
      </c>
      <c r="D12281" s="72" t="str">
        <f t="shared" si="383"/>
        <v>ago/2019</v>
      </c>
      <c r="E12281" s="206">
        <v>43679</v>
      </c>
      <c r="F12281" s="205">
        <v>1165</v>
      </c>
      <c r="G12281" s="205" t="s">
        <v>284</v>
      </c>
      <c r="H12281" s="207" t="s">
        <v>2025</v>
      </c>
      <c r="I12281" s="207" t="s">
        <v>237</v>
      </c>
      <c r="J12281" s="207">
        <v>-294</v>
      </c>
      <c r="K12281" s="79" t="str">
        <f>IFERROR(IFERROR(VLOOKUP(I12281,'DE-PARA'!B:D,3,0),VLOOKUP(I12281,'DE-PARA'!C:D,2,0)),"NÃO ENCONTRADO")</f>
        <v>Materiais</v>
      </c>
      <c r="L12281" s="56" t="str">
        <f>VLOOKUP(K12281,'Base -Receita-Despesa'!$B:$AS,1,FALSE)</f>
        <v>Materiais</v>
      </c>
    </row>
    <row r="12282" spans="1:12" x14ac:dyDescent="0.3">
      <c r="A12282" s="286" t="str">
        <f t="shared" si="384"/>
        <v>2019</v>
      </c>
      <c r="B12282" s="205" t="s">
        <v>679</v>
      </c>
      <c r="C12282" s="205" t="s">
        <v>680</v>
      </c>
      <c r="D12282" s="72" t="str">
        <f t="shared" si="383"/>
        <v>ago/2019</v>
      </c>
      <c r="E12282" s="206">
        <v>43679</v>
      </c>
      <c r="F12282" s="205">
        <v>1169</v>
      </c>
      <c r="G12282" s="205" t="s">
        <v>284</v>
      </c>
      <c r="H12282" s="207" t="s">
        <v>2025</v>
      </c>
      <c r="I12282" s="207" t="s">
        <v>238</v>
      </c>
      <c r="J12282" s="208">
        <v>-4476.3999999999996</v>
      </c>
      <c r="K12282" s="79" t="str">
        <f>IFERROR(IFERROR(VLOOKUP(I12282,'DE-PARA'!B:D,3,0),VLOOKUP(I12282,'DE-PARA'!C:D,2,0)),"NÃO ENCONTRADO")</f>
        <v>Materiais</v>
      </c>
      <c r="L12282" s="56" t="str">
        <f>VLOOKUP(K12282,'Base -Receita-Despesa'!$B:$AS,1,FALSE)</f>
        <v>Materiais</v>
      </c>
    </row>
    <row r="12283" spans="1:12" x14ac:dyDescent="0.3">
      <c r="A12283" s="286" t="str">
        <f t="shared" si="384"/>
        <v>2019</v>
      </c>
      <c r="B12283" s="205" t="s">
        <v>679</v>
      </c>
      <c r="C12283" s="205" t="s">
        <v>680</v>
      </c>
      <c r="D12283" s="72" t="str">
        <f t="shared" si="383"/>
        <v>ago/2019</v>
      </c>
      <c r="E12283" s="206">
        <v>43679</v>
      </c>
      <c r="F12283" s="205">
        <v>1170</v>
      </c>
      <c r="G12283" s="205" t="s">
        <v>284</v>
      </c>
      <c r="H12283" s="207" t="s">
        <v>2025</v>
      </c>
      <c r="I12283" s="207" t="s">
        <v>238</v>
      </c>
      <c r="J12283" s="208">
        <v>-2733.6</v>
      </c>
      <c r="K12283" s="79" t="str">
        <f>IFERROR(IFERROR(VLOOKUP(I12283,'DE-PARA'!B:D,3,0),VLOOKUP(I12283,'DE-PARA'!C:D,2,0)),"NÃO ENCONTRADO")</f>
        <v>Materiais</v>
      </c>
      <c r="L12283" s="56" t="str">
        <f>VLOOKUP(K12283,'Base -Receita-Despesa'!$B:$AS,1,FALSE)</f>
        <v>Materiais</v>
      </c>
    </row>
    <row r="12284" spans="1:12" x14ac:dyDescent="0.3">
      <c r="A12284" s="286" t="str">
        <f t="shared" si="384"/>
        <v>2019</v>
      </c>
      <c r="B12284" s="205" t="s">
        <v>679</v>
      </c>
      <c r="C12284" s="205" t="s">
        <v>680</v>
      </c>
      <c r="D12284" s="72" t="str">
        <f t="shared" si="383"/>
        <v>ago/2019</v>
      </c>
      <c r="E12284" s="206">
        <v>43679</v>
      </c>
      <c r="F12284" s="205">
        <v>1216</v>
      </c>
      <c r="G12284" s="205" t="s">
        <v>284</v>
      </c>
      <c r="H12284" s="207" t="s">
        <v>2025</v>
      </c>
      <c r="I12284" s="207" t="s">
        <v>238</v>
      </c>
      <c r="J12284" s="208">
        <v>-1180.08</v>
      </c>
      <c r="K12284" s="79" t="str">
        <f>IFERROR(IFERROR(VLOOKUP(I12284,'DE-PARA'!B:D,3,0),VLOOKUP(I12284,'DE-PARA'!C:D,2,0)),"NÃO ENCONTRADO")</f>
        <v>Materiais</v>
      </c>
      <c r="L12284" s="56" t="str">
        <f>VLOOKUP(K12284,'Base -Receita-Despesa'!$B:$AS,1,FALSE)</f>
        <v>Materiais</v>
      </c>
    </row>
    <row r="12285" spans="1:12" x14ac:dyDescent="0.3">
      <c r="A12285" s="286" t="str">
        <f t="shared" si="384"/>
        <v>2019</v>
      </c>
      <c r="B12285" s="205" t="s">
        <v>679</v>
      </c>
      <c r="C12285" s="205" t="s">
        <v>680</v>
      </c>
      <c r="D12285" s="72" t="str">
        <f t="shared" si="383"/>
        <v>ago/2019</v>
      </c>
      <c r="E12285" s="206">
        <v>43679</v>
      </c>
      <c r="F12285" s="205">
        <v>1219</v>
      </c>
      <c r="G12285" s="205" t="s">
        <v>284</v>
      </c>
      <c r="H12285" s="207" t="s">
        <v>2025</v>
      </c>
      <c r="I12285" s="207" t="s">
        <v>238</v>
      </c>
      <c r="J12285" s="208">
        <v>-2445.1999999999998</v>
      </c>
      <c r="K12285" s="79" t="str">
        <f>IFERROR(IFERROR(VLOOKUP(I12285,'DE-PARA'!B:D,3,0),VLOOKUP(I12285,'DE-PARA'!C:D,2,0)),"NÃO ENCONTRADO")</f>
        <v>Materiais</v>
      </c>
      <c r="L12285" s="56" t="str">
        <f>VLOOKUP(K12285,'Base -Receita-Despesa'!$B:$AS,1,FALSE)</f>
        <v>Materiais</v>
      </c>
    </row>
    <row r="12286" spans="1:12" x14ac:dyDescent="0.3">
      <c r="A12286" s="286" t="str">
        <f t="shared" si="384"/>
        <v>2019</v>
      </c>
      <c r="B12286" s="205" t="s">
        <v>679</v>
      </c>
      <c r="C12286" s="205" t="s">
        <v>680</v>
      </c>
      <c r="D12286" s="72" t="str">
        <f t="shared" si="383"/>
        <v>ago/2019</v>
      </c>
      <c r="E12286" s="206">
        <v>43679</v>
      </c>
      <c r="F12286" s="205">
        <v>1221</v>
      </c>
      <c r="G12286" s="205" t="s">
        <v>284</v>
      </c>
      <c r="H12286" s="207" t="s">
        <v>2025</v>
      </c>
      <c r="I12286" s="207" t="s">
        <v>238</v>
      </c>
      <c r="J12286" s="208">
        <v>-6714.04</v>
      </c>
      <c r="K12286" s="79" t="str">
        <f>IFERROR(IFERROR(VLOOKUP(I12286,'DE-PARA'!B:D,3,0),VLOOKUP(I12286,'DE-PARA'!C:D,2,0)),"NÃO ENCONTRADO")</f>
        <v>Materiais</v>
      </c>
      <c r="L12286" s="56" t="str">
        <f>VLOOKUP(K12286,'Base -Receita-Despesa'!$B:$AS,1,FALSE)</f>
        <v>Materiais</v>
      </c>
    </row>
    <row r="12287" spans="1:12" x14ac:dyDescent="0.3">
      <c r="A12287" s="286" t="str">
        <f t="shared" si="384"/>
        <v>2019</v>
      </c>
      <c r="B12287" s="205" t="s">
        <v>679</v>
      </c>
      <c r="C12287" s="205" t="s">
        <v>680</v>
      </c>
      <c r="D12287" s="72" t="str">
        <f t="shared" si="383"/>
        <v>ago/2019</v>
      </c>
      <c r="E12287" s="206">
        <v>43679</v>
      </c>
      <c r="F12287" s="205">
        <v>1330</v>
      </c>
      <c r="G12287" s="205" t="s">
        <v>284</v>
      </c>
      <c r="H12287" s="207" t="s">
        <v>2025</v>
      </c>
      <c r="I12287" s="207" t="s">
        <v>237</v>
      </c>
      <c r="J12287" s="208">
        <v>-6248</v>
      </c>
      <c r="K12287" s="79" t="str">
        <f>IFERROR(IFERROR(VLOOKUP(I12287,'DE-PARA'!B:D,3,0),VLOOKUP(I12287,'DE-PARA'!C:D,2,0)),"NÃO ENCONTRADO")</f>
        <v>Materiais</v>
      </c>
      <c r="L12287" s="56" t="str">
        <f>VLOOKUP(K12287,'Base -Receita-Despesa'!$B:$AS,1,FALSE)</f>
        <v>Materiais</v>
      </c>
    </row>
    <row r="12288" spans="1:12" x14ac:dyDescent="0.3">
      <c r="A12288" s="286" t="str">
        <f t="shared" si="384"/>
        <v>2019</v>
      </c>
      <c r="B12288" s="205" t="s">
        <v>679</v>
      </c>
      <c r="C12288" s="205" t="s">
        <v>680</v>
      </c>
      <c r="D12288" s="72" t="str">
        <f t="shared" si="383"/>
        <v>ago/2019</v>
      </c>
      <c r="E12288" s="206">
        <v>43679</v>
      </c>
      <c r="F12288" s="205">
        <v>1331</v>
      </c>
      <c r="G12288" s="205" t="s">
        <v>284</v>
      </c>
      <c r="H12288" s="207" t="s">
        <v>2025</v>
      </c>
      <c r="I12288" s="207" t="s">
        <v>238</v>
      </c>
      <c r="J12288" s="208">
        <v>-2310.6</v>
      </c>
      <c r="K12288" s="79" t="str">
        <f>IFERROR(IFERROR(VLOOKUP(I12288,'DE-PARA'!B:D,3,0),VLOOKUP(I12288,'DE-PARA'!C:D,2,0)),"NÃO ENCONTRADO")</f>
        <v>Materiais</v>
      </c>
      <c r="L12288" s="56" t="str">
        <f>VLOOKUP(K12288,'Base -Receita-Despesa'!$B:$AS,1,FALSE)</f>
        <v>Materiais</v>
      </c>
    </row>
    <row r="12289" spans="1:12" x14ac:dyDescent="0.3">
      <c r="A12289" s="286" t="str">
        <f t="shared" si="384"/>
        <v>2019</v>
      </c>
      <c r="B12289" s="205" t="s">
        <v>679</v>
      </c>
      <c r="C12289" s="205" t="s">
        <v>680</v>
      </c>
      <c r="D12289" s="72" t="str">
        <f t="shared" si="383"/>
        <v>ago/2019</v>
      </c>
      <c r="E12289" s="206">
        <v>43679</v>
      </c>
      <c r="F12289" s="205">
        <v>1333</v>
      </c>
      <c r="G12289" s="205" t="s">
        <v>284</v>
      </c>
      <c r="H12289" s="207" t="s">
        <v>2025</v>
      </c>
      <c r="I12289" s="207" t="s">
        <v>238</v>
      </c>
      <c r="J12289" s="207">
        <v>-278.39999999999998</v>
      </c>
      <c r="K12289" s="79" t="str">
        <f>IFERROR(IFERROR(VLOOKUP(I12289,'DE-PARA'!B:D,3,0),VLOOKUP(I12289,'DE-PARA'!C:D,2,0)),"NÃO ENCONTRADO")</f>
        <v>Materiais</v>
      </c>
      <c r="L12289" s="56" t="str">
        <f>VLOOKUP(K12289,'Base -Receita-Despesa'!$B:$AS,1,FALSE)</f>
        <v>Materiais</v>
      </c>
    </row>
    <row r="12290" spans="1:12" x14ac:dyDescent="0.3">
      <c r="A12290" s="286" t="str">
        <f t="shared" si="384"/>
        <v>2019</v>
      </c>
      <c r="B12290" s="205" t="s">
        <v>679</v>
      </c>
      <c r="C12290" s="205" t="s">
        <v>680</v>
      </c>
      <c r="D12290" s="72" t="str">
        <f t="shared" si="383"/>
        <v>ago/2019</v>
      </c>
      <c r="E12290" s="206">
        <v>43679</v>
      </c>
      <c r="F12290" s="205">
        <v>1334</v>
      </c>
      <c r="G12290" s="205" t="s">
        <v>284</v>
      </c>
      <c r="H12290" s="207" t="s">
        <v>2025</v>
      </c>
      <c r="I12290" s="207" t="s">
        <v>238</v>
      </c>
      <c r="J12290" s="207">
        <v>-702.48</v>
      </c>
      <c r="K12290" s="79" t="str">
        <f>IFERROR(IFERROR(VLOOKUP(I12290,'DE-PARA'!B:D,3,0),VLOOKUP(I12290,'DE-PARA'!C:D,2,0)),"NÃO ENCONTRADO")</f>
        <v>Materiais</v>
      </c>
      <c r="L12290" s="56" t="str">
        <f>VLOOKUP(K12290,'Base -Receita-Despesa'!$B:$AS,1,FALSE)</f>
        <v>Materiais</v>
      </c>
    </row>
    <row r="12291" spans="1:12" x14ac:dyDescent="0.3">
      <c r="A12291" s="286" t="str">
        <f t="shared" si="384"/>
        <v>2019</v>
      </c>
      <c r="B12291" s="205" t="s">
        <v>679</v>
      </c>
      <c r="C12291" s="205" t="s">
        <v>680</v>
      </c>
      <c r="D12291" s="72" t="str">
        <f t="shared" si="383"/>
        <v>ago/2019</v>
      </c>
      <c r="E12291" s="206">
        <v>43679</v>
      </c>
      <c r="F12291" s="205">
        <v>1335</v>
      </c>
      <c r="G12291" s="205" t="s">
        <v>284</v>
      </c>
      <c r="H12291" s="207" t="s">
        <v>2025</v>
      </c>
      <c r="I12291" s="207" t="s">
        <v>238</v>
      </c>
      <c r="J12291" s="208">
        <v>-1434.51</v>
      </c>
      <c r="K12291" s="79" t="str">
        <f>IFERROR(IFERROR(VLOOKUP(I12291,'DE-PARA'!B:D,3,0),VLOOKUP(I12291,'DE-PARA'!C:D,2,0)),"NÃO ENCONTRADO")</f>
        <v>Materiais</v>
      </c>
      <c r="L12291" s="56" t="str">
        <f>VLOOKUP(K12291,'Base -Receita-Despesa'!$B:$AS,1,FALSE)</f>
        <v>Materiais</v>
      </c>
    </row>
    <row r="12292" spans="1:12" x14ac:dyDescent="0.3">
      <c r="A12292" s="286" t="str">
        <f t="shared" si="384"/>
        <v>2019</v>
      </c>
      <c r="B12292" s="205" t="s">
        <v>679</v>
      </c>
      <c r="C12292" s="205" t="s">
        <v>680</v>
      </c>
      <c r="D12292" s="72" t="str">
        <f t="shared" ref="D12292:D12355" si="385">TEXT(E12292,"mmm/aaaa")</f>
        <v>ago/2019</v>
      </c>
      <c r="E12292" s="206">
        <v>43679</v>
      </c>
      <c r="F12292" s="205">
        <v>1338</v>
      </c>
      <c r="G12292" s="205" t="s">
        <v>284</v>
      </c>
      <c r="H12292" s="207" t="s">
        <v>2025</v>
      </c>
      <c r="I12292" s="207" t="s">
        <v>238</v>
      </c>
      <c r="J12292" s="208">
        <v>-1257.42</v>
      </c>
      <c r="K12292" s="79" t="str">
        <f>IFERROR(IFERROR(VLOOKUP(I12292,'DE-PARA'!B:D,3,0),VLOOKUP(I12292,'DE-PARA'!C:D,2,0)),"NÃO ENCONTRADO")</f>
        <v>Materiais</v>
      </c>
      <c r="L12292" s="56" t="str">
        <f>VLOOKUP(K12292,'Base -Receita-Despesa'!$B:$AS,1,FALSE)</f>
        <v>Materiais</v>
      </c>
    </row>
    <row r="12293" spans="1:12" x14ac:dyDescent="0.3">
      <c r="A12293" s="286" t="str">
        <f t="shared" si="384"/>
        <v>2019</v>
      </c>
      <c r="B12293" s="205" t="s">
        <v>679</v>
      </c>
      <c r="C12293" s="205" t="s">
        <v>680</v>
      </c>
      <c r="D12293" s="72" t="str">
        <f t="shared" si="385"/>
        <v>ago/2019</v>
      </c>
      <c r="E12293" s="206">
        <v>43679</v>
      </c>
      <c r="F12293" s="205">
        <v>1340</v>
      </c>
      <c r="G12293" s="205" t="s">
        <v>284</v>
      </c>
      <c r="H12293" s="207" t="s">
        <v>2025</v>
      </c>
      <c r="I12293" s="207" t="s">
        <v>237</v>
      </c>
      <c r="J12293" s="207">
        <v>-656.24</v>
      </c>
      <c r="K12293" s="79" t="str">
        <f>IFERROR(IFERROR(VLOOKUP(I12293,'DE-PARA'!B:D,3,0),VLOOKUP(I12293,'DE-PARA'!C:D,2,0)),"NÃO ENCONTRADO")</f>
        <v>Materiais</v>
      </c>
      <c r="L12293" s="56" t="str">
        <f>VLOOKUP(K12293,'Base -Receita-Despesa'!$B:$AS,1,FALSE)</f>
        <v>Materiais</v>
      </c>
    </row>
    <row r="12294" spans="1:12" x14ac:dyDescent="0.3">
      <c r="A12294" s="286" t="str">
        <f t="shared" si="384"/>
        <v>2019</v>
      </c>
      <c r="B12294" s="205" t="s">
        <v>679</v>
      </c>
      <c r="C12294" s="205" t="s">
        <v>680</v>
      </c>
      <c r="D12294" s="72" t="str">
        <f t="shared" si="385"/>
        <v>ago/2019</v>
      </c>
      <c r="E12294" s="206">
        <v>43679</v>
      </c>
      <c r="F12294" s="205">
        <v>15663</v>
      </c>
      <c r="G12294" s="205" t="s">
        <v>284</v>
      </c>
      <c r="H12294" s="207" t="s">
        <v>1667</v>
      </c>
      <c r="I12294" s="207" t="s">
        <v>157</v>
      </c>
      <c r="J12294" s="208">
        <v>-15687.22</v>
      </c>
      <c r="K12294" s="79" t="str">
        <f>IFERROR(IFERROR(VLOOKUP(I12294,'DE-PARA'!B:D,3,0),VLOOKUP(I12294,'DE-PARA'!C:D,2,0)),"NÃO ENCONTRADO")</f>
        <v>Serviços</v>
      </c>
      <c r="L12294" s="56" t="str">
        <f>VLOOKUP(K12294,'Base -Receita-Despesa'!$B:$AS,1,FALSE)</f>
        <v>Serviços</v>
      </c>
    </row>
    <row r="12295" spans="1:12" x14ac:dyDescent="0.3">
      <c r="A12295" s="286" t="str">
        <f t="shared" si="384"/>
        <v>2019</v>
      </c>
      <c r="B12295" s="205" t="s">
        <v>679</v>
      </c>
      <c r="C12295" s="205" t="s">
        <v>680</v>
      </c>
      <c r="D12295" s="72" t="str">
        <f t="shared" si="385"/>
        <v>ago/2019</v>
      </c>
      <c r="E12295" s="206">
        <v>43679</v>
      </c>
      <c r="F12295" s="205">
        <v>18555</v>
      </c>
      <c r="G12295" s="205" t="s">
        <v>284</v>
      </c>
      <c r="H12295" s="207" t="s">
        <v>386</v>
      </c>
      <c r="I12295" s="207" t="s">
        <v>237</v>
      </c>
      <c r="J12295" s="208">
        <v>-3875</v>
      </c>
      <c r="K12295" s="79" t="str">
        <f>IFERROR(IFERROR(VLOOKUP(I12295,'DE-PARA'!B:D,3,0),VLOOKUP(I12295,'DE-PARA'!C:D,2,0)),"NÃO ENCONTRADO")</f>
        <v>Materiais</v>
      </c>
      <c r="L12295" s="56" t="str">
        <f>VLOOKUP(K12295,'Base -Receita-Despesa'!$B:$AS,1,FALSE)</f>
        <v>Materiais</v>
      </c>
    </row>
    <row r="12296" spans="1:12" x14ac:dyDescent="0.3">
      <c r="A12296" s="286" t="str">
        <f t="shared" si="384"/>
        <v>2019</v>
      </c>
      <c r="B12296" s="205" t="s">
        <v>679</v>
      </c>
      <c r="C12296" s="205" t="s">
        <v>680</v>
      </c>
      <c r="D12296" s="72" t="str">
        <f t="shared" si="385"/>
        <v>ago/2019</v>
      </c>
      <c r="E12296" s="206">
        <v>43679</v>
      </c>
      <c r="F12296" s="205">
        <v>18567</v>
      </c>
      <c r="G12296" s="205" t="s">
        <v>284</v>
      </c>
      <c r="H12296" s="207" t="s">
        <v>386</v>
      </c>
      <c r="I12296" s="207" t="s">
        <v>237</v>
      </c>
      <c r="J12296" s="208">
        <v>-4890.5</v>
      </c>
      <c r="K12296" s="79" t="str">
        <f>IFERROR(IFERROR(VLOOKUP(I12296,'DE-PARA'!B:D,3,0),VLOOKUP(I12296,'DE-PARA'!C:D,2,0)),"NÃO ENCONTRADO")</f>
        <v>Materiais</v>
      </c>
      <c r="L12296" s="56" t="str">
        <f>VLOOKUP(K12296,'Base -Receita-Despesa'!$B:$AS,1,FALSE)</f>
        <v>Materiais</v>
      </c>
    </row>
    <row r="12297" spans="1:12" x14ac:dyDescent="0.3">
      <c r="A12297" s="286" t="str">
        <f t="shared" si="384"/>
        <v>2019</v>
      </c>
      <c r="B12297" s="205" t="s">
        <v>679</v>
      </c>
      <c r="C12297" s="205" t="s">
        <v>680</v>
      </c>
      <c r="D12297" s="72" t="str">
        <f t="shared" si="385"/>
        <v>ago/2019</v>
      </c>
      <c r="E12297" s="206">
        <v>43679</v>
      </c>
      <c r="F12297" s="205">
        <v>18624</v>
      </c>
      <c r="G12297" s="205" t="s">
        <v>284</v>
      </c>
      <c r="H12297" s="207" t="s">
        <v>386</v>
      </c>
      <c r="I12297" s="207" t="s">
        <v>237</v>
      </c>
      <c r="J12297" s="208">
        <v>-6449.85</v>
      </c>
      <c r="K12297" s="79" t="str">
        <f>IFERROR(IFERROR(VLOOKUP(I12297,'DE-PARA'!B:D,3,0),VLOOKUP(I12297,'DE-PARA'!C:D,2,0)),"NÃO ENCONTRADO")</f>
        <v>Materiais</v>
      </c>
      <c r="L12297" s="56" t="str">
        <f>VLOOKUP(K12297,'Base -Receita-Despesa'!$B:$AS,1,FALSE)</f>
        <v>Materiais</v>
      </c>
    </row>
    <row r="12298" spans="1:12" x14ac:dyDescent="0.3">
      <c r="A12298" s="286" t="str">
        <f t="shared" si="384"/>
        <v>2019</v>
      </c>
      <c r="B12298" s="205" t="s">
        <v>679</v>
      </c>
      <c r="C12298" s="205" t="s">
        <v>680</v>
      </c>
      <c r="D12298" s="72" t="str">
        <f t="shared" si="385"/>
        <v>ago/2019</v>
      </c>
      <c r="E12298" s="206">
        <v>43679</v>
      </c>
      <c r="F12298" s="205">
        <v>18633</v>
      </c>
      <c r="G12298" s="205" t="s">
        <v>284</v>
      </c>
      <c r="H12298" s="207" t="s">
        <v>386</v>
      </c>
      <c r="I12298" s="207" t="s">
        <v>237</v>
      </c>
      <c r="J12298" s="208">
        <v>-3372</v>
      </c>
      <c r="K12298" s="79" t="str">
        <f>IFERROR(IFERROR(VLOOKUP(I12298,'DE-PARA'!B:D,3,0),VLOOKUP(I12298,'DE-PARA'!C:D,2,0)),"NÃO ENCONTRADO")</f>
        <v>Materiais</v>
      </c>
      <c r="L12298" s="56" t="str">
        <f>VLOOKUP(K12298,'Base -Receita-Despesa'!$B:$AS,1,FALSE)</f>
        <v>Materiais</v>
      </c>
    </row>
    <row r="12299" spans="1:12" x14ac:dyDescent="0.3">
      <c r="A12299" s="286" t="str">
        <f t="shared" si="384"/>
        <v>2019</v>
      </c>
      <c r="B12299" s="205" t="s">
        <v>679</v>
      </c>
      <c r="C12299" s="205" t="s">
        <v>680</v>
      </c>
      <c r="D12299" s="72" t="str">
        <f t="shared" si="385"/>
        <v>ago/2019</v>
      </c>
      <c r="E12299" s="206">
        <v>43679</v>
      </c>
      <c r="F12299" s="205">
        <v>18682</v>
      </c>
      <c r="G12299" s="205" t="s">
        <v>284</v>
      </c>
      <c r="H12299" s="207" t="s">
        <v>386</v>
      </c>
      <c r="I12299" s="207" t="s">
        <v>237</v>
      </c>
      <c r="J12299" s="208">
        <v>-10116</v>
      </c>
      <c r="K12299" s="79" t="str">
        <f>IFERROR(IFERROR(VLOOKUP(I12299,'DE-PARA'!B:D,3,0),VLOOKUP(I12299,'DE-PARA'!C:D,2,0)),"NÃO ENCONTRADO")</f>
        <v>Materiais</v>
      </c>
      <c r="L12299" s="56" t="str">
        <f>VLOOKUP(K12299,'Base -Receita-Despesa'!$B:$AS,1,FALSE)</f>
        <v>Materiais</v>
      </c>
    </row>
    <row r="12300" spans="1:12" x14ac:dyDescent="0.3">
      <c r="A12300" s="286" t="str">
        <f t="shared" si="384"/>
        <v>2019</v>
      </c>
      <c r="B12300" s="205" t="s">
        <v>679</v>
      </c>
      <c r="C12300" s="205" t="s">
        <v>680</v>
      </c>
      <c r="D12300" s="72" t="str">
        <f t="shared" si="385"/>
        <v>ago/2019</v>
      </c>
      <c r="E12300" s="206">
        <v>43679</v>
      </c>
      <c r="F12300" s="205">
        <v>18699</v>
      </c>
      <c r="G12300" s="205" t="s">
        <v>284</v>
      </c>
      <c r="H12300" s="207" t="s">
        <v>386</v>
      </c>
      <c r="I12300" s="207" t="s">
        <v>237</v>
      </c>
      <c r="J12300" s="208">
        <v>-3054.9</v>
      </c>
      <c r="K12300" s="79" t="str">
        <f>IFERROR(IFERROR(VLOOKUP(I12300,'DE-PARA'!B:D,3,0),VLOOKUP(I12300,'DE-PARA'!C:D,2,0)),"NÃO ENCONTRADO")</f>
        <v>Materiais</v>
      </c>
      <c r="L12300" s="56" t="str">
        <f>VLOOKUP(K12300,'Base -Receita-Despesa'!$B:$AS,1,FALSE)</f>
        <v>Materiais</v>
      </c>
    </row>
    <row r="12301" spans="1:12" x14ac:dyDescent="0.3">
      <c r="A12301" s="286" t="str">
        <f t="shared" si="384"/>
        <v>2019</v>
      </c>
      <c r="B12301" s="205" t="s">
        <v>679</v>
      </c>
      <c r="C12301" s="205" t="s">
        <v>680</v>
      </c>
      <c r="D12301" s="72" t="str">
        <f t="shared" si="385"/>
        <v>ago/2019</v>
      </c>
      <c r="E12301" s="206">
        <v>43679</v>
      </c>
      <c r="F12301" s="205">
        <v>40070</v>
      </c>
      <c r="G12301" s="205" t="s">
        <v>284</v>
      </c>
      <c r="H12301" s="207" t="s">
        <v>432</v>
      </c>
      <c r="I12301" s="207" t="s">
        <v>249</v>
      </c>
      <c r="J12301" s="208">
        <v>-4910.3100000000004</v>
      </c>
      <c r="K12301" s="79" t="str">
        <f>IFERROR(IFERROR(VLOOKUP(I12301,'DE-PARA'!B:D,3,0),VLOOKUP(I12301,'DE-PARA'!C:D,2,0)),"NÃO ENCONTRADO")</f>
        <v>Materiais</v>
      </c>
      <c r="L12301" s="56" t="str">
        <f>VLOOKUP(K12301,'Base -Receita-Despesa'!$B:$AS,1,FALSE)</f>
        <v>Materiais</v>
      </c>
    </row>
    <row r="12302" spans="1:12" x14ac:dyDescent="0.3">
      <c r="A12302" s="286" t="str">
        <f t="shared" si="384"/>
        <v>2019</v>
      </c>
      <c r="B12302" s="205" t="s">
        <v>679</v>
      </c>
      <c r="C12302" s="205" t="s">
        <v>680</v>
      </c>
      <c r="D12302" s="72" t="str">
        <f t="shared" si="385"/>
        <v>ago/2019</v>
      </c>
      <c r="E12302" s="206">
        <v>43679</v>
      </c>
      <c r="F12302" s="205">
        <v>40137</v>
      </c>
      <c r="G12302" s="205" t="s">
        <v>284</v>
      </c>
      <c r="H12302" s="207" t="s">
        <v>432</v>
      </c>
      <c r="I12302" s="207" t="s">
        <v>249</v>
      </c>
      <c r="J12302" s="208">
        <v>-9795</v>
      </c>
      <c r="K12302" s="79" t="str">
        <f>IFERROR(IFERROR(VLOOKUP(I12302,'DE-PARA'!B:D,3,0),VLOOKUP(I12302,'DE-PARA'!C:D,2,0)),"NÃO ENCONTRADO")</f>
        <v>Materiais</v>
      </c>
      <c r="L12302" s="56" t="str">
        <f>VLOOKUP(K12302,'Base -Receita-Despesa'!$B:$AS,1,FALSE)</f>
        <v>Materiais</v>
      </c>
    </row>
    <row r="12303" spans="1:12" x14ac:dyDescent="0.3">
      <c r="A12303" s="286" t="str">
        <f t="shared" si="384"/>
        <v>2019</v>
      </c>
      <c r="B12303" s="205" t="s">
        <v>679</v>
      </c>
      <c r="C12303" s="205" t="s">
        <v>680</v>
      </c>
      <c r="D12303" s="72" t="str">
        <f t="shared" si="385"/>
        <v>ago/2019</v>
      </c>
      <c r="E12303" s="206">
        <v>43679</v>
      </c>
      <c r="F12303" s="205">
        <v>40221</v>
      </c>
      <c r="G12303" s="205" t="s">
        <v>284</v>
      </c>
      <c r="H12303" s="207" t="s">
        <v>432</v>
      </c>
      <c r="I12303" s="207" t="s">
        <v>249</v>
      </c>
      <c r="J12303" s="208">
        <v>-3985.5</v>
      </c>
      <c r="K12303" s="79" t="str">
        <f>IFERROR(IFERROR(VLOOKUP(I12303,'DE-PARA'!B:D,3,0),VLOOKUP(I12303,'DE-PARA'!C:D,2,0)),"NÃO ENCONTRADO")</f>
        <v>Materiais</v>
      </c>
      <c r="L12303" s="56" t="str">
        <f>VLOOKUP(K12303,'Base -Receita-Despesa'!$B:$AS,1,FALSE)</f>
        <v>Materiais</v>
      </c>
    </row>
    <row r="12304" spans="1:12" x14ac:dyDescent="0.3">
      <c r="A12304" s="286" t="str">
        <f t="shared" si="384"/>
        <v>2019</v>
      </c>
      <c r="B12304" s="205" t="s">
        <v>679</v>
      </c>
      <c r="C12304" s="205" t="s">
        <v>680</v>
      </c>
      <c r="D12304" s="72" t="str">
        <f t="shared" si="385"/>
        <v>ago/2019</v>
      </c>
      <c r="E12304" s="206">
        <v>43679</v>
      </c>
      <c r="F12304" s="205">
        <v>85645</v>
      </c>
      <c r="G12304" s="205" t="s">
        <v>284</v>
      </c>
      <c r="H12304" s="207" t="s">
        <v>1882</v>
      </c>
      <c r="I12304" s="207" t="s">
        <v>238</v>
      </c>
      <c r="J12304" s="207">
        <v>-355.68</v>
      </c>
      <c r="K12304" s="79" t="str">
        <f>IFERROR(IFERROR(VLOOKUP(I12304,'DE-PARA'!B:D,3,0),VLOOKUP(I12304,'DE-PARA'!C:D,2,0)),"NÃO ENCONTRADO")</f>
        <v>Materiais</v>
      </c>
      <c r="L12304" s="56" t="str">
        <f>VLOOKUP(K12304,'Base -Receita-Despesa'!$B:$AS,1,FALSE)</f>
        <v>Materiais</v>
      </c>
    </row>
    <row r="12305" spans="1:12" x14ac:dyDescent="0.3">
      <c r="A12305" s="286" t="str">
        <f t="shared" si="384"/>
        <v>2019</v>
      </c>
      <c r="B12305" s="205" t="s">
        <v>679</v>
      </c>
      <c r="C12305" s="205" t="s">
        <v>680</v>
      </c>
      <c r="D12305" s="72" t="str">
        <f t="shared" si="385"/>
        <v>ago/2019</v>
      </c>
      <c r="E12305" s="206">
        <v>43679</v>
      </c>
      <c r="F12305" s="205">
        <v>85691</v>
      </c>
      <c r="G12305" s="205" t="s">
        <v>284</v>
      </c>
      <c r="H12305" s="207" t="s">
        <v>1882</v>
      </c>
      <c r="I12305" s="207" t="s">
        <v>237</v>
      </c>
      <c r="J12305" s="207">
        <v>-43.64</v>
      </c>
      <c r="K12305" s="79" t="str">
        <f>IFERROR(IFERROR(VLOOKUP(I12305,'DE-PARA'!B:D,3,0),VLOOKUP(I12305,'DE-PARA'!C:D,2,0)),"NÃO ENCONTRADO")</f>
        <v>Materiais</v>
      </c>
      <c r="L12305" s="56" t="str">
        <f>VLOOKUP(K12305,'Base -Receita-Despesa'!$B:$AS,1,FALSE)</f>
        <v>Materiais</v>
      </c>
    </row>
    <row r="12306" spans="1:12" x14ac:dyDescent="0.3">
      <c r="A12306" s="286" t="str">
        <f t="shared" si="384"/>
        <v>2019</v>
      </c>
      <c r="B12306" s="205" t="s">
        <v>679</v>
      </c>
      <c r="C12306" s="205" t="s">
        <v>680</v>
      </c>
      <c r="D12306" s="72" t="str">
        <f t="shared" si="385"/>
        <v>ago/2019</v>
      </c>
      <c r="E12306" s="206">
        <v>43679</v>
      </c>
      <c r="F12306" s="205">
        <v>85692</v>
      </c>
      <c r="G12306" s="205" t="s">
        <v>284</v>
      </c>
      <c r="H12306" s="207" t="s">
        <v>1882</v>
      </c>
      <c r="I12306" s="207" t="s">
        <v>237</v>
      </c>
      <c r="J12306" s="207">
        <v>-24.41</v>
      </c>
      <c r="K12306" s="79" t="str">
        <f>IFERROR(IFERROR(VLOOKUP(I12306,'DE-PARA'!B:D,3,0),VLOOKUP(I12306,'DE-PARA'!C:D,2,0)),"NÃO ENCONTRADO")</f>
        <v>Materiais</v>
      </c>
      <c r="L12306" s="56" t="str">
        <f>VLOOKUP(K12306,'Base -Receita-Despesa'!$B:$AS,1,FALSE)</f>
        <v>Materiais</v>
      </c>
    </row>
    <row r="12307" spans="1:12" x14ac:dyDescent="0.3">
      <c r="A12307" s="286" t="str">
        <f t="shared" si="384"/>
        <v>2019</v>
      </c>
      <c r="B12307" s="205" t="s">
        <v>679</v>
      </c>
      <c r="C12307" s="205" t="s">
        <v>680</v>
      </c>
      <c r="D12307" s="72" t="str">
        <f t="shared" si="385"/>
        <v>ago/2019</v>
      </c>
      <c r="E12307" s="206">
        <v>43679</v>
      </c>
      <c r="F12307" s="205">
        <v>86333</v>
      </c>
      <c r="G12307" s="205" t="s">
        <v>284</v>
      </c>
      <c r="H12307" s="207" t="s">
        <v>1882</v>
      </c>
      <c r="I12307" s="207" t="s">
        <v>238</v>
      </c>
      <c r="J12307" s="207">
        <v>-378.72</v>
      </c>
      <c r="K12307" s="79" t="str">
        <f>IFERROR(IFERROR(VLOOKUP(I12307,'DE-PARA'!B:D,3,0),VLOOKUP(I12307,'DE-PARA'!C:D,2,0)),"NÃO ENCONTRADO")</f>
        <v>Materiais</v>
      </c>
      <c r="L12307" s="56" t="str">
        <f>VLOOKUP(K12307,'Base -Receita-Despesa'!$B:$AS,1,FALSE)</f>
        <v>Materiais</v>
      </c>
    </row>
    <row r="12308" spans="1:12" x14ac:dyDescent="0.3">
      <c r="A12308" s="286" t="str">
        <f t="shared" si="384"/>
        <v>2019</v>
      </c>
      <c r="B12308" s="205" t="s">
        <v>679</v>
      </c>
      <c r="C12308" s="205" t="s">
        <v>680</v>
      </c>
      <c r="D12308" s="72" t="str">
        <f t="shared" si="385"/>
        <v>ago/2019</v>
      </c>
      <c r="E12308" s="206">
        <v>43679</v>
      </c>
      <c r="F12308" s="212">
        <v>86506</v>
      </c>
      <c r="G12308" s="205" t="s">
        <v>284</v>
      </c>
      <c r="H12308" s="229" t="s">
        <v>1882</v>
      </c>
      <c r="I12308" s="229" t="s">
        <v>238</v>
      </c>
      <c r="J12308" s="229">
        <v>-188.16</v>
      </c>
      <c r="K12308" s="79" t="str">
        <f>IFERROR(IFERROR(VLOOKUP(I12308,'DE-PARA'!B:D,3,0),VLOOKUP(I12308,'DE-PARA'!C:D,2,0)),"NÃO ENCONTRADO")</f>
        <v>Materiais</v>
      </c>
      <c r="L12308" s="56" t="str">
        <f>VLOOKUP(K12308,'Base -Receita-Despesa'!$B:$AS,1,FALSE)</f>
        <v>Materiais</v>
      </c>
    </row>
    <row r="12309" spans="1:12" x14ac:dyDescent="0.3">
      <c r="A12309" s="286" t="str">
        <f t="shared" si="384"/>
        <v>2019</v>
      </c>
      <c r="B12309" s="205" t="s">
        <v>679</v>
      </c>
      <c r="C12309" s="205" t="s">
        <v>680</v>
      </c>
      <c r="D12309" s="72" t="str">
        <f t="shared" si="385"/>
        <v>ago/2019</v>
      </c>
      <c r="E12309" s="206">
        <v>43679</v>
      </c>
      <c r="F12309" s="212">
        <v>86507</v>
      </c>
      <c r="G12309" s="205" t="s">
        <v>284</v>
      </c>
      <c r="H12309" s="229" t="s">
        <v>1882</v>
      </c>
      <c r="I12309" s="229" t="s">
        <v>237</v>
      </c>
      <c r="J12309" s="229">
        <v>-15</v>
      </c>
      <c r="K12309" s="79" t="str">
        <f>IFERROR(IFERROR(VLOOKUP(I12309,'DE-PARA'!B:D,3,0),VLOOKUP(I12309,'DE-PARA'!C:D,2,0)),"NÃO ENCONTRADO")</f>
        <v>Materiais</v>
      </c>
      <c r="L12309" s="56" t="str">
        <f>VLOOKUP(K12309,'Base -Receita-Despesa'!$B:$AS,1,FALSE)</f>
        <v>Materiais</v>
      </c>
    </row>
    <row r="12310" spans="1:12" x14ac:dyDescent="0.3">
      <c r="A12310" s="286" t="str">
        <f t="shared" si="384"/>
        <v>2019</v>
      </c>
      <c r="B12310" s="205" t="s">
        <v>679</v>
      </c>
      <c r="C12310" s="205" t="s">
        <v>680</v>
      </c>
      <c r="D12310" s="72" t="str">
        <f t="shared" si="385"/>
        <v>ago/2019</v>
      </c>
      <c r="E12310" s="206">
        <v>43679</v>
      </c>
      <c r="F12310" s="212">
        <v>86527</v>
      </c>
      <c r="G12310" s="205" t="s">
        <v>284</v>
      </c>
      <c r="H12310" s="229" t="s">
        <v>1882</v>
      </c>
      <c r="I12310" s="229" t="s">
        <v>237</v>
      </c>
      <c r="J12310" s="230">
        <v>-7894.3</v>
      </c>
      <c r="K12310" s="79" t="str">
        <f>IFERROR(IFERROR(VLOOKUP(I12310,'DE-PARA'!B:D,3,0),VLOOKUP(I12310,'DE-PARA'!C:D,2,0)),"NÃO ENCONTRADO")</f>
        <v>Materiais</v>
      </c>
      <c r="L12310" s="56" t="str">
        <f>VLOOKUP(K12310,'Base -Receita-Despesa'!$B:$AS,1,FALSE)</f>
        <v>Materiais</v>
      </c>
    </row>
    <row r="12311" spans="1:12" x14ac:dyDescent="0.3">
      <c r="A12311" s="286" t="str">
        <f t="shared" si="384"/>
        <v>2019</v>
      </c>
      <c r="B12311" s="205" t="s">
        <v>679</v>
      </c>
      <c r="C12311" s="205" t="s">
        <v>680</v>
      </c>
      <c r="D12311" s="72" t="str">
        <f t="shared" si="385"/>
        <v>ago/2019</v>
      </c>
      <c r="E12311" s="206">
        <v>43679</v>
      </c>
      <c r="F12311" s="212">
        <v>86534</v>
      </c>
      <c r="G12311" s="205" t="s">
        <v>284</v>
      </c>
      <c r="H12311" s="229" t="s">
        <v>1882</v>
      </c>
      <c r="I12311" s="229" t="s">
        <v>238</v>
      </c>
      <c r="J12311" s="230">
        <v>-21237.63</v>
      </c>
      <c r="K12311" s="79" t="str">
        <f>IFERROR(IFERROR(VLOOKUP(I12311,'DE-PARA'!B:D,3,0),VLOOKUP(I12311,'DE-PARA'!C:D,2,0)),"NÃO ENCONTRADO")</f>
        <v>Materiais</v>
      </c>
      <c r="L12311" s="56" t="str">
        <f>VLOOKUP(K12311,'Base -Receita-Despesa'!$B:$AS,1,FALSE)</f>
        <v>Materiais</v>
      </c>
    </row>
    <row r="12312" spans="1:12" x14ac:dyDescent="0.3">
      <c r="A12312" s="286" t="str">
        <f t="shared" si="384"/>
        <v>2019</v>
      </c>
      <c r="B12312" s="205" t="s">
        <v>679</v>
      </c>
      <c r="C12312" s="205" t="s">
        <v>680</v>
      </c>
      <c r="D12312" s="72" t="str">
        <f t="shared" si="385"/>
        <v>ago/2019</v>
      </c>
      <c r="E12312" s="206">
        <v>43679</v>
      </c>
      <c r="F12312" s="205">
        <v>86717</v>
      </c>
      <c r="G12312" s="205" t="s">
        <v>284</v>
      </c>
      <c r="H12312" s="207" t="s">
        <v>1882</v>
      </c>
      <c r="I12312" s="207" t="s">
        <v>238</v>
      </c>
      <c r="J12312" s="207">
        <v>-178.52</v>
      </c>
      <c r="K12312" s="79" t="str">
        <f>IFERROR(IFERROR(VLOOKUP(I12312,'DE-PARA'!B:D,3,0),VLOOKUP(I12312,'DE-PARA'!C:D,2,0)),"NÃO ENCONTRADO")</f>
        <v>Materiais</v>
      </c>
      <c r="L12312" s="56" t="str">
        <f>VLOOKUP(K12312,'Base -Receita-Despesa'!$B:$AS,1,FALSE)</f>
        <v>Materiais</v>
      </c>
    </row>
    <row r="12313" spans="1:12" x14ac:dyDescent="0.3">
      <c r="A12313" s="286" t="str">
        <f t="shared" si="384"/>
        <v>2019</v>
      </c>
      <c r="B12313" s="205" t="s">
        <v>679</v>
      </c>
      <c r="C12313" s="205" t="s">
        <v>680</v>
      </c>
      <c r="D12313" s="72" t="str">
        <f t="shared" si="385"/>
        <v>ago/2019</v>
      </c>
      <c r="E12313" s="206">
        <v>43679</v>
      </c>
      <c r="F12313" s="205">
        <v>86777</v>
      </c>
      <c r="G12313" s="205" t="s">
        <v>284</v>
      </c>
      <c r="H12313" s="207" t="s">
        <v>1882</v>
      </c>
      <c r="I12313" s="207" t="s">
        <v>238</v>
      </c>
      <c r="J12313" s="208">
        <v>-3326</v>
      </c>
      <c r="K12313" s="79" t="str">
        <f>IFERROR(IFERROR(VLOOKUP(I12313,'DE-PARA'!B:D,3,0),VLOOKUP(I12313,'DE-PARA'!C:D,2,0)),"NÃO ENCONTRADO")</f>
        <v>Materiais</v>
      </c>
      <c r="L12313" s="56" t="str">
        <f>VLOOKUP(K12313,'Base -Receita-Despesa'!$B:$AS,1,FALSE)</f>
        <v>Materiais</v>
      </c>
    </row>
    <row r="12314" spans="1:12" x14ac:dyDescent="0.3">
      <c r="A12314" s="286" t="str">
        <f t="shared" si="384"/>
        <v>2019</v>
      </c>
      <c r="B12314" s="205" t="s">
        <v>679</v>
      </c>
      <c r="C12314" s="205" t="s">
        <v>680</v>
      </c>
      <c r="D12314" s="72" t="str">
        <f t="shared" si="385"/>
        <v>ago/2019</v>
      </c>
      <c r="E12314" s="206">
        <v>43679</v>
      </c>
      <c r="F12314" s="205">
        <v>86961</v>
      </c>
      <c r="G12314" s="205" t="s">
        <v>284</v>
      </c>
      <c r="H12314" s="207" t="s">
        <v>1882</v>
      </c>
      <c r="I12314" s="207" t="s">
        <v>237</v>
      </c>
      <c r="J12314" s="208">
        <v>-1033</v>
      </c>
      <c r="K12314" s="79" t="str">
        <f>IFERROR(IFERROR(VLOOKUP(I12314,'DE-PARA'!B:D,3,0),VLOOKUP(I12314,'DE-PARA'!C:D,2,0)),"NÃO ENCONTRADO")</f>
        <v>Materiais</v>
      </c>
      <c r="L12314" s="56" t="str">
        <f>VLOOKUP(K12314,'Base -Receita-Despesa'!$B:$AS,1,FALSE)</f>
        <v>Materiais</v>
      </c>
    </row>
    <row r="12315" spans="1:12" x14ac:dyDescent="0.3">
      <c r="A12315" s="286" t="str">
        <f t="shared" si="384"/>
        <v>2019</v>
      </c>
      <c r="B12315" s="205" t="s">
        <v>679</v>
      </c>
      <c r="C12315" s="205" t="s">
        <v>680</v>
      </c>
      <c r="D12315" s="72" t="str">
        <f t="shared" si="385"/>
        <v>ago/2019</v>
      </c>
      <c r="E12315" s="206">
        <v>43679</v>
      </c>
      <c r="F12315" s="205">
        <v>87313</v>
      </c>
      <c r="G12315" s="205" t="s">
        <v>284</v>
      </c>
      <c r="H12315" s="207" t="s">
        <v>1882</v>
      </c>
      <c r="I12315" s="207" t="s">
        <v>249</v>
      </c>
      <c r="J12315" s="207">
        <v>-515.70000000000005</v>
      </c>
      <c r="K12315" s="79" t="str">
        <f>IFERROR(IFERROR(VLOOKUP(I12315,'DE-PARA'!B:D,3,0),VLOOKUP(I12315,'DE-PARA'!C:D,2,0)),"NÃO ENCONTRADO")</f>
        <v>Materiais</v>
      </c>
      <c r="L12315" s="56" t="str">
        <f>VLOOKUP(K12315,'Base -Receita-Despesa'!$B:$AS,1,FALSE)</f>
        <v>Materiais</v>
      </c>
    </row>
    <row r="12316" spans="1:12" x14ac:dyDescent="0.3">
      <c r="A12316" s="286" t="str">
        <f t="shared" si="384"/>
        <v>2019</v>
      </c>
      <c r="B12316" s="205" t="s">
        <v>679</v>
      </c>
      <c r="C12316" s="205" t="s">
        <v>680</v>
      </c>
      <c r="D12316" s="72" t="str">
        <f t="shared" si="385"/>
        <v>ago/2019</v>
      </c>
      <c r="E12316" s="206">
        <v>43679</v>
      </c>
      <c r="F12316" s="205">
        <v>87314</v>
      </c>
      <c r="G12316" s="205" t="s">
        <v>284</v>
      </c>
      <c r="H12316" s="207" t="s">
        <v>1882</v>
      </c>
      <c r="I12316" s="207" t="s">
        <v>238</v>
      </c>
      <c r="J12316" s="208">
        <v>-1148.75</v>
      </c>
      <c r="K12316" s="79" t="str">
        <f>IFERROR(IFERROR(VLOOKUP(I12316,'DE-PARA'!B:D,3,0),VLOOKUP(I12316,'DE-PARA'!C:D,2,0)),"NÃO ENCONTRADO")</f>
        <v>Materiais</v>
      </c>
      <c r="L12316" s="56" t="str">
        <f>VLOOKUP(K12316,'Base -Receita-Despesa'!$B:$AS,1,FALSE)</f>
        <v>Materiais</v>
      </c>
    </row>
    <row r="12317" spans="1:12" x14ac:dyDescent="0.3">
      <c r="A12317" s="286" t="str">
        <f t="shared" si="384"/>
        <v>2019</v>
      </c>
      <c r="B12317" s="205" t="s">
        <v>679</v>
      </c>
      <c r="C12317" s="205" t="s">
        <v>680</v>
      </c>
      <c r="D12317" s="72" t="str">
        <f t="shared" si="385"/>
        <v>ago/2019</v>
      </c>
      <c r="E12317" s="206">
        <v>43679</v>
      </c>
      <c r="F12317" s="205">
        <v>87339</v>
      </c>
      <c r="G12317" s="205" t="s">
        <v>284</v>
      </c>
      <c r="H12317" s="207" t="s">
        <v>1882</v>
      </c>
      <c r="I12317" s="207" t="s">
        <v>237</v>
      </c>
      <c r="J12317" s="208">
        <v>-1087.18</v>
      </c>
      <c r="K12317" s="79" t="str">
        <f>IFERROR(IFERROR(VLOOKUP(I12317,'DE-PARA'!B:D,3,0),VLOOKUP(I12317,'DE-PARA'!C:D,2,0)),"NÃO ENCONTRADO")</f>
        <v>Materiais</v>
      </c>
      <c r="L12317" s="56" t="str">
        <f>VLOOKUP(K12317,'Base -Receita-Despesa'!$B:$AS,1,FALSE)</f>
        <v>Materiais</v>
      </c>
    </row>
    <row r="12318" spans="1:12" x14ac:dyDescent="0.3">
      <c r="A12318" s="286" t="str">
        <f t="shared" si="384"/>
        <v>2019</v>
      </c>
      <c r="B12318" s="205" t="s">
        <v>679</v>
      </c>
      <c r="C12318" s="205" t="s">
        <v>680</v>
      </c>
      <c r="D12318" s="72" t="str">
        <f t="shared" si="385"/>
        <v>ago/2019</v>
      </c>
      <c r="E12318" s="206">
        <v>43679</v>
      </c>
      <c r="F12318" s="240">
        <v>317174</v>
      </c>
      <c r="G12318" s="205" t="s">
        <v>284</v>
      </c>
      <c r="H12318" s="207" t="s">
        <v>1027</v>
      </c>
      <c r="I12318" s="207" t="s">
        <v>242</v>
      </c>
      <c r="J12318" s="207">
        <v>-526.35</v>
      </c>
      <c r="K12318" s="79" t="str">
        <f>IFERROR(IFERROR(VLOOKUP(I12318,'DE-PARA'!B:D,3,0),VLOOKUP(I12318,'DE-PARA'!C:D,2,0)),"NÃO ENCONTRADO")</f>
        <v>Materiais</v>
      </c>
      <c r="L12318" s="56" t="str">
        <f>VLOOKUP(K12318,'Base -Receita-Despesa'!$B:$AS,1,FALSE)</f>
        <v>Materiais</v>
      </c>
    </row>
    <row r="12319" spans="1:12" x14ac:dyDescent="0.3">
      <c r="A12319" s="286" t="str">
        <f t="shared" si="384"/>
        <v>2019</v>
      </c>
      <c r="B12319" s="205" t="s">
        <v>679</v>
      </c>
      <c r="C12319" s="205" t="s">
        <v>680</v>
      </c>
      <c r="D12319" s="72" t="str">
        <f t="shared" si="385"/>
        <v>ago/2019</v>
      </c>
      <c r="E12319" s="206">
        <v>43679</v>
      </c>
      <c r="F12319" s="205">
        <v>321117</v>
      </c>
      <c r="G12319" s="205" t="s">
        <v>284</v>
      </c>
      <c r="H12319" s="207" t="s">
        <v>1027</v>
      </c>
      <c r="I12319" s="207" t="s">
        <v>242</v>
      </c>
      <c r="J12319" s="207">
        <v>-902.11</v>
      </c>
      <c r="K12319" s="79" t="str">
        <f>IFERROR(IFERROR(VLOOKUP(I12319,'DE-PARA'!B:D,3,0),VLOOKUP(I12319,'DE-PARA'!C:D,2,0)),"NÃO ENCONTRADO")</f>
        <v>Materiais</v>
      </c>
      <c r="L12319" s="56" t="str">
        <f>VLOOKUP(K12319,'Base -Receita-Despesa'!$B:$AS,1,FALSE)</f>
        <v>Materiais</v>
      </c>
    </row>
    <row r="12320" spans="1:12" x14ac:dyDescent="0.3">
      <c r="A12320" s="286" t="str">
        <f t="shared" si="384"/>
        <v>2019</v>
      </c>
      <c r="B12320" s="205" t="s">
        <v>679</v>
      </c>
      <c r="C12320" s="205" t="s">
        <v>680</v>
      </c>
      <c r="D12320" s="72" t="str">
        <f t="shared" si="385"/>
        <v>ago/2019</v>
      </c>
      <c r="E12320" s="206">
        <v>43679</v>
      </c>
      <c r="F12320" s="205">
        <v>321119</v>
      </c>
      <c r="G12320" s="205" t="s">
        <v>284</v>
      </c>
      <c r="H12320" s="207" t="s">
        <v>1027</v>
      </c>
      <c r="I12320" s="207" t="s">
        <v>242</v>
      </c>
      <c r="J12320" s="207">
        <v>-986.75</v>
      </c>
      <c r="K12320" s="79" t="str">
        <f>IFERROR(IFERROR(VLOOKUP(I12320,'DE-PARA'!B:D,3,0),VLOOKUP(I12320,'DE-PARA'!C:D,2,0)),"NÃO ENCONTRADO")</f>
        <v>Materiais</v>
      </c>
      <c r="L12320" s="56" t="str">
        <f>VLOOKUP(K12320,'Base -Receita-Despesa'!$B:$AS,1,FALSE)</f>
        <v>Materiais</v>
      </c>
    </row>
    <row r="12321" spans="1:12" x14ac:dyDescent="0.3">
      <c r="A12321" s="286" t="str">
        <f t="shared" si="384"/>
        <v>2019</v>
      </c>
      <c r="B12321" s="205" t="s">
        <v>679</v>
      </c>
      <c r="C12321" s="205" t="s">
        <v>680</v>
      </c>
      <c r="D12321" s="72" t="str">
        <f t="shared" si="385"/>
        <v>ago/2019</v>
      </c>
      <c r="E12321" s="206">
        <v>43679</v>
      </c>
      <c r="F12321" s="205">
        <v>321120</v>
      </c>
      <c r="G12321" s="205" t="s">
        <v>284</v>
      </c>
      <c r="H12321" s="207" t="s">
        <v>1027</v>
      </c>
      <c r="I12321" s="207" t="s">
        <v>242</v>
      </c>
      <c r="J12321" s="208">
        <v>-1378.45</v>
      </c>
      <c r="K12321" s="79" t="str">
        <f>IFERROR(IFERROR(VLOOKUP(I12321,'DE-PARA'!B:D,3,0),VLOOKUP(I12321,'DE-PARA'!C:D,2,0)),"NÃO ENCONTRADO")</f>
        <v>Materiais</v>
      </c>
      <c r="L12321" s="56" t="str">
        <f>VLOOKUP(K12321,'Base -Receita-Despesa'!$B:$AS,1,FALSE)</f>
        <v>Materiais</v>
      </c>
    </row>
    <row r="12322" spans="1:12" x14ac:dyDescent="0.3">
      <c r="A12322" s="286" t="str">
        <f t="shared" si="384"/>
        <v>2019</v>
      </c>
      <c r="B12322" s="205" t="s">
        <v>679</v>
      </c>
      <c r="C12322" s="205" t="s">
        <v>680</v>
      </c>
      <c r="D12322" s="72" t="str">
        <f t="shared" si="385"/>
        <v>ago/2019</v>
      </c>
      <c r="E12322" s="206">
        <v>43679</v>
      </c>
      <c r="F12322" s="205">
        <v>321123</v>
      </c>
      <c r="G12322" s="205" t="s">
        <v>284</v>
      </c>
      <c r="H12322" s="207" t="s">
        <v>1027</v>
      </c>
      <c r="I12322" s="207" t="s">
        <v>242</v>
      </c>
      <c r="J12322" s="207">
        <v>-325.63</v>
      </c>
      <c r="K12322" s="79" t="str">
        <f>IFERROR(IFERROR(VLOOKUP(I12322,'DE-PARA'!B:D,3,0),VLOOKUP(I12322,'DE-PARA'!C:D,2,0)),"NÃO ENCONTRADO")</f>
        <v>Materiais</v>
      </c>
      <c r="L12322" s="56" t="str">
        <f>VLOOKUP(K12322,'Base -Receita-Despesa'!$B:$AS,1,FALSE)</f>
        <v>Materiais</v>
      </c>
    </row>
    <row r="12323" spans="1:12" x14ac:dyDescent="0.3">
      <c r="A12323" s="286" t="str">
        <f t="shared" si="384"/>
        <v>2019</v>
      </c>
      <c r="B12323" s="205" t="s">
        <v>679</v>
      </c>
      <c r="C12323" s="205" t="s">
        <v>680</v>
      </c>
      <c r="D12323" s="72" t="str">
        <f t="shared" si="385"/>
        <v>ago/2019</v>
      </c>
      <c r="E12323" s="206">
        <v>43679</v>
      </c>
      <c r="F12323" s="205">
        <v>321125</v>
      </c>
      <c r="G12323" s="205" t="s">
        <v>284</v>
      </c>
      <c r="H12323" s="207" t="s">
        <v>1027</v>
      </c>
      <c r="I12323" s="207" t="s">
        <v>242</v>
      </c>
      <c r="J12323" s="207">
        <v>-293.39999999999998</v>
      </c>
      <c r="K12323" s="79" t="str">
        <f>IFERROR(IFERROR(VLOOKUP(I12323,'DE-PARA'!B:D,3,0),VLOOKUP(I12323,'DE-PARA'!C:D,2,0)),"NÃO ENCONTRADO")</f>
        <v>Materiais</v>
      </c>
      <c r="L12323" s="56" t="str">
        <f>VLOOKUP(K12323,'Base -Receita-Despesa'!$B:$AS,1,FALSE)</f>
        <v>Materiais</v>
      </c>
    </row>
    <row r="12324" spans="1:12" x14ac:dyDescent="0.3">
      <c r="A12324" s="286" t="str">
        <f t="shared" si="384"/>
        <v>2019</v>
      </c>
      <c r="B12324" s="205" t="s">
        <v>679</v>
      </c>
      <c r="C12324" s="205" t="s">
        <v>680</v>
      </c>
      <c r="D12324" s="72" t="str">
        <f t="shared" si="385"/>
        <v>ago/2019</v>
      </c>
      <c r="E12324" s="206">
        <v>43679</v>
      </c>
      <c r="F12324" s="240">
        <v>321128</v>
      </c>
      <c r="G12324" s="205" t="s">
        <v>284</v>
      </c>
      <c r="H12324" s="207" t="s">
        <v>1027</v>
      </c>
      <c r="I12324" s="207" t="s">
        <v>242</v>
      </c>
      <c r="J12324" s="207">
        <v>-165.43</v>
      </c>
      <c r="K12324" s="79" t="str">
        <f>IFERROR(IFERROR(VLOOKUP(I12324,'DE-PARA'!B:D,3,0),VLOOKUP(I12324,'DE-PARA'!C:D,2,0)),"NÃO ENCONTRADO")</f>
        <v>Materiais</v>
      </c>
      <c r="L12324" s="56" t="str">
        <f>VLOOKUP(K12324,'Base -Receita-Despesa'!$B:$AS,1,FALSE)</f>
        <v>Materiais</v>
      </c>
    </row>
    <row r="12325" spans="1:12" x14ac:dyDescent="0.3">
      <c r="A12325" s="286" t="str">
        <f t="shared" si="384"/>
        <v>2019</v>
      </c>
      <c r="B12325" s="205" t="s">
        <v>679</v>
      </c>
      <c r="C12325" s="205" t="s">
        <v>680</v>
      </c>
      <c r="D12325" s="72" t="str">
        <f t="shared" si="385"/>
        <v>ago/2019</v>
      </c>
      <c r="E12325" s="206">
        <v>43679</v>
      </c>
      <c r="F12325" s="205">
        <v>321129</v>
      </c>
      <c r="G12325" s="205" t="s">
        <v>284</v>
      </c>
      <c r="H12325" s="207" t="s">
        <v>1027</v>
      </c>
      <c r="I12325" s="207" t="s">
        <v>242</v>
      </c>
      <c r="J12325" s="207">
        <v>-247.93</v>
      </c>
      <c r="K12325" s="79" t="str">
        <f>IFERROR(IFERROR(VLOOKUP(I12325,'DE-PARA'!B:D,3,0),VLOOKUP(I12325,'DE-PARA'!C:D,2,0)),"NÃO ENCONTRADO")</f>
        <v>Materiais</v>
      </c>
      <c r="L12325" s="56" t="str">
        <f>VLOOKUP(K12325,'Base -Receita-Despesa'!$B:$AS,1,FALSE)</f>
        <v>Materiais</v>
      </c>
    </row>
    <row r="12326" spans="1:12" x14ac:dyDescent="0.3">
      <c r="A12326" s="286" t="str">
        <f t="shared" si="384"/>
        <v>2019</v>
      </c>
      <c r="B12326" s="205" t="s">
        <v>679</v>
      </c>
      <c r="C12326" s="205" t="s">
        <v>680</v>
      </c>
      <c r="D12326" s="72" t="str">
        <f t="shared" si="385"/>
        <v>ago/2019</v>
      </c>
      <c r="E12326" s="206">
        <v>43679</v>
      </c>
      <c r="F12326" s="205">
        <v>321149</v>
      </c>
      <c r="G12326" s="205" t="s">
        <v>284</v>
      </c>
      <c r="H12326" s="207" t="s">
        <v>1027</v>
      </c>
      <c r="I12326" s="207" t="s">
        <v>242</v>
      </c>
      <c r="J12326" s="207">
        <v>-842.92</v>
      </c>
      <c r="K12326" s="79" t="str">
        <f>IFERROR(IFERROR(VLOOKUP(I12326,'DE-PARA'!B:D,3,0),VLOOKUP(I12326,'DE-PARA'!C:D,2,0)),"NÃO ENCONTRADO")</f>
        <v>Materiais</v>
      </c>
      <c r="L12326" s="56" t="str">
        <f>VLOOKUP(K12326,'Base -Receita-Despesa'!$B:$AS,1,FALSE)</f>
        <v>Materiais</v>
      </c>
    </row>
    <row r="12327" spans="1:12" x14ac:dyDescent="0.3">
      <c r="A12327" s="286" t="str">
        <f t="shared" si="384"/>
        <v>2019</v>
      </c>
      <c r="B12327" s="205" t="s">
        <v>679</v>
      </c>
      <c r="C12327" s="205" t="s">
        <v>680</v>
      </c>
      <c r="D12327" s="72" t="str">
        <f t="shared" si="385"/>
        <v>ago/2019</v>
      </c>
      <c r="E12327" s="206">
        <v>43679</v>
      </c>
      <c r="F12327" s="205">
        <v>321152</v>
      </c>
      <c r="G12327" s="205" t="s">
        <v>284</v>
      </c>
      <c r="H12327" s="207" t="s">
        <v>1027</v>
      </c>
      <c r="I12327" s="207" t="s">
        <v>242</v>
      </c>
      <c r="J12327" s="207">
        <v>-293.39999999999998</v>
      </c>
      <c r="K12327" s="79" t="str">
        <f>IFERROR(IFERROR(VLOOKUP(I12327,'DE-PARA'!B:D,3,0),VLOOKUP(I12327,'DE-PARA'!C:D,2,0)),"NÃO ENCONTRADO")</f>
        <v>Materiais</v>
      </c>
      <c r="L12327" s="56" t="str">
        <f>VLOOKUP(K12327,'Base -Receita-Despesa'!$B:$AS,1,FALSE)</f>
        <v>Materiais</v>
      </c>
    </row>
    <row r="12328" spans="1:12" x14ac:dyDescent="0.3">
      <c r="A12328" s="286" t="str">
        <f t="shared" si="384"/>
        <v>2019</v>
      </c>
      <c r="B12328" s="205" t="s">
        <v>679</v>
      </c>
      <c r="C12328" s="205" t="s">
        <v>680</v>
      </c>
      <c r="D12328" s="72" t="str">
        <f t="shared" si="385"/>
        <v>ago/2019</v>
      </c>
      <c r="E12328" s="206">
        <v>43679</v>
      </c>
      <c r="F12328" s="205">
        <v>321155</v>
      </c>
      <c r="G12328" s="205" t="s">
        <v>284</v>
      </c>
      <c r="H12328" s="207" t="s">
        <v>1027</v>
      </c>
      <c r="I12328" s="207" t="s">
        <v>242</v>
      </c>
      <c r="J12328" s="207">
        <v>-435.33</v>
      </c>
      <c r="K12328" s="79" t="str">
        <f>IFERROR(IFERROR(VLOOKUP(I12328,'DE-PARA'!B:D,3,0),VLOOKUP(I12328,'DE-PARA'!C:D,2,0)),"NÃO ENCONTRADO")</f>
        <v>Materiais</v>
      </c>
      <c r="L12328" s="56" t="str">
        <f>VLOOKUP(K12328,'Base -Receita-Despesa'!$B:$AS,1,FALSE)</f>
        <v>Materiais</v>
      </c>
    </row>
    <row r="12329" spans="1:12" x14ac:dyDescent="0.3">
      <c r="A12329" s="286" t="str">
        <f t="shared" si="384"/>
        <v>2019</v>
      </c>
      <c r="B12329" s="205" t="s">
        <v>679</v>
      </c>
      <c r="C12329" s="205" t="s">
        <v>680</v>
      </c>
      <c r="D12329" s="72" t="str">
        <f t="shared" si="385"/>
        <v>ago/2019</v>
      </c>
      <c r="E12329" s="206">
        <v>43679</v>
      </c>
      <c r="F12329" s="205">
        <v>321191</v>
      </c>
      <c r="G12329" s="205" t="s">
        <v>284</v>
      </c>
      <c r="H12329" s="207" t="s">
        <v>1027</v>
      </c>
      <c r="I12329" s="207" t="s">
        <v>242</v>
      </c>
      <c r="J12329" s="207">
        <v>-583.29999999999995</v>
      </c>
      <c r="K12329" s="79" t="str">
        <f>IFERROR(IFERROR(VLOOKUP(I12329,'DE-PARA'!B:D,3,0),VLOOKUP(I12329,'DE-PARA'!C:D,2,0)),"NÃO ENCONTRADO")</f>
        <v>Materiais</v>
      </c>
      <c r="L12329" s="56" t="str">
        <f>VLOOKUP(K12329,'Base -Receita-Despesa'!$B:$AS,1,FALSE)</f>
        <v>Materiais</v>
      </c>
    </row>
    <row r="12330" spans="1:12" x14ac:dyDescent="0.3">
      <c r="A12330" s="286" t="str">
        <f t="shared" si="384"/>
        <v>2019</v>
      </c>
      <c r="B12330" s="205" t="s">
        <v>679</v>
      </c>
      <c r="C12330" s="205" t="s">
        <v>680</v>
      </c>
      <c r="D12330" s="72" t="str">
        <f t="shared" si="385"/>
        <v>ago/2019</v>
      </c>
      <c r="E12330" s="206">
        <v>43679</v>
      </c>
      <c r="F12330" s="205">
        <v>324582</v>
      </c>
      <c r="G12330" s="205" t="s">
        <v>284</v>
      </c>
      <c r="H12330" s="207" t="s">
        <v>1027</v>
      </c>
      <c r="I12330" s="207" t="s">
        <v>242</v>
      </c>
      <c r="J12330" s="207">
        <v>-641.33000000000004</v>
      </c>
      <c r="K12330" s="79" t="str">
        <f>IFERROR(IFERROR(VLOOKUP(I12330,'DE-PARA'!B:D,3,0),VLOOKUP(I12330,'DE-PARA'!C:D,2,0)),"NÃO ENCONTRADO")</f>
        <v>Materiais</v>
      </c>
      <c r="L12330" s="56" t="str">
        <f>VLOOKUP(K12330,'Base -Receita-Despesa'!$B:$AS,1,FALSE)</f>
        <v>Materiais</v>
      </c>
    </row>
    <row r="12331" spans="1:12" x14ac:dyDescent="0.3">
      <c r="A12331" s="286" t="str">
        <f t="shared" si="384"/>
        <v>2019</v>
      </c>
      <c r="B12331" s="205" t="s">
        <v>679</v>
      </c>
      <c r="C12331" s="205" t="s">
        <v>680</v>
      </c>
      <c r="D12331" s="72" t="str">
        <f t="shared" si="385"/>
        <v>ago/2019</v>
      </c>
      <c r="E12331" s="206">
        <v>43679</v>
      </c>
      <c r="F12331" s="205">
        <v>326841</v>
      </c>
      <c r="G12331" s="205" t="s">
        <v>284</v>
      </c>
      <c r="H12331" s="207" t="s">
        <v>1027</v>
      </c>
      <c r="I12331" s="207" t="s">
        <v>242</v>
      </c>
      <c r="J12331" s="207">
        <v>-325.63</v>
      </c>
      <c r="K12331" s="79" t="str">
        <f>IFERROR(IFERROR(VLOOKUP(I12331,'DE-PARA'!B:D,3,0),VLOOKUP(I12331,'DE-PARA'!C:D,2,0)),"NÃO ENCONTRADO")</f>
        <v>Materiais</v>
      </c>
      <c r="L12331" s="56" t="str">
        <f>VLOOKUP(K12331,'Base -Receita-Despesa'!$B:$AS,1,FALSE)</f>
        <v>Materiais</v>
      </c>
    </row>
    <row r="12332" spans="1:12" x14ac:dyDescent="0.3">
      <c r="A12332" s="286" t="str">
        <f t="shared" si="384"/>
        <v>2019</v>
      </c>
      <c r="B12332" s="205" t="s">
        <v>679</v>
      </c>
      <c r="C12332" s="205" t="s">
        <v>680</v>
      </c>
      <c r="D12332" s="72" t="str">
        <f t="shared" si="385"/>
        <v>ago/2019</v>
      </c>
      <c r="E12332" s="206">
        <v>43679</v>
      </c>
      <c r="F12332" s="205">
        <v>326846</v>
      </c>
      <c r="G12332" s="205" t="s">
        <v>284</v>
      </c>
      <c r="H12332" s="207" t="s">
        <v>1027</v>
      </c>
      <c r="I12332" s="207" t="s">
        <v>242</v>
      </c>
      <c r="J12332" s="208">
        <v>-1215.93</v>
      </c>
      <c r="K12332" s="79" t="str">
        <f>IFERROR(IFERROR(VLOOKUP(I12332,'DE-PARA'!B:D,3,0),VLOOKUP(I12332,'DE-PARA'!C:D,2,0)),"NÃO ENCONTRADO")</f>
        <v>Materiais</v>
      </c>
      <c r="L12332" s="56" t="str">
        <f>VLOOKUP(K12332,'Base -Receita-Despesa'!$B:$AS,1,FALSE)</f>
        <v>Materiais</v>
      </c>
    </row>
    <row r="12333" spans="1:12" x14ac:dyDescent="0.3">
      <c r="A12333" s="286" t="str">
        <f t="shared" si="384"/>
        <v>2019</v>
      </c>
      <c r="B12333" s="205" t="s">
        <v>679</v>
      </c>
      <c r="C12333" s="205" t="s">
        <v>680</v>
      </c>
      <c r="D12333" s="72" t="str">
        <f t="shared" si="385"/>
        <v>ago/2019</v>
      </c>
      <c r="E12333" s="206">
        <v>43679</v>
      </c>
      <c r="F12333" s="205">
        <v>326847</v>
      </c>
      <c r="G12333" s="205" t="s">
        <v>284</v>
      </c>
      <c r="H12333" s="207" t="s">
        <v>1027</v>
      </c>
      <c r="I12333" s="207" t="s">
        <v>242</v>
      </c>
      <c r="J12333" s="208">
        <v>-1215.93</v>
      </c>
      <c r="K12333" s="79" t="str">
        <f>IFERROR(IFERROR(VLOOKUP(I12333,'DE-PARA'!B:D,3,0),VLOOKUP(I12333,'DE-PARA'!C:D,2,0)),"NÃO ENCONTRADO")</f>
        <v>Materiais</v>
      </c>
      <c r="L12333" s="56" t="str">
        <f>VLOOKUP(K12333,'Base -Receita-Despesa'!$B:$AS,1,FALSE)</f>
        <v>Materiais</v>
      </c>
    </row>
    <row r="12334" spans="1:12" x14ac:dyDescent="0.3">
      <c r="A12334" s="286" t="str">
        <f t="shared" si="384"/>
        <v>2019</v>
      </c>
      <c r="B12334" s="205" t="s">
        <v>679</v>
      </c>
      <c r="C12334" s="205" t="s">
        <v>680</v>
      </c>
      <c r="D12334" s="72" t="str">
        <f t="shared" si="385"/>
        <v>ago/2019</v>
      </c>
      <c r="E12334" s="206">
        <v>43679</v>
      </c>
      <c r="F12334" s="205">
        <v>326850</v>
      </c>
      <c r="G12334" s="205" t="s">
        <v>284</v>
      </c>
      <c r="H12334" s="207" t="s">
        <v>1027</v>
      </c>
      <c r="I12334" s="207" t="s">
        <v>242</v>
      </c>
      <c r="J12334" s="208">
        <v>-1215.93</v>
      </c>
      <c r="K12334" s="79" t="str">
        <f>IFERROR(IFERROR(VLOOKUP(I12334,'DE-PARA'!B:D,3,0),VLOOKUP(I12334,'DE-PARA'!C:D,2,0)),"NÃO ENCONTRADO")</f>
        <v>Materiais</v>
      </c>
      <c r="L12334" s="56" t="str">
        <f>VLOOKUP(K12334,'Base -Receita-Despesa'!$B:$AS,1,FALSE)</f>
        <v>Materiais</v>
      </c>
    </row>
    <row r="12335" spans="1:12" x14ac:dyDescent="0.3">
      <c r="A12335" s="286" t="str">
        <f t="shared" si="384"/>
        <v>2019</v>
      </c>
      <c r="B12335" s="205" t="s">
        <v>679</v>
      </c>
      <c r="C12335" s="205" t="s">
        <v>680</v>
      </c>
      <c r="D12335" s="72" t="str">
        <f t="shared" si="385"/>
        <v>ago/2019</v>
      </c>
      <c r="E12335" s="206">
        <v>43679</v>
      </c>
      <c r="F12335" s="205">
        <v>327678</v>
      </c>
      <c r="G12335" s="205" t="s">
        <v>284</v>
      </c>
      <c r="H12335" s="207" t="s">
        <v>1027</v>
      </c>
      <c r="I12335" s="207" t="s">
        <v>242</v>
      </c>
      <c r="J12335" s="208">
        <v>-1215.93</v>
      </c>
      <c r="K12335" s="79" t="str">
        <f>IFERROR(IFERROR(VLOOKUP(I12335,'DE-PARA'!B:D,3,0),VLOOKUP(I12335,'DE-PARA'!C:D,2,0)),"NÃO ENCONTRADO")</f>
        <v>Materiais</v>
      </c>
      <c r="L12335" s="56" t="str">
        <f>VLOOKUP(K12335,'Base -Receita-Despesa'!$B:$AS,1,FALSE)</f>
        <v>Materiais</v>
      </c>
    </row>
    <row r="12336" spans="1:12" x14ac:dyDescent="0.3">
      <c r="A12336" s="286" t="str">
        <f t="shared" si="384"/>
        <v>2019</v>
      </c>
      <c r="B12336" s="205" t="s">
        <v>679</v>
      </c>
      <c r="C12336" s="205" t="s">
        <v>680</v>
      </c>
      <c r="D12336" s="72" t="str">
        <f t="shared" si="385"/>
        <v>ago/2019</v>
      </c>
      <c r="E12336" s="206">
        <v>43679</v>
      </c>
      <c r="F12336" s="205">
        <v>327680</v>
      </c>
      <c r="G12336" s="205" t="s">
        <v>284</v>
      </c>
      <c r="H12336" s="207" t="s">
        <v>1027</v>
      </c>
      <c r="I12336" s="207" t="s">
        <v>242</v>
      </c>
      <c r="J12336" s="208">
        <v>-1215.93</v>
      </c>
      <c r="K12336" s="79" t="str">
        <f>IFERROR(IFERROR(VLOOKUP(I12336,'DE-PARA'!B:D,3,0),VLOOKUP(I12336,'DE-PARA'!C:D,2,0)),"NÃO ENCONTRADO")</f>
        <v>Materiais</v>
      </c>
      <c r="L12336" s="56" t="str">
        <f>VLOOKUP(K12336,'Base -Receita-Despesa'!$B:$AS,1,FALSE)</f>
        <v>Materiais</v>
      </c>
    </row>
    <row r="12337" spans="1:12" x14ac:dyDescent="0.3">
      <c r="A12337" s="286" t="str">
        <f t="shared" si="384"/>
        <v>2019</v>
      </c>
      <c r="B12337" s="205" t="s">
        <v>679</v>
      </c>
      <c r="C12337" s="205" t="s">
        <v>680</v>
      </c>
      <c r="D12337" s="72" t="str">
        <f t="shared" si="385"/>
        <v>ago/2019</v>
      </c>
      <c r="E12337" s="206">
        <v>43679</v>
      </c>
      <c r="F12337" s="205">
        <v>328299</v>
      </c>
      <c r="G12337" s="205" t="s">
        <v>284</v>
      </c>
      <c r="H12337" s="207" t="s">
        <v>1027</v>
      </c>
      <c r="I12337" s="207" t="s">
        <v>242</v>
      </c>
      <c r="J12337" s="207">
        <v>-842.92</v>
      </c>
      <c r="K12337" s="79" t="str">
        <f>IFERROR(IFERROR(VLOOKUP(I12337,'DE-PARA'!B:D,3,0),VLOOKUP(I12337,'DE-PARA'!C:D,2,0)),"NÃO ENCONTRADO")</f>
        <v>Materiais</v>
      </c>
      <c r="L12337" s="56" t="str">
        <f>VLOOKUP(K12337,'Base -Receita-Despesa'!$B:$AS,1,FALSE)</f>
        <v>Materiais</v>
      </c>
    </row>
    <row r="12338" spans="1:12" x14ac:dyDescent="0.3">
      <c r="A12338" s="286" t="str">
        <f t="shared" si="384"/>
        <v>2019</v>
      </c>
      <c r="B12338" s="205" t="s">
        <v>679</v>
      </c>
      <c r="C12338" s="205" t="s">
        <v>680</v>
      </c>
      <c r="D12338" s="72" t="str">
        <f t="shared" si="385"/>
        <v>ago/2019</v>
      </c>
      <c r="E12338" s="206">
        <v>43679</v>
      </c>
      <c r="F12338" s="205">
        <v>328535</v>
      </c>
      <c r="G12338" s="205" t="s">
        <v>284</v>
      </c>
      <c r="H12338" s="207" t="s">
        <v>1027</v>
      </c>
      <c r="I12338" s="207" t="s">
        <v>242</v>
      </c>
      <c r="J12338" s="208">
        <v>-1215.93</v>
      </c>
      <c r="K12338" s="79" t="str">
        <f>IFERROR(IFERROR(VLOOKUP(I12338,'DE-PARA'!B:D,3,0),VLOOKUP(I12338,'DE-PARA'!C:D,2,0)),"NÃO ENCONTRADO")</f>
        <v>Materiais</v>
      </c>
      <c r="L12338" s="56" t="str">
        <f>VLOOKUP(K12338,'Base -Receita-Despesa'!$B:$AS,1,FALSE)</f>
        <v>Materiais</v>
      </c>
    </row>
    <row r="12339" spans="1:12" x14ac:dyDescent="0.3">
      <c r="A12339" s="286" t="str">
        <f t="shared" si="384"/>
        <v>2019</v>
      </c>
      <c r="B12339" s="205" t="s">
        <v>679</v>
      </c>
      <c r="C12339" s="205" t="s">
        <v>680</v>
      </c>
      <c r="D12339" s="72" t="str">
        <f t="shared" si="385"/>
        <v>ago/2019</v>
      </c>
      <c r="E12339" s="206">
        <v>43679</v>
      </c>
      <c r="F12339" s="205">
        <v>328888</v>
      </c>
      <c r="G12339" s="205" t="s">
        <v>284</v>
      </c>
      <c r="H12339" s="207" t="s">
        <v>1027</v>
      </c>
      <c r="I12339" s="207" t="s">
        <v>242</v>
      </c>
      <c r="J12339" s="207">
        <v>-609.44000000000005</v>
      </c>
      <c r="K12339" s="79" t="str">
        <f>IFERROR(IFERROR(VLOOKUP(I12339,'DE-PARA'!B:D,3,0),VLOOKUP(I12339,'DE-PARA'!C:D,2,0)),"NÃO ENCONTRADO")</f>
        <v>Materiais</v>
      </c>
      <c r="L12339" s="56" t="str">
        <f>VLOOKUP(K12339,'Base -Receita-Despesa'!$B:$AS,1,FALSE)</f>
        <v>Materiais</v>
      </c>
    </row>
    <row r="12340" spans="1:12" x14ac:dyDescent="0.3">
      <c r="A12340" s="286" t="str">
        <f t="shared" si="384"/>
        <v>2019</v>
      </c>
      <c r="B12340" s="205" t="s">
        <v>679</v>
      </c>
      <c r="C12340" s="205" t="s">
        <v>680</v>
      </c>
      <c r="D12340" s="72" t="str">
        <f t="shared" si="385"/>
        <v>ago/2019</v>
      </c>
      <c r="E12340" s="206">
        <v>43679</v>
      </c>
      <c r="F12340" s="205">
        <v>330822</v>
      </c>
      <c r="G12340" s="205" t="s">
        <v>284</v>
      </c>
      <c r="H12340" s="207" t="s">
        <v>1027</v>
      </c>
      <c r="I12340" s="207" t="s">
        <v>242</v>
      </c>
      <c r="J12340" s="207">
        <v>-277.88</v>
      </c>
      <c r="K12340" s="79" t="str">
        <f>IFERROR(IFERROR(VLOOKUP(I12340,'DE-PARA'!B:D,3,0),VLOOKUP(I12340,'DE-PARA'!C:D,2,0)),"NÃO ENCONTRADO")</f>
        <v>Materiais</v>
      </c>
      <c r="L12340" s="56" t="str">
        <f>VLOOKUP(K12340,'Base -Receita-Despesa'!$B:$AS,1,FALSE)</f>
        <v>Materiais</v>
      </c>
    </row>
    <row r="12341" spans="1:12" x14ac:dyDescent="0.3">
      <c r="A12341" s="286" t="str">
        <f t="shared" si="384"/>
        <v>2019</v>
      </c>
      <c r="B12341" s="205" t="s">
        <v>679</v>
      </c>
      <c r="C12341" s="205" t="s">
        <v>680</v>
      </c>
      <c r="D12341" s="72" t="str">
        <f t="shared" si="385"/>
        <v>ago/2019</v>
      </c>
      <c r="E12341" s="206">
        <v>43679</v>
      </c>
      <c r="F12341" s="205">
        <v>331462</v>
      </c>
      <c r="G12341" s="205" t="s">
        <v>284</v>
      </c>
      <c r="H12341" s="207" t="s">
        <v>1027</v>
      </c>
      <c r="I12341" s="207" t="s">
        <v>242</v>
      </c>
      <c r="J12341" s="207">
        <v>-247.93</v>
      </c>
      <c r="K12341" s="79" t="str">
        <f>IFERROR(IFERROR(VLOOKUP(I12341,'DE-PARA'!B:D,3,0),VLOOKUP(I12341,'DE-PARA'!C:D,2,0)),"NÃO ENCONTRADO")</f>
        <v>Materiais</v>
      </c>
      <c r="L12341" s="56" t="str">
        <f>VLOOKUP(K12341,'Base -Receita-Despesa'!$B:$AS,1,FALSE)</f>
        <v>Materiais</v>
      </c>
    </row>
    <row r="12342" spans="1:12" x14ac:dyDescent="0.3">
      <c r="A12342" s="286" t="str">
        <f t="shared" si="384"/>
        <v>2019</v>
      </c>
      <c r="B12342" s="205" t="s">
        <v>679</v>
      </c>
      <c r="C12342" s="205" t="s">
        <v>680</v>
      </c>
      <c r="D12342" s="72" t="str">
        <f t="shared" si="385"/>
        <v>ago/2019</v>
      </c>
      <c r="E12342" s="206">
        <v>43679</v>
      </c>
      <c r="F12342" s="205">
        <v>332907</v>
      </c>
      <c r="G12342" s="205" t="s">
        <v>284</v>
      </c>
      <c r="H12342" s="207" t="s">
        <v>1027</v>
      </c>
      <c r="I12342" s="207" t="s">
        <v>242</v>
      </c>
      <c r="J12342" s="207">
        <v>-331.56</v>
      </c>
      <c r="K12342" s="79" t="str">
        <f>IFERROR(IFERROR(VLOOKUP(I12342,'DE-PARA'!B:D,3,0),VLOOKUP(I12342,'DE-PARA'!C:D,2,0)),"NÃO ENCONTRADO")</f>
        <v>Materiais</v>
      </c>
      <c r="L12342" s="56" t="str">
        <f>VLOOKUP(K12342,'Base -Receita-Despesa'!$B:$AS,1,FALSE)</f>
        <v>Materiais</v>
      </c>
    </row>
    <row r="12343" spans="1:12" x14ac:dyDescent="0.3">
      <c r="A12343" s="286" t="str">
        <f t="shared" ref="A12343:A12406" si="386">IF(K12343="NÃO ENCONTRADO",0,RIGHT(D12343,4))</f>
        <v>2019</v>
      </c>
      <c r="B12343" s="205" t="s">
        <v>679</v>
      </c>
      <c r="C12343" s="205" t="s">
        <v>680</v>
      </c>
      <c r="D12343" s="72" t="str">
        <f t="shared" si="385"/>
        <v>ago/2019</v>
      </c>
      <c r="E12343" s="206">
        <v>43679</v>
      </c>
      <c r="F12343" s="205">
        <v>336637</v>
      </c>
      <c r="G12343" s="205" t="s">
        <v>284</v>
      </c>
      <c r="H12343" s="207" t="s">
        <v>1027</v>
      </c>
      <c r="I12343" s="207" t="s">
        <v>242</v>
      </c>
      <c r="J12343" s="207">
        <v>-768.55</v>
      </c>
      <c r="K12343" s="79" t="str">
        <f>IFERROR(IFERROR(VLOOKUP(I12343,'DE-PARA'!B:D,3,0),VLOOKUP(I12343,'DE-PARA'!C:D,2,0)),"NÃO ENCONTRADO")</f>
        <v>Materiais</v>
      </c>
      <c r="L12343" s="56" t="str">
        <f>VLOOKUP(K12343,'Base -Receita-Despesa'!$B:$AS,1,FALSE)</f>
        <v>Materiais</v>
      </c>
    </row>
    <row r="12344" spans="1:12" x14ac:dyDescent="0.3">
      <c r="A12344" s="286" t="str">
        <f t="shared" si="386"/>
        <v>2019</v>
      </c>
      <c r="B12344" s="205" t="s">
        <v>679</v>
      </c>
      <c r="C12344" s="205" t="s">
        <v>680</v>
      </c>
      <c r="D12344" s="72" t="str">
        <f t="shared" si="385"/>
        <v>ago/2019</v>
      </c>
      <c r="E12344" s="206">
        <v>43679</v>
      </c>
      <c r="F12344" s="205">
        <v>337555</v>
      </c>
      <c r="G12344" s="205" t="s">
        <v>284</v>
      </c>
      <c r="H12344" s="207" t="s">
        <v>1027</v>
      </c>
      <c r="I12344" s="207" t="s">
        <v>242</v>
      </c>
      <c r="J12344" s="207">
        <v>-914.15</v>
      </c>
      <c r="K12344" s="79" t="str">
        <f>IFERROR(IFERROR(VLOOKUP(I12344,'DE-PARA'!B:D,3,0),VLOOKUP(I12344,'DE-PARA'!C:D,2,0)),"NÃO ENCONTRADO")</f>
        <v>Materiais</v>
      </c>
      <c r="L12344" s="56" t="str">
        <f>VLOOKUP(K12344,'Base -Receita-Despesa'!$B:$AS,1,FALSE)</f>
        <v>Materiais</v>
      </c>
    </row>
    <row r="12345" spans="1:12" x14ac:dyDescent="0.3">
      <c r="A12345" s="286" t="str">
        <f t="shared" si="386"/>
        <v>2019</v>
      </c>
      <c r="B12345" s="205" t="s">
        <v>679</v>
      </c>
      <c r="C12345" s="205" t="s">
        <v>680</v>
      </c>
      <c r="D12345" s="72" t="str">
        <f t="shared" si="385"/>
        <v>ago/2019</v>
      </c>
      <c r="E12345" s="206">
        <v>43679</v>
      </c>
      <c r="F12345" s="205">
        <v>351139</v>
      </c>
      <c r="G12345" s="205" t="s">
        <v>284</v>
      </c>
      <c r="H12345" s="207" t="s">
        <v>1027</v>
      </c>
      <c r="I12345" s="207" t="s">
        <v>242</v>
      </c>
      <c r="J12345" s="207">
        <v>-255.35</v>
      </c>
      <c r="K12345" s="79" t="str">
        <f>IFERROR(IFERROR(VLOOKUP(I12345,'DE-PARA'!B:D,3,0),VLOOKUP(I12345,'DE-PARA'!C:D,2,0)),"NÃO ENCONTRADO")</f>
        <v>Materiais</v>
      </c>
      <c r="L12345" s="56" t="str">
        <f>VLOOKUP(K12345,'Base -Receita-Despesa'!$B:$AS,1,FALSE)</f>
        <v>Materiais</v>
      </c>
    </row>
    <row r="12346" spans="1:12" x14ac:dyDescent="0.3">
      <c r="A12346" s="286" t="str">
        <f t="shared" si="386"/>
        <v>2019</v>
      </c>
      <c r="B12346" s="205" t="s">
        <v>679</v>
      </c>
      <c r="C12346" s="205" t="s">
        <v>680</v>
      </c>
      <c r="D12346" s="72" t="str">
        <f t="shared" si="385"/>
        <v>ago/2019</v>
      </c>
      <c r="E12346" s="206">
        <v>43679</v>
      </c>
      <c r="F12346" s="212">
        <v>361715</v>
      </c>
      <c r="G12346" s="212" t="s">
        <v>284</v>
      </c>
      <c r="H12346" s="229" t="s">
        <v>1027</v>
      </c>
      <c r="I12346" s="229" t="s">
        <v>242</v>
      </c>
      <c r="J12346" s="230">
        <v>-1047.51</v>
      </c>
      <c r="K12346" s="79" t="str">
        <f>IFERROR(IFERROR(VLOOKUP(I12346,'DE-PARA'!B:D,3,0),VLOOKUP(I12346,'DE-PARA'!C:D,2,0)),"NÃO ENCONTRADO")</f>
        <v>Materiais</v>
      </c>
      <c r="L12346" s="56" t="str">
        <f>VLOOKUP(K12346,'Base -Receita-Despesa'!$B:$AS,1,FALSE)</f>
        <v>Materiais</v>
      </c>
    </row>
    <row r="12347" spans="1:12" x14ac:dyDescent="0.3">
      <c r="A12347" s="286" t="str">
        <f t="shared" si="386"/>
        <v>2019</v>
      </c>
      <c r="B12347" s="205" t="s">
        <v>679</v>
      </c>
      <c r="C12347" s="205" t="s">
        <v>680</v>
      </c>
      <c r="D12347" s="72" t="str">
        <f t="shared" si="385"/>
        <v>ago/2019</v>
      </c>
      <c r="E12347" s="206">
        <v>43679</v>
      </c>
      <c r="F12347" s="212">
        <v>361715</v>
      </c>
      <c r="G12347" s="212" t="s">
        <v>284</v>
      </c>
      <c r="H12347" s="229" t="s">
        <v>1027</v>
      </c>
      <c r="I12347" s="229" t="s">
        <v>242</v>
      </c>
      <c r="J12347" s="230">
        <v>1047.51</v>
      </c>
      <c r="K12347" s="79" t="str">
        <f>IFERROR(IFERROR(VLOOKUP(I12347,'DE-PARA'!B:D,3,0),VLOOKUP(I12347,'DE-PARA'!C:D,2,0)),"NÃO ENCONTRADO")</f>
        <v>Materiais</v>
      </c>
      <c r="L12347" s="56" t="str">
        <f>VLOOKUP(K12347,'Base -Receita-Despesa'!$B:$AS,1,FALSE)</f>
        <v>Materiais</v>
      </c>
    </row>
    <row r="12348" spans="1:12" x14ac:dyDescent="0.3">
      <c r="A12348" s="286" t="str">
        <f t="shared" si="386"/>
        <v>2019</v>
      </c>
      <c r="B12348" s="205" t="s">
        <v>679</v>
      </c>
      <c r="C12348" s="205" t="s">
        <v>680</v>
      </c>
      <c r="D12348" s="72" t="str">
        <f t="shared" si="385"/>
        <v>ago/2019</v>
      </c>
      <c r="E12348" s="206">
        <v>43679</v>
      </c>
      <c r="F12348" s="205">
        <v>361762</v>
      </c>
      <c r="G12348" s="205" t="s">
        <v>284</v>
      </c>
      <c r="H12348" s="207" t="s">
        <v>1027</v>
      </c>
      <c r="I12348" s="207" t="s">
        <v>242</v>
      </c>
      <c r="J12348" s="207">
        <v>-266.51</v>
      </c>
      <c r="K12348" s="79" t="str">
        <f>IFERROR(IFERROR(VLOOKUP(I12348,'DE-PARA'!B:D,3,0),VLOOKUP(I12348,'DE-PARA'!C:D,2,0)),"NÃO ENCONTRADO")</f>
        <v>Materiais</v>
      </c>
      <c r="L12348" s="56" t="str">
        <f>VLOOKUP(K12348,'Base -Receita-Despesa'!$B:$AS,1,FALSE)</f>
        <v>Materiais</v>
      </c>
    </row>
    <row r="12349" spans="1:12" x14ac:dyDescent="0.3">
      <c r="A12349" s="286" t="str">
        <f t="shared" si="386"/>
        <v>2019</v>
      </c>
      <c r="B12349" s="205" t="s">
        <v>679</v>
      </c>
      <c r="C12349" s="205" t="s">
        <v>680</v>
      </c>
      <c r="D12349" s="72" t="str">
        <f t="shared" si="385"/>
        <v>ago/2019</v>
      </c>
      <c r="E12349" s="206">
        <v>43679</v>
      </c>
      <c r="F12349" s="205">
        <v>368323</v>
      </c>
      <c r="G12349" s="205" t="s">
        <v>284</v>
      </c>
      <c r="H12349" s="207" t="s">
        <v>1027</v>
      </c>
      <c r="I12349" s="207" t="s">
        <v>242</v>
      </c>
      <c r="J12349" s="207">
        <v>-277.88</v>
      </c>
      <c r="K12349" s="79" t="str">
        <f>IFERROR(IFERROR(VLOOKUP(I12349,'DE-PARA'!B:D,3,0),VLOOKUP(I12349,'DE-PARA'!C:D,2,0)),"NÃO ENCONTRADO")</f>
        <v>Materiais</v>
      </c>
      <c r="L12349" s="56" t="str">
        <f>VLOOKUP(K12349,'Base -Receita-Despesa'!$B:$AS,1,FALSE)</f>
        <v>Materiais</v>
      </c>
    </row>
    <row r="12350" spans="1:12" x14ac:dyDescent="0.3">
      <c r="A12350" s="286" t="str">
        <f t="shared" si="386"/>
        <v>2019</v>
      </c>
      <c r="B12350" s="205" t="s">
        <v>679</v>
      </c>
      <c r="C12350" s="205" t="s">
        <v>680</v>
      </c>
      <c r="D12350" s="72" t="str">
        <f t="shared" si="385"/>
        <v>ago/2019</v>
      </c>
      <c r="E12350" s="206">
        <v>43679</v>
      </c>
      <c r="F12350" s="205">
        <v>368325</v>
      </c>
      <c r="G12350" s="205" t="s">
        <v>284</v>
      </c>
      <c r="H12350" s="207" t="s">
        <v>1027</v>
      </c>
      <c r="I12350" s="207" t="s">
        <v>242</v>
      </c>
      <c r="J12350" s="207">
        <v>-138.94</v>
      </c>
      <c r="K12350" s="79" t="str">
        <f>IFERROR(IFERROR(VLOOKUP(I12350,'DE-PARA'!B:D,3,0),VLOOKUP(I12350,'DE-PARA'!C:D,2,0)),"NÃO ENCONTRADO")</f>
        <v>Materiais</v>
      </c>
      <c r="L12350" s="56" t="str">
        <f>VLOOKUP(K12350,'Base -Receita-Despesa'!$B:$AS,1,FALSE)</f>
        <v>Materiais</v>
      </c>
    </row>
    <row r="12351" spans="1:12" x14ac:dyDescent="0.3">
      <c r="A12351" s="286" t="str">
        <f t="shared" si="386"/>
        <v>2019</v>
      </c>
      <c r="B12351" s="205" t="s">
        <v>679</v>
      </c>
      <c r="C12351" s="205" t="s">
        <v>680</v>
      </c>
      <c r="D12351" s="72" t="str">
        <f t="shared" si="385"/>
        <v>ago/2019</v>
      </c>
      <c r="E12351" s="206">
        <v>43679</v>
      </c>
      <c r="F12351" s="205">
        <v>368327</v>
      </c>
      <c r="G12351" s="205" t="s">
        <v>284</v>
      </c>
      <c r="H12351" s="207" t="s">
        <v>1027</v>
      </c>
      <c r="I12351" s="207" t="s">
        <v>242</v>
      </c>
      <c r="J12351" s="208">
        <v>-1215.93</v>
      </c>
      <c r="K12351" s="79" t="str">
        <f>IFERROR(IFERROR(VLOOKUP(I12351,'DE-PARA'!B:D,3,0),VLOOKUP(I12351,'DE-PARA'!C:D,2,0)),"NÃO ENCONTRADO")</f>
        <v>Materiais</v>
      </c>
      <c r="L12351" s="56" t="str">
        <f>VLOOKUP(K12351,'Base -Receita-Despesa'!$B:$AS,1,FALSE)</f>
        <v>Materiais</v>
      </c>
    </row>
    <row r="12352" spans="1:12" x14ac:dyDescent="0.3">
      <c r="A12352" s="286" t="str">
        <f t="shared" si="386"/>
        <v>2019</v>
      </c>
      <c r="B12352" s="205" t="s">
        <v>679</v>
      </c>
      <c r="C12352" s="205" t="s">
        <v>680</v>
      </c>
      <c r="D12352" s="72" t="str">
        <f t="shared" si="385"/>
        <v>ago/2019</v>
      </c>
      <c r="E12352" s="206">
        <v>43679</v>
      </c>
      <c r="F12352" s="205">
        <v>368329</v>
      </c>
      <c r="G12352" s="205" t="s">
        <v>284</v>
      </c>
      <c r="H12352" s="207" t="s">
        <v>1027</v>
      </c>
      <c r="I12352" s="207" t="s">
        <v>242</v>
      </c>
      <c r="J12352" s="207">
        <v>-661.71</v>
      </c>
      <c r="K12352" s="79" t="str">
        <f>IFERROR(IFERROR(VLOOKUP(I12352,'DE-PARA'!B:D,3,0),VLOOKUP(I12352,'DE-PARA'!C:D,2,0)),"NÃO ENCONTRADO")</f>
        <v>Materiais</v>
      </c>
      <c r="L12352" s="56" t="str">
        <f>VLOOKUP(K12352,'Base -Receita-Despesa'!$B:$AS,1,FALSE)</f>
        <v>Materiais</v>
      </c>
    </row>
    <row r="12353" spans="1:12" x14ac:dyDescent="0.3">
      <c r="A12353" s="286" t="str">
        <f t="shared" si="386"/>
        <v>2019</v>
      </c>
      <c r="B12353" s="205" t="s">
        <v>679</v>
      </c>
      <c r="C12353" s="205" t="s">
        <v>680</v>
      </c>
      <c r="D12353" s="72" t="str">
        <f t="shared" si="385"/>
        <v>ago/2019</v>
      </c>
      <c r="E12353" s="206">
        <v>43679</v>
      </c>
      <c r="F12353" s="205">
        <v>368688</v>
      </c>
      <c r="G12353" s="205" t="s">
        <v>284</v>
      </c>
      <c r="H12353" s="207" t="s">
        <v>1027</v>
      </c>
      <c r="I12353" s="207" t="s">
        <v>242</v>
      </c>
      <c r="J12353" s="207">
        <v>-212.29</v>
      </c>
      <c r="K12353" s="79" t="str">
        <f>IFERROR(IFERROR(VLOOKUP(I12353,'DE-PARA'!B:D,3,0),VLOOKUP(I12353,'DE-PARA'!C:D,2,0)),"NÃO ENCONTRADO")</f>
        <v>Materiais</v>
      </c>
      <c r="L12353" s="56" t="str">
        <f>VLOOKUP(K12353,'Base -Receita-Despesa'!$B:$AS,1,FALSE)</f>
        <v>Materiais</v>
      </c>
    </row>
    <row r="12354" spans="1:12" x14ac:dyDescent="0.3">
      <c r="A12354" s="286" t="str">
        <f t="shared" si="386"/>
        <v>2019</v>
      </c>
      <c r="B12354" s="205" t="s">
        <v>679</v>
      </c>
      <c r="C12354" s="205" t="s">
        <v>680</v>
      </c>
      <c r="D12354" s="72" t="str">
        <f t="shared" si="385"/>
        <v>ago/2019</v>
      </c>
      <c r="E12354" s="206">
        <v>43679</v>
      </c>
      <c r="F12354" s="205">
        <v>368691</v>
      </c>
      <c r="G12354" s="205" t="s">
        <v>284</v>
      </c>
      <c r="H12354" s="207" t="s">
        <v>1027</v>
      </c>
      <c r="I12354" s="207" t="s">
        <v>242</v>
      </c>
      <c r="J12354" s="207">
        <v>-259.83999999999997</v>
      </c>
      <c r="K12354" s="79" t="str">
        <f>IFERROR(IFERROR(VLOOKUP(I12354,'DE-PARA'!B:D,3,0),VLOOKUP(I12354,'DE-PARA'!C:D,2,0)),"NÃO ENCONTRADO")</f>
        <v>Materiais</v>
      </c>
      <c r="L12354" s="56" t="str">
        <f>VLOOKUP(K12354,'Base -Receita-Despesa'!$B:$AS,1,FALSE)</f>
        <v>Materiais</v>
      </c>
    </row>
    <row r="12355" spans="1:12" x14ac:dyDescent="0.3">
      <c r="A12355" s="286" t="str">
        <f t="shared" si="386"/>
        <v>2019</v>
      </c>
      <c r="B12355" s="205" t="s">
        <v>679</v>
      </c>
      <c r="C12355" s="205" t="s">
        <v>680</v>
      </c>
      <c r="D12355" s="72" t="str">
        <f t="shared" si="385"/>
        <v>ago/2019</v>
      </c>
      <c r="E12355" s="206">
        <v>43679</v>
      </c>
      <c r="F12355" s="205">
        <v>368728</v>
      </c>
      <c r="G12355" s="205" t="s">
        <v>284</v>
      </c>
      <c r="H12355" s="207" t="s">
        <v>1027</v>
      </c>
      <c r="I12355" s="207" t="s">
        <v>242</v>
      </c>
      <c r="J12355" s="207">
        <v>-49.87</v>
      </c>
      <c r="K12355" s="79" t="str">
        <f>IFERROR(IFERROR(VLOOKUP(I12355,'DE-PARA'!B:D,3,0),VLOOKUP(I12355,'DE-PARA'!C:D,2,0)),"NÃO ENCONTRADO")</f>
        <v>Materiais</v>
      </c>
      <c r="L12355" s="56" t="str">
        <f>VLOOKUP(K12355,'Base -Receita-Despesa'!$B:$AS,1,FALSE)</f>
        <v>Materiais</v>
      </c>
    </row>
    <row r="12356" spans="1:12" x14ac:dyDescent="0.3">
      <c r="A12356" s="286" t="str">
        <f t="shared" si="386"/>
        <v>2019</v>
      </c>
      <c r="B12356" s="205" t="s">
        <v>679</v>
      </c>
      <c r="C12356" s="205" t="s">
        <v>680</v>
      </c>
      <c r="D12356" s="72" t="str">
        <f t="shared" ref="D12356:D12419" si="387">TEXT(E12356,"mmm/aaaa")</f>
        <v>ago/2019</v>
      </c>
      <c r="E12356" s="206">
        <v>43679</v>
      </c>
      <c r="F12356" s="205">
        <v>368731</v>
      </c>
      <c r="G12356" s="205" t="s">
        <v>284</v>
      </c>
      <c r="H12356" s="207" t="s">
        <v>1027</v>
      </c>
      <c r="I12356" s="207" t="s">
        <v>242</v>
      </c>
      <c r="J12356" s="207">
        <v>-553.24</v>
      </c>
      <c r="K12356" s="79" t="str">
        <f>IFERROR(IFERROR(VLOOKUP(I12356,'DE-PARA'!B:D,3,0),VLOOKUP(I12356,'DE-PARA'!C:D,2,0)),"NÃO ENCONTRADO")</f>
        <v>Materiais</v>
      </c>
      <c r="L12356" s="56" t="str">
        <f>VLOOKUP(K12356,'Base -Receita-Despesa'!$B:$AS,1,FALSE)</f>
        <v>Materiais</v>
      </c>
    </row>
    <row r="12357" spans="1:12" x14ac:dyDescent="0.3">
      <c r="A12357" s="286" t="str">
        <f t="shared" si="386"/>
        <v>2019</v>
      </c>
      <c r="B12357" s="205" t="s">
        <v>679</v>
      </c>
      <c r="C12357" s="205" t="s">
        <v>680</v>
      </c>
      <c r="D12357" s="72" t="str">
        <f t="shared" si="387"/>
        <v>ago/2019</v>
      </c>
      <c r="E12357" s="206">
        <v>43679</v>
      </c>
      <c r="F12357" s="205">
        <v>368732</v>
      </c>
      <c r="G12357" s="205" t="s">
        <v>284</v>
      </c>
      <c r="H12357" s="207" t="s">
        <v>1027</v>
      </c>
      <c r="I12357" s="207" t="s">
        <v>242</v>
      </c>
      <c r="J12357" s="208">
        <v>-1008</v>
      </c>
      <c r="K12357" s="79" t="str">
        <f>IFERROR(IFERROR(VLOOKUP(I12357,'DE-PARA'!B:D,3,0),VLOOKUP(I12357,'DE-PARA'!C:D,2,0)),"NÃO ENCONTRADO")</f>
        <v>Materiais</v>
      </c>
      <c r="L12357" s="56" t="str">
        <f>VLOOKUP(K12357,'Base -Receita-Despesa'!$B:$AS,1,FALSE)</f>
        <v>Materiais</v>
      </c>
    </row>
    <row r="12358" spans="1:12" x14ac:dyDescent="0.3">
      <c r="A12358" s="286" t="str">
        <f t="shared" si="386"/>
        <v>2019</v>
      </c>
      <c r="B12358" s="205" t="s">
        <v>679</v>
      </c>
      <c r="C12358" s="205" t="s">
        <v>680</v>
      </c>
      <c r="D12358" s="72" t="str">
        <f t="shared" si="387"/>
        <v>ago/2019</v>
      </c>
      <c r="E12358" s="206">
        <v>43679</v>
      </c>
      <c r="F12358" s="205">
        <v>368734</v>
      </c>
      <c r="G12358" s="205" t="s">
        <v>284</v>
      </c>
      <c r="H12358" s="207" t="s">
        <v>1027</v>
      </c>
      <c r="I12358" s="207" t="s">
        <v>242</v>
      </c>
      <c r="J12358" s="207">
        <v>-890.23</v>
      </c>
      <c r="K12358" s="79" t="str">
        <f>IFERROR(IFERROR(VLOOKUP(I12358,'DE-PARA'!B:D,3,0),VLOOKUP(I12358,'DE-PARA'!C:D,2,0)),"NÃO ENCONTRADO")</f>
        <v>Materiais</v>
      </c>
      <c r="L12358" s="56" t="str">
        <f>VLOOKUP(K12358,'Base -Receita-Despesa'!$B:$AS,1,FALSE)</f>
        <v>Materiais</v>
      </c>
    </row>
    <row r="12359" spans="1:12" x14ac:dyDescent="0.3">
      <c r="A12359" s="286" t="str">
        <f t="shared" si="386"/>
        <v>2019</v>
      </c>
      <c r="B12359" s="205" t="s">
        <v>679</v>
      </c>
      <c r="C12359" s="205" t="s">
        <v>680</v>
      </c>
      <c r="D12359" s="72" t="str">
        <f t="shared" si="387"/>
        <v>ago/2019</v>
      </c>
      <c r="E12359" s="206">
        <v>43679</v>
      </c>
      <c r="F12359" s="205">
        <v>370059</v>
      </c>
      <c r="G12359" s="205" t="s">
        <v>284</v>
      </c>
      <c r="H12359" s="207" t="s">
        <v>1027</v>
      </c>
      <c r="I12359" s="207" t="s">
        <v>242</v>
      </c>
      <c r="J12359" s="207">
        <v>-269.91000000000003</v>
      </c>
      <c r="K12359" s="79" t="str">
        <f>IFERROR(IFERROR(VLOOKUP(I12359,'DE-PARA'!B:D,3,0),VLOOKUP(I12359,'DE-PARA'!C:D,2,0)),"NÃO ENCONTRADO")</f>
        <v>Materiais</v>
      </c>
      <c r="L12359" s="56" t="str">
        <f>VLOOKUP(K12359,'Base -Receita-Despesa'!$B:$AS,1,FALSE)</f>
        <v>Materiais</v>
      </c>
    </row>
    <row r="12360" spans="1:12" x14ac:dyDescent="0.3">
      <c r="A12360" s="286" t="str">
        <f t="shared" si="386"/>
        <v>2019</v>
      </c>
      <c r="B12360" s="205" t="s">
        <v>679</v>
      </c>
      <c r="C12360" s="205" t="s">
        <v>680</v>
      </c>
      <c r="D12360" s="72" t="str">
        <f t="shared" si="387"/>
        <v>ago/2019</v>
      </c>
      <c r="E12360" s="206">
        <v>43679</v>
      </c>
      <c r="F12360" s="205">
        <v>370061</v>
      </c>
      <c r="G12360" s="205" t="s">
        <v>284</v>
      </c>
      <c r="H12360" s="207" t="s">
        <v>1027</v>
      </c>
      <c r="I12360" s="207" t="s">
        <v>242</v>
      </c>
      <c r="J12360" s="207">
        <v>-986.75</v>
      </c>
      <c r="K12360" s="79" t="str">
        <f>IFERROR(IFERROR(VLOOKUP(I12360,'DE-PARA'!B:D,3,0),VLOOKUP(I12360,'DE-PARA'!C:D,2,0)),"NÃO ENCONTRADO")</f>
        <v>Materiais</v>
      </c>
      <c r="L12360" s="56" t="str">
        <f>VLOOKUP(K12360,'Base -Receita-Despesa'!$B:$AS,1,FALSE)</f>
        <v>Materiais</v>
      </c>
    </row>
    <row r="12361" spans="1:12" x14ac:dyDescent="0.3">
      <c r="A12361" s="286" t="str">
        <f t="shared" si="386"/>
        <v>2019</v>
      </c>
      <c r="B12361" s="205" t="s">
        <v>679</v>
      </c>
      <c r="C12361" s="205" t="s">
        <v>680</v>
      </c>
      <c r="D12361" s="72" t="str">
        <f t="shared" si="387"/>
        <v>ago/2019</v>
      </c>
      <c r="E12361" s="206">
        <v>43679</v>
      </c>
      <c r="F12361" s="205">
        <v>370092</v>
      </c>
      <c r="G12361" s="205" t="s">
        <v>284</v>
      </c>
      <c r="H12361" s="207" t="s">
        <v>1027</v>
      </c>
      <c r="I12361" s="207" t="s">
        <v>242</v>
      </c>
      <c r="J12361" s="207">
        <v>-583.29999999999995</v>
      </c>
      <c r="K12361" s="79" t="str">
        <f>IFERROR(IFERROR(VLOOKUP(I12361,'DE-PARA'!B:D,3,0),VLOOKUP(I12361,'DE-PARA'!C:D,2,0)),"NÃO ENCONTRADO")</f>
        <v>Materiais</v>
      </c>
      <c r="L12361" s="56" t="str">
        <f>VLOOKUP(K12361,'Base -Receita-Despesa'!$B:$AS,1,FALSE)</f>
        <v>Materiais</v>
      </c>
    </row>
    <row r="12362" spans="1:12" x14ac:dyDescent="0.3">
      <c r="A12362" s="286" t="str">
        <f t="shared" si="386"/>
        <v>2019</v>
      </c>
      <c r="B12362" s="205" t="s">
        <v>679</v>
      </c>
      <c r="C12362" s="205" t="s">
        <v>680</v>
      </c>
      <c r="D12362" s="72" t="str">
        <f t="shared" si="387"/>
        <v>ago/2019</v>
      </c>
      <c r="E12362" s="206">
        <v>43679</v>
      </c>
      <c r="F12362" s="205">
        <v>370095</v>
      </c>
      <c r="G12362" s="205" t="s">
        <v>284</v>
      </c>
      <c r="H12362" s="207" t="s">
        <v>1027</v>
      </c>
      <c r="I12362" s="207" t="s">
        <v>242</v>
      </c>
      <c r="J12362" s="207">
        <v>-583.29999999999995</v>
      </c>
      <c r="K12362" s="79" t="str">
        <f>IFERROR(IFERROR(VLOOKUP(I12362,'DE-PARA'!B:D,3,0),VLOOKUP(I12362,'DE-PARA'!C:D,2,0)),"NÃO ENCONTRADO")</f>
        <v>Materiais</v>
      </c>
      <c r="L12362" s="56" t="str">
        <f>VLOOKUP(K12362,'Base -Receita-Despesa'!$B:$AS,1,FALSE)</f>
        <v>Materiais</v>
      </c>
    </row>
    <row r="12363" spans="1:12" x14ac:dyDescent="0.3">
      <c r="A12363" s="286" t="str">
        <f t="shared" si="386"/>
        <v>2019</v>
      </c>
      <c r="B12363" s="205" t="s">
        <v>679</v>
      </c>
      <c r="C12363" s="205" t="s">
        <v>680</v>
      </c>
      <c r="D12363" s="72" t="str">
        <f t="shared" si="387"/>
        <v>ago/2019</v>
      </c>
      <c r="E12363" s="206">
        <v>43679</v>
      </c>
      <c r="F12363" s="205">
        <v>370109</v>
      </c>
      <c r="G12363" s="205" t="s">
        <v>284</v>
      </c>
      <c r="H12363" s="207" t="s">
        <v>1027</v>
      </c>
      <c r="I12363" s="207" t="s">
        <v>242</v>
      </c>
      <c r="J12363" s="207">
        <v>-133.56</v>
      </c>
      <c r="K12363" s="79" t="str">
        <f>IFERROR(IFERROR(VLOOKUP(I12363,'DE-PARA'!B:D,3,0),VLOOKUP(I12363,'DE-PARA'!C:D,2,0)),"NÃO ENCONTRADO")</f>
        <v>Materiais</v>
      </c>
      <c r="L12363" s="56" t="str">
        <f>VLOOKUP(K12363,'Base -Receita-Despesa'!$B:$AS,1,FALSE)</f>
        <v>Materiais</v>
      </c>
    </row>
    <row r="12364" spans="1:12" x14ac:dyDescent="0.3">
      <c r="A12364" s="286" t="str">
        <f t="shared" si="386"/>
        <v>2019</v>
      </c>
      <c r="B12364" s="205" t="s">
        <v>679</v>
      </c>
      <c r="C12364" s="205" t="s">
        <v>680</v>
      </c>
      <c r="D12364" s="72" t="str">
        <f t="shared" si="387"/>
        <v>ago/2019</v>
      </c>
      <c r="E12364" s="206">
        <v>43679</v>
      </c>
      <c r="F12364" s="205">
        <v>370118</v>
      </c>
      <c r="G12364" s="205" t="s">
        <v>284</v>
      </c>
      <c r="H12364" s="207" t="s">
        <v>1027</v>
      </c>
      <c r="I12364" s="207" t="s">
        <v>242</v>
      </c>
      <c r="J12364" s="207">
        <v>-177.01</v>
      </c>
      <c r="K12364" s="79" t="str">
        <f>IFERROR(IFERROR(VLOOKUP(I12364,'DE-PARA'!B:D,3,0),VLOOKUP(I12364,'DE-PARA'!C:D,2,0)),"NÃO ENCONTRADO")</f>
        <v>Materiais</v>
      </c>
      <c r="L12364" s="56" t="str">
        <f>VLOOKUP(K12364,'Base -Receita-Despesa'!$B:$AS,1,FALSE)</f>
        <v>Materiais</v>
      </c>
    </row>
    <row r="12365" spans="1:12" x14ac:dyDescent="0.3">
      <c r="A12365" s="286" t="str">
        <f t="shared" si="386"/>
        <v>2019</v>
      </c>
      <c r="B12365" s="205" t="s">
        <v>679</v>
      </c>
      <c r="C12365" s="205" t="s">
        <v>680</v>
      </c>
      <c r="D12365" s="72" t="str">
        <f t="shared" si="387"/>
        <v>ago/2019</v>
      </c>
      <c r="E12365" s="206">
        <v>43679</v>
      </c>
      <c r="F12365" s="205">
        <v>370122</v>
      </c>
      <c r="G12365" s="205" t="s">
        <v>284</v>
      </c>
      <c r="H12365" s="207" t="s">
        <v>1027</v>
      </c>
      <c r="I12365" s="207" t="s">
        <v>242</v>
      </c>
      <c r="J12365" s="208">
        <v>-1215.93</v>
      </c>
      <c r="K12365" s="79" t="str">
        <f>IFERROR(IFERROR(VLOOKUP(I12365,'DE-PARA'!B:D,3,0),VLOOKUP(I12365,'DE-PARA'!C:D,2,0)),"NÃO ENCONTRADO")</f>
        <v>Materiais</v>
      </c>
      <c r="L12365" s="56" t="str">
        <f>VLOOKUP(K12365,'Base -Receita-Despesa'!$B:$AS,1,FALSE)</f>
        <v>Materiais</v>
      </c>
    </row>
    <row r="12366" spans="1:12" x14ac:dyDescent="0.3">
      <c r="A12366" s="286" t="str">
        <f t="shared" si="386"/>
        <v>2019</v>
      </c>
      <c r="B12366" s="205" t="s">
        <v>679</v>
      </c>
      <c r="C12366" s="205" t="s">
        <v>680</v>
      </c>
      <c r="D12366" s="72" t="str">
        <f t="shared" si="387"/>
        <v>ago/2019</v>
      </c>
      <c r="E12366" s="206">
        <v>43679</v>
      </c>
      <c r="F12366" s="205">
        <v>370126</v>
      </c>
      <c r="G12366" s="205" t="s">
        <v>284</v>
      </c>
      <c r="H12366" s="207" t="s">
        <v>1027</v>
      </c>
      <c r="I12366" s="207" t="s">
        <v>242</v>
      </c>
      <c r="J12366" s="207">
        <v>-986.75</v>
      </c>
      <c r="K12366" s="79" t="str">
        <f>IFERROR(IFERROR(VLOOKUP(I12366,'DE-PARA'!B:D,3,0),VLOOKUP(I12366,'DE-PARA'!C:D,2,0)),"NÃO ENCONTRADO")</f>
        <v>Materiais</v>
      </c>
      <c r="L12366" s="56" t="str">
        <f>VLOOKUP(K12366,'Base -Receita-Despesa'!$B:$AS,1,FALSE)</f>
        <v>Materiais</v>
      </c>
    </row>
    <row r="12367" spans="1:12" x14ac:dyDescent="0.3">
      <c r="A12367" s="286" t="str">
        <f t="shared" si="386"/>
        <v>2019</v>
      </c>
      <c r="B12367" s="205" t="s">
        <v>679</v>
      </c>
      <c r="C12367" s="205" t="s">
        <v>680</v>
      </c>
      <c r="D12367" s="72" t="str">
        <f t="shared" si="387"/>
        <v>ago/2019</v>
      </c>
      <c r="E12367" s="206">
        <v>43679</v>
      </c>
      <c r="F12367" s="205">
        <v>370139</v>
      </c>
      <c r="G12367" s="205" t="s">
        <v>284</v>
      </c>
      <c r="H12367" s="207" t="s">
        <v>1027</v>
      </c>
      <c r="I12367" s="207" t="s">
        <v>242</v>
      </c>
      <c r="J12367" s="207">
        <v>-618.17999999999995</v>
      </c>
      <c r="K12367" s="79" t="str">
        <f>IFERROR(IFERROR(VLOOKUP(I12367,'DE-PARA'!B:D,3,0),VLOOKUP(I12367,'DE-PARA'!C:D,2,0)),"NÃO ENCONTRADO")</f>
        <v>Materiais</v>
      </c>
      <c r="L12367" s="56" t="str">
        <f>VLOOKUP(K12367,'Base -Receita-Despesa'!$B:$AS,1,FALSE)</f>
        <v>Materiais</v>
      </c>
    </row>
    <row r="12368" spans="1:12" x14ac:dyDescent="0.3">
      <c r="A12368" s="286" t="str">
        <f t="shared" si="386"/>
        <v>2019</v>
      </c>
      <c r="B12368" s="205" t="s">
        <v>679</v>
      </c>
      <c r="C12368" s="205" t="s">
        <v>680</v>
      </c>
      <c r="D12368" s="72" t="str">
        <f t="shared" si="387"/>
        <v>ago/2019</v>
      </c>
      <c r="E12368" s="206">
        <v>43679</v>
      </c>
      <c r="F12368" s="205">
        <v>370141</v>
      </c>
      <c r="G12368" s="205" t="s">
        <v>284</v>
      </c>
      <c r="H12368" s="207" t="s">
        <v>1027</v>
      </c>
      <c r="I12368" s="207" t="s">
        <v>242</v>
      </c>
      <c r="J12368" s="208">
        <v>-1215.93</v>
      </c>
      <c r="K12368" s="79" t="str">
        <f>IFERROR(IFERROR(VLOOKUP(I12368,'DE-PARA'!B:D,3,0),VLOOKUP(I12368,'DE-PARA'!C:D,2,0)),"NÃO ENCONTRADO")</f>
        <v>Materiais</v>
      </c>
      <c r="L12368" s="56" t="str">
        <f>VLOOKUP(K12368,'Base -Receita-Despesa'!$B:$AS,1,FALSE)</f>
        <v>Materiais</v>
      </c>
    </row>
    <row r="12369" spans="1:12" x14ac:dyDescent="0.3">
      <c r="A12369" s="286" t="str">
        <f t="shared" si="386"/>
        <v>2019</v>
      </c>
      <c r="B12369" s="205" t="s">
        <v>679</v>
      </c>
      <c r="C12369" s="205" t="s">
        <v>680</v>
      </c>
      <c r="D12369" s="72" t="str">
        <f t="shared" si="387"/>
        <v>ago/2019</v>
      </c>
      <c r="E12369" s="206">
        <v>43679</v>
      </c>
      <c r="F12369" s="205">
        <v>370164</v>
      </c>
      <c r="G12369" s="205" t="s">
        <v>284</v>
      </c>
      <c r="H12369" s="207" t="s">
        <v>1027</v>
      </c>
      <c r="I12369" s="207" t="s">
        <v>242</v>
      </c>
      <c r="J12369" s="207">
        <v>-527.96</v>
      </c>
      <c r="K12369" s="79" t="str">
        <f>IFERROR(IFERROR(VLOOKUP(I12369,'DE-PARA'!B:D,3,0),VLOOKUP(I12369,'DE-PARA'!C:D,2,0)),"NÃO ENCONTRADO")</f>
        <v>Materiais</v>
      </c>
      <c r="L12369" s="56" t="str">
        <f>VLOOKUP(K12369,'Base -Receita-Despesa'!$B:$AS,1,FALSE)</f>
        <v>Materiais</v>
      </c>
    </row>
    <row r="12370" spans="1:12" x14ac:dyDescent="0.3">
      <c r="A12370" s="286" t="str">
        <f t="shared" si="386"/>
        <v>2019</v>
      </c>
      <c r="B12370" s="205" t="s">
        <v>679</v>
      </c>
      <c r="C12370" s="205" t="s">
        <v>680</v>
      </c>
      <c r="D12370" s="72" t="str">
        <f t="shared" si="387"/>
        <v>ago/2019</v>
      </c>
      <c r="E12370" s="206">
        <v>43679</v>
      </c>
      <c r="F12370" s="205">
        <v>370259</v>
      </c>
      <c r="G12370" s="205" t="s">
        <v>284</v>
      </c>
      <c r="H12370" s="207" t="s">
        <v>1027</v>
      </c>
      <c r="I12370" s="207" t="s">
        <v>242</v>
      </c>
      <c r="J12370" s="207">
        <v>-583.29999999999995</v>
      </c>
      <c r="K12370" s="79" t="str">
        <f>IFERROR(IFERROR(VLOOKUP(I12370,'DE-PARA'!B:D,3,0),VLOOKUP(I12370,'DE-PARA'!C:D,2,0)),"NÃO ENCONTRADO")</f>
        <v>Materiais</v>
      </c>
      <c r="L12370" s="56" t="str">
        <f>VLOOKUP(K12370,'Base -Receita-Despesa'!$B:$AS,1,FALSE)</f>
        <v>Materiais</v>
      </c>
    </row>
    <row r="12371" spans="1:12" x14ac:dyDescent="0.3">
      <c r="A12371" s="286" t="str">
        <f t="shared" si="386"/>
        <v>2019</v>
      </c>
      <c r="B12371" s="205" t="s">
        <v>679</v>
      </c>
      <c r="C12371" s="205" t="s">
        <v>680</v>
      </c>
      <c r="D12371" s="72" t="str">
        <f t="shared" si="387"/>
        <v>ago/2019</v>
      </c>
      <c r="E12371" s="206">
        <v>43679</v>
      </c>
      <c r="F12371" s="205">
        <v>370260</v>
      </c>
      <c r="G12371" s="205" t="s">
        <v>284</v>
      </c>
      <c r="H12371" s="207" t="s">
        <v>1027</v>
      </c>
      <c r="I12371" s="207" t="s">
        <v>242</v>
      </c>
      <c r="J12371" s="207">
        <v>-247.93</v>
      </c>
      <c r="K12371" s="79" t="str">
        <f>IFERROR(IFERROR(VLOOKUP(I12371,'DE-PARA'!B:D,3,0),VLOOKUP(I12371,'DE-PARA'!C:D,2,0)),"NÃO ENCONTRADO")</f>
        <v>Materiais</v>
      </c>
      <c r="L12371" s="56" t="str">
        <f>VLOOKUP(K12371,'Base -Receita-Despesa'!$B:$AS,1,FALSE)</f>
        <v>Materiais</v>
      </c>
    </row>
    <row r="12372" spans="1:12" x14ac:dyDescent="0.3">
      <c r="A12372" s="286" t="str">
        <f t="shared" si="386"/>
        <v>2019</v>
      </c>
      <c r="B12372" s="205" t="s">
        <v>679</v>
      </c>
      <c r="C12372" s="205" t="s">
        <v>680</v>
      </c>
      <c r="D12372" s="72" t="str">
        <f t="shared" si="387"/>
        <v>ago/2019</v>
      </c>
      <c r="E12372" s="206">
        <v>43679</v>
      </c>
      <c r="F12372" s="205">
        <v>370262</v>
      </c>
      <c r="G12372" s="205" t="s">
        <v>284</v>
      </c>
      <c r="H12372" s="207" t="s">
        <v>1027</v>
      </c>
      <c r="I12372" s="207" t="s">
        <v>242</v>
      </c>
      <c r="J12372" s="207">
        <v>-293.39999999999998</v>
      </c>
      <c r="K12372" s="79" t="str">
        <f>IFERROR(IFERROR(VLOOKUP(I12372,'DE-PARA'!B:D,3,0),VLOOKUP(I12372,'DE-PARA'!C:D,2,0)),"NÃO ENCONTRADO")</f>
        <v>Materiais</v>
      </c>
      <c r="L12372" s="56" t="str">
        <f>VLOOKUP(K12372,'Base -Receita-Despesa'!$B:$AS,1,FALSE)</f>
        <v>Materiais</v>
      </c>
    </row>
    <row r="12373" spans="1:12" x14ac:dyDescent="0.3">
      <c r="A12373" s="286" t="str">
        <f t="shared" si="386"/>
        <v>2019</v>
      </c>
      <c r="B12373" s="205" t="s">
        <v>679</v>
      </c>
      <c r="C12373" s="205" t="s">
        <v>680</v>
      </c>
      <c r="D12373" s="72" t="str">
        <f t="shared" si="387"/>
        <v>ago/2019</v>
      </c>
      <c r="E12373" s="206">
        <v>43679</v>
      </c>
      <c r="F12373" s="205">
        <v>370264</v>
      </c>
      <c r="G12373" s="205" t="s">
        <v>284</v>
      </c>
      <c r="H12373" s="207" t="s">
        <v>1027</v>
      </c>
      <c r="I12373" s="207" t="s">
        <v>242</v>
      </c>
      <c r="J12373" s="207">
        <v>-118.22</v>
      </c>
      <c r="K12373" s="79" t="str">
        <f>IFERROR(IFERROR(VLOOKUP(I12373,'DE-PARA'!B:D,3,0),VLOOKUP(I12373,'DE-PARA'!C:D,2,0)),"NÃO ENCONTRADO")</f>
        <v>Materiais</v>
      </c>
      <c r="L12373" s="56" t="str">
        <f>VLOOKUP(K12373,'Base -Receita-Despesa'!$B:$AS,1,FALSE)</f>
        <v>Materiais</v>
      </c>
    </row>
    <row r="12374" spans="1:12" x14ac:dyDescent="0.3">
      <c r="A12374" s="286" t="str">
        <f t="shared" si="386"/>
        <v>2019</v>
      </c>
      <c r="B12374" s="205" t="s">
        <v>679</v>
      </c>
      <c r="C12374" s="205" t="s">
        <v>680</v>
      </c>
      <c r="D12374" s="72" t="str">
        <f t="shared" si="387"/>
        <v>ago/2019</v>
      </c>
      <c r="E12374" s="206">
        <v>43679</v>
      </c>
      <c r="F12374" s="205">
        <v>370265</v>
      </c>
      <c r="G12374" s="205" t="s">
        <v>284</v>
      </c>
      <c r="H12374" s="207" t="s">
        <v>1027</v>
      </c>
      <c r="I12374" s="207" t="s">
        <v>242</v>
      </c>
      <c r="J12374" s="208">
        <v>-1047.51</v>
      </c>
      <c r="K12374" s="79" t="str">
        <f>IFERROR(IFERROR(VLOOKUP(I12374,'DE-PARA'!B:D,3,0),VLOOKUP(I12374,'DE-PARA'!C:D,2,0)),"NÃO ENCONTRADO")</f>
        <v>Materiais</v>
      </c>
      <c r="L12374" s="56" t="str">
        <f>VLOOKUP(K12374,'Base -Receita-Despesa'!$B:$AS,1,FALSE)</f>
        <v>Materiais</v>
      </c>
    </row>
    <row r="12375" spans="1:12" x14ac:dyDescent="0.3">
      <c r="A12375" s="286" t="str">
        <f t="shared" si="386"/>
        <v>2019</v>
      </c>
      <c r="B12375" s="205" t="s">
        <v>679</v>
      </c>
      <c r="C12375" s="205" t="s">
        <v>680</v>
      </c>
      <c r="D12375" s="72" t="str">
        <f t="shared" si="387"/>
        <v>ago/2019</v>
      </c>
      <c r="E12375" s="206">
        <v>43679</v>
      </c>
      <c r="F12375" s="205">
        <v>370266</v>
      </c>
      <c r="G12375" s="205" t="s">
        <v>284</v>
      </c>
      <c r="H12375" s="207" t="s">
        <v>1027</v>
      </c>
      <c r="I12375" s="207" t="s">
        <v>242</v>
      </c>
      <c r="J12375" s="207">
        <v>-842.92</v>
      </c>
      <c r="K12375" s="79" t="str">
        <f>IFERROR(IFERROR(VLOOKUP(I12375,'DE-PARA'!B:D,3,0),VLOOKUP(I12375,'DE-PARA'!C:D,2,0)),"NÃO ENCONTRADO")</f>
        <v>Materiais</v>
      </c>
      <c r="L12375" s="56" t="str">
        <f>VLOOKUP(K12375,'Base -Receita-Despesa'!$B:$AS,1,FALSE)</f>
        <v>Materiais</v>
      </c>
    </row>
    <row r="12376" spans="1:12" x14ac:dyDescent="0.3">
      <c r="A12376" s="286" t="str">
        <f t="shared" si="386"/>
        <v>2019</v>
      </c>
      <c r="B12376" s="205" t="s">
        <v>679</v>
      </c>
      <c r="C12376" s="205" t="s">
        <v>680</v>
      </c>
      <c r="D12376" s="72" t="str">
        <f t="shared" si="387"/>
        <v>ago/2019</v>
      </c>
      <c r="E12376" s="206">
        <v>43679</v>
      </c>
      <c r="F12376" s="205">
        <v>370267</v>
      </c>
      <c r="G12376" s="205" t="s">
        <v>284</v>
      </c>
      <c r="H12376" s="207" t="s">
        <v>1027</v>
      </c>
      <c r="I12376" s="207" t="s">
        <v>242</v>
      </c>
      <c r="J12376" s="207">
        <v>-890.23</v>
      </c>
      <c r="K12376" s="79" t="str">
        <f>IFERROR(IFERROR(VLOOKUP(I12376,'DE-PARA'!B:D,3,0),VLOOKUP(I12376,'DE-PARA'!C:D,2,0)),"NÃO ENCONTRADO")</f>
        <v>Materiais</v>
      </c>
      <c r="L12376" s="56" t="str">
        <f>VLOOKUP(K12376,'Base -Receita-Despesa'!$B:$AS,1,FALSE)</f>
        <v>Materiais</v>
      </c>
    </row>
    <row r="12377" spans="1:12" x14ac:dyDescent="0.3">
      <c r="A12377" s="286" t="str">
        <f t="shared" si="386"/>
        <v>2019</v>
      </c>
      <c r="B12377" s="205" t="s">
        <v>679</v>
      </c>
      <c r="C12377" s="205" t="s">
        <v>680</v>
      </c>
      <c r="D12377" s="72" t="str">
        <f t="shared" si="387"/>
        <v>ago/2019</v>
      </c>
      <c r="E12377" s="206">
        <v>43679</v>
      </c>
      <c r="F12377" s="205">
        <v>370397</v>
      </c>
      <c r="G12377" s="205" t="s">
        <v>284</v>
      </c>
      <c r="H12377" s="207" t="s">
        <v>1027</v>
      </c>
      <c r="I12377" s="207" t="s">
        <v>242</v>
      </c>
      <c r="J12377" s="207">
        <v>-319.3</v>
      </c>
      <c r="K12377" s="79" t="str">
        <f>IFERROR(IFERROR(VLOOKUP(I12377,'DE-PARA'!B:D,3,0),VLOOKUP(I12377,'DE-PARA'!C:D,2,0)),"NÃO ENCONTRADO")</f>
        <v>Materiais</v>
      </c>
      <c r="L12377" s="56" t="str">
        <f>VLOOKUP(K12377,'Base -Receita-Despesa'!$B:$AS,1,FALSE)</f>
        <v>Materiais</v>
      </c>
    </row>
    <row r="12378" spans="1:12" x14ac:dyDescent="0.3">
      <c r="A12378" s="286" t="str">
        <f t="shared" si="386"/>
        <v>2019</v>
      </c>
      <c r="B12378" s="205" t="s">
        <v>679</v>
      </c>
      <c r="C12378" s="205" t="s">
        <v>680</v>
      </c>
      <c r="D12378" s="72" t="str">
        <f t="shared" si="387"/>
        <v>ago/2019</v>
      </c>
      <c r="E12378" s="206">
        <v>43679</v>
      </c>
      <c r="F12378" s="205">
        <v>370873</v>
      </c>
      <c r="G12378" s="205" t="s">
        <v>284</v>
      </c>
      <c r="H12378" s="207" t="s">
        <v>1027</v>
      </c>
      <c r="I12378" s="207" t="s">
        <v>242</v>
      </c>
      <c r="J12378" s="208">
        <v>-1215.93</v>
      </c>
      <c r="K12378" s="79" t="str">
        <f>IFERROR(IFERROR(VLOOKUP(I12378,'DE-PARA'!B:D,3,0),VLOOKUP(I12378,'DE-PARA'!C:D,2,0)),"NÃO ENCONTRADO")</f>
        <v>Materiais</v>
      </c>
      <c r="L12378" s="56" t="str">
        <f>VLOOKUP(K12378,'Base -Receita-Despesa'!$B:$AS,1,FALSE)</f>
        <v>Materiais</v>
      </c>
    </row>
    <row r="12379" spans="1:12" x14ac:dyDescent="0.3">
      <c r="A12379" s="286" t="str">
        <f t="shared" si="386"/>
        <v>2019</v>
      </c>
      <c r="B12379" s="205" t="s">
        <v>679</v>
      </c>
      <c r="C12379" s="205" t="s">
        <v>680</v>
      </c>
      <c r="D12379" s="72" t="str">
        <f t="shared" si="387"/>
        <v>ago/2019</v>
      </c>
      <c r="E12379" s="206">
        <v>43679</v>
      </c>
      <c r="F12379" s="205">
        <v>370875</v>
      </c>
      <c r="G12379" s="205" t="s">
        <v>284</v>
      </c>
      <c r="H12379" s="207" t="s">
        <v>1027</v>
      </c>
      <c r="I12379" s="207" t="s">
        <v>242</v>
      </c>
      <c r="J12379" s="207">
        <v>-63.7</v>
      </c>
      <c r="K12379" s="79" t="str">
        <f>IFERROR(IFERROR(VLOOKUP(I12379,'DE-PARA'!B:D,3,0),VLOOKUP(I12379,'DE-PARA'!C:D,2,0)),"NÃO ENCONTRADO")</f>
        <v>Materiais</v>
      </c>
      <c r="L12379" s="56" t="str">
        <f>VLOOKUP(K12379,'Base -Receita-Despesa'!$B:$AS,1,FALSE)</f>
        <v>Materiais</v>
      </c>
    </row>
    <row r="12380" spans="1:12" x14ac:dyDescent="0.3">
      <c r="A12380" s="286" t="str">
        <f t="shared" si="386"/>
        <v>2019</v>
      </c>
      <c r="B12380" s="205" t="s">
        <v>679</v>
      </c>
      <c r="C12380" s="205" t="s">
        <v>680</v>
      </c>
      <c r="D12380" s="72" t="str">
        <f t="shared" si="387"/>
        <v>ago/2019</v>
      </c>
      <c r="E12380" s="206">
        <v>43679</v>
      </c>
      <c r="F12380" s="205">
        <v>370880</v>
      </c>
      <c r="G12380" s="205" t="s">
        <v>284</v>
      </c>
      <c r="H12380" s="207" t="s">
        <v>1027</v>
      </c>
      <c r="I12380" s="207" t="s">
        <v>242</v>
      </c>
      <c r="J12380" s="207">
        <v>-986.75</v>
      </c>
      <c r="K12380" s="79" t="str">
        <f>IFERROR(IFERROR(VLOOKUP(I12380,'DE-PARA'!B:D,3,0),VLOOKUP(I12380,'DE-PARA'!C:D,2,0)),"NÃO ENCONTRADO")</f>
        <v>Materiais</v>
      </c>
      <c r="L12380" s="56" t="str">
        <f>VLOOKUP(K12380,'Base -Receita-Despesa'!$B:$AS,1,FALSE)</f>
        <v>Materiais</v>
      </c>
    </row>
    <row r="12381" spans="1:12" x14ac:dyDescent="0.3">
      <c r="A12381" s="286" t="str">
        <f t="shared" si="386"/>
        <v>2019</v>
      </c>
      <c r="B12381" s="205" t="s">
        <v>679</v>
      </c>
      <c r="C12381" s="205" t="s">
        <v>680</v>
      </c>
      <c r="D12381" s="72" t="str">
        <f t="shared" si="387"/>
        <v>ago/2019</v>
      </c>
      <c r="E12381" s="206">
        <v>43679</v>
      </c>
      <c r="F12381" s="205">
        <v>370882</v>
      </c>
      <c r="G12381" s="205" t="s">
        <v>284</v>
      </c>
      <c r="H12381" s="207" t="s">
        <v>1027</v>
      </c>
      <c r="I12381" s="207" t="s">
        <v>242</v>
      </c>
      <c r="J12381" s="208">
        <v>-1047.51</v>
      </c>
      <c r="K12381" s="79" t="str">
        <f>IFERROR(IFERROR(VLOOKUP(I12381,'DE-PARA'!B:D,3,0),VLOOKUP(I12381,'DE-PARA'!C:D,2,0)),"NÃO ENCONTRADO")</f>
        <v>Materiais</v>
      </c>
      <c r="L12381" s="56" t="str">
        <f>VLOOKUP(K12381,'Base -Receita-Despesa'!$B:$AS,1,FALSE)</f>
        <v>Materiais</v>
      </c>
    </row>
    <row r="12382" spans="1:12" x14ac:dyDescent="0.3">
      <c r="A12382" s="286" t="str">
        <f t="shared" si="386"/>
        <v>2019</v>
      </c>
      <c r="B12382" s="205" t="s">
        <v>679</v>
      </c>
      <c r="C12382" s="205" t="s">
        <v>680</v>
      </c>
      <c r="D12382" s="72" t="str">
        <f t="shared" si="387"/>
        <v>ago/2019</v>
      </c>
      <c r="E12382" s="206">
        <v>43679</v>
      </c>
      <c r="F12382" s="205">
        <v>370893</v>
      </c>
      <c r="G12382" s="205" t="s">
        <v>284</v>
      </c>
      <c r="H12382" s="207" t="s">
        <v>1027</v>
      </c>
      <c r="I12382" s="207" t="s">
        <v>242</v>
      </c>
      <c r="J12382" s="207">
        <v>-259.83</v>
      </c>
      <c r="K12382" s="79" t="str">
        <f>IFERROR(IFERROR(VLOOKUP(I12382,'DE-PARA'!B:D,3,0),VLOOKUP(I12382,'DE-PARA'!C:D,2,0)),"NÃO ENCONTRADO")</f>
        <v>Materiais</v>
      </c>
      <c r="L12382" s="56" t="str">
        <f>VLOOKUP(K12382,'Base -Receita-Despesa'!$B:$AS,1,FALSE)</f>
        <v>Materiais</v>
      </c>
    </row>
    <row r="12383" spans="1:12" x14ac:dyDescent="0.3">
      <c r="A12383" s="286" t="str">
        <f t="shared" si="386"/>
        <v>2019</v>
      </c>
      <c r="B12383" s="205" t="s">
        <v>679</v>
      </c>
      <c r="C12383" s="205" t="s">
        <v>680</v>
      </c>
      <c r="D12383" s="72" t="str">
        <f t="shared" si="387"/>
        <v>ago/2019</v>
      </c>
      <c r="E12383" s="206">
        <v>43679</v>
      </c>
      <c r="F12383" s="205">
        <v>370895</v>
      </c>
      <c r="G12383" s="205" t="s">
        <v>284</v>
      </c>
      <c r="H12383" s="207" t="s">
        <v>1027</v>
      </c>
      <c r="I12383" s="207" t="s">
        <v>242</v>
      </c>
      <c r="J12383" s="207">
        <v>-345.85</v>
      </c>
      <c r="K12383" s="79" t="str">
        <f>IFERROR(IFERROR(VLOOKUP(I12383,'DE-PARA'!B:D,3,0),VLOOKUP(I12383,'DE-PARA'!C:D,2,0)),"NÃO ENCONTRADO")</f>
        <v>Materiais</v>
      </c>
      <c r="L12383" s="56" t="str">
        <f>VLOOKUP(K12383,'Base -Receita-Despesa'!$B:$AS,1,FALSE)</f>
        <v>Materiais</v>
      </c>
    </row>
    <row r="12384" spans="1:12" x14ac:dyDescent="0.3">
      <c r="A12384" s="286" t="str">
        <f t="shared" si="386"/>
        <v>2019</v>
      </c>
      <c r="B12384" s="205" t="s">
        <v>679</v>
      </c>
      <c r="C12384" s="205" t="s">
        <v>680</v>
      </c>
      <c r="D12384" s="72" t="str">
        <f t="shared" si="387"/>
        <v>ago/2019</v>
      </c>
      <c r="E12384" s="206">
        <v>43679</v>
      </c>
      <c r="F12384" s="205">
        <v>370901</v>
      </c>
      <c r="G12384" s="205" t="s">
        <v>284</v>
      </c>
      <c r="H12384" s="207" t="s">
        <v>1027</v>
      </c>
      <c r="I12384" s="207" t="s">
        <v>242</v>
      </c>
      <c r="J12384" s="208">
        <v>-1120.31</v>
      </c>
      <c r="K12384" s="79" t="str">
        <f>IFERROR(IFERROR(VLOOKUP(I12384,'DE-PARA'!B:D,3,0),VLOOKUP(I12384,'DE-PARA'!C:D,2,0)),"NÃO ENCONTRADO")</f>
        <v>Materiais</v>
      </c>
      <c r="L12384" s="56" t="str">
        <f>VLOOKUP(K12384,'Base -Receita-Despesa'!$B:$AS,1,FALSE)</f>
        <v>Materiais</v>
      </c>
    </row>
    <row r="12385" spans="1:12" x14ac:dyDescent="0.3">
      <c r="A12385" s="286" t="str">
        <f t="shared" si="386"/>
        <v>2019</v>
      </c>
      <c r="B12385" s="205" t="s">
        <v>679</v>
      </c>
      <c r="C12385" s="205" t="s">
        <v>680</v>
      </c>
      <c r="D12385" s="72" t="str">
        <f t="shared" si="387"/>
        <v>ago/2019</v>
      </c>
      <c r="E12385" s="206">
        <v>43679</v>
      </c>
      <c r="F12385" s="205">
        <v>370908</v>
      </c>
      <c r="G12385" s="205" t="s">
        <v>284</v>
      </c>
      <c r="H12385" s="207" t="s">
        <v>1027</v>
      </c>
      <c r="I12385" s="207" t="s">
        <v>242</v>
      </c>
      <c r="J12385" s="207">
        <v>-842.92</v>
      </c>
      <c r="K12385" s="79" t="str">
        <f>IFERROR(IFERROR(VLOOKUP(I12385,'DE-PARA'!B:D,3,0),VLOOKUP(I12385,'DE-PARA'!C:D,2,0)),"NÃO ENCONTRADO")</f>
        <v>Materiais</v>
      </c>
      <c r="L12385" s="56" t="str">
        <f>VLOOKUP(K12385,'Base -Receita-Despesa'!$B:$AS,1,FALSE)</f>
        <v>Materiais</v>
      </c>
    </row>
    <row r="12386" spans="1:12" x14ac:dyDescent="0.3">
      <c r="A12386" s="286" t="str">
        <f t="shared" si="386"/>
        <v>2019</v>
      </c>
      <c r="B12386" s="205" t="s">
        <v>679</v>
      </c>
      <c r="C12386" s="205" t="s">
        <v>680</v>
      </c>
      <c r="D12386" s="72" t="str">
        <f t="shared" si="387"/>
        <v>ago/2019</v>
      </c>
      <c r="E12386" s="206">
        <v>43679</v>
      </c>
      <c r="F12386" s="205">
        <v>370912</v>
      </c>
      <c r="G12386" s="205" t="s">
        <v>284</v>
      </c>
      <c r="H12386" s="207" t="s">
        <v>1027</v>
      </c>
      <c r="I12386" s="207" t="s">
        <v>242</v>
      </c>
      <c r="J12386" s="208">
        <v>-1215.96</v>
      </c>
      <c r="K12386" s="79" t="str">
        <f>IFERROR(IFERROR(VLOOKUP(I12386,'DE-PARA'!B:D,3,0),VLOOKUP(I12386,'DE-PARA'!C:D,2,0)),"NÃO ENCONTRADO")</f>
        <v>Materiais</v>
      </c>
      <c r="L12386" s="56" t="str">
        <f>VLOOKUP(K12386,'Base -Receita-Despesa'!$B:$AS,1,FALSE)</f>
        <v>Materiais</v>
      </c>
    </row>
    <row r="12387" spans="1:12" x14ac:dyDescent="0.3">
      <c r="A12387" s="286" t="str">
        <f t="shared" si="386"/>
        <v>2019</v>
      </c>
      <c r="B12387" s="205" t="s">
        <v>679</v>
      </c>
      <c r="C12387" s="205" t="s">
        <v>680</v>
      </c>
      <c r="D12387" s="72" t="str">
        <f t="shared" si="387"/>
        <v>ago/2019</v>
      </c>
      <c r="E12387" s="206">
        <v>43679</v>
      </c>
      <c r="F12387" s="205">
        <v>370920</v>
      </c>
      <c r="G12387" s="205" t="s">
        <v>284</v>
      </c>
      <c r="H12387" s="207" t="s">
        <v>1027</v>
      </c>
      <c r="I12387" s="207" t="s">
        <v>242</v>
      </c>
      <c r="J12387" s="207">
        <v>-583.29</v>
      </c>
      <c r="K12387" s="79" t="str">
        <f>IFERROR(IFERROR(VLOOKUP(I12387,'DE-PARA'!B:D,3,0),VLOOKUP(I12387,'DE-PARA'!C:D,2,0)),"NÃO ENCONTRADO")</f>
        <v>Materiais</v>
      </c>
      <c r="L12387" s="56" t="str">
        <f>VLOOKUP(K12387,'Base -Receita-Despesa'!$B:$AS,1,FALSE)</f>
        <v>Materiais</v>
      </c>
    </row>
    <row r="12388" spans="1:12" x14ac:dyDescent="0.3">
      <c r="A12388" s="286" t="str">
        <f t="shared" si="386"/>
        <v>2019</v>
      </c>
      <c r="B12388" s="205" t="s">
        <v>679</v>
      </c>
      <c r="C12388" s="205" t="s">
        <v>680</v>
      </c>
      <c r="D12388" s="72" t="str">
        <f t="shared" si="387"/>
        <v>ago/2019</v>
      </c>
      <c r="E12388" s="206">
        <v>43679</v>
      </c>
      <c r="F12388" s="205">
        <v>371211</v>
      </c>
      <c r="G12388" s="205" t="s">
        <v>284</v>
      </c>
      <c r="H12388" s="207" t="s">
        <v>1027</v>
      </c>
      <c r="I12388" s="207" t="s">
        <v>242</v>
      </c>
      <c r="J12388" s="207">
        <v>-583.29</v>
      </c>
      <c r="K12388" s="79" t="str">
        <f>IFERROR(IFERROR(VLOOKUP(I12388,'DE-PARA'!B:D,3,0),VLOOKUP(I12388,'DE-PARA'!C:D,2,0)),"NÃO ENCONTRADO")</f>
        <v>Materiais</v>
      </c>
      <c r="L12388" s="56" t="str">
        <f>VLOOKUP(K12388,'Base -Receita-Despesa'!$B:$AS,1,FALSE)</f>
        <v>Materiais</v>
      </c>
    </row>
    <row r="12389" spans="1:12" x14ac:dyDescent="0.3">
      <c r="A12389" s="286" t="str">
        <f t="shared" si="386"/>
        <v>2019</v>
      </c>
      <c r="B12389" s="205" t="s">
        <v>679</v>
      </c>
      <c r="C12389" s="205" t="s">
        <v>680</v>
      </c>
      <c r="D12389" s="72" t="str">
        <f t="shared" si="387"/>
        <v>ago/2019</v>
      </c>
      <c r="E12389" s="206">
        <v>43679</v>
      </c>
      <c r="F12389" s="205">
        <v>371262</v>
      </c>
      <c r="G12389" s="205" t="s">
        <v>284</v>
      </c>
      <c r="H12389" s="207" t="s">
        <v>1027</v>
      </c>
      <c r="I12389" s="207" t="s">
        <v>242</v>
      </c>
      <c r="J12389" s="207">
        <v>-212.29</v>
      </c>
      <c r="K12389" s="79" t="str">
        <f>IFERROR(IFERROR(VLOOKUP(I12389,'DE-PARA'!B:D,3,0),VLOOKUP(I12389,'DE-PARA'!C:D,2,0)),"NÃO ENCONTRADO")</f>
        <v>Materiais</v>
      </c>
      <c r="L12389" s="56" t="str">
        <f>VLOOKUP(K12389,'Base -Receita-Despesa'!$B:$AS,1,FALSE)</f>
        <v>Materiais</v>
      </c>
    </row>
    <row r="12390" spans="1:12" x14ac:dyDescent="0.3">
      <c r="A12390" s="286" t="str">
        <f t="shared" si="386"/>
        <v>2019</v>
      </c>
      <c r="B12390" s="205" t="s">
        <v>679</v>
      </c>
      <c r="C12390" s="205" t="s">
        <v>680</v>
      </c>
      <c r="D12390" s="72" t="str">
        <f t="shared" si="387"/>
        <v>ago/2019</v>
      </c>
      <c r="E12390" s="206">
        <v>43679</v>
      </c>
      <c r="F12390" s="205">
        <v>371263</v>
      </c>
      <c r="G12390" s="205" t="s">
        <v>284</v>
      </c>
      <c r="H12390" s="207" t="s">
        <v>1027</v>
      </c>
      <c r="I12390" s="207" t="s">
        <v>242</v>
      </c>
      <c r="J12390" s="207">
        <v>-293.39999999999998</v>
      </c>
      <c r="K12390" s="79" t="str">
        <f>IFERROR(IFERROR(VLOOKUP(I12390,'DE-PARA'!B:D,3,0),VLOOKUP(I12390,'DE-PARA'!C:D,2,0)),"NÃO ENCONTRADO")</f>
        <v>Materiais</v>
      </c>
      <c r="L12390" s="56" t="str">
        <f>VLOOKUP(K12390,'Base -Receita-Despesa'!$B:$AS,1,FALSE)</f>
        <v>Materiais</v>
      </c>
    </row>
    <row r="12391" spans="1:12" x14ac:dyDescent="0.3">
      <c r="A12391" s="286" t="str">
        <f t="shared" si="386"/>
        <v>2019</v>
      </c>
      <c r="B12391" s="205" t="s">
        <v>679</v>
      </c>
      <c r="C12391" s="205" t="s">
        <v>680</v>
      </c>
      <c r="D12391" s="72" t="str">
        <f t="shared" si="387"/>
        <v>ago/2019</v>
      </c>
      <c r="E12391" s="206">
        <v>43679</v>
      </c>
      <c r="F12391" s="205">
        <v>371270</v>
      </c>
      <c r="G12391" s="205" t="s">
        <v>284</v>
      </c>
      <c r="H12391" s="207" t="s">
        <v>1027</v>
      </c>
      <c r="I12391" s="207" t="s">
        <v>242</v>
      </c>
      <c r="J12391" s="207">
        <v>-269.91000000000003</v>
      </c>
      <c r="K12391" s="79" t="str">
        <f>IFERROR(IFERROR(VLOOKUP(I12391,'DE-PARA'!B:D,3,0),VLOOKUP(I12391,'DE-PARA'!C:D,2,0)),"NÃO ENCONTRADO")</f>
        <v>Materiais</v>
      </c>
      <c r="L12391" s="56" t="str">
        <f>VLOOKUP(K12391,'Base -Receita-Despesa'!$B:$AS,1,FALSE)</f>
        <v>Materiais</v>
      </c>
    </row>
    <row r="12392" spans="1:12" x14ac:dyDescent="0.3">
      <c r="A12392" s="286" t="str">
        <f t="shared" si="386"/>
        <v>2019</v>
      </c>
      <c r="B12392" s="205" t="s">
        <v>679</v>
      </c>
      <c r="C12392" s="205" t="s">
        <v>680</v>
      </c>
      <c r="D12392" s="72" t="str">
        <f t="shared" si="387"/>
        <v>ago/2019</v>
      </c>
      <c r="E12392" s="206">
        <v>43679</v>
      </c>
      <c r="F12392" s="205">
        <v>371273</v>
      </c>
      <c r="G12392" s="205" t="s">
        <v>284</v>
      </c>
      <c r="H12392" s="207" t="s">
        <v>1027</v>
      </c>
      <c r="I12392" s="207" t="s">
        <v>242</v>
      </c>
      <c r="J12392" s="208">
        <v>-1903.84</v>
      </c>
      <c r="K12392" s="79" t="str">
        <f>IFERROR(IFERROR(VLOOKUP(I12392,'DE-PARA'!B:D,3,0),VLOOKUP(I12392,'DE-PARA'!C:D,2,0)),"NÃO ENCONTRADO")</f>
        <v>Materiais</v>
      </c>
      <c r="L12392" s="56" t="str">
        <f>VLOOKUP(K12392,'Base -Receita-Despesa'!$B:$AS,1,FALSE)</f>
        <v>Materiais</v>
      </c>
    </row>
    <row r="12393" spans="1:12" x14ac:dyDescent="0.3">
      <c r="A12393" s="286" t="str">
        <f t="shared" si="386"/>
        <v>2019</v>
      </c>
      <c r="B12393" s="205" t="s">
        <v>679</v>
      </c>
      <c r="C12393" s="205" t="s">
        <v>680</v>
      </c>
      <c r="D12393" s="72" t="str">
        <f t="shared" si="387"/>
        <v>ago/2019</v>
      </c>
      <c r="E12393" s="206">
        <v>43679</v>
      </c>
      <c r="F12393" s="205">
        <v>371306</v>
      </c>
      <c r="G12393" s="205" t="s">
        <v>284</v>
      </c>
      <c r="H12393" s="207" t="s">
        <v>1027</v>
      </c>
      <c r="I12393" s="207" t="s">
        <v>242</v>
      </c>
      <c r="J12393" s="207">
        <v>-212.29</v>
      </c>
      <c r="K12393" s="79" t="str">
        <f>IFERROR(IFERROR(VLOOKUP(I12393,'DE-PARA'!B:D,3,0),VLOOKUP(I12393,'DE-PARA'!C:D,2,0)),"NÃO ENCONTRADO")</f>
        <v>Materiais</v>
      </c>
      <c r="L12393" s="56" t="str">
        <f>VLOOKUP(K12393,'Base -Receita-Despesa'!$B:$AS,1,FALSE)</f>
        <v>Materiais</v>
      </c>
    </row>
    <row r="12394" spans="1:12" x14ac:dyDescent="0.3">
      <c r="A12394" s="286" t="str">
        <f t="shared" si="386"/>
        <v>2019</v>
      </c>
      <c r="B12394" s="205" t="s">
        <v>679</v>
      </c>
      <c r="C12394" s="205" t="s">
        <v>680</v>
      </c>
      <c r="D12394" s="72" t="str">
        <f t="shared" si="387"/>
        <v>ago/2019</v>
      </c>
      <c r="E12394" s="206">
        <v>43679</v>
      </c>
      <c r="F12394" s="205">
        <v>371326</v>
      </c>
      <c r="G12394" s="205" t="s">
        <v>284</v>
      </c>
      <c r="H12394" s="207" t="s">
        <v>1027</v>
      </c>
      <c r="I12394" s="207" t="s">
        <v>242</v>
      </c>
      <c r="J12394" s="208">
        <v>-1008</v>
      </c>
      <c r="K12394" s="79" t="str">
        <f>IFERROR(IFERROR(VLOOKUP(I12394,'DE-PARA'!B:D,3,0),VLOOKUP(I12394,'DE-PARA'!C:D,2,0)),"NÃO ENCONTRADO")</f>
        <v>Materiais</v>
      </c>
      <c r="L12394" s="56" t="str">
        <f>VLOOKUP(K12394,'Base -Receita-Despesa'!$B:$AS,1,FALSE)</f>
        <v>Materiais</v>
      </c>
    </row>
    <row r="12395" spans="1:12" x14ac:dyDescent="0.3">
      <c r="A12395" s="286" t="str">
        <f t="shared" si="386"/>
        <v>2019</v>
      </c>
      <c r="B12395" s="205" t="s">
        <v>679</v>
      </c>
      <c r="C12395" s="205" t="s">
        <v>680</v>
      </c>
      <c r="D12395" s="72" t="str">
        <f t="shared" si="387"/>
        <v>ago/2019</v>
      </c>
      <c r="E12395" s="206">
        <v>43679</v>
      </c>
      <c r="F12395" s="205">
        <v>371330</v>
      </c>
      <c r="G12395" s="205" t="s">
        <v>284</v>
      </c>
      <c r="H12395" s="207" t="s">
        <v>1027</v>
      </c>
      <c r="I12395" s="207" t="s">
        <v>242</v>
      </c>
      <c r="J12395" s="208">
        <v>-1215.93</v>
      </c>
      <c r="K12395" s="79" t="str">
        <f>IFERROR(IFERROR(VLOOKUP(I12395,'DE-PARA'!B:D,3,0),VLOOKUP(I12395,'DE-PARA'!C:D,2,0)),"NÃO ENCONTRADO")</f>
        <v>Materiais</v>
      </c>
      <c r="L12395" s="56" t="str">
        <f>VLOOKUP(K12395,'Base -Receita-Despesa'!$B:$AS,1,FALSE)</f>
        <v>Materiais</v>
      </c>
    </row>
    <row r="12396" spans="1:12" x14ac:dyDescent="0.3">
      <c r="A12396" s="286" t="str">
        <f t="shared" si="386"/>
        <v>2019</v>
      </c>
      <c r="B12396" s="205" t="s">
        <v>679</v>
      </c>
      <c r="C12396" s="205" t="s">
        <v>680</v>
      </c>
      <c r="D12396" s="72" t="str">
        <f t="shared" si="387"/>
        <v>ago/2019</v>
      </c>
      <c r="E12396" s="206">
        <v>43679</v>
      </c>
      <c r="F12396" s="205">
        <v>371338</v>
      </c>
      <c r="G12396" s="205" t="s">
        <v>284</v>
      </c>
      <c r="H12396" s="207" t="s">
        <v>1027</v>
      </c>
      <c r="I12396" s="207" t="s">
        <v>242</v>
      </c>
      <c r="J12396" s="207">
        <v>-259.83</v>
      </c>
      <c r="K12396" s="79" t="str">
        <f>IFERROR(IFERROR(VLOOKUP(I12396,'DE-PARA'!B:D,3,0),VLOOKUP(I12396,'DE-PARA'!C:D,2,0)),"NÃO ENCONTRADO")</f>
        <v>Materiais</v>
      </c>
      <c r="L12396" s="56" t="str">
        <f>VLOOKUP(K12396,'Base -Receita-Despesa'!$B:$AS,1,FALSE)</f>
        <v>Materiais</v>
      </c>
    </row>
    <row r="12397" spans="1:12" x14ac:dyDescent="0.3">
      <c r="A12397" s="286" t="str">
        <f t="shared" si="386"/>
        <v>2019</v>
      </c>
      <c r="B12397" s="205" t="s">
        <v>679</v>
      </c>
      <c r="C12397" s="205" t="s">
        <v>680</v>
      </c>
      <c r="D12397" s="72" t="str">
        <f t="shared" si="387"/>
        <v>ago/2019</v>
      </c>
      <c r="E12397" s="206">
        <v>43679</v>
      </c>
      <c r="F12397" s="205">
        <v>371342</v>
      </c>
      <c r="G12397" s="205" t="s">
        <v>284</v>
      </c>
      <c r="H12397" s="207" t="s">
        <v>1027</v>
      </c>
      <c r="I12397" s="207" t="s">
        <v>242</v>
      </c>
      <c r="J12397" s="208">
        <v>-1047.51</v>
      </c>
      <c r="K12397" s="79" t="str">
        <f>IFERROR(IFERROR(VLOOKUP(I12397,'DE-PARA'!B:D,3,0),VLOOKUP(I12397,'DE-PARA'!C:D,2,0)),"NÃO ENCONTRADO")</f>
        <v>Materiais</v>
      </c>
      <c r="L12397" s="56" t="str">
        <f>VLOOKUP(K12397,'Base -Receita-Despesa'!$B:$AS,1,FALSE)</f>
        <v>Materiais</v>
      </c>
    </row>
    <row r="12398" spans="1:12" x14ac:dyDescent="0.3">
      <c r="A12398" s="286" t="str">
        <f t="shared" si="386"/>
        <v>2019</v>
      </c>
      <c r="B12398" s="205" t="s">
        <v>679</v>
      </c>
      <c r="C12398" s="205" t="s">
        <v>680</v>
      </c>
      <c r="D12398" s="72" t="str">
        <f t="shared" si="387"/>
        <v>ago/2019</v>
      </c>
      <c r="E12398" s="206">
        <v>43679</v>
      </c>
      <c r="F12398" s="205">
        <v>371350</v>
      </c>
      <c r="G12398" s="205" t="s">
        <v>284</v>
      </c>
      <c r="H12398" s="207" t="s">
        <v>1027</v>
      </c>
      <c r="I12398" s="207" t="s">
        <v>242</v>
      </c>
      <c r="J12398" s="207">
        <v>-986.75</v>
      </c>
      <c r="K12398" s="79" t="str">
        <f>IFERROR(IFERROR(VLOOKUP(I12398,'DE-PARA'!B:D,3,0),VLOOKUP(I12398,'DE-PARA'!C:D,2,0)),"NÃO ENCONTRADO")</f>
        <v>Materiais</v>
      </c>
      <c r="L12398" s="56" t="str">
        <f>VLOOKUP(K12398,'Base -Receita-Despesa'!$B:$AS,1,FALSE)</f>
        <v>Materiais</v>
      </c>
    </row>
    <row r="12399" spans="1:12" x14ac:dyDescent="0.3">
      <c r="A12399" s="286" t="str">
        <f t="shared" si="386"/>
        <v>2019</v>
      </c>
      <c r="B12399" s="205" t="s">
        <v>679</v>
      </c>
      <c r="C12399" s="205" t="s">
        <v>680</v>
      </c>
      <c r="D12399" s="72" t="str">
        <f t="shared" si="387"/>
        <v>ago/2019</v>
      </c>
      <c r="E12399" s="206">
        <v>43679</v>
      </c>
      <c r="F12399" s="205">
        <v>371353</v>
      </c>
      <c r="G12399" s="205" t="s">
        <v>284</v>
      </c>
      <c r="H12399" s="207" t="s">
        <v>1027</v>
      </c>
      <c r="I12399" s="207" t="s">
        <v>242</v>
      </c>
      <c r="J12399" s="207">
        <v>-876.69</v>
      </c>
      <c r="K12399" s="79" t="str">
        <f>IFERROR(IFERROR(VLOOKUP(I12399,'DE-PARA'!B:D,3,0),VLOOKUP(I12399,'DE-PARA'!C:D,2,0)),"NÃO ENCONTRADO")</f>
        <v>Materiais</v>
      </c>
      <c r="L12399" s="56" t="str">
        <f>VLOOKUP(K12399,'Base -Receita-Despesa'!$B:$AS,1,FALSE)</f>
        <v>Materiais</v>
      </c>
    </row>
    <row r="12400" spans="1:12" x14ac:dyDescent="0.3">
      <c r="A12400" s="286" t="str">
        <f t="shared" si="386"/>
        <v>2019</v>
      </c>
      <c r="B12400" s="205" t="s">
        <v>679</v>
      </c>
      <c r="C12400" s="205" t="s">
        <v>680</v>
      </c>
      <c r="D12400" s="72" t="str">
        <f t="shared" si="387"/>
        <v>ago/2019</v>
      </c>
      <c r="E12400" s="206">
        <v>43679</v>
      </c>
      <c r="F12400" s="205">
        <v>371358</v>
      </c>
      <c r="G12400" s="205" t="s">
        <v>284</v>
      </c>
      <c r="H12400" s="207" t="s">
        <v>1027</v>
      </c>
      <c r="I12400" s="207" t="s">
        <v>242</v>
      </c>
      <c r="J12400" s="207">
        <v>-185.25</v>
      </c>
      <c r="K12400" s="79" t="str">
        <f>IFERROR(IFERROR(VLOOKUP(I12400,'DE-PARA'!B:D,3,0),VLOOKUP(I12400,'DE-PARA'!C:D,2,0)),"NÃO ENCONTRADO")</f>
        <v>Materiais</v>
      </c>
      <c r="L12400" s="56" t="str">
        <f>VLOOKUP(K12400,'Base -Receita-Despesa'!$B:$AS,1,FALSE)</f>
        <v>Materiais</v>
      </c>
    </row>
    <row r="12401" spans="1:12" x14ac:dyDescent="0.3">
      <c r="A12401" s="286" t="str">
        <f t="shared" si="386"/>
        <v>2019</v>
      </c>
      <c r="B12401" s="205" t="s">
        <v>679</v>
      </c>
      <c r="C12401" s="205" t="s">
        <v>680</v>
      </c>
      <c r="D12401" s="72" t="str">
        <f t="shared" si="387"/>
        <v>ago/2019</v>
      </c>
      <c r="E12401" s="206">
        <v>43679</v>
      </c>
      <c r="F12401" s="205">
        <v>371359</v>
      </c>
      <c r="G12401" s="205" t="s">
        <v>284</v>
      </c>
      <c r="H12401" s="207" t="s">
        <v>1027</v>
      </c>
      <c r="I12401" s="207" t="s">
        <v>242</v>
      </c>
      <c r="J12401" s="208">
        <v>-2106.17</v>
      </c>
      <c r="K12401" s="79" t="str">
        <f>IFERROR(IFERROR(VLOOKUP(I12401,'DE-PARA'!B:D,3,0),VLOOKUP(I12401,'DE-PARA'!C:D,2,0)),"NÃO ENCONTRADO")</f>
        <v>Materiais</v>
      </c>
      <c r="L12401" s="56" t="str">
        <f>VLOOKUP(K12401,'Base -Receita-Despesa'!$B:$AS,1,FALSE)</f>
        <v>Materiais</v>
      </c>
    </row>
    <row r="12402" spans="1:12" x14ac:dyDescent="0.3">
      <c r="A12402" s="286" t="str">
        <f t="shared" si="386"/>
        <v>2019</v>
      </c>
      <c r="B12402" s="205" t="s">
        <v>679</v>
      </c>
      <c r="C12402" s="205" t="s">
        <v>680</v>
      </c>
      <c r="D12402" s="72" t="str">
        <f t="shared" si="387"/>
        <v>ago/2019</v>
      </c>
      <c r="E12402" s="206">
        <v>43679</v>
      </c>
      <c r="F12402" s="205">
        <v>371362</v>
      </c>
      <c r="G12402" s="205" t="s">
        <v>284</v>
      </c>
      <c r="H12402" s="207" t="s">
        <v>1027</v>
      </c>
      <c r="I12402" s="207" t="s">
        <v>242</v>
      </c>
      <c r="J12402" s="208">
        <v>-1215.93</v>
      </c>
      <c r="K12402" s="79" t="str">
        <f>IFERROR(IFERROR(VLOOKUP(I12402,'DE-PARA'!B:D,3,0),VLOOKUP(I12402,'DE-PARA'!C:D,2,0)),"NÃO ENCONTRADO")</f>
        <v>Materiais</v>
      </c>
      <c r="L12402" s="56" t="str">
        <f>VLOOKUP(K12402,'Base -Receita-Despesa'!$B:$AS,1,FALSE)</f>
        <v>Materiais</v>
      </c>
    </row>
    <row r="12403" spans="1:12" x14ac:dyDescent="0.3">
      <c r="A12403" s="286" t="str">
        <f t="shared" si="386"/>
        <v>2019</v>
      </c>
      <c r="B12403" s="205" t="s">
        <v>679</v>
      </c>
      <c r="C12403" s="205" t="s">
        <v>680</v>
      </c>
      <c r="D12403" s="72" t="str">
        <f t="shared" si="387"/>
        <v>ago/2019</v>
      </c>
      <c r="E12403" s="206">
        <v>43679</v>
      </c>
      <c r="F12403" s="205">
        <v>371364</v>
      </c>
      <c r="G12403" s="205" t="s">
        <v>284</v>
      </c>
      <c r="H12403" s="207" t="s">
        <v>1027</v>
      </c>
      <c r="I12403" s="207" t="s">
        <v>242</v>
      </c>
      <c r="J12403" s="207">
        <v>-267.12</v>
      </c>
      <c r="K12403" s="79" t="str">
        <f>IFERROR(IFERROR(VLOOKUP(I12403,'DE-PARA'!B:D,3,0),VLOOKUP(I12403,'DE-PARA'!C:D,2,0)),"NÃO ENCONTRADO")</f>
        <v>Materiais</v>
      </c>
      <c r="L12403" s="56" t="str">
        <f>VLOOKUP(K12403,'Base -Receita-Despesa'!$B:$AS,1,FALSE)</f>
        <v>Materiais</v>
      </c>
    </row>
    <row r="12404" spans="1:12" x14ac:dyDescent="0.3">
      <c r="A12404" s="286" t="str">
        <f t="shared" si="386"/>
        <v>2019</v>
      </c>
      <c r="B12404" s="205" t="s">
        <v>679</v>
      </c>
      <c r="C12404" s="205" t="s">
        <v>680</v>
      </c>
      <c r="D12404" s="72" t="str">
        <f t="shared" si="387"/>
        <v>ago/2019</v>
      </c>
      <c r="E12404" s="206">
        <v>43679</v>
      </c>
      <c r="F12404" s="205">
        <v>371366</v>
      </c>
      <c r="G12404" s="205" t="s">
        <v>284</v>
      </c>
      <c r="H12404" s="207" t="s">
        <v>1027</v>
      </c>
      <c r="I12404" s="207" t="s">
        <v>242</v>
      </c>
      <c r="J12404" s="207">
        <v>-986.75</v>
      </c>
      <c r="K12404" s="79" t="str">
        <f>IFERROR(IFERROR(VLOOKUP(I12404,'DE-PARA'!B:D,3,0),VLOOKUP(I12404,'DE-PARA'!C:D,2,0)),"NÃO ENCONTRADO")</f>
        <v>Materiais</v>
      </c>
      <c r="L12404" s="56" t="str">
        <f>VLOOKUP(K12404,'Base -Receita-Despesa'!$B:$AS,1,FALSE)</f>
        <v>Materiais</v>
      </c>
    </row>
    <row r="12405" spans="1:12" x14ac:dyDescent="0.3">
      <c r="A12405" s="286" t="str">
        <f t="shared" si="386"/>
        <v>2019</v>
      </c>
      <c r="B12405" s="205" t="s">
        <v>679</v>
      </c>
      <c r="C12405" s="205" t="s">
        <v>680</v>
      </c>
      <c r="D12405" s="72" t="str">
        <f t="shared" si="387"/>
        <v>ago/2019</v>
      </c>
      <c r="E12405" s="206">
        <v>43679</v>
      </c>
      <c r="F12405" s="205">
        <v>371370</v>
      </c>
      <c r="G12405" s="205" t="s">
        <v>284</v>
      </c>
      <c r="H12405" s="207" t="s">
        <v>1027</v>
      </c>
      <c r="I12405" s="207" t="s">
        <v>242</v>
      </c>
      <c r="J12405" s="207">
        <v>-269.91000000000003</v>
      </c>
      <c r="K12405" s="79" t="str">
        <f>IFERROR(IFERROR(VLOOKUP(I12405,'DE-PARA'!B:D,3,0),VLOOKUP(I12405,'DE-PARA'!C:D,2,0)),"NÃO ENCONTRADO")</f>
        <v>Materiais</v>
      </c>
      <c r="L12405" s="56" t="str">
        <f>VLOOKUP(K12405,'Base -Receita-Despesa'!$B:$AS,1,FALSE)</f>
        <v>Materiais</v>
      </c>
    </row>
    <row r="12406" spans="1:12" x14ac:dyDescent="0.3">
      <c r="A12406" s="286" t="str">
        <f t="shared" si="386"/>
        <v>2019</v>
      </c>
      <c r="B12406" s="205" t="s">
        <v>679</v>
      </c>
      <c r="C12406" s="205" t="s">
        <v>680</v>
      </c>
      <c r="D12406" s="72" t="str">
        <f t="shared" si="387"/>
        <v>ago/2019</v>
      </c>
      <c r="E12406" s="206">
        <v>43679</v>
      </c>
      <c r="F12406" s="205">
        <v>371961</v>
      </c>
      <c r="G12406" s="205" t="s">
        <v>284</v>
      </c>
      <c r="H12406" s="207" t="s">
        <v>1027</v>
      </c>
      <c r="I12406" s="207" t="s">
        <v>242</v>
      </c>
      <c r="J12406" s="207">
        <v>-183.43</v>
      </c>
      <c r="K12406" s="79" t="str">
        <f>IFERROR(IFERROR(VLOOKUP(I12406,'DE-PARA'!B:D,3,0),VLOOKUP(I12406,'DE-PARA'!C:D,2,0)),"NÃO ENCONTRADO")</f>
        <v>Materiais</v>
      </c>
      <c r="L12406" s="56" t="str">
        <f>VLOOKUP(K12406,'Base -Receita-Despesa'!$B:$AS,1,FALSE)</f>
        <v>Materiais</v>
      </c>
    </row>
    <row r="12407" spans="1:12" x14ac:dyDescent="0.3">
      <c r="A12407" s="286" t="str">
        <f t="shared" ref="A12407:A12470" si="388">IF(K12407="NÃO ENCONTRADO",0,RIGHT(D12407,4))</f>
        <v>2019</v>
      </c>
      <c r="B12407" s="205" t="s">
        <v>679</v>
      </c>
      <c r="C12407" s="205" t="s">
        <v>680</v>
      </c>
      <c r="D12407" s="72" t="str">
        <f t="shared" si="387"/>
        <v>ago/2019</v>
      </c>
      <c r="E12407" s="206">
        <v>43679</v>
      </c>
      <c r="F12407" s="205">
        <v>371974</v>
      </c>
      <c r="G12407" s="205" t="s">
        <v>284</v>
      </c>
      <c r="H12407" s="207" t="s">
        <v>1027</v>
      </c>
      <c r="I12407" s="207" t="s">
        <v>242</v>
      </c>
      <c r="J12407" s="207">
        <v>-730.25</v>
      </c>
      <c r="K12407" s="79" t="str">
        <f>IFERROR(IFERROR(VLOOKUP(I12407,'DE-PARA'!B:D,3,0),VLOOKUP(I12407,'DE-PARA'!C:D,2,0)),"NÃO ENCONTRADO")</f>
        <v>Materiais</v>
      </c>
      <c r="L12407" s="56" t="str">
        <f>VLOOKUP(K12407,'Base -Receita-Despesa'!$B:$AS,1,FALSE)</f>
        <v>Materiais</v>
      </c>
    </row>
    <row r="12408" spans="1:12" x14ac:dyDescent="0.3">
      <c r="A12408" s="286" t="str">
        <f t="shared" si="388"/>
        <v>2019</v>
      </c>
      <c r="B12408" s="205" t="s">
        <v>679</v>
      </c>
      <c r="C12408" s="205" t="s">
        <v>680</v>
      </c>
      <c r="D12408" s="72" t="str">
        <f t="shared" si="387"/>
        <v>ago/2019</v>
      </c>
      <c r="E12408" s="206">
        <v>43679</v>
      </c>
      <c r="F12408" s="212">
        <v>1071439</v>
      </c>
      <c r="G12408" s="212" t="s">
        <v>290</v>
      </c>
      <c r="H12408" s="229" t="s">
        <v>385</v>
      </c>
      <c r="I12408" s="207" t="s">
        <v>238</v>
      </c>
      <c r="J12408" s="230">
        <v>-7076.23</v>
      </c>
      <c r="K12408" s="79" t="str">
        <f>IFERROR(IFERROR(VLOOKUP(I12408,'DE-PARA'!B:D,3,0),VLOOKUP(I12408,'DE-PARA'!C:D,2,0)),"NÃO ENCONTRADO")</f>
        <v>Materiais</v>
      </c>
      <c r="L12408" s="56" t="str">
        <f>VLOOKUP(K12408,'Base -Receita-Despesa'!$B:$AS,1,FALSE)</f>
        <v>Materiais</v>
      </c>
    </row>
    <row r="12409" spans="1:12" x14ac:dyDescent="0.3">
      <c r="A12409" s="286" t="str">
        <f t="shared" si="388"/>
        <v>2019</v>
      </c>
      <c r="B12409" s="205" t="s">
        <v>679</v>
      </c>
      <c r="C12409" s="205" t="s">
        <v>680</v>
      </c>
      <c r="D12409" s="72" t="str">
        <f t="shared" si="387"/>
        <v>ago/2019</v>
      </c>
      <c r="E12409" s="206">
        <v>43679</v>
      </c>
      <c r="F12409" s="205">
        <v>1085792</v>
      </c>
      <c r="G12409" s="205" t="s">
        <v>284</v>
      </c>
      <c r="H12409" s="207" t="s">
        <v>385</v>
      </c>
      <c r="I12409" s="207" t="s">
        <v>238</v>
      </c>
      <c r="J12409" s="229">
        <v>-101.12</v>
      </c>
      <c r="K12409" s="79" t="str">
        <f>IFERROR(IFERROR(VLOOKUP(I12409,'DE-PARA'!B:D,3,0),VLOOKUP(I12409,'DE-PARA'!C:D,2,0)),"NÃO ENCONTRADO")</f>
        <v>Materiais</v>
      </c>
      <c r="L12409" s="56" t="str">
        <f>VLOOKUP(K12409,'Base -Receita-Despesa'!$B:$AS,1,FALSE)</f>
        <v>Materiais</v>
      </c>
    </row>
    <row r="12410" spans="1:12" x14ac:dyDescent="0.3">
      <c r="A12410" s="286" t="str">
        <f t="shared" si="388"/>
        <v>2019</v>
      </c>
      <c r="B12410" s="205" t="s">
        <v>679</v>
      </c>
      <c r="C12410" s="205" t="s">
        <v>680</v>
      </c>
      <c r="D12410" s="72" t="str">
        <f t="shared" si="387"/>
        <v>ago/2019</v>
      </c>
      <c r="E12410" s="206">
        <v>43679</v>
      </c>
      <c r="F12410" s="205">
        <v>1094522</v>
      </c>
      <c r="G12410" s="205" t="s">
        <v>284</v>
      </c>
      <c r="H12410" s="207" t="s">
        <v>385</v>
      </c>
      <c r="I12410" s="207" t="s">
        <v>238</v>
      </c>
      <c r="J12410" s="229">
        <v>-403</v>
      </c>
      <c r="K12410" s="79" t="str">
        <f>IFERROR(IFERROR(VLOOKUP(I12410,'DE-PARA'!B:D,3,0),VLOOKUP(I12410,'DE-PARA'!C:D,2,0)),"NÃO ENCONTRADO")</f>
        <v>Materiais</v>
      </c>
      <c r="L12410" s="56" t="str">
        <f>VLOOKUP(K12410,'Base -Receita-Despesa'!$B:$AS,1,FALSE)</f>
        <v>Materiais</v>
      </c>
    </row>
    <row r="12411" spans="1:12" x14ac:dyDescent="0.3">
      <c r="A12411" s="286" t="str">
        <f t="shared" si="388"/>
        <v>2019</v>
      </c>
      <c r="B12411" s="205" t="s">
        <v>679</v>
      </c>
      <c r="C12411" s="205" t="s">
        <v>680</v>
      </c>
      <c r="D12411" s="72" t="str">
        <f t="shared" si="387"/>
        <v>ago/2019</v>
      </c>
      <c r="E12411" s="206">
        <v>43679</v>
      </c>
      <c r="F12411" s="205">
        <v>1094597</v>
      </c>
      <c r="G12411" s="205" t="s">
        <v>300</v>
      </c>
      <c r="H12411" s="207" t="s">
        <v>385</v>
      </c>
      <c r="I12411" s="207" t="s">
        <v>238</v>
      </c>
      <c r="J12411" s="230">
        <v>-14816.22</v>
      </c>
      <c r="K12411" s="79" t="str">
        <f>IFERROR(IFERROR(VLOOKUP(I12411,'DE-PARA'!B:D,3,0),VLOOKUP(I12411,'DE-PARA'!C:D,2,0)),"NÃO ENCONTRADO")</f>
        <v>Materiais</v>
      </c>
      <c r="L12411" s="56" t="str">
        <f>VLOOKUP(K12411,'Base -Receita-Despesa'!$B:$AS,1,FALSE)</f>
        <v>Materiais</v>
      </c>
    </row>
    <row r="12412" spans="1:12" x14ac:dyDescent="0.3">
      <c r="A12412" s="286" t="str">
        <f t="shared" si="388"/>
        <v>2019</v>
      </c>
      <c r="B12412" s="205" t="s">
        <v>681</v>
      </c>
      <c r="C12412" s="205" t="s">
        <v>680</v>
      </c>
      <c r="D12412" s="72" t="str">
        <f t="shared" si="387"/>
        <v>ago/2019</v>
      </c>
      <c r="E12412" s="206">
        <v>43679</v>
      </c>
      <c r="F12412" s="205" t="s">
        <v>513</v>
      </c>
      <c r="G12412" s="205" t="s">
        <v>284</v>
      </c>
      <c r="H12412" s="207" t="s">
        <v>203</v>
      </c>
      <c r="I12412" s="207" t="s">
        <v>289</v>
      </c>
      <c r="J12412" s="207">
        <v>0.01</v>
      </c>
      <c r="K12412" s="79" t="str">
        <f>IFERROR(IFERROR(VLOOKUP(I12412,'DE-PARA'!B:D,3,0),VLOOKUP(I12412,'DE-PARA'!C:D,2,0)),"NÃO ENCONTRADO")</f>
        <v>Entrada Conta Aplicação (+)</v>
      </c>
      <c r="L12412" s="56" t="str">
        <f>VLOOKUP(K12412,'Base -Receita-Despesa'!$B:$AS,1,FALSE)</f>
        <v>ENTRADA CONTA APLICAÇÃO (+)</v>
      </c>
    </row>
    <row r="12413" spans="1:12" x14ac:dyDescent="0.3">
      <c r="A12413" s="286" t="str">
        <f t="shared" si="388"/>
        <v>2019</v>
      </c>
      <c r="B12413" s="205" t="s">
        <v>679</v>
      </c>
      <c r="C12413" s="205" t="s">
        <v>680</v>
      </c>
      <c r="D12413" s="72" t="str">
        <f t="shared" si="387"/>
        <v>ago/2019</v>
      </c>
      <c r="E12413" s="206">
        <v>43679</v>
      </c>
      <c r="F12413" s="205" t="s">
        <v>513</v>
      </c>
      <c r="G12413" s="205" t="s">
        <v>284</v>
      </c>
      <c r="H12413" s="207" t="s">
        <v>203</v>
      </c>
      <c r="I12413" s="207" t="s">
        <v>289</v>
      </c>
      <c r="J12413" s="208">
        <v>240390.69</v>
      </c>
      <c r="K12413" s="79" t="str">
        <f>IFERROR(IFERROR(VLOOKUP(I12413,'DE-PARA'!B:D,3,0),VLOOKUP(I12413,'DE-PARA'!C:D,2,0)),"NÃO ENCONTRADO")</f>
        <v>Entrada Conta Aplicação (+)</v>
      </c>
      <c r="L12413" s="56" t="str">
        <f>VLOOKUP(K12413,'Base -Receita-Despesa'!$B:$AS,1,FALSE)</f>
        <v>ENTRADA CONTA APLICAÇÃO (+)</v>
      </c>
    </row>
    <row r="12414" spans="1:12" x14ac:dyDescent="0.3">
      <c r="A12414" s="286" t="str">
        <f t="shared" si="388"/>
        <v>2019</v>
      </c>
      <c r="B12414" s="205" t="s">
        <v>681</v>
      </c>
      <c r="C12414" s="205" t="s">
        <v>680</v>
      </c>
      <c r="D12414" s="72" t="str">
        <f t="shared" si="387"/>
        <v>ago/2019</v>
      </c>
      <c r="E12414" s="206">
        <v>43679</v>
      </c>
      <c r="F12414" s="205" t="s">
        <v>209</v>
      </c>
      <c r="G12414" s="205" t="s">
        <v>284</v>
      </c>
      <c r="H12414" s="207" t="s">
        <v>318</v>
      </c>
      <c r="I12414" s="207" t="s">
        <v>2125</v>
      </c>
      <c r="J12414" s="207">
        <v>-0.01</v>
      </c>
      <c r="K12414" s="79" t="str">
        <f>IFERROR(IFERROR(VLOOKUP(I12414,'DE-PARA'!B:D,3,0),VLOOKUP(I12414,'DE-PARA'!C:D,2,0)),"NÃO ENCONTRADO")</f>
        <v>Outras Saídas</v>
      </c>
      <c r="L12414" s="56" t="str">
        <f>VLOOKUP(K12414,'Base -Receita-Despesa'!$B:$AS,1,FALSE)</f>
        <v>Outras Saídas</v>
      </c>
    </row>
    <row r="12415" spans="1:12" x14ac:dyDescent="0.3">
      <c r="A12415" s="286" t="str">
        <f t="shared" si="388"/>
        <v>2019</v>
      </c>
      <c r="B12415" s="205" t="s">
        <v>679</v>
      </c>
      <c r="C12415" s="205" t="s">
        <v>680</v>
      </c>
      <c r="D12415" s="72" t="str">
        <f t="shared" si="387"/>
        <v>ago/2019</v>
      </c>
      <c r="E12415" s="206">
        <v>43679</v>
      </c>
      <c r="F12415" s="205" t="s">
        <v>209</v>
      </c>
      <c r="G12415" s="205" t="s">
        <v>284</v>
      </c>
      <c r="H12415" s="207" t="s">
        <v>196</v>
      </c>
      <c r="I12415" s="207" t="s">
        <v>2125</v>
      </c>
      <c r="J12415" s="207">
        <v>-9.5</v>
      </c>
      <c r="K12415" s="79" t="str">
        <f>IFERROR(IFERROR(VLOOKUP(I12415,'DE-PARA'!B:D,3,0),VLOOKUP(I12415,'DE-PARA'!C:D,2,0)),"NÃO ENCONTRADO")</f>
        <v>Outras Saídas</v>
      </c>
      <c r="L12415" s="56" t="str">
        <f>VLOOKUP(K12415,'Base -Receita-Despesa'!$B:$AS,1,FALSE)</f>
        <v>Outras Saídas</v>
      </c>
    </row>
    <row r="12416" spans="1:12" x14ac:dyDescent="0.3">
      <c r="A12416" s="286" t="str">
        <f t="shared" si="388"/>
        <v>2019</v>
      </c>
      <c r="B12416" s="205" t="s">
        <v>679</v>
      </c>
      <c r="C12416" s="205" t="s">
        <v>680</v>
      </c>
      <c r="D12416" s="72" t="str">
        <f t="shared" si="387"/>
        <v>ago/2019</v>
      </c>
      <c r="E12416" s="206">
        <v>43679</v>
      </c>
      <c r="F12416" s="205" t="s">
        <v>209</v>
      </c>
      <c r="G12416" s="205" t="s">
        <v>284</v>
      </c>
      <c r="H12416" s="207" t="s">
        <v>196</v>
      </c>
      <c r="I12416" s="207" t="s">
        <v>2125</v>
      </c>
      <c r="J12416" s="207">
        <v>-9.5</v>
      </c>
      <c r="K12416" s="79" t="str">
        <f>IFERROR(IFERROR(VLOOKUP(I12416,'DE-PARA'!B:D,3,0),VLOOKUP(I12416,'DE-PARA'!C:D,2,0)),"NÃO ENCONTRADO")</f>
        <v>Outras Saídas</v>
      </c>
      <c r="L12416" s="56" t="str">
        <f>VLOOKUP(K12416,'Base -Receita-Despesa'!$B:$AS,1,FALSE)</f>
        <v>Outras Saídas</v>
      </c>
    </row>
    <row r="12417" spans="1:12" x14ac:dyDescent="0.3">
      <c r="A12417" s="286" t="str">
        <f t="shared" si="388"/>
        <v>2019</v>
      </c>
      <c r="B12417" s="205" t="s">
        <v>679</v>
      </c>
      <c r="C12417" s="205" t="s">
        <v>680</v>
      </c>
      <c r="D12417" s="72" t="str">
        <f t="shared" si="387"/>
        <v>ago/2019</v>
      </c>
      <c r="E12417" s="206">
        <v>43679</v>
      </c>
      <c r="F12417" s="205" t="s">
        <v>209</v>
      </c>
      <c r="G12417" s="205" t="s">
        <v>284</v>
      </c>
      <c r="H12417" s="207" t="s">
        <v>196</v>
      </c>
      <c r="I12417" s="207" t="s">
        <v>2125</v>
      </c>
      <c r="J12417" s="207">
        <v>-9.5</v>
      </c>
      <c r="K12417" s="79" t="str">
        <f>IFERROR(IFERROR(VLOOKUP(I12417,'DE-PARA'!B:D,3,0),VLOOKUP(I12417,'DE-PARA'!C:D,2,0)),"NÃO ENCONTRADO")</f>
        <v>Outras Saídas</v>
      </c>
      <c r="L12417" s="56" t="str">
        <f>VLOOKUP(K12417,'Base -Receita-Despesa'!$B:$AS,1,FALSE)</f>
        <v>Outras Saídas</v>
      </c>
    </row>
    <row r="12418" spans="1:12" x14ac:dyDescent="0.3">
      <c r="A12418" s="286" t="str">
        <f t="shared" si="388"/>
        <v>2019</v>
      </c>
      <c r="B12418" s="205" t="s">
        <v>679</v>
      </c>
      <c r="C12418" s="205" t="s">
        <v>680</v>
      </c>
      <c r="D12418" s="72" t="str">
        <f t="shared" si="387"/>
        <v>ago/2019</v>
      </c>
      <c r="E12418" s="206">
        <v>43679</v>
      </c>
      <c r="F12418" s="205" t="s">
        <v>209</v>
      </c>
      <c r="G12418" s="205" t="s">
        <v>284</v>
      </c>
      <c r="H12418" s="207" t="s">
        <v>196</v>
      </c>
      <c r="I12418" s="207" t="s">
        <v>2125</v>
      </c>
      <c r="J12418" s="207">
        <v>-9.5</v>
      </c>
      <c r="K12418" s="79" t="str">
        <f>IFERROR(IFERROR(VLOOKUP(I12418,'DE-PARA'!B:D,3,0),VLOOKUP(I12418,'DE-PARA'!C:D,2,0)),"NÃO ENCONTRADO")</f>
        <v>Outras Saídas</v>
      </c>
      <c r="L12418" s="56" t="str">
        <f>VLOOKUP(K12418,'Base -Receita-Despesa'!$B:$AS,1,FALSE)</f>
        <v>Outras Saídas</v>
      </c>
    </row>
    <row r="12419" spans="1:12" x14ac:dyDescent="0.3">
      <c r="A12419" s="286" t="str">
        <f t="shared" si="388"/>
        <v>2019</v>
      </c>
      <c r="B12419" s="205" t="s">
        <v>679</v>
      </c>
      <c r="C12419" s="205" t="s">
        <v>680</v>
      </c>
      <c r="D12419" s="72" t="str">
        <f t="shared" si="387"/>
        <v>ago/2019</v>
      </c>
      <c r="E12419" s="206">
        <v>43679</v>
      </c>
      <c r="F12419" s="205" t="s">
        <v>209</v>
      </c>
      <c r="G12419" s="205" t="s">
        <v>284</v>
      </c>
      <c r="H12419" s="207" t="s">
        <v>196</v>
      </c>
      <c r="I12419" s="207" t="s">
        <v>2125</v>
      </c>
      <c r="J12419" s="207">
        <v>-9.5</v>
      </c>
      <c r="K12419" s="79" t="str">
        <f>IFERROR(IFERROR(VLOOKUP(I12419,'DE-PARA'!B:D,3,0),VLOOKUP(I12419,'DE-PARA'!C:D,2,0)),"NÃO ENCONTRADO")</f>
        <v>Outras Saídas</v>
      </c>
      <c r="L12419" s="56" t="str">
        <f>VLOOKUP(K12419,'Base -Receita-Despesa'!$B:$AS,1,FALSE)</f>
        <v>Outras Saídas</v>
      </c>
    </row>
    <row r="12420" spans="1:12" x14ac:dyDescent="0.3">
      <c r="A12420" s="286" t="str">
        <f t="shared" si="388"/>
        <v>2019</v>
      </c>
      <c r="B12420" s="205" t="s">
        <v>679</v>
      </c>
      <c r="C12420" s="205" t="s">
        <v>680</v>
      </c>
      <c r="D12420" s="72" t="str">
        <f t="shared" ref="D12420:D12483" si="389">TEXT(E12420,"mmm/aaaa")</f>
        <v>ago/2019</v>
      </c>
      <c r="E12420" s="206">
        <v>43679</v>
      </c>
      <c r="F12420" s="205" t="s">
        <v>209</v>
      </c>
      <c r="G12420" s="205" t="s">
        <v>284</v>
      </c>
      <c r="H12420" s="207" t="s">
        <v>196</v>
      </c>
      <c r="I12420" s="207" t="s">
        <v>2125</v>
      </c>
      <c r="J12420" s="207">
        <v>-9.5</v>
      </c>
      <c r="K12420" s="79" t="str">
        <f>IFERROR(IFERROR(VLOOKUP(I12420,'DE-PARA'!B:D,3,0),VLOOKUP(I12420,'DE-PARA'!C:D,2,0)),"NÃO ENCONTRADO")</f>
        <v>Outras Saídas</v>
      </c>
      <c r="L12420" s="56" t="str">
        <f>VLOOKUP(K12420,'Base -Receita-Despesa'!$B:$AS,1,FALSE)</f>
        <v>Outras Saídas</v>
      </c>
    </row>
    <row r="12421" spans="1:12" x14ac:dyDescent="0.3">
      <c r="A12421" s="286" t="str">
        <f t="shared" si="388"/>
        <v>2019</v>
      </c>
      <c r="B12421" s="205" t="s">
        <v>679</v>
      </c>
      <c r="C12421" s="205" t="s">
        <v>680</v>
      </c>
      <c r="D12421" s="72" t="str">
        <f t="shared" si="389"/>
        <v>ago/2019</v>
      </c>
      <c r="E12421" s="206">
        <v>43679</v>
      </c>
      <c r="F12421" s="205" t="s">
        <v>209</v>
      </c>
      <c r="G12421" s="205" t="s">
        <v>284</v>
      </c>
      <c r="H12421" s="207" t="s">
        <v>196</v>
      </c>
      <c r="I12421" s="207" t="s">
        <v>2125</v>
      </c>
      <c r="J12421" s="207">
        <v>-9.5</v>
      </c>
      <c r="K12421" s="79" t="str">
        <f>IFERROR(IFERROR(VLOOKUP(I12421,'DE-PARA'!B:D,3,0),VLOOKUP(I12421,'DE-PARA'!C:D,2,0)),"NÃO ENCONTRADO")</f>
        <v>Outras Saídas</v>
      </c>
      <c r="L12421" s="56" t="str">
        <f>VLOOKUP(K12421,'Base -Receita-Despesa'!$B:$AS,1,FALSE)</f>
        <v>Outras Saídas</v>
      </c>
    </row>
    <row r="12422" spans="1:12" x14ac:dyDescent="0.3">
      <c r="A12422" s="286" t="str">
        <f t="shared" si="388"/>
        <v>2019</v>
      </c>
      <c r="B12422" s="205" t="s">
        <v>679</v>
      </c>
      <c r="C12422" s="205" t="s">
        <v>680</v>
      </c>
      <c r="D12422" s="72" t="str">
        <f t="shared" si="389"/>
        <v>ago/2019</v>
      </c>
      <c r="E12422" s="206">
        <v>43679</v>
      </c>
      <c r="F12422" s="205" t="s">
        <v>209</v>
      </c>
      <c r="G12422" s="205" t="s">
        <v>284</v>
      </c>
      <c r="H12422" s="207" t="s">
        <v>196</v>
      </c>
      <c r="I12422" s="207" t="s">
        <v>2125</v>
      </c>
      <c r="J12422" s="207">
        <v>-9.5</v>
      </c>
      <c r="K12422" s="79" t="str">
        <f>IFERROR(IFERROR(VLOOKUP(I12422,'DE-PARA'!B:D,3,0),VLOOKUP(I12422,'DE-PARA'!C:D,2,0)),"NÃO ENCONTRADO")</f>
        <v>Outras Saídas</v>
      </c>
      <c r="L12422" s="56" t="str">
        <f>VLOOKUP(K12422,'Base -Receita-Despesa'!$B:$AS,1,FALSE)</f>
        <v>Outras Saídas</v>
      </c>
    </row>
    <row r="12423" spans="1:12" x14ac:dyDescent="0.3">
      <c r="A12423" s="286" t="str">
        <f t="shared" si="388"/>
        <v>2019</v>
      </c>
      <c r="B12423" s="205" t="s">
        <v>679</v>
      </c>
      <c r="C12423" s="205" t="s">
        <v>680</v>
      </c>
      <c r="D12423" s="72" t="str">
        <f t="shared" si="389"/>
        <v>ago/2019</v>
      </c>
      <c r="E12423" s="206">
        <v>43682</v>
      </c>
      <c r="F12423" s="205">
        <v>33</v>
      </c>
      <c r="G12423" s="205" t="s">
        <v>284</v>
      </c>
      <c r="H12423" s="207" t="s">
        <v>2161</v>
      </c>
      <c r="I12423" s="207" t="s">
        <v>233</v>
      </c>
      <c r="J12423" s="208">
        <v>-20000</v>
      </c>
      <c r="K12423" s="79" t="str">
        <f>IFERROR(IFERROR(VLOOKUP(I12423,'DE-PARA'!B:D,3,0),VLOOKUP(I12423,'DE-PARA'!C:D,2,0)),"NÃO ENCONTRADO")</f>
        <v>Pessoal</v>
      </c>
      <c r="L12423" s="56" t="str">
        <f>VLOOKUP(K12423,'Base -Receita-Despesa'!$B:$AS,1,FALSE)</f>
        <v>Pessoal</v>
      </c>
    </row>
    <row r="12424" spans="1:12" x14ac:dyDescent="0.3">
      <c r="A12424" s="286" t="str">
        <f t="shared" si="388"/>
        <v>2019</v>
      </c>
      <c r="B12424" s="205" t="s">
        <v>679</v>
      </c>
      <c r="C12424" s="205" t="s">
        <v>680</v>
      </c>
      <c r="D12424" s="72" t="str">
        <f t="shared" si="389"/>
        <v>ago/2019</v>
      </c>
      <c r="E12424" s="206">
        <v>43682</v>
      </c>
      <c r="F12424" s="205">
        <v>702</v>
      </c>
      <c r="G12424" s="205" t="s">
        <v>284</v>
      </c>
      <c r="H12424" s="207" t="s">
        <v>1899</v>
      </c>
      <c r="I12424" s="207" t="s">
        <v>249</v>
      </c>
      <c r="J12424" s="208">
        <v>-1068.3</v>
      </c>
      <c r="K12424" s="79" t="str">
        <f>IFERROR(IFERROR(VLOOKUP(I12424,'DE-PARA'!B:D,3,0),VLOOKUP(I12424,'DE-PARA'!C:D,2,0)),"NÃO ENCONTRADO")</f>
        <v>Materiais</v>
      </c>
      <c r="L12424" s="56" t="str">
        <f>VLOOKUP(K12424,'Base -Receita-Despesa'!$B:$AS,1,FALSE)</f>
        <v>Materiais</v>
      </c>
    </row>
    <row r="12425" spans="1:12" x14ac:dyDescent="0.3">
      <c r="A12425" s="286" t="str">
        <f t="shared" si="388"/>
        <v>2019</v>
      </c>
      <c r="B12425" s="205" t="s">
        <v>679</v>
      </c>
      <c r="C12425" s="205" t="s">
        <v>680</v>
      </c>
      <c r="D12425" s="72" t="str">
        <f t="shared" si="389"/>
        <v>ago/2019</v>
      </c>
      <c r="E12425" s="206">
        <v>43682</v>
      </c>
      <c r="F12425" s="205">
        <v>702</v>
      </c>
      <c r="G12425" s="205" t="s">
        <v>284</v>
      </c>
      <c r="H12425" s="207" t="s">
        <v>1899</v>
      </c>
      <c r="I12425" s="207" t="s">
        <v>189</v>
      </c>
      <c r="J12425" s="207">
        <v>-44.32</v>
      </c>
      <c r="K12425" s="79" t="str">
        <f>IFERROR(IFERROR(VLOOKUP(I12425,'DE-PARA'!B:D,3,0),VLOOKUP(I12425,'DE-PARA'!C:D,2,0)),"NÃO ENCONTRADO")</f>
        <v>Outras Saídas</v>
      </c>
      <c r="L12425" s="56" t="str">
        <f>VLOOKUP(K12425,'Base -Receita-Despesa'!$B:$AS,1,FALSE)</f>
        <v>Outras Saídas</v>
      </c>
    </row>
    <row r="12426" spans="1:12" x14ac:dyDescent="0.3">
      <c r="A12426" s="286" t="str">
        <f t="shared" si="388"/>
        <v>2019</v>
      </c>
      <c r="B12426" s="205" t="s">
        <v>679</v>
      </c>
      <c r="C12426" s="205" t="s">
        <v>680</v>
      </c>
      <c r="D12426" s="72" t="str">
        <f t="shared" si="389"/>
        <v>ago/2019</v>
      </c>
      <c r="E12426" s="206">
        <v>43682</v>
      </c>
      <c r="F12426" s="205">
        <v>792</v>
      </c>
      <c r="G12426" s="205" t="s">
        <v>284</v>
      </c>
      <c r="H12426" s="207" t="s">
        <v>1899</v>
      </c>
      <c r="I12426" s="207" t="s">
        <v>249</v>
      </c>
      <c r="J12426" s="207">
        <v>-101.85</v>
      </c>
      <c r="K12426" s="79" t="str">
        <f>IFERROR(IFERROR(VLOOKUP(I12426,'DE-PARA'!B:D,3,0),VLOOKUP(I12426,'DE-PARA'!C:D,2,0)),"NÃO ENCONTRADO")</f>
        <v>Materiais</v>
      </c>
      <c r="L12426" s="56" t="str">
        <f>VLOOKUP(K12426,'Base -Receita-Despesa'!$B:$AS,1,FALSE)</f>
        <v>Materiais</v>
      </c>
    </row>
    <row r="12427" spans="1:12" x14ac:dyDescent="0.3">
      <c r="A12427" s="286" t="str">
        <f t="shared" si="388"/>
        <v>2019</v>
      </c>
      <c r="B12427" s="205" t="s">
        <v>679</v>
      </c>
      <c r="C12427" s="205" t="s">
        <v>680</v>
      </c>
      <c r="D12427" s="72" t="str">
        <f t="shared" si="389"/>
        <v>ago/2019</v>
      </c>
      <c r="E12427" s="206">
        <v>43682</v>
      </c>
      <c r="F12427" s="205">
        <v>792</v>
      </c>
      <c r="G12427" s="205" t="s">
        <v>284</v>
      </c>
      <c r="H12427" s="207" t="s">
        <v>1899</v>
      </c>
      <c r="I12427" s="207" t="s">
        <v>189</v>
      </c>
      <c r="J12427" s="207">
        <v>-3.16</v>
      </c>
      <c r="K12427" s="79" t="str">
        <f>IFERROR(IFERROR(VLOOKUP(I12427,'DE-PARA'!B:D,3,0),VLOOKUP(I12427,'DE-PARA'!C:D,2,0)),"NÃO ENCONTRADO")</f>
        <v>Outras Saídas</v>
      </c>
      <c r="L12427" s="56" t="str">
        <f>VLOOKUP(K12427,'Base -Receita-Despesa'!$B:$AS,1,FALSE)</f>
        <v>Outras Saídas</v>
      </c>
    </row>
    <row r="12428" spans="1:12" x14ac:dyDescent="0.3">
      <c r="A12428" s="286" t="str">
        <f t="shared" si="388"/>
        <v>2019</v>
      </c>
      <c r="B12428" s="205" t="s">
        <v>679</v>
      </c>
      <c r="C12428" s="205" t="s">
        <v>680</v>
      </c>
      <c r="D12428" s="72" t="str">
        <f t="shared" si="389"/>
        <v>ago/2019</v>
      </c>
      <c r="E12428" s="206">
        <v>43682</v>
      </c>
      <c r="F12428" s="205" t="s">
        <v>513</v>
      </c>
      <c r="G12428" s="205" t="s">
        <v>284</v>
      </c>
      <c r="H12428" s="207" t="s">
        <v>203</v>
      </c>
      <c r="I12428" s="207" t="s">
        <v>289</v>
      </c>
      <c r="J12428" s="208">
        <v>21643.71</v>
      </c>
      <c r="K12428" s="79" t="str">
        <f>IFERROR(IFERROR(VLOOKUP(I12428,'DE-PARA'!B:D,3,0),VLOOKUP(I12428,'DE-PARA'!C:D,2,0)),"NÃO ENCONTRADO")</f>
        <v>Entrada Conta Aplicação (+)</v>
      </c>
      <c r="L12428" s="56" t="str">
        <f>VLOOKUP(K12428,'Base -Receita-Despesa'!$B:$AS,1,FALSE)</f>
        <v>ENTRADA CONTA APLICAÇÃO (+)</v>
      </c>
    </row>
    <row r="12429" spans="1:12" x14ac:dyDescent="0.3">
      <c r="A12429" s="286" t="str">
        <f t="shared" si="388"/>
        <v>2019</v>
      </c>
      <c r="B12429" s="205" t="s">
        <v>679</v>
      </c>
      <c r="C12429" s="205" t="s">
        <v>680</v>
      </c>
      <c r="D12429" s="72" t="str">
        <f t="shared" si="389"/>
        <v>ago/2019</v>
      </c>
      <c r="E12429" s="206">
        <v>43682</v>
      </c>
      <c r="F12429" s="205" t="s">
        <v>209</v>
      </c>
      <c r="G12429" s="205" t="s">
        <v>284</v>
      </c>
      <c r="H12429" s="207" t="s">
        <v>133</v>
      </c>
      <c r="I12429" s="207" t="s">
        <v>2125</v>
      </c>
      <c r="J12429" s="207">
        <v>-416.58</v>
      </c>
      <c r="K12429" s="79" t="str">
        <f>IFERROR(IFERROR(VLOOKUP(I12429,'DE-PARA'!B:D,3,0),VLOOKUP(I12429,'DE-PARA'!C:D,2,0)),"NÃO ENCONTRADO")</f>
        <v>Outras Saídas</v>
      </c>
      <c r="L12429" s="56" t="str">
        <f>VLOOKUP(K12429,'Base -Receita-Despesa'!$B:$AS,1,FALSE)</f>
        <v>Outras Saídas</v>
      </c>
    </row>
    <row r="12430" spans="1:12" x14ac:dyDescent="0.3">
      <c r="A12430" s="286" t="str">
        <f t="shared" si="388"/>
        <v>2019</v>
      </c>
      <c r="B12430" s="205" t="s">
        <v>679</v>
      </c>
      <c r="C12430" s="205" t="s">
        <v>680</v>
      </c>
      <c r="D12430" s="72" t="str">
        <f t="shared" si="389"/>
        <v>ago/2019</v>
      </c>
      <c r="E12430" s="206">
        <v>43682</v>
      </c>
      <c r="F12430" s="205" t="s">
        <v>209</v>
      </c>
      <c r="G12430" s="205" t="s">
        <v>284</v>
      </c>
      <c r="H12430" s="207" t="s">
        <v>295</v>
      </c>
      <c r="I12430" s="207" t="s">
        <v>2125</v>
      </c>
      <c r="J12430" s="207">
        <v>-9.5</v>
      </c>
      <c r="K12430" s="79" t="str">
        <f>IFERROR(IFERROR(VLOOKUP(I12430,'DE-PARA'!B:D,3,0),VLOOKUP(I12430,'DE-PARA'!C:D,2,0)),"NÃO ENCONTRADO")</f>
        <v>Outras Saídas</v>
      </c>
      <c r="L12430" s="56" t="str">
        <f>VLOOKUP(K12430,'Base -Receita-Despesa'!$B:$AS,1,FALSE)</f>
        <v>Outras Saídas</v>
      </c>
    </row>
    <row r="12431" spans="1:12" x14ac:dyDescent="0.3">
      <c r="A12431" s="286" t="str">
        <f t="shared" si="388"/>
        <v>2019</v>
      </c>
      <c r="B12431" s="205" t="s">
        <v>679</v>
      </c>
      <c r="C12431" s="205" t="s">
        <v>680</v>
      </c>
      <c r="D12431" s="72" t="str">
        <f t="shared" si="389"/>
        <v>ago/2019</v>
      </c>
      <c r="E12431" s="206">
        <v>43683</v>
      </c>
      <c r="F12431" s="205">
        <v>28</v>
      </c>
      <c r="G12431" s="205" t="s">
        <v>284</v>
      </c>
      <c r="H12431" s="207" t="s">
        <v>2162</v>
      </c>
      <c r="I12431" s="207" t="s">
        <v>137</v>
      </c>
      <c r="J12431" s="208">
        <v>-3729.92</v>
      </c>
      <c r="K12431" s="79" t="str">
        <f>IFERROR(IFERROR(VLOOKUP(I12431,'DE-PARA'!B:D,3,0),VLOOKUP(I12431,'DE-PARA'!C:D,2,0)),"NÃO ENCONTRADO")</f>
        <v>Materiais</v>
      </c>
      <c r="L12431" s="56" t="str">
        <f>VLOOKUP(K12431,'Base -Receita-Despesa'!$B:$AS,1,FALSE)</f>
        <v>Materiais</v>
      </c>
    </row>
    <row r="12432" spans="1:12" x14ac:dyDescent="0.3">
      <c r="A12432" s="286" t="str">
        <f t="shared" si="388"/>
        <v>2019</v>
      </c>
      <c r="B12432" s="205" t="s">
        <v>679</v>
      </c>
      <c r="C12432" s="205" t="s">
        <v>680</v>
      </c>
      <c r="D12432" s="72" t="str">
        <f t="shared" si="389"/>
        <v>ago/2019</v>
      </c>
      <c r="E12432" s="206">
        <v>43683</v>
      </c>
      <c r="F12432" s="205">
        <v>47</v>
      </c>
      <c r="G12432" s="205" t="s">
        <v>284</v>
      </c>
      <c r="H12432" s="207" t="s">
        <v>1970</v>
      </c>
      <c r="I12432" s="207" t="s">
        <v>238</v>
      </c>
      <c r="J12432" s="207">
        <v>-112</v>
      </c>
      <c r="K12432" s="79" t="str">
        <f>IFERROR(IFERROR(VLOOKUP(I12432,'DE-PARA'!B:D,3,0),VLOOKUP(I12432,'DE-PARA'!C:D,2,0)),"NÃO ENCONTRADO")</f>
        <v>Materiais</v>
      </c>
      <c r="L12432" s="56" t="str">
        <f>VLOOKUP(K12432,'Base -Receita-Despesa'!$B:$AS,1,FALSE)</f>
        <v>Materiais</v>
      </c>
    </row>
    <row r="12433" spans="1:12" x14ac:dyDescent="0.3">
      <c r="A12433" s="286" t="str">
        <f t="shared" si="388"/>
        <v>2019</v>
      </c>
      <c r="B12433" s="205" t="s">
        <v>679</v>
      </c>
      <c r="C12433" s="205" t="s">
        <v>680</v>
      </c>
      <c r="D12433" s="72" t="str">
        <f t="shared" si="389"/>
        <v>ago/2019</v>
      </c>
      <c r="E12433" s="206">
        <v>43683</v>
      </c>
      <c r="F12433" s="205">
        <v>264</v>
      </c>
      <c r="G12433" s="205" t="s">
        <v>284</v>
      </c>
      <c r="H12433" s="207" t="s">
        <v>342</v>
      </c>
      <c r="I12433" s="207" t="s">
        <v>263</v>
      </c>
      <c r="J12433" s="208">
        <v>-6500</v>
      </c>
      <c r="K12433" s="79" t="str">
        <f>IFERROR(IFERROR(VLOOKUP(I12433,'DE-PARA'!B:D,3,0),VLOOKUP(I12433,'DE-PARA'!C:D,2,0)),"NÃO ENCONTRADO")</f>
        <v>Serviços</v>
      </c>
      <c r="L12433" s="56" t="str">
        <f>VLOOKUP(K12433,'Base -Receita-Despesa'!$B:$AS,1,FALSE)</f>
        <v>Serviços</v>
      </c>
    </row>
    <row r="12434" spans="1:12" x14ac:dyDescent="0.3">
      <c r="A12434" s="286" t="str">
        <f t="shared" si="388"/>
        <v>2019</v>
      </c>
      <c r="B12434" s="205" t="s">
        <v>679</v>
      </c>
      <c r="C12434" s="205" t="s">
        <v>680</v>
      </c>
      <c r="D12434" s="72" t="str">
        <f t="shared" si="389"/>
        <v>ago/2019</v>
      </c>
      <c r="E12434" s="206">
        <v>43683</v>
      </c>
      <c r="F12434" s="205">
        <v>297</v>
      </c>
      <c r="G12434" s="205" t="s">
        <v>284</v>
      </c>
      <c r="H12434" s="207" t="s">
        <v>2163</v>
      </c>
      <c r="I12434" s="207" t="s">
        <v>167</v>
      </c>
      <c r="J12434" s="207">
        <v>-315</v>
      </c>
      <c r="K12434" s="79" t="str">
        <f>IFERROR(IFERROR(VLOOKUP(I12434,'DE-PARA'!B:D,3,0),VLOOKUP(I12434,'DE-PARA'!C:D,2,0)),"NÃO ENCONTRADO")</f>
        <v>Materiais</v>
      </c>
      <c r="L12434" s="56" t="str">
        <f>VLOOKUP(K12434,'Base -Receita-Despesa'!$B:$AS,1,FALSE)</f>
        <v>Materiais</v>
      </c>
    </row>
    <row r="12435" spans="1:12" x14ac:dyDescent="0.3">
      <c r="A12435" s="286" t="str">
        <f t="shared" si="388"/>
        <v>2019</v>
      </c>
      <c r="B12435" s="205" t="s">
        <v>679</v>
      </c>
      <c r="C12435" s="205" t="s">
        <v>680</v>
      </c>
      <c r="D12435" s="72" t="str">
        <f t="shared" si="389"/>
        <v>ago/2019</v>
      </c>
      <c r="E12435" s="206">
        <v>43683</v>
      </c>
      <c r="F12435" s="205">
        <v>307</v>
      </c>
      <c r="G12435" s="205" t="s">
        <v>284</v>
      </c>
      <c r="H12435" s="207" t="s">
        <v>1883</v>
      </c>
      <c r="I12435" s="207" t="s">
        <v>137</v>
      </c>
      <c r="J12435" s="208">
        <v>-4884.45</v>
      </c>
      <c r="K12435" s="79" t="str">
        <f>IFERROR(IFERROR(VLOOKUP(I12435,'DE-PARA'!B:D,3,0),VLOOKUP(I12435,'DE-PARA'!C:D,2,0)),"NÃO ENCONTRADO")</f>
        <v>Materiais</v>
      </c>
      <c r="L12435" s="56" t="str">
        <f>VLOOKUP(K12435,'Base -Receita-Despesa'!$B:$AS,1,FALSE)</f>
        <v>Materiais</v>
      </c>
    </row>
    <row r="12436" spans="1:12" x14ac:dyDescent="0.3">
      <c r="A12436" s="286" t="str">
        <f t="shared" si="388"/>
        <v>2019</v>
      </c>
      <c r="B12436" s="205" t="s">
        <v>679</v>
      </c>
      <c r="C12436" s="205" t="s">
        <v>680</v>
      </c>
      <c r="D12436" s="72" t="str">
        <f t="shared" si="389"/>
        <v>ago/2019</v>
      </c>
      <c r="E12436" s="206">
        <v>43683</v>
      </c>
      <c r="F12436" s="205">
        <v>391</v>
      </c>
      <c r="G12436" s="205" t="s">
        <v>284</v>
      </c>
      <c r="H12436" s="207" t="s">
        <v>339</v>
      </c>
      <c r="I12436" s="207" t="s">
        <v>164</v>
      </c>
      <c r="J12436" s="208">
        <v>-24900</v>
      </c>
      <c r="K12436" s="79" t="str">
        <f>IFERROR(IFERROR(VLOOKUP(I12436,'DE-PARA'!B:D,3,0),VLOOKUP(I12436,'DE-PARA'!C:D,2,0)),"NÃO ENCONTRADO")</f>
        <v>Serviços</v>
      </c>
      <c r="L12436" s="56" t="str">
        <f>VLOOKUP(K12436,'Base -Receita-Despesa'!$B:$AS,1,FALSE)</f>
        <v>Serviços</v>
      </c>
    </row>
    <row r="12437" spans="1:12" x14ac:dyDescent="0.3">
      <c r="A12437" s="286" t="str">
        <f t="shared" si="388"/>
        <v>2019</v>
      </c>
      <c r="B12437" s="205" t="s">
        <v>679</v>
      </c>
      <c r="C12437" s="205" t="s">
        <v>680</v>
      </c>
      <c r="D12437" s="72" t="str">
        <f t="shared" si="389"/>
        <v>ago/2019</v>
      </c>
      <c r="E12437" s="206">
        <v>43683</v>
      </c>
      <c r="F12437" s="205">
        <v>464</v>
      </c>
      <c r="G12437" s="205" t="s">
        <v>284</v>
      </c>
      <c r="H12437" s="207" t="s">
        <v>322</v>
      </c>
      <c r="I12437" s="207" t="s">
        <v>118</v>
      </c>
      <c r="J12437" s="208">
        <v>-58850</v>
      </c>
      <c r="K12437" s="79" t="str">
        <f>IFERROR(IFERROR(VLOOKUP(I12437,'DE-PARA'!B:D,3,0),VLOOKUP(I12437,'DE-PARA'!C:D,2,0)),"NÃO ENCONTRADO")</f>
        <v>Serviços</v>
      </c>
      <c r="L12437" s="56" t="str">
        <f>VLOOKUP(K12437,'Base -Receita-Despesa'!$B:$AS,1,FALSE)</f>
        <v>Serviços</v>
      </c>
    </row>
    <row r="12438" spans="1:12" x14ac:dyDescent="0.3">
      <c r="A12438" s="286" t="str">
        <f t="shared" si="388"/>
        <v>2019</v>
      </c>
      <c r="B12438" s="205" t="s">
        <v>679</v>
      </c>
      <c r="C12438" s="205" t="s">
        <v>680</v>
      </c>
      <c r="D12438" s="72" t="str">
        <f t="shared" si="389"/>
        <v>ago/2019</v>
      </c>
      <c r="E12438" s="206">
        <v>43683</v>
      </c>
      <c r="F12438" s="205">
        <v>1105</v>
      </c>
      <c r="G12438" s="205" t="s">
        <v>284</v>
      </c>
      <c r="H12438" s="207" t="s">
        <v>1571</v>
      </c>
      <c r="I12438" s="207" t="s">
        <v>249</v>
      </c>
      <c r="J12438" s="207">
        <v>-799.6</v>
      </c>
      <c r="K12438" s="79" t="str">
        <f>IFERROR(IFERROR(VLOOKUP(I12438,'DE-PARA'!B:D,3,0),VLOOKUP(I12438,'DE-PARA'!C:D,2,0)),"NÃO ENCONTRADO")</f>
        <v>Materiais</v>
      </c>
      <c r="L12438" s="56" t="str">
        <f>VLOOKUP(K12438,'Base -Receita-Despesa'!$B:$AS,1,FALSE)</f>
        <v>Materiais</v>
      </c>
    </row>
    <row r="12439" spans="1:12" x14ac:dyDescent="0.3">
      <c r="A12439" s="286" t="str">
        <f t="shared" si="388"/>
        <v>2019</v>
      </c>
      <c r="B12439" s="205" t="s">
        <v>679</v>
      </c>
      <c r="C12439" s="205" t="s">
        <v>680</v>
      </c>
      <c r="D12439" s="72" t="str">
        <f t="shared" si="389"/>
        <v>ago/2019</v>
      </c>
      <c r="E12439" s="206">
        <v>43683</v>
      </c>
      <c r="F12439" s="212">
        <v>1137</v>
      </c>
      <c r="G12439" s="212" t="s">
        <v>300</v>
      </c>
      <c r="H12439" s="229" t="s">
        <v>1571</v>
      </c>
      <c r="I12439" s="229" t="s">
        <v>249</v>
      </c>
      <c r="J12439" s="229">
        <v>-427.52</v>
      </c>
      <c r="K12439" s="79" t="str">
        <f>IFERROR(IFERROR(VLOOKUP(I12439,'DE-PARA'!B:D,3,0),VLOOKUP(I12439,'DE-PARA'!C:D,2,0)),"NÃO ENCONTRADO")</f>
        <v>Materiais</v>
      </c>
      <c r="L12439" s="56" t="str">
        <f>VLOOKUP(K12439,'Base -Receita-Despesa'!$B:$AS,1,FALSE)</f>
        <v>Materiais</v>
      </c>
    </row>
    <row r="12440" spans="1:12" x14ac:dyDescent="0.3">
      <c r="A12440" s="286" t="str">
        <f t="shared" si="388"/>
        <v>2019</v>
      </c>
      <c r="B12440" s="205" t="s">
        <v>679</v>
      </c>
      <c r="C12440" s="205" t="s">
        <v>680</v>
      </c>
      <c r="D12440" s="72" t="str">
        <f t="shared" si="389"/>
        <v>ago/2019</v>
      </c>
      <c r="E12440" s="206">
        <v>43683</v>
      </c>
      <c r="F12440" s="205">
        <v>1149</v>
      </c>
      <c r="G12440" s="205" t="s">
        <v>300</v>
      </c>
      <c r="H12440" s="207" t="s">
        <v>1571</v>
      </c>
      <c r="I12440" s="207" t="s">
        <v>249</v>
      </c>
      <c r="J12440" s="207">
        <v>-399.8</v>
      </c>
      <c r="K12440" s="79" t="str">
        <f>IFERROR(IFERROR(VLOOKUP(I12440,'DE-PARA'!B:D,3,0),VLOOKUP(I12440,'DE-PARA'!C:D,2,0)),"NÃO ENCONTRADO")</f>
        <v>Materiais</v>
      </c>
      <c r="L12440" s="56" t="str">
        <f>VLOOKUP(K12440,'Base -Receita-Despesa'!$B:$AS,1,FALSE)</f>
        <v>Materiais</v>
      </c>
    </row>
    <row r="12441" spans="1:12" x14ac:dyDescent="0.3">
      <c r="A12441" s="286" t="str">
        <f t="shared" si="388"/>
        <v>2019</v>
      </c>
      <c r="B12441" s="205" t="s">
        <v>679</v>
      </c>
      <c r="C12441" s="205" t="s">
        <v>680</v>
      </c>
      <c r="D12441" s="72" t="str">
        <f t="shared" si="389"/>
        <v>ago/2019</v>
      </c>
      <c r="E12441" s="206">
        <v>43683</v>
      </c>
      <c r="F12441" s="205">
        <v>1149</v>
      </c>
      <c r="G12441" s="205" t="s">
        <v>286</v>
      </c>
      <c r="H12441" s="207" t="s">
        <v>1571</v>
      </c>
      <c r="I12441" s="207" t="s">
        <v>249</v>
      </c>
      <c r="J12441" s="207">
        <v>-399.8</v>
      </c>
      <c r="K12441" s="79" t="str">
        <f>IFERROR(IFERROR(VLOOKUP(I12441,'DE-PARA'!B:D,3,0),VLOOKUP(I12441,'DE-PARA'!C:D,2,0)),"NÃO ENCONTRADO")</f>
        <v>Materiais</v>
      </c>
      <c r="L12441" s="56" t="str">
        <f>VLOOKUP(K12441,'Base -Receita-Despesa'!$B:$AS,1,FALSE)</f>
        <v>Materiais</v>
      </c>
    </row>
    <row r="12442" spans="1:12" x14ac:dyDescent="0.3">
      <c r="A12442" s="286" t="str">
        <f t="shared" si="388"/>
        <v>2019</v>
      </c>
      <c r="B12442" s="205" t="s">
        <v>679</v>
      </c>
      <c r="C12442" s="205" t="s">
        <v>680</v>
      </c>
      <c r="D12442" s="72" t="str">
        <f t="shared" si="389"/>
        <v>ago/2019</v>
      </c>
      <c r="E12442" s="206">
        <v>43683</v>
      </c>
      <c r="F12442" s="205">
        <v>3563</v>
      </c>
      <c r="G12442" s="205" t="s">
        <v>284</v>
      </c>
      <c r="H12442" s="207" t="s">
        <v>1976</v>
      </c>
      <c r="I12442" s="207" t="s">
        <v>238</v>
      </c>
      <c r="J12442" s="207">
        <v>-939</v>
      </c>
      <c r="K12442" s="79" t="str">
        <f>IFERROR(IFERROR(VLOOKUP(I12442,'DE-PARA'!B:D,3,0),VLOOKUP(I12442,'DE-PARA'!C:D,2,0)),"NÃO ENCONTRADO")</f>
        <v>Materiais</v>
      </c>
      <c r="L12442" s="56" t="str">
        <f>VLOOKUP(K12442,'Base -Receita-Despesa'!$B:$AS,1,FALSE)</f>
        <v>Materiais</v>
      </c>
    </row>
    <row r="12443" spans="1:12" x14ac:dyDescent="0.3">
      <c r="A12443" s="286" t="str">
        <f t="shared" si="388"/>
        <v>2019</v>
      </c>
      <c r="B12443" s="205" t="s">
        <v>679</v>
      </c>
      <c r="C12443" s="205" t="s">
        <v>680</v>
      </c>
      <c r="D12443" s="72" t="str">
        <f t="shared" si="389"/>
        <v>ago/2019</v>
      </c>
      <c r="E12443" s="206">
        <v>43683</v>
      </c>
      <c r="F12443" s="205">
        <v>3651</v>
      </c>
      <c r="G12443" s="205" t="s">
        <v>284</v>
      </c>
      <c r="H12443" s="207" t="s">
        <v>1976</v>
      </c>
      <c r="I12443" s="207" t="s">
        <v>238</v>
      </c>
      <c r="J12443" s="207">
        <v>-934</v>
      </c>
      <c r="K12443" s="79" t="str">
        <f>IFERROR(IFERROR(VLOOKUP(I12443,'DE-PARA'!B:D,3,0),VLOOKUP(I12443,'DE-PARA'!C:D,2,0)),"NÃO ENCONTRADO")</f>
        <v>Materiais</v>
      </c>
      <c r="L12443" s="56" t="str">
        <f>VLOOKUP(K12443,'Base -Receita-Despesa'!$B:$AS,1,FALSE)</f>
        <v>Materiais</v>
      </c>
    </row>
    <row r="12444" spans="1:12" x14ac:dyDescent="0.3">
      <c r="A12444" s="286" t="str">
        <f t="shared" si="388"/>
        <v>2019</v>
      </c>
      <c r="B12444" s="205" t="s">
        <v>679</v>
      </c>
      <c r="C12444" s="205" t="s">
        <v>680</v>
      </c>
      <c r="D12444" s="72" t="str">
        <f t="shared" si="389"/>
        <v>ago/2019</v>
      </c>
      <c r="E12444" s="206">
        <v>43683</v>
      </c>
      <c r="F12444" s="205">
        <v>3656</v>
      </c>
      <c r="G12444" s="205" t="s">
        <v>284</v>
      </c>
      <c r="H12444" s="207" t="s">
        <v>1976</v>
      </c>
      <c r="I12444" s="207" t="s">
        <v>238</v>
      </c>
      <c r="J12444" s="207">
        <v>-215</v>
      </c>
      <c r="K12444" s="79" t="str">
        <f>IFERROR(IFERROR(VLOOKUP(I12444,'DE-PARA'!B:D,3,0),VLOOKUP(I12444,'DE-PARA'!C:D,2,0)),"NÃO ENCONTRADO")</f>
        <v>Materiais</v>
      </c>
      <c r="L12444" s="56" t="str">
        <f>VLOOKUP(K12444,'Base -Receita-Despesa'!$B:$AS,1,FALSE)</f>
        <v>Materiais</v>
      </c>
    </row>
    <row r="12445" spans="1:12" x14ac:dyDescent="0.3">
      <c r="A12445" s="286" t="str">
        <f t="shared" si="388"/>
        <v>2019</v>
      </c>
      <c r="B12445" s="205" t="s">
        <v>679</v>
      </c>
      <c r="C12445" s="205" t="s">
        <v>680</v>
      </c>
      <c r="D12445" s="72" t="str">
        <f t="shared" si="389"/>
        <v>ago/2019</v>
      </c>
      <c r="E12445" s="206">
        <v>43683</v>
      </c>
      <c r="F12445" s="205">
        <v>3867</v>
      </c>
      <c r="G12445" s="205" t="s">
        <v>284</v>
      </c>
      <c r="H12445" s="207" t="s">
        <v>1600</v>
      </c>
      <c r="I12445" s="207" t="s">
        <v>238</v>
      </c>
      <c r="J12445" s="208">
        <v>-4702.3999999999996</v>
      </c>
      <c r="K12445" s="79" t="str">
        <f>IFERROR(IFERROR(VLOOKUP(I12445,'DE-PARA'!B:D,3,0),VLOOKUP(I12445,'DE-PARA'!C:D,2,0)),"NÃO ENCONTRADO")</f>
        <v>Materiais</v>
      </c>
      <c r="L12445" s="56" t="str">
        <f>VLOOKUP(K12445,'Base -Receita-Despesa'!$B:$AS,1,FALSE)</f>
        <v>Materiais</v>
      </c>
    </row>
    <row r="12446" spans="1:12" x14ac:dyDescent="0.3">
      <c r="A12446" s="286" t="str">
        <f t="shared" si="388"/>
        <v>2019</v>
      </c>
      <c r="B12446" s="205" t="s">
        <v>679</v>
      </c>
      <c r="C12446" s="205" t="s">
        <v>680</v>
      </c>
      <c r="D12446" s="72" t="str">
        <f t="shared" si="389"/>
        <v>ago/2019</v>
      </c>
      <c r="E12446" s="206">
        <v>43683</v>
      </c>
      <c r="F12446" s="205">
        <v>3893</v>
      </c>
      <c r="G12446" s="205" t="s">
        <v>284</v>
      </c>
      <c r="H12446" s="207" t="s">
        <v>1600</v>
      </c>
      <c r="I12446" s="207" t="s">
        <v>238</v>
      </c>
      <c r="J12446" s="208">
        <v>-5625</v>
      </c>
      <c r="K12446" s="79" t="str">
        <f>IFERROR(IFERROR(VLOOKUP(I12446,'DE-PARA'!B:D,3,0),VLOOKUP(I12446,'DE-PARA'!C:D,2,0)),"NÃO ENCONTRADO")</f>
        <v>Materiais</v>
      </c>
      <c r="L12446" s="56" t="str">
        <f>VLOOKUP(K12446,'Base -Receita-Despesa'!$B:$AS,1,FALSE)</f>
        <v>Materiais</v>
      </c>
    </row>
    <row r="12447" spans="1:12" x14ac:dyDescent="0.3">
      <c r="A12447" s="286" t="str">
        <f t="shared" si="388"/>
        <v>2019</v>
      </c>
      <c r="B12447" s="205" t="s">
        <v>679</v>
      </c>
      <c r="C12447" s="205" t="s">
        <v>680</v>
      </c>
      <c r="D12447" s="72" t="str">
        <f t="shared" si="389"/>
        <v>ago/2019</v>
      </c>
      <c r="E12447" s="206">
        <v>43683</v>
      </c>
      <c r="F12447" s="205">
        <v>3930</v>
      </c>
      <c r="G12447" s="205" t="s">
        <v>284</v>
      </c>
      <c r="H12447" s="207" t="s">
        <v>1600</v>
      </c>
      <c r="I12447" s="207" t="s">
        <v>238</v>
      </c>
      <c r="J12447" s="208">
        <v>-2669.76</v>
      </c>
      <c r="K12447" s="79" t="str">
        <f>IFERROR(IFERROR(VLOOKUP(I12447,'DE-PARA'!B:D,3,0),VLOOKUP(I12447,'DE-PARA'!C:D,2,0)),"NÃO ENCONTRADO")</f>
        <v>Materiais</v>
      </c>
      <c r="L12447" s="56" t="str">
        <f>VLOOKUP(K12447,'Base -Receita-Despesa'!$B:$AS,1,FALSE)</f>
        <v>Materiais</v>
      </c>
    </row>
    <row r="12448" spans="1:12" x14ac:dyDescent="0.3">
      <c r="A12448" s="286" t="str">
        <f t="shared" si="388"/>
        <v>2019</v>
      </c>
      <c r="B12448" s="205" t="s">
        <v>679</v>
      </c>
      <c r="C12448" s="205" t="s">
        <v>680</v>
      </c>
      <c r="D12448" s="72" t="str">
        <f t="shared" si="389"/>
        <v>ago/2019</v>
      </c>
      <c r="E12448" s="206">
        <v>43683</v>
      </c>
      <c r="F12448" s="205">
        <v>3932</v>
      </c>
      <c r="G12448" s="205" t="s">
        <v>284</v>
      </c>
      <c r="H12448" s="207" t="s">
        <v>1600</v>
      </c>
      <c r="I12448" s="207" t="s">
        <v>238</v>
      </c>
      <c r="J12448" s="207">
        <v>-400</v>
      </c>
      <c r="K12448" s="79" t="str">
        <f>IFERROR(IFERROR(VLOOKUP(I12448,'DE-PARA'!B:D,3,0),VLOOKUP(I12448,'DE-PARA'!C:D,2,0)),"NÃO ENCONTRADO")</f>
        <v>Materiais</v>
      </c>
      <c r="L12448" s="56" t="str">
        <f>VLOOKUP(K12448,'Base -Receita-Despesa'!$B:$AS,1,FALSE)</f>
        <v>Materiais</v>
      </c>
    </row>
    <row r="12449" spans="1:12" x14ac:dyDescent="0.3">
      <c r="A12449" s="286" t="str">
        <f t="shared" si="388"/>
        <v>2019</v>
      </c>
      <c r="B12449" s="205" t="s">
        <v>679</v>
      </c>
      <c r="C12449" s="205" t="s">
        <v>680</v>
      </c>
      <c r="D12449" s="72" t="str">
        <f t="shared" si="389"/>
        <v>ago/2019</v>
      </c>
      <c r="E12449" s="206">
        <v>43683</v>
      </c>
      <c r="F12449" s="205">
        <v>8347</v>
      </c>
      <c r="G12449" s="205" t="s">
        <v>284</v>
      </c>
      <c r="H12449" s="207" t="s">
        <v>1900</v>
      </c>
      <c r="I12449" s="207" t="s">
        <v>244</v>
      </c>
      <c r="J12449" s="208">
        <v>-1371.5</v>
      </c>
      <c r="K12449" s="79" t="str">
        <f>IFERROR(IFERROR(VLOOKUP(I12449,'DE-PARA'!B:D,3,0),VLOOKUP(I12449,'DE-PARA'!C:D,2,0)),"NÃO ENCONTRADO")</f>
        <v>Materiais</v>
      </c>
      <c r="L12449" s="56" t="str">
        <f>VLOOKUP(K12449,'Base -Receita-Despesa'!$B:$AS,1,FALSE)</f>
        <v>Materiais</v>
      </c>
    </row>
    <row r="12450" spans="1:12" x14ac:dyDescent="0.3">
      <c r="A12450" s="286" t="str">
        <f t="shared" si="388"/>
        <v>2019</v>
      </c>
      <c r="B12450" s="205" t="s">
        <v>679</v>
      </c>
      <c r="C12450" s="205" t="s">
        <v>680</v>
      </c>
      <c r="D12450" s="72" t="str">
        <f t="shared" si="389"/>
        <v>ago/2019</v>
      </c>
      <c r="E12450" s="206">
        <v>43683</v>
      </c>
      <c r="F12450" s="205">
        <v>8347</v>
      </c>
      <c r="G12450" s="205" t="s">
        <v>284</v>
      </c>
      <c r="H12450" s="207" t="s">
        <v>1900</v>
      </c>
      <c r="I12450" s="207" t="s">
        <v>189</v>
      </c>
      <c r="J12450" s="207">
        <v>-224.65</v>
      </c>
      <c r="K12450" s="79" t="str">
        <f>IFERROR(IFERROR(VLOOKUP(I12450,'DE-PARA'!B:D,3,0),VLOOKUP(I12450,'DE-PARA'!C:D,2,0)),"NÃO ENCONTRADO")</f>
        <v>Outras Saídas</v>
      </c>
      <c r="L12450" s="56" t="str">
        <f>VLOOKUP(K12450,'Base -Receita-Despesa'!$B:$AS,1,FALSE)</f>
        <v>Outras Saídas</v>
      </c>
    </row>
    <row r="12451" spans="1:12" x14ac:dyDescent="0.3">
      <c r="A12451" s="286" t="str">
        <f t="shared" si="388"/>
        <v>2019</v>
      </c>
      <c r="B12451" s="205" t="s">
        <v>679</v>
      </c>
      <c r="C12451" s="205" t="s">
        <v>680</v>
      </c>
      <c r="D12451" s="72" t="str">
        <f t="shared" si="389"/>
        <v>ago/2019</v>
      </c>
      <c r="E12451" s="206">
        <v>43683</v>
      </c>
      <c r="F12451" s="205">
        <v>11586</v>
      </c>
      <c r="G12451" s="205" t="s">
        <v>284</v>
      </c>
      <c r="H12451" s="207" t="s">
        <v>1901</v>
      </c>
      <c r="I12451" s="207" t="s">
        <v>239</v>
      </c>
      <c r="J12451" s="207">
        <v>-558</v>
      </c>
      <c r="K12451" s="79" t="str">
        <f>IFERROR(IFERROR(VLOOKUP(I12451,'DE-PARA'!B:D,3,0),VLOOKUP(I12451,'DE-PARA'!C:D,2,0)),"NÃO ENCONTRADO")</f>
        <v>Materiais</v>
      </c>
      <c r="L12451" s="56" t="str">
        <f>VLOOKUP(K12451,'Base -Receita-Despesa'!$B:$AS,1,FALSE)</f>
        <v>Materiais</v>
      </c>
    </row>
    <row r="12452" spans="1:12" x14ac:dyDescent="0.3">
      <c r="A12452" s="286" t="str">
        <f t="shared" si="388"/>
        <v>2019</v>
      </c>
      <c r="B12452" s="205" t="s">
        <v>679</v>
      </c>
      <c r="C12452" s="205" t="s">
        <v>680</v>
      </c>
      <c r="D12452" s="72" t="str">
        <f t="shared" si="389"/>
        <v>ago/2019</v>
      </c>
      <c r="E12452" s="206">
        <v>43683</v>
      </c>
      <c r="F12452" s="205">
        <v>11587</v>
      </c>
      <c r="G12452" s="205" t="s">
        <v>284</v>
      </c>
      <c r="H12452" s="207" t="s">
        <v>1901</v>
      </c>
      <c r="I12452" s="207" t="s">
        <v>239</v>
      </c>
      <c r="J12452" s="207">
        <v>-837</v>
      </c>
      <c r="K12452" s="79" t="str">
        <f>IFERROR(IFERROR(VLOOKUP(I12452,'DE-PARA'!B:D,3,0),VLOOKUP(I12452,'DE-PARA'!C:D,2,0)),"NÃO ENCONTRADO")</f>
        <v>Materiais</v>
      </c>
      <c r="L12452" s="56" t="str">
        <f>VLOOKUP(K12452,'Base -Receita-Despesa'!$B:$AS,1,FALSE)</f>
        <v>Materiais</v>
      </c>
    </row>
    <row r="12453" spans="1:12" x14ac:dyDescent="0.3">
      <c r="A12453" s="286" t="str">
        <f t="shared" si="388"/>
        <v>2019</v>
      </c>
      <c r="B12453" s="205" t="s">
        <v>679</v>
      </c>
      <c r="C12453" s="205" t="s">
        <v>680</v>
      </c>
      <c r="D12453" s="72" t="str">
        <f t="shared" si="389"/>
        <v>ago/2019</v>
      </c>
      <c r="E12453" s="206">
        <v>43683</v>
      </c>
      <c r="F12453" s="205">
        <v>11630</v>
      </c>
      <c r="G12453" s="205" t="s">
        <v>284</v>
      </c>
      <c r="H12453" s="207" t="s">
        <v>1901</v>
      </c>
      <c r="I12453" s="207" t="s">
        <v>239</v>
      </c>
      <c r="J12453" s="207">
        <v>-520</v>
      </c>
      <c r="K12453" s="79" t="str">
        <f>IFERROR(IFERROR(VLOOKUP(I12453,'DE-PARA'!B:D,3,0),VLOOKUP(I12453,'DE-PARA'!C:D,2,0)),"NÃO ENCONTRADO")</f>
        <v>Materiais</v>
      </c>
      <c r="L12453" s="56" t="str">
        <f>VLOOKUP(K12453,'Base -Receita-Despesa'!$B:$AS,1,FALSE)</f>
        <v>Materiais</v>
      </c>
    </row>
    <row r="12454" spans="1:12" x14ac:dyDescent="0.3">
      <c r="A12454" s="286" t="str">
        <f t="shared" si="388"/>
        <v>2019</v>
      </c>
      <c r="B12454" s="205" t="s">
        <v>679</v>
      </c>
      <c r="C12454" s="205" t="s">
        <v>680</v>
      </c>
      <c r="D12454" s="72" t="str">
        <f t="shared" si="389"/>
        <v>ago/2019</v>
      </c>
      <c r="E12454" s="206">
        <v>43683</v>
      </c>
      <c r="F12454" s="205">
        <v>11810</v>
      </c>
      <c r="G12454" s="205" t="s">
        <v>284</v>
      </c>
      <c r="H12454" s="207" t="s">
        <v>1901</v>
      </c>
      <c r="I12454" s="207" t="s">
        <v>239</v>
      </c>
      <c r="J12454" s="207">
        <v>-174.9</v>
      </c>
      <c r="K12454" s="79" t="str">
        <f>IFERROR(IFERROR(VLOOKUP(I12454,'DE-PARA'!B:D,3,0),VLOOKUP(I12454,'DE-PARA'!C:D,2,0)),"NÃO ENCONTRADO")</f>
        <v>Materiais</v>
      </c>
      <c r="L12454" s="56" t="str">
        <f>VLOOKUP(K12454,'Base -Receita-Despesa'!$B:$AS,1,FALSE)</f>
        <v>Materiais</v>
      </c>
    </row>
    <row r="12455" spans="1:12" x14ac:dyDescent="0.3">
      <c r="A12455" s="286" t="str">
        <f t="shared" si="388"/>
        <v>2019</v>
      </c>
      <c r="B12455" s="205" t="s">
        <v>679</v>
      </c>
      <c r="C12455" s="205" t="s">
        <v>680</v>
      </c>
      <c r="D12455" s="72" t="str">
        <f t="shared" si="389"/>
        <v>ago/2019</v>
      </c>
      <c r="E12455" s="206">
        <v>43683</v>
      </c>
      <c r="F12455" s="205">
        <v>11811</v>
      </c>
      <c r="G12455" s="205" t="s">
        <v>284</v>
      </c>
      <c r="H12455" s="207" t="s">
        <v>1901</v>
      </c>
      <c r="I12455" s="207" t="s">
        <v>239</v>
      </c>
      <c r="J12455" s="207">
        <v>-15.8</v>
      </c>
      <c r="K12455" s="79" t="str">
        <f>IFERROR(IFERROR(VLOOKUP(I12455,'DE-PARA'!B:D,3,0),VLOOKUP(I12455,'DE-PARA'!C:D,2,0)),"NÃO ENCONTRADO")</f>
        <v>Materiais</v>
      </c>
      <c r="L12455" s="56" t="str">
        <f>VLOOKUP(K12455,'Base -Receita-Despesa'!$B:$AS,1,FALSE)</f>
        <v>Materiais</v>
      </c>
    </row>
    <row r="12456" spans="1:12" x14ac:dyDescent="0.3">
      <c r="A12456" s="286" t="str">
        <f t="shared" si="388"/>
        <v>2019</v>
      </c>
      <c r="B12456" s="205" t="s">
        <v>679</v>
      </c>
      <c r="C12456" s="205" t="s">
        <v>680</v>
      </c>
      <c r="D12456" s="72" t="str">
        <f t="shared" si="389"/>
        <v>ago/2019</v>
      </c>
      <c r="E12456" s="206">
        <v>43683</v>
      </c>
      <c r="F12456" s="205">
        <v>11812</v>
      </c>
      <c r="G12456" s="205" t="s">
        <v>284</v>
      </c>
      <c r="H12456" s="207" t="s">
        <v>1901</v>
      </c>
      <c r="I12456" s="207" t="s">
        <v>239</v>
      </c>
      <c r="J12456" s="207">
        <v>-379.5</v>
      </c>
      <c r="K12456" s="79" t="str">
        <f>IFERROR(IFERROR(VLOOKUP(I12456,'DE-PARA'!B:D,3,0),VLOOKUP(I12456,'DE-PARA'!C:D,2,0)),"NÃO ENCONTRADO")</f>
        <v>Materiais</v>
      </c>
      <c r="L12456" s="56" t="str">
        <f>VLOOKUP(K12456,'Base -Receita-Despesa'!$B:$AS,1,FALSE)</f>
        <v>Materiais</v>
      </c>
    </row>
    <row r="12457" spans="1:12" x14ac:dyDescent="0.3">
      <c r="A12457" s="286" t="str">
        <f t="shared" si="388"/>
        <v>2019</v>
      </c>
      <c r="B12457" s="205" t="s">
        <v>679</v>
      </c>
      <c r="C12457" s="205" t="s">
        <v>680</v>
      </c>
      <c r="D12457" s="72" t="str">
        <f t="shared" si="389"/>
        <v>ago/2019</v>
      </c>
      <c r="E12457" s="206">
        <v>43683</v>
      </c>
      <c r="F12457" s="205">
        <v>11830</v>
      </c>
      <c r="G12457" s="205" t="s">
        <v>284</v>
      </c>
      <c r="H12457" s="207" t="s">
        <v>1901</v>
      </c>
      <c r="I12457" s="207" t="s">
        <v>239</v>
      </c>
      <c r="J12457" s="207">
        <v>-520</v>
      </c>
      <c r="K12457" s="79" t="str">
        <f>IFERROR(IFERROR(VLOOKUP(I12457,'DE-PARA'!B:D,3,0),VLOOKUP(I12457,'DE-PARA'!C:D,2,0)),"NÃO ENCONTRADO")</f>
        <v>Materiais</v>
      </c>
      <c r="L12457" s="56" t="str">
        <f>VLOOKUP(K12457,'Base -Receita-Despesa'!$B:$AS,1,FALSE)</f>
        <v>Materiais</v>
      </c>
    </row>
    <row r="12458" spans="1:12" x14ac:dyDescent="0.3">
      <c r="A12458" s="286" t="str">
        <f t="shared" si="388"/>
        <v>2019</v>
      </c>
      <c r="B12458" s="205" t="s">
        <v>679</v>
      </c>
      <c r="C12458" s="205" t="s">
        <v>680</v>
      </c>
      <c r="D12458" s="72" t="str">
        <f t="shared" si="389"/>
        <v>ago/2019</v>
      </c>
      <c r="E12458" s="206">
        <v>43683</v>
      </c>
      <c r="F12458" s="205">
        <v>13890</v>
      </c>
      <c r="G12458" s="205" t="s">
        <v>284</v>
      </c>
      <c r="H12458" s="207" t="s">
        <v>2164</v>
      </c>
      <c r="I12458" s="207" t="s">
        <v>238</v>
      </c>
      <c r="J12458" s="208">
        <v>-1050</v>
      </c>
      <c r="K12458" s="79" t="str">
        <f>IFERROR(IFERROR(VLOOKUP(I12458,'DE-PARA'!B:D,3,0),VLOOKUP(I12458,'DE-PARA'!C:D,2,0)),"NÃO ENCONTRADO")</f>
        <v>Materiais</v>
      </c>
      <c r="L12458" s="56" t="str">
        <f>VLOOKUP(K12458,'Base -Receita-Despesa'!$B:$AS,1,FALSE)</f>
        <v>Materiais</v>
      </c>
    </row>
    <row r="12459" spans="1:12" x14ac:dyDescent="0.3">
      <c r="A12459" s="286" t="str">
        <f t="shared" si="388"/>
        <v>2019</v>
      </c>
      <c r="B12459" s="205" t="s">
        <v>679</v>
      </c>
      <c r="C12459" s="205" t="s">
        <v>680</v>
      </c>
      <c r="D12459" s="72" t="str">
        <f t="shared" si="389"/>
        <v>ago/2019</v>
      </c>
      <c r="E12459" s="206">
        <v>43683</v>
      </c>
      <c r="F12459" s="205">
        <v>22071</v>
      </c>
      <c r="G12459" s="205" t="s">
        <v>290</v>
      </c>
      <c r="H12459" s="207" t="s">
        <v>1908</v>
      </c>
      <c r="I12459" s="207" t="s">
        <v>237</v>
      </c>
      <c r="J12459" s="208">
        <v>-2183.96</v>
      </c>
      <c r="K12459" s="79" t="str">
        <f>IFERROR(IFERROR(VLOOKUP(I12459,'DE-PARA'!B:D,3,0),VLOOKUP(I12459,'DE-PARA'!C:D,2,0)),"NÃO ENCONTRADO")</f>
        <v>Materiais</v>
      </c>
      <c r="L12459" s="56" t="str">
        <f>VLOOKUP(K12459,'Base -Receita-Despesa'!$B:$AS,1,FALSE)</f>
        <v>Materiais</v>
      </c>
    </row>
    <row r="12460" spans="1:12" x14ac:dyDescent="0.3">
      <c r="A12460" s="286" t="str">
        <f t="shared" si="388"/>
        <v>2019</v>
      </c>
      <c r="B12460" s="205" t="s">
        <v>679</v>
      </c>
      <c r="C12460" s="205" t="s">
        <v>680</v>
      </c>
      <c r="D12460" s="72" t="str">
        <f t="shared" si="389"/>
        <v>ago/2019</v>
      </c>
      <c r="E12460" s="206">
        <v>43683</v>
      </c>
      <c r="F12460" s="205">
        <v>22071</v>
      </c>
      <c r="G12460" s="205" t="s">
        <v>290</v>
      </c>
      <c r="H12460" s="207" t="s">
        <v>1908</v>
      </c>
      <c r="I12460" s="207" t="s">
        <v>189</v>
      </c>
      <c r="J12460" s="207">
        <v>-103.37</v>
      </c>
      <c r="K12460" s="79" t="str">
        <f>IFERROR(IFERROR(VLOOKUP(I12460,'DE-PARA'!B:D,3,0),VLOOKUP(I12460,'DE-PARA'!C:D,2,0)),"NÃO ENCONTRADO")</f>
        <v>Outras Saídas</v>
      </c>
      <c r="L12460" s="56" t="str">
        <f>VLOOKUP(K12460,'Base -Receita-Despesa'!$B:$AS,1,FALSE)</f>
        <v>Outras Saídas</v>
      </c>
    </row>
    <row r="12461" spans="1:12" x14ac:dyDescent="0.3">
      <c r="A12461" s="286" t="str">
        <f t="shared" si="388"/>
        <v>2019</v>
      </c>
      <c r="B12461" s="205" t="s">
        <v>679</v>
      </c>
      <c r="C12461" s="205" t="s">
        <v>680</v>
      </c>
      <c r="D12461" s="72" t="str">
        <f t="shared" si="389"/>
        <v>ago/2019</v>
      </c>
      <c r="E12461" s="206">
        <v>43683</v>
      </c>
      <c r="F12461" s="205">
        <v>22699</v>
      </c>
      <c r="G12461" s="205" t="s">
        <v>284</v>
      </c>
      <c r="H12461" s="207" t="s">
        <v>1872</v>
      </c>
      <c r="I12461" s="207" t="s">
        <v>239</v>
      </c>
      <c r="J12461" s="207">
        <v>-79.319999999999993</v>
      </c>
      <c r="K12461" s="79" t="str">
        <f>IFERROR(IFERROR(VLOOKUP(I12461,'DE-PARA'!B:D,3,0),VLOOKUP(I12461,'DE-PARA'!C:D,2,0)),"NÃO ENCONTRADO")</f>
        <v>Materiais</v>
      </c>
      <c r="L12461" s="56" t="str">
        <f>VLOOKUP(K12461,'Base -Receita-Despesa'!$B:$AS,1,FALSE)</f>
        <v>Materiais</v>
      </c>
    </row>
    <row r="12462" spans="1:12" x14ac:dyDescent="0.3">
      <c r="A12462" s="286" t="str">
        <f t="shared" si="388"/>
        <v>2019</v>
      </c>
      <c r="B12462" s="205" t="s">
        <v>679</v>
      </c>
      <c r="C12462" s="205" t="s">
        <v>680</v>
      </c>
      <c r="D12462" s="72" t="str">
        <f t="shared" si="389"/>
        <v>ago/2019</v>
      </c>
      <c r="E12462" s="206">
        <v>43683</v>
      </c>
      <c r="F12462" s="205">
        <v>22699</v>
      </c>
      <c r="G12462" s="205" t="s">
        <v>284</v>
      </c>
      <c r="H12462" s="207" t="s">
        <v>1872</v>
      </c>
      <c r="I12462" s="207" t="s">
        <v>189</v>
      </c>
      <c r="J12462" s="207">
        <v>-4.3</v>
      </c>
      <c r="K12462" s="79" t="str">
        <f>IFERROR(IFERROR(VLOOKUP(I12462,'DE-PARA'!B:D,3,0),VLOOKUP(I12462,'DE-PARA'!C:D,2,0)),"NÃO ENCONTRADO")</f>
        <v>Outras Saídas</v>
      </c>
      <c r="L12462" s="56" t="str">
        <f>VLOOKUP(K12462,'Base -Receita-Despesa'!$B:$AS,1,FALSE)</f>
        <v>Outras Saídas</v>
      </c>
    </row>
    <row r="12463" spans="1:12" x14ac:dyDescent="0.3">
      <c r="A12463" s="286" t="str">
        <f t="shared" si="388"/>
        <v>2019</v>
      </c>
      <c r="B12463" s="205" t="s">
        <v>679</v>
      </c>
      <c r="C12463" s="205" t="s">
        <v>680</v>
      </c>
      <c r="D12463" s="72" t="str">
        <f t="shared" si="389"/>
        <v>ago/2019</v>
      </c>
      <c r="E12463" s="206">
        <v>43683</v>
      </c>
      <c r="F12463" s="205">
        <v>22767</v>
      </c>
      <c r="G12463" s="205" t="s">
        <v>284</v>
      </c>
      <c r="H12463" s="207" t="s">
        <v>1872</v>
      </c>
      <c r="I12463" s="207" t="s">
        <v>239</v>
      </c>
      <c r="J12463" s="207">
        <v>-45.93</v>
      </c>
      <c r="K12463" s="79" t="str">
        <f>IFERROR(IFERROR(VLOOKUP(I12463,'DE-PARA'!B:D,3,0),VLOOKUP(I12463,'DE-PARA'!C:D,2,0)),"NÃO ENCONTRADO")</f>
        <v>Materiais</v>
      </c>
      <c r="L12463" s="56" t="str">
        <f>VLOOKUP(K12463,'Base -Receita-Despesa'!$B:$AS,1,FALSE)</f>
        <v>Materiais</v>
      </c>
    </row>
    <row r="12464" spans="1:12" x14ac:dyDescent="0.3">
      <c r="A12464" s="286" t="str">
        <f t="shared" si="388"/>
        <v>2019</v>
      </c>
      <c r="B12464" s="205" t="s">
        <v>679</v>
      </c>
      <c r="C12464" s="205" t="s">
        <v>680</v>
      </c>
      <c r="D12464" s="72" t="str">
        <f t="shared" si="389"/>
        <v>ago/2019</v>
      </c>
      <c r="E12464" s="206">
        <v>43683</v>
      </c>
      <c r="F12464" s="205">
        <v>22767</v>
      </c>
      <c r="G12464" s="205" t="s">
        <v>284</v>
      </c>
      <c r="H12464" s="207" t="s">
        <v>1872</v>
      </c>
      <c r="I12464" s="207" t="s">
        <v>189</v>
      </c>
      <c r="J12464" s="207">
        <v>-2.2799999999999998</v>
      </c>
      <c r="K12464" s="79" t="str">
        <f>IFERROR(IFERROR(VLOOKUP(I12464,'DE-PARA'!B:D,3,0),VLOOKUP(I12464,'DE-PARA'!C:D,2,0)),"NÃO ENCONTRADO")</f>
        <v>Outras Saídas</v>
      </c>
      <c r="L12464" s="56" t="str">
        <f>VLOOKUP(K12464,'Base -Receita-Despesa'!$B:$AS,1,FALSE)</f>
        <v>Outras Saídas</v>
      </c>
    </row>
    <row r="12465" spans="1:12" x14ac:dyDescent="0.3">
      <c r="A12465" s="286" t="str">
        <f t="shared" si="388"/>
        <v>2019</v>
      </c>
      <c r="B12465" s="205" t="s">
        <v>679</v>
      </c>
      <c r="C12465" s="205" t="s">
        <v>680</v>
      </c>
      <c r="D12465" s="72" t="str">
        <f t="shared" si="389"/>
        <v>ago/2019</v>
      </c>
      <c r="E12465" s="206">
        <v>43683</v>
      </c>
      <c r="F12465" s="205">
        <v>22958</v>
      </c>
      <c r="G12465" s="205" t="s">
        <v>284</v>
      </c>
      <c r="H12465" s="207" t="s">
        <v>1872</v>
      </c>
      <c r="I12465" s="207" t="s">
        <v>239</v>
      </c>
      <c r="J12465" s="207">
        <v>-599.12</v>
      </c>
      <c r="K12465" s="79" t="str">
        <f>IFERROR(IFERROR(VLOOKUP(I12465,'DE-PARA'!B:D,3,0),VLOOKUP(I12465,'DE-PARA'!C:D,2,0)),"NÃO ENCONTRADO")</f>
        <v>Materiais</v>
      </c>
      <c r="L12465" s="56" t="str">
        <f>VLOOKUP(K12465,'Base -Receita-Despesa'!$B:$AS,1,FALSE)</f>
        <v>Materiais</v>
      </c>
    </row>
    <row r="12466" spans="1:12" x14ac:dyDescent="0.3">
      <c r="A12466" s="286" t="str">
        <f t="shared" si="388"/>
        <v>2019</v>
      </c>
      <c r="B12466" s="205" t="s">
        <v>679</v>
      </c>
      <c r="C12466" s="205" t="s">
        <v>680</v>
      </c>
      <c r="D12466" s="72" t="str">
        <f t="shared" si="389"/>
        <v>ago/2019</v>
      </c>
      <c r="E12466" s="206">
        <v>43683</v>
      </c>
      <c r="F12466" s="205">
        <v>22958</v>
      </c>
      <c r="G12466" s="205" t="s">
        <v>284</v>
      </c>
      <c r="H12466" s="207" t="s">
        <v>1872</v>
      </c>
      <c r="I12466" s="207" t="s">
        <v>189</v>
      </c>
      <c r="J12466" s="207">
        <v>-17.91</v>
      </c>
      <c r="K12466" s="79" t="str">
        <f>IFERROR(IFERROR(VLOOKUP(I12466,'DE-PARA'!B:D,3,0),VLOOKUP(I12466,'DE-PARA'!C:D,2,0)),"NÃO ENCONTRADO")</f>
        <v>Outras Saídas</v>
      </c>
      <c r="L12466" s="56" t="str">
        <f>VLOOKUP(K12466,'Base -Receita-Despesa'!$B:$AS,1,FALSE)</f>
        <v>Outras Saídas</v>
      </c>
    </row>
    <row r="12467" spans="1:12" x14ac:dyDescent="0.3">
      <c r="A12467" s="286" t="str">
        <f t="shared" si="388"/>
        <v>2019</v>
      </c>
      <c r="B12467" s="205" t="s">
        <v>679</v>
      </c>
      <c r="C12467" s="205" t="s">
        <v>680</v>
      </c>
      <c r="D12467" s="72" t="str">
        <f t="shared" si="389"/>
        <v>ago/2019</v>
      </c>
      <c r="E12467" s="206">
        <v>43683</v>
      </c>
      <c r="F12467" s="205">
        <v>25268</v>
      </c>
      <c r="G12467" s="205" t="s">
        <v>284</v>
      </c>
      <c r="H12467" s="207" t="s">
        <v>1593</v>
      </c>
      <c r="I12467" s="207" t="s">
        <v>238</v>
      </c>
      <c r="J12467" s="207">
        <v>-227.04</v>
      </c>
      <c r="K12467" s="79" t="str">
        <f>IFERROR(IFERROR(VLOOKUP(I12467,'DE-PARA'!B:D,3,0),VLOOKUP(I12467,'DE-PARA'!C:D,2,0)),"NÃO ENCONTRADO")</f>
        <v>Materiais</v>
      </c>
      <c r="L12467" s="56" t="str">
        <f>VLOOKUP(K12467,'Base -Receita-Despesa'!$B:$AS,1,FALSE)</f>
        <v>Materiais</v>
      </c>
    </row>
    <row r="12468" spans="1:12" x14ac:dyDescent="0.3">
      <c r="A12468" s="286" t="str">
        <f t="shared" si="388"/>
        <v>2019</v>
      </c>
      <c r="B12468" s="205" t="s">
        <v>679</v>
      </c>
      <c r="C12468" s="205" t="s">
        <v>680</v>
      </c>
      <c r="D12468" s="72" t="str">
        <f t="shared" si="389"/>
        <v>ago/2019</v>
      </c>
      <c r="E12468" s="206">
        <v>43683</v>
      </c>
      <c r="F12468" s="205">
        <v>25275</v>
      </c>
      <c r="G12468" s="205" t="s">
        <v>284</v>
      </c>
      <c r="H12468" s="207" t="s">
        <v>1593</v>
      </c>
      <c r="I12468" s="207" t="s">
        <v>238</v>
      </c>
      <c r="J12468" s="208">
        <v>-1479</v>
      </c>
      <c r="K12468" s="79" t="str">
        <f>IFERROR(IFERROR(VLOOKUP(I12468,'DE-PARA'!B:D,3,0),VLOOKUP(I12468,'DE-PARA'!C:D,2,0)),"NÃO ENCONTRADO")</f>
        <v>Materiais</v>
      </c>
      <c r="L12468" s="56" t="str">
        <f>VLOOKUP(K12468,'Base -Receita-Despesa'!$B:$AS,1,FALSE)</f>
        <v>Materiais</v>
      </c>
    </row>
    <row r="12469" spans="1:12" x14ac:dyDescent="0.3">
      <c r="A12469" s="286" t="str">
        <f t="shared" si="388"/>
        <v>2019</v>
      </c>
      <c r="B12469" s="205" t="s">
        <v>679</v>
      </c>
      <c r="C12469" s="205" t="s">
        <v>680</v>
      </c>
      <c r="D12469" s="72" t="str">
        <f t="shared" si="389"/>
        <v>ago/2019</v>
      </c>
      <c r="E12469" s="206">
        <v>43683</v>
      </c>
      <c r="F12469" s="205">
        <v>25282</v>
      </c>
      <c r="G12469" s="205" t="s">
        <v>284</v>
      </c>
      <c r="H12469" s="207" t="s">
        <v>1593</v>
      </c>
      <c r="I12469" s="207" t="s">
        <v>238</v>
      </c>
      <c r="J12469" s="207">
        <v>-806.4</v>
      </c>
      <c r="K12469" s="79" t="str">
        <f>IFERROR(IFERROR(VLOOKUP(I12469,'DE-PARA'!B:D,3,0),VLOOKUP(I12469,'DE-PARA'!C:D,2,0)),"NÃO ENCONTRADO")</f>
        <v>Materiais</v>
      </c>
      <c r="L12469" s="56" t="str">
        <f>VLOOKUP(K12469,'Base -Receita-Despesa'!$B:$AS,1,FALSE)</f>
        <v>Materiais</v>
      </c>
    </row>
    <row r="12470" spans="1:12" x14ac:dyDescent="0.3">
      <c r="A12470" s="286" t="str">
        <f t="shared" si="388"/>
        <v>2019</v>
      </c>
      <c r="B12470" s="205" t="s">
        <v>679</v>
      </c>
      <c r="C12470" s="205" t="s">
        <v>680</v>
      </c>
      <c r="D12470" s="72" t="str">
        <f t="shared" si="389"/>
        <v>ago/2019</v>
      </c>
      <c r="E12470" s="206">
        <v>43683</v>
      </c>
      <c r="F12470" s="205">
        <v>25299</v>
      </c>
      <c r="G12470" s="205" t="s">
        <v>284</v>
      </c>
      <c r="H12470" s="207" t="s">
        <v>1593</v>
      </c>
      <c r="I12470" s="207" t="s">
        <v>238</v>
      </c>
      <c r="J12470" s="207">
        <v>-29.4</v>
      </c>
      <c r="K12470" s="79" t="str">
        <f>IFERROR(IFERROR(VLOOKUP(I12470,'DE-PARA'!B:D,3,0),VLOOKUP(I12470,'DE-PARA'!C:D,2,0)),"NÃO ENCONTRADO")</f>
        <v>Materiais</v>
      </c>
      <c r="L12470" s="56" t="str">
        <f>VLOOKUP(K12470,'Base -Receita-Despesa'!$B:$AS,1,FALSE)</f>
        <v>Materiais</v>
      </c>
    </row>
    <row r="12471" spans="1:12" x14ac:dyDescent="0.3">
      <c r="A12471" s="286" t="str">
        <f t="shared" ref="A12471:A12534" si="390">IF(K12471="NÃO ENCONTRADO",0,RIGHT(D12471,4))</f>
        <v>2019</v>
      </c>
      <c r="B12471" s="205" t="s">
        <v>679</v>
      </c>
      <c r="C12471" s="205" t="s">
        <v>680</v>
      </c>
      <c r="D12471" s="72" t="str">
        <f t="shared" si="389"/>
        <v>ago/2019</v>
      </c>
      <c r="E12471" s="206">
        <v>43683</v>
      </c>
      <c r="F12471" s="205">
        <v>25307</v>
      </c>
      <c r="G12471" s="205" t="s">
        <v>284</v>
      </c>
      <c r="H12471" s="207" t="s">
        <v>1908</v>
      </c>
      <c r="I12471" s="207" t="s">
        <v>237</v>
      </c>
      <c r="J12471" s="208">
        <v>-1847.15</v>
      </c>
      <c r="K12471" s="79" t="str">
        <f>IFERROR(IFERROR(VLOOKUP(I12471,'DE-PARA'!B:D,3,0),VLOOKUP(I12471,'DE-PARA'!C:D,2,0)),"NÃO ENCONTRADO")</f>
        <v>Materiais</v>
      </c>
      <c r="L12471" s="56" t="str">
        <f>VLOOKUP(K12471,'Base -Receita-Despesa'!$B:$AS,1,FALSE)</f>
        <v>Materiais</v>
      </c>
    </row>
    <row r="12472" spans="1:12" x14ac:dyDescent="0.3">
      <c r="A12472" s="286" t="str">
        <f t="shared" si="390"/>
        <v>2019</v>
      </c>
      <c r="B12472" s="205" t="s">
        <v>679</v>
      </c>
      <c r="C12472" s="205" t="s">
        <v>680</v>
      </c>
      <c r="D12472" s="72" t="str">
        <f t="shared" si="389"/>
        <v>ago/2019</v>
      </c>
      <c r="E12472" s="206">
        <v>43683</v>
      </c>
      <c r="F12472" s="205">
        <v>25307</v>
      </c>
      <c r="G12472" s="205" t="s">
        <v>284</v>
      </c>
      <c r="H12472" s="207" t="s">
        <v>1908</v>
      </c>
      <c r="I12472" s="207" t="s">
        <v>189</v>
      </c>
      <c r="J12472" s="207">
        <v>-71.56</v>
      </c>
      <c r="K12472" s="79" t="str">
        <f>IFERROR(IFERROR(VLOOKUP(I12472,'DE-PARA'!B:D,3,0),VLOOKUP(I12472,'DE-PARA'!C:D,2,0)),"NÃO ENCONTRADO")</f>
        <v>Outras Saídas</v>
      </c>
      <c r="L12472" s="56" t="str">
        <f>VLOOKUP(K12472,'Base -Receita-Despesa'!$B:$AS,1,FALSE)</f>
        <v>Outras Saídas</v>
      </c>
    </row>
    <row r="12473" spans="1:12" x14ac:dyDescent="0.3">
      <c r="A12473" s="286" t="str">
        <f t="shared" si="390"/>
        <v>2019</v>
      </c>
      <c r="B12473" s="205" t="s">
        <v>679</v>
      </c>
      <c r="C12473" s="205" t="s">
        <v>680</v>
      </c>
      <c r="D12473" s="72" t="str">
        <f t="shared" si="389"/>
        <v>ago/2019</v>
      </c>
      <c r="E12473" s="206">
        <v>43683</v>
      </c>
      <c r="F12473" s="205">
        <v>25638</v>
      </c>
      <c r="G12473" s="205" t="s">
        <v>284</v>
      </c>
      <c r="H12473" s="207" t="s">
        <v>1593</v>
      </c>
      <c r="I12473" s="207" t="s">
        <v>238</v>
      </c>
      <c r="J12473" s="207">
        <v>-232.4</v>
      </c>
      <c r="K12473" s="79" t="str">
        <f>IFERROR(IFERROR(VLOOKUP(I12473,'DE-PARA'!B:D,3,0),VLOOKUP(I12473,'DE-PARA'!C:D,2,0)),"NÃO ENCONTRADO")</f>
        <v>Materiais</v>
      </c>
      <c r="L12473" s="56" t="str">
        <f>VLOOKUP(K12473,'Base -Receita-Despesa'!$B:$AS,1,FALSE)</f>
        <v>Materiais</v>
      </c>
    </row>
    <row r="12474" spans="1:12" x14ac:dyDescent="0.3">
      <c r="A12474" s="286" t="str">
        <f t="shared" si="390"/>
        <v>2019</v>
      </c>
      <c r="B12474" s="205" t="s">
        <v>679</v>
      </c>
      <c r="C12474" s="205" t="s">
        <v>680</v>
      </c>
      <c r="D12474" s="72" t="str">
        <f t="shared" si="389"/>
        <v>ago/2019</v>
      </c>
      <c r="E12474" s="206">
        <v>43683</v>
      </c>
      <c r="F12474" s="205">
        <v>25711</v>
      </c>
      <c r="G12474" s="205" t="s">
        <v>284</v>
      </c>
      <c r="H12474" s="207" t="s">
        <v>1593</v>
      </c>
      <c r="I12474" s="207" t="s">
        <v>238</v>
      </c>
      <c r="J12474" s="207">
        <v>-949</v>
      </c>
      <c r="K12474" s="79" t="str">
        <f>IFERROR(IFERROR(VLOOKUP(I12474,'DE-PARA'!B:D,3,0),VLOOKUP(I12474,'DE-PARA'!C:D,2,0)),"NÃO ENCONTRADO")</f>
        <v>Materiais</v>
      </c>
      <c r="L12474" s="56" t="str">
        <f>VLOOKUP(K12474,'Base -Receita-Despesa'!$B:$AS,1,FALSE)</f>
        <v>Materiais</v>
      </c>
    </row>
    <row r="12475" spans="1:12" x14ac:dyDescent="0.3">
      <c r="A12475" s="286" t="str">
        <f t="shared" si="390"/>
        <v>2019</v>
      </c>
      <c r="B12475" s="205" t="s">
        <v>679</v>
      </c>
      <c r="C12475" s="205" t="s">
        <v>680</v>
      </c>
      <c r="D12475" s="72" t="str">
        <f t="shared" si="389"/>
        <v>ago/2019</v>
      </c>
      <c r="E12475" s="206">
        <v>43683</v>
      </c>
      <c r="F12475" s="205">
        <v>25952</v>
      </c>
      <c r="G12475" s="205" t="s">
        <v>284</v>
      </c>
      <c r="H12475" s="207" t="s">
        <v>1593</v>
      </c>
      <c r="I12475" s="207" t="s">
        <v>238</v>
      </c>
      <c r="J12475" s="208">
        <v>-2189.2800000000002</v>
      </c>
      <c r="K12475" s="79" t="str">
        <f>IFERROR(IFERROR(VLOOKUP(I12475,'DE-PARA'!B:D,3,0),VLOOKUP(I12475,'DE-PARA'!C:D,2,0)),"NÃO ENCONTRADO")</f>
        <v>Materiais</v>
      </c>
      <c r="L12475" s="56" t="str">
        <f>VLOOKUP(K12475,'Base -Receita-Despesa'!$B:$AS,1,FALSE)</f>
        <v>Materiais</v>
      </c>
    </row>
    <row r="12476" spans="1:12" x14ac:dyDescent="0.3">
      <c r="A12476" s="286" t="str">
        <f t="shared" si="390"/>
        <v>2019</v>
      </c>
      <c r="B12476" s="205" t="s">
        <v>679</v>
      </c>
      <c r="C12476" s="205" t="s">
        <v>680</v>
      </c>
      <c r="D12476" s="72" t="str">
        <f t="shared" si="389"/>
        <v>ago/2019</v>
      </c>
      <c r="E12476" s="206">
        <v>43683</v>
      </c>
      <c r="F12476" s="205">
        <v>25955</v>
      </c>
      <c r="G12476" s="205" t="s">
        <v>284</v>
      </c>
      <c r="H12476" s="207" t="s">
        <v>1593</v>
      </c>
      <c r="I12476" s="207" t="s">
        <v>238</v>
      </c>
      <c r="J12476" s="207">
        <v>-226.56</v>
      </c>
      <c r="K12476" s="79" t="str">
        <f>IFERROR(IFERROR(VLOOKUP(I12476,'DE-PARA'!B:D,3,0),VLOOKUP(I12476,'DE-PARA'!C:D,2,0)),"NÃO ENCONTRADO")</f>
        <v>Materiais</v>
      </c>
      <c r="L12476" s="56" t="str">
        <f>VLOOKUP(K12476,'Base -Receita-Despesa'!$B:$AS,1,FALSE)</f>
        <v>Materiais</v>
      </c>
    </row>
    <row r="12477" spans="1:12" x14ac:dyDescent="0.3">
      <c r="A12477" s="286" t="str">
        <f t="shared" si="390"/>
        <v>2019</v>
      </c>
      <c r="B12477" s="205" t="s">
        <v>679</v>
      </c>
      <c r="C12477" s="205" t="s">
        <v>680</v>
      </c>
      <c r="D12477" s="72" t="str">
        <f t="shared" si="389"/>
        <v>ago/2019</v>
      </c>
      <c r="E12477" s="206">
        <v>43683</v>
      </c>
      <c r="F12477" s="205">
        <v>25966</v>
      </c>
      <c r="G12477" s="205" t="s">
        <v>284</v>
      </c>
      <c r="H12477" s="207" t="s">
        <v>1593</v>
      </c>
      <c r="I12477" s="207" t="s">
        <v>238</v>
      </c>
      <c r="J12477" s="208">
        <v>-3007.96</v>
      </c>
      <c r="K12477" s="79" t="str">
        <f>IFERROR(IFERROR(VLOOKUP(I12477,'DE-PARA'!B:D,3,0),VLOOKUP(I12477,'DE-PARA'!C:D,2,0)),"NÃO ENCONTRADO")</f>
        <v>Materiais</v>
      </c>
      <c r="L12477" s="56" t="str">
        <f>VLOOKUP(K12477,'Base -Receita-Despesa'!$B:$AS,1,FALSE)</f>
        <v>Materiais</v>
      </c>
    </row>
    <row r="12478" spans="1:12" x14ac:dyDescent="0.3">
      <c r="A12478" s="286" t="str">
        <f t="shared" si="390"/>
        <v>2019</v>
      </c>
      <c r="B12478" s="205" t="s">
        <v>679</v>
      </c>
      <c r="C12478" s="205" t="s">
        <v>680</v>
      </c>
      <c r="D12478" s="72" t="str">
        <f t="shared" si="389"/>
        <v>ago/2019</v>
      </c>
      <c r="E12478" s="206">
        <v>43683</v>
      </c>
      <c r="F12478" s="205">
        <v>26177</v>
      </c>
      <c r="G12478" s="205" t="s">
        <v>284</v>
      </c>
      <c r="H12478" s="207" t="s">
        <v>2040</v>
      </c>
      <c r="I12478" s="207" t="s">
        <v>249</v>
      </c>
      <c r="J12478" s="207">
        <v>-784</v>
      </c>
      <c r="K12478" s="79" t="str">
        <f>IFERROR(IFERROR(VLOOKUP(I12478,'DE-PARA'!B:D,3,0),VLOOKUP(I12478,'DE-PARA'!C:D,2,0)),"NÃO ENCONTRADO")</f>
        <v>Materiais</v>
      </c>
      <c r="L12478" s="56" t="str">
        <f>VLOOKUP(K12478,'Base -Receita-Despesa'!$B:$AS,1,FALSE)</f>
        <v>Materiais</v>
      </c>
    </row>
    <row r="12479" spans="1:12" x14ac:dyDescent="0.3">
      <c r="A12479" s="286" t="str">
        <f t="shared" si="390"/>
        <v>2019</v>
      </c>
      <c r="B12479" s="205" t="s">
        <v>679</v>
      </c>
      <c r="C12479" s="205" t="s">
        <v>680</v>
      </c>
      <c r="D12479" s="72" t="str">
        <f t="shared" si="389"/>
        <v>ago/2019</v>
      </c>
      <c r="E12479" s="206">
        <v>43683</v>
      </c>
      <c r="F12479" s="205">
        <v>26192</v>
      </c>
      <c r="G12479" s="205" t="s">
        <v>284</v>
      </c>
      <c r="H12479" s="207" t="s">
        <v>2040</v>
      </c>
      <c r="I12479" s="207" t="s">
        <v>249</v>
      </c>
      <c r="J12479" s="208">
        <v>-3954</v>
      </c>
      <c r="K12479" s="79" t="str">
        <f>IFERROR(IFERROR(VLOOKUP(I12479,'DE-PARA'!B:D,3,0),VLOOKUP(I12479,'DE-PARA'!C:D,2,0)),"NÃO ENCONTRADO")</f>
        <v>Materiais</v>
      </c>
      <c r="L12479" s="56" t="str">
        <f>VLOOKUP(K12479,'Base -Receita-Despesa'!$B:$AS,1,FALSE)</f>
        <v>Materiais</v>
      </c>
    </row>
    <row r="12480" spans="1:12" x14ac:dyDescent="0.3">
      <c r="A12480" s="286" t="str">
        <f t="shared" si="390"/>
        <v>2019</v>
      </c>
      <c r="B12480" s="205" t="s">
        <v>679</v>
      </c>
      <c r="C12480" s="205" t="s">
        <v>680</v>
      </c>
      <c r="D12480" s="72" t="str">
        <f t="shared" si="389"/>
        <v>ago/2019</v>
      </c>
      <c r="E12480" s="206">
        <v>43683</v>
      </c>
      <c r="F12480" s="205">
        <v>26444</v>
      </c>
      <c r="G12480" s="205" t="s">
        <v>284</v>
      </c>
      <c r="H12480" s="207" t="s">
        <v>2040</v>
      </c>
      <c r="I12480" s="207" t="s">
        <v>249</v>
      </c>
      <c r="J12480" s="207">
        <v>-450</v>
      </c>
      <c r="K12480" s="79" t="str">
        <f>IFERROR(IFERROR(VLOOKUP(I12480,'DE-PARA'!B:D,3,0),VLOOKUP(I12480,'DE-PARA'!C:D,2,0)),"NÃO ENCONTRADO")</f>
        <v>Materiais</v>
      </c>
      <c r="L12480" s="56" t="str">
        <f>VLOOKUP(K12480,'Base -Receita-Despesa'!$B:$AS,1,FALSE)</f>
        <v>Materiais</v>
      </c>
    </row>
    <row r="12481" spans="1:12" x14ac:dyDescent="0.3">
      <c r="A12481" s="286" t="str">
        <f t="shared" si="390"/>
        <v>2019</v>
      </c>
      <c r="B12481" s="205" t="s">
        <v>679</v>
      </c>
      <c r="C12481" s="205" t="s">
        <v>680</v>
      </c>
      <c r="D12481" s="72" t="str">
        <f t="shared" si="389"/>
        <v>ago/2019</v>
      </c>
      <c r="E12481" s="206">
        <v>43683</v>
      </c>
      <c r="F12481" s="205">
        <v>39696</v>
      </c>
      <c r="G12481" s="205" t="s">
        <v>284</v>
      </c>
      <c r="H12481" s="207" t="s">
        <v>1887</v>
      </c>
      <c r="I12481" s="207" t="s">
        <v>238</v>
      </c>
      <c r="J12481" s="208">
        <v>-11078</v>
      </c>
      <c r="K12481" s="79" t="str">
        <f>IFERROR(IFERROR(VLOOKUP(I12481,'DE-PARA'!B:D,3,0),VLOOKUP(I12481,'DE-PARA'!C:D,2,0)),"NÃO ENCONTRADO")</f>
        <v>Materiais</v>
      </c>
      <c r="L12481" s="56" t="str">
        <f>VLOOKUP(K12481,'Base -Receita-Despesa'!$B:$AS,1,FALSE)</f>
        <v>Materiais</v>
      </c>
    </row>
    <row r="12482" spans="1:12" x14ac:dyDescent="0.3">
      <c r="A12482" s="286" t="str">
        <f t="shared" si="390"/>
        <v>2019</v>
      </c>
      <c r="B12482" s="205" t="s">
        <v>679</v>
      </c>
      <c r="C12482" s="205" t="s">
        <v>680</v>
      </c>
      <c r="D12482" s="72" t="str">
        <f t="shared" si="389"/>
        <v>ago/2019</v>
      </c>
      <c r="E12482" s="206">
        <v>43683</v>
      </c>
      <c r="F12482" s="205">
        <v>39864</v>
      </c>
      <c r="G12482" s="205" t="s">
        <v>284</v>
      </c>
      <c r="H12482" s="207" t="s">
        <v>1887</v>
      </c>
      <c r="I12482" s="207" t="s">
        <v>238</v>
      </c>
      <c r="J12482" s="208">
        <v>-19050</v>
      </c>
      <c r="K12482" s="79" t="str">
        <f>IFERROR(IFERROR(VLOOKUP(I12482,'DE-PARA'!B:D,3,0),VLOOKUP(I12482,'DE-PARA'!C:D,2,0)),"NÃO ENCONTRADO")</f>
        <v>Materiais</v>
      </c>
      <c r="L12482" s="56" t="str">
        <f>VLOOKUP(K12482,'Base -Receita-Despesa'!$B:$AS,1,FALSE)</f>
        <v>Materiais</v>
      </c>
    </row>
    <row r="12483" spans="1:12" x14ac:dyDescent="0.3">
      <c r="A12483" s="286" t="str">
        <f t="shared" si="390"/>
        <v>2019</v>
      </c>
      <c r="B12483" s="205" t="s">
        <v>679</v>
      </c>
      <c r="C12483" s="205" t="s">
        <v>680</v>
      </c>
      <c r="D12483" s="72" t="str">
        <f t="shared" si="389"/>
        <v>ago/2019</v>
      </c>
      <c r="E12483" s="206">
        <v>43683</v>
      </c>
      <c r="F12483" s="205">
        <v>40120</v>
      </c>
      <c r="G12483" s="205" t="s">
        <v>284</v>
      </c>
      <c r="H12483" s="207" t="s">
        <v>1887</v>
      </c>
      <c r="I12483" s="207" t="s">
        <v>250</v>
      </c>
      <c r="J12483" s="207">
        <v>-260</v>
      </c>
      <c r="K12483" s="79" t="str">
        <f>IFERROR(IFERROR(VLOOKUP(I12483,'DE-PARA'!B:D,3,0),VLOOKUP(I12483,'DE-PARA'!C:D,2,0)),"NÃO ENCONTRADO")</f>
        <v>Materiais</v>
      </c>
      <c r="L12483" s="56" t="str">
        <f>VLOOKUP(K12483,'Base -Receita-Despesa'!$B:$AS,1,FALSE)</f>
        <v>Materiais</v>
      </c>
    </row>
    <row r="12484" spans="1:12" x14ac:dyDescent="0.3">
      <c r="A12484" s="286" t="str">
        <f t="shared" si="390"/>
        <v>2019</v>
      </c>
      <c r="B12484" s="205" t="s">
        <v>679</v>
      </c>
      <c r="C12484" s="205" t="s">
        <v>680</v>
      </c>
      <c r="D12484" s="72" t="str">
        <f t="shared" ref="D12484:D12547" si="391">TEXT(E12484,"mmm/aaaa")</f>
        <v>ago/2019</v>
      </c>
      <c r="E12484" s="206">
        <v>43683</v>
      </c>
      <c r="F12484" s="205">
        <v>42807</v>
      </c>
      <c r="G12484" s="205" t="s">
        <v>284</v>
      </c>
      <c r="H12484" s="207" t="s">
        <v>561</v>
      </c>
      <c r="I12484" s="207" t="s">
        <v>237</v>
      </c>
      <c r="J12484" s="208">
        <v>-2819.54</v>
      </c>
      <c r="K12484" s="79" t="str">
        <f>IFERROR(IFERROR(VLOOKUP(I12484,'DE-PARA'!B:D,3,0),VLOOKUP(I12484,'DE-PARA'!C:D,2,0)),"NÃO ENCONTRADO")</f>
        <v>Materiais</v>
      </c>
      <c r="L12484" s="56" t="str">
        <f>VLOOKUP(K12484,'Base -Receita-Despesa'!$B:$AS,1,FALSE)</f>
        <v>Materiais</v>
      </c>
    </row>
    <row r="12485" spans="1:12" x14ac:dyDescent="0.3">
      <c r="A12485" s="286" t="str">
        <f t="shared" si="390"/>
        <v>2019</v>
      </c>
      <c r="B12485" s="205" t="s">
        <v>679</v>
      </c>
      <c r="C12485" s="205" t="s">
        <v>680</v>
      </c>
      <c r="D12485" s="72" t="str">
        <f t="shared" si="391"/>
        <v>ago/2019</v>
      </c>
      <c r="E12485" s="206">
        <v>43683</v>
      </c>
      <c r="F12485" s="205">
        <v>42808</v>
      </c>
      <c r="G12485" s="205" t="s">
        <v>284</v>
      </c>
      <c r="H12485" s="207" t="s">
        <v>561</v>
      </c>
      <c r="I12485" s="207" t="s">
        <v>238</v>
      </c>
      <c r="J12485" s="208">
        <v>-1809.3</v>
      </c>
      <c r="K12485" s="79" t="str">
        <f>IFERROR(IFERROR(VLOOKUP(I12485,'DE-PARA'!B:D,3,0),VLOOKUP(I12485,'DE-PARA'!C:D,2,0)),"NÃO ENCONTRADO")</f>
        <v>Materiais</v>
      </c>
      <c r="L12485" s="56" t="str">
        <f>VLOOKUP(K12485,'Base -Receita-Despesa'!$B:$AS,1,FALSE)</f>
        <v>Materiais</v>
      </c>
    </row>
    <row r="12486" spans="1:12" x14ac:dyDescent="0.3">
      <c r="A12486" s="286" t="str">
        <f t="shared" si="390"/>
        <v>2019</v>
      </c>
      <c r="B12486" s="205" t="s">
        <v>679</v>
      </c>
      <c r="C12486" s="205" t="s">
        <v>680</v>
      </c>
      <c r="D12486" s="72" t="str">
        <f t="shared" si="391"/>
        <v>ago/2019</v>
      </c>
      <c r="E12486" s="206">
        <v>43683</v>
      </c>
      <c r="F12486" s="205">
        <v>42966</v>
      </c>
      <c r="G12486" s="205" t="s">
        <v>284</v>
      </c>
      <c r="H12486" s="207" t="s">
        <v>561</v>
      </c>
      <c r="I12486" s="207" t="s">
        <v>237</v>
      </c>
      <c r="J12486" s="208">
        <v>-3501.48</v>
      </c>
      <c r="K12486" s="79" t="str">
        <f>IFERROR(IFERROR(VLOOKUP(I12486,'DE-PARA'!B:D,3,0),VLOOKUP(I12486,'DE-PARA'!C:D,2,0)),"NÃO ENCONTRADO")</f>
        <v>Materiais</v>
      </c>
      <c r="L12486" s="56" t="str">
        <f>VLOOKUP(K12486,'Base -Receita-Despesa'!$B:$AS,1,FALSE)</f>
        <v>Materiais</v>
      </c>
    </row>
    <row r="12487" spans="1:12" x14ac:dyDescent="0.3">
      <c r="A12487" s="286" t="str">
        <f t="shared" si="390"/>
        <v>2019</v>
      </c>
      <c r="B12487" s="205" t="s">
        <v>679</v>
      </c>
      <c r="C12487" s="205" t="s">
        <v>680</v>
      </c>
      <c r="D12487" s="72" t="str">
        <f t="shared" si="391"/>
        <v>ago/2019</v>
      </c>
      <c r="E12487" s="206">
        <v>43683</v>
      </c>
      <c r="F12487" s="205">
        <v>71059</v>
      </c>
      <c r="G12487" s="205" t="s">
        <v>284</v>
      </c>
      <c r="H12487" s="207" t="s">
        <v>1034</v>
      </c>
      <c r="I12487" s="207" t="s">
        <v>239</v>
      </c>
      <c r="J12487" s="208">
        <v>-5692.33</v>
      </c>
      <c r="K12487" s="79" t="str">
        <f>IFERROR(IFERROR(VLOOKUP(I12487,'DE-PARA'!B:D,3,0),VLOOKUP(I12487,'DE-PARA'!C:D,2,0)),"NÃO ENCONTRADO")</f>
        <v>Materiais</v>
      </c>
      <c r="L12487" s="56" t="str">
        <f>VLOOKUP(K12487,'Base -Receita-Despesa'!$B:$AS,1,FALSE)</f>
        <v>Materiais</v>
      </c>
    </row>
    <row r="12488" spans="1:12" x14ac:dyDescent="0.3">
      <c r="A12488" s="286" t="str">
        <f t="shared" si="390"/>
        <v>2019</v>
      </c>
      <c r="B12488" s="205" t="s">
        <v>679</v>
      </c>
      <c r="C12488" s="205" t="s">
        <v>680</v>
      </c>
      <c r="D12488" s="72" t="str">
        <f t="shared" si="391"/>
        <v>ago/2019</v>
      </c>
      <c r="E12488" s="206">
        <v>43683</v>
      </c>
      <c r="F12488" s="205">
        <v>71059</v>
      </c>
      <c r="G12488" s="205" t="s">
        <v>284</v>
      </c>
      <c r="H12488" s="207" t="s">
        <v>1034</v>
      </c>
      <c r="I12488" s="207" t="s">
        <v>189</v>
      </c>
      <c r="J12488" s="207">
        <v>-418.14</v>
      </c>
      <c r="K12488" s="79" t="str">
        <f>IFERROR(IFERROR(VLOOKUP(I12488,'DE-PARA'!B:D,3,0),VLOOKUP(I12488,'DE-PARA'!C:D,2,0)),"NÃO ENCONTRADO")</f>
        <v>Outras Saídas</v>
      </c>
      <c r="L12488" s="56" t="str">
        <f>VLOOKUP(K12488,'Base -Receita-Despesa'!$B:$AS,1,FALSE)</f>
        <v>Outras Saídas</v>
      </c>
    </row>
    <row r="12489" spans="1:12" x14ac:dyDescent="0.3">
      <c r="A12489" s="286" t="str">
        <f t="shared" si="390"/>
        <v>2019</v>
      </c>
      <c r="B12489" s="205" t="s">
        <v>679</v>
      </c>
      <c r="C12489" s="205" t="s">
        <v>680</v>
      </c>
      <c r="D12489" s="72" t="str">
        <f t="shared" si="391"/>
        <v>ago/2019</v>
      </c>
      <c r="E12489" s="206">
        <v>43683</v>
      </c>
      <c r="F12489" s="205">
        <v>77868</v>
      </c>
      <c r="G12489" s="205" t="s">
        <v>284</v>
      </c>
      <c r="H12489" s="207" t="s">
        <v>2022</v>
      </c>
      <c r="I12489" s="207" t="s">
        <v>238</v>
      </c>
      <c r="J12489" s="208">
        <v>-1320</v>
      </c>
      <c r="K12489" s="79" t="str">
        <f>IFERROR(IFERROR(VLOOKUP(I12489,'DE-PARA'!B:D,3,0),VLOOKUP(I12489,'DE-PARA'!C:D,2,0)),"NÃO ENCONTRADO")</f>
        <v>Materiais</v>
      </c>
      <c r="L12489" s="56" t="str">
        <f>VLOOKUP(K12489,'Base -Receita-Despesa'!$B:$AS,1,FALSE)</f>
        <v>Materiais</v>
      </c>
    </row>
    <row r="12490" spans="1:12" x14ac:dyDescent="0.3">
      <c r="A12490" s="286" t="str">
        <f t="shared" si="390"/>
        <v>2019</v>
      </c>
      <c r="B12490" s="205" t="s">
        <v>679</v>
      </c>
      <c r="C12490" s="205" t="s">
        <v>680</v>
      </c>
      <c r="D12490" s="72" t="str">
        <f t="shared" si="391"/>
        <v>ago/2019</v>
      </c>
      <c r="E12490" s="206">
        <v>43683</v>
      </c>
      <c r="F12490" s="205">
        <v>77868</v>
      </c>
      <c r="G12490" s="205" t="s">
        <v>284</v>
      </c>
      <c r="H12490" s="207" t="s">
        <v>2022</v>
      </c>
      <c r="I12490" s="207" t="s">
        <v>189</v>
      </c>
      <c r="J12490" s="207">
        <v>-97.68</v>
      </c>
      <c r="K12490" s="79" t="str">
        <f>IFERROR(IFERROR(VLOOKUP(I12490,'DE-PARA'!B:D,3,0),VLOOKUP(I12490,'DE-PARA'!C:D,2,0)),"NÃO ENCONTRADO")</f>
        <v>Outras Saídas</v>
      </c>
      <c r="L12490" s="56" t="str">
        <f>VLOOKUP(K12490,'Base -Receita-Despesa'!$B:$AS,1,FALSE)</f>
        <v>Outras Saídas</v>
      </c>
    </row>
    <row r="12491" spans="1:12" x14ac:dyDescent="0.3">
      <c r="A12491" s="286" t="str">
        <f t="shared" si="390"/>
        <v>2019</v>
      </c>
      <c r="B12491" s="205" t="s">
        <v>679</v>
      </c>
      <c r="C12491" s="205" t="s">
        <v>680</v>
      </c>
      <c r="D12491" s="72" t="str">
        <f t="shared" si="391"/>
        <v>ago/2019</v>
      </c>
      <c r="E12491" s="206">
        <v>43683</v>
      </c>
      <c r="F12491" s="205">
        <v>78150</v>
      </c>
      <c r="G12491" s="205" t="s">
        <v>284</v>
      </c>
      <c r="H12491" s="207" t="s">
        <v>993</v>
      </c>
      <c r="I12491" s="207" t="s">
        <v>239</v>
      </c>
      <c r="J12491" s="208">
        <v>-8783.7900000000009</v>
      </c>
      <c r="K12491" s="79" t="str">
        <f>IFERROR(IFERROR(VLOOKUP(I12491,'DE-PARA'!B:D,3,0),VLOOKUP(I12491,'DE-PARA'!C:D,2,0)),"NÃO ENCONTRADO")</f>
        <v>Materiais</v>
      </c>
      <c r="L12491" s="56" t="str">
        <f>VLOOKUP(K12491,'Base -Receita-Despesa'!$B:$AS,1,FALSE)</f>
        <v>Materiais</v>
      </c>
    </row>
    <row r="12492" spans="1:12" x14ac:dyDescent="0.3">
      <c r="A12492" s="286" t="str">
        <f t="shared" si="390"/>
        <v>2019</v>
      </c>
      <c r="B12492" s="205" t="s">
        <v>679</v>
      </c>
      <c r="C12492" s="205" t="s">
        <v>680</v>
      </c>
      <c r="D12492" s="72" t="str">
        <f t="shared" si="391"/>
        <v>ago/2019</v>
      </c>
      <c r="E12492" s="206">
        <v>43683</v>
      </c>
      <c r="F12492" s="205">
        <v>78150</v>
      </c>
      <c r="G12492" s="205" t="s">
        <v>284</v>
      </c>
      <c r="H12492" s="207" t="s">
        <v>993</v>
      </c>
      <c r="I12492" s="207" t="s">
        <v>189</v>
      </c>
      <c r="J12492" s="207">
        <v>-175.96</v>
      </c>
      <c r="K12492" s="79" t="str">
        <f>IFERROR(IFERROR(VLOOKUP(I12492,'DE-PARA'!B:D,3,0),VLOOKUP(I12492,'DE-PARA'!C:D,2,0)),"NÃO ENCONTRADO")</f>
        <v>Outras Saídas</v>
      </c>
      <c r="L12492" s="56" t="str">
        <f>VLOOKUP(K12492,'Base -Receita-Despesa'!$B:$AS,1,FALSE)</f>
        <v>Outras Saídas</v>
      </c>
    </row>
    <row r="12493" spans="1:12" x14ac:dyDescent="0.3">
      <c r="A12493" s="286" t="str">
        <f t="shared" si="390"/>
        <v>2019</v>
      </c>
      <c r="B12493" s="205" t="s">
        <v>679</v>
      </c>
      <c r="C12493" s="205" t="s">
        <v>680</v>
      </c>
      <c r="D12493" s="72" t="str">
        <f t="shared" si="391"/>
        <v>ago/2019</v>
      </c>
      <c r="E12493" s="206">
        <v>43683</v>
      </c>
      <c r="F12493" s="205">
        <v>78765</v>
      </c>
      <c r="G12493" s="205" t="s">
        <v>284</v>
      </c>
      <c r="H12493" s="207" t="s">
        <v>993</v>
      </c>
      <c r="I12493" s="207" t="s">
        <v>239</v>
      </c>
      <c r="J12493" s="208">
        <v>-7479.86</v>
      </c>
      <c r="K12493" s="79" t="str">
        <f>IFERROR(IFERROR(VLOOKUP(I12493,'DE-PARA'!B:D,3,0),VLOOKUP(I12493,'DE-PARA'!C:D,2,0)),"NÃO ENCONTRADO")</f>
        <v>Materiais</v>
      </c>
      <c r="L12493" s="56" t="str">
        <f>VLOOKUP(K12493,'Base -Receita-Despesa'!$B:$AS,1,FALSE)</f>
        <v>Materiais</v>
      </c>
    </row>
    <row r="12494" spans="1:12" x14ac:dyDescent="0.3">
      <c r="A12494" s="286" t="str">
        <f t="shared" si="390"/>
        <v>2019</v>
      </c>
      <c r="B12494" s="205" t="s">
        <v>679</v>
      </c>
      <c r="C12494" s="205" t="s">
        <v>680</v>
      </c>
      <c r="D12494" s="72" t="str">
        <f t="shared" si="391"/>
        <v>ago/2019</v>
      </c>
      <c r="E12494" s="206">
        <v>43683</v>
      </c>
      <c r="F12494" s="205">
        <v>78765</v>
      </c>
      <c r="G12494" s="205" t="s">
        <v>284</v>
      </c>
      <c r="H12494" s="207" t="s">
        <v>993</v>
      </c>
      <c r="I12494" s="207" t="s">
        <v>189</v>
      </c>
      <c r="J12494" s="207">
        <v>-149.65</v>
      </c>
      <c r="K12494" s="79" t="str">
        <f>IFERROR(IFERROR(VLOOKUP(I12494,'DE-PARA'!B:D,3,0),VLOOKUP(I12494,'DE-PARA'!C:D,2,0)),"NÃO ENCONTRADO")</f>
        <v>Outras Saídas</v>
      </c>
      <c r="L12494" s="56" t="str">
        <f>VLOOKUP(K12494,'Base -Receita-Despesa'!$B:$AS,1,FALSE)</f>
        <v>Outras Saídas</v>
      </c>
    </row>
    <row r="12495" spans="1:12" x14ac:dyDescent="0.3">
      <c r="A12495" s="286" t="str">
        <f t="shared" si="390"/>
        <v>2019</v>
      </c>
      <c r="B12495" s="205" t="s">
        <v>679</v>
      </c>
      <c r="C12495" s="205" t="s">
        <v>680</v>
      </c>
      <c r="D12495" s="72" t="str">
        <f t="shared" si="391"/>
        <v>ago/2019</v>
      </c>
      <c r="E12495" s="206">
        <v>43683</v>
      </c>
      <c r="F12495" s="205">
        <v>79065</v>
      </c>
      <c r="G12495" s="205" t="s">
        <v>284</v>
      </c>
      <c r="H12495" s="207" t="s">
        <v>2022</v>
      </c>
      <c r="I12495" s="207" t="s">
        <v>238</v>
      </c>
      <c r="J12495" s="208">
        <v>-3840</v>
      </c>
      <c r="K12495" s="79" t="str">
        <f>IFERROR(IFERROR(VLOOKUP(I12495,'DE-PARA'!B:D,3,0),VLOOKUP(I12495,'DE-PARA'!C:D,2,0)),"NÃO ENCONTRADO")</f>
        <v>Materiais</v>
      </c>
      <c r="L12495" s="56" t="str">
        <f>VLOOKUP(K12495,'Base -Receita-Despesa'!$B:$AS,1,FALSE)</f>
        <v>Materiais</v>
      </c>
    </row>
    <row r="12496" spans="1:12" x14ac:dyDescent="0.3">
      <c r="A12496" s="286" t="str">
        <f t="shared" si="390"/>
        <v>2019</v>
      </c>
      <c r="B12496" s="205" t="s">
        <v>679</v>
      </c>
      <c r="C12496" s="205" t="s">
        <v>680</v>
      </c>
      <c r="D12496" s="72" t="str">
        <f t="shared" si="391"/>
        <v>ago/2019</v>
      </c>
      <c r="E12496" s="206">
        <v>43683</v>
      </c>
      <c r="F12496" s="205">
        <v>79065</v>
      </c>
      <c r="G12496" s="205" t="s">
        <v>284</v>
      </c>
      <c r="H12496" s="207" t="s">
        <v>2022</v>
      </c>
      <c r="I12496" s="207" t="s">
        <v>189</v>
      </c>
      <c r="J12496" s="207">
        <v>-207.36</v>
      </c>
      <c r="K12496" s="79" t="str">
        <f>IFERROR(IFERROR(VLOOKUP(I12496,'DE-PARA'!B:D,3,0),VLOOKUP(I12496,'DE-PARA'!C:D,2,0)),"NÃO ENCONTRADO")</f>
        <v>Outras Saídas</v>
      </c>
      <c r="L12496" s="56" t="str">
        <f>VLOOKUP(K12496,'Base -Receita-Despesa'!$B:$AS,1,FALSE)</f>
        <v>Outras Saídas</v>
      </c>
    </row>
    <row r="12497" spans="1:12" x14ac:dyDescent="0.3">
      <c r="A12497" s="286" t="str">
        <f t="shared" si="390"/>
        <v>2019</v>
      </c>
      <c r="B12497" s="205" t="s">
        <v>679</v>
      </c>
      <c r="C12497" s="205" t="s">
        <v>680</v>
      </c>
      <c r="D12497" s="72" t="str">
        <f t="shared" si="391"/>
        <v>ago/2019</v>
      </c>
      <c r="E12497" s="206">
        <v>43683</v>
      </c>
      <c r="F12497" s="205">
        <v>334727</v>
      </c>
      <c r="G12497" s="205" t="s">
        <v>284</v>
      </c>
      <c r="H12497" s="207" t="s">
        <v>352</v>
      </c>
      <c r="I12497" s="207" t="s">
        <v>237</v>
      </c>
      <c r="J12497" s="207">
        <v>-288.75</v>
      </c>
      <c r="K12497" s="79" t="str">
        <f>IFERROR(IFERROR(VLOOKUP(I12497,'DE-PARA'!B:D,3,0),VLOOKUP(I12497,'DE-PARA'!C:D,2,0)),"NÃO ENCONTRADO")</f>
        <v>Materiais</v>
      </c>
      <c r="L12497" s="56" t="str">
        <f>VLOOKUP(K12497,'Base -Receita-Despesa'!$B:$AS,1,FALSE)</f>
        <v>Materiais</v>
      </c>
    </row>
    <row r="12498" spans="1:12" x14ac:dyDescent="0.3">
      <c r="A12498" s="286" t="str">
        <f t="shared" si="390"/>
        <v>2019</v>
      </c>
      <c r="B12498" s="205" t="s">
        <v>679</v>
      </c>
      <c r="C12498" s="205" t="s">
        <v>680</v>
      </c>
      <c r="D12498" s="72" t="str">
        <f t="shared" si="391"/>
        <v>ago/2019</v>
      </c>
      <c r="E12498" s="206">
        <v>43683</v>
      </c>
      <c r="F12498" s="205">
        <v>334727</v>
      </c>
      <c r="G12498" s="205" t="s">
        <v>284</v>
      </c>
      <c r="H12498" s="207" t="s">
        <v>352</v>
      </c>
      <c r="I12498" s="207" t="s">
        <v>189</v>
      </c>
      <c r="J12498" s="207">
        <v>-6.97</v>
      </c>
      <c r="K12498" s="79" t="str">
        <f>IFERROR(IFERROR(VLOOKUP(I12498,'DE-PARA'!B:D,3,0),VLOOKUP(I12498,'DE-PARA'!C:D,2,0)),"NÃO ENCONTRADO")</f>
        <v>Outras Saídas</v>
      </c>
      <c r="L12498" s="56" t="str">
        <f>VLOOKUP(K12498,'Base -Receita-Despesa'!$B:$AS,1,FALSE)</f>
        <v>Outras Saídas</v>
      </c>
    </row>
    <row r="12499" spans="1:12" x14ac:dyDescent="0.3">
      <c r="A12499" s="286" t="str">
        <f t="shared" si="390"/>
        <v>2019</v>
      </c>
      <c r="B12499" s="205" t="s">
        <v>679</v>
      </c>
      <c r="C12499" s="205" t="s">
        <v>680</v>
      </c>
      <c r="D12499" s="72" t="str">
        <f t="shared" si="391"/>
        <v>ago/2019</v>
      </c>
      <c r="E12499" s="206">
        <v>43683</v>
      </c>
      <c r="F12499" s="205">
        <v>405010</v>
      </c>
      <c r="G12499" s="205" t="s">
        <v>300</v>
      </c>
      <c r="H12499" s="207" t="s">
        <v>352</v>
      </c>
      <c r="I12499" s="207" t="s">
        <v>237</v>
      </c>
      <c r="J12499" s="208">
        <v>-1952.34</v>
      </c>
      <c r="K12499" s="79" t="str">
        <f>IFERROR(IFERROR(VLOOKUP(I12499,'DE-PARA'!B:D,3,0),VLOOKUP(I12499,'DE-PARA'!C:D,2,0)),"NÃO ENCONTRADO")</f>
        <v>Materiais</v>
      </c>
      <c r="L12499" s="56" t="str">
        <f>VLOOKUP(K12499,'Base -Receita-Despesa'!$B:$AS,1,FALSE)</f>
        <v>Materiais</v>
      </c>
    </row>
    <row r="12500" spans="1:12" x14ac:dyDescent="0.3">
      <c r="A12500" s="286" t="str">
        <f t="shared" si="390"/>
        <v>2019</v>
      </c>
      <c r="B12500" s="205" t="s">
        <v>679</v>
      </c>
      <c r="C12500" s="205" t="s">
        <v>680</v>
      </c>
      <c r="D12500" s="72" t="str">
        <f t="shared" si="391"/>
        <v>ago/2019</v>
      </c>
      <c r="E12500" s="206">
        <v>43683</v>
      </c>
      <c r="F12500" s="205" t="s">
        <v>2165</v>
      </c>
      <c r="G12500" s="205" t="s">
        <v>284</v>
      </c>
      <c r="H12500" s="207" t="s">
        <v>2166</v>
      </c>
      <c r="I12500" s="207" t="s">
        <v>233</v>
      </c>
      <c r="J12500" s="208">
        <v>-120000</v>
      </c>
      <c r="K12500" s="79" t="str">
        <f>IFERROR(IFERROR(VLOOKUP(I12500,'DE-PARA'!B:D,3,0),VLOOKUP(I12500,'DE-PARA'!C:D,2,0)),"NÃO ENCONTRADO")</f>
        <v>Pessoal</v>
      </c>
      <c r="L12500" s="56" t="str">
        <f>VLOOKUP(K12500,'Base -Receita-Despesa'!$B:$AS,1,FALSE)</f>
        <v>Pessoal</v>
      </c>
    </row>
    <row r="12501" spans="1:12" x14ac:dyDescent="0.3">
      <c r="A12501" s="286" t="str">
        <f t="shared" si="390"/>
        <v>2019</v>
      </c>
      <c r="B12501" s="205" t="s">
        <v>679</v>
      </c>
      <c r="C12501" s="205" t="s">
        <v>680</v>
      </c>
      <c r="D12501" s="72" t="str">
        <f t="shared" si="391"/>
        <v>ago/2019</v>
      </c>
      <c r="E12501" s="206">
        <v>43683</v>
      </c>
      <c r="F12501" s="205" t="s">
        <v>2167</v>
      </c>
      <c r="G12501" s="205" t="s">
        <v>284</v>
      </c>
      <c r="H12501" s="207" t="s">
        <v>2168</v>
      </c>
      <c r="I12501" s="207" t="s">
        <v>270</v>
      </c>
      <c r="J12501" s="208">
        <v>-2517.2199999999998</v>
      </c>
      <c r="K12501" s="79" t="str">
        <f>IFERROR(IFERROR(VLOOKUP(I12501,'DE-PARA'!B:D,3,0),VLOOKUP(I12501,'DE-PARA'!C:D,2,0)),"NÃO ENCONTRADO")</f>
        <v>Outras Saídas</v>
      </c>
      <c r="L12501" s="56" t="str">
        <f>VLOOKUP(K12501,'Base -Receita-Despesa'!$B:$AS,1,FALSE)</f>
        <v>Outras Saídas</v>
      </c>
    </row>
    <row r="12502" spans="1:12" x14ac:dyDescent="0.3">
      <c r="A12502" s="286" t="str">
        <f t="shared" si="390"/>
        <v>2019</v>
      </c>
      <c r="B12502" s="205" t="s">
        <v>679</v>
      </c>
      <c r="C12502" s="205" t="s">
        <v>680</v>
      </c>
      <c r="D12502" s="72" t="str">
        <f t="shared" si="391"/>
        <v>ago/2019</v>
      </c>
      <c r="E12502" s="206">
        <v>43683</v>
      </c>
      <c r="F12502" s="205" t="s">
        <v>138</v>
      </c>
      <c r="G12502" s="205" t="s">
        <v>284</v>
      </c>
      <c r="H12502" s="207" t="s">
        <v>210</v>
      </c>
      <c r="I12502" s="207" t="s">
        <v>139</v>
      </c>
      <c r="J12502" s="208">
        <v>-2000</v>
      </c>
      <c r="K12502" s="79" t="str">
        <f>IFERROR(IFERROR(VLOOKUP(I12502,'DE-PARA'!B:D,3,0),VLOOKUP(I12502,'DE-PARA'!C:D,2,0)),"NÃO ENCONTRADO")</f>
        <v>Outras Saídas</v>
      </c>
      <c r="L12502" s="56" t="str">
        <f>VLOOKUP(K12502,'Base -Receita-Despesa'!$B:$AS,1,FALSE)</f>
        <v>Outras Saídas</v>
      </c>
    </row>
    <row r="12503" spans="1:12" x14ac:dyDescent="0.3">
      <c r="A12503" s="286" t="str">
        <f t="shared" si="390"/>
        <v>2019</v>
      </c>
      <c r="B12503" s="205" t="s">
        <v>679</v>
      </c>
      <c r="C12503" s="205" t="s">
        <v>680</v>
      </c>
      <c r="D12503" s="72" t="str">
        <f t="shared" si="391"/>
        <v>ago/2019</v>
      </c>
      <c r="E12503" s="206">
        <v>43683</v>
      </c>
      <c r="F12503" s="205" t="s">
        <v>513</v>
      </c>
      <c r="G12503" s="205" t="s">
        <v>284</v>
      </c>
      <c r="H12503" s="207" t="s">
        <v>203</v>
      </c>
      <c r="I12503" s="207" t="s">
        <v>289</v>
      </c>
      <c r="J12503" s="208">
        <v>488914.03</v>
      </c>
      <c r="K12503" s="79" t="str">
        <f>IFERROR(IFERROR(VLOOKUP(I12503,'DE-PARA'!B:D,3,0),VLOOKUP(I12503,'DE-PARA'!C:D,2,0)),"NÃO ENCONTRADO")</f>
        <v>Entrada Conta Aplicação (+)</v>
      </c>
      <c r="L12503" s="56" t="str">
        <f>VLOOKUP(K12503,'Base -Receita-Despesa'!$B:$AS,1,FALSE)</f>
        <v>ENTRADA CONTA APLICAÇÃO (+)</v>
      </c>
    </row>
    <row r="12504" spans="1:12" x14ac:dyDescent="0.3">
      <c r="A12504" s="286" t="str">
        <f t="shared" si="390"/>
        <v>2019</v>
      </c>
      <c r="B12504" s="205" t="s">
        <v>679</v>
      </c>
      <c r="C12504" s="205" t="s">
        <v>680</v>
      </c>
      <c r="D12504" s="72" t="str">
        <f t="shared" si="391"/>
        <v>ago/2019</v>
      </c>
      <c r="E12504" s="206">
        <v>43683</v>
      </c>
      <c r="F12504" s="205" t="s">
        <v>209</v>
      </c>
      <c r="G12504" s="205" t="s">
        <v>284</v>
      </c>
      <c r="H12504" s="207" t="s">
        <v>295</v>
      </c>
      <c r="I12504" s="207" t="s">
        <v>2125</v>
      </c>
      <c r="J12504" s="233">
        <v>-9.5</v>
      </c>
      <c r="K12504" s="79" t="str">
        <f>IFERROR(IFERROR(VLOOKUP(I12504,'DE-PARA'!B:D,3,0),VLOOKUP(I12504,'DE-PARA'!C:D,2,0)),"NÃO ENCONTRADO")</f>
        <v>Outras Saídas</v>
      </c>
      <c r="L12504" s="56" t="str">
        <f>VLOOKUP(K12504,'Base -Receita-Despesa'!$B:$AS,1,FALSE)</f>
        <v>Outras Saídas</v>
      </c>
    </row>
    <row r="12505" spans="1:12" x14ac:dyDescent="0.3">
      <c r="A12505" s="286" t="str">
        <f t="shared" si="390"/>
        <v>2019</v>
      </c>
      <c r="B12505" s="205" t="s">
        <v>679</v>
      </c>
      <c r="C12505" s="205" t="s">
        <v>680</v>
      </c>
      <c r="D12505" s="72" t="str">
        <f t="shared" si="391"/>
        <v>ago/2019</v>
      </c>
      <c r="E12505" s="206">
        <v>43683</v>
      </c>
      <c r="F12505" s="205" t="s">
        <v>209</v>
      </c>
      <c r="G12505" s="205" t="s">
        <v>284</v>
      </c>
      <c r="H12505" s="207" t="s">
        <v>295</v>
      </c>
      <c r="I12505" s="207" t="s">
        <v>2125</v>
      </c>
      <c r="J12505" s="233">
        <v>-9.5</v>
      </c>
      <c r="K12505" s="79" t="str">
        <f>IFERROR(IFERROR(VLOOKUP(I12505,'DE-PARA'!B:D,3,0),VLOOKUP(I12505,'DE-PARA'!C:D,2,0)),"NÃO ENCONTRADO")</f>
        <v>Outras Saídas</v>
      </c>
      <c r="L12505" s="56" t="str">
        <f>VLOOKUP(K12505,'Base -Receita-Despesa'!$B:$AS,1,FALSE)</f>
        <v>Outras Saídas</v>
      </c>
    </row>
    <row r="12506" spans="1:12" x14ac:dyDescent="0.3">
      <c r="A12506" s="286" t="str">
        <f t="shared" si="390"/>
        <v>2019</v>
      </c>
      <c r="B12506" s="205" t="s">
        <v>679</v>
      </c>
      <c r="C12506" s="205" t="s">
        <v>680</v>
      </c>
      <c r="D12506" s="72" t="str">
        <f t="shared" si="391"/>
        <v>ago/2019</v>
      </c>
      <c r="E12506" s="206">
        <v>43683</v>
      </c>
      <c r="F12506" s="205" t="s">
        <v>209</v>
      </c>
      <c r="G12506" s="205" t="s">
        <v>284</v>
      </c>
      <c r="H12506" s="207" t="s">
        <v>295</v>
      </c>
      <c r="I12506" s="207" t="s">
        <v>2125</v>
      </c>
      <c r="J12506" s="207">
        <v>-9.5</v>
      </c>
      <c r="K12506" s="79" t="str">
        <f>IFERROR(IFERROR(VLOOKUP(I12506,'DE-PARA'!B:D,3,0),VLOOKUP(I12506,'DE-PARA'!C:D,2,0)),"NÃO ENCONTRADO")</f>
        <v>Outras Saídas</v>
      </c>
      <c r="L12506" s="56" t="str">
        <f>VLOOKUP(K12506,'Base -Receita-Despesa'!$B:$AS,1,FALSE)</f>
        <v>Outras Saídas</v>
      </c>
    </row>
    <row r="12507" spans="1:12" x14ac:dyDescent="0.3">
      <c r="A12507" s="286" t="str">
        <f t="shared" si="390"/>
        <v>2019</v>
      </c>
      <c r="B12507" s="205" t="s">
        <v>679</v>
      </c>
      <c r="C12507" s="205" t="s">
        <v>680</v>
      </c>
      <c r="D12507" s="72" t="str">
        <f t="shared" si="391"/>
        <v>ago/2019</v>
      </c>
      <c r="E12507" s="206">
        <v>43683</v>
      </c>
      <c r="F12507" s="205" t="s">
        <v>209</v>
      </c>
      <c r="G12507" s="205" t="s">
        <v>284</v>
      </c>
      <c r="H12507" s="207" t="s">
        <v>295</v>
      </c>
      <c r="I12507" s="207" t="s">
        <v>2125</v>
      </c>
      <c r="J12507" s="207">
        <v>-9.5</v>
      </c>
      <c r="K12507" s="79" t="str">
        <f>IFERROR(IFERROR(VLOOKUP(I12507,'DE-PARA'!B:D,3,0),VLOOKUP(I12507,'DE-PARA'!C:D,2,0)),"NÃO ENCONTRADO")</f>
        <v>Outras Saídas</v>
      </c>
      <c r="L12507" s="56" t="str">
        <f>VLOOKUP(K12507,'Base -Receita-Despesa'!$B:$AS,1,FALSE)</f>
        <v>Outras Saídas</v>
      </c>
    </row>
    <row r="12508" spans="1:12" x14ac:dyDescent="0.3">
      <c r="A12508" s="286" t="str">
        <f t="shared" si="390"/>
        <v>2019</v>
      </c>
      <c r="B12508" s="205" t="s">
        <v>679</v>
      </c>
      <c r="C12508" s="205" t="s">
        <v>680</v>
      </c>
      <c r="D12508" s="72" t="str">
        <f t="shared" si="391"/>
        <v>ago/2019</v>
      </c>
      <c r="E12508" s="206">
        <v>43683</v>
      </c>
      <c r="F12508" s="205" t="s">
        <v>209</v>
      </c>
      <c r="G12508" s="205" t="s">
        <v>284</v>
      </c>
      <c r="H12508" s="207" t="s">
        <v>295</v>
      </c>
      <c r="I12508" s="207" t="s">
        <v>2125</v>
      </c>
      <c r="J12508" s="207">
        <v>-9.5</v>
      </c>
      <c r="K12508" s="79" t="str">
        <f>IFERROR(IFERROR(VLOOKUP(I12508,'DE-PARA'!B:D,3,0),VLOOKUP(I12508,'DE-PARA'!C:D,2,0)),"NÃO ENCONTRADO")</f>
        <v>Outras Saídas</v>
      </c>
      <c r="L12508" s="56" t="str">
        <f>VLOOKUP(K12508,'Base -Receita-Despesa'!$B:$AS,1,FALSE)</f>
        <v>Outras Saídas</v>
      </c>
    </row>
    <row r="12509" spans="1:12" x14ac:dyDescent="0.3">
      <c r="A12509" s="286" t="str">
        <f t="shared" si="390"/>
        <v>2019</v>
      </c>
      <c r="B12509" s="205" t="s">
        <v>679</v>
      </c>
      <c r="C12509" s="205" t="s">
        <v>680</v>
      </c>
      <c r="D12509" s="72" t="str">
        <f t="shared" si="391"/>
        <v>ago/2019</v>
      </c>
      <c r="E12509" s="206">
        <v>43683</v>
      </c>
      <c r="F12509" s="205" t="s">
        <v>209</v>
      </c>
      <c r="G12509" s="205" t="s">
        <v>284</v>
      </c>
      <c r="H12509" s="207" t="s">
        <v>295</v>
      </c>
      <c r="I12509" s="207" t="s">
        <v>2125</v>
      </c>
      <c r="J12509" s="207">
        <v>-9.5</v>
      </c>
      <c r="K12509" s="79" t="str">
        <f>IFERROR(IFERROR(VLOOKUP(I12509,'DE-PARA'!B:D,3,0),VLOOKUP(I12509,'DE-PARA'!C:D,2,0)),"NÃO ENCONTRADO")</f>
        <v>Outras Saídas</v>
      </c>
      <c r="L12509" s="56" t="str">
        <f>VLOOKUP(K12509,'Base -Receita-Despesa'!$B:$AS,1,FALSE)</f>
        <v>Outras Saídas</v>
      </c>
    </row>
    <row r="12510" spans="1:12" x14ac:dyDescent="0.3">
      <c r="A12510" s="286" t="str">
        <f t="shared" si="390"/>
        <v>2019</v>
      </c>
      <c r="B12510" s="205" t="s">
        <v>679</v>
      </c>
      <c r="C12510" s="205" t="s">
        <v>680</v>
      </c>
      <c r="D12510" s="72" t="str">
        <f t="shared" si="391"/>
        <v>ago/2019</v>
      </c>
      <c r="E12510" s="206">
        <v>43683</v>
      </c>
      <c r="F12510" s="205" t="s">
        <v>209</v>
      </c>
      <c r="G12510" s="205" t="s">
        <v>284</v>
      </c>
      <c r="H12510" s="207" t="s">
        <v>295</v>
      </c>
      <c r="I12510" s="207" t="s">
        <v>2125</v>
      </c>
      <c r="J12510" s="207">
        <v>-9.5</v>
      </c>
      <c r="K12510" s="79" t="str">
        <f>IFERROR(IFERROR(VLOOKUP(I12510,'DE-PARA'!B:D,3,0),VLOOKUP(I12510,'DE-PARA'!C:D,2,0)),"NÃO ENCONTRADO")</f>
        <v>Outras Saídas</v>
      </c>
      <c r="L12510" s="56" t="str">
        <f>VLOOKUP(K12510,'Base -Receita-Despesa'!$B:$AS,1,FALSE)</f>
        <v>Outras Saídas</v>
      </c>
    </row>
    <row r="12511" spans="1:12" x14ac:dyDescent="0.3">
      <c r="A12511" s="286" t="str">
        <f t="shared" si="390"/>
        <v>2019</v>
      </c>
      <c r="B12511" s="205" t="s">
        <v>679</v>
      </c>
      <c r="C12511" s="205" t="s">
        <v>680</v>
      </c>
      <c r="D12511" s="72" t="str">
        <f t="shared" si="391"/>
        <v>ago/2019</v>
      </c>
      <c r="E12511" s="206">
        <v>43683</v>
      </c>
      <c r="F12511" s="205" t="s">
        <v>209</v>
      </c>
      <c r="G12511" s="205" t="s">
        <v>284</v>
      </c>
      <c r="H12511" s="207" t="s">
        <v>295</v>
      </c>
      <c r="I12511" s="207" t="s">
        <v>2125</v>
      </c>
      <c r="J12511" s="207">
        <v>-9.5</v>
      </c>
      <c r="K12511" s="79" t="str">
        <f>IFERROR(IFERROR(VLOOKUP(I12511,'DE-PARA'!B:D,3,0),VLOOKUP(I12511,'DE-PARA'!C:D,2,0)),"NÃO ENCONTRADO")</f>
        <v>Outras Saídas</v>
      </c>
      <c r="L12511" s="56" t="str">
        <f>VLOOKUP(K12511,'Base -Receita-Despesa'!$B:$AS,1,FALSE)</f>
        <v>Outras Saídas</v>
      </c>
    </row>
    <row r="12512" spans="1:12" x14ac:dyDescent="0.3">
      <c r="A12512" s="286" t="str">
        <f t="shared" si="390"/>
        <v>2019</v>
      </c>
      <c r="B12512" s="205" t="s">
        <v>679</v>
      </c>
      <c r="C12512" s="205" t="s">
        <v>680</v>
      </c>
      <c r="D12512" s="72" t="str">
        <f t="shared" si="391"/>
        <v>ago/2019</v>
      </c>
      <c r="E12512" s="206">
        <v>43683</v>
      </c>
      <c r="F12512" s="205" t="s">
        <v>209</v>
      </c>
      <c r="G12512" s="205" t="s">
        <v>284</v>
      </c>
      <c r="H12512" s="207" t="s">
        <v>295</v>
      </c>
      <c r="I12512" s="207" t="s">
        <v>2125</v>
      </c>
      <c r="J12512" s="207">
        <v>-9.5</v>
      </c>
      <c r="K12512" s="79" t="str">
        <f>IFERROR(IFERROR(VLOOKUP(I12512,'DE-PARA'!B:D,3,0),VLOOKUP(I12512,'DE-PARA'!C:D,2,0)),"NÃO ENCONTRADO")</f>
        <v>Outras Saídas</v>
      </c>
      <c r="L12512" s="56" t="str">
        <f>VLOOKUP(K12512,'Base -Receita-Despesa'!$B:$AS,1,FALSE)</f>
        <v>Outras Saídas</v>
      </c>
    </row>
    <row r="12513" spans="1:12" x14ac:dyDescent="0.3">
      <c r="A12513" s="286" t="str">
        <f t="shared" si="390"/>
        <v>2019</v>
      </c>
      <c r="B12513" s="205" t="s">
        <v>679</v>
      </c>
      <c r="C12513" s="205" t="s">
        <v>680</v>
      </c>
      <c r="D12513" s="72" t="str">
        <f t="shared" si="391"/>
        <v>ago/2019</v>
      </c>
      <c r="E12513" s="206">
        <v>43683</v>
      </c>
      <c r="F12513" s="205" t="s">
        <v>209</v>
      </c>
      <c r="G12513" s="205" t="s">
        <v>284</v>
      </c>
      <c r="H12513" s="207" t="s">
        <v>295</v>
      </c>
      <c r="I12513" s="207" t="s">
        <v>2125</v>
      </c>
      <c r="J12513" s="207">
        <v>-9.5</v>
      </c>
      <c r="K12513" s="79" t="str">
        <f>IFERROR(IFERROR(VLOOKUP(I12513,'DE-PARA'!B:D,3,0),VLOOKUP(I12513,'DE-PARA'!C:D,2,0)),"NÃO ENCONTRADO")</f>
        <v>Outras Saídas</v>
      </c>
      <c r="L12513" s="56" t="str">
        <f>VLOOKUP(K12513,'Base -Receita-Despesa'!$B:$AS,1,FALSE)</f>
        <v>Outras Saídas</v>
      </c>
    </row>
    <row r="12514" spans="1:12" x14ac:dyDescent="0.3">
      <c r="A12514" s="286" t="str">
        <f t="shared" si="390"/>
        <v>2019</v>
      </c>
      <c r="B12514" s="205" t="s">
        <v>679</v>
      </c>
      <c r="C12514" s="205" t="s">
        <v>680</v>
      </c>
      <c r="D12514" s="72" t="str">
        <f t="shared" si="391"/>
        <v>ago/2019</v>
      </c>
      <c r="E12514" s="206">
        <v>43683</v>
      </c>
      <c r="F12514" s="205" t="s">
        <v>209</v>
      </c>
      <c r="G12514" s="205" t="s">
        <v>284</v>
      </c>
      <c r="H12514" s="207" t="s">
        <v>295</v>
      </c>
      <c r="I12514" s="207" t="s">
        <v>2125</v>
      </c>
      <c r="J12514" s="207">
        <v>-9.5</v>
      </c>
      <c r="K12514" s="79" t="str">
        <f>IFERROR(IFERROR(VLOOKUP(I12514,'DE-PARA'!B:D,3,0),VLOOKUP(I12514,'DE-PARA'!C:D,2,0)),"NÃO ENCONTRADO")</f>
        <v>Outras Saídas</v>
      </c>
      <c r="L12514" s="56" t="str">
        <f>VLOOKUP(K12514,'Base -Receita-Despesa'!$B:$AS,1,FALSE)</f>
        <v>Outras Saídas</v>
      </c>
    </row>
    <row r="12515" spans="1:12" x14ac:dyDescent="0.3">
      <c r="A12515" s="286" t="str">
        <f t="shared" si="390"/>
        <v>2019</v>
      </c>
      <c r="B12515" s="205" t="s">
        <v>679</v>
      </c>
      <c r="C12515" s="205" t="s">
        <v>680</v>
      </c>
      <c r="D12515" s="72" t="str">
        <f t="shared" si="391"/>
        <v>ago/2019</v>
      </c>
      <c r="E12515" s="206">
        <v>43683</v>
      </c>
      <c r="F12515" s="205" t="s">
        <v>209</v>
      </c>
      <c r="G12515" s="205" t="s">
        <v>284</v>
      </c>
      <c r="H12515" s="207" t="s">
        <v>295</v>
      </c>
      <c r="I12515" s="207" t="s">
        <v>2125</v>
      </c>
      <c r="J12515" s="207">
        <v>-9.5</v>
      </c>
      <c r="K12515" s="79" t="str">
        <f>IFERROR(IFERROR(VLOOKUP(I12515,'DE-PARA'!B:D,3,0),VLOOKUP(I12515,'DE-PARA'!C:D,2,0)),"NÃO ENCONTRADO")</f>
        <v>Outras Saídas</v>
      </c>
      <c r="L12515" s="56" t="str">
        <f>VLOOKUP(K12515,'Base -Receita-Despesa'!$B:$AS,1,FALSE)</f>
        <v>Outras Saídas</v>
      </c>
    </row>
    <row r="12516" spans="1:12" x14ac:dyDescent="0.3">
      <c r="A12516" s="286" t="str">
        <f t="shared" si="390"/>
        <v>2019</v>
      </c>
      <c r="B12516" s="205" t="s">
        <v>679</v>
      </c>
      <c r="C12516" s="205" t="s">
        <v>680</v>
      </c>
      <c r="D12516" s="72" t="str">
        <f t="shared" si="391"/>
        <v>ago/2019</v>
      </c>
      <c r="E12516" s="206">
        <v>43683</v>
      </c>
      <c r="F12516" s="205" t="s">
        <v>209</v>
      </c>
      <c r="G12516" s="205" t="s">
        <v>284</v>
      </c>
      <c r="H12516" s="207" t="s">
        <v>295</v>
      </c>
      <c r="I12516" s="207" t="s">
        <v>2125</v>
      </c>
      <c r="J12516" s="207">
        <v>-9.5</v>
      </c>
      <c r="K12516" s="79" t="str">
        <f>IFERROR(IFERROR(VLOOKUP(I12516,'DE-PARA'!B:D,3,0),VLOOKUP(I12516,'DE-PARA'!C:D,2,0)),"NÃO ENCONTRADO")</f>
        <v>Outras Saídas</v>
      </c>
      <c r="L12516" s="56" t="str">
        <f>VLOOKUP(K12516,'Base -Receita-Despesa'!$B:$AS,1,FALSE)</f>
        <v>Outras Saídas</v>
      </c>
    </row>
    <row r="12517" spans="1:12" x14ac:dyDescent="0.3">
      <c r="A12517" s="286" t="str">
        <f t="shared" si="390"/>
        <v>2019</v>
      </c>
      <c r="B12517" s="205" t="s">
        <v>679</v>
      </c>
      <c r="C12517" s="205" t="s">
        <v>680</v>
      </c>
      <c r="D12517" s="72" t="str">
        <f t="shared" si="391"/>
        <v>ago/2019</v>
      </c>
      <c r="E12517" s="206">
        <v>43683</v>
      </c>
      <c r="F12517" s="205" t="s">
        <v>209</v>
      </c>
      <c r="G12517" s="205" t="s">
        <v>284</v>
      </c>
      <c r="H12517" s="207" t="s">
        <v>295</v>
      </c>
      <c r="I12517" s="207" t="s">
        <v>2125</v>
      </c>
      <c r="J12517" s="207">
        <v>-9.5</v>
      </c>
      <c r="K12517" s="79" t="str">
        <f>IFERROR(IFERROR(VLOOKUP(I12517,'DE-PARA'!B:D,3,0),VLOOKUP(I12517,'DE-PARA'!C:D,2,0)),"NÃO ENCONTRADO")</f>
        <v>Outras Saídas</v>
      </c>
      <c r="L12517" s="56" t="str">
        <f>VLOOKUP(K12517,'Base -Receita-Despesa'!$B:$AS,1,FALSE)</f>
        <v>Outras Saídas</v>
      </c>
    </row>
    <row r="12518" spans="1:12" x14ac:dyDescent="0.3">
      <c r="A12518" s="286" t="str">
        <f t="shared" si="390"/>
        <v>2019</v>
      </c>
      <c r="B12518" s="205" t="s">
        <v>679</v>
      </c>
      <c r="C12518" s="205" t="s">
        <v>680</v>
      </c>
      <c r="D12518" s="72" t="str">
        <f t="shared" si="391"/>
        <v>ago/2019</v>
      </c>
      <c r="E12518" s="206">
        <v>43683</v>
      </c>
      <c r="F12518" s="205" t="s">
        <v>209</v>
      </c>
      <c r="G12518" s="205" t="s">
        <v>284</v>
      </c>
      <c r="H12518" s="207" t="s">
        <v>295</v>
      </c>
      <c r="I12518" s="207" t="s">
        <v>2125</v>
      </c>
      <c r="J12518" s="207">
        <v>-9.5</v>
      </c>
      <c r="K12518" s="79" t="str">
        <f>IFERROR(IFERROR(VLOOKUP(I12518,'DE-PARA'!B:D,3,0),VLOOKUP(I12518,'DE-PARA'!C:D,2,0)),"NÃO ENCONTRADO")</f>
        <v>Outras Saídas</v>
      </c>
      <c r="L12518" s="56" t="str">
        <f>VLOOKUP(K12518,'Base -Receita-Despesa'!$B:$AS,1,FALSE)</f>
        <v>Outras Saídas</v>
      </c>
    </row>
    <row r="12519" spans="1:12" x14ac:dyDescent="0.3">
      <c r="A12519" s="286" t="str">
        <f t="shared" si="390"/>
        <v>2019</v>
      </c>
      <c r="B12519" s="205" t="s">
        <v>679</v>
      </c>
      <c r="C12519" s="205" t="s">
        <v>680</v>
      </c>
      <c r="D12519" s="72" t="str">
        <f t="shared" si="391"/>
        <v>ago/2019</v>
      </c>
      <c r="E12519" s="206">
        <v>43683</v>
      </c>
      <c r="F12519" s="205" t="s">
        <v>209</v>
      </c>
      <c r="G12519" s="205" t="s">
        <v>284</v>
      </c>
      <c r="H12519" s="207" t="s">
        <v>295</v>
      </c>
      <c r="I12519" s="207" t="s">
        <v>2125</v>
      </c>
      <c r="J12519" s="207">
        <v>-9.5</v>
      </c>
      <c r="K12519" s="79" t="str">
        <f>IFERROR(IFERROR(VLOOKUP(I12519,'DE-PARA'!B:D,3,0),VLOOKUP(I12519,'DE-PARA'!C:D,2,0)),"NÃO ENCONTRADO")</f>
        <v>Outras Saídas</v>
      </c>
      <c r="L12519" s="56" t="str">
        <f>VLOOKUP(K12519,'Base -Receita-Despesa'!$B:$AS,1,FALSE)</f>
        <v>Outras Saídas</v>
      </c>
    </row>
    <row r="12520" spans="1:12" x14ac:dyDescent="0.3">
      <c r="A12520" s="286" t="str">
        <f t="shared" si="390"/>
        <v>2019</v>
      </c>
      <c r="B12520" s="205" t="s">
        <v>679</v>
      </c>
      <c r="C12520" s="205" t="s">
        <v>680</v>
      </c>
      <c r="D12520" s="72" t="str">
        <f t="shared" si="391"/>
        <v>ago/2019</v>
      </c>
      <c r="E12520" s="206">
        <v>43683</v>
      </c>
      <c r="F12520" s="205" t="s">
        <v>209</v>
      </c>
      <c r="G12520" s="205" t="s">
        <v>284</v>
      </c>
      <c r="H12520" s="207" t="s">
        <v>295</v>
      </c>
      <c r="I12520" s="207" t="s">
        <v>2125</v>
      </c>
      <c r="J12520" s="207">
        <v>-9.5</v>
      </c>
      <c r="K12520" s="79" t="str">
        <f>IFERROR(IFERROR(VLOOKUP(I12520,'DE-PARA'!B:D,3,0),VLOOKUP(I12520,'DE-PARA'!C:D,2,0)),"NÃO ENCONTRADO")</f>
        <v>Outras Saídas</v>
      </c>
      <c r="L12520" s="56" t="str">
        <f>VLOOKUP(K12520,'Base -Receita-Despesa'!$B:$AS,1,FALSE)</f>
        <v>Outras Saídas</v>
      </c>
    </row>
    <row r="12521" spans="1:12" x14ac:dyDescent="0.3">
      <c r="A12521" s="286" t="str">
        <f t="shared" si="390"/>
        <v>2019</v>
      </c>
      <c r="B12521" s="205" t="s">
        <v>679</v>
      </c>
      <c r="C12521" s="205" t="s">
        <v>680</v>
      </c>
      <c r="D12521" s="72" t="str">
        <f t="shared" si="391"/>
        <v>ago/2019</v>
      </c>
      <c r="E12521" s="206">
        <v>43683</v>
      </c>
      <c r="F12521" s="205" t="s">
        <v>209</v>
      </c>
      <c r="G12521" s="205" t="s">
        <v>284</v>
      </c>
      <c r="H12521" s="207" t="s">
        <v>295</v>
      </c>
      <c r="I12521" s="207" t="s">
        <v>2125</v>
      </c>
      <c r="J12521" s="207">
        <v>-9.5</v>
      </c>
      <c r="K12521" s="79" t="str">
        <f>IFERROR(IFERROR(VLOOKUP(I12521,'DE-PARA'!B:D,3,0),VLOOKUP(I12521,'DE-PARA'!C:D,2,0)),"NÃO ENCONTRADO")</f>
        <v>Outras Saídas</v>
      </c>
      <c r="L12521" s="56" t="str">
        <f>VLOOKUP(K12521,'Base -Receita-Despesa'!$B:$AS,1,FALSE)</f>
        <v>Outras Saídas</v>
      </c>
    </row>
    <row r="12522" spans="1:12" x14ac:dyDescent="0.3">
      <c r="A12522" s="286" t="str">
        <f t="shared" si="390"/>
        <v>2019</v>
      </c>
      <c r="B12522" s="205" t="s">
        <v>679</v>
      </c>
      <c r="C12522" s="205" t="s">
        <v>680</v>
      </c>
      <c r="D12522" s="72" t="str">
        <f t="shared" si="391"/>
        <v>ago/2019</v>
      </c>
      <c r="E12522" s="206">
        <v>43683</v>
      </c>
      <c r="F12522" s="205" t="s">
        <v>209</v>
      </c>
      <c r="G12522" s="205" t="s">
        <v>284</v>
      </c>
      <c r="H12522" s="207" t="s">
        <v>295</v>
      </c>
      <c r="I12522" s="207" t="s">
        <v>2125</v>
      </c>
      <c r="J12522" s="207">
        <v>-9.5</v>
      </c>
      <c r="K12522" s="79" t="str">
        <f>IFERROR(IFERROR(VLOOKUP(I12522,'DE-PARA'!B:D,3,0),VLOOKUP(I12522,'DE-PARA'!C:D,2,0)),"NÃO ENCONTRADO")</f>
        <v>Outras Saídas</v>
      </c>
      <c r="L12522" s="56" t="str">
        <f>VLOOKUP(K12522,'Base -Receita-Despesa'!$B:$AS,1,FALSE)</f>
        <v>Outras Saídas</v>
      </c>
    </row>
    <row r="12523" spans="1:12" x14ac:dyDescent="0.3">
      <c r="A12523" s="286" t="str">
        <f t="shared" si="390"/>
        <v>2019</v>
      </c>
      <c r="B12523" s="205" t="s">
        <v>679</v>
      </c>
      <c r="C12523" s="205" t="s">
        <v>680</v>
      </c>
      <c r="D12523" s="72" t="str">
        <f t="shared" si="391"/>
        <v>ago/2019</v>
      </c>
      <c r="E12523" s="206">
        <v>43683</v>
      </c>
      <c r="F12523" s="205" t="s">
        <v>209</v>
      </c>
      <c r="G12523" s="205" t="s">
        <v>284</v>
      </c>
      <c r="H12523" s="207" t="s">
        <v>295</v>
      </c>
      <c r="I12523" s="207" t="s">
        <v>2125</v>
      </c>
      <c r="J12523" s="207">
        <v>-9.5</v>
      </c>
      <c r="K12523" s="79" t="str">
        <f>IFERROR(IFERROR(VLOOKUP(I12523,'DE-PARA'!B:D,3,0),VLOOKUP(I12523,'DE-PARA'!C:D,2,0)),"NÃO ENCONTRADO")</f>
        <v>Outras Saídas</v>
      </c>
      <c r="L12523" s="56" t="str">
        <f>VLOOKUP(K12523,'Base -Receita-Despesa'!$B:$AS,1,FALSE)</f>
        <v>Outras Saídas</v>
      </c>
    </row>
    <row r="12524" spans="1:12" x14ac:dyDescent="0.3">
      <c r="A12524" s="286" t="str">
        <f t="shared" si="390"/>
        <v>2019</v>
      </c>
      <c r="B12524" s="205" t="s">
        <v>679</v>
      </c>
      <c r="C12524" s="205" t="s">
        <v>680</v>
      </c>
      <c r="D12524" s="72" t="str">
        <f t="shared" si="391"/>
        <v>ago/2019</v>
      </c>
      <c r="E12524" s="206">
        <v>43683</v>
      </c>
      <c r="F12524" s="205" t="s">
        <v>209</v>
      </c>
      <c r="G12524" s="205" t="s">
        <v>284</v>
      </c>
      <c r="H12524" s="207" t="s">
        <v>295</v>
      </c>
      <c r="I12524" s="207" t="s">
        <v>2125</v>
      </c>
      <c r="J12524" s="207">
        <v>-9.5</v>
      </c>
      <c r="K12524" s="79" t="str">
        <f>IFERROR(IFERROR(VLOOKUP(I12524,'DE-PARA'!B:D,3,0),VLOOKUP(I12524,'DE-PARA'!C:D,2,0)),"NÃO ENCONTRADO")</f>
        <v>Outras Saídas</v>
      </c>
      <c r="L12524" s="56" t="str">
        <f>VLOOKUP(K12524,'Base -Receita-Despesa'!$B:$AS,1,FALSE)</f>
        <v>Outras Saídas</v>
      </c>
    </row>
    <row r="12525" spans="1:12" x14ac:dyDescent="0.3">
      <c r="A12525" s="286" t="str">
        <f t="shared" si="390"/>
        <v>2019</v>
      </c>
      <c r="B12525" s="205" t="s">
        <v>679</v>
      </c>
      <c r="C12525" s="205" t="s">
        <v>680</v>
      </c>
      <c r="D12525" s="72" t="str">
        <f t="shared" si="391"/>
        <v>ago/2019</v>
      </c>
      <c r="E12525" s="206">
        <v>43683</v>
      </c>
      <c r="F12525" s="205" t="s">
        <v>209</v>
      </c>
      <c r="G12525" s="205" t="s">
        <v>284</v>
      </c>
      <c r="H12525" s="207" t="s">
        <v>295</v>
      </c>
      <c r="I12525" s="207" t="s">
        <v>2125</v>
      </c>
      <c r="J12525" s="207">
        <v>-9.5</v>
      </c>
      <c r="K12525" s="79" t="str">
        <f>IFERROR(IFERROR(VLOOKUP(I12525,'DE-PARA'!B:D,3,0),VLOOKUP(I12525,'DE-PARA'!C:D,2,0)),"NÃO ENCONTRADO")</f>
        <v>Outras Saídas</v>
      </c>
      <c r="L12525" s="56" t="str">
        <f>VLOOKUP(K12525,'Base -Receita-Despesa'!$B:$AS,1,FALSE)</f>
        <v>Outras Saídas</v>
      </c>
    </row>
    <row r="12526" spans="1:12" x14ac:dyDescent="0.3">
      <c r="A12526" s="286" t="str">
        <f t="shared" si="390"/>
        <v>2019</v>
      </c>
      <c r="B12526" s="205" t="s">
        <v>679</v>
      </c>
      <c r="C12526" s="205" t="s">
        <v>680</v>
      </c>
      <c r="D12526" s="72" t="str">
        <f t="shared" si="391"/>
        <v>ago/2019</v>
      </c>
      <c r="E12526" s="206">
        <v>43683</v>
      </c>
      <c r="F12526" s="205" t="s">
        <v>187</v>
      </c>
      <c r="G12526" s="205" t="s">
        <v>284</v>
      </c>
      <c r="H12526" s="207" t="s">
        <v>394</v>
      </c>
      <c r="I12526" s="207" t="s">
        <v>188</v>
      </c>
      <c r="J12526" s="207">
        <v>-216.56</v>
      </c>
      <c r="K12526" s="79" t="str">
        <f>IFERROR(IFERROR(VLOOKUP(I12526,'DE-PARA'!B:D,3,0),VLOOKUP(I12526,'DE-PARA'!C:D,2,0)),"NÃO ENCONTRADO")</f>
        <v>Tributos, Taxas e Contribuições</v>
      </c>
      <c r="L12526" s="56" t="str">
        <f>VLOOKUP(K12526,'Base -Receita-Despesa'!$B:$AS,1,FALSE)</f>
        <v>Tributos, Taxas e Contribuições</v>
      </c>
    </row>
    <row r="12527" spans="1:12" x14ac:dyDescent="0.3">
      <c r="A12527" s="286" t="str">
        <f t="shared" si="390"/>
        <v>2019</v>
      </c>
      <c r="B12527" s="205" t="s">
        <v>679</v>
      </c>
      <c r="C12527" s="205" t="s">
        <v>680</v>
      </c>
      <c r="D12527" s="72" t="str">
        <f t="shared" si="391"/>
        <v>ago/2019</v>
      </c>
      <c r="E12527" s="206">
        <v>43683</v>
      </c>
      <c r="F12527" s="205" t="s">
        <v>187</v>
      </c>
      <c r="G12527" s="205" t="s">
        <v>284</v>
      </c>
      <c r="H12527" s="207" t="s">
        <v>394</v>
      </c>
      <c r="I12527" s="207" t="s">
        <v>188</v>
      </c>
      <c r="J12527" s="207">
        <v>-170.19</v>
      </c>
      <c r="K12527" s="79" t="str">
        <f>IFERROR(IFERROR(VLOOKUP(I12527,'DE-PARA'!B:D,3,0),VLOOKUP(I12527,'DE-PARA'!C:D,2,0)),"NÃO ENCONTRADO")</f>
        <v>Tributos, Taxas e Contribuições</v>
      </c>
      <c r="L12527" s="56" t="str">
        <f>VLOOKUP(K12527,'Base -Receita-Despesa'!$B:$AS,1,FALSE)</f>
        <v>Tributos, Taxas e Contribuições</v>
      </c>
    </row>
    <row r="12528" spans="1:12" x14ac:dyDescent="0.3">
      <c r="A12528" s="286" t="str">
        <f t="shared" si="390"/>
        <v>2019</v>
      </c>
      <c r="B12528" s="205" t="s">
        <v>679</v>
      </c>
      <c r="C12528" s="205" t="s">
        <v>680</v>
      </c>
      <c r="D12528" s="72" t="str">
        <f t="shared" si="391"/>
        <v>ago/2019</v>
      </c>
      <c r="E12528" s="206">
        <v>43683</v>
      </c>
      <c r="F12528" s="205" t="s">
        <v>200</v>
      </c>
      <c r="G12528" s="205" t="s">
        <v>284</v>
      </c>
      <c r="H12528" s="207" t="s">
        <v>291</v>
      </c>
      <c r="I12528" s="207" t="s">
        <v>226</v>
      </c>
      <c r="J12528" s="208">
        <v>-152785.35999999999</v>
      </c>
      <c r="K12528" s="79" t="str">
        <f>IFERROR(IFERROR(VLOOKUP(I12528,'DE-PARA'!B:D,3,0),VLOOKUP(I12528,'DE-PARA'!C:D,2,0)),"NÃO ENCONTRADO")</f>
        <v>Reembolso de Rateios(-)</v>
      </c>
      <c r="L12528" s="56" t="str">
        <f>VLOOKUP(K12528,'Base -Receita-Despesa'!$B:$AS,1,FALSE)</f>
        <v>Reembolso de Rateios(-)</v>
      </c>
    </row>
    <row r="12529" spans="1:12" x14ac:dyDescent="0.3">
      <c r="A12529" s="286" t="str">
        <f t="shared" si="390"/>
        <v>2019</v>
      </c>
      <c r="B12529" s="205" t="s">
        <v>679</v>
      </c>
      <c r="C12529" s="205" t="s">
        <v>680</v>
      </c>
      <c r="D12529" s="72" t="str">
        <f t="shared" si="391"/>
        <v>ago/2019</v>
      </c>
      <c r="E12529" s="206">
        <v>43683</v>
      </c>
      <c r="F12529" s="205">
        <v>130936</v>
      </c>
      <c r="G12529" s="205" t="s">
        <v>284</v>
      </c>
      <c r="H12529" s="207" t="s">
        <v>2169</v>
      </c>
      <c r="I12529" s="207" t="s">
        <v>188</v>
      </c>
      <c r="J12529" s="207">
        <v>-170.01</v>
      </c>
      <c r="K12529" s="79" t="str">
        <f>IFERROR(IFERROR(VLOOKUP(I12529,'DE-PARA'!B:D,3,0),VLOOKUP(I12529,'DE-PARA'!C:D,2,0)),"NÃO ENCONTRADO")</f>
        <v>Tributos, Taxas e Contribuições</v>
      </c>
      <c r="L12529" s="56" t="str">
        <f>VLOOKUP(K12529,'Base -Receita-Despesa'!$B:$AS,1,FALSE)</f>
        <v>Tributos, Taxas e Contribuições</v>
      </c>
    </row>
    <row r="12530" spans="1:12" x14ac:dyDescent="0.3">
      <c r="A12530" s="286" t="str">
        <f t="shared" si="390"/>
        <v>2019</v>
      </c>
      <c r="B12530" s="205" t="s">
        <v>679</v>
      </c>
      <c r="C12530" s="205" t="s">
        <v>680</v>
      </c>
      <c r="D12530" s="72" t="str">
        <f t="shared" si="391"/>
        <v>ago/2019</v>
      </c>
      <c r="E12530" s="206">
        <v>43683</v>
      </c>
      <c r="F12530" s="205">
        <v>130937</v>
      </c>
      <c r="G12530" s="205" t="s">
        <v>284</v>
      </c>
      <c r="H12530" s="207" t="s">
        <v>2169</v>
      </c>
      <c r="I12530" s="207" t="s">
        <v>188</v>
      </c>
      <c r="J12530" s="207">
        <v>-170</v>
      </c>
      <c r="K12530" s="79" t="str">
        <f>IFERROR(IFERROR(VLOOKUP(I12530,'DE-PARA'!B:D,3,0),VLOOKUP(I12530,'DE-PARA'!C:D,2,0)),"NÃO ENCONTRADO")</f>
        <v>Tributos, Taxas e Contribuições</v>
      </c>
      <c r="L12530" s="56" t="str">
        <f>VLOOKUP(K12530,'Base -Receita-Despesa'!$B:$AS,1,FALSE)</f>
        <v>Tributos, Taxas e Contribuições</v>
      </c>
    </row>
    <row r="12531" spans="1:12" x14ac:dyDescent="0.3">
      <c r="A12531" s="286" t="str">
        <f t="shared" si="390"/>
        <v>2019</v>
      </c>
      <c r="B12531" s="205" t="s">
        <v>679</v>
      </c>
      <c r="C12531" s="205" t="s">
        <v>680</v>
      </c>
      <c r="D12531" s="72" t="str">
        <f t="shared" si="391"/>
        <v>ago/2019</v>
      </c>
      <c r="E12531" s="206">
        <v>43684</v>
      </c>
      <c r="F12531" s="205">
        <v>3238</v>
      </c>
      <c r="G12531" s="205" t="s">
        <v>284</v>
      </c>
      <c r="H12531" s="207" t="s">
        <v>400</v>
      </c>
      <c r="I12531" s="207" t="s">
        <v>249</v>
      </c>
      <c r="J12531" s="208">
        <v>-1035.48</v>
      </c>
      <c r="K12531" s="79" t="str">
        <f>IFERROR(IFERROR(VLOOKUP(I12531,'DE-PARA'!B:D,3,0),VLOOKUP(I12531,'DE-PARA'!C:D,2,0)),"NÃO ENCONTRADO")</f>
        <v>Materiais</v>
      </c>
      <c r="L12531" s="56" t="str">
        <f>VLOOKUP(K12531,'Base -Receita-Despesa'!$B:$AS,1,FALSE)</f>
        <v>Materiais</v>
      </c>
    </row>
    <row r="12532" spans="1:12" x14ac:dyDescent="0.3">
      <c r="A12532" s="286" t="str">
        <f t="shared" si="390"/>
        <v>2019</v>
      </c>
      <c r="B12532" s="205" t="s">
        <v>679</v>
      </c>
      <c r="C12532" s="205" t="s">
        <v>680</v>
      </c>
      <c r="D12532" s="72" t="str">
        <f t="shared" si="391"/>
        <v>ago/2019</v>
      </c>
      <c r="E12532" s="206">
        <v>43684</v>
      </c>
      <c r="F12532" s="205">
        <v>3238</v>
      </c>
      <c r="G12532" s="205" t="s">
        <v>284</v>
      </c>
      <c r="H12532" s="207" t="s">
        <v>400</v>
      </c>
      <c r="I12532" s="207" t="s">
        <v>189</v>
      </c>
      <c r="J12532" s="207">
        <v>-288.37</v>
      </c>
      <c r="K12532" s="79" t="str">
        <f>IFERROR(IFERROR(VLOOKUP(I12532,'DE-PARA'!B:D,3,0),VLOOKUP(I12532,'DE-PARA'!C:D,2,0)),"NÃO ENCONTRADO")</f>
        <v>Outras Saídas</v>
      </c>
      <c r="L12532" s="56" t="str">
        <f>VLOOKUP(K12532,'Base -Receita-Despesa'!$B:$AS,1,FALSE)</f>
        <v>Outras Saídas</v>
      </c>
    </row>
    <row r="12533" spans="1:12" x14ac:dyDescent="0.3">
      <c r="A12533" s="286" t="str">
        <f t="shared" si="390"/>
        <v>2019</v>
      </c>
      <c r="B12533" s="205" t="s">
        <v>679</v>
      </c>
      <c r="C12533" s="205" t="s">
        <v>680</v>
      </c>
      <c r="D12533" s="72" t="str">
        <f t="shared" si="391"/>
        <v>ago/2019</v>
      </c>
      <c r="E12533" s="206">
        <v>43684</v>
      </c>
      <c r="F12533" s="205">
        <v>7629</v>
      </c>
      <c r="G12533" s="205" t="s">
        <v>310</v>
      </c>
      <c r="H12533" s="207" t="s">
        <v>2170</v>
      </c>
      <c r="I12533" s="207" t="s">
        <v>238</v>
      </c>
      <c r="J12533" s="207">
        <v>-833.33</v>
      </c>
      <c r="K12533" s="79" t="str">
        <f>IFERROR(IFERROR(VLOOKUP(I12533,'DE-PARA'!B:D,3,0),VLOOKUP(I12533,'DE-PARA'!C:D,2,0)),"NÃO ENCONTRADO")</f>
        <v>Materiais</v>
      </c>
      <c r="L12533" s="56" t="str">
        <f>VLOOKUP(K12533,'Base -Receita-Despesa'!$B:$AS,1,FALSE)</f>
        <v>Materiais</v>
      </c>
    </row>
    <row r="12534" spans="1:12" x14ac:dyDescent="0.3">
      <c r="A12534" s="286" t="str">
        <f t="shared" si="390"/>
        <v>2019</v>
      </c>
      <c r="B12534" s="205" t="s">
        <v>679</v>
      </c>
      <c r="C12534" s="205" t="s">
        <v>680</v>
      </c>
      <c r="D12534" s="72" t="str">
        <f t="shared" si="391"/>
        <v>ago/2019</v>
      </c>
      <c r="E12534" s="206">
        <v>43684</v>
      </c>
      <c r="F12534" s="205">
        <v>9497</v>
      </c>
      <c r="G12534" s="205" t="s">
        <v>284</v>
      </c>
      <c r="H12534" s="207" t="s">
        <v>1598</v>
      </c>
      <c r="I12534" s="207" t="s">
        <v>266</v>
      </c>
      <c r="J12534" s="208">
        <v>-1276.95</v>
      </c>
      <c r="K12534" s="79" t="str">
        <f>IFERROR(IFERROR(VLOOKUP(I12534,'DE-PARA'!B:D,3,0),VLOOKUP(I12534,'DE-PARA'!C:D,2,0)),"NÃO ENCONTRADO")</f>
        <v>Serviços</v>
      </c>
      <c r="L12534" s="56" t="str">
        <f>VLOOKUP(K12534,'Base -Receita-Despesa'!$B:$AS,1,FALSE)</f>
        <v>Serviços</v>
      </c>
    </row>
    <row r="12535" spans="1:12" x14ac:dyDescent="0.3">
      <c r="A12535" s="286" t="str">
        <f t="shared" ref="A12535:A12598" si="392">IF(K12535="NÃO ENCONTRADO",0,RIGHT(D12535,4))</f>
        <v>2019</v>
      </c>
      <c r="B12535" s="205" t="s">
        <v>679</v>
      </c>
      <c r="C12535" s="205" t="s">
        <v>680</v>
      </c>
      <c r="D12535" s="72" t="str">
        <f t="shared" si="391"/>
        <v>ago/2019</v>
      </c>
      <c r="E12535" s="206">
        <v>43684</v>
      </c>
      <c r="F12535" s="205">
        <v>26812</v>
      </c>
      <c r="G12535" s="205" t="s">
        <v>314</v>
      </c>
      <c r="H12535" s="207" t="s">
        <v>1908</v>
      </c>
      <c r="I12535" s="207" t="s">
        <v>237</v>
      </c>
      <c r="J12535" s="208">
        <v>-5371.34</v>
      </c>
      <c r="K12535" s="79" t="str">
        <f>IFERROR(IFERROR(VLOOKUP(I12535,'DE-PARA'!B:D,3,0),VLOOKUP(I12535,'DE-PARA'!C:D,2,0)),"NÃO ENCONTRADO")</f>
        <v>Materiais</v>
      </c>
      <c r="L12535" s="56" t="str">
        <f>VLOOKUP(K12535,'Base -Receita-Despesa'!$B:$AS,1,FALSE)</f>
        <v>Materiais</v>
      </c>
    </row>
    <row r="12536" spans="1:12" x14ac:dyDescent="0.3">
      <c r="A12536" s="286" t="str">
        <f t="shared" si="392"/>
        <v>2019</v>
      </c>
      <c r="B12536" s="205" t="s">
        <v>679</v>
      </c>
      <c r="C12536" s="205" t="s">
        <v>680</v>
      </c>
      <c r="D12536" s="72" t="str">
        <f t="shared" si="391"/>
        <v>ago/2019</v>
      </c>
      <c r="E12536" s="206">
        <v>43684</v>
      </c>
      <c r="F12536" s="205">
        <v>204771</v>
      </c>
      <c r="G12536" s="205" t="s">
        <v>284</v>
      </c>
      <c r="H12536" s="207" t="s">
        <v>987</v>
      </c>
      <c r="I12536" s="207" t="s">
        <v>245</v>
      </c>
      <c r="J12536" s="208">
        <v>-2966.6</v>
      </c>
      <c r="K12536" s="79" t="str">
        <f>IFERROR(IFERROR(VLOOKUP(I12536,'DE-PARA'!B:D,3,0),VLOOKUP(I12536,'DE-PARA'!C:D,2,0)),"NÃO ENCONTRADO")</f>
        <v>Materiais</v>
      </c>
      <c r="L12536" s="56" t="str">
        <f>VLOOKUP(K12536,'Base -Receita-Despesa'!$B:$AS,1,FALSE)</f>
        <v>Materiais</v>
      </c>
    </row>
    <row r="12537" spans="1:12" x14ac:dyDescent="0.3">
      <c r="A12537" s="286" t="str">
        <f t="shared" si="392"/>
        <v>2019</v>
      </c>
      <c r="B12537" s="205" t="s">
        <v>679</v>
      </c>
      <c r="C12537" s="205" t="s">
        <v>680</v>
      </c>
      <c r="D12537" s="72" t="str">
        <f t="shared" si="391"/>
        <v>ago/2019</v>
      </c>
      <c r="E12537" s="206">
        <v>43684</v>
      </c>
      <c r="F12537" s="205">
        <v>204771</v>
      </c>
      <c r="G12537" s="205" t="s">
        <v>284</v>
      </c>
      <c r="H12537" s="207" t="s">
        <v>987</v>
      </c>
      <c r="I12537" s="207" t="s">
        <v>189</v>
      </c>
      <c r="J12537" s="207">
        <v>-135.69</v>
      </c>
      <c r="K12537" s="79" t="str">
        <f>IFERROR(IFERROR(VLOOKUP(I12537,'DE-PARA'!B:D,3,0),VLOOKUP(I12537,'DE-PARA'!C:D,2,0)),"NÃO ENCONTRADO")</f>
        <v>Outras Saídas</v>
      </c>
      <c r="L12537" s="56" t="str">
        <f>VLOOKUP(K12537,'Base -Receita-Despesa'!$B:$AS,1,FALSE)</f>
        <v>Outras Saídas</v>
      </c>
    </row>
    <row r="12538" spans="1:12" x14ac:dyDescent="0.3">
      <c r="A12538" s="286" t="str">
        <f t="shared" si="392"/>
        <v>2019</v>
      </c>
      <c r="B12538" s="205" t="s">
        <v>679</v>
      </c>
      <c r="C12538" s="205" t="s">
        <v>680</v>
      </c>
      <c r="D12538" s="72" t="str">
        <f t="shared" si="391"/>
        <v>ago/2019</v>
      </c>
      <c r="E12538" s="206">
        <v>43684</v>
      </c>
      <c r="F12538" s="205">
        <v>204781</v>
      </c>
      <c r="G12538" s="205" t="s">
        <v>284</v>
      </c>
      <c r="H12538" s="207" t="s">
        <v>987</v>
      </c>
      <c r="I12538" s="207" t="s">
        <v>245</v>
      </c>
      <c r="J12538" s="208">
        <v>-11746.24</v>
      </c>
      <c r="K12538" s="79" t="str">
        <f>IFERROR(IFERROR(VLOOKUP(I12538,'DE-PARA'!B:D,3,0),VLOOKUP(I12538,'DE-PARA'!C:D,2,0)),"NÃO ENCONTRADO")</f>
        <v>Materiais</v>
      </c>
      <c r="L12538" s="56" t="str">
        <f>VLOOKUP(K12538,'Base -Receita-Despesa'!$B:$AS,1,FALSE)</f>
        <v>Materiais</v>
      </c>
    </row>
    <row r="12539" spans="1:12" x14ac:dyDescent="0.3">
      <c r="A12539" s="286" t="str">
        <f t="shared" si="392"/>
        <v>2019</v>
      </c>
      <c r="B12539" s="205" t="s">
        <v>679</v>
      </c>
      <c r="C12539" s="205" t="s">
        <v>680</v>
      </c>
      <c r="D12539" s="72" t="str">
        <f t="shared" si="391"/>
        <v>ago/2019</v>
      </c>
      <c r="E12539" s="206">
        <v>43684</v>
      </c>
      <c r="F12539" s="205">
        <v>204781</v>
      </c>
      <c r="G12539" s="205" t="s">
        <v>284</v>
      </c>
      <c r="H12539" s="207" t="s">
        <v>987</v>
      </c>
      <c r="I12539" s="207" t="s">
        <v>189</v>
      </c>
      <c r="J12539" s="207">
        <v>-518.03</v>
      </c>
      <c r="K12539" s="79" t="str">
        <f>IFERROR(IFERROR(VLOOKUP(I12539,'DE-PARA'!B:D,3,0),VLOOKUP(I12539,'DE-PARA'!C:D,2,0)),"NÃO ENCONTRADO")</f>
        <v>Outras Saídas</v>
      </c>
      <c r="L12539" s="56" t="str">
        <f>VLOOKUP(K12539,'Base -Receita-Despesa'!$B:$AS,1,FALSE)</f>
        <v>Outras Saídas</v>
      </c>
    </row>
    <row r="12540" spans="1:12" x14ac:dyDescent="0.3">
      <c r="A12540" s="286" t="str">
        <f t="shared" si="392"/>
        <v>2019</v>
      </c>
      <c r="B12540" s="205" t="s">
        <v>679</v>
      </c>
      <c r="C12540" s="205" t="s">
        <v>680</v>
      </c>
      <c r="D12540" s="72" t="str">
        <f t="shared" si="391"/>
        <v>ago/2019</v>
      </c>
      <c r="E12540" s="206">
        <v>43684</v>
      </c>
      <c r="F12540" s="205">
        <v>335273</v>
      </c>
      <c r="G12540" s="205" t="s">
        <v>284</v>
      </c>
      <c r="H12540" s="207" t="s">
        <v>352</v>
      </c>
      <c r="I12540" s="207" t="s">
        <v>237</v>
      </c>
      <c r="J12540" s="207">
        <v>-718.01</v>
      </c>
      <c r="K12540" s="79" t="str">
        <f>IFERROR(IFERROR(VLOOKUP(I12540,'DE-PARA'!B:D,3,0),VLOOKUP(I12540,'DE-PARA'!C:D,2,0)),"NÃO ENCONTRADO")</f>
        <v>Materiais</v>
      </c>
      <c r="L12540" s="56" t="str">
        <f>VLOOKUP(K12540,'Base -Receita-Despesa'!$B:$AS,1,FALSE)</f>
        <v>Materiais</v>
      </c>
    </row>
    <row r="12541" spans="1:12" x14ac:dyDescent="0.3">
      <c r="A12541" s="286" t="str">
        <f t="shared" si="392"/>
        <v>2019</v>
      </c>
      <c r="B12541" s="205" t="s">
        <v>679</v>
      </c>
      <c r="C12541" s="205" t="s">
        <v>680</v>
      </c>
      <c r="D12541" s="72" t="str">
        <f t="shared" si="391"/>
        <v>ago/2019</v>
      </c>
      <c r="E12541" s="206">
        <v>43684</v>
      </c>
      <c r="F12541" s="205">
        <v>2000920</v>
      </c>
      <c r="G12541" s="205" t="s">
        <v>284</v>
      </c>
      <c r="H12541" s="207" t="s">
        <v>575</v>
      </c>
      <c r="I12541" s="207" t="s">
        <v>195</v>
      </c>
      <c r="J12541" s="207">
        <v>-165.7</v>
      </c>
      <c r="K12541" s="79" t="str">
        <f>IFERROR(IFERROR(VLOOKUP(I12541,'DE-PARA'!B:D,3,0),VLOOKUP(I12541,'DE-PARA'!C:D,2,0)),"NÃO ENCONTRADO")</f>
        <v>Pessoal</v>
      </c>
      <c r="L12541" s="56" t="str">
        <f>VLOOKUP(K12541,'Base -Receita-Despesa'!$B:$AS,1,FALSE)</f>
        <v>Pessoal</v>
      </c>
    </row>
    <row r="12542" spans="1:12" x14ac:dyDescent="0.3">
      <c r="A12542" s="286" t="str">
        <f t="shared" si="392"/>
        <v>2019</v>
      </c>
      <c r="B12542" s="205" t="s">
        <v>679</v>
      </c>
      <c r="C12542" s="205" t="s">
        <v>680</v>
      </c>
      <c r="D12542" s="72" t="str">
        <f t="shared" si="391"/>
        <v>ago/2019</v>
      </c>
      <c r="E12542" s="206">
        <v>43684</v>
      </c>
      <c r="F12542" s="205" t="s">
        <v>1999</v>
      </c>
      <c r="G12542" s="205" t="s">
        <v>284</v>
      </c>
      <c r="H12542" s="207" t="s">
        <v>1554</v>
      </c>
      <c r="I12542" s="207" t="s">
        <v>265</v>
      </c>
      <c r="J12542" s="207">
        <v>-692.94</v>
      </c>
      <c r="K12542" s="79" t="str">
        <f>IFERROR(IFERROR(VLOOKUP(I12542,'DE-PARA'!B:D,3,0),VLOOKUP(I12542,'DE-PARA'!C:D,2,0)),"NÃO ENCONTRADO")</f>
        <v>Despesas com Viagens</v>
      </c>
      <c r="L12542" s="56" t="str">
        <f>VLOOKUP(K12542,'Base -Receita-Despesa'!$B:$AS,1,FALSE)</f>
        <v>Despesas com Viagens</v>
      </c>
    </row>
    <row r="12543" spans="1:12" x14ac:dyDescent="0.3">
      <c r="A12543" s="286" t="str">
        <f t="shared" si="392"/>
        <v>2019</v>
      </c>
      <c r="B12543" s="205" t="s">
        <v>679</v>
      </c>
      <c r="C12543" s="205" t="s">
        <v>680</v>
      </c>
      <c r="D12543" s="72" t="str">
        <f t="shared" si="391"/>
        <v>ago/2019</v>
      </c>
      <c r="E12543" s="206">
        <v>43684</v>
      </c>
      <c r="F12543" s="205">
        <v>39672</v>
      </c>
      <c r="G12543" s="205" t="s">
        <v>284</v>
      </c>
      <c r="H12543" s="207" t="s">
        <v>1887</v>
      </c>
      <c r="I12543" s="207" t="s">
        <v>238</v>
      </c>
      <c r="J12543" s="229">
        <v>202.09</v>
      </c>
      <c r="K12543" s="79" t="str">
        <f>IFERROR(IFERROR(VLOOKUP(I12543,'DE-PARA'!B:D,3,0),VLOOKUP(I12543,'DE-PARA'!C:D,2,0)),"NÃO ENCONTRADO")</f>
        <v>Materiais</v>
      </c>
      <c r="L12543" s="56" t="str">
        <f>VLOOKUP(K12543,'Base -Receita-Despesa'!$B:$AS,1,FALSE)</f>
        <v>Materiais</v>
      </c>
    </row>
    <row r="12544" spans="1:12" x14ac:dyDescent="0.3">
      <c r="A12544" s="286" t="str">
        <f t="shared" si="392"/>
        <v>2019</v>
      </c>
      <c r="B12544" s="205" t="s">
        <v>679</v>
      </c>
      <c r="C12544" s="205" t="s">
        <v>680</v>
      </c>
      <c r="D12544" s="72" t="str">
        <f t="shared" si="391"/>
        <v>ago/2019</v>
      </c>
      <c r="E12544" s="206">
        <v>43684</v>
      </c>
      <c r="F12544" s="205" t="s">
        <v>209</v>
      </c>
      <c r="G12544" s="205" t="s">
        <v>284</v>
      </c>
      <c r="H12544" s="207" t="s">
        <v>295</v>
      </c>
      <c r="I12544" s="207" t="s">
        <v>2125</v>
      </c>
      <c r="J12544" s="207">
        <v>-9.5</v>
      </c>
      <c r="K12544" s="79" t="str">
        <f>IFERROR(IFERROR(VLOOKUP(I12544,'DE-PARA'!B:D,3,0),VLOOKUP(I12544,'DE-PARA'!C:D,2,0)),"NÃO ENCONTRADO")</f>
        <v>Outras Saídas</v>
      </c>
      <c r="L12544" s="56" t="str">
        <f>VLOOKUP(K12544,'Base -Receita-Despesa'!$B:$AS,1,FALSE)</f>
        <v>Outras Saídas</v>
      </c>
    </row>
    <row r="12545" spans="1:12" x14ac:dyDescent="0.3">
      <c r="A12545" s="286" t="str">
        <f t="shared" si="392"/>
        <v>2019</v>
      </c>
      <c r="B12545" s="205" t="s">
        <v>679</v>
      </c>
      <c r="C12545" s="205" t="s">
        <v>680</v>
      </c>
      <c r="D12545" s="72" t="str">
        <f t="shared" si="391"/>
        <v>ago/2019</v>
      </c>
      <c r="E12545" s="206">
        <v>43684</v>
      </c>
      <c r="F12545" s="205" t="s">
        <v>209</v>
      </c>
      <c r="G12545" s="205" t="s">
        <v>284</v>
      </c>
      <c r="H12545" s="207" t="s">
        <v>295</v>
      </c>
      <c r="I12545" s="207" t="s">
        <v>2125</v>
      </c>
      <c r="J12545" s="207">
        <v>-9.5</v>
      </c>
      <c r="K12545" s="79" t="str">
        <f>IFERROR(IFERROR(VLOOKUP(I12545,'DE-PARA'!B:D,3,0),VLOOKUP(I12545,'DE-PARA'!C:D,2,0)),"NÃO ENCONTRADO")</f>
        <v>Outras Saídas</v>
      </c>
      <c r="L12545" s="56" t="str">
        <f>VLOOKUP(K12545,'Base -Receita-Despesa'!$B:$AS,1,FALSE)</f>
        <v>Outras Saídas</v>
      </c>
    </row>
    <row r="12546" spans="1:12" x14ac:dyDescent="0.3">
      <c r="A12546" s="286" t="str">
        <f t="shared" si="392"/>
        <v>2019</v>
      </c>
      <c r="B12546" s="205" t="s">
        <v>679</v>
      </c>
      <c r="C12546" s="205" t="s">
        <v>680</v>
      </c>
      <c r="D12546" s="72" t="str">
        <f t="shared" si="391"/>
        <v>ago/2019</v>
      </c>
      <c r="E12546" s="206">
        <v>43684</v>
      </c>
      <c r="F12546" s="205" t="s">
        <v>209</v>
      </c>
      <c r="G12546" s="205" t="s">
        <v>284</v>
      </c>
      <c r="H12546" s="207" t="s">
        <v>295</v>
      </c>
      <c r="I12546" s="207" t="s">
        <v>2125</v>
      </c>
      <c r="J12546" s="207">
        <v>-9.5</v>
      </c>
      <c r="K12546" s="79" t="str">
        <f>IFERROR(IFERROR(VLOOKUP(I12546,'DE-PARA'!B:D,3,0),VLOOKUP(I12546,'DE-PARA'!C:D,2,0)),"NÃO ENCONTRADO")</f>
        <v>Outras Saídas</v>
      </c>
      <c r="L12546" s="56" t="str">
        <f>VLOOKUP(K12546,'Base -Receita-Despesa'!$B:$AS,1,FALSE)</f>
        <v>Outras Saídas</v>
      </c>
    </row>
    <row r="12547" spans="1:12" x14ac:dyDescent="0.3">
      <c r="A12547" s="286" t="str">
        <f t="shared" si="392"/>
        <v>2019</v>
      </c>
      <c r="B12547" s="205" t="s">
        <v>679</v>
      </c>
      <c r="C12547" s="205" t="s">
        <v>680</v>
      </c>
      <c r="D12547" s="72" t="str">
        <f t="shared" si="391"/>
        <v>ago/2019</v>
      </c>
      <c r="E12547" s="206">
        <v>43684</v>
      </c>
      <c r="F12547" s="205" t="s">
        <v>209</v>
      </c>
      <c r="G12547" s="205" t="s">
        <v>284</v>
      </c>
      <c r="H12547" s="207" t="s">
        <v>295</v>
      </c>
      <c r="I12547" s="207" t="s">
        <v>2125</v>
      </c>
      <c r="J12547" s="207">
        <v>-9.5</v>
      </c>
      <c r="K12547" s="79" t="str">
        <f>IFERROR(IFERROR(VLOOKUP(I12547,'DE-PARA'!B:D,3,0),VLOOKUP(I12547,'DE-PARA'!C:D,2,0)),"NÃO ENCONTRADO")</f>
        <v>Outras Saídas</v>
      </c>
      <c r="L12547" s="56" t="str">
        <f>VLOOKUP(K12547,'Base -Receita-Despesa'!$B:$AS,1,FALSE)</f>
        <v>Outras Saídas</v>
      </c>
    </row>
    <row r="12548" spans="1:12" x14ac:dyDescent="0.3">
      <c r="A12548" s="286" t="str">
        <f t="shared" si="392"/>
        <v>2019</v>
      </c>
      <c r="B12548" s="205" t="s">
        <v>679</v>
      </c>
      <c r="C12548" s="205" t="s">
        <v>680</v>
      </c>
      <c r="D12548" s="72" t="str">
        <f t="shared" ref="D12548:D12611" si="393">TEXT(E12548,"mmm/aaaa")</f>
        <v>ago/2019</v>
      </c>
      <c r="E12548" s="206">
        <v>43684</v>
      </c>
      <c r="F12548" s="205" t="s">
        <v>209</v>
      </c>
      <c r="G12548" s="205" t="s">
        <v>284</v>
      </c>
      <c r="H12548" s="207" t="s">
        <v>295</v>
      </c>
      <c r="I12548" s="207" t="s">
        <v>2125</v>
      </c>
      <c r="J12548" s="207">
        <v>-9.5</v>
      </c>
      <c r="K12548" s="79" t="str">
        <f>IFERROR(IFERROR(VLOOKUP(I12548,'DE-PARA'!B:D,3,0),VLOOKUP(I12548,'DE-PARA'!C:D,2,0)),"NÃO ENCONTRADO")</f>
        <v>Outras Saídas</v>
      </c>
      <c r="L12548" s="56" t="str">
        <f>VLOOKUP(K12548,'Base -Receita-Despesa'!$B:$AS,1,FALSE)</f>
        <v>Outras Saídas</v>
      </c>
    </row>
    <row r="12549" spans="1:12" x14ac:dyDescent="0.3">
      <c r="A12549" s="286" t="str">
        <f t="shared" si="392"/>
        <v>2019</v>
      </c>
      <c r="B12549" s="205" t="s">
        <v>679</v>
      </c>
      <c r="C12549" s="205" t="s">
        <v>680</v>
      </c>
      <c r="D12549" s="72" t="str">
        <f t="shared" si="393"/>
        <v>ago/2019</v>
      </c>
      <c r="E12549" s="206">
        <v>43684</v>
      </c>
      <c r="F12549" s="205" t="s">
        <v>209</v>
      </c>
      <c r="G12549" s="205" t="s">
        <v>284</v>
      </c>
      <c r="H12549" s="207" t="s">
        <v>295</v>
      </c>
      <c r="I12549" s="207" t="s">
        <v>2125</v>
      </c>
      <c r="J12549" s="207">
        <v>-9.5</v>
      </c>
      <c r="K12549" s="79" t="str">
        <f>IFERROR(IFERROR(VLOOKUP(I12549,'DE-PARA'!B:D,3,0),VLOOKUP(I12549,'DE-PARA'!C:D,2,0)),"NÃO ENCONTRADO")</f>
        <v>Outras Saídas</v>
      </c>
      <c r="L12549" s="56" t="str">
        <f>VLOOKUP(K12549,'Base -Receita-Despesa'!$B:$AS,1,FALSE)</f>
        <v>Outras Saídas</v>
      </c>
    </row>
    <row r="12550" spans="1:12" x14ac:dyDescent="0.3">
      <c r="A12550" s="286" t="str">
        <f t="shared" si="392"/>
        <v>2019</v>
      </c>
      <c r="B12550" s="205" t="s">
        <v>679</v>
      </c>
      <c r="C12550" s="205" t="s">
        <v>680</v>
      </c>
      <c r="D12550" s="72" t="str">
        <f t="shared" si="393"/>
        <v>ago/2019</v>
      </c>
      <c r="E12550" s="206">
        <v>43684</v>
      </c>
      <c r="F12550" s="205" t="s">
        <v>209</v>
      </c>
      <c r="G12550" s="205" t="s">
        <v>284</v>
      </c>
      <c r="H12550" s="207" t="s">
        <v>295</v>
      </c>
      <c r="I12550" s="207" t="s">
        <v>2125</v>
      </c>
      <c r="J12550" s="207">
        <v>-9.5</v>
      </c>
      <c r="K12550" s="79" t="str">
        <f>IFERROR(IFERROR(VLOOKUP(I12550,'DE-PARA'!B:D,3,0),VLOOKUP(I12550,'DE-PARA'!C:D,2,0)),"NÃO ENCONTRADO")</f>
        <v>Outras Saídas</v>
      </c>
      <c r="L12550" s="56" t="str">
        <f>VLOOKUP(K12550,'Base -Receita-Despesa'!$B:$AS,1,FALSE)</f>
        <v>Outras Saídas</v>
      </c>
    </row>
    <row r="12551" spans="1:12" x14ac:dyDescent="0.3">
      <c r="A12551" s="286" t="str">
        <f t="shared" si="392"/>
        <v>2019</v>
      </c>
      <c r="B12551" s="205" t="s">
        <v>679</v>
      </c>
      <c r="C12551" s="205" t="s">
        <v>680</v>
      </c>
      <c r="D12551" s="72" t="str">
        <f t="shared" si="393"/>
        <v>ago/2019</v>
      </c>
      <c r="E12551" s="206">
        <v>43684</v>
      </c>
      <c r="F12551" s="205">
        <v>9765</v>
      </c>
      <c r="G12551" s="205" t="s">
        <v>284</v>
      </c>
      <c r="H12551" s="207" t="s">
        <v>1820</v>
      </c>
      <c r="I12551" s="207" t="s">
        <v>245</v>
      </c>
      <c r="J12551" s="208">
        <v>-6307.8</v>
      </c>
      <c r="K12551" s="79" t="str">
        <f>IFERROR(IFERROR(VLOOKUP(I12551,'DE-PARA'!B:D,3,0),VLOOKUP(I12551,'DE-PARA'!C:D,2,0)),"NÃO ENCONTRADO")</f>
        <v>Materiais</v>
      </c>
      <c r="L12551" s="56" t="str">
        <f>VLOOKUP(K12551,'Base -Receita-Despesa'!$B:$AS,1,FALSE)</f>
        <v>Materiais</v>
      </c>
    </row>
    <row r="12552" spans="1:12" x14ac:dyDescent="0.3">
      <c r="A12552" s="286" t="str">
        <f t="shared" si="392"/>
        <v>2019</v>
      </c>
      <c r="B12552" s="205" t="s">
        <v>679</v>
      </c>
      <c r="C12552" s="205" t="s">
        <v>680</v>
      </c>
      <c r="D12552" s="72" t="str">
        <f t="shared" si="393"/>
        <v>ago/2019</v>
      </c>
      <c r="E12552" s="206">
        <v>43684</v>
      </c>
      <c r="F12552" s="205">
        <v>11440</v>
      </c>
      <c r="G12552" s="205" t="s">
        <v>284</v>
      </c>
      <c r="H12552" s="207" t="s">
        <v>1871</v>
      </c>
      <c r="I12552" s="207" t="s">
        <v>239</v>
      </c>
      <c r="J12552" s="207">
        <v>-190</v>
      </c>
      <c r="K12552" s="79" t="str">
        <f>IFERROR(IFERROR(VLOOKUP(I12552,'DE-PARA'!B:D,3,0),VLOOKUP(I12552,'DE-PARA'!C:D,2,0)),"NÃO ENCONTRADO")</f>
        <v>Materiais</v>
      </c>
      <c r="L12552" s="56" t="str">
        <f>VLOOKUP(K12552,'Base -Receita-Despesa'!$B:$AS,1,FALSE)</f>
        <v>Materiais</v>
      </c>
    </row>
    <row r="12553" spans="1:12" x14ac:dyDescent="0.3">
      <c r="A12553" s="286" t="str">
        <f t="shared" si="392"/>
        <v>2019</v>
      </c>
      <c r="B12553" s="205" t="s">
        <v>679</v>
      </c>
      <c r="C12553" s="205" t="s">
        <v>680</v>
      </c>
      <c r="D12553" s="72" t="str">
        <f t="shared" si="393"/>
        <v>ago/2019</v>
      </c>
      <c r="E12553" s="206">
        <v>43684</v>
      </c>
      <c r="F12553" s="205">
        <v>11394</v>
      </c>
      <c r="G12553" s="205" t="s">
        <v>284</v>
      </c>
      <c r="H12553" s="207" t="s">
        <v>1871</v>
      </c>
      <c r="I12553" s="207" t="s">
        <v>239</v>
      </c>
      <c r="J12553" s="207">
        <v>-754.06</v>
      </c>
      <c r="K12553" s="79" t="str">
        <f>IFERROR(IFERROR(VLOOKUP(I12553,'DE-PARA'!B:D,3,0),VLOOKUP(I12553,'DE-PARA'!C:D,2,0)),"NÃO ENCONTRADO")</f>
        <v>Materiais</v>
      </c>
      <c r="L12553" s="56" t="str">
        <f>VLOOKUP(K12553,'Base -Receita-Despesa'!$B:$AS,1,FALSE)</f>
        <v>Materiais</v>
      </c>
    </row>
    <row r="12554" spans="1:12" x14ac:dyDescent="0.3">
      <c r="A12554" s="286" t="str">
        <f t="shared" si="392"/>
        <v>2019</v>
      </c>
      <c r="B12554" s="205" t="s">
        <v>679</v>
      </c>
      <c r="C12554" s="205" t="s">
        <v>680</v>
      </c>
      <c r="D12554" s="72" t="str">
        <f t="shared" si="393"/>
        <v>ago/2019</v>
      </c>
      <c r="E12554" s="206">
        <v>43684</v>
      </c>
      <c r="F12554" s="205">
        <v>11457</v>
      </c>
      <c r="G12554" s="205" t="s">
        <v>284</v>
      </c>
      <c r="H12554" s="207" t="s">
        <v>1871</v>
      </c>
      <c r="I12554" s="207" t="s">
        <v>239</v>
      </c>
      <c r="J12554" s="207">
        <v>-561.15</v>
      </c>
      <c r="K12554" s="79" t="str">
        <f>IFERROR(IFERROR(VLOOKUP(I12554,'DE-PARA'!B:D,3,0),VLOOKUP(I12554,'DE-PARA'!C:D,2,0)),"NÃO ENCONTRADO")</f>
        <v>Materiais</v>
      </c>
      <c r="L12554" s="56" t="str">
        <f>VLOOKUP(K12554,'Base -Receita-Despesa'!$B:$AS,1,FALSE)</f>
        <v>Materiais</v>
      </c>
    </row>
    <row r="12555" spans="1:12" x14ac:dyDescent="0.3">
      <c r="A12555" s="286" t="str">
        <f t="shared" si="392"/>
        <v>2019</v>
      </c>
      <c r="B12555" s="205" t="s">
        <v>679</v>
      </c>
      <c r="C12555" s="205" t="s">
        <v>680</v>
      </c>
      <c r="D12555" s="72" t="str">
        <f t="shared" si="393"/>
        <v>ago/2019</v>
      </c>
      <c r="E12555" s="206">
        <v>43684</v>
      </c>
      <c r="F12555" s="205">
        <v>11520</v>
      </c>
      <c r="G12555" s="205" t="s">
        <v>284</v>
      </c>
      <c r="H12555" s="207" t="s">
        <v>1871</v>
      </c>
      <c r="I12555" s="207" t="s">
        <v>239</v>
      </c>
      <c r="J12555" s="207">
        <v>-95</v>
      </c>
      <c r="K12555" s="79" t="str">
        <f>IFERROR(IFERROR(VLOOKUP(I12555,'DE-PARA'!B:D,3,0),VLOOKUP(I12555,'DE-PARA'!C:D,2,0)),"NÃO ENCONTRADO")</f>
        <v>Materiais</v>
      </c>
      <c r="L12555" s="56" t="str">
        <f>VLOOKUP(K12555,'Base -Receita-Despesa'!$B:$AS,1,FALSE)</f>
        <v>Materiais</v>
      </c>
    </row>
    <row r="12556" spans="1:12" x14ac:dyDescent="0.3">
      <c r="A12556" s="286" t="str">
        <f t="shared" si="392"/>
        <v>2019</v>
      </c>
      <c r="B12556" s="205" t="s">
        <v>679</v>
      </c>
      <c r="C12556" s="205" t="s">
        <v>680</v>
      </c>
      <c r="D12556" s="72" t="str">
        <f t="shared" si="393"/>
        <v>ago/2019</v>
      </c>
      <c r="E12556" s="206">
        <v>43684</v>
      </c>
      <c r="F12556" s="205">
        <v>13311</v>
      </c>
      <c r="G12556" s="205" t="s">
        <v>284</v>
      </c>
      <c r="H12556" s="207" t="s">
        <v>1054</v>
      </c>
      <c r="I12556" s="207" t="s">
        <v>195</v>
      </c>
      <c r="J12556" s="207">
        <v>-318.06</v>
      </c>
      <c r="K12556" s="79" t="str">
        <f>IFERROR(IFERROR(VLOOKUP(I12556,'DE-PARA'!B:D,3,0),VLOOKUP(I12556,'DE-PARA'!C:D,2,0)),"NÃO ENCONTRADO")</f>
        <v>Pessoal</v>
      </c>
      <c r="L12556" s="56" t="str">
        <f>VLOOKUP(K12556,'Base -Receita-Despesa'!$B:$AS,1,FALSE)</f>
        <v>Pessoal</v>
      </c>
    </row>
    <row r="12557" spans="1:12" x14ac:dyDescent="0.3">
      <c r="A12557" s="286" t="str">
        <f t="shared" si="392"/>
        <v>2019</v>
      </c>
      <c r="B12557" s="205" t="s">
        <v>679</v>
      </c>
      <c r="C12557" s="205" t="s">
        <v>680</v>
      </c>
      <c r="D12557" s="72" t="str">
        <f t="shared" si="393"/>
        <v>ago/2019</v>
      </c>
      <c r="E12557" s="206">
        <v>43684</v>
      </c>
      <c r="F12557" s="205" t="s">
        <v>513</v>
      </c>
      <c r="G12557" s="205" t="s">
        <v>284</v>
      </c>
      <c r="H12557" s="207" t="s">
        <v>203</v>
      </c>
      <c r="I12557" s="207" t="s">
        <v>289</v>
      </c>
      <c r="J12557" s="208">
        <v>33839.160000000003</v>
      </c>
      <c r="K12557" s="79" t="str">
        <f>IFERROR(IFERROR(VLOOKUP(I12557,'DE-PARA'!B:D,3,0),VLOOKUP(I12557,'DE-PARA'!C:D,2,0)),"NÃO ENCONTRADO")</f>
        <v>Entrada Conta Aplicação (+)</v>
      </c>
      <c r="L12557" s="56" t="str">
        <f>VLOOKUP(K12557,'Base -Receita-Despesa'!$B:$AS,1,FALSE)</f>
        <v>ENTRADA CONTA APLICAÇÃO (+)</v>
      </c>
    </row>
    <row r="12558" spans="1:12" x14ac:dyDescent="0.3">
      <c r="A12558" s="286" t="str">
        <f t="shared" si="392"/>
        <v>2019</v>
      </c>
      <c r="B12558" s="205" t="s">
        <v>679</v>
      </c>
      <c r="C12558" s="205" t="s">
        <v>680</v>
      </c>
      <c r="D12558" s="72" t="str">
        <f t="shared" si="393"/>
        <v>ago/2019</v>
      </c>
      <c r="E12558" s="206">
        <v>43685</v>
      </c>
      <c r="F12558" s="258">
        <v>2019335</v>
      </c>
      <c r="G12558" s="205" t="s">
        <v>284</v>
      </c>
      <c r="H12558" s="207" t="s">
        <v>2062</v>
      </c>
      <c r="I12558" s="207" t="s">
        <v>134</v>
      </c>
      <c r="J12558" s="208">
        <v>-3930.97</v>
      </c>
      <c r="K12558" s="79" t="str">
        <f>IFERROR(IFERROR(VLOOKUP(I12558,'DE-PARA'!B:D,3,0),VLOOKUP(I12558,'DE-PARA'!C:D,2,0)),"NÃO ENCONTRADO")</f>
        <v>Serviços</v>
      </c>
      <c r="L12558" s="56" t="str">
        <f>VLOOKUP(K12558,'Base -Receita-Despesa'!$B:$AS,1,FALSE)</f>
        <v>Serviços</v>
      </c>
    </row>
    <row r="12559" spans="1:12" x14ac:dyDescent="0.3">
      <c r="A12559" s="286" t="str">
        <f t="shared" si="392"/>
        <v>2019</v>
      </c>
      <c r="B12559" s="205" t="s">
        <v>679</v>
      </c>
      <c r="C12559" s="205" t="s">
        <v>680</v>
      </c>
      <c r="D12559" s="72" t="str">
        <f t="shared" si="393"/>
        <v>ago/2019</v>
      </c>
      <c r="E12559" s="206">
        <v>43685</v>
      </c>
      <c r="F12559" s="205">
        <v>184388</v>
      </c>
      <c r="G12559" s="205" t="s">
        <v>284</v>
      </c>
      <c r="H12559" s="207" t="s">
        <v>2171</v>
      </c>
      <c r="I12559" s="207" t="s">
        <v>238</v>
      </c>
      <c r="J12559" s="208">
        <v>-2675.6</v>
      </c>
      <c r="K12559" s="79" t="str">
        <f>IFERROR(IFERROR(VLOOKUP(I12559,'DE-PARA'!B:D,3,0),VLOOKUP(I12559,'DE-PARA'!C:D,2,0)),"NÃO ENCONTRADO")</f>
        <v>Materiais</v>
      </c>
      <c r="L12559" s="56" t="str">
        <f>VLOOKUP(K12559,'Base -Receita-Despesa'!$B:$AS,1,FALSE)</f>
        <v>Materiais</v>
      </c>
    </row>
    <row r="12560" spans="1:12" x14ac:dyDescent="0.3">
      <c r="A12560" s="286" t="str">
        <f t="shared" si="392"/>
        <v>2019</v>
      </c>
      <c r="B12560" s="205" t="s">
        <v>679</v>
      </c>
      <c r="C12560" s="205" t="s">
        <v>680</v>
      </c>
      <c r="D12560" s="72" t="str">
        <f t="shared" si="393"/>
        <v>ago/2019</v>
      </c>
      <c r="E12560" s="206">
        <v>43685</v>
      </c>
      <c r="F12560" s="205">
        <v>184388</v>
      </c>
      <c r="G12560" s="205" t="s">
        <v>284</v>
      </c>
      <c r="H12560" s="207" t="s">
        <v>2171</v>
      </c>
      <c r="I12560" s="207" t="s">
        <v>189</v>
      </c>
      <c r="J12560" s="207">
        <v>-194.78</v>
      </c>
      <c r="K12560" s="79" t="str">
        <f>IFERROR(IFERROR(VLOOKUP(I12560,'DE-PARA'!B:D,3,0),VLOOKUP(I12560,'DE-PARA'!C:D,2,0)),"NÃO ENCONTRADO")</f>
        <v>Outras Saídas</v>
      </c>
      <c r="L12560" s="56" t="str">
        <f>VLOOKUP(K12560,'Base -Receita-Despesa'!$B:$AS,1,FALSE)</f>
        <v>Outras Saídas</v>
      </c>
    </row>
    <row r="12561" spans="1:12" x14ac:dyDescent="0.3">
      <c r="A12561" s="286" t="str">
        <f t="shared" si="392"/>
        <v>2019</v>
      </c>
      <c r="B12561" s="205" t="s">
        <v>679</v>
      </c>
      <c r="C12561" s="205" t="s">
        <v>680</v>
      </c>
      <c r="D12561" s="72" t="str">
        <f t="shared" si="393"/>
        <v>ago/2019</v>
      </c>
      <c r="E12561" s="206">
        <v>43685</v>
      </c>
      <c r="F12561" s="205">
        <v>39053</v>
      </c>
      <c r="G12561" s="205" t="s">
        <v>284</v>
      </c>
      <c r="H12561" s="207" t="s">
        <v>1886</v>
      </c>
      <c r="I12561" s="207" t="s">
        <v>155</v>
      </c>
      <c r="J12561" s="207">
        <v>-459.65</v>
      </c>
      <c r="K12561" s="79" t="str">
        <f>IFERROR(IFERROR(VLOOKUP(I12561,'DE-PARA'!B:D,3,0),VLOOKUP(I12561,'DE-PARA'!C:D,2,0)),"NÃO ENCONTRADO")</f>
        <v>Materiais</v>
      </c>
      <c r="L12561" s="56" t="str">
        <f>VLOOKUP(K12561,'Base -Receita-Despesa'!$B:$AS,1,FALSE)</f>
        <v>Materiais</v>
      </c>
    </row>
    <row r="12562" spans="1:12" x14ac:dyDescent="0.3">
      <c r="A12562" s="286" t="str">
        <f t="shared" si="392"/>
        <v>2019</v>
      </c>
      <c r="B12562" s="205" t="s">
        <v>679</v>
      </c>
      <c r="C12562" s="205" t="s">
        <v>680</v>
      </c>
      <c r="D12562" s="72" t="str">
        <f t="shared" si="393"/>
        <v>ago/2019</v>
      </c>
      <c r="E12562" s="206">
        <v>43685</v>
      </c>
      <c r="F12562" s="205">
        <v>39053</v>
      </c>
      <c r="G12562" s="205" t="s">
        <v>284</v>
      </c>
      <c r="H12562" s="207" t="s">
        <v>1886</v>
      </c>
      <c r="I12562" s="207" t="s">
        <v>189</v>
      </c>
      <c r="J12562" s="207">
        <v>-54.39</v>
      </c>
      <c r="K12562" s="79" t="str">
        <f>IFERROR(IFERROR(VLOOKUP(I12562,'DE-PARA'!B:D,3,0),VLOOKUP(I12562,'DE-PARA'!C:D,2,0)),"NÃO ENCONTRADO")</f>
        <v>Outras Saídas</v>
      </c>
      <c r="L12562" s="56" t="str">
        <f>VLOOKUP(K12562,'Base -Receita-Despesa'!$B:$AS,1,FALSE)</f>
        <v>Outras Saídas</v>
      </c>
    </row>
    <row r="12563" spans="1:12" x14ac:dyDescent="0.3">
      <c r="A12563" s="286" t="str">
        <f t="shared" si="392"/>
        <v>2019</v>
      </c>
      <c r="B12563" s="205" t="s">
        <v>679</v>
      </c>
      <c r="C12563" s="205" t="s">
        <v>680</v>
      </c>
      <c r="D12563" s="72" t="str">
        <f t="shared" si="393"/>
        <v>ago/2019</v>
      </c>
      <c r="E12563" s="206">
        <v>43685</v>
      </c>
      <c r="F12563" s="205">
        <v>39079</v>
      </c>
      <c r="G12563" s="205" t="s">
        <v>284</v>
      </c>
      <c r="H12563" s="207" t="s">
        <v>1886</v>
      </c>
      <c r="I12563" s="207" t="s">
        <v>155</v>
      </c>
      <c r="J12563" s="208">
        <v>-3568</v>
      </c>
      <c r="K12563" s="79" t="str">
        <f>IFERROR(IFERROR(VLOOKUP(I12563,'DE-PARA'!B:D,3,0),VLOOKUP(I12563,'DE-PARA'!C:D,2,0)),"NÃO ENCONTRADO")</f>
        <v>Materiais</v>
      </c>
      <c r="L12563" s="56" t="str">
        <f>VLOOKUP(K12563,'Base -Receita-Despesa'!$B:$AS,1,FALSE)</f>
        <v>Materiais</v>
      </c>
    </row>
    <row r="12564" spans="1:12" x14ac:dyDescent="0.3">
      <c r="A12564" s="286" t="str">
        <f t="shared" si="392"/>
        <v>2019</v>
      </c>
      <c r="B12564" s="205" t="s">
        <v>679</v>
      </c>
      <c r="C12564" s="205" t="s">
        <v>680</v>
      </c>
      <c r="D12564" s="72" t="str">
        <f t="shared" si="393"/>
        <v>ago/2019</v>
      </c>
      <c r="E12564" s="206">
        <v>43685</v>
      </c>
      <c r="F12564" s="205">
        <v>39079</v>
      </c>
      <c r="G12564" s="205" t="s">
        <v>284</v>
      </c>
      <c r="H12564" s="207" t="s">
        <v>1886</v>
      </c>
      <c r="I12564" s="207" t="s">
        <v>189</v>
      </c>
      <c r="J12564" s="207">
        <v>-416.27</v>
      </c>
      <c r="K12564" s="79" t="str">
        <f>IFERROR(IFERROR(VLOOKUP(I12564,'DE-PARA'!B:D,3,0),VLOOKUP(I12564,'DE-PARA'!C:D,2,0)),"NÃO ENCONTRADO")</f>
        <v>Outras Saídas</v>
      </c>
      <c r="L12564" s="56" t="str">
        <f>VLOOKUP(K12564,'Base -Receita-Despesa'!$B:$AS,1,FALSE)</f>
        <v>Outras Saídas</v>
      </c>
    </row>
    <row r="12565" spans="1:12" x14ac:dyDescent="0.3">
      <c r="A12565" s="286" t="str">
        <f t="shared" si="392"/>
        <v>2019</v>
      </c>
      <c r="B12565" s="205" t="s">
        <v>679</v>
      </c>
      <c r="C12565" s="205" t="s">
        <v>680</v>
      </c>
      <c r="D12565" s="72" t="str">
        <f t="shared" si="393"/>
        <v>ago/2019</v>
      </c>
      <c r="E12565" s="206">
        <v>43685</v>
      </c>
      <c r="F12565" s="205">
        <v>39878</v>
      </c>
      <c r="G12565" s="205" t="s">
        <v>284</v>
      </c>
      <c r="H12565" s="207" t="s">
        <v>1886</v>
      </c>
      <c r="I12565" s="207" t="s">
        <v>155</v>
      </c>
      <c r="J12565" s="207">
        <v>-83.45</v>
      </c>
      <c r="K12565" s="79" t="str">
        <f>IFERROR(IFERROR(VLOOKUP(I12565,'DE-PARA'!B:D,3,0),VLOOKUP(I12565,'DE-PARA'!C:D,2,0)),"NÃO ENCONTRADO")</f>
        <v>Materiais</v>
      </c>
      <c r="L12565" s="56" t="str">
        <f>VLOOKUP(K12565,'Base -Receita-Despesa'!$B:$AS,1,FALSE)</f>
        <v>Materiais</v>
      </c>
    </row>
    <row r="12566" spans="1:12" x14ac:dyDescent="0.3">
      <c r="A12566" s="286" t="str">
        <f t="shared" si="392"/>
        <v>2019</v>
      </c>
      <c r="B12566" s="205" t="s">
        <v>679</v>
      </c>
      <c r="C12566" s="205" t="s">
        <v>680</v>
      </c>
      <c r="D12566" s="72" t="str">
        <f t="shared" si="393"/>
        <v>ago/2019</v>
      </c>
      <c r="E12566" s="206">
        <v>43685</v>
      </c>
      <c r="F12566" s="205">
        <v>39878</v>
      </c>
      <c r="G12566" s="205" t="s">
        <v>284</v>
      </c>
      <c r="H12566" s="207" t="s">
        <v>1886</v>
      </c>
      <c r="I12566" s="207" t="s">
        <v>189</v>
      </c>
      <c r="J12566" s="207">
        <v>-6.68</v>
      </c>
      <c r="K12566" s="79" t="str">
        <f>IFERROR(IFERROR(VLOOKUP(I12566,'DE-PARA'!B:D,3,0),VLOOKUP(I12566,'DE-PARA'!C:D,2,0)),"NÃO ENCONTRADO")</f>
        <v>Outras Saídas</v>
      </c>
      <c r="L12566" s="56" t="str">
        <f>VLOOKUP(K12566,'Base -Receita-Despesa'!$B:$AS,1,FALSE)</f>
        <v>Outras Saídas</v>
      </c>
    </row>
    <row r="12567" spans="1:12" x14ac:dyDescent="0.3">
      <c r="A12567" s="286" t="str">
        <f t="shared" si="392"/>
        <v>2019</v>
      </c>
      <c r="B12567" s="205" t="s">
        <v>679</v>
      </c>
      <c r="C12567" s="205" t="s">
        <v>680</v>
      </c>
      <c r="D12567" s="72" t="str">
        <f t="shared" si="393"/>
        <v>ago/2019</v>
      </c>
      <c r="E12567" s="206">
        <v>43685</v>
      </c>
      <c r="F12567" s="205" t="s">
        <v>209</v>
      </c>
      <c r="G12567" s="205" t="s">
        <v>284</v>
      </c>
      <c r="H12567" s="207" t="s">
        <v>295</v>
      </c>
      <c r="I12567" s="207" t="s">
        <v>2125</v>
      </c>
      <c r="J12567" s="207">
        <v>-9.5</v>
      </c>
      <c r="K12567" s="79" t="str">
        <f>IFERROR(IFERROR(VLOOKUP(I12567,'DE-PARA'!B:D,3,0),VLOOKUP(I12567,'DE-PARA'!C:D,2,0)),"NÃO ENCONTRADO")</f>
        <v>Outras Saídas</v>
      </c>
      <c r="L12567" s="56" t="str">
        <f>VLOOKUP(K12567,'Base -Receita-Despesa'!$B:$AS,1,FALSE)</f>
        <v>Outras Saídas</v>
      </c>
    </row>
    <row r="12568" spans="1:12" x14ac:dyDescent="0.3">
      <c r="A12568" s="286" t="str">
        <f t="shared" si="392"/>
        <v>2019</v>
      </c>
      <c r="B12568" s="205" t="s">
        <v>679</v>
      </c>
      <c r="C12568" s="205" t="s">
        <v>680</v>
      </c>
      <c r="D12568" s="72" t="str">
        <f t="shared" si="393"/>
        <v>ago/2019</v>
      </c>
      <c r="E12568" s="206">
        <v>43685</v>
      </c>
      <c r="F12568" s="205" t="s">
        <v>209</v>
      </c>
      <c r="G12568" s="205" t="s">
        <v>284</v>
      </c>
      <c r="H12568" s="207" t="s">
        <v>295</v>
      </c>
      <c r="I12568" s="207" t="s">
        <v>2125</v>
      </c>
      <c r="J12568" s="233">
        <v>-9.5</v>
      </c>
      <c r="K12568" s="79" t="str">
        <f>IFERROR(IFERROR(VLOOKUP(I12568,'DE-PARA'!B:D,3,0),VLOOKUP(I12568,'DE-PARA'!C:D,2,0)),"NÃO ENCONTRADO")</f>
        <v>Outras Saídas</v>
      </c>
      <c r="L12568" s="56" t="str">
        <f>VLOOKUP(K12568,'Base -Receita-Despesa'!$B:$AS,1,FALSE)</f>
        <v>Outras Saídas</v>
      </c>
    </row>
    <row r="12569" spans="1:12" x14ac:dyDescent="0.3">
      <c r="A12569" s="286" t="str">
        <f t="shared" si="392"/>
        <v>2019</v>
      </c>
      <c r="B12569" s="205" t="s">
        <v>679</v>
      </c>
      <c r="C12569" s="205" t="s">
        <v>680</v>
      </c>
      <c r="D12569" s="72" t="str">
        <f t="shared" si="393"/>
        <v>ago/2019</v>
      </c>
      <c r="E12569" s="206">
        <v>43685</v>
      </c>
      <c r="F12569" s="205" t="s">
        <v>209</v>
      </c>
      <c r="G12569" s="205" t="s">
        <v>284</v>
      </c>
      <c r="H12569" s="207" t="s">
        <v>295</v>
      </c>
      <c r="I12569" s="207" t="s">
        <v>2125</v>
      </c>
      <c r="J12569" s="207">
        <v>-9.5</v>
      </c>
      <c r="K12569" s="79" t="str">
        <f>IFERROR(IFERROR(VLOOKUP(I12569,'DE-PARA'!B:D,3,0),VLOOKUP(I12569,'DE-PARA'!C:D,2,0)),"NÃO ENCONTRADO")</f>
        <v>Outras Saídas</v>
      </c>
      <c r="L12569" s="56" t="str">
        <f>VLOOKUP(K12569,'Base -Receita-Despesa'!$B:$AS,1,FALSE)</f>
        <v>Outras Saídas</v>
      </c>
    </row>
    <row r="12570" spans="1:12" x14ac:dyDescent="0.3">
      <c r="A12570" s="286" t="str">
        <f t="shared" si="392"/>
        <v>2019</v>
      </c>
      <c r="B12570" s="205" t="s">
        <v>679</v>
      </c>
      <c r="C12570" s="205" t="s">
        <v>680</v>
      </c>
      <c r="D12570" s="72" t="str">
        <f t="shared" si="393"/>
        <v>ago/2019</v>
      </c>
      <c r="E12570" s="206">
        <v>43685</v>
      </c>
      <c r="F12570" s="205" t="s">
        <v>513</v>
      </c>
      <c r="G12570" s="205" t="s">
        <v>284</v>
      </c>
      <c r="H12570" s="207" t="s">
        <v>203</v>
      </c>
      <c r="I12570" s="207" t="s">
        <v>289</v>
      </c>
      <c r="J12570" s="208">
        <v>11418.29</v>
      </c>
      <c r="K12570" s="79" t="str">
        <f>IFERROR(IFERROR(VLOOKUP(I12570,'DE-PARA'!B:D,3,0),VLOOKUP(I12570,'DE-PARA'!C:D,2,0)),"NÃO ENCONTRADO")</f>
        <v>Entrada Conta Aplicação (+)</v>
      </c>
      <c r="L12570" s="56" t="str">
        <f>VLOOKUP(K12570,'Base -Receita-Despesa'!$B:$AS,1,FALSE)</f>
        <v>ENTRADA CONTA APLICAÇÃO (+)</v>
      </c>
    </row>
    <row r="12571" spans="1:12" x14ac:dyDescent="0.3">
      <c r="A12571" s="286" t="str">
        <f t="shared" si="392"/>
        <v>2019</v>
      </c>
      <c r="B12571" s="205" t="s">
        <v>679</v>
      </c>
      <c r="C12571" s="205" t="s">
        <v>680</v>
      </c>
      <c r="D12571" s="72" t="str">
        <f t="shared" si="393"/>
        <v>ago/2019</v>
      </c>
      <c r="E12571" s="206">
        <v>43686</v>
      </c>
      <c r="F12571" s="259" t="s">
        <v>1999</v>
      </c>
      <c r="G12571" s="205" t="s">
        <v>284</v>
      </c>
      <c r="H12571" s="207" t="s">
        <v>315</v>
      </c>
      <c r="I12571" s="207" t="s">
        <v>265</v>
      </c>
      <c r="J12571" s="207">
        <v>-940.44</v>
      </c>
      <c r="K12571" s="79" t="str">
        <f>IFERROR(IFERROR(VLOOKUP(I12571,'DE-PARA'!B:D,3,0),VLOOKUP(I12571,'DE-PARA'!C:D,2,0)),"NÃO ENCONTRADO")</f>
        <v>Despesas com Viagens</v>
      </c>
      <c r="L12571" s="56" t="str">
        <f>VLOOKUP(K12571,'Base -Receita-Despesa'!$B:$AS,1,FALSE)</f>
        <v>Despesas com Viagens</v>
      </c>
    </row>
    <row r="12572" spans="1:12" x14ac:dyDescent="0.3">
      <c r="A12572" s="286" t="str">
        <f t="shared" si="392"/>
        <v>2019</v>
      </c>
      <c r="B12572" s="205" t="s">
        <v>679</v>
      </c>
      <c r="C12572" s="205" t="s">
        <v>680</v>
      </c>
      <c r="D12572" s="72" t="str">
        <f t="shared" si="393"/>
        <v>ago/2019</v>
      </c>
      <c r="E12572" s="206">
        <v>43686</v>
      </c>
      <c r="F12572" s="205">
        <v>59504</v>
      </c>
      <c r="G12572" s="205" t="s">
        <v>284</v>
      </c>
      <c r="H12572" s="207" t="s">
        <v>2081</v>
      </c>
      <c r="I12572" s="207" t="s">
        <v>237</v>
      </c>
      <c r="J12572" s="208">
        <v>-1112</v>
      </c>
      <c r="K12572" s="79" t="str">
        <f>IFERROR(IFERROR(VLOOKUP(I12572,'DE-PARA'!B:D,3,0),VLOOKUP(I12572,'DE-PARA'!C:D,2,0)),"NÃO ENCONTRADO")</f>
        <v>Materiais</v>
      </c>
      <c r="L12572" s="56" t="str">
        <f>VLOOKUP(K12572,'Base -Receita-Despesa'!$B:$AS,1,FALSE)</f>
        <v>Materiais</v>
      </c>
    </row>
    <row r="12573" spans="1:12" x14ac:dyDescent="0.3">
      <c r="A12573" s="286" t="str">
        <f t="shared" si="392"/>
        <v>2019</v>
      </c>
      <c r="B12573" s="205" t="s">
        <v>679</v>
      </c>
      <c r="C12573" s="205" t="s">
        <v>680</v>
      </c>
      <c r="D12573" s="72" t="str">
        <f t="shared" si="393"/>
        <v>ago/2019</v>
      </c>
      <c r="E12573" s="206">
        <v>43686</v>
      </c>
      <c r="F12573" s="205" t="s">
        <v>513</v>
      </c>
      <c r="G12573" s="205" t="s">
        <v>284</v>
      </c>
      <c r="H12573" s="207" t="s">
        <v>203</v>
      </c>
      <c r="I12573" s="207" t="s">
        <v>289</v>
      </c>
      <c r="J12573" s="208">
        <v>2052.44</v>
      </c>
      <c r="K12573" s="79" t="str">
        <f>IFERROR(IFERROR(VLOOKUP(I12573,'DE-PARA'!B:D,3,0),VLOOKUP(I12573,'DE-PARA'!C:D,2,0)),"NÃO ENCONTRADO")</f>
        <v>Entrada Conta Aplicação (+)</v>
      </c>
      <c r="L12573" s="56" t="str">
        <f>VLOOKUP(K12573,'Base -Receita-Despesa'!$B:$AS,1,FALSE)</f>
        <v>ENTRADA CONTA APLICAÇÃO (+)</v>
      </c>
    </row>
    <row r="12574" spans="1:12" x14ac:dyDescent="0.3">
      <c r="A12574" s="286" t="str">
        <f t="shared" si="392"/>
        <v>2019</v>
      </c>
      <c r="B12574" s="205" t="s">
        <v>679</v>
      </c>
      <c r="C12574" s="205" t="s">
        <v>680</v>
      </c>
      <c r="D12574" s="72" t="str">
        <f t="shared" si="393"/>
        <v>ago/2019</v>
      </c>
      <c r="E12574" s="206">
        <v>43690</v>
      </c>
      <c r="F12574" s="205" t="s">
        <v>2172</v>
      </c>
      <c r="G12574" s="205" t="s">
        <v>284</v>
      </c>
      <c r="H12574" s="207" t="s">
        <v>1167</v>
      </c>
      <c r="I12574" s="233" t="s">
        <v>128</v>
      </c>
      <c r="J12574" s="208">
        <v>-3186.45</v>
      </c>
      <c r="K12574" s="79" t="str">
        <f>IFERROR(IFERROR(VLOOKUP(I12574,'DE-PARA'!B:D,3,0),VLOOKUP(I12574,'DE-PARA'!C:D,2,0)),"NÃO ENCONTRADO")</f>
        <v>Pessoal</v>
      </c>
      <c r="L12574" s="56" t="str">
        <f>VLOOKUP(K12574,'Base -Receita-Despesa'!$B:$AS,1,FALSE)</f>
        <v>Pessoal</v>
      </c>
    </row>
    <row r="12575" spans="1:12" x14ac:dyDescent="0.3">
      <c r="A12575" s="286" t="str">
        <f t="shared" si="392"/>
        <v>2019</v>
      </c>
      <c r="B12575" s="205" t="s">
        <v>679</v>
      </c>
      <c r="C12575" s="205" t="s">
        <v>680</v>
      </c>
      <c r="D12575" s="72" t="str">
        <f t="shared" si="393"/>
        <v>ago/2019</v>
      </c>
      <c r="E12575" s="206">
        <v>43690</v>
      </c>
      <c r="F12575" s="205" t="s">
        <v>513</v>
      </c>
      <c r="G12575" s="205" t="s">
        <v>284</v>
      </c>
      <c r="H12575" s="207" t="s">
        <v>203</v>
      </c>
      <c r="I12575" s="207" t="s">
        <v>289</v>
      </c>
      <c r="J12575" s="208">
        <v>3186.45</v>
      </c>
      <c r="K12575" s="79" t="str">
        <f>IFERROR(IFERROR(VLOOKUP(I12575,'DE-PARA'!B:D,3,0),VLOOKUP(I12575,'DE-PARA'!C:D,2,0)),"NÃO ENCONTRADO")</f>
        <v>Entrada Conta Aplicação (+)</v>
      </c>
      <c r="L12575" s="56" t="str">
        <f>VLOOKUP(K12575,'Base -Receita-Despesa'!$B:$AS,1,FALSE)</f>
        <v>ENTRADA CONTA APLICAÇÃO (+)</v>
      </c>
    </row>
    <row r="12576" spans="1:12" x14ac:dyDescent="0.3">
      <c r="A12576" s="286" t="str">
        <f t="shared" si="392"/>
        <v>2019</v>
      </c>
      <c r="B12576" s="205" t="s">
        <v>679</v>
      </c>
      <c r="C12576" s="205" t="s">
        <v>680</v>
      </c>
      <c r="D12576" s="72" t="str">
        <f t="shared" si="393"/>
        <v>ago/2019</v>
      </c>
      <c r="E12576" s="206">
        <v>43691</v>
      </c>
      <c r="F12576" s="205" t="s">
        <v>1921</v>
      </c>
      <c r="G12576" s="205" t="s">
        <v>284</v>
      </c>
      <c r="H12576" s="207" t="s">
        <v>1922</v>
      </c>
      <c r="I12576" s="207" t="s">
        <v>195</v>
      </c>
      <c r="J12576" s="208">
        <v>-1188.72</v>
      </c>
      <c r="K12576" s="79" t="str">
        <f>IFERROR(IFERROR(VLOOKUP(I12576,'DE-PARA'!B:D,3,0),VLOOKUP(I12576,'DE-PARA'!C:D,2,0)),"NÃO ENCONTRADO")</f>
        <v>Pessoal</v>
      </c>
      <c r="L12576" s="56" t="str">
        <f>VLOOKUP(K12576,'Base -Receita-Despesa'!$B:$AS,1,FALSE)</f>
        <v>Pessoal</v>
      </c>
    </row>
    <row r="12577" spans="1:12" x14ac:dyDescent="0.3">
      <c r="A12577" s="286" t="str">
        <f t="shared" si="392"/>
        <v>2019</v>
      </c>
      <c r="B12577" s="205" t="s">
        <v>679</v>
      </c>
      <c r="C12577" s="205" t="s">
        <v>680</v>
      </c>
      <c r="D12577" s="72" t="str">
        <f t="shared" si="393"/>
        <v>ago/2019</v>
      </c>
      <c r="E12577" s="206">
        <v>43691</v>
      </c>
      <c r="F12577" s="205" t="s">
        <v>125</v>
      </c>
      <c r="G12577" s="205" t="s">
        <v>284</v>
      </c>
      <c r="H12577" s="207" t="s">
        <v>2173</v>
      </c>
      <c r="I12577" s="207" t="s">
        <v>126</v>
      </c>
      <c r="J12577" s="208">
        <v>-5517.15</v>
      </c>
      <c r="K12577" s="79" t="str">
        <f>IFERROR(IFERROR(VLOOKUP(I12577,'DE-PARA'!B:D,3,0),VLOOKUP(I12577,'DE-PARA'!C:D,2,0)),"NÃO ENCONTRADO")</f>
        <v>Rescisões Trabalhistas</v>
      </c>
      <c r="L12577" s="56" t="str">
        <f>VLOOKUP(K12577,'Base -Receita-Despesa'!$B:$AS,1,FALSE)</f>
        <v>Rescisões Trabalhistas</v>
      </c>
    </row>
    <row r="12578" spans="1:12" x14ac:dyDescent="0.3">
      <c r="A12578" s="286" t="str">
        <f t="shared" si="392"/>
        <v>2019</v>
      </c>
      <c r="B12578" s="205" t="s">
        <v>679</v>
      </c>
      <c r="C12578" s="205" t="s">
        <v>680</v>
      </c>
      <c r="D12578" s="72" t="str">
        <f t="shared" si="393"/>
        <v>ago/2019</v>
      </c>
      <c r="E12578" s="206">
        <v>43691</v>
      </c>
      <c r="F12578" s="205" t="s">
        <v>125</v>
      </c>
      <c r="G12578" s="205" t="s">
        <v>284</v>
      </c>
      <c r="H12578" s="207" t="s">
        <v>739</v>
      </c>
      <c r="I12578" s="207" t="s">
        <v>126</v>
      </c>
      <c r="J12578" s="208">
        <v>-7700.52</v>
      </c>
      <c r="K12578" s="79" t="str">
        <f>IFERROR(IFERROR(VLOOKUP(I12578,'DE-PARA'!B:D,3,0),VLOOKUP(I12578,'DE-PARA'!C:D,2,0)),"NÃO ENCONTRADO")</f>
        <v>Rescisões Trabalhistas</v>
      </c>
      <c r="L12578" s="56" t="str">
        <f>VLOOKUP(K12578,'Base -Receita-Despesa'!$B:$AS,1,FALSE)</f>
        <v>Rescisões Trabalhistas</v>
      </c>
    </row>
    <row r="12579" spans="1:12" x14ac:dyDescent="0.3">
      <c r="A12579" s="286" t="str">
        <f t="shared" si="392"/>
        <v>2019</v>
      </c>
      <c r="B12579" s="205" t="s">
        <v>679</v>
      </c>
      <c r="C12579" s="205" t="s">
        <v>680</v>
      </c>
      <c r="D12579" s="72" t="str">
        <f t="shared" si="393"/>
        <v>ago/2019</v>
      </c>
      <c r="E12579" s="206">
        <v>43691</v>
      </c>
      <c r="F12579" s="205" t="s">
        <v>513</v>
      </c>
      <c r="G12579" s="205" t="s">
        <v>284</v>
      </c>
      <c r="H12579" s="207" t="s">
        <v>203</v>
      </c>
      <c r="I12579" s="207" t="s">
        <v>289</v>
      </c>
      <c r="J12579" s="208">
        <v>14406.39</v>
      </c>
      <c r="K12579" s="79" t="str">
        <f>IFERROR(IFERROR(VLOOKUP(I12579,'DE-PARA'!B:D,3,0),VLOOKUP(I12579,'DE-PARA'!C:D,2,0)),"NÃO ENCONTRADO")</f>
        <v>Entrada Conta Aplicação (+)</v>
      </c>
      <c r="L12579" s="56" t="str">
        <f>VLOOKUP(K12579,'Base -Receita-Despesa'!$B:$AS,1,FALSE)</f>
        <v>ENTRADA CONTA APLICAÇÃO (+)</v>
      </c>
    </row>
    <row r="12580" spans="1:12" x14ac:dyDescent="0.3">
      <c r="A12580" s="286" t="str">
        <f t="shared" si="392"/>
        <v>2019</v>
      </c>
      <c r="B12580" s="205" t="s">
        <v>681</v>
      </c>
      <c r="C12580" s="205" t="s">
        <v>680</v>
      </c>
      <c r="D12580" s="72" t="str">
        <f t="shared" si="393"/>
        <v>ago/2019</v>
      </c>
      <c r="E12580" s="206">
        <v>43692</v>
      </c>
      <c r="F12580" s="205" t="s">
        <v>140</v>
      </c>
      <c r="G12580" s="205" t="s">
        <v>284</v>
      </c>
      <c r="H12580" s="207" t="s">
        <v>140</v>
      </c>
      <c r="I12580" s="207" t="s">
        <v>224</v>
      </c>
      <c r="J12580" s="208">
        <v>203961.76</v>
      </c>
      <c r="K12580" s="79" t="str">
        <f>IFERROR(IFERROR(VLOOKUP(I12580,'DE-PARA'!B:D,3,0),VLOOKUP(I12580,'DE-PARA'!C:D,2,0)),"NÃO ENCONTRADO")</f>
        <v>Repasses Contrato de Gestão</v>
      </c>
      <c r="L12580" s="56" t="str">
        <f>VLOOKUP(K12580,'Base -Receita-Despesa'!$B:$AS,1,FALSE)</f>
        <v>Repasses Contrato de Gestão</v>
      </c>
    </row>
    <row r="12581" spans="1:12" x14ac:dyDescent="0.3">
      <c r="A12581" s="286" t="str">
        <f t="shared" si="392"/>
        <v>2019</v>
      </c>
      <c r="B12581" s="205" t="s">
        <v>681</v>
      </c>
      <c r="C12581" s="205" t="s">
        <v>680</v>
      </c>
      <c r="D12581" s="72" t="str">
        <f t="shared" si="393"/>
        <v>ago/2019</v>
      </c>
      <c r="E12581" s="206">
        <v>43692</v>
      </c>
      <c r="F12581" s="205" t="s">
        <v>140</v>
      </c>
      <c r="G12581" s="205" t="s">
        <v>284</v>
      </c>
      <c r="H12581" s="207" t="s">
        <v>140</v>
      </c>
      <c r="I12581" s="207" t="s">
        <v>224</v>
      </c>
      <c r="J12581" s="208">
        <v>1530402.71</v>
      </c>
      <c r="K12581" s="79" t="str">
        <f>IFERROR(IFERROR(VLOOKUP(I12581,'DE-PARA'!B:D,3,0),VLOOKUP(I12581,'DE-PARA'!C:D,2,0)),"NÃO ENCONTRADO")</f>
        <v>Repasses Contrato de Gestão</v>
      </c>
      <c r="L12581" s="56" t="str">
        <f>VLOOKUP(K12581,'Base -Receita-Despesa'!$B:$AS,1,FALSE)</f>
        <v>Repasses Contrato de Gestão</v>
      </c>
    </row>
    <row r="12582" spans="1:12" x14ac:dyDescent="0.3">
      <c r="A12582" s="286" t="str">
        <f t="shared" si="392"/>
        <v>2019</v>
      </c>
      <c r="B12582" s="205" t="s">
        <v>681</v>
      </c>
      <c r="C12582" s="205" t="s">
        <v>680</v>
      </c>
      <c r="D12582" s="72" t="str">
        <f t="shared" si="393"/>
        <v>ago/2019</v>
      </c>
      <c r="E12582" s="206">
        <v>43692</v>
      </c>
      <c r="F12582" s="205" t="s">
        <v>200</v>
      </c>
      <c r="G12582" s="205" t="s">
        <v>284</v>
      </c>
      <c r="H12582" s="207" t="s">
        <v>1875</v>
      </c>
      <c r="I12582" s="207" t="s">
        <v>123</v>
      </c>
      <c r="J12582" s="208">
        <v>-500000</v>
      </c>
      <c r="K12582" s="79" t="str">
        <f>IFERROR(IFERROR(VLOOKUP(I12582,'DE-PARA'!B:D,3,0),VLOOKUP(I12582,'DE-PARA'!C:D,2,0)),"NÃO ENCONTRADO")</f>
        <v>TEV – Transferências Entre Contas (Entradas)</v>
      </c>
      <c r="L12582" s="56" t="str">
        <f>VLOOKUP(K12582,'Base -Receita-Despesa'!$B:$AS,1,FALSE)</f>
        <v>TEV – Transferências Entre Contas (Entradas)</v>
      </c>
    </row>
    <row r="12583" spans="1:12" x14ac:dyDescent="0.3">
      <c r="A12583" s="286" t="str">
        <f t="shared" si="392"/>
        <v>2019</v>
      </c>
      <c r="B12583" s="205" t="s">
        <v>681</v>
      </c>
      <c r="C12583" s="205" t="s">
        <v>680</v>
      </c>
      <c r="D12583" s="72" t="str">
        <f t="shared" si="393"/>
        <v>ago/2019</v>
      </c>
      <c r="E12583" s="206">
        <v>43692</v>
      </c>
      <c r="F12583" s="205" t="s">
        <v>209</v>
      </c>
      <c r="G12583" s="205" t="s">
        <v>284</v>
      </c>
      <c r="H12583" s="207" t="s">
        <v>318</v>
      </c>
      <c r="I12583" s="207" t="s">
        <v>130</v>
      </c>
      <c r="J12583" s="207">
        <v>-82.26</v>
      </c>
      <c r="K12583" s="79" t="str">
        <f>IFERROR(IFERROR(VLOOKUP(I12583,'DE-PARA'!B:D,3,0),VLOOKUP(I12583,'DE-PARA'!C:D,2,0)),"NÃO ENCONTRADO")</f>
        <v>Outras Saídas</v>
      </c>
      <c r="L12583" s="56" t="str">
        <f>VLOOKUP(K12583,'Base -Receita-Despesa'!$B:$AS,1,FALSE)</f>
        <v>Outras Saídas</v>
      </c>
    </row>
    <row r="12584" spans="1:12" x14ac:dyDescent="0.3">
      <c r="A12584" s="286" t="str">
        <f t="shared" si="392"/>
        <v>2019</v>
      </c>
      <c r="B12584" s="205" t="s">
        <v>681</v>
      </c>
      <c r="C12584" s="205" t="s">
        <v>680</v>
      </c>
      <c r="D12584" s="72" t="str">
        <f t="shared" si="393"/>
        <v>ago/2019</v>
      </c>
      <c r="E12584" s="206">
        <v>43692</v>
      </c>
      <c r="F12584" s="205" t="s">
        <v>209</v>
      </c>
      <c r="G12584" s="205" t="s">
        <v>284</v>
      </c>
      <c r="H12584" s="207" t="s">
        <v>318</v>
      </c>
      <c r="I12584" s="207" t="s">
        <v>2125</v>
      </c>
      <c r="J12584" s="207">
        <v>-99</v>
      </c>
      <c r="K12584" s="79" t="str">
        <f>IFERROR(IFERROR(VLOOKUP(I12584,'DE-PARA'!B:D,3,0),VLOOKUP(I12584,'DE-PARA'!C:D,2,0)),"NÃO ENCONTRADO")</f>
        <v>Outras Saídas</v>
      </c>
      <c r="L12584" s="56" t="str">
        <f>VLOOKUP(K12584,'Base -Receita-Despesa'!$B:$AS,1,FALSE)</f>
        <v>Outras Saídas</v>
      </c>
    </row>
    <row r="12585" spans="1:12" x14ac:dyDescent="0.3">
      <c r="A12585" s="286" t="str">
        <f t="shared" si="392"/>
        <v>2019</v>
      </c>
      <c r="B12585" s="205" t="s">
        <v>681</v>
      </c>
      <c r="C12585" s="205" t="s">
        <v>680</v>
      </c>
      <c r="D12585" s="72" t="str">
        <f t="shared" si="393"/>
        <v>ago/2019</v>
      </c>
      <c r="E12585" s="206">
        <v>43692</v>
      </c>
      <c r="F12585" s="205" t="s">
        <v>209</v>
      </c>
      <c r="G12585" s="205" t="s">
        <v>284</v>
      </c>
      <c r="H12585" s="207" t="s">
        <v>1551</v>
      </c>
      <c r="I12585" s="207" t="s">
        <v>2125</v>
      </c>
      <c r="J12585" s="207">
        <v>-1.5</v>
      </c>
      <c r="K12585" s="79" t="str">
        <f>IFERROR(IFERROR(VLOOKUP(I12585,'DE-PARA'!B:D,3,0),VLOOKUP(I12585,'DE-PARA'!C:D,2,0)),"NÃO ENCONTRADO")</f>
        <v>Outras Saídas</v>
      </c>
      <c r="L12585" s="56" t="str">
        <f>VLOOKUP(K12585,'Base -Receita-Despesa'!$B:$AS,1,FALSE)</f>
        <v>Outras Saídas</v>
      </c>
    </row>
    <row r="12586" spans="1:12" x14ac:dyDescent="0.3">
      <c r="A12586" s="286" t="str">
        <f t="shared" si="392"/>
        <v>2019</v>
      </c>
      <c r="B12586" s="205" t="s">
        <v>679</v>
      </c>
      <c r="C12586" s="205" t="s">
        <v>680</v>
      </c>
      <c r="D12586" s="72" t="str">
        <f t="shared" si="393"/>
        <v>ago/2019</v>
      </c>
      <c r="E12586" s="206">
        <v>43692</v>
      </c>
      <c r="F12586" s="205" t="s">
        <v>200</v>
      </c>
      <c r="G12586" s="205" t="s">
        <v>284</v>
      </c>
      <c r="H12586" s="207" t="s">
        <v>1875</v>
      </c>
      <c r="I12586" s="207" t="s">
        <v>123</v>
      </c>
      <c r="J12586" s="208">
        <v>500000</v>
      </c>
      <c r="K12586" s="79" t="str">
        <f>IFERROR(IFERROR(VLOOKUP(I12586,'DE-PARA'!B:D,3,0),VLOOKUP(I12586,'DE-PARA'!C:D,2,0)),"NÃO ENCONTRADO")</f>
        <v>TEV – Transferências Entre Contas (Entradas)</v>
      </c>
      <c r="L12586" s="56" t="str">
        <f>VLOOKUP(K12586,'Base -Receita-Despesa'!$B:$AS,1,FALSE)</f>
        <v>TEV – Transferências Entre Contas (Entradas)</v>
      </c>
    </row>
    <row r="12587" spans="1:12" x14ac:dyDescent="0.3">
      <c r="A12587" s="286" t="str">
        <f t="shared" si="392"/>
        <v>2019</v>
      </c>
      <c r="B12587" s="205" t="s">
        <v>679</v>
      </c>
      <c r="C12587" s="205" t="s">
        <v>680</v>
      </c>
      <c r="D12587" s="72" t="str">
        <f t="shared" si="393"/>
        <v>ago/2019</v>
      </c>
      <c r="E12587" s="206">
        <v>43692</v>
      </c>
      <c r="F12587" s="205" t="s">
        <v>2174</v>
      </c>
      <c r="G12587" s="205" t="s">
        <v>284</v>
      </c>
      <c r="H12587" s="207" t="s">
        <v>2175</v>
      </c>
      <c r="I12587" s="207" t="s">
        <v>145</v>
      </c>
      <c r="J12587" s="208">
        <v>-13903.67</v>
      </c>
      <c r="K12587" s="79" t="str">
        <f>IFERROR(IFERROR(VLOOKUP(I12587,'DE-PARA'!B:D,3,0),VLOOKUP(I12587,'DE-PARA'!C:D,2,0)),"NÃO ENCONTRADO")</f>
        <v>Pessoal</v>
      </c>
      <c r="L12587" s="56" t="str">
        <f>VLOOKUP(K12587,'Base -Receita-Despesa'!$B:$AS,1,FALSE)</f>
        <v>Pessoal</v>
      </c>
    </row>
    <row r="12588" spans="1:12" x14ac:dyDescent="0.3">
      <c r="A12588" s="286" t="str">
        <f t="shared" si="392"/>
        <v>2019</v>
      </c>
      <c r="B12588" s="205" t="s">
        <v>679</v>
      </c>
      <c r="C12588" s="205" t="s">
        <v>680</v>
      </c>
      <c r="D12588" s="72" t="str">
        <f t="shared" si="393"/>
        <v>ago/2019</v>
      </c>
      <c r="E12588" s="206">
        <v>43692</v>
      </c>
      <c r="F12588" s="205" t="s">
        <v>187</v>
      </c>
      <c r="G12588" s="205" t="s">
        <v>284</v>
      </c>
      <c r="H12588" s="207" t="s">
        <v>2045</v>
      </c>
      <c r="I12588" s="207" t="s">
        <v>188</v>
      </c>
      <c r="J12588" s="207">
        <v>-568.05999999999995</v>
      </c>
      <c r="K12588" s="79" t="str">
        <f>IFERROR(IFERROR(VLOOKUP(I12588,'DE-PARA'!B:D,3,0),VLOOKUP(I12588,'DE-PARA'!C:D,2,0)),"NÃO ENCONTRADO")</f>
        <v>Tributos, Taxas e Contribuições</v>
      </c>
      <c r="L12588" s="56" t="str">
        <f>VLOOKUP(K12588,'Base -Receita-Despesa'!$B:$AS,1,FALSE)</f>
        <v>Tributos, Taxas e Contribuições</v>
      </c>
    </row>
    <row r="12589" spans="1:12" x14ac:dyDescent="0.3">
      <c r="A12589" s="286" t="str">
        <f t="shared" si="392"/>
        <v>2019</v>
      </c>
      <c r="B12589" s="205" t="s">
        <v>679</v>
      </c>
      <c r="C12589" s="205" t="s">
        <v>680</v>
      </c>
      <c r="D12589" s="72" t="str">
        <f t="shared" si="393"/>
        <v>ago/2019</v>
      </c>
      <c r="E12589" s="206">
        <v>43692</v>
      </c>
      <c r="F12589" s="205" t="s">
        <v>187</v>
      </c>
      <c r="G12589" s="205" t="s">
        <v>284</v>
      </c>
      <c r="H12589" s="207" t="s">
        <v>2045</v>
      </c>
      <c r="I12589" s="207" t="s">
        <v>188</v>
      </c>
      <c r="J12589" s="208">
        <v>-5548.97</v>
      </c>
      <c r="K12589" s="79" t="str">
        <f>IFERROR(IFERROR(VLOOKUP(I12589,'DE-PARA'!B:D,3,0),VLOOKUP(I12589,'DE-PARA'!C:D,2,0)),"NÃO ENCONTRADO")</f>
        <v>Tributos, Taxas e Contribuições</v>
      </c>
      <c r="L12589" s="56" t="str">
        <f>VLOOKUP(K12589,'Base -Receita-Despesa'!$B:$AS,1,FALSE)</f>
        <v>Tributos, Taxas e Contribuições</v>
      </c>
    </row>
    <row r="12590" spans="1:12" x14ac:dyDescent="0.3">
      <c r="A12590" s="286" t="str">
        <f t="shared" si="392"/>
        <v>2019</v>
      </c>
      <c r="B12590" s="205" t="s">
        <v>679</v>
      </c>
      <c r="C12590" s="205" t="s">
        <v>680</v>
      </c>
      <c r="D12590" s="72" t="str">
        <f t="shared" si="393"/>
        <v>ago/2019</v>
      </c>
      <c r="E12590" s="206">
        <v>43692</v>
      </c>
      <c r="F12590" s="205" t="s">
        <v>209</v>
      </c>
      <c r="G12590" s="205" t="s">
        <v>284</v>
      </c>
      <c r="H12590" s="207" t="s">
        <v>295</v>
      </c>
      <c r="I12590" s="207" t="s">
        <v>2125</v>
      </c>
      <c r="J12590" s="233">
        <v>-9.5</v>
      </c>
      <c r="K12590" s="79" t="str">
        <f>IFERROR(IFERROR(VLOOKUP(I12590,'DE-PARA'!B:D,3,0),VLOOKUP(I12590,'DE-PARA'!C:D,2,0)),"NÃO ENCONTRADO")</f>
        <v>Outras Saídas</v>
      </c>
      <c r="L12590" s="56" t="str">
        <f>VLOOKUP(K12590,'Base -Receita-Despesa'!$B:$AS,1,FALSE)</f>
        <v>Outras Saídas</v>
      </c>
    </row>
    <row r="12591" spans="1:12" x14ac:dyDescent="0.3">
      <c r="A12591" s="286" t="str">
        <f t="shared" si="392"/>
        <v>2019</v>
      </c>
      <c r="B12591" s="205" t="s">
        <v>679</v>
      </c>
      <c r="C12591" s="205" t="s">
        <v>680</v>
      </c>
      <c r="D12591" s="72" t="str">
        <f t="shared" si="393"/>
        <v>ago/2019</v>
      </c>
      <c r="E12591" s="206">
        <v>43692</v>
      </c>
      <c r="F12591" s="205" t="s">
        <v>209</v>
      </c>
      <c r="G12591" s="205" t="s">
        <v>284</v>
      </c>
      <c r="H12591" s="207" t="s">
        <v>295</v>
      </c>
      <c r="I12591" s="207" t="s">
        <v>2125</v>
      </c>
      <c r="J12591" s="207">
        <v>-9.5</v>
      </c>
      <c r="K12591" s="79" t="str">
        <f>IFERROR(IFERROR(VLOOKUP(I12591,'DE-PARA'!B:D,3,0),VLOOKUP(I12591,'DE-PARA'!C:D,2,0)),"NÃO ENCONTRADO")</f>
        <v>Outras Saídas</v>
      </c>
      <c r="L12591" s="56" t="str">
        <f>VLOOKUP(K12591,'Base -Receita-Despesa'!$B:$AS,1,FALSE)</f>
        <v>Outras Saídas</v>
      </c>
    </row>
    <row r="12592" spans="1:12" x14ac:dyDescent="0.3">
      <c r="A12592" s="286" t="str">
        <f t="shared" si="392"/>
        <v>2019</v>
      </c>
      <c r="B12592" s="205" t="s">
        <v>679</v>
      </c>
      <c r="C12592" s="205" t="s">
        <v>680</v>
      </c>
      <c r="D12592" s="72" t="str">
        <f t="shared" si="393"/>
        <v>ago/2019</v>
      </c>
      <c r="E12592" s="206">
        <v>43692</v>
      </c>
      <c r="F12592" s="205" t="s">
        <v>209</v>
      </c>
      <c r="G12592" s="205" t="s">
        <v>284</v>
      </c>
      <c r="H12592" s="207" t="s">
        <v>295</v>
      </c>
      <c r="I12592" s="207" t="s">
        <v>2125</v>
      </c>
      <c r="J12592" s="207">
        <v>-9.5</v>
      </c>
      <c r="K12592" s="79" t="str">
        <f>IFERROR(IFERROR(VLOOKUP(I12592,'DE-PARA'!B:D,3,0),VLOOKUP(I12592,'DE-PARA'!C:D,2,0)),"NÃO ENCONTRADO")</f>
        <v>Outras Saídas</v>
      </c>
      <c r="L12592" s="56" t="str">
        <f>VLOOKUP(K12592,'Base -Receita-Despesa'!$B:$AS,1,FALSE)</f>
        <v>Outras Saídas</v>
      </c>
    </row>
    <row r="12593" spans="1:12" x14ac:dyDescent="0.3">
      <c r="A12593" s="286" t="str">
        <f t="shared" si="392"/>
        <v>2019</v>
      </c>
      <c r="B12593" s="205" t="s">
        <v>679</v>
      </c>
      <c r="C12593" s="205" t="s">
        <v>680</v>
      </c>
      <c r="D12593" s="72" t="str">
        <f t="shared" si="393"/>
        <v>ago/2019</v>
      </c>
      <c r="E12593" s="206">
        <v>43692</v>
      </c>
      <c r="F12593" s="205" t="s">
        <v>209</v>
      </c>
      <c r="G12593" s="205" t="s">
        <v>284</v>
      </c>
      <c r="H12593" s="207" t="s">
        <v>318</v>
      </c>
      <c r="I12593" s="207" t="s">
        <v>2125</v>
      </c>
      <c r="J12593" s="207">
        <v>-99</v>
      </c>
      <c r="K12593" s="79" t="str">
        <f>IFERROR(IFERROR(VLOOKUP(I12593,'DE-PARA'!B:D,3,0),VLOOKUP(I12593,'DE-PARA'!C:D,2,0)),"NÃO ENCONTRADO")</f>
        <v>Outras Saídas</v>
      </c>
      <c r="L12593" s="56" t="str">
        <f>VLOOKUP(K12593,'Base -Receita-Despesa'!$B:$AS,1,FALSE)</f>
        <v>Outras Saídas</v>
      </c>
    </row>
    <row r="12594" spans="1:12" x14ac:dyDescent="0.3">
      <c r="A12594" s="286" t="str">
        <f t="shared" si="392"/>
        <v>2019</v>
      </c>
      <c r="B12594" s="205" t="s">
        <v>681</v>
      </c>
      <c r="C12594" s="205" t="s">
        <v>680</v>
      </c>
      <c r="D12594" s="72" t="str">
        <f t="shared" si="393"/>
        <v>ago/2019</v>
      </c>
      <c r="E12594" s="206">
        <v>43693</v>
      </c>
      <c r="F12594" s="205" t="s">
        <v>200</v>
      </c>
      <c r="G12594" s="205" t="s">
        <v>284</v>
      </c>
      <c r="H12594" s="207" t="s">
        <v>1875</v>
      </c>
      <c r="I12594" s="207" t="s">
        <v>123</v>
      </c>
      <c r="J12594" s="208">
        <v>-500000</v>
      </c>
      <c r="K12594" s="79" t="str">
        <f>IFERROR(IFERROR(VLOOKUP(I12594,'DE-PARA'!B:D,3,0),VLOOKUP(I12594,'DE-PARA'!C:D,2,0)),"NÃO ENCONTRADO")</f>
        <v>TEV – Transferências Entre Contas (Entradas)</v>
      </c>
      <c r="L12594" s="56" t="str">
        <f>VLOOKUP(K12594,'Base -Receita-Despesa'!$B:$AS,1,FALSE)</f>
        <v>TEV – Transferências Entre Contas (Entradas)</v>
      </c>
    </row>
    <row r="12595" spans="1:12" x14ac:dyDescent="0.3">
      <c r="A12595" s="286" t="str">
        <f t="shared" si="392"/>
        <v>2019</v>
      </c>
      <c r="B12595" s="205" t="s">
        <v>681</v>
      </c>
      <c r="C12595" s="205" t="s">
        <v>680</v>
      </c>
      <c r="D12595" s="72" t="str">
        <f t="shared" si="393"/>
        <v>ago/2019</v>
      </c>
      <c r="E12595" s="206">
        <v>43693</v>
      </c>
      <c r="F12595" s="205" t="s">
        <v>200</v>
      </c>
      <c r="G12595" s="205" t="s">
        <v>284</v>
      </c>
      <c r="H12595" s="207" t="s">
        <v>1875</v>
      </c>
      <c r="I12595" s="207" t="s">
        <v>123</v>
      </c>
      <c r="J12595" s="208">
        <v>-734181.72</v>
      </c>
      <c r="K12595" s="79" t="str">
        <f>IFERROR(IFERROR(VLOOKUP(I12595,'DE-PARA'!B:D,3,0),VLOOKUP(I12595,'DE-PARA'!C:D,2,0)),"NÃO ENCONTRADO")</f>
        <v>TEV – Transferências Entre Contas (Entradas)</v>
      </c>
      <c r="L12595" s="56" t="str">
        <f>VLOOKUP(K12595,'Base -Receita-Despesa'!$B:$AS,1,FALSE)</f>
        <v>TEV – Transferências Entre Contas (Entradas)</v>
      </c>
    </row>
    <row r="12596" spans="1:12" x14ac:dyDescent="0.3">
      <c r="A12596" s="286" t="str">
        <f t="shared" si="392"/>
        <v>2019</v>
      </c>
      <c r="B12596" s="205" t="s">
        <v>681</v>
      </c>
      <c r="C12596" s="205" t="s">
        <v>680</v>
      </c>
      <c r="D12596" s="72" t="str">
        <f t="shared" si="393"/>
        <v>ago/2019</v>
      </c>
      <c r="E12596" s="206">
        <v>43693</v>
      </c>
      <c r="F12596" s="205" t="s">
        <v>513</v>
      </c>
      <c r="G12596" s="205" t="s">
        <v>284</v>
      </c>
      <c r="H12596" s="207" t="s">
        <v>203</v>
      </c>
      <c r="I12596" s="207" t="s">
        <v>289</v>
      </c>
      <c r="J12596" s="207">
        <v>0.01</v>
      </c>
      <c r="K12596" s="79" t="str">
        <f>IFERROR(IFERROR(VLOOKUP(I12596,'DE-PARA'!B:D,3,0),VLOOKUP(I12596,'DE-PARA'!C:D,2,0)),"NÃO ENCONTRADO")</f>
        <v>Entrada Conta Aplicação (+)</v>
      </c>
      <c r="L12596" s="56" t="str">
        <f>VLOOKUP(K12596,'Base -Receita-Despesa'!$B:$AS,1,FALSE)</f>
        <v>ENTRADA CONTA APLICAÇÃO (+)</v>
      </c>
    </row>
    <row r="12597" spans="1:12" x14ac:dyDescent="0.3">
      <c r="A12597" s="286" t="str">
        <f t="shared" si="392"/>
        <v>2019</v>
      </c>
      <c r="B12597" s="205" t="s">
        <v>679</v>
      </c>
      <c r="C12597" s="205" t="s">
        <v>680</v>
      </c>
      <c r="D12597" s="72" t="str">
        <f t="shared" si="393"/>
        <v>ago/2019</v>
      </c>
      <c r="E12597" s="206">
        <v>43693</v>
      </c>
      <c r="F12597" s="205" t="s">
        <v>1606</v>
      </c>
      <c r="G12597" s="205" t="s">
        <v>284</v>
      </c>
      <c r="H12597" s="207" t="s">
        <v>1876</v>
      </c>
      <c r="I12597" s="207" t="s">
        <v>201</v>
      </c>
      <c r="J12597" s="208">
        <v>-1600000</v>
      </c>
      <c r="K12597" s="79" t="str">
        <f>IFERROR(IFERROR(VLOOKUP(I12597,'DE-PARA'!B:D,3,0),VLOOKUP(I12597,'DE-PARA'!C:D,2,0)),"NÃO ENCONTRADO")</f>
        <v>Saídas Da C/A Por Regates (-)</v>
      </c>
      <c r="L12597" s="56" t="str">
        <f>VLOOKUP(K12597,'Base -Receita-Despesa'!$B:$AS,1,FALSE)</f>
        <v>SAÍDAS DA C/A POR REGATES (-)</v>
      </c>
    </row>
    <row r="12598" spans="1:12" x14ac:dyDescent="0.3">
      <c r="A12598" s="286" t="str">
        <f t="shared" si="392"/>
        <v>2019</v>
      </c>
      <c r="B12598" s="205" t="s">
        <v>679</v>
      </c>
      <c r="C12598" s="205" t="s">
        <v>680</v>
      </c>
      <c r="D12598" s="72" t="str">
        <f t="shared" si="393"/>
        <v>ago/2019</v>
      </c>
      <c r="E12598" s="206">
        <v>43693</v>
      </c>
      <c r="F12598" s="205" t="s">
        <v>1606</v>
      </c>
      <c r="G12598" s="205" t="s">
        <v>284</v>
      </c>
      <c r="H12598" s="207" t="s">
        <v>1876</v>
      </c>
      <c r="I12598" s="207" t="s">
        <v>201</v>
      </c>
      <c r="J12598" s="208">
        <v>-30000</v>
      </c>
      <c r="K12598" s="79" t="str">
        <f>IFERROR(IFERROR(VLOOKUP(I12598,'DE-PARA'!B:D,3,0),VLOOKUP(I12598,'DE-PARA'!C:D,2,0)),"NÃO ENCONTRADO")</f>
        <v>Saídas Da C/A Por Regates (-)</v>
      </c>
      <c r="L12598" s="56" t="str">
        <f>VLOOKUP(K12598,'Base -Receita-Despesa'!$B:$AS,1,FALSE)</f>
        <v>SAÍDAS DA C/A POR REGATES (-)</v>
      </c>
    </row>
    <row r="12599" spans="1:12" x14ac:dyDescent="0.3">
      <c r="A12599" s="286" t="str">
        <f t="shared" ref="A12599:A12662" si="394">IF(K12599="NÃO ENCONTRADO",0,RIGHT(D12599,4))</f>
        <v>2019</v>
      </c>
      <c r="B12599" s="205" t="s">
        <v>679</v>
      </c>
      <c r="C12599" s="205" t="s">
        <v>680</v>
      </c>
      <c r="D12599" s="72" t="str">
        <f t="shared" si="393"/>
        <v>ago/2019</v>
      </c>
      <c r="E12599" s="206">
        <v>43693</v>
      </c>
      <c r="F12599" s="205" t="s">
        <v>200</v>
      </c>
      <c r="G12599" s="205" t="s">
        <v>284</v>
      </c>
      <c r="H12599" s="207" t="s">
        <v>1875</v>
      </c>
      <c r="I12599" s="207" t="s">
        <v>123</v>
      </c>
      <c r="J12599" s="208">
        <v>500000</v>
      </c>
      <c r="K12599" s="79" t="str">
        <f>IFERROR(IFERROR(VLOOKUP(I12599,'DE-PARA'!B:D,3,0),VLOOKUP(I12599,'DE-PARA'!C:D,2,0)),"NÃO ENCONTRADO")</f>
        <v>TEV – Transferências Entre Contas (Entradas)</v>
      </c>
      <c r="L12599" s="56" t="str">
        <f>VLOOKUP(K12599,'Base -Receita-Despesa'!$B:$AS,1,FALSE)</f>
        <v>TEV – Transferências Entre Contas (Entradas)</v>
      </c>
    </row>
    <row r="12600" spans="1:12" x14ac:dyDescent="0.3">
      <c r="A12600" s="286" t="str">
        <f t="shared" si="394"/>
        <v>2019</v>
      </c>
      <c r="B12600" s="205" t="s">
        <v>679</v>
      </c>
      <c r="C12600" s="205" t="s">
        <v>680</v>
      </c>
      <c r="D12600" s="72" t="str">
        <f t="shared" si="393"/>
        <v>ago/2019</v>
      </c>
      <c r="E12600" s="206">
        <v>43693</v>
      </c>
      <c r="F12600" s="205" t="s">
        <v>200</v>
      </c>
      <c r="G12600" s="205" t="s">
        <v>284</v>
      </c>
      <c r="H12600" s="207" t="s">
        <v>1875</v>
      </c>
      <c r="I12600" s="207" t="s">
        <v>123</v>
      </c>
      <c r="J12600" s="208">
        <v>734181.72</v>
      </c>
      <c r="K12600" s="79" t="str">
        <f>IFERROR(IFERROR(VLOOKUP(I12600,'DE-PARA'!B:D,3,0),VLOOKUP(I12600,'DE-PARA'!C:D,2,0)),"NÃO ENCONTRADO")</f>
        <v>TEV – Transferências Entre Contas (Entradas)</v>
      </c>
      <c r="L12600" s="56" t="str">
        <f>VLOOKUP(K12600,'Base -Receita-Despesa'!$B:$AS,1,FALSE)</f>
        <v>TEV – Transferências Entre Contas (Entradas)</v>
      </c>
    </row>
    <row r="12601" spans="1:12" x14ac:dyDescent="0.3">
      <c r="A12601" s="286" t="str">
        <f t="shared" si="394"/>
        <v>2019</v>
      </c>
      <c r="B12601" s="205" t="s">
        <v>679</v>
      </c>
      <c r="C12601" s="205" t="s">
        <v>680</v>
      </c>
      <c r="D12601" s="72" t="str">
        <f t="shared" si="393"/>
        <v>ago/2019</v>
      </c>
      <c r="E12601" s="206">
        <v>43693</v>
      </c>
      <c r="F12601" s="205">
        <v>2006715</v>
      </c>
      <c r="G12601" s="205" t="s">
        <v>284</v>
      </c>
      <c r="H12601" s="207" t="s">
        <v>575</v>
      </c>
      <c r="I12601" s="207" t="s">
        <v>195</v>
      </c>
      <c r="J12601" s="207">
        <v>-122.7</v>
      </c>
      <c r="K12601" s="79" t="str">
        <f>IFERROR(IFERROR(VLOOKUP(I12601,'DE-PARA'!B:D,3,0),VLOOKUP(I12601,'DE-PARA'!C:D,2,0)),"NÃO ENCONTRADO")</f>
        <v>Pessoal</v>
      </c>
      <c r="L12601" s="56" t="str">
        <f>VLOOKUP(K12601,'Base -Receita-Despesa'!$B:$AS,1,FALSE)</f>
        <v>Pessoal</v>
      </c>
    </row>
    <row r="12602" spans="1:12" x14ac:dyDescent="0.3">
      <c r="A12602" s="286" t="str">
        <f t="shared" si="394"/>
        <v>2019</v>
      </c>
      <c r="B12602" s="205" t="s">
        <v>679</v>
      </c>
      <c r="C12602" s="205" t="s">
        <v>680</v>
      </c>
      <c r="D12602" s="72" t="str">
        <f t="shared" si="393"/>
        <v>ago/2019</v>
      </c>
      <c r="E12602" s="206">
        <v>43693</v>
      </c>
      <c r="F12602" s="258" t="s">
        <v>1874</v>
      </c>
      <c r="G12602" s="205" t="s">
        <v>284</v>
      </c>
      <c r="H12602" s="207" t="s">
        <v>2176</v>
      </c>
      <c r="I12602" s="207" t="s">
        <v>124</v>
      </c>
      <c r="J12602" s="207">
        <v>-44.98</v>
      </c>
      <c r="K12602" s="79" t="str">
        <f>IFERROR(IFERROR(VLOOKUP(I12602,'DE-PARA'!B:D,3,0),VLOOKUP(I12602,'DE-PARA'!C:D,2,0)),"NÃO ENCONTRADO")</f>
        <v>Encargos sobre Folha de Pagamento</v>
      </c>
      <c r="L12602" s="56" t="str">
        <f>VLOOKUP(K12602,'Base -Receita-Despesa'!$B:$AS,1,FALSE)</f>
        <v>Encargos sobre Folha de Pagamento</v>
      </c>
    </row>
    <row r="12603" spans="1:12" x14ac:dyDescent="0.3">
      <c r="A12603" s="286" t="str">
        <f t="shared" si="394"/>
        <v>2019</v>
      </c>
      <c r="B12603" s="205" t="s">
        <v>679</v>
      </c>
      <c r="C12603" s="205" t="s">
        <v>680</v>
      </c>
      <c r="D12603" s="72" t="str">
        <f t="shared" si="393"/>
        <v>ago/2019</v>
      </c>
      <c r="E12603" s="206">
        <v>43693</v>
      </c>
      <c r="F12603" s="258" t="s">
        <v>1874</v>
      </c>
      <c r="G12603" s="205" t="s">
        <v>284</v>
      </c>
      <c r="H12603" s="207" t="s">
        <v>2176</v>
      </c>
      <c r="I12603" s="207" t="s">
        <v>189</v>
      </c>
      <c r="J12603" s="207">
        <v>-2.4700000000000002</v>
      </c>
      <c r="K12603" s="79" t="str">
        <f>IFERROR(IFERROR(VLOOKUP(I12603,'DE-PARA'!B:D,3,0),VLOOKUP(I12603,'DE-PARA'!C:D,2,0)),"NÃO ENCONTRADO")</f>
        <v>Outras Saídas</v>
      </c>
      <c r="L12603" s="56" t="str">
        <f>VLOOKUP(K12603,'Base -Receita-Despesa'!$B:$AS,1,FALSE)</f>
        <v>Outras Saídas</v>
      </c>
    </row>
    <row r="12604" spans="1:12" x14ac:dyDescent="0.3">
      <c r="A12604" s="286" t="str">
        <f t="shared" si="394"/>
        <v>2019</v>
      </c>
      <c r="B12604" s="205" t="s">
        <v>679</v>
      </c>
      <c r="C12604" s="205" t="s">
        <v>680</v>
      </c>
      <c r="D12604" s="72" t="str">
        <f t="shared" si="393"/>
        <v>ago/2019</v>
      </c>
      <c r="E12604" s="206">
        <v>43693</v>
      </c>
      <c r="F12604" s="258" t="s">
        <v>1874</v>
      </c>
      <c r="G12604" s="205" t="s">
        <v>284</v>
      </c>
      <c r="H12604" s="207" t="s">
        <v>2177</v>
      </c>
      <c r="I12604" s="207" t="s">
        <v>124</v>
      </c>
      <c r="J12604" s="208">
        <v>-51658.81</v>
      </c>
      <c r="K12604" s="79" t="str">
        <f>IFERROR(IFERROR(VLOOKUP(I12604,'DE-PARA'!B:D,3,0),VLOOKUP(I12604,'DE-PARA'!C:D,2,0)),"NÃO ENCONTRADO")</f>
        <v>Encargos sobre Folha de Pagamento</v>
      </c>
      <c r="L12604" s="56" t="str">
        <f>VLOOKUP(K12604,'Base -Receita-Despesa'!$B:$AS,1,FALSE)</f>
        <v>Encargos sobre Folha de Pagamento</v>
      </c>
    </row>
    <row r="12605" spans="1:12" x14ac:dyDescent="0.3">
      <c r="A12605" s="286" t="str">
        <f t="shared" si="394"/>
        <v>2019</v>
      </c>
      <c r="B12605" s="205" t="s">
        <v>679</v>
      </c>
      <c r="C12605" s="205" t="s">
        <v>680</v>
      </c>
      <c r="D12605" s="72" t="str">
        <f t="shared" si="393"/>
        <v>ago/2019</v>
      </c>
      <c r="E12605" s="206">
        <v>43693</v>
      </c>
      <c r="F12605" s="258" t="s">
        <v>1874</v>
      </c>
      <c r="G12605" s="205" t="s">
        <v>284</v>
      </c>
      <c r="H12605" s="207" t="s">
        <v>2177</v>
      </c>
      <c r="I12605" s="207" t="s">
        <v>189</v>
      </c>
      <c r="J12605" s="208">
        <v>-2841.23</v>
      </c>
      <c r="K12605" s="79" t="str">
        <f>IFERROR(IFERROR(VLOOKUP(I12605,'DE-PARA'!B:D,3,0),VLOOKUP(I12605,'DE-PARA'!C:D,2,0)),"NÃO ENCONTRADO")</f>
        <v>Outras Saídas</v>
      </c>
      <c r="L12605" s="56" t="str">
        <f>VLOOKUP(K12605,'Base -Receita-Despesa'!$B:$AS,1,FALSE)</f>
        <v>Outras Saídas</v>
      </c>
    </row>
    <row r="12606" spans="1:12" x14ac:dyDescent="0.3">
      <c r="A12606" s="286" t="str">
        <f t="shared" si="394"/>
        <v>2019</v>
      </c>
      <c r="B12606" s="205" t="s">
        <v>679</v>
      </c>
      <c r="C12606" s="205" t="s">
        <v>680</v>
      </c>
      <c r="D12606" s="72" t="str">
        <f t="shared" si="393"/>
        <v>ago/2019</v>
      </c>
      <c r="E12606" s="206">
        <v>43693</v>
      </c>
      <c r="F12606" s="205">
        <v>4371886123</v>
      </c>
      <c r="G12606" s="205" t="s">
        <v>284</v>
      </c>
      <c r="H12606" s="207" t="s">
        <v>304</v>
      </c>
      <c r="I12606" s="207" t="s">
        <v>136</v>
      </c>
      <c r="J12606" s="208">
        <v>-17929.36</v>
      </c>
      <c r="K12606" s="79" t="str">
        <f>IFERROR(IFERROR(VLOOKUP(I12606,'DE-PARA'!B:D,3,0),VLOOKUP(I12606,'DE-PARA'!C:D,2,0)),"NÃO ENCONTRADO")</f>
        <v>Concessionárias (água, luz e telefone)</v>
      </c>
      <c r="L12606" s="56" t="str">
        <f>VLOOKUP(K12606,'Base -Receita-Despesa'!$B:$AS,1,FALSE)</f>
        <v>Concessionárias (água, luz e telefone)</v>
      </c>
    </row>
    <row r="12607" spans="1:12" x14ac:dyDescent="0.3">
      <c r="A12607" s="286" t="str">
        <f t="shared" si="394"/>
        <v>2019</v>
      </c>
      <c r="B12607" s="205" t="s">
        <v>679</v>
      </c>
      <c r="C12607" s="205" t="s">
        <v>680</v>
      </c>
      <c r="D12607" s="72" t="str">
        <f t="shared" si="393"/>
        <v>ago/2019</v>
      </c>
      <c r="E12607" s="206">
        <v>43693</v>
      </c>
      <c r="F12607" s="205">
        <v>37402</v>
      </c>
      <c r="G12607" s="205" t="s">
        <v>284</v>
      </c>
      <c r="H12607" s="238" t="s">
        <v>2178</v>
      </c>
      <c r="I12607" s="207" t="s">
        <v>118</v>
      </c>
      <c r="J12607" s="208">
        <v>-4000</v>
      </c>
      <c r="K12607" s="79" t="str">
        <f>IFERROR(IFERROR(VLOOKUP(I12607,'DE-PARA'!B:D,3,0),VLOOKUP(I12607,'DE-PARA'!C:D,2,0)),"NÃO ENCONTRADO")</f>
        <v>Serviços</v>
      </c>
      <c r="L12607" s="56" t="str">
        <f>VLOOKUP(K12607,'Base -Receita-Despesa'!$B:$AS,1,FALSE)</f>
        <v>Serviços</v>
      </c>
    </row>
    <row r="12608" spans="1:12" x14ac:dyDescent="0.3">
      <c r="A12608" s="286" t="str">
        <f t="shared" si="394"/>
        <v>2019</v>
      </c>
      <c r="B12608" s="205" t="s">
        <v>679</v>
      </c>
      <c r="C12608" s="205" t="s">
        <v>680</v>
      </c>
      <c r="D12608" s="72" t="str">
        <f t="shared" si="393"/>
        <v>ago/2019</v>
      </c>
      <c r="E12608" s="206">
        <v>43693</v>
      </c>
      <c r="F12608" s="205" t="s">
        <v>209</v>
      </c>
      <c r="G12608" s="205" t="s">
        <v>284</v>
      </c>
      <c r="H12608" s="207" t="s">
        <v>295</v>
      </c>
      <c r="I12608" s="209" t="s">
        <v>2125</v>
      </c>
      <c r="J12608" s="207">
        <v>-9.5</v>
      </c>
      <c r="K12608" s="79" t="str">
        <f>IFERROR(IFERROR(VLOOKUP(I12608,'DE-PARA'!B:D,3,0),VLOOKUP(I12608,'DE-PARA'!C:D,2,0)),"NÃO ENCONTRADO")</f>
        <v>Outras Saídas</v>
      </c>
      <c r="L12608" s="56" t="str">
        <f>VLOOKUP(K12608,'Base -Receita-Despesa'!$B:$AS,1,FALSE)</f>
        <v>Outras Saídas</v>
      </c>
    </row>
    <row r="12609" spans="1:12" x14ac:dyDescent="0.3">
      <c r="A12609" s="286" t="str">
        <f t="shared" si="394"/>
        <v>2019</v>
      </c>
      <c r="B12609" s="205" t="s">
        <v>679</v>
      </c>
      <c r="C12609" s="205" t="s">
        <v>680</v>
      </c>
      <c r="D12609" s="72" t="str">
        <f t="shared" si="393"/>
        <v>ago/2019</v>
      </c>
      <c r="E12609" s="206">
        <v>43696</v>
      </c>
      <c r="F12609" s="259" t="s">
        <v>1999</v>
      </c>
      <c r="G12609" s="205" t="s">
        <v>284</v>
      </c>
      <c r="H12609" s="207" t="s">
        <v>315</v>
      </c>
      <c r="I12609" s="207" t="s">
        <v>265</v>
      </c>
      <c r="J12609" s="207">
        <v>89.85</v>
      </c>
      <c r="K12609" s="79" t="str">
        <f>IFERROR(IFERROR(VLOOKUP(I12609,'DE-PARA'!B:D,3,0),VLOOKUP(I12609,'DE-PARA'!C:D,2,0)),"NÃO ENCONTRADO")</f>
        <v>Despesas com Viagens</v>
      </c>
      <c r="L12609" s="56" t="str">
        <f>VLOOKUP(K12609,'Base -Receita-Despesa'!$B:$AS,1,FALSE)</f>
        <v>Despesas com Viagens</v>
      </c>
    </row>
    <row r="12610" spans="1:12" x14ac:dyDescent="0.3">
      <c r="A12610" s="286" t="str">
        <f t="shared" si="394"/>
        <v>2019</v>
      </c>
      <c r="B12610" s="205" t="s">
        <v>679</v>
      </c>
      <c r="C12610" s="205" t="s">
        <v>680</v>
      </c>
      <c r="D12610" s="72" t="str">
        <f t="shared" si="393"/>
        <v>ago/2019</v>
      </c>
      <c r="E12610" s="206">
        <v>43696</v>
      </c>
      <c r="F12610" s="259" t="s">
        <v>1999</v>
      </c>
      <c r="G12610" s="205" t="s">
        <v>284</v>
      </c>
      <c r="H12610" s="207" t="s">
        <v>327</v>
      </c>
      <c r="I12610" s="207" t="s">
        <v>265</v>
      </c>
      <c r="J12610" s="207">
        <v>-560.44000000000005</v>
      </c>
      <c r="K12610" s="79" t="str">
        <f>IFERROR(IFERROR(VLOOKUP(I12610,'DE-PARA'!B:D,3,0),VLOOKUP(I12610,'DE-PARA'!C:D,2,0)),"NÃO ENCONTRADO")</f>
        <v>Despesas com Viagens</v>
      </c>
      <c r="L12610" s="56" t="str">
        <f>VLOOKUP(K12610,'Base -Receita-Despesa'!$B:$AS,1,FALSE)</f>
        <v>Despesas com Viagens</v>
      </c>
    </row>
    <row r="12611" spans="1:12" x14ac:dyDescent="0.3">
      <c r="A12611" s="286" t="str">
        <f t="shared" si="394"/>
        <v>2019</v>
      </c>
      <c r="B12611" s="205" t="s">
        <v>679</v>
      </c>
      <c r="C12611" s="205" t="s">
        <v>680</v>
      </c>
      <c r="D12611" s="72" t="str">
        <f t="shared" si="393"/>
        <v>ago/2019</v>
      </c>
      <c r="E12611" s="206">
        <v>43696</v>
      </c>
      <c r="F12611" s="205" t="s">
        <v>1999</v>
      </c>
      <c r="G12611" s="205" t="s">
        <v>284</v>
      </c>
      <c r="H12611" s="207" t="s">
        <v>2143</v>
      </c>
      <c r="I12611" s="207" t="s">
        <v>265</v>
      </c>
      <c r="J12611" s="207">
        <v>-438.44</v>
      </c>
      <c r="K12611" s="79" t="str">
        <f>IFERROR(IFERROR(VLOOKUP(I12611,'DE-PARA'!B:D,3,0),VLOOKUP(I12611,'DE-PARA'!C:D,2,0)),"NÃO ENCONTRADO")</f>
        <v>Despesas com Viagens</v>
      </c>
      <c r="L12611" s="56" t="str">
        <f>VLOOKUP(K12611,'Base -Receita-Despesa'!$B:$AS,1,FALSE)</f>
        <v>Despesas com Viagens</v>
      </c>
    </row>
    <row r="12612" spans="1:12" x14ac:dyDescent="0.3">
      <c r="A12612" s="286" t="str">
        <f t="shared" si="394"/>
        <v>2019</v>
      </c>
      <c r="B12612" s="205" t="s">
        <v>679</v>
      </c>
      <c r="C12612" s="205" t="s">
        <v>680</v>
      </c>
      <c r="D12612" s="72" t="str">
        <f t="shared" ref="D12612:D12675" si="395">TEXT(E12612,"mmm/aaaa")</f>
        <v>ago/2019</v>
      </c>
      <c r="E12612" s="206">
        <v>43696</v>
      </c>
      <c r="F12612" s="205">
        <v>5044625</v>
      </c>
      <c r="G12612" s="205" t="s">
        <v>284</v>
      </c>
      <c r="H12612" s="207" t="s">
        <v>216</v>
      </c>
      <c r="I12612" s="207" t="s">
        <v>135</v>
      </c>
      <c r="J12612" s="208">
        <v>-2912.38</v>
      </c>
      <c r="K12612" s="79" t="str">
        <f>IFERROR(IFERROR(VLOOKUP(I12612,'DE-PARA'!B:D,3,0),VLOOKUP(I12612,'DE-PARA'!C:D,2,0)),"NÃO ENCONTRADO")</f>
        <v>Concessionárias (água, luz e telefone)</v>
      </c>
      <c r="L12612" s="56" t="str">
        <f>VLOOKUP(K12612,'Base -Receita-Despesa'!$B:$AS,1,FALSE)</f>
        <v>Concessionárias (água, luz e telefone)</v>
      </c>
    </row>
    <row r="12613" spans="1:12" x14ac:dyDescent="0.3">
      <c r="A12613" s="286" t="str">
        <f t="shared" si="394"/>
        <v>2019</v>
      </c>
      <c r="B12613" s="205" t="s">
        <v>679</v>
      </c>
      <c r="C12613" s="205" t="s">
        <v>680</v>
      </c>
      <c r="D12613" s="72" t="str">
        <f t="shared" si="395"/>
        <v>ago/2019</v>
      </c>
      <c r="E12613" s="206">
        <v>43696</v>
      </c>
      <c r="F12613" s="205">
        <v>99644</v>
      </c>
      <c r="G12613" s="205" t="s">
        <v>284</v>
      </c>
      <c r="H12613" s="207" t="s">
        <v>1702</v>
      </c>
      <c r="I12613" s="207" t="s">
        <v>150</v>
      </c>
      <c r="J12613" s="208">
        <v>-6819.77</v>
      </c>
      <c r="K12613" s="79" t="str">
        <f>IFERROR(IFERROR(VLOOKUP(I12613,'DE-PARA'!B:D,3,0),VLOOKUP(I12613,'DE-PARA'!C:D,2,0)),"NÃO ENCONTRADO")</f>
        <v>Serviços</v>
      </c>
      <c r="L12613" s="56" t="str">
        <f>VLOOKUP(K12613,'Base -Receita-Despesa'!$B:$AS,1,FALSE)</f>
        <v>Serviços</v>
      </c>
    </row>
    <row r="12614" spans="1:12" x14ac:dyDescent="0.3">
      <c r="A12614" s="286" t="str">
        <f t="shared" si="394"/>
        <v>2019</v>
      </c>
      <c r="B12614" s="205" t="s">
        <v>679</v>
      </c>
      <c r="C12614" s="205" t="s">
        <v>680</v>
      </c>
      <c r="D12614" s="72" t="str">
        <f t="shared" si="395"/>
        <v>ago/2019</v>
      </c>
      <c r="E12614" s="206">
        <v>43696</v>
      </c>
      <c r="F12614" s="205">
        <v>99644</v>
      </c>
      <c r="G12614" s="205" t="s">
        <v>284</v>
      </c>
      <c r="H12614" s="207" t="s">
        <v>1702</v>
      </c>
      <c r="I12614" s="207" t="s">
        <v>189</v>
      </c>
      <c r="J12614" s="207">
        <v>-261.24</v>
      </c>
      <c r="K12614" s="79" t="str">
        <f>IFERROR(IFERROR(VLOOKUP(I12614,'DE-PARA'!B:D,3,0),VLOOKUP(I12614,'DE-PARA'!C:D,2,0)),"NÃO ENCONTRADO")</f>
        <v>Outras Saídas</v>
      </c>
      <c r="L12614" s="56" t="str">
        <f>VLOOKUP(K12614,'Base -Receita-Despesa'!$B:$AS,1,FALSE)</f>
        <v>Outras Saídas</v>
      </c>
    </row>
    <row r="12615" spans="1:12" x14ac:dyDescent="0.3">
      <c r="A12615" s="286" t="str">
        <f t="shared" si="394"/>
        <v>2019</v>
      </c>
      <c r="B12615" s="205" t="s">
        <v>679</v>
      </c>
      <c r="C12615" s="205" t="s">
        <v>680</v>
      </c>
      <c r="D12615" s="72" t="str">
        <f t="shared" si="395"/>
        <v>ago/2019</v>
      </c>
      <c r="E12615" s="206">
        <v>43696</v>
      </c>
      <c r="F12615" s="205">
        <v>101105</v>
      </c>
      <c r="G12615" s="205" t="s">
        <v>284</v>
      </c>
      <c r="H12615" s="207" t="s">
        <v>1702</v>
      </c>
      <c r="I12615" s="207" t="s">
        <v>150</v>
      </c>
      <c r="J12615" s="208">
        <v>-6819.77</v>
      </c>
      <c r="K12615" s="79" t="str">
        <f>IFERROR(IFERROR(VLOOKUP(I12615,'DE-PARA'!B:D,3,0),VLOOKUP(I12615,'DE-PARA'!C:D,2,0)),"NÃO ENCONTRADO")</f>
        <v>Serviços</v>
      </c>
      <c r="L12615" s="56" t="str">
        <f>VLOOKUP(K12615,'Base -Receita-Despesa'!$B:$AS,1,FALSE)</f>
        <v>Serviços</v>
      </c>
    </row>
    <row r="12616" spans="1:12" x14ac:dyDescent="0.3">
      <c r="A12616" s="286" t="str">
        <f t="shared" si="394"/>
        <v>2019</v>
      </c>
      <c r="B12616" s="205" t="s">
        <v>679</v>
      </c>
      <c r="C12616" s="205" t="s">
        <v>680</v>
      </c>
      <c r="D12616" s="72" t="str">
        <f t="shared" si="395"/>
        <v>ago/2019</v>
      </c>
      <c r="E12616" s="206">
        <v>43696</v>
      </c>
      <c r="F12616" s="205">
        <v>101105</v>
      </c>
      <c r="G12616" s="205" t="s">
        <v>284</v>
      </c>
      <c r="H12616" s="207" t="s">
        <v>1702</v>
      </c>
      <c r="I12616" s="207" t="s">
        <v>189</v>
      </c>
      <c r="J12616" s="207">
        <v>-193.14</v>
      </c>
      <c r="K12616" s="79" t="str">
        <f>IFERROR(IFERROR(VLOOKUP(I12616,'DE-PARA'!B:D,3,0),VLOOKUP(I12616,'DE-PARA'!C:D,2,0)),"NÃO ENCONTRADO")</f>
        <v>Outras Saídas</v>
      </c>
      <c r="L12616" s="56" t="str">
        <f>VLOOKUP(K12616,'Base -Receita-Despesa'!$B:$AS,1,FALSE)</f>
        <v>Outras Saídas</v>
      </c>
    </row>
    <row r="12617" spans="1:12" x14ac:dyDescent="0.3">
      <c r="A12617" s="286" t="str">
        <f t="shared" si="394"/>
        <v>2019</v>
      </c>
      <c r="B12617" s="205" t="s">
        <v>679</v>
      </c>
      <c r="C12617" s="205" t="s">
        <v>680</v>
      </c>
      <c r="D12617" s="72" t="str">
        <f t="shared" si="395"/>
        <v>ago/2019</v>
      </c>
      <c r="E12617" s="206">
        <v>43696</v>
      </c>
      <c r="F12617" s="205">
        <v>97987</v>
      </c>
      <c r="G12617" s="205" t="s">
        <v>284</v>
      </c>
      <c r="H12617" s="207" t="s">
        <v>1702</v>
      </c>
      <c r="I12617" s="207" t="s">
        <v>150</v>
      </c>
      <c r="J12617" s="208">
        <v>-6819.77</v>
      </c>
      <c r="K12617" s="79" t="str">
        <f>IFERROR(IFERROR(VLOOKUP(I12617,'DE-PARA'!B:D,3,0),VLOOKUP(I12617,'DE-PARA'!C:D,2,0)),"NÃO ENCONTRADO")</f>
        <v>Serviços</v>
      </c>
      <c r="L12617" s="56" t="str">
        <f>VLOOKUP(K12617,'Base -Receita-Despesa'!$B:$AS,1,FALSE)</f>
        <v>Serviços</v>
      </c>
    </row>
    <row r="12618" spans="1:12" x14ac:dyDescent="0.3">
      <c r="A12618" s="286" t="str">
        <f t="shared" si="394"/>
        <v>2019</v>
      </c>
      <c r="B12618" s="205" t="s">
        <v>679</v>
      </c>
      <c r="C12618" s="205" t="s">
        <v>680</v>
      </c>
      <c r="D12618" s="72" t="str">
        <f t="shared" si="395"/>
        <v>ago/2019</v>
      </c>
      <c r="E12618" s="206">
        <v>43696</v>
      </c>
      <c r="F12618" s="205">
        <v>97987</v>
      </c>
      <c r="G12618" s="205" t="s">
        <v>284</v>
      </c>
      <c r="H12618" s="207" t="s">
        <v>1702</v>
      </c>
      <c r="I12618" s="207" t="s">
        <v>189</v>
      </c>
      <c r="J12618" s="207">
        <v>-331.61</v>
      </c>
      <c r="K12618" s="79" t="str">
        <f>IFERROR(IFERROR(VLOOKUP(I12618,'DE-PARA'!B:D,3,0),VLOOKUP(I12618,'DE-PARA'!C:D,2,0)),"NÃO ENCONTRADO")</f>
        <v>Outras Saídas</v>
      </c>
      <c r="L12618" s="56" t="str">
        <f>VLOOKUP(K12618,'Base -Receita-Despesa'!$B:$AS,1,FALSE)</f>
        <v>Outras Saídas</v>
      </c>
    </row>
    <row r="12619" spans="1:12" x14ac:dyDescent="0.3">
      <c r="A12619" s="286" t="str">
        <f t="shared" si="394"/>
        <v>2019</v>
      </c>
      <c r="B12619" s="205" t="s">
        <v>679</v>
      </c>
      <c r="C12619" s="205" t="s">
        <v>680</v>
      </c>
      <c r="D12619" s="72" t="str">
        <f t="shared" si="395"/>
        <v>ago/2019</v>
      </c>
      <c r="E12619" s="206">
        <v>43696</v>
      </c>
      <c r="F12619" s="205">
        <v>3311</v>
      </c>
      <c r="G12619" s="205" t="s">
        <v>284</v>
      </c>
      <c r="H12619" s="207" t="s">
        <v>400</v>
      </c>
      <c r="I12619" s="207" t="s">
        <v>249</v>
      </c>
      <c r="J12619" s="207">
        <v>-172.58</v>
      </c>
      <c r="K12619" s="79" t="str">
        <f>IFERROR(IFERROR(VLOOKUP(I12619,'DE-PARA'!B:D,3,0),VLOOKUP(I12619,'DE-PARA'!C:D,2,0)),"NÃO ENCONTRADO")</f>
        <v>Materiais</v>
      </c>
      <c r="L12619" s="56" t="str">
        <f>VLOOKUP(K12619,'Base -Receita-Despesa'!$B:$AS,1,FALSE)</f>
        <v>Materiais</v>
      </c>
    </row>
    <row r="12620" spans="1:12" x14ac:dyDescent="0.3">
      <c r="A12620" s="286" t="str">
        <f t="shared" si="394"/>
        <v>2019</v>
      </c>
      <c r="B12620" s="205" t="s">
        <v>679</v>
      </c>
      <c r="C12620" s="205" t="s">
        <v>680</v>
      </c>
      <c r="D12620" s="72" t="str">
        <f t="shared" si="395"/>
        <v>ago/2019</v>
      </c>
      <c r="E12620" s="206">
        <v>43696</v>
      </c>
      <c r="F12620" s="205">
        <v>3311</v>
      </c>
      <c r="G12620" s="205" t="s">
        <v>284</v>
      </c>
      <c r="H12620" s="207" t="s">
        <v>400</v>
      </c>
      <c r="I12620" s="207" t="s">
        <v>189</v>
      </c>
      <c r="J12620" s="207">
        <v>-123.34</v>
      </c>
      <c r="K12620" s="79" t="str">
        <f>IFERROR(IFERROR(VLOOKUP(I12620,'DE-PARA'!B:D,3,0),VLOOKUP(I12620,'DE-PARA'!C:D,2,0)),"NÃO ENCONTRADO")</f>
        <v>Outras Saídas</v>
      </c>
      <c r="L12620" s="56" t="str">
        <f>VLOOKUP(K12620,'Base -Receita-Despesa'!$B:$AS,1,FALSE)</f>
        <v>Outras Saídas</v>
      </c>
    </row>
    <row r="12621" spans="1:12" x14ac:dyDescent="0.3">
      <c r="A12621" s="286" t="str">
        <f t="shared" si="394"/>
        <v>2019</v>
      </c>
      <c r="B12621" s="205" t="s">
        <v>679</v>
      </c>
      <c r="C12621" s="205" t="s">
        <v>680</v>
      </c>
      <c r="D12621" s="72" t="str">
        <f t="shared" si="395"/>
        <v>ago/2019</v>
      </c>
      <c r="E12621" s="206">
        <v>43696</v>
      </c>
      <c r="F12621" s="205">
        <v>71547</v>
      </c>
      <c r="G12621" s="205" t="s">
        <v>284</v>
      </c>
      <c r="H12621" s="207" t="s">
        <v>1034</v>
      </c>
      <c r="I12621" s="207" t="s">
        <v>239</v>
      </c>
      <c r="J12621" s="208">
        <v>-5713.71</v>
      </c>
      <c r="K12621" s="79" t="str">
        <f>IFERROR(IFERROR(VLOOKUP(I12621,'DE-PARA'!B:D,3,0),VLOOKUP(I12621,'DE-PARA'!C:D,2,0)),"NÃO ENCONTRADO")</f>
        <v>Materiais</v>
      </c>
      <c r="L12621" s="56" t="str">
        <f>VLOOKUP(K12621,'Base -Receita-Despesa'!$B:$AS,1,FALSE)</f>
        <v>Materiais</v>
      </c>
    </row>
    <row r="12622" spans="1:12" x14ac:dyDescent="0.3">
      <c r="A12622" s="286" t="str">
        <f t="shared" si="394"/>
        <v>2019</v>
      </c>
      <c r="B12622" s="205" t="s">
        <v>679</v>
      </c>
      <c r="C12622" s="205" t="s">
        <v>680</v>
      </c>
      <c r="D12622" s="72" t="str">
        <f t="shared" si="395"/>
        <v>ago/2019</v>
      </c>
      <c r="E12622" s="206">
        <v>43696</v>
      </c>
      <c r="F12622" s="205">
        <v>71547</v>
      </c>
      <c r="G12622" s="205" t="s">
        <v>284</v>
      </c>
      <c r="H12622" s="207" t="s">
        <v>1034</v>
      </c>
      <c r="I12622" s="207" t="s">
        <v>189</v>
      </c>
      <c r="J12622" s="207">
        <v>-418.14</v>
      </c>
      <c r="K12622" s="79" t="str">
        <f>IFERROR(IFERROR(VLOOKUP(I12622,'DE-PARA'!B:D,3,0),VLOOKUP(I12622,'DE-PARA'!C:D,2,0)),"NÃO ENCONTRADO")</f>
        <v>Outras Saídas</v>
      </c>
      <c r="L12622" s="56" t="str">
        <f>VLOOKUP(K12622,'Base -Receita-Despesa'!$B:$AS,1,FALSE)</f>
        <v>Outras Saídas</v>
      </c>
    </row>
    <row r="12623" spans="1:12" x14ac:dyDescent="0.3">
      <c r="A12623" s="286" t="str">
        <f t="shared" si="394"/>
        <v>2019</v>
      </c>
      <c r="B12623" s="205" t="s">
        <v>679</v>
      </c>
      <c r="C12623" s="205" t="s">
        <v>680</v>
      </c>
      <c r="D12623" s="72" t="str">
        <f t="shared" si="395"/>
        <v>ago/2019</v>
      </c>
      <c r="E12623" s="206">
        <v>43696</v>
      </c>
      <c r="F12623" s="205">
        <v>61338</v>
      </c>
      <c r="G12623" s="205" t="s">
        <v>284</v>
      </c>
      <c r="H12623" s="207" t="s">
        <v>1450</v>
      </c>
      <c r="I12623" s="207" t="s">
        <v>134</v>
      </c>
      <c r="J12623" s="208">
        <v>-8719.19</v>
      </c>
      <c r="K12623" s="79" t="str">
        <f>IFERROR(IFERROR(VLOOKUP(I12623,'DE-PARA'!B:D,3,0),VLOOKUP(I12623,'DE-PARA'!C:D,2,0)),"NÃO ENCONTRADO")</f>
        <v>Serviços</v>
      </c>
      <c r="L12623" s="56" t="str">
        <f>VLOOKUP(K12623,'Base -Receita-Despesa'!$B:$AS,1,FALSE)</f>
        <v>Serviços</v>
      </c>
    </row>
    <row r="12624" spans="1:12" x14ac:dyDescent="0.3">
      <c r="A12624" s="286" t="str">
        <f t="shared" si="394"/>
        <v>2019</v>
      </c>
      <c r="B12624" s="205" t="s">
        <v>679</v>
      </c>
      <c r="C12624" s="205" t="s">
        <v>680</v>
      </c>
      <c r="D12624" s="72" t="str">
        <f t="shared" si="395"/>
        <v>ago/2019</v>
      </c>
      <c r="E12624" s="206">
        <v>43696</v>
      </c>
      <c r="F12624" s="259" t="s">
        <v>1999</v>
      </c>
      <c r="G12624" s="205" t="s">
        <v>284</v>
      </c>
      <c r="H12624" s="207" t="s">
        <v>2179</v>
      </c>
      <c r="I12624" s="207" t="s">
        <v>265</v>
      </c>
      <c r="J12624" s="207">
        <v>-159</v>
      </c>
      <c r="K12624" s="79" t="str">
        <f>IFERROR(IFERROR(VLOOKUP(I12624,'DE-PARA'!B:D,3,0),VLOOKUP(I12624,'DE-PARA'!C:D,2,0)),"NÃO ENCONTRADO")</f>
        <v>Despesas com Viagens</v>
      </c>
      <c r="L12624" s="56" t="str">
        <f>VLOOKUP(K12624,'Base -Receita-Despesa'!$B:$AS,1,FALSE)</f>
        <v>Despesas com Viagens</v>
      </c>
    </row>
    <row r="12625" spans="1:12" x14ac:dyDescent="0.3">
      <c r="A12625" s="286" t="str">
        <f t="shared" si="394"/>
        <v>2019</v>
      </c>
      <c r="B12625" s="205" t="s">
        <v>679</v>
      </c>
      <c r="C12625" s="205" t="s">
        <v>680</v>
      </c>
      <c r="D12625" s="72" t="str">
        <f t="shared" si="395"/>
        <v>ago/2019</v>
      </c>
      <c r="E12625" s="206">
        <v>43696</v>
      </c>
      <c r="F12625" s="205" t="s">
        <v>209</v>
      </c>
      <c r="G12625" s="205" t="s">
        <v>284</v>
      </c>
      <c r="H12625" s="207" t="s">
        <v>1425</v>
      </c>
      <c r="I12625" s="207" t="s">
        <v>2125</v>
      </c>
      <c r="J12625" s="207">
        <v>-9.5</v>
      </c>
      <c r="K12625" s="79" t="str">
        <f>IFERROR(IFERROR(VLOOKUP(I12625,'DE-PARA'!B:D,3,0),VLOOKUP(I12625,'DE-PARA'!C:D,2,0)),"NÃO ENCONTRADO")</f>
        <v>Outras Saídas</v>
      </c>
      <c r="L12625" s="56" t="str">
        <f>VLOOKUP(K12625,'Base -Receita-Despesa'!$B:$AS,1,FALSE)</f>
        <v>Outras Saídas</v>
      </c>
    </row>
    <row r="12626" spans="1:12" x14ac:dyDescent="0.3">
      <c r="A12626" s="286" t="str">
        <f t="shared" si="394"/>
        <v>2019</v>
      </c>
      <c r="B12626" s="205" t="s">
        <v>679</v>
      </c>
      <c r="C12626" s="205" t="s">
        <v>680</v>
      </c>
      <c r="D12626" s="72" t="str">
        <f t="shared" si="395"/>
        <v>ago/2019</v>
      </c>
      <c r="E12626" s="206">
        <v>43696</v>
      </c>
      <c r="F12626" s="205" t="s">
        <v>209</v>
      </c>
      <c r="G12626" s="205" t="s">
        <v>284</v>
      </c>
      <c r="H12626" s="207" t="s">
        <v>295</v>
      </c>
      <c r="I12626" s="207" t="s">
        <v>2125</v>
      </c>
      <c r="J12626" s="207">
        <v>-9.5</v>
      </c>
      <c r="K12626" s="79" t="str">
        <f>IFERROR(IFERROR(VLOOKUP(I12626,'DE-PARA'!B:D,3,0),VLOOKUP(I12626,'DE-PARA'!C:D,2,0)),"NÃO ENCONTRADO")</f>
        <v>Outras Saídas</v>
      </c>
      <c r="L12626" s="56" t="str">
        <f>VLOOKUP(K12626,'Base -Receita-Despesa'!$B:$AS,1,FALSE)</f>
        <v>Outras Saídas</v>
      </c>
    </row>
    <row r="12627" spans="1:12" x14ac:dyDescent="0.3">
      <c r="A12627" s="286" t="str">
        <f t="shared" si="394"/>
        <v>2019</v>
      </c>
      <c r="B12627" s="205" t="s">
        <v>679</v>
      </c>
      <c r="C12627" s="205" t="s">
        <v>680</v>
      </c>
      <c r="D12627" s="72" t="str">
        <f t="shared" si="395"/>
        <v>ago/2019</v>
      </c>
      <c r="E12627" s="206">
        <v>43696</v>
      </c>
      <c r="F12627" s="205" t="s">
        <v>209</v>
      </c>
      <c r="G12627" s="205" t="s">
        <v>284</v>
      </c>
      <c r="H12627" s="207" t="s">
        <v>295</v>
      </c>
      <c r="I12627" s="207" t="s">
        <v>2125</v>
      </c>
      <c r="J12627" s="207">
        <v>-9.5</v>
      </c>
      <c r="K12627" s="79" t="str">
        <f>IFERROR(IFERROR(VLOOKUP(I12627,'DE-PARA'!B:D,3,0),VLOOKUP(I12627,'DE-PARA'!C:D,2,0)),"NÃO ENCONTRADO")</f>
        <v>Outras Saídas</v>
      </c>
      <c r="L12627" s="56" t="str">
        <f>VLOOKUP(K12627,'Base -Receita-Despesa'!$B:$AS,1,FALSE)</f>
        <v>Outras Saídas</v>
      </c>
    </row>
    <row r="12628" spans="1:12" x14ac:dyDescent="0.3">
      <c r="A12628" s="286" t="str">
        <f t="shared" si="394"/>
        <v>2019</v>
      </c>
      <c r="B12628" s="205" t="s">
        <v>679</v>
      </c>
      <c r="C12628" s="205" t="s">
        <v>680</v>
      </c>
      <c r="D12628" s="72" t="str">
        <f t="shared" si="395"/>
        <v>ago/2019</v>
      </c>
      <c r="E12628" s="206">
        <v>43696</v>
      </c>
      <c r="F12628" s="205" t="s">
        <v>209</v>
      </c>
      <c r="G12628" s="205" t="s">
        <v>284</v>
      </c>
      <c r="H12628" s="207" t="s">
        <v>295</v>
      </c>
      <c r="I12628" s="207" t="s">
        <v>2125</v>
      </c>
      <c r="J12628" s="207">
        <v>-9.5</v>
      </c>
      <c r="K12628" s="79" t="str">
        <f>IFERROR(IFERROR(VLOOKUP(I12628,'DE-PARA'!B:D,3,0),VLOOKUP(I12628,'DE-PARA'!C:D,2,0)),"NÃO ENCONTRADO")</f>
        <v>Outras Saídas</v>
      </c>
      <c r="L12628" s="56" t="str">
        <f>VLOOKUP(K12628,'Base -Receita-Despesa'!$B:$AS,1,FALSE)</f>
        <v>Outras Saídas</v>
      </c>
    </row>
    <row r="12629" spans="1:12" x14ac:dyDescent="0.3">
      <c r="A12629" s="286" t="str">
        <f t="shared" si="394"/>
        <v>2019</v>
      </c>
      <c r="B12629" s="205" t="s">
        <v>679</v>
      </c>
      <c r="C12629" s="205" t="s">
        <v>680</v>
      </c>
      <c r="D12629" s="72" t="str">
        <f t="shared" si="395"/>
        <v>ago/2019</v>
      </c>
      <c r="E12629" s="206">
        <v>43696</v>
      </c>
      <c r="F12629" s="205" t="s">
        <v>513</v>
      </c>
      <c r="G12629" s="205" t="s">
        <v>284</v>
      </c>
      <c r="H12629" s="207" t="s">
        <v>203</v>
      </c>
      <c r="I12629" s="207" t="s">
        <v>289</v>
      </c>
      <c r="J12629" s="208">
        <v>32986.199999999997</v>
      </c>
      <c r="K12629" s="79" t="str">
        <f>IFERROR(IFERROR(VLOOKUP(I12629,'DE-PARA'!B:D,3,0),VLOOKUP(I12629,'DE-PARA'!C:D,2,0)),"NÃO ENCONTRADO")</f>
        <v>Entrada Conta Aplicação (+)</v>
      </c>
      <c r="L12629" s="56" t="str">
        <f>VLOOKUP(K12629,'Base -Receita-Despesa'!$B:$AS,1,FALSE)</f>
        <v>ENTRADA CONTA APLICAÇÃO (+)</v>
      </c>
    </row>
    <row r="12630" spans="1:12" x14ac:dyDescent="0.3">
      <c r="A12630" s="286" t="str">
        <f t="shared" si="394"/>
        <v>2019</v>
      </c>
      <c r="B12630" s="205" t="s">
        <v>679</v>
      </c>
      <c r="C12630" s="205" t="s">
        <v>680</v>
      </c>
      <c r="D12630" s="72" t="str">
        <f t="shared" si="395"/>
        <v>ago/2019</v>
      </c>
      <c r="E12630" s="206">
        <v>43697</v>
      </c>
      <c r="F12630" s="205" t="s">
        <v>152</v>
      </c>
      <c r="G12630" s="205" t="s">
        <v>284</v>
      </c>
      <c r="H12630" s="207" t="s">
        <v>2180</v>
      </c>
      <c r="I12630" s="207" t="s">
        <v>154</v>
      </c>
      <c r="J12630" s="208">
        <v>-239388.99</v>
      </c>
      <c r="K12630" s="79" t="str">
        <f>IFERROR(IFERROR(VLOOKUP(I12630,'DE-PARA'!B:D,3,0),VLOOKUP(I12630,'DE-PARA'!C:D,2,0)),"NÃO ENCONTRADO")</f>
        <v>Encargos sobre Folha de Pagamento</v>
      </c>
      <c r="L12630" s="56" t="str">
        <f>VLOOKUP(K12630,'Base -Receita-Despesa'!$B:$AS,1,FALSE)</f>
        <v>Encargos sobre Folha de Pagamento</v>
      </c>
    </row>
    <row r="12631" spans="1:12" x14ac:dyDescent="0.3">
      <c r="A12631" s="286" t="str">
        <f t="shared" si="394"/>
        <v>2019</v>
      </c>
      <c r="B12631" s="205" t="s">
        <v>679</v>
      </c>
      <c r="C12631" s="205" t="s">
        <v>680</v>
      </c>
      <c r="D12631" s="72" t="str">
        <f t="shared" si="395"/>
        <v>ago/2019</v>
      </c>
      <c r="E12631" s="206">
        <v>43697</v>
      </c>
      <c r="F12631" s="205" t="s">
        <v>152</v>
      </c>
      <c r="G12631" s="205" t="s">
        <v>284</v>
      </c>
      <c r="H12631" s="207" t="s">
        <v>2181</v>
      </c>
      <c r="I12631" s="207" t="s">
        <v>154</v>
      </c>
      <c r="J12631" s="208">
        <v>-233898.82</v>
      </c>
      <c r="K12631" s="79" t="str">
        <f>IFERROR(IFERROR(VLOOKUP(I12631,'DE-PARA'!B:D,3,0),VLOOKUP(I12631,'DE-PARA'!C:D,2,0)),"NÃO ENCONTRADO")</f>
        <v>Encargos sobre Folha de Pagamento</v>
      </c>
      <c r="L12631" s="56" t="str">
        <f>VLOOKUP(K12631,'Base -Receita-Despesa'!$B:$AS,1,FALSE)</f>
        <v>Encargos sobre Folha de Pagamento</v>
      </c>
    </row>
    <row r="12632" spans="1:12" x14ac:dyDescent="0.3">
      <c r="A12632" s="286" t="str">
        <f t="shared" si="394"/>
        <v>2019</v>
      </c>
      <c r="B12632" s="205" t="s">
        <v>679</v>
      </c>
      <c r="C12632" s="205" t="s">
        <v>680</v>
      </c>
      <c r="D12632" s="72" t="str">
        <f t="shared" si="395"/>
        <v>ago/2019</v>
      </c>
      <c r="E12632" s="206">
        <v>43697</v>
      </c>
      <c r="F12632" s="205" t="s">
        <v>152</v>
      </c>
      <c r="G12632" s="205" t="s">
        <v>284</v>
      </c>
      <c r="H12632" s="207" t="s">
        <v>2181</v>
      </c>
      <c r="I12632" s="207" t="s">
        <v>189</v>
      </c>
      <c r="J12632" s="208">
        <v>-25494.959999999999</v>
      </c>
      <c r="K12632" s="79" t="str">
        <f>IFERROR(IFERROR(VLOOKUP(I12632,'DE-PARA'!B:D,3,0),VLOOKUP(I12632,'DE-PARA'!C:D,2,0)),"NÃO ENCONTRADO")</f>
        <v>Outras Saídas</v>
      </c>
      <c r="L12632" s="56" t="str">
        <f>VLOOKUP(K12632,'Base -Receita-Despesa'!$B:$AS,1,FALSE)</f>
        <v>Outras Saídas</v>
      </c>
    </row>
    <row r="12633" spans="1:12" x14ac:dyDescent="0.3">
      <c r="A12633" s="286" t="str">
        <f t="shared" si="394"/>
        <v>2019</v>
      </c>
      <c r="B12633" s="205" t="s">
        <v>679</v>
      </c>
      <c r="C12633" s="205" t="s">
        <v>680</v>
      </c>
      <c r="D12633" s="72" t="str">
        <f t="shared" si="395"/>
        <v>ago/2019</v>
      </c>
      <c r="E12633" s="206">
        <v>43697</v>
      </c>
      <c r="F12633" s="205">
        <v>691</v>
      </c>
      <c r="G12633" s="205" t="s">
        <v>284</v>
      </c>
      <c r="H12633" s="207" t="s">
        <v>2182</v>
      </c>
      <c r="I12633" s="207" t="s">
        <v>265</v>
      </c>
      <c r="J12633" s="208">
        <v>-1141.6199999999999</v>
      </c>
      <c r="K12633" s="79" t="str">
        <f>IFERROR(IFERROR(VLOOKUP(I12633,'DE-PARA'!B:D,3,0),VLOOKUP(I12633,'DE-PARA'!C:D,2,0)),"NÃO ENCONTRADO")</f>
        <v>Despesas com Viagens</v>
      </c>
      <c r="L12633" s="56" t="str">
        <f>VLOOKUP(K12633,'Base -Receita-Despesa'!$B:$AS,1,FALSE)</f>
        <v>Despesas com Viagens</v>
      </c>
    </row>
    <row r="12634" spans="1:12" x14ac:dyDescent="0.3">
      <c r="A12634" s="286" t="str">
        <f t="shared" si="394"/>
        <v>2019</v>
      </c>
      <c r="B12634" s="205" t="s">
        <v>679</v>
      </c>
      <c r="C12634" s="205" t="s">
        <v>680</v>
      </c>
      <c r="D12634" s="72" t="str">
        <f t="shared" si="395"/>
        <v>ago/2019</v>
      </c>
      <c r="E12634" s="206">
        <v>43697</v>
      </c>
      <c r="F12634" s="205">
        <v>1717</v>
      </c>
      <c r="G12634" s="205" t="s">
        <v>284</v>
      </c>
      <c r="H12634" s="207" t="s">
        <v>313</v>
      </c>
      <c r="I12634" s="207" t="s">
        <v>134</v>
      </c>
      <c r="J12634" s="208">
        <v>-3500</v>
      </c>
      <c r="K12634" s="79" t="str">
        <f>IFERROR(IFERROR(VLOOKUP(I12634,'DE-PARA'!B:D,3,0),VLOOKUP(I12634,'DE-PARA'!C:D,2,0)),"NÃO ENCONTRADO")</f>
        <v>Serviços</v>
      </c>
      <c r="L12634" s="56" t="str">
        <f>VLOOKUP(K12634,'Base -Receita-Despesa'!$B:$AS,1,FALSE)</f>
        <v>Serviços</v>
      </c>
    </row>
    <row r="12635" spans="1:12" x14ac:dyDescent="0.3">
      <c r="A12635" s="286" t="str">
        <f t="shared" si="394"/>
        <v>2019</v>
      </c>
      <c r="B12635" s="205" t="s">
        <v>679</v>
      </c>
      <c r="C12635" s="205" t="s">
        <v>680</v>
      </c>
      <c r="D12635" s="72" t="str">
        <f t="shared" si="395"/>
        <v>ago/2019</v>
      </c>
      <c r="E12635" s="206">
        <v>43697</v>
      </c>
      <c r="F12635" s="205">
        <v>20164</v>
      </c>
      <c r="G12635" s="205" t="s">
        <v>284</v>
      </c>
      <c r="H12635" s="207" t="s">
        <v>331</v>
      </c>
      <c r="I12635" s="207" t="s">
        <v>134</v>
      </c>
      <c r="J12635" s="208">
        <v>-11568.5</v>
      </c>
      <c r="K12635" s="79" t="str">
        <f>IFERROR(IFERROR(VLOOKUP(I12635,'DE-PARA'!B:D,3,0),VLOOKUP(I12635,'DE-PARA'!C:D,2,0)),"NÃO ENCONTRADO")</f>
        <v>Serviços</v>
      </c>
      <c r="L12635" s="56" t="str">
        <f>VLOOKUP(K12635,'Base -Receita-Despesa'!$B:$AS,1,FALSE)</f>
        <v>Serviços</v>
      </c>
    </row>
    <row r="12636" spans="1:12" x14ac:dyDescent="0.3">
      <c r="A12636" s="286" t="str">
        <f t="shared" si="394"/>
        <v>2019</v>
      </c>
      <c r="B12636" s="205" t="s">
        <v>679</v>
      </c>
      <c r="C12636" s="205" t="s">
        <v>680</v>
      </c>
      <c r="D12636" s="72" t="str">
        <f t="shared" si="395"/>
        <v>ago/2019</v>
      </c>
      <c r="E12636" s="206">
        <v>43697</v>
      </c>
      <c r="F12636" s="205">
        <v>24</v>
      </c>
      <c r="G12636" s="205" t="s">
        <v>284</v>
      </c>
      <c r="H12636" s="207" t="s">
        <v>1896</v>
      </c>
      <c r="I12636" s="207" t="s">
        <v>232</v>
      </c>
      <c r="J12636" s="208">
        <v>-2745.5</v>
      </c>
      <c r="K12636" s="79" t="str">
        <f>IFERROR(IFERROR(VLOOKUP(I12636,'DE-PARA'!B:D,3,0),VLOOKUP(I12636,'DE-PARA'!C:D,2,0)),"NÃO ENCONTRADO")</f>
        <v>Pessoal</v>
      </c>
      <c r="L12636" s="56" t="str">
        <f>VLOOKUP(K12636,'Base -Receita-Despesa'!$B:$AS,1,FALSE)</f>
        <v>Pessoal</v>
      </c>
    </row>
    <row r="12637" spans="1:12" x14ac:dyDescent="0.3">
      <c r="A12637" s="286" t="str">
        <f t="shared" si="394"/>
        <v>2019</v>
      </c>
      <c r="B12637" s="205" t="s">
        <v>679</v>
      </c>
      <c r="C12637" s="205" t="s">
        <v>680</v>
      </c>
      <c r="D12637" s="72" t="str">
        <f t="shared" si="395"/>
        <v>ago/2019</v>
      </c>
      <c r="E12637" s="206">
        <v>43697</v>
      </c>
      <c r="F12637" s="205">
        <v>91</v>
      </c>
      <c r="G12637" s="205" t="s">
        <v>284</v>
      </c>
      <c r="H12637" s="207" t="s">
        <v>1005</v>
      </c>
      <c r="I12637" s="207" t="s">
        <v>232</v>
      </c>
      <c r="J12637" s="208">
        <v>-96202.34</v>
      </c>
      <c r="K12637" s="79" t="str">
        <f>IFERROR(IFERROR(VLOOKUP(I12637,'DE-PARA'!B:D,3,0),VLOOKUP(I12637,'DE-PARA'!C:D,2,0)),"NÃO ENCONTRADO")</f>
        <v>Pessoal</v>
      </c>
      <c r="L12637" s="56" t="str">
        <f>VLOOKUP(K12637,'Base -Receita-Despesa'!$B:$AS,1,FALSE)</f>
        <v>Pessoal</v>
      </c>
    </row>
    <row r="12638" spans="1:12" x14ac:dyDescent="0.3">
      <c r="A12638" s="286" t="str">
        <f t="shared" si="394"/>
        <v>2019</v>
      </c>
      <c r="B12638" s="205" t="s">
        <v>679</v>
      </c>
      <c r="C12638" s="205" t="s">
        <v>680</v>
      </c>
      <c r="D12638" s="72" t="str">
        <f t="shared" si="395"/>
        <v>ago/2019</v>
      </c>
      <c r="E12638" s="206">
        <v>43697</v>
      </c>
      <c r="F12638" s="205">
        <v>31</v>
      </c>
      <c r="G12638" s="205" t="s">
        <v>284</v>
      </c>
      <c r="H12638" s="207" t="s">
        <v>1003</v>
      </c>
      <c r="I12638" s="207" t="s">
        <v>257</v>
      </c>
      <c r="J12638" s="208">
        <v>-25562.59</v>
      </c>
      <c r="K12638" s="79" t="str">
        <f>IFERROR(IFERROR(VLOOKUP(I12638,'DE-PARA'!B:D,3,0),VLOOKUP(I12638,'DE-PARA'!C:D,2,0)),"NÃO ENCONTRADO")</f>
        <v>Serviços</v>
      </c>
      <c r="L12638" s="56" t="str">
        <f>VLOOKUP(K12638,'Base -Receita-Despesa'!$B:$AS,1,FALSE)</f>
        <v>Serviços</v>
      </c>
    </row>
    <row r="12639" spans="1:12" x14ac:dyDescent="0.3">
      <c r="A12639" s="286" t="str">
        <f t="shared" si="394"/>
        <v>2019</v>
      </c>
      <c r="B12639" s="205" t="s">
        <v>679</v>
      </c>
      <c r="C12639" s="205" t="s">
        <v>680</v>
      </c>
      <c r="D12639" s="72" t="str">
        <f t="shared" si="395"/>
        <v>ago/2019</v>
      </c>
      <c r="E12639" s="206">
        <v>43697</v>
      </c>
      <c r="F12639" s="205">
        <v>210</v>
      </c>
      <c r="G12639" s="205" t="s">
        <v>284</v>
      </c>
      <c r="H12639" s="207" t="s">
        <v>2104</v>
      </c>
      <c r="I12639" s="207" t="s">
        <v>232</v>
      </c>
      <c r="J12639" s="208">
        <v>-27310.16</v>
      </c>
      <c r="K12639" s="79" t="str">
        <f>IFERROR(IFERROR(VLOOKUP(I12639,'DE-PARA'!B:D,3,0),VLOOKUP(I12639,'DE-PARA'!C:D,2,0)),"NÃO ENCONTRADO")</f>
        <v>Pessoal</v>
      </c>
      <c r="L12639" s="56" t="str">
        <f>VLOOKUP(K12639,'Base -Receita-Despesa'!$B:$AS,1,FALSE)</f>
        <v>Pessoal</v>
      </c>
    </row>
    <row r="12640" spans="1:12" x14ac:dyDescent="0.3">
      <c r="A12640" s="286" t="str">
        <f t="shared" si="394"/>
        <v>2019</v>
      </c>
      <c r="B12640" s="205" t="s">
        <v>679</v>
      </c>
      <c r="C12640" s="205" t="s">
        <v>680</v>
      </c>
      <c r="D12640" s="72" t="str">
        <f t="shared" si="395"/>
        <v>ago/2019</v>
      </c>
      <c r="E12640" s="206">
        <v>43697</v>
      </c>
      <c r="F12640" s="205">
        <v>281</v>
      </c>
      <c r="G12640" s="205" t="s">
        <v>284</v>
      </c>
      <c r="H12640" s="207" t="s">
        <v>999</v>
      </c>
      <c r="I12640" s="207" t="s">
        <v>232</v>
      </c>
      <c r="J12640" s="208">
        <v>-21212.94</v>
      </c>
      <c r="K12640" s="79" t="str">
        <f>IFERROR(IFERROR(VLOOKUP(I12640,'DE-PARA'!B:D,3,0),VLOOKUP(I12640,'DE-PARA'!C:D,2,0)),"NÃO ENCONTRADO")</f>
        <v>Pessoal</v>
      </c>
      <c r="L12640" s="56" t="str">
        <f>VLOOKUP(K12640,'Base -Receita-Despesa'!$B:$AS,1,FALSE)</f>
        <v>Pessoal</v>
      </c>
    </row>
    <row r="12641" spans="1:12" x14ac:dyDescent="0.3">
      <c r="A12641" s="286" t="str">
        <f t="shared" si="394"/>
        <v>2019</v>
      </c>
      <c r="B12641" s="205" t="s">
        <v>679</v>
      </c>
      <c r="C12641" s="205" t="s">
        <v>680</v>
      </c>
      <c r="D12641" s="72" t="str">
        <f t="shared" si="395"/>
        <v>ago/2019</v>
      </c>
      <c r="E12641" s="206">
        <v>43697</v>
      </c>
      <c r="F12641" s="205">
        <v>28363</v>
      </c>
      <c r="G12641" s="205" t="s">
        <v>284</v>
      </c>
      <c r="H12641" s="207" t="s">
        <v>1047</v>
      </c>
      <c r="I12641" s="207" t="s">
        <v>258</v>
      </c>
      <c r="J12641" s="208">
        <v>-25019.13</v>
      </c>
      <c r="K12641" s="79" t="str">
        <f>IFERROR(IFERROR(VLOOKUP(I12641,'DE-PARA'!B:D,3,0),VLOOKUP(I12641,'DE-PARA'!C:D,2,0)),"NÃO ENCONTRADO")</f>
        <v>Serviços</v>
      </c>
      <c r="L12641" s="56" t="str">
        <f>VLOOKUP(K12641,'Base -Receita-Despesa'!$B:$AS,1,FALSE)</f>
        <v>Serviços</v>
      </c>
    </row>
    <row r="12642" spans="1:12" x14ac:dyDescent="0.3">
      <c r="A12642" s="286" t="str">
        <f t="shared" si="394"/>
        <v>2019</v>
      </c>
      <c r="B12642" s="205" t="s">
        <v>679</v>
      </c>
      <c r="C12642" s="205" t="s">
        <v>680</v>
      </c>
      <c r="D12642" s="72" t="str">
        <f t="shared" si="395"/>
        <v>ago/2019</v>
      </c>
      <c r="E12642" s="206">
        <v>43697</v>
      </c>
      <c r="F12642" s="205">
        <v>101080</v>
      </c>
      <c r="G12642" s="205" t="s">
        <v>284</v>
      </c>
      <c r="H12642" s="207" t="s">
        <v>317</v>
      </c>
      <c r="I12642" s="207" t="s">
        <v>248</v>
      </c>
      <c r="J12642" s="208">
        <v>-2295.1</v>
      </c>
      <c r="K12642" s="79" t="str">
        <f>IFERROR(IFERROR(VLOOKUP(I12642,'DE-PARA'!B:D,3,0),VLOOKUP(I12642,'DE-PARA'!C:D,2,0)),"NÃO ENCONTRADO")</f>
        <v>Materiais</v>
      </c>
      <c r="L12642" s="56" t="str">
        <f>VLOOKUP(K12642,'Base -Receita-Despesa'!$B:$AS,1,FALSE)</f>
        <v>Materiais</v>
      </c>
    </row>
    <row r="12643" spans="1:12" x14ac:dyDescent="0.3">
      <c r="A12643" s="286" t="str">
        <f t="shared" si="394"/>
        <v>2019</v>
      </c>
      <c r="B12643" s="205" t="s">
        <v>679</v>
      </c>
      <c r="C12643" s="205" t="s">
        <v>680</v>
      </c>
      <c r="D12643" s="72" t="str">
        <f t="shared" si="395"/>
        <v>ago/2019</v>
      </c>
      <c r="E12643" s="206">
        <v>43697</v>
      </c>
      <c r="F12643" s="205">
        <v>101080</v>
      </c>
      <c r="G12643" s="205" t="s">
        <v>284</v>
      </c>
      <c r="H12643" s="207" t="s">
        <v>317</v>
      </c>
      <c r="I12643" s="207" t="s">
        <v>189</v>
      </c>
      <c r="J12643" s="229">
        <v>-37.299999999999997</v>
      </c>
      <c r="K12643" s="79" t="str">
        <f>IFERROR(IFERROR(VLOOKUP(I12643,'DE-PARA'!B:D,3,0),VLOOKUP(I12643,'DE-PARA'!C:D,2,0)),"NÃO ENCONTRADO")</f>
        <v>Outras Saídas</v>
      </c>
      <c r="L12643" s="56" t="str">
        <f>VLOOKUP(K12643,'Base -Receita-Despesa'!$B:$AS,1,FALSE)</f>
        <v>Outras Saídas</v>
      </c>
    </row>
    <row r="12644" spans="1:12" x14ac:dyDescent="0.3">
      <c r="A12644" s="286" t="str">
        <f t="shared" si="394"/>
        <v>2019</v>
      </c>
      <c r="B12644" s="205" t="s">
        <v>679</v>
      </c>
      <c r="C12644" s="205" t="s">
        <v>680</v>
      </c>
      <c r="D12644" s="72" t="str">
        <f t="shared" si="395"/>
        <v>ago/2019</v>
      </c>
      <c r="E12644" s="206">
        <v>43697</v>
      </c>
      <c r="F12644" s="205" t="s">
        <v>209</v>
      </c>
      <c r="G12644" s="205" t="s">
        <v>284</v>
      </c>
      <c r="H12644" s="207" t="s">
        <v>295</v>
      </c>
      <c r="I12644" s="207" t="s">
        <v>2125</v>
      </c>
      <c r="J12644" s="207">
        <v>-9.5</v>
      </c>
      <c r="K12644" s="79" t="str">
        <f>IFERROR(IFERROR(VLOOKUP(I12644,'DE-PARA'!B:D,3,0),VLOOKUP(I12644,'DE-PARA'!C:D,2,0)),"NÃO ENCONTRADO")</f>
        <v>Outras Saídas</v>
      </c>
      <c r="L12644" s="56" t="str">
        <f>VLOOKUP(K12644,'Base -Receita-Despesa'!$B:$AS,1,FALSE)</f>
        <v>Outras Saídas</v>
      </c>
    </row>
    <row r="12645" spans="1:12" x14ac:dyDescent="0.3">
      <c r="A12645" s="286" t="str">
        <f t="shared" si="394"/>
        <v>2019</v>
      </c>
      <c r="B12645" s="205" t="s">
        <v>679</v>
      </c>
      <c r="C12645" s="205" t="s">
        <v>680</v>
      </c>
      <c r="D12645" s="72" t="str">
        <f t="shared" si="395"/>
        <v>ago/2019</v>
      </c>
      <c r="E12645" s="206">
        <v>43697</v>
      </c>
      <c r="F12645" s="205" t="s">
        <v>209</v>
      </c>
      <c r="G12645" s="205" t="s">
        <v>284</v>
      </c>
      <c r="H12645" s="207" t="s">
        <v>295</v>
      </c>
      <c r="I12645" s="207" t="s">
        <v>2125</v>
      </c>
      <c r="J12645" s="207">
        <v>-9.5</v>
      </c>
      <c r="K12645" s="79" t="str">
        <f>IFERROR(IFERROR(VLOOKUP(I12645,'DE-PARA'!B:D,3,0),VLOOKUP(I12645,'DE-PARA'!C:D,2,0)),"NÃO ENCONTRADO")</f>
        <v>Outras Saídas</v>
      </c>
      <c r="L12645" s="56" t="str">
        <f>VLOOKUP(K12645,'Base -Receita-Despesa'!$B:$AS,1,FALSE)</f>
        <v>Outras Saídas</v>
      </c>
    </row>
    <row r="12646" spans="1:12" x14ac:dyDescent="0.3">
      <c r="A12646" s="286" t="str">
        <f t="shared" si="394"/>
        <v>2019</v>
      </c>
      <c r="B12646" s="205" t="s">
        <v>679</v>
      </c>
      <c r="C12646" s="205" t="s">
        <v>680</v>
      </c>
      <c r="D12646" s="72" t="str">
        <f t="shared" si="395"/>
        <v>ago/2019</v>
      </c>
      <c r="E12646" s="206">
        <v>43697</v>
      </c>
      <c r="F12646" s="205" t="s">
        <v>209</v>
      </c>
      <c r="G12646" s="205" t="s">
        <v>284</v>
      </c>
      <c r="H12646" s="207" t="s">
        <v>295</v>
      </c>
      <c r="I12646" s="207" t="s">
        <v>2125</v>
      </c>
      <c r="J12646" s="207">
        <v>-9.5</v>
      </c>
      <c r="K12646" s="79" t="str">
        <f>IFERROR(IFERROR(VLOOKUP(I12646,'DE-PARA'!B:D,3,0),VLOOKUP(I12646,'DE-PARA'!C:D,2,0)),"NÃO ENCONTRADO")</f>
        <v>Outras Saídas</v>
      </c>
      <c r="L12646" s="56" t="str">
        <f>VLOOKUP(K12646,'Base -Receita-Despesa'!$B:$AS,1,FALSE)</f>
        <v>Outras Saídas</v>
      </c>
    </row>
    <row r="12647" spans="1:12" x14ac:dyDescent="0.3">
      <c r="A12647" s="286" t="str">
        <f t="shared" si="394"/>
        <v>2019</v>
      </c>
      <c r="B12647" s="205" t="s">
        <v>679</v>
      </c>
      <c r="C12647" s="205" t="s">
        <v>680</v>
      </c>
      <c r="D12647" s="72" t="str">
        <f t="shared" si="395"/>
        <v>ago/2019</v>
      </c>
      <c r="E12647" s="206">
        <v>43697</v>
      </c>
      <c r="F12647" s="205" t="s">
        <v>209</v>
      </c>
      <c r="G12647" s="205" t="s">
        <v>284</v>
      </c>
      <c r="H12647" s="207" t="s">
        <v>295</v>
      </c>
      <c r="I12647" s="207" t="s">
        <v>2125</v>
      </c>
      <c r="J12647" s="207">
        <v>-9.5</v>
      </c>
      <c r="K12647" s="79" t="str">
        <f>IFERROR(IFERROR(VLOOKUP(I12647,'DE-PARA'!B:D,3,0),VLOOKUP(I12647,'DE-PARA'!C:D,2,0)),"NÃO ENCONTRADO")</f>
        <v>Outras Saídas</v>
      </c>
      <c r="L12647" s="56" t="str">
        <f>VLOOKUP(K12647,'Base -Receita-Despesa'!$B:$AS,1,FALSE)</f>
        <v>Outras Saídas</v>
      </c>
    </row>
    <row r="12648" spans="1:12" x14ac:dyDescent="0.3">
      <c r="A12648" s="286" t="str">
        <f t="shared" si="394"/>
        <v>2019</v>
      </c>
      <c r="B12648" s="205" t="s">
        <v>679</v>
      </c>
      <c r="C12648" s="205" t="s">
        <v>680</v>
      </c>
      <c r="D12648" s="72" t="str">
        <f t="shared" si="395"/>
        <v>ago/2019</v>
      </c>
      <c r="E12648" s="206">
        <v>43697</v>
      </c>
      <c r="F12648" s="205" t="s">
        <v>209</v>
      </c>
      <c r="G12648" s="205" t="s">
        <v>284</v>
      </c>
      <c r="H12648" s="207" t="s">
        <v>295</v>
      </c>
      <c r="I12648" s="207" t="s">
        <v>2125</v>
      </c>
      <c r="J12648" s="207">
        <v>-9.5</v>
      </c>
      <c r="K12648" s="79" t="str">
        <f>IFERROR(IFERROR(VLOOKUP(I12648,'DE-PARA'!B:D,3,0),VLOOKUP(I12648,'DE-PARA'!C:D,2,0)),"NÃO ENCONTRADO")</f>
        <v>Outras Saídas</v>
      </c>
      <c r="L12648" s="56" t="str">
        <f>VLOOKUP(K12648,'Base -Receita-Despesa'!$B:$AS,1,FALSE)</f>
        <v>Outras Saídas</v>
      </c>
    </row>
    <row r="12649" spans="1:12" x14ac:dyDescent="0.3">
      <c r="A12649" s="286" t="str">
        <f t="shared" si="394"/>
        <v>2019</v>
      </c>
      <c r="B12649" s="205" t="s">
        <v>679</v>
      </c>
      <c r="C12649" s="205" t="s">
        <v>680</v>
      </c>
      <c r="D12649" s="72" t="str">
        <f t="shared" si="395"/>
        <v>ago/2019</v>
      </c>
      <c r="E12649" s="206">
        <v>43697</v>
      </c>
      <c r="F12649" s="205" t="s">
        <v>209</v>
      </c>
      <c r="G12649" s="205" t="s">
        <v>284</v>
      </c>
      <c r="H12649" s="207" t="s">
        <v>295</v>
      </c>
      <c r="I12649" s="207" t="s">
        <v>2125</v>
      </c>
      <c r="J12649" s="207">
        <v>-9.5</v>
      </c>
      <c r="K12649" s="79" t="str">
        <f>IFERROR(IFERROR(VLOOKUP(I12649,'DE-PARA'!B:D,3,0),VLOOKUP(I12649,'DE-PARA'!C:D,2,0)),"NÃO ENCONTRADO")</f>
        <v>Outras Saídas</v>
      </c>
      <c r="L12649" s="56" t="str">
        <f>VLOOKUP(K12649,'Base -Receita-Despesa'!$B:$AS,1,FALSE)</f>
        <v>Outras Saídas</v>
      </c>
    </row>
    <row r="12650" spans="1:12" x14ac:dyDescent="0.3">
      <c r="A12650" s="286" t="str">
        <f t="shared" si="394"/>
        <v>2019</v>
      </c>
      <c r="B12650" s="205" t="s">
        <v>679</v>
      </c>
      <c r="C12650" s="205" t="s">
        <v>680</v>
      </c>
      <c r="D12650" s="72" t="str">
        <f t="shared" si="395"/>
        <v>ago/2019</v>
      </c>
      <c r="E12650" s="206">
        <v>43697</v>
      </c>
      <c r="F12650" s="205" t="s">
        <v>209</v>
      </c>
      <c r="G12650" s="205" t="s">
        <v>284</v>
      </c>
      <c r="H12650" s="207" t="s">
        <v>295</v>
      </c>
      <c r="I12650" s="207" t="s">
        <v>2125</v>
      </c>
      <c r="J12650" s="207">
        <v>-9.5</v>
      </c>
      <c r="K12650" s="79" t="str">
        <f>IFERROR(IFERROR(VLOOKUP(I12650,'DE-PARA'!B:D,3,0),VLOOKUP(I12650,'DE-PARA'!C:D,2,0)),"NÃO ENCONTRADO")</f>
        <v>Outras Saídas</v>
      </c>
      <c r="L12650" s="56" t="str">
        <f>VLOOKUP(K12650,'Base -Receita-Despesa'!$B:$AS,1,FALSE)</f>
        <v>Outras Saídas</v>
      </c>
    </row>
    <row r="12651" spans="1:12" x14ac:dyDescent="0.3">
      <c r="A12651" s="286" t="str">
        <f t="shared" si="394"/>
        <v>2019</v>
      </c>
      <c r="B12651" s="205" t="s">
        <v>679</v>
      </c>
      <c r="C12651" s="205" t="s">
        <v>680</v>
      </c>
      <c r="D12651" s="72" t="str">
        <f t="shared" si="395"/>
        <v>ago/2019</v>
      </c>
      <c r="E12651" s="206">
        <v>43697</v>
      </c>
      <c r="F12651" s="205" t="s">
        <v>209</v>
      </c>
      <c r="G12651" s="205" t="s">
        <v>284</v>
      </c>
      <c r="H12651" s="207" t="s">
        <v>295</v>
      </c>
      <c r="I12651" s="207" t="s">
        <v>2125</v>
      </c>
      <c r="J12651" s="207">
        <v>-9.5</v>
      </c>
      <c r="K12651" s="79" t="str">
        <f>IFERROR(IFERROR(VLOOKUP(I12651,'DE-PARA'!B:D,3,0),VLOOKUP(I12651,'DE-PARA'!C:D,2,0)),"NÃO ENCONTRADO")</f>
        <v>Outras Saídas</v>
      </c>
      <c r="L12651" s="56" t="str">
        <f>VLOOKUP(K12651,'Base -Receita-Despesa'!$B:$AS,1,FALSE)</f>
        <v>Outras Saídas</v>
      </c>
    </row>
    <row r="12652" spans="1:12" x14ac:dyDescent="0.3">
      <c r="A12652" s="286" t="str">
        <f t="shared" si="394"/>
        <v>2019</v>
      </c>
      <c r="B12652" s="205" t="s">
        <v>679</v>
      </c>
      <c r="C12652" s="205" t="s">
        <v>680</v>
      </c>
      <c r="D12652" s="72" t="str">
        <f t="shared" si="395"/>
        <v>ago/2019</v>
      </c>
      <c r="E12652" s="206">
        <v>43697</v>
      </c>
      <c r="F12652" s="205" t="s">
        <v>513</v>
      </c>
      <c r="G12652" s="205" t="s">
        <v>284</v>
      </c>
      <c r="H12652" s="207" t="s">
        <v>203</v>
      </c>
      <c r="I12652" s="207" t="s">
        <v>289</v>
      </c>
      <c r="J12652" s="208">
        <v>715453.95</v>
      </c>
      <c r="K12652" s="79" t="str">
        <f>IFERROR(IFERROR(VLOOKUP(I12652,'DE-PARA'!B:D,3,0),VLOOKUP(I12652,'DE-PARA'!C:D,2,0)),"NÃO ENCONTRADO")</f>
        <v>Entrada Conta Aplicação (+)</v>
      </c>
      <c r="L12652" s="56" t="str">
        <f>VLOOKUP(K12652,'Base -Receita-Despesa'!$B:$AS,1,FALSE)</f>
        <v>ENTRADA CONTA APLICAÇÃO (+)</v>
      </c>
    </row>
    <row r="12653" spans="1:12" x14ac:dyDescent="0.3">
      <c r="A12653" s="286" t="str">
        <f t="shared" si="394"/>
        <v>2019</v>
      </c>
      <c r="B12653" s="205" t="s">
        <v>679</v>
      </c>
      <c r="C12653" s="205" t="s">
        <v>680</v>
      </c>
      <c r="D12653" s="72" t="str">
        <f t="shared" si="395"/>
        <v>ago/2019</v>
      </c>
      <c r="E12653" s="206">
        <v>43698</v>
      </c>
      <c r="F12653" s="205">
        <v>4464</v>
      </c>
      <c r="G12653" s="205" t="s">
        <v>310</v>
      </c>
      <c r="H12653" s="207" t="s">
        <v>574</v>
      </c>
      <c r="I12653" s="207" t="s">
        <v>237</v>
      </c>
      <c r="J12653" s="208">
        <v>-3435</v>
      </c>
      <c r="K12653" s="79" t="str">
        <f>IFERROR(IFERROR(VLOOKUP(I12653,'DE-PARA'!B:D,3,0),VLOOKUP(I12653,'DE-PARA'!C:D,2,0)),"NÃO ENCONTRADO")</f>
        <v>Materiais</v>
      </c>
      <c r="L12653" s="56" t="str">
        <f>VLOOKUP(K12653,'Base -Receita-Despesa'!$B:$AS,1,FALSE)</f>
        <v>Materiais</v>
      </c>
    </row>
    <row r="12654" spans="1:12" x14ac:dyDescent="0.3">
      <c r="A12654" s="286" t="str">
        <f t="shared" si="394"/>
        <v>2019</v>
      </c>
      <c r="B12654" s="205" t="s">
        <v>679</v>
      </c>
      <c r="C12654" s="205" t="s">
        <v>680</v>
      </c>
      <c r="D12654" s="72" t="str">
        <f t="shared" si="395"/>
        <v>ago/2019</v>
      </c>
      <c r="E12654" s="206">
        <v>43698</v>
      </c>
      <c r="F12654" s="205">
        <v>4464</v>
      </c>
      <c r="G12654" s="205" t="s">
        <v>290</v>
      </c>
      <c r="H12654" s="207" t="s">
        <v>574</v>
      </c>
      <c r="I12654" s="233" t="s">
        <v>237</v>
      </c>
      <c r="J12654" s="208">
        <v>-3435</v>
      </c>
      <c r="K12654" s="79" t="str">
        <f>IFERROR(IFERROR(VLOOKUP(I12654,'DE-PARA'!B:D,3,0),VLOOKUP(I12654,'DE-PARA'!C:D,2,0)),"NÃO ENCONTRADO")</f>
        <v>Materiais</v>
      </c>
      <c r="L12654" s="56" t="str">
        <f>VLOOKUP(K12654,'Base -Receita-Despesa'!$B:$AS,1,FALSE)</f>
        <v>Materiais</v>
      </c>
    </row>
    <row r="12655" spans="1:12" x14ac:dyDescent="0.3">
      <c r="A12655" s="286" t="str">
        <f t="shared" si="394"/>
        <v>2019</v>
      </c>
      <c r="B12655" s="205" t="s">
        <v>679</v>
      </c>
      <c r="C12655" s="205" t="s">
        <v>680</v>
      </c>
      <c r="D12655" s="72" t="str">
        <f t="shared" si="395"/>
        <v>ago/2019</v>
      </c>
      <c r="E12655" s="206">
        <v>43698</v>
      </c>
      <c r="F12655" s="205">
        <v>4610</v>
      </c>
      <c r="G12655" s="205" t="s">
        <v>284</v>
      </c>
      <c r="H12655" s="207" t="s">
        <v>574</v>
      </c>
      <c r="I12655" s="207" t="s">
        <v>237</v>
      </c>
      <c r="J12655" s="207">
        <v>-875</v>
      </c>
      <c r="K12655" s="79" t="str">
        <f>IFERROR(IFERROR(VLOOKUP(I12655,'DE-PARA'!B:D,3,0),VLOOKUP(I12655,'DE-PARA'!C:D,2,0)),"NÃO ENCONTRADO")</f>
        <v>Materiais</v>
      </c>
      <c r="L12655" s="56" t="str">
        <f>VLOOKUP(K12655,'Base -Receita-Despesa'!$B:$AS,1,FALSE)</f>
        <v>Materiais</v>
      </c>
    </row>
    <row r="12656" spans="1:12" x14ac:dyDescent="0.3">
      <c r="A12656" s="286" t="str">
        <f t="shared" si="394"/>
        <v>2019</v>
      </c>
      <c r="B12656" s="205" t="s">
        <v>679</v>
      </c>
      <c r="C12656" s="205" t="s">
        <v>680</v>
      </c>
      <c r="D12656" s="72" t="str">
        <f t="shared" si="395"/>
        <v>ago/2019</v>
      </c>
      <c r="E12656" s="206">
        <v>43698</v>
      </c>
      <c r="F12656" s="205">
        <v>4622</v>
      </c>
      <c r="G12656" s="205" t="s">
        <v>284</v>
      </c>
      <c r="H12656" s="207" t="s">
        <v>574</v>
      </c>
      <c r="I12656" s="207" t="s">
        <v>237</v>
      </c>
      <c r="J12656" s="207">
        <v>-950</v>
      </c>
      <c r="K12656" s="79" t="str">
        <f>IFERROR(IFERROR(VLOOKUP(I12656,'DE-PARA'!B:D,3,0),VLOOKUP(I12656,'DE-PARA'!C:D,2,0)),"NÃO ENCONTRADO")</f>
        <v>Materiais</v>
      </c>
      <c r="L12656" s="56" t="str">
        <f>VLOOKUP(K12656,'Base -Receita-Despesa'!$B:$AS,1,FALSE)</f>
        <v>Materiais</v>
      </c>
    </row>
    <row r="12657" spans="1:12" x14ac:dyDescent="0.3">
      <c r="A12657" s="286" t="str">
        <f t="shared" si="394"/>
        <v>2019</v>
      </c>
      <c r="B12657" s="205" t="s">
        <v>679</v>
      </c>
      <c r="C12657" s="205" t="s">
        <v>680</v>
      </c>
      <c r="D12657" s="72" t="str">
        <f t="shared" si="395"/>
        <v>ago/2019</v>
      </c>
      <c r="E12657" s="206">
        <v>43698</v>
      </c>
      <c r="F12657" s="205">
        <v>4677</v>
      </c>
      <c r="G12657" s="205" t="s">
        <v>300</v>
      </c>
      <c r="H12657" s="207" t="s">
        <v>574</v>
      </c>
      <c r="I12657" s="207" t="s">
        <v>237</v>
      </c>
      <c r="J12657" s="208">
        <v>-1414.5</v>
      </c>
      <c r="K12657" s="79" t="str">
        <f>IFERROR(IFERROR(VLOOKUP(I12657,'DE-PARA'!B:D,3,0),VLOOKUP(I12657,'DE-PARA'!C:D,2,0)),"NÃO ENCONTRADO")</f>
        <v>Materiais</v>
      </c>
      <c r="L12657" s="56" t="str">
        <f>VLOOKUP(K12657,'Base -Receita-Despesa'!$B:$AS,1,FALSE)</f>
        <v>Materiais</v>
      </c>
    </row>
    <row r="12658" spans="1:12" x14ac:dyDescent="0.3">
      <c r="A12658" s="286" t="str">
        <f t="shared" si="394"/>
        <v>2019</v>
      </c>
      <c r="B12658" s="205" t="s">
        <v>679</v>
      </c>
      <c r="C12658" s="205" t="s">
        <v>680</v>
      </c>
      <c r="D12658" s="72" t="str">
        <f t="shared" si="395"/>
        <v>ago/2019</v>
      </c>
      <c r="E12658" s="206">
        <v>43698</v>
      </c>
      <c r="F12658" s="205">
        <v>4677</v>
      </c>
      <c r="G12658" s="205" t="s">
        <v>286</v>
      </c>
      <c r="H12658" s="207" t="s">
        <v>574</v>
      </c>
      <c r="I12658" s="207" t="s">
        <v>237</v>
      </c>
      <c r="J12658" s="208">
        <v>-1414.5</v>
      </c>
      <c r="K12658" s="79" t="str">
        <f>IFERROR(IFERROR(VLOOKUP(I12658,'DE-PARA'!B:D,3,0),VLOOKUP(I12658,'DE-PARA'!C:D,2,0)),"NÃO ENCONTRADO")</f>
        <v>Materiais</v>
      </c>
      <c r="L12658" s="56" t="str">
        <f>VLOOKUP(K12658,'Base -Receita-Despesa'!$B:$AS,1,FALSE)</f>
        <v>Materiais</v>
      </c>
    </row>
    <row r="12659" spans="1:12" x14ac:dyDescent="0.3">
      <c r="A12659" s="286" t="str">
        <f t="shared" si="394"/>
        <v>2019</v>
      </c>
      <c r="B12659" s="205" t="s">
        <v>679</v>
      </c>
      <c r="C12659" s="205" t="s">
        <v>680</v>
      </c>
      <c r="D12659" s="72" t="str">
        <f t="shared" si="395"/>
        <v>ago/2019</v>
      </c>
      <c r="E12659" s="206">
        <v>43698</v>
      </c>
      <c r="F12659" s="205" t="s">
        <v>1921</v>
      </c>
      <c r="G12659" s="205" t="s">
        <v>284</v>
      </c>
      <c r="H12659" s="207" t="s">
        <v>1922</v>
      </c>
      <c r="I12659" s="207" t="s">
        <v>195</v>
      </c>
      <c r="J12659" s="208">
        <v>-1188.72</v>
      </c>
      <c r="K12659" s="79" t="str">
        <f>IFERROR(IFERROR(VLOOKUP(I12659,'DE-PARA'!B:D,3,0),VLOOKUP(I12659,'DE-PARA'!C:D,2,0)),"NÃO ENCONTRADO")</f>
        <v>Pessoal</v>
      </c>
      <c r="L12659" s="56" t="str">
        <f>VLOOKUP(K12659,'Base -Receita-Despesa'!$B:$AS,1,FALSE)</f>
        <v>Pessoal</v>
      </c>
    </row>
    <row r="12660" spans="1:12" x14ac:dyDescent="0.3">
      <c r="A12660" s="286" t="str">
        <f t="shared" si="394"/>
        <v>2019</v>
      </c>
      <c r="B12660" s="205" t="s">
        <v>679</v>
      </c>
      <c r="C12660" s="205" t="s">
        <v>680</v>
      </c>
      <c r="D12660" s="72" t="str">
        <f t="shared" si="395"/>
        <v>ago/2019</v>
      </c>
      <c r="E12660" s="206">
        <v>43698</v>
      </c>
      <c r="F12660" s="205">
        <v>21281</v>
      </c>
      <c r="G12660" s="205" t="s">
        <v>284</v>
      </c>
      <c r="H12660" s="207" t="s">
        <v>1011</v>
      </c>
      <c r="I12660" s="207" t="s">
        <v>137</v>
      </c>
      <c r="J12660" s="208">
        <v>-3886</v>
      </c>
      <c r="K12660" s="79" t="str">
        <f>IFERROR(IFERROR(VLOOKUP(I12660,'DE-PARA'!B:D,3,0),VLOOKUP(I12660,'DE-PARA'!C:D,2,0)),"NÃO ENCONTRADO")</f>
        <v>Materiais</v>
      </c>
      <c r="L12660" s="56" t="str">
        <f>VLOOKUP(K12660,'Base -Receita-Despesa'!$B:$AS,1,FALSE)</f>
        <v>Materiais</v>
      </c>
    </row>
    <row r="12661" spans="1:12" x14ac:dyDescent="0.3">
      <c r="A12661" s="286" t="str">
        <f t="shared" si="394"/>
        <v>2019</v>
      </c>
      <c r="B12661" s="205" t="s">
        <v>679</v>
      </c>
      <c r="C12661" s="205" t="s">
        <v>680</v>
      </c>
      <c r="D12661" s="72" t="str">
        <f t="shared" si="395"/>
        <v>ago/2019</v>
      </c>
      <c r="E12661" s="206">
        <v>43698</v>
      </c>
      <c r="F12661" s="205">
        <v>21281</v>
      </c>
      <c r="G12661" s="205" t="s">
        <v>284</v>
      </c>
      <c r="H12661" s="207" t="s">
        <v>1011</v>
      </c>
      <c r="I12661" s="207" t="s">
        <v>189</v>
      </c>
      <c r="J12661" s="207">
        <v>-31.08</v>
      </c>
      <c r="K12661" s="79" t="str">
        <f>IFERROR(IFERROR(VLOOKUP(I12661,'DE-PARA'!B:D,3,0),VLOOKUP(I12661,'DE-PARA'!C:D,2,0)),"NÃO ENCONTRADO")</f>
        <v>Outras Saídas</v>
      </c>
      <c r="L12661" s="56" t="str">
        <f>VLOOKUP(K12661,'Base -Receita-Despesa'!$B:$AS,1,FALSE)</f>
        <v>Outras Saídas</v>
      </c>
    </row>
    <row r="12662" spans="1:12" x14ac:dyDescent="0.3">
      <c r="A12662" s="286" t="str">
        <f t="shared" si="394"/>
        <v>2019</v>
      </c>
      <c r="B12662" s="205" t="s">
        <v>679</v>
      </c>
      <c r="C12662" s="205" t="s">
        <v>680</v>
      </c>
      <c r="D12662" s="72" t="str">
        <f t="shared" si="395"/>
        <v>ago/2019</v>
      </c>
      <c r="E12662" s="206">
        <v>43698</v>
      </c>
      <c r="F12662" s="205">
        <v>5531</v>
      </c>
      <c r="G12662" s="205" t="s">
        <v>284</v>
      </c>
      <c r="H12662" s="207" t="s">
        <v>995</v>
      </c>
      <c r="I12662" s="207" t="s">
        <v>135</v>
      </c>
      <c r="J12662" s="208">
        <v>-4250</v>
      </c>
      <c r="K12662" s="79" t="str">
        <f>IFERROR(IFERROR(VLOOKUP(I12662,'DE-PARA'!B:D,3,0),VLOOKUP(I12662,'DE-PARA'!C:D,2,0)),"NÃO ENCONTRADO")</f>
        <v>Concessionárias (água, luz e telefone)</v>
      </c>
      <c r="L12662" s="56" t="str">
        <f>VLOOKUP(K12662,'Base -Receita-Despesa'!$B:$AS,1,FALSE)</f>
        <v>Concessionárias (água, luz e telefone)</v>
      </c>
    </row>
    <row r="12663" spans="1:12" x14ac:dyDescent="0.3">
      <c r="A12663" s="286" t="str">
        <f t="shared" ref="A12663:A12726" si="396">IF(K12663="NÃO ENCONTRADO",0,RIGHT(D12663,4))</f>
        <v>2019</v>
      </c>
      <c r="B12663" s="205" t="s">
        <v>679</v>
      </c>
      <c r="C12663" s="205" t="s">
        <v>680</v>
      </c>
      <c r="D12663" s="72" t="str">
        <f t="shared" si="395"/>
        <v>ago/2019</v>
      </c>
      <c r="E12663" s="206">
        <v>43698</v>
      </c>
      <c r="F12663" s="205" t="s">
        <v>2183</v>
      </c>
      <c r="G12663" s="205" t="s">
        <v>284</v>
      </c>
      <c r="H12663" s="207" t="s">
        <v>574</v>
      </c>
      <c r="I12663" s="207" t="s">
        <v>189</v>
      </c>
      <c r="J12663" s="207">
        <v>-669.45</v>
      </c>
      <c r="K12663" s="79" t="str">
        <f>IFERROR(IFERROR(VLOOKUP(I12663,'DE-PARA'!B:D,3,0),VLOOKUP(I12663,'DE-PARA'!C:D,2,0)),"NÃO ENCONTRADO")</f>
        <v>Outras Saídas</v>
      </c>
      <c r="L12663" s="56" t="str">
        <f>VLOOKUP(K12663,'Base -Receita-Despesa'!$B:$AS,1,FALSE)</f>
        <v>Outras Saídas</v>
      </c>
    </row>
    <row r="12664" spans="1:12" x14ac:dyDescent="0.3">
      <c r="A12664" s="286" t="str">
        <f t="shared" si="396"/>
        <v>2019</v>
      </c>
      <c r="B12664" s="205" t="s">
        <v>679</v>
      </c>
      <c r="C12664" s="205" t="s">
        <v>680</v>
      </c>
      <c r="D12664" s="72" t="str">
        <f t="shared" si="395"/>
        <v>ago/2019</v>
      </c>
      <c r="E12664" s="206">
        <v>43698</v>
      </c>
      <c r="F12664" s="205">
        <v>51</v>
      </c>
      <c r="G12664" s="205" t="s">
        <v>284</v>
      </c>
      <c r="H12664" s="207" t="s">
        <v>324</v>
      </c>
      <c r="I12664" s="207" t="s">
        <v>134</v>
      </c>
      <c r="J12664" s="208">
        <v>-35932.5</v>
      </c>
      <c r="K12664" s="79" t="str">
        <f>IFERROR(IFERROR(VLOOKUP(I12664,'DE-PARA'!B:D,3,0),VLOOKUP(I12664,'DE-PARA'!C:D,2,0)),"NÃO ENCONTRADO")</f>
        <v>Serviços</v>
      </c>
      <c r="L12664" s="56" t="str">
        <f>VLOOKUP(K12664,'Base -Receita-Despesa'!$B:$AS,1,FALSE)</f>
        <v>Serviços</v>
      </c>
    </row>
    <row r="12665" spans="1:12" x14ac:dyDescent="0.3">
      <c r="A12665" s="286" t="str">
        <f t="shared" si="396"/>
        <v>2019</v>
      </c>
      <c r="B12665" s="205" t="s">
        <v>679</v>
      </c>
      <c r="C12665" s="205" t="s">
        <v>680</v>
      </c>
      <c r="D12665" s="72" t="str">
        <f t="shared" si="395"/>
        <v>ago/2019</v>
      </c>
      <c r="E12665" s="206">
        <v>43698</v>
      </c>
      <c r="F12665" s="205">
        <v>839</v>
      </c>
      <c r="G12665" s="205" t="s">
        <v>284</v>
      </c>
      <c r="H12665" s="207" t="s">
        <v>2184</v>
      </c>
      <c r="I12665" s="207" t="s">
        <v>146</v>
      </c>
      <c r="J12665" s="208">
        <v>-8000</v>
      </c>
      <c r="K12665" s="79" t="str">
        <f>IFERROR(IFERROR(VLOOKUP(I12665,'DE-PARA'!B:D,3,0),VLOOKUP(I12665,'DE-PARA'!C:D,2,0)),"NÃO ENCONTRADO")</f>
        <v>Serviços</v>
      </c>
      <c r="L12665" s="56" t="str">
        <f>VLOOKUP(K12665,'Base -Receita-Despesa'!$B:$AS,1,FALSE)</f>
        <v>Serviços</v>
      </c>
    </row>
    <row r="12666" spans="1:12" x14ac:dyDescent="0.3">
      <c r="A12666" s="286" t="str">
        <f t="shared" si="396"/>
        <v>2019</v>
      </c>
      <c r="B12666" s="205" t="s">
        <v>679</v>
      </c>
      <c r="C12666" s="205" t="s">
        <v>680</v>
      </c>
      <c r="D12666" s="72" t="str">
        <f t="shared" si="395"/>
        <v>ago/2019</v>
      </c>
      <c r="E12666" s="206">
        <v>43698</v>
      </c>
      <c r="F12666" s="205">
        <v>1545</v>
      </c>
      <c r="G12666" s="205" t="s">
        <v>284</v>
      </c>
      <c r="H12666" s="207" t="s">
        <v>2184</v>
      </c>
      <c r="I12666" s="207" t="s">
        <v>146</v>
      </c>
      <c r="J12666" s="208">
        <v>-10053</v>
      </c>
      <c r="K12666" s="79" t="str">
        <f>IFERROR(IFERROR(VLOOKUP(I12666,'DE-PARA'!B:D,3,0),VLOOKUP(I12666,'DE-PARA'!C:D,2,0)),"NÃO ENCONTRADO")</f>
        <v>Serviços</v>
      </c>
      <c r="L12666" s="56" t="str">
        <f>VLOOKUP(K12666,'Base -Receita-Despesa'!$B:$AS,1,FALSE)</f>
        <v>Serviços</v>
      </c>
    </row>
    <row r="12667" spans="1:12" x14ac:dyDescent="0.3">
      <c r="A12667" s="286" t="str">
        <f t="shared" si="396"/>
        <v>2019</v>
      </c>
      <c r="B12667" s="205" t="s">
        <v>679</v>
      </c>
      <c r="C12667" s="205" t="s">
        <v>680</v>
      </c>
      <c r="D12667" s="72" t="str">
        <f t="shared" si="395"/>
        <v>ago/2019</v>
      </c>
      <c r="E12667" s="206">
        <v>43698</v>
      </c>
      <c r="F12667" s="205">
        <v>3255</v>
      </c>
      <c r="G12667" s="205" t="s">
        <v>284</v>
      </c>
      <c r="H12667" s="207" t="s">
        <v>285</v>
      </c>
      <c r="I12667" s="207" t="s">
        <v>241</v>
      </c>
      <c r="J12667" s="207">
        <v>-358.65</v>
      </c>
      <c r="K12667" s="79" t="str">
        <f>IFERROR(IFERROR(VLOOKUP(I12667,'DE-PARA'!B:D,3,0),VLOOKUP(I12667,'DE-PARA'!C:D,2,0)),"NÃO ENCONTRADO")</f>
        <v>Materiais</v>
      </c>
      <c r="L12667" s="56" t="str">
        <f>VLOOKUP(K12667,'Base -Receita-Despesa'!$B:$AS,1,FALSE)</f>
        <v>Materiais</v>
      </c>
    </row>
    <row r="12668" spans="1:12" x14ac:dyDescent="0.3">
      <c r="A12668" s="286" t="str">
        <f t="shared" si="396"/>
        <v>2019</v>
      </c>
      <c r="B12668" s="205" t="s">
        <v>679</v>
      </c>
      <c r="C12668" s="205" t="s">
        <v>680</v>
      </c>
      <c r="D12668" s="72" t="str">
        <f t="shared" si="395"/>
        <v>ago/2019</v>
      </c>
      <c r="E12668" s="206">
        <v>43698</v>
      </c>
      <c r="F12668" s="205">
        <v>103</v>
      </c>
      <c r="G12668" s="205" t="s">
        <v>284</v>
      </c>
      <c r="H12668" s="207" t="s">
        <v>285</v>
      </c>
      <c r="I12668" s="207" t="s">
        <v>241</v>
      </c>
      <c r="J12668" s="208">
        <v>-3315.61</v>
      </c>
      <c r="K12668" s="79" t="str">
        <f>IFERROR(IFERROR(VLOOKUP(I12668,'DE-PARA'!B:D,3,0),VLOOKUP(I12668,'DE-PARA'!C:D,2,0)),"NÃO ENCONTRADO")</f>
        <v>Materiais</v>
      </c>
      <c r="L12668" s="56" t="str">
        <f>VLOOKUP(K12668,'Base -Receita-Despesa'!$B:$AS,1,FALSE)</f>
        <v>Materiais</v>
      </c>
    </row>
    <row r="12669" spans="1:12" x14ac:dyDescent="0.3">
      <c r="A12669" s="286" t="str">
        <f t="shared" si="396"/>
        <v>2019</v>
      </c>
      <c r="B12669" s="205" t="s">
        <v>679</v>
      </c>
      <c r="C12669" s="205" t="s">
        <v>680</v>
      </c>
      <c r="D12669" s="72" t="str">
        <f t="shared" si="395"/>
        <v>ago/2019</v>
      </c>
      <c r="E12669" s="206">
        <v>43698</v>
      </c>
      <c r="F12669" s="205">
        <v>3264</v>
      </c>
      <c r="G12669" s="205" t="s">
        <v>284</v>
      </c>
      <c r="H12669" s="207" t="s">
        <v>285</v>
      </c>
      <c r="I12669" s="207" t="s">
        <v>241</v>
      </c>
      <c r="J12669" s="207">
        <v>-557.9</v>
      </c>
      <c r="K12669" s="79" t="str">
        <f>IFERROR(IFERROR(VLOOKUP(I12669,'DE-PARA'!B:D,3,0),VLOOKUP(I12669,'DE-PARA'!C:D,2,0)),"NÃO ENCONTRADO")</f>
        <v>Materiais</v>
      </c>
      <c r="L12669" s="56" t="str">
        <f>VLOOKUP(K12669,'Base -Receita-Despesa'!$B:$AS,1,FALSE)</f>
        <v>Materiais</v>
      </c>
    </row>
    <row r="12670" spans="1:12" x14ac:dyDescent="0.3">
      <c r="A12670" s="286" t="str">
        <f t="shared" si="396"/>
        <v>2019</v>
      </c>
      <c r="B12670" s="205" t="s">
        <v>679</v>
      </c>
      <c r="C12670" s="205" t="s">
        <v>680</v>
      </c>
      <c r="D12670" s="72" t="str">
        <f t="shared" si="395"/>
        <v>ago/2019</v>
      </c>
      <c r="E12670" s="206">
        <v>43698</v>
      </c>
      <c r="F12670" s="205">
        <v>33</v>
      </c>
      <c r="G12670" s="205" t="s">
        <v>284</v>
      </c>
      <c r="H12670" s="207" t="s">
        <v>285</v>
      </c>
      <c r="I12670" s="207" t="s">
        <v>241</v>
      </c>
      <c r="J12670" s="208">
        <v>-6124.25</v>
      </c>
      <c r="K12670" s="79" t="str">
        <f>IFERROR(IFERROR(VLOOKUP(I12670,'DE-PARA'!B:D,3,0),VLOOKUP(I12670,'DE-PARA'!C:D,2,0)),"NÃO ENCONTRADO")</f>
        <v>Materiais</v>
      </c>
      <c r="L12670" s="56" t="str">
        <f>VLOOKUP(K12670,'Base -Receita-Despesa'!$B:$AS,1,FALSE)</f>
        <v>Materiais</v>
      </c>
    </row>
    <row r="12671" spans="1:12" x14ac:dyDescent="0.3">
      <c r="A12671" s="286" t="str">
        <f t="shared" si="396"/>
        <v>2019</v>
      </c>
      <c r="B12671" s="205" t="s">
        <v>679</v>
      </c>
      <c r="C12671" s="205" t="s">
        <v>680</v>
      </c>
      <c r="D12671" s="72" t="str">
        <f t="shared" si="395"/>
        <v>ago/2019</v>
      </c>
      <c r="E12671" s="206">
        <v>43698</v>
      </c>
      <c r="F12671" s="205">
        <v>4059</v>
      </c>
      <c r="G12671" s="205" t="s">
        <v>284</v>
      </c>
      <c r="H12671" s="207" t="s">
        <v>285</v>
      </c>
      <c r="I12671" s="207" t="s">
        <v>241</v>
      </c>
      <c r="J12671" s="207">
        <v>-398.5</v>
      </c>
      <c r="K12671" s="79" t="str">
        <f>IFERROR(IFERROR(VLOOKUP(I12671,'DE-PARA'!B:D,3,0),VLOOKUP(I12671,'DE-PARA'!C:D,2,0)),"NÃO ENCONTRADO")</f>
        <v>Materiais</v>
      </c>
      <c r="L12671" s="56" t="str">
        <f>VLOOKUP(K12671,'Base -Receita-Despesa'!$B:$AS,1,FALSE)</f>
        <v>Materiais</v>
      </c>
    </row>
    <row r="12672" spans="1:12" x14ac:dyDescent="0.3">
      <c r="A12672" s="286" t="str">
        <f t="shared" si="396"/>
        <v>2019</v>
      </c>
      <c r="B12672" s="205" t="s">
        <v>679</v>
      </c>
      <c r="C12672" s="205" t="s">
        <v>680</v>
      </c>
      <c r="D12672" s="72" t="str">
        <f t="shared" si="395"/>
        <v>ago/2019</v>
      </c>
      <c r="E12672" s="206">
        <v>43698</v>
      </c>
      <c r="F12672" s="205">
        <v>3292</v>
      </c>
      <c r="G12672" s="205" t="s">
        <v>284</v>
      </c>
      <c r="H12672" s="207" t="s">
        <v>285</v>
      </c>
      <c r="I12672" s="207" t="s">
        <v>241</v>
      </c>
      <c r="J12672" s="207">
        <v>-398.5</v>
      </c>
      <c r="K12672" s="79" t="str">
        <f>IFERROR(IFERROR(VLOOKUP(I12672,'DE-PARA'!B:D,3,0),VLOOKUP(I12672,'DE-PARA'!C:D,2,0)),"NÃO ENCONTRADO")</f>
        <v>Materiais</v>
      </c>
      <c r="L12672" s="56" t="str">
        <f>VLOOKUP(K12672,'Base -Receita-Despesa'!$B:$AS,1,FALSE)</f>
        <v>Materiais</v>
      </c>
    </row>
    <row r="12673" spans="1:12" x14ac:dyDescent="0.3">
      <c r="A12673" s="286" t="str">
        <f t="shared" si="396"/>
        <v>2019</v>
      </c>
      <c r="B12673" s="205" t="s">
        <v>679</v>
      </c>
      <c r="C12673" s="205" t="s">
        <v>680</v>
      </c>
      <c r="D12673" s="72" t="str">
        <f t="shared" si="395"/>
        <v>ago/2019</v>
      </c>
      <c r="E12673" s="206">
        <v>43698</v>
      </c>
      <c r="F12673" s="205">
        <v>3013</v>
      </c>
      <c r="G12673" s="205" t="s">
        <v>284</v>
      </c>
      <c r="H12673" s="207" t="s">
        <v>285</v>
      </c>
      <c r="I12673" s="207" t="s">
        <v>241</v>
      </c>
      <c r="J12673" s="208">
        <v>-1299.8599999999999</v>
      </c>
      <c r="K12673" s="79" t="str">
        <f>IFERROR(IFERROR(VLOOKUP(I12673,'DE-PARA'!B:D,3,0),VLOOKUP(I12673,'DE-PARA'!C:D,2,0)),"NÃO ENCONTRADO")</f>
        <v>Materiais</v>
      </c>
      <c r="L12673" s="56" t="str">
        <f>VLOOKUP(K12673,'Base -Receita-Despesa'!$B:$AS,1,FALSE)</f>
        <v>Materiais</v>
      </c>
    </row>
    <row r="12674" spans="1:12" x14ac:dyDescent="0.3">
      <c r="A12674" s="286" t="str">
        <f t="shared" si="396"/>
        <v>2019</v>
      </c>
      <c r="B12674" s="205" t="s">
        <v>679</v>
      </c>
      <c r="C12674" s="205" t="s">
        <v>680</v>
      </c>
      <c r="D12674" s="72" t="str">
        <f t="shared" si="395"/>
        <v>ago/2019</v>
      </c>
      <c r="E12674" s="206">
        <v>43698</v>
      </c>
      <c r="F12674" s="205">
        <v>39567</v>
      </c>
      <c r="G12674" s="205" t="s">
        <v>284</v>
      </c>
      <c r="H12674" s="207" t="s">
        <v>285</v>
      </c>
      <c r="I12674" s="207" t="s">
        <v>241</v>
      </c>
      <c r="J12674" s="208">
        <v>-2721</v>
      </c>
      <c r="K12674" s="79" t="str">
        <f>IFERROR(IFERROR(VLOOKUP(I12674,'DE-PARA'!B:D,3,0),VLOOKUP(I12674,'DE-PARA'!C:D,2,0)),"NÃO ENCONTRADO")</f>
        <v>Materiais</v>
      </c>
      <c r="L12674" s="56" t="str">
        <f>VLOOKUP(K12674,'Base -Receita-Despesa'!$B:$AS,1,FALSE)</f>
        <v>Materiais</v>
      </c>
    </row>
    <row r="12675" spans="1:12" x14ac:dyDescent="0.3">
      <c r="A12675" s="286" t="str">
        <f t="shared" si="396"/>
        <v>2019</v>
      </c>
      <c r="B12675" s="205" t="s">
        <v>679</v>
      </c>
      <c r="C12675" s="205" t="s">
        <v>680</v>
      </c>
      <c r="D12675" s="72" t="str">
        <f t="shared" si="395"/>
        <v>ago/2019</v>
      </c>
      <c r="E12675" s="206">
        <v>43698</v>
      </c>
      <c r="F12675" s="205">
        <v>589</v>
      </c>
      <c r="G12675" s="205" t="s">
        <v>284</v>
      </c>
      <c r="H12675" s="207" t="s">
        <v>285</v>
      </c>
      <c r="I12675" s="207" t="s">
        <v>241</v>
      </c>
      <c r="J12675" s="208">
        <v>-4765.78</v>
      </c>
      <c r="K12675" s="79" t="str">
        <f>IFERROR(IFERROR(VLOOKUP(I12675,'DE-PARA'!B:D,3,0),VLOOKUP(I12675,'DE-PARA'!C:D,2,0)),"NÃO ENCONTRADO")</f>
        <v>Materiais</v>
      </c>
      <c r="L12675" s="56" t="str">
        <f>VLOOKUP(K12675,'Base -Receita-Despesa'!$B:$AS,1,FALSE)</f>
        <v>Materiais</v>
      </c>
    </row>
    <row r="12676" spans="1:12" x14ac:dyDescent="0.3">
      <c r="A12676" s="286" t="str">
        <f t="shared" si="396"/>
        <v>2019</v>
      </c>
      <c r="B12676" s="205" t="s">
        <v>679</v>
      </c>
      <c r="C12676" s="205" t="s">
        <v>680</v>
      </c>
      <c r="D12676" s="72" t="str">
        <f t="shared" ref="D12676:D12739" si="397">TEXT(E12676,"mmm/aaaa")</f>
        <v>ago/2019</v>
      </c>
      <c r="E12676" s="206">
        <v>43698</v>
      </c>
      <c r="F12676" s="205">
        <v>586</v>
      </c>
      <c r="G12676" s="205" t="s">
        <v>284</v>
      </c>
      <c r="H12676" s="207" t="s">
        <v>285</v>
      </c>
      <c r="I12676" s="207" t="s">
        <v>241</v>
      </c>
      <c r="J12676" s="208">
        <v>-4612.51</v>
      </c>
      <c r="K12676" s="79" t="str">
        <f>IFERROR(IFERROR(VLOOKUP(I12676,'DE-PARA'!B:D,3,0),VLOOKUP(I12676,'DE-PARA'!C:D,2,0)),"NÃO ENCONTRADO")</f>
        <v>Materiais</v>
      </c>
      <c r="L12676" s="56" t="str">
        <f>VLOOKUP(K12676,'Base -Receita-Despesa'!$B:$AS,1,FALSE)</f>
        <v>Materiais</v>
      </c>
    </row>
    <row r="12677" spans="1:12" x14ac:dyDescent="0.3">
      <c r="A12677" s="286" t="str">
        <f t="shared" si="396"/>
        <v>2019</v>
      </c>
      <c r="B12677" s="205" t="s">
        <v>679</v>
      </c>
      <c r="C12677" s="205" t="s">
        <v>680</v>
      </c>
      <c r="D12677" s="72" t="str">
        <f t="shared" si="397"/>
        <v>ago/2019</v>
      </c>
      <c r="E12677" s="206">
        <v>43698</v>
      </c>
      <c r="F12677" s="205">
        <v>4070</v>
      </c>
      <c r="G12677" s="205" t="s">
        <v>284</v>
      </c>
      <c r="H12677" s="207" t="s">
        <v>285</v>
      </c>
      <c r="I12677" s="207" t="s">
        <v>241</v>
      </c>
      <c r="J12677" s="207">
        <v>-318.2</v>
      </c>
      <c r="K12677" s="79" t="str">
        <f>IFERROR(IFERROR(VLOOKUP(I12677,'DE-PARA'!B:D,3,0),VLOOKUP(I12677,'DE-PARA'!C:D,2,0)),"NÃO ENCONTRADO")</f>
        <v>Materiais</v>
      </c>
      <c r="L12677" s="56" t="str">
        <f>VLOOKUP(K12677,'Base -Receita-Despesa'!$B:$AS,1,FALSE)</f>
        <v>Materiais</v>
      </c>
    </row>
    <row r="12678" spans="1:12" x14ac:dyDescent="0.3">
      <c r="A12678" s="286" t="str">
        <f t="shared" si="396"/>
        <v>2019</v>
      </c>
      <c r="B12678" s="205" t="s">
        <v>679</v>
      </c>
      <c r="C12678" s="205" t="s">
        <v>680</v>
      </c>
      <c r="D12678" s="72" t="str">
        <f t="shared" si="397"/>
        <v>ago/2019</v>
      </c>
      <c r="E12678" s="206">
        <v>43698</v>
      </c>
      <c r="F12678" s="205">
        <v>1018</v>
      </c>
      <c r="G12678" s="205" t="s">
        <v>284</v>
      </c>
      <c r="H12678" s="207" t="s">
        <v>285</v>
      </c>
      <c r="I12678" s="207" t="s">
        <v>241</v>
      </c>
      <c r="J12678" s="208">
        <v>-2495.5500000000002</v>
      </c>
      <c r="K12678" s="79" t="str">
        <f>IFERROR(IFERROR(VLOOKUP(I12678,'DE-PARA'!B:D,3,0),VLOOKUP(I12678,'DE-PARA'!C:D,2,0)),"NÃO ENCONTRADO")</f>
        <v>Materiais</v>
      </c>
      <c r="L12678" s="56" t="str">
        <f>VLOOKUP(K12678,'Base -Receita-Despesa'!$B:$AS,1,FALSE)</f>
        <v>Materiais</v>
      </c>
    </row>
    <row r="12679" spans="1:12" x14ac:dyDescent="0.3">
      <c r="A12679" s="286" t="str">
        <f t="shared" si="396"/>
        <v>2019</v>
      </c>
      <c r="B12679" s="205" t="s">
        <v>679</v>
      </c>
      <c r="C12679" s="205" t="s">
        <v>680</v>
      </c>
      <c r="D12679" s="72" t="str">
        <f t="shared" si="397"/>
        <v>ago/2019</v>
      </c>
      <c r="E12679" s="206">
        <v>43698</v>
      </c>
      <c r="F12679" s="205">
        <v>3193</v>
      </c>
      <c r="G12679" s="205" t="s">
        <v>284</v>
      </c>
      <c r="H12679" s="207" t="s">
        <v>285</v>
      </c>
      <c r="I12679" s="207" t="s">
        <v>241</v>
      </c>
      <c r="J12679" s="207">
        <v>-618.5</v>
      </c>
      <c r="K12679" s="79" t="str">
        <f>IFERROR(IFERROR(VLOOKUP(I12679,'DE-PARA'!B:D,3,0),VLOOKUP(I12679,'DE-PARA'!C:D,2,0)),"NÃO ENCONTRADO")</f>
        <v>Materiais</v>
      </c>
      <c r="L12679" s="56" t="str">
        <f>VLOOKUP(K12679,'Base -Receita-Despesa'!$B:$AS,1,FALSE)</f>
        <v>Materiais</v>
      </c>
    </row>
    <row r="12680" spans="1:12" x14ac:dyDescent="0.3">
      <c r="A12680" s="286" t="str">
        <f t="shared" si="396"/>
        <v>2019</v>
      </c>
      <c r="B12680" s="205" t="s">
        <v>679</v>
      </c>
      <c r="C12680" s="205" t="s">
        <v>680</v>
      </c>
      <c r="D12680" s="72" t="str">
        <f t="shared" si="397"/>
        <v>ago/2019</v>
      </c>
      <c r="E12680" s="206">
        <v>43698</v>
      </c>
      <c r="F12680" s="205">
        <v>4094</v>
      </c>
      <c r="G12680" s="205" t="s">
        <v>284</v>
      </c>
      <c r="H12680" s="207" t="s">
        <v>285</v>
      </c>
      <c r="I12680" s="207" t="s">
        <v>241</v>
      </c>
      <c r="J12680" s="207">
        <v>-557.25</v>
      </c>
      <c r="K12680" s="79" t="str">
        <f>IFERROR(IFERROR(VLOOKUP(I12680,'DE-PARA'!B:D,3,0),VLOOKUP(I12680,'DE-PARA'!C:D,2,0)),"NÃO ENCONTRADO")</f>
        <v>Materiais</v>
      </c>
      <c r="L12680" s="56" t="str">
        <f>VLOOKUP(K12680,'Base -Receita-Despesa'!$B:$AS,1,FALSE)</f>
        <v>Materiais</v>
      </c>
    </row>
    <row r="12681" spans="1:12" x14ac:dyDescent="0.3">
      <c r="A12681" s="286" t="str">
        <f t="shared" si="396"/>
        <v>2019</v>
      </c>
      <c r="B12681" s="205" t="s">
        <v>679</v>
      </c>
      <c r="C12681" s="205" t="s">
        <v>680</v>
      </c>
      <c r="D12681" s="72" t="str">
        <f t="shared" si="397"/>
        <v>ago/2019</v>
      </c>
      <c r="E12681" s="206">
        <v>43698</v>
      </c>
      <c r="F12681" s="205">
        <v>823</v>
      </c>
      <c r="G12681" s="205" t="s">
        <v>284</v>
      </c>
      <c r="H12681" s="207" t="s">
        <v>285</v>
      </c>
      <c r="I12681" s="207" t="s">
        <v>241</v>
      </c>
      <c r="J12681" s="208">
        <v>-5593.7</v>
      </c>
      <c r="K12681" s="79" t="str">
        <f>IFERROR(IFERROR(VLOOKUP(I12681,'DE-PARA'!B:D,3,0),VLOOKUP(I12681,'DE-PARA'!C:D,2,0)),"NÃO ENCONTRADO")</f>
        <v>Materiais</v>
      </c>
      <c r="L12681" s="56" t="str">
        <f>VLOOKUP(K12681,'Base -Receita-Despesa'!$B:$AS,1,FALSE)</f>
        <v>Materiais</v>
      </c>
    </row>
    <row r="12682" spans="1:12" x14ac:dyDescent="0.3">
      <c r="A12682" s="286" t="str">
        <f t="shared" si="396"/>
        <v>2019</v>
      </c>
      <c r="B12682" s="205" t="s">
        <v>679</v>
      </c>
      <c r="C12682" s="205" t="s">
        <v>680</v>
      </c>
      <c r="D12682" s="72" t="str">
        <f t="shared" si="397"/>
        <v>ago/2019</v>
      </c>
      <c r="E12682" s="206">
        <v>43698</v>
      </c>
      <c r="F12682" s="205">
        <v>3043</v>
      </c>
      <c r="G12682" s="205" t="s">
        <v>284</v>
      </c>
      <c r="H12682" s="207" t="s">
        <v>285</v>
      </c>
      <c r="I12682" s="207" t="s">
        <v>241</v>
      </c>
      <c r="J12682" s="208">
        <v>-1299.8599999999999</v>
      </c>
      <c r="K12682" s="79" t="str">
        <f>IFERROR(IFERROR(VLOOKUP(I12682,'DE-PARA'!B:D,3,0),VLOOKUP(I12682,'DE-PARA'!C:D,2,0)),"NÃO ENCONTRADO")</f>
        <v>Materiais</v>
      </c>
      <c r="L12682" s="56" t="str">
        <f>VLOOKUP(K12682,'Base -Receita-Despesa'!$B:$AS,1,FALSE)</f>
        <v>Materiais</v>
      </c>
    </row>
    <row r="12683" spans="1:12" x14ac:dyDescent="0.3">
      <c r="A12683" s="286" t="str">
        <f t="shared" si="396"/>
        <v>2019</v>
      </c>
      <c r="B12683" s="205" t="s">
        <v>679</v>
      </c>
      <c r="C12683" s="205" t="s">
        <v>680</v>
      </c>
      <c r="D12683" s="72" t="str">
        <f t="shared" si="397"/>
        <v>ago/2019</v>
      </c>
      <c r="E12683" s="206">
        <v>43698</v>
      </c>
      <c r="F12683" s="205" t="s">
        <v>2185</v>
      </c>
      <c r="G12683" s="205" t="s">
        <v>284</v>
      </c>
      <c r="H12683" s="207" t="s">
        <v>2166</v>
      </c>
      <c r="I12683" s="207" t="s">
        <v>233</v>
      </c>
      <c r="J12683" s="208">
        <v>-62814.97</v>
      </c>
      <c r="K12683" s="79" t="str">
        <f>IFERROR(IFERROR(VLOOKUP(I12683,'DE-PARA'!B:D,3,0),VLOOKUP(I12683,'DE-PARA'!C:D,2,0)),"NÃO ENCONTRADO")</f>
        <v>Pessoal</v>
      </c>
      <c r="L12683" s="56" t="str">
        <f>VLOOKUP(K12683,'Base -Receita-Despesa'!$B:$AS,1,FALSE)</f>
        <v>Pessoal</v>
      </c>
    </row>
    <row r="12684" spans="1:12" x14ac:dyDescent="0.3">
      <c r="A12684" s="286" t="str">
        <f t="shared" si="396"/>
        <v>2019</v>
      </c>
      <c r="B12684" s="205" t="s">
        <v>679</v>
      </c>
      <c r="C12684" s="205" t="s">
        <v>680</v>
      </c>
      <c r="D12684" s="72" t="str">
        <f t="shared" si="397"/>
        <v>ago/2019</v>
      </c>
      <c r="E12684" s="206">
        <v>43698</v>
      </c>
      <c r="F12684" s="205">
        <v>161</v>
      </c>
      <c r="G12684" s="205" t="s">
        <v>284</v>
      </c>
      <c r="H12684" s="207" t="s">
        <v>2056</v>
      </c>
      <c r="I12684" s="207" t="s">
        <v>232</v>
      </c>
      <c r="J12684" s="208">
        <v>-387630</v>
      </c>
      <c r="K12684" s="79" t="str">
        <f>IFERROR(IFERROR(VLOOKUP(I12684,'DE-PARA'!B:D,3,0),VLOOKUP(I12684,'DE-PARA'!C:D,2,0)),"NÃO ENCONTRADO")</f>
        <v>Pessoal</v>
      </c>
      <c r="L12684" s="56" t="str">
        <f>VLOOKUP(K12684,'Base -Receita-Despesa'!$B:$AS,1,FALSE)</f>
        <v>Pessoal</v>
      </c>
    </row>
    <row r="12685" spans="1:12" x14ac:dyDescent="0.3">
      <c r="A12685" s="286" t="str">
        <f t="shared" si="396"/>
        <v>2019</v>
      </c>
      <c r="B12685" s="205" t="s">
        <v>679</v>
      </c>
      <c r="C12685" s="205" t="s">
        <v>680</v>
      </c>
      <c r="D12685" s="72" t="str">
        <f t="shared" si="397"/>
        <v>ago/2019</v>
      </c>
      <c r="E12685" s="206">
        <v>43698</v>
      </c>
      <c r="F12685" s="205">
        <v>160</v>
      </c>
      <c r="G12685" s="205" t="s">
        <v>284</v>
      </c>
      <c r="H12685" s="207" t="s">
        <v>2056</v>
      </c>
      <c r="I12685" s="207" t="s">
        <v>232</v>
      </c>
      <c r="J12685" s="208">
        <v>-63972</v>
      </c>
      <c r="K12685" s="79" t="str">
        <f>IFERROR(IFERROR(VLOOKUP(I12685,'DE-PARA'!B:D,3,0),VLOOKUP(I12685,'DE-PARA'!C:D,2,0)),"NÃO ENCONTRADO")</f>
        <v>Pessoal</v>
      </c>
      <c r="L12685" s="56" t="str">
        <f>VLOOKUP(K12685,'Base -Receita-Despesa'!$B:$AS,1,FALSE)</f>
        <v>Pessoal</v>
      </c>
    </row>
    <row r="12686" spans="1:12" x14ac:dyDescent="0.3">
      <c r="A12686" s="286" t="str">
        <f t="shared" si="396"/>
        <v>2019</v>
      </c>
      <c r="B12686" s="205" t="s">
        <v>679</v>
      </c>
      <c r="C12686" s="205" t="s">
        <v>680</v>
      </c>
      <c r="D12686" s="72" t="str">
        <f t="shared" si="397"/>
        <v>ago/2019</v>
      </c>
      <c r="E12686" s="206">
        <v>43698</v>
      </c>
      <c r="F12686" s="205">
        <v>348942</v>
      </c>
      <c r="G12686" s="205" t="s">
        <v>284</v>
      </c>
      <c r="H12686" s="207" t="s">
        <v>1027</v>
      </c>
      <c r="I12686" s="207" t="s">
        <v>242</v>
      </c>
      <c r="J12686" s="207">
        <v>-842.92</v>
      </c>
      <c r="K12686" s="79" t="str">
        <f>IFERROR(IFERROR(VLOOKUP(I12686,'DE-PARA'!B:D,3,0),VLOOKUP(I12686,'DE-PARA'!C:D,2,0)),"NÃO ENCONTRADO")</f>
        <v>Materiais</v>
      </c>
      <c r="L12686" s="56" t="str">
        <f>VLOOKUP(K12686,'Base -Receita-Despesa'!$B:$AS,1,FALSE)</f>
        <v>Materiais</v>
      </c>
    </row>
    <row r="12687" spans="1:12" x14ac:dyDescent="0.3">
      <c r="A12687" s="286" t="str">
        <f t="shared" si="396"/>
        <v>2019</v>
      </c>
      <c r="B12687" s="205" t="s">
        <v>679</v>
      </c>
      <c r="C12687" s="205" t="s">
        <v>680</v>
      </c>
      <c r="D12687" s="72" t="str">
        <f t="shared" si="397"/>
        <v>ago/2019</v>
      </c>
      <c r="E12687" s="206">
        <v>43698</v>
      </c>
      <c r="F12687" s="212">
        <v>371910</v>
      </c>
      <c r="G12687" s="205" t="s">
        <v>284</v>
      </c>
      <c r="H12687" s="207" t="s">
        <v>1027</v>
      </c>
      <c r="I12687" s="207" t="s">
        <v>242</v>
      </c>
      <c r="J12687" s="229">
        <v>-269.91000000000003</v>
      </c>
      <c r="K12687" s="79" t="str">
        <f>IFERROR(IFERROR(VLOOKUP(I12687,'DE-PARA'!B:D,3,0),VLOOKUP(I12687,'DE-PARA'!C:D,2,0)),"NÃO ENCONTRADO")</f>
        <v>Materiais</v>
      </c>
      <c r="L12687" s="56" t="str">
        <f>VLOOKUP(K12687,'Base -Receita-Despesa'!$B:$AS,1,FALSE)</f>
        <v>Materiais</v>
      </c>
    </row>
    <row r="12688" spans="1:12" x14ac:dyDescent="0.3">
      <c r="A12688" s="286" t="str">
        <f t="shared" si="396"/>
        <v>2019</v>
      </c>
      <c r="B12688" s="205" t="s">
        <v>679</v>
      </c>
      <c r="C12688" s="205" t="s">
        <v>680</v>
      </c>
      <c r="D12688" s="72" t="str">
        <f t="shared" si="397"/>
        <v>ago/2019</v>
      </c>
      <c r="E12688" s="206">
        <v>43698</v>
      </c>
      <c r="F12688" s="205">
        <v>371914</v>
      </c>
      <c r="G12688" s="205" t="s">
        <v>284</v>
      </c>
      <c r="H12688" s="207" t="s">
        <v>1027</v>
      </c>
      <c r="I12688" s="207" t="s">
        <v>242</v>
      </c>
      <c r="J12688" s="207">
        <v>-247.93</v>
      </c>
      <c r="K12688" s="79" t="str">
        <f>IFERROR(IFERROR(VLOOKUP(I12688,'DE-PARA'!B:D,3,0),VLOOKUP(I12688,'DE-PARA'!C:D,2,0)),"NÃO ENCONTRADO")</f>
        <v>Materiais</v>
      </c>
      <c r="L12688" s="56" t="str">
        <f>VLOOKUP(K12688,'Base -Receita-Despesa'!$B:$AS,1,FALSE)</f>
        <v>Materiais</v>
      </c>
    </row>
    <row r="12689" spans="1:12" x14ac:dyDescent="0.3">
      <c r="A12689" s="286" t="str">
        <f t="shared" si="396"/>
        <v>2019</v>
      </c>
      <c r="B12689" s="205" t="s">
        <v>679</v>
      </c>
      <c r="C12689" s="205" t="s">
        <v>680</v>
      </c>
      <c r="D12689" s="72" t="str">
        <f t="shared" si="397"/>
        <v>ago/2019</v>
      </c>
      <c r="E12689" s="206">
        <v>43698</v>
      </c>
      <c r="F12689" s="205">
        <v>371988</v>
      </c>
      <c r="G12689" s="205" t="s">
        <v>284</v>
      </c>
      <c r="H12689" s="207" t="s">
        <v>1027</v>
      </c>
      <c r="I12689" s="207" t="s">
        <v>242</v>
      </c>
      <c r="J12689" s="207">
        <v>-259.83999999999997</v>
      </c>
      <c r="K12689" s="79" t="str">
        <f>IFERROR(IFERROR(VLOOKUP(I12689,'DE-PARA'!B:D,3,0),VLOOKUP(I12689,'DE-PARA'!C:D,2,0)),"NÃO ENCONTRADO")</f>
        <v>Materiais</v>
      </c>
      <c r="L12689" s="56" t="str">
        <f>VLOOKUP(K12689,'Base -Receita-Despesa'!$B:$AS,1,FALSE)</f>
        <v>Materiais</v>
      </c>
    </row>
    <row r="12690" spans="1:12" x14ac:dyDescent="0.3">
      <c r="A12690" s="286" t="str">
        <f t="shared" si="396"/>
        <v>2019</v>
      </c>
      <c r="B12690" s="205" t="s">
        <v>679</v>
      </c>
      <c r="C12690" s="205" t="s">
        <v>680</v>
      </c>
      <c r="D12690" s="72" t="str">
        <f t="shared" si="397"/>
        <v>ago/2019</v>
      </c>
      <c r="E12690" s="206">
        <v>43698</v>
      </c>
      <c r="F12690" s="205">
        <v>372038</v>
      </c>
      <c r="G12690" s="205" t="s">
        <v>284</v>
      </c>
      <c r="H12690" s="207" t="s">
        <v>1027</v>
      </c>
      <c r="I12690" s="207" t="s">
        <v>242</v>
      </c>
      <c r="J12690" s="207">
        <v>-318.82</v>
      </c>
      <c r="K12690" s="79" t="str">
        <f>IFERROR(IFERROR(VLOOKUP(I12690,'DE-PARA'!B:D,3,0),VLOOKUP(I12690,'DE-PARA'!C:D,2,0)),"NÃO ENCONTRADO")</f>
        <v>Materiais</v>
      </c>
      <c r="L12690" s="56" t="str">
        <f>VLOOKUP(K12690,'Base -Receita-Despesa'!$B:$AS,1,FALSE)</f>
        <v>Materiais</v>
      </c>
    </row>
    <row r="12691" spans="1:12" x14ac:dyDescent="0.3">
      <c r="A12691" s="286" t="str">
        <f t="shared" si="396"/>
        <v>2019</v>
      </c>
      <c r="B12691" s="205" t="s">
        <v>679</v>
      </c>
      <c r="C12691" s="205" t="s">
        <v>680</v>
      </c>
      <c r="D12691" s="72" t="str">
        <f t="shared" si="397"/>
        <v>ago/2019</v>
      </c>
      <c r="E12691" s="206">
        <v>43698</v>
      </c>
      <c r="F12691" s="205">
        <v>372042</v>
      </c>
      <c r="G12691" s="205" t="s">
        <v>284</v>
      </c>
      <c r="H12691" s="207" t="s">
        <v>1027</v>
      </c>
      <c r="I12691" s="207" t="s">
        <v>242</v>
      </c>
      <c r="J12691" s="207">
        <v>-158.5</v>
      </c>
      <c r="K12691" s="79" t="str">
        <f>IFERROR(IFERROR(VLOOKUP(I12691,'DE-PARA'!B:D,3,0),VLOOKUP(I12691,'DE-PARA'!C:D,2,0)),"NÃO ENCONTRADO")</f>
        <v>Materiais</v>
      </c>
      <c r="L12691" s="56" t="str">
        <f>VLOOKUP(K12691,'Base -Receita-Despesa'!$B:$AS,1,FALSE)</f>
        <v>Materiais</v>
      </c>
    </row>
    <row r="12692" spans="1:12" x14ac:dyDescent="0.3">
      <c r="A12692" s="286" t="str">
        <f t="shared" si="396"/>
        <v>2019</v>
      </c>
      <c r="B12692" s="205" t="s">
        <v>679</v>
      </c>
      <c r="C12692" s="205" t="s">
        <v>680</v>
      </c>
      <c r="D12692" s="72" t="str">
        <f t="shared" si="397"/>
        <v>ago/2019</v>
      </c>
      <c r="E12692" s="206">
        <v>43698</v>
      </c>
      <c r="F12692" s="205">
        <v>372042</v>
      </c>
      <c r="G12692" s="205" t="s">
        <v>284</v>
      </c>
      <c r="H12692" s="207" t="s">
        <v>1027</v>
      </c>
      <c r="I12692" s="207" t="s">
        <v>242</v>
      </c>
      <c r="J12692" s="207">
        <v>158.5</v>
      </c>
      <c r="K12692" s="79" t="str">
        <f>IFERROR(IFERROR(VLOOKUP(I12692,'DE-PARA'!B:D,3,0),VLOOKUP(I12692,'DE-PARA'!C:D,2,0)),"NÃO ENCONTRADO")</f>
        <v>Materiais</v>
      </c>
      <c r="L12692" s="56" t="str">
        <f>VLOOKUP(K12692,'Base -Receita-Despesa'!$B:$AS,1,FALSE)</f>
        <v>Materiais</v>
      </c>
    </row>
    <row r="12693" spans="1:12" x14ac:dyDescent="0.3">
      <c r="A12693" s="286" t="str">
        <f t="shared" si="396"/>
        <v>2019</v>
      </c>
      <c r="B12693" s="205" t="s">
        <v>679</v>
      </c>
      <c r="C12693" s="205" t="s">
        <v>680</v>
      </c>
      <c r="D12693" s="72" t="str">
        <f t="shared" si="397"/>
        <v>ago/2019</v>
      </c>
      <c r="E12693" s="206">
        <v>43698</v>
      </c>
      <c r="F12693" s="205">
        <v>372043</v>
      </c>
      <c r="G12693" s="205" t="s">
        <v>284</v>
      </c>
      <c r="H12693" s="207" t="s">
        <v>1027</v>
      </c>
      <c r="I12693" s="207" t="s">
        <v>242</v>
      </c>
      <c r="J12693" s="207">
        <v>-583.29999999999995</v>
      </c>
      <c r="K12693" s="79" t="str">
        <f>IFERROR(IFERROR(VLOOKUP(I12693,'DE-PARA'!B:D,3,0),VLOOKUP(I12693,'DE-PARA'!C:D,2,0)),"NÃO ENCONTRADO")</f>
        <v>Materiais</v>
      </c>
      <c r="L12693" s="56" t="str">
        <f>VLOOKUP(K12693,'Base -Receita-Despesa'!$B:$AS,1,FALSE)</f>
        <v>Materiais</v>
      </c>
    </row>
    <row r="12694" spans="1:12" x14ac:dyDescent="0.3">
      <c r="A12694" s="286" t="str">
        <f t="shared" si="396"/>
        <v>2019</v>
      </c>
      <c r="B12694" s="205" t="s">
        <v>679</v>
      </c>
      <c r="C12694" s="205" t="s">
        <v>680</v>
      </c>
      <c r="D12694" s="72" t="str">
        <f t="shared" si="397"/>
        <v>ago/2019</v>
      </c>
      <c r="E12694" s="206">
        <v>43698</v>
      </c>
      <c r="F12694" s="205">
        <v>372046</v>
      </c>
      <c r="G12694" s="205" t="s">
        <v>284</v>
      </c>
      <c r="H12694" s="207" t="s">
        <v>1027</v>
      </c>
      <c r="I12694" s="207" t="s">
        <v>242</v>
      </c>
      <c r="J12694" s="208">
        <v>-1215.94</v>
      </c>
      <c r="K12694" s="79" t="str">
        <f>IFERROR(IFERROR(VLOOKUP(I12694,'DE-PARA'!B:D,3,0),VLOOKUP(I12694,'DE-PARA'!C:D,2,0)),"NÃO ENCONTRADO")</f>
        <v>Materiais</v>
      </c>
      <c r="L12694" s="56" t="str">
        <f>VLOOKUP(K12694,'Base -Receita-Despesa'!$B:$AS,1,FALSE)</f>
        <v>Materiais</v>
      </c>
    </row>
    <row r="12695" spans="1:12" x14ac:dyDescent="0.3">
      <c r="A12695" s="286" t="str">
        <f t="shared" si="396"/>
        <v>2019</v>
      </c>
      <c r="B12695" s="205" t="s">
        <v>679</v>
      </c>
      <c r="C12695" s="205" t="s">
        <v>680</v>
      </c>
      <c r="D12695" s="72" t="str">
        <f t="shared" si="397"/>
        <v>ago/2019</v>
      </c>
      <c r="E12695" s="206">
        <v>43698</v>
      </c>
      <c r="F12695" s="205">
        <v>372049</v>
      </c>
      <c r="G12695" s="205" t="s">
        <v>284</v>
      </c>
      <c r="H12695" s="207" t="s">
        <v>1027</v>
      </c>
      <c r="I12695" s="207" t="s">
        <v>242</v>
      </c>
      <c r="J12695" s="207">
        <v>-986.75</v>
      </c>
      <c r="K12695" s="79" t="str">
        <f>IFERROR(IFERROR(VLOOKUP(I12695,'DE-PARA'!B:D,3,0),VLOOKUP(I12695,'DE-PARA'!C:D,2,0)),"NÃO ENCONTRADO")</f>
        <v>Materiais</v>
      </c>
      <c r="L12695" s="56" t="str">
        <f>VLOOKUP(K12695,'Base -Receita-Despesa'!$B:$AS,1,FALSE)</f>
        <v>Materiais</v>
      </c>
    </row>
    <row r="12696" spans="1:12" x14ac:dyDescent="0.3">
      <c r="A12696" s="286" t="str">
        <f t="shared" si="396"/>
        <v>2019</v>
      </c>
      <c r="B12696" s="205" t="s">
        <v>679</v>
      </c>
      <c r="C12696" s="205" t="s">
        <v>680</v>
      </c>
      <c r="D12696" s="72" t="str">
        <f t="shared" si="397"/>
        <v>ago/2019</v>
      </c>
      <c r="E12696" s="206">
        <v>43698</v>
      </c>
      <c r="F12696" s="205">
        <v>372050</v>
      </c>
      <c r="G12696" s="205" t="s">
        <v>284</v>
      </c>
      <c r="H12696" s="207" t="s">
        <v>1027</v>
      </c>
      <c r="I12696" s="207" t="s">
        <v>242</v>
      </c>
      <c r="J12696" s="207">
        <v>-435.34</v>
      </c>
      <c r="K12696" s="79" t="str">
        <f>IFERROR(IFERROR(VLOOKUP(I12696,'DE-PARA'!B:D,3,0),VLOOKUP(I12696,'DE-PARA'!C:D,2,0)),"NÃO ENCONTRADO")</f>
        <v>Materiais</v>
      </c>
      <c r="L12696" s="56" t="str">
        <f>VLOOKUP(K12696,'Base -Receita-Despesa'!$B:$AS,1,FALSE)</f>
        <v>Materiais</v>
      </c>
    </row>
    <row r="12697" spans="1:12" x14ac:dyDescent="0.3">
      <c r="A12697" s="286" t="str">
        <f t="shared" si="396"/>
        <v>2019</v>
      </c>
      <c r="B12697" s="205" t="s">
        <v>679</v>
      </c>
      <c r="C12697" s="205" t="s">
        <v>680</v>
      </c>
      <c r="D12697" s="72" t="str">
        <f t="shared" si="397"/>
        <v>ago/2019</v>
      </c>
      <c r="E12697" s="206">
        <v>43698</v>
      </c>
      <c r="F12697" s="205">
        <v>372503</v>
      </c>
      <c r="G12697" s="205" t="s">
        <v>284</v>
      </c>
      <c r="H12697" s="207" t="s">
        <v>1027</v>
      </c>
      <c r="I12697" s="207" t="s">
        <v>242</v>
      </c>
      <c r="J12697" s="207">
        <v>-212.3</v>
      </c>
      <c r="K12697" s="79" t="str">
        <f>IFERROR(IFERROR(VLOOKUP(I12697,'DE-PARA'!B:D,3,0),VLOOKUP(I12697,'DE-PARA'!C:D,2,0)),"NÃO ENCONTRADO")</f>
        <v>Materiais</v>
      </c>
      <c r="L12697" s="56" t="str">
        <f>VLOOKUP(K12697,'Base -Receita-Despesa'!$B:$AS,1,FALSE)</f>
        <v>Materiais</v>
      </c>
    </row>
    <row r="12698" spans="1:12" x14ac:dyDescent="0.3">
      <c r="A12698" s="286" t="str">
        <f t="shared" si="396"/>
        <v>2019</v>
      </c>
      <c r="B12698" s="205" t="s">
        <v>679</v>
      </c>
      <c r="C12698" s="205" t="s">
        <v>680</v>
      </c>
      <c r="D12698" s="72" t="str">
        <f t="shared" si="397"/>
        <v>ago/2019</v>
      </c>
      <c r="E12698" s="206">
        <v>43698</v>
      </c>
      <c r="F12698" s="205">
        <v>372508</v>
      </c>
      <c r="G12698" s="205" t="s">
        <v>284</v>
      </c>
      <c r="H12698" s="207" t="s">
        <v>1027</v>
      </c>
      <c r="I12698" s="207" t="s">
        <v>242</v>
      </c>
      <c r="J12698" s="208">
        <v>-1215.94</v>
      </c>
      <c r="K12698" s="79" t="str">
        <f>IFERROR(IFERROR(VLOOKUP(I12698,'DE-PARA'!B:D,3,0),VLOOKUP(I12698,'DE-PARA'!C:D,2,0)),"NÃO ENCONTRADO")</f>
        <v>Materiais</v>
      </c>
      <c r="L12698" s="56" t="str">
        <f>VLOOKUP(K12698,'Base -Receita-Despesa'!$B:$AS,1,FALSE)</f>
        <v>Materiais</v>
      </c>
    </row>
    <row r="12699" spans="1:12" x14ac:dyDescent="0.3">
      <c r="A12699" s="286" t="str">
        <f t="shared" si="396"/>
        <v>2019</v>
      </c>
      <c r="B12699" s="205" t="s">
        <v>679</v>
      </c>
      <c r="C12699" s="205" t="s">
        <v>680</v>
      </c>
      <c r="D12699" s="72" t="str">
        <f t="shared" si="397"/>
        <v>ago/2019</v>
      </c>
      <c r="E12699" s="206">
        <v>43698</v>
      </c>
      <c r="F12699" s="205">
        <v>372516</v>
      </c>
      <c r="G12699" s="205" t="s">
        <v>284</v>
      </c>
      <c r="H12699" s="207" t="s">
        <v>1027</v>
      </c>
      <c r="I12699" s="207" t="s">
        <v>242</v>
      </c>
      <c r="J12699" s="208">
        <v>-1215.94</v>
      </c>
      <c r="K12699" s="79" t="str">
        <f>IFERROR(IFERROR(VLOOKUP(I12699,'DE-PARA'!B:D,3,0),VLOOKUP(I12699,'DE-PARA'!C:D,2,0)),"NÃO ENCONTRADO")</f>
        <v>Materiais</v>
      </c>
      <c r="L12699" s="56" t="str">
        <f>VLOOKUP(K12699,'Base -Receita-Despesa'!$B:$AS,1,FALSE)</f>
        <v>Materiais</v>
      </c>
    </row>
    <row r="12700" spans="1:12" x14ac:dyDescent="0.3">
      <c r="A12700" s="286" t="str">
        <f t="shared" si="396"/>
        <v>2019</v>
      </c>
      <c r="B12700" s="205" t="s">
        <v>679</v>
      </c>
      <c r="C12700" s="205" t="s">
        <v>680</v>
      </c>
      <c r="D12700" s="72" t="str">
        <f t="shared" si="397"/>
        <v>ago/2019</v>
      </c>
      <c r="E12700" s="206">
        <v>43698</v>
      </c>
      <c r="F12700" s="205">
        <v>372522</v>
      </c>
      <c r="G12700" s="205" t="s">
        <v>284</v>
      </c>
      <c r="H12700" s="207" t="s">
        <v>1027</v>
      </c>
      <c r="I12700" s="207" t="s">
        <v>242</v>
      </c>
      <c r="J12700" s="208">
        <v>-1008</v>
      </c>
      <c r="K12700" s="79" t="str">
        <f>IFERROR(IFERROR(VLOOKUP(I12700,'DE-PARA'!B:D,3,0),VLOOKUP(I12700,'DE-PARA'!C:D,2,0)),"NÃO ENCONTRADO")</f>
        <v>Materiais</v>
      </c>
      <c r="L12700" s="56" t="str">
        <f>VLOOKUP(K12700,'Base -Receita-Despesa'!$B:$AS,1,FALSE)</f>
        <v>Materiais</v>
      </c>
    </row>
    <row r="12701" spans="1:12" x14ac:dyDescent="0.3">
      <c r="A12701" s="286" t="str">
        <f t="shared" si="396"/>
        <v>2019</v>
      </c>
      <c r="B12701" s="205" t="s">
        <v>679</v>
      </c>
      <c r="C12701" s="205" t="s">
        <v>680</v>
      </c>
      <c r="D12701" s="72" t="str">
        <f t="shared" si="397"/>
        <v>ago/2019</v>
      </c>
      <c r="E12701" s="206">
        <v>43698</v>
      </c>
      <c r="F12701" s="205">
        <v>372525</v>
      </c>
      <c r="G12701" s="205" t="s">
        <v>284</v>
      </c>
      <c r="H12701" s="207" t="s">
        <v>1027</v>
      </c>
      <c r="I12701" s="207" t="s">
        <v>242</v>
      </c>
      <c r="J12701" s="207">
        <v>-212.29</v>
      </c>
      <c r="K12701" s="79" t="str">
        <f>IFERROR(IFERROR(VLOOKUP(I12701,'DE-PARA'!B:D,3,0),VLOOKUP(I12701,'DE-PARA'!C:D,2,0)),"NÃO ENCONTRADO")</f>
        <v>Materiais</v>
      </c>
      <c r="L12701" s="56" t="str">
        <f>VLOOKUP(K12701,'Base -Receita-Despesa'!$B:$AS,1,FALSE)</f>
        <v>Materiais</v>
      </c>
    </row>
    <row r="12702" spans="1:12" x14ac:dyDescent="0.3">
      <c r="A12702" s="286" t="str">
        <f t="shared" si="396"/>
        <v>2019</v>
      </c>
      <c r="B12702" s="205" t="s">
        <v>679</v>
      </c>
      <c r="C12702" s="205" t="s">
        <v>680</v>
      </c>
      <c r="D12702" s="72" t="str">
        <f t="shared" si="397"/>
        <v>ago/2019</v>
      </c>
      <c r="E12702" s="206">
        <v>43698</v>
      </c>
      <c r="F12702" s="205">
        <v>372536</v>
      </c>
      <c r="G12702" s="205" t="s">
        <v>284</v>
      </c>
      <c r="H12702" s="207" t="s">
        <v>1027</v>
      </c>
      <c r="I12702" s="207" t="s">
        <v>242</v>
      </c>
      <c r="J12702" s="208">
        <v>-1215.94</v>
      </c>
      <c r="K12702" s="79" t="str">
        <f>IFERROR(IFERROR(VLOOKUP(I12702,'DE-PARA'!B:D,3,0),VLOOKUP(I12702,'DE-PARA'!C:D,2,0)),"NÃO ENCONTRADO")</f>
        <v>Materiais</v>
      </c>
      <c r="L12702" s="56" t="str">
        <f>VLOOKUP(K12702,'Base -Receita-Despesa'!$B:$AS,1,FALSE)</f>
        <v>Materiais</v>
      </c>
    </row>
    <row r="12703" spans="1:12" x14ac:dyDescent="0.3">
      <c r="A12703" s="286" t="str">
        <f t="shared" si="396"/>
        <v>2019</v>
      </c>
      <c r="B12703" s="205" t="s">
        <v>679</v>
      </c>
      <c r="C12703" s="205" t="s">
        <v>680</v>
      </c>
      <c r="D12703" s="72" t="str">
        <f t="shared" si="397"/>
        <v>ago/2019</v>
      </c>
      <c r="E12703" s="206">
        <v>43698</v>
      </c>
      <c r="F12703" s="205">
        <v>372553</v>
      </c>
      <c r="G12703" s="205" t="s">
        <v>284</v>
      </c>
      <c r="H12703" s="207" t="s">
        <v>1027</v>
      </c>
      <c r="I12703" s="207" t="s">
        <v>242</v>
      </c>
      <c r="J12703" s="207">
        <v>-247.93</v>
      </c>
      <c r="K12703" s="79" t="str">
        <f>IFERROR(IFERROR(VLOOKUP(I12703,'DE-PARA'!B:D,3,0),VLOOKUP(I12703,'DE-PARA'!C:D,2,0)),"NÃO ENCONTRADO")</f>
        <v>Materiais</v>
      </c>
      <c r="L12703" s="56" t="str">
        <f>VLOOKUP(K12703,'Base -Receita-Despesa'!$B:$AS,1,FALSE)</f>
        <v>Materiais</v>
      </c>
    </row>
    <row r="12704" spans="1:12" x14ac:dyDescent="0.3">
      <c r="A12704" s="286" t="str">
        <f t="shared" si="396"/>
        <v>2019</v>
      </c>
      <c r="B12704" s="205" t="s">
        <v>679</v>
      </c>
      <c r="C12704" s="205" t="s">
        <v>680</v>
      </c>
      <c r="D12704" s="72" t="str">
        <f t="shared" si="397"/>
        <v>ago/2019</v>
      </c>
      <c r="E12704" s="206">
        <v>43698</v>
      </c>
      <c r="F12704" s="205">
        <v>372578</v>
      </c>
      <c r="G12704" s="205" t="s">
        <v>284</v>
      </c>
      <c r="H12704" s="207" t="s">
        <v>1027</v>
      </c>
      <c r="I12704" s="207" t="s">
        <v>242</v>
      </c>
      <c r="J12704" s="207">
        <v>-797.88</v>
      </c>
      <c r="K12704" s="79" t="str">
        <f>IFERROR(IFERROR(VLOOKUP(I12704,'DE-PARA'!B:D,3,0),VLOOKUP(I12704,'DE-PARA'!C:D,2,0)),"NÃO ENCONTRADO")</f>
        <v>Materiais</v>
      </c>
      <c r="L12704" s="56" t="str">
        <f>VLOOKUP(K12704,'Base -Receita-Despesa'!$B:$AS,1,FALSE)</f>
        <v>Materiais</v>
      </c>
    </row>
    <row r="12705" spans="1:12" x14ac:dyDescent="0.3">
      <c r="A12705" s="286" t="str">
        <f t="shared" si="396"/>
        <v>2019</v>
      </c>
      <c r="B12705" s="205" t="s">
        <v>679</v>
      </c>
      <c r="C12705" s="205" t="s">
        <v>680</v>
      </c>
      <c r="D12705" s="72" t="str">
        <f t="shared" si="397"/>
        <v>ago/2019</v>
      </c>
      <c r="E12705" s="206">
        <v>43698</v>
      </c>
      <c r="F12705" s="205">
        <v>372581</v>
      </c>
      <c r="G12705" s="205" t="s">
        <v>284</v>
      </c>
      <c r="H12705" s="207" t="s">
        <v>1027</v>
      </c>
      <c r="I12705" s="207" t="s">
        <v>242</v>
      </c>
      <c r="J12705" s="208">
        <v>-1003</v>
      </c>
      <c r="K12705" s="79" t="str">
        <f>IFERROR(IFERROR(VLOOKUP(I12705,'DE-PARA'!B:D,3,0),VLOOKUP(I12705,'DE-PARA'!C:D,2,0)),"NÃO ENCONTRADO")</f>
        <v>Materiais</v>
      </c>
      <c r="L12705" s="56" t="str">
        <f>VLOOKUP(K12705,'Base -Receita-Despesa'!$B:$AS,1,FALSE)</f>
        <v>Materiais</v>
      </c>
    </row>
    <row r="12706" spans="1:12" x14ac:dyDescent="0.3">
      <c r="A12706" s="286" t="str">
        <f t="shared" si="396"/>
        <v>2019</v>
      </c>
      <c r="B12706" s="205" t="s">
        <v>679</v>
      </c>
      <c r="C12706" s="205" t="s">
        <v>680</v>
      </c>
      <c r="D12706" s="72" t="str">
        <f t="shared" si="397"/>
        <v>ago/2019</v>
      </c>
      <c r="E12706" s="206">
        <v>43698</v>
      </c>
      <c r="F12706" s="205">
        <v>374307</v>
      </c>
      <c r="G12706" s="205" t="s">
        <v>284</v>
      </c>
      <c r="H12706" s="207" t="s">
        <v>1027</v>
      </c>
      <c r="I12706" s="207" t="s">
        <v>242</v>
      </c>
      <c r="J12706" s="207">
        <v>-92.63</v>
      </c>
      <c r="K12706" s="79" t="str">
        <f>IFERROR(IFERROR(VLOOKUP(I12706,'DE-PARA'!B:D,3,0),VLOOKUP(I12706,'DE-PARA'!C:D,2,0)),"NÃO ENCONTRADO")</f>
        <v>Materiais</v>
      </c>
      <c r="L12706" s="56" t="str">
        <f>VLOOKUP(K12706,'Base -Receita-Despesa'!$B:$AS,1,FALSE)</f>
        <v>Materiais</v>
      </c>
    </row>
    <row r="12707" spans="1:12" x14ac:dyDescent="0.3">
      <c r="A12707" s="286" t="str">
        <f t="shared" si="396"/>
        <v>2019</v>
      </c>
      <c r="B12707" s="205" t="s">
        <v>679</v>
      </c>
      <c r="C12707" s="205" t="s">
        <v>680</v>
      </c>
      <c r="D12707" s="72" t="str">
        <f t="shared" si="397"/>
        <v>ago/2019</v>
      </c>
      <c r="E12707" s="206">
        <v>43698</v>
      </c>
      <c r="F12707" s="205">
        <v>374308</v>
      </c>
      <c r="G12707" s="205" t="s">
        <v>284</v>
      </c>
      <c r="H12707" s="207" t="s">
        <v>1027</v>
      </c>
      <c r="I12707" s="207" t="s">
        <v>242</v>
      </c>
      <c r="J12707" s="207">
        <v>-330.86</v>
      </c>
      <c r="K12707" s="79" t="str">
        <f>IFERROR(IFERROR(VLOOKUP(I12707,'DE-PARA'!B:D,3,0),VLOOKUP(I12707,'DE-PARA'!C:D,2,0)),"NÃO ENCONTRADO")</f>
        <v>Materiais</v>
      </c>
      <c r="L12707" s="56" t="str">
        <f>VLOOKUP(K12707,'Base -Receita-Despesa'!$B:$AS,1,FALSE)</f>
        <v>Materiais</v>
      </c>
    </row>
    <row r="12708" spans="1:12" x14ac:dyDescent="0.3">
      <c r="A12708" s="286" t="str">
        <f t="shared" si="396"/>
        <v>2019</v>
      </c>
      <c r="B12708" s="205" t="s">
        <v>679</v>
      </c>
      <c r="C12708" s="205" t="s">
        <v>680</v>
      </c>
      <c r="D12708" s="72" t="str">
        <f t="shared" si="397"/>
        <v>ago/2019</v>
      </c>
      <c r="E12708" s="206">
        <v>43698</v>
      </c>
      <c r="F12708" s="205">
        <v>374310</v>
      </c>
      <c r="G12708" s="205" t="s">
        <v>284</v>
      </c>
      <c r="H12708" s="207" t="s">
        <v>1027</v>
      </c>
      <c r="I12708" s="207" t="s">
        <v>242</v>
      </c>
      <c r="J12708" s="207">
        <v>-618.17999999999995</v>
      </c>
      <c r="K12708" s="79" t="str">
        <f>IFERROR(IFERROR(VLOOKUP(I12708,'DE-PARA'!B:D,3,0),VLOOKUP(I12708,'DE-PARA'!C:D,2,0)),"NÃO ENCONTRADO")</f>
        <v>Materiais</v>
      </c>
      <c r="L12708" s="56" t="str">
        <f>VLOOKUP(K12708,'Base -Receita-Despesa'!$B:$AS,1,FALSE)</f>
        <v>Materiais</v>
      </c>
    </row>
    <row r="12709" spans="1:12" x14ac:dyDescent="0.3">
      <c r="A12709" s="286" t="str">
        <f t="shared" si="396"/>
        <v>2019</v>
      </c>
      <c r="B12709" s="205" t="s">
        <v>679</v>
      </c>
      <c r="C12709" s="205" t="s">
        <v>680</v>
      </c>
      <c r="D12709" s="72" t="str">
        <f t="shared" si="397"/>
        <v>ago/2019</v>
      </c>
      <c r="E12709" s="206">
        <v>43698</v>
      </c>
      <c r="F12709" s="205">
        <v>374312</v>
      </c>
      <c r="G12709" s="205" t="s">
        <v>284</v>
      </c>
      <c r="H12709" s="207" t="s">
        <v>1027</v>
      </c>
      <c r="I12709" s="207" t="s">
        <v>242</v>
      </c>
      <c r="J12709" s="207">
        <v>-687.91</v>
      </c>
      <c r="K12709" s="79" t="str">
        <f>IFERROR(IFERROR(VLOOKUP(I12709,'DE-PARA'!B:D,3,0),VLOOKUP(I12709,'DE-PARA'!C:D,2,0)),"NÃO ENCONTRADO")</f>
        <v>Materiais</v>
      </c>
      <c r="L12709" s="56" t="str">
        <f>VLOOKUP(K12709,'Base -Receita-Despesa'!$B:$AS,1,FALSE)</f>
        <v>Materiais</v>
      </c>
    </row>
    <row r="12710" spans="1:12" x14ac:dyDescent="0.3">
      <c r="A12710" s="286" t="str">
        <f t="shared" si="396"/>
        <v>2019</v>
      </c>
      <c r="B12710" s="205" t="s">
        <v>679</v>
      </c>
      <c r="C12710" s="205" t="s">
        <v>680</v>
      </c>
      <c r="D12710" s="72" t="str">
        <f t="shared" si="397"/>
        <v>ago/2019</v>
      </c>
      <c r="E12710" s="206">
        <v>43698</v>
      </c>
      <c r="F12710" s="205">
        <v>374313</v>
      </c>
      <c r="G12710" s="205" t="s">
        <v>284</v>
      </c>
      <c r="H12710" s="207" t="s">
        <v>1027</v>
      </c>
      <c r="I12710" s="207" t="s">
        <v>242</v>
      </c>
      <c r="J12710" s="207">
        <v>-325.63</v>
      </c>
      <c r="K12710" s="79" t="str">
        <f>IFERROR(IFERROR(VLOOKUP(I12710,'DE-PARA'!B:D,3,0),VLOOKUP(I12710,'DE-PARA'!C:D,2,0)),"NÃO ENCONTRADO")</f>
        <v>Materiais</v>
      </c>
      <c r="L12710" s="56" t="str">
        <f>VLOOKUP(K12710,'Base -Receita-Despesa'!$B:$AS,1,FALSE)</f>
        <v>Materiais</v>
      </c>
    </row>
    <row r="12711" spans="1:12" x14ac:dyDescent="0.3">
      <c r="A12711" s="286" t="str">
        <f t="shared" si="396"/>
        <v>2019</v>
      </c>
      <c r="B12711" s="205" t="s">
        <v>679</v>
      </c>
      <c r="C12711" s="205" t="s">
        <v>680</v>
      </c>
      <c r="D12711" s="72" t="str">
        <f t="shared" si="397"/>
        <v>ago/2019</v>
      </c>
      <c r="E12711" s="206">
        <v>43698</v>
      </c>
      <c r="F12711" s="205">
        <v>374315</v>
      </c>
      <c r="G12711" s="205" t="s">
        <v>284</v>
      </c>
      <c r="H12711" s="207" t="s">
        <v>1027</v>
      </c>
      <c r="I12711" s="207" t="s">
        <v>242</v>
      </c>
      <c r="J12711" s="207">
        <v>-131.97999999999999</v>
      </c>
      <c r="K12711" s="79" t="str">
        <f>IFERROR(IFERROR(VLOOKUP(I12711,'DE-PARA'!B:D,3,0),VLOOKUP(I12711,'DE-PARA'!C:D,2,0)),"NÃO ENCONTRADO")</f>
        <v>Materiais</v>
      </c>
      <c r="L12711" s="56" t="str">
        <f>VLOOKUP(K12711,'Base -Receita-Despesa'!$B:$AS,1,FALSE)</f>
        <v>Materiais</v>
      </c>
    </row>
    <row r="12712" spans="1:12" x14ac:dyDescent="0.3">
      <c r="A12712" s="286" t="str">
        <f t="shared" si="396"/>
        <v>2019</v>
      </c>
      <c r="B12712" s="205" t="s">
        <v>679</v>
      </c>
      <c r="C12712" s="205" t="s">
        <v>680</v>
      </c>
      <c r="D12712" s="72" t="str">
        <f t="shared" si="397"/>
        <v>ago/2019</v>
      </c>
      <c r="E12712" s="206">
        <v>43698</v>
      </c>
      <c r="F12712" s="205">
        <v>374319</v>
      </c>
      <c r="G12712" s="205" t="s">
        <v>284</v>
      </c>
      <c r="H12712" s="207" t="s">
        <v>1027</v>
      </c>
      <c r="I12712" s="207" t="s">
        <v>242</v>
      </c>
      <c r="J12712" s="207">
        <v>-651.26</v>
      </c>
      <c r="K12712" s="79" t="str">
        <f>IFERROR(IFERROR(VLOOKUP(I12712,'DE-PARA'!B:D,3,0),VLOOKUP(I12712,'DE-PARA'!C:D,2,0)),"NÃO ENCONTRADO")</f>
        <v>Materiais</v>
      </c>
      <c r="L12712" s="56" t="str">
        <f>VLOOKUP(K12712,'Base -Receita-Despesa'!$B:$AS,1,FALSE)</f>
        <v>Materiais</v>
      </c>
    </row>
    <row r="12713" spans="1:12" x14ac:dyDescent="0.3">
      <c r="A12713" s="286" t="str">
        <f t="shared" si="396"/>
        <v>2019</v>
      </c>
      <c r="B12713" s="205" t="s">
        <v>679</v>
      </c>
      <c r="C12713" s="205" t="s">
        <v>680</v>
      </c>
      <c r="D12713" s="72" t="str">
        <f t="shared" si="397"/>
        <v>ago/2019</v>
      </c>
      <c r="E12713" s="206">
        <v>43698</v>
      </c>
      <c r="F12713" s="205">
        <v>374321</v>
      </c>
      <c r="G12713" s="205" t="s">
        <v>284</v>
      </c>
      <c r="H12713" s="207" t="s">
        <v>1027</v>
      </c>
      <c r="I12713" s="207" t="s">
        <v>242</v>
      </c>
      <c r="J12713" s="207">
        <v>-986.75</v>
      </c>
      <c r="K12713" s="79" t="str">
        <f>IFERROR(IFERROR(VLOOKUP(I12713,'DE-PARA'!B:D,3,0),VLOOKUP(I12713,'DE-PARA'!C:D,2,0)),"NÃO ENCONTRADO")</f>
        <v>Materiais</v>
      </c>
      <c r="L12713" s="56" t="str">
        <f>VLOOKUP(K12713,'Base -Receita-Despesa'!$B:$AS,1,FALSE)</f>
        <v>Materiais</v>
      </c>
    </row>
    <row r="12714" spans="1:12" x14ac:dyDescent="0.3">
      <c r="A12714" s="286" t="str">
        <f t="shared" si="396"/>
        <v>2019</v>
      </c>
      <c r="B12714" s="205" t="s">
        <v>679</v>
      </c>
      <c r="C12714" s="205" t="s">
        <v>680</v>
      </c>
      <c r="D12714" s="72" t="str">
        <f t="shared" si="397"/>
        <v>ago/2019</v>
      </c>
      <c r="E12714" s="206">
        <v>43698</v>
      </c>
      <c r="F12714" s="205">
        <v>374329</v>
      </c>
      <c r="G12714" s="205" t="s">
        <v>284</v>
      </c>
      <c r="H12714" s="207" t="s">
        <v>1027</v>
      </c>
      <c r="I12714" s="207" t="s">
        <v>242</v>
      </c>
      <c r="J12714" s="207">
        <v>-641.74</v>
      </c>
      <c r="K12714" s="79" t="str">
        <f>IFERROR(IFERROR(VLOOKUP(I12714,'DE-PARA'!B:D,3,0),VLOOKUP(I12714,'DE-PARA'!C:D,2,0)),"NÃO ENCONTRADO")</f>
        <v>Materiais</v>
      </c>
      <c r="L12714" s="56" t="str">
        <f>VLOOKUP(K12714,'Base -Receita-Despesa'!$B:$AS,1,FALSE)</f>
        <v>Materiais</v>
      </c>
    </row>
    <row r="12715" spans="1:12" x14ac:dyDescent="0.3">
      <c r="A12715" s="286" t="str">
        <f t="shared" si="396"/>
        <v>2019</v>
      </c>
      <c r="B12715" s="205" t="s">
        <v>679</v>
      </c>
      <c r="C12715" s="205" t="s">
        <v>680</v>
      </c>
      <c r="D12715" s="72" t="str">
        <f t="shared" si="397"/>
        <v>ago/2019</v>
      </c>
      <c r="E12715" s="206">
        <v>43698</v>
      </c>
      <c r="F12715" s="205">
        <v>375457</v>
      </c>
      <c r="G12715" s="205" t="s">
        <v>284</v>
      </c>
      <c r="H12715" s="207" t="s">
        <v>1027</v>
      </c>
      <c r="I12715" s="207" t="s">
        <v>242</v>
      </c>
      <c r="J12715" s="207">
        <v>-583.29999999999995</v>
      </c>
      <c r="K12715" s="79" t="str">
        <f>IFERROR(IFERROR(VLOOKUP(I12715,'DE-PARA'!B:D,3,0),VLOOKUP(I12715,'DE-PARA'!C:D,2,0)),"NÃO ENCONTRADO")</f>
        <v>Materiais</v>
      </c>
      <c r="L12715" s="56" t="str">
        <f>VLOOKUP(K12715,'Base -Receita-Despesa'!$B:$AS,1,FALSE)</f>
        <v>Materiais</v>
      </c>
    </row>
    <row r="12716" spans="1:12" x14ac:dyDescent="0.3">
      <c r="A12716" s="286" t="str">
        <f t="shared" si="396"/>
        <v>2019</v>
      </c>
      <c r="B12716" s="205" t="s">
        <v>679</v>
      </c>
      <c r="C12716" s="205" t="s">
        <v>680</v>
      </c>
      <c r="D12716" s="72" t="str">
        <f t="shared" si="397"/>
        <v>ago/2019</v>
      </c>
      <c r="E12716" s="206">
        <v>43698</v>
      </c>
      <c r="F12716" s="205">
        <v>375460</v>
      </c>
      <c r="G12716" s="205" t="s">
        <v>284</v>
      </c>
      <c r="H12716" s="207" t="s">
        <v>1027</v>
      </c>
      <c r="I12716" s="207" t="s">
        <v>242</v>
      </c>
      <c r="J12716" s="207">
        <v>-583.29999999999995</v>
      </c>
      <c r="K12716" s="79" t="str">
        <f>IFERROR(IFERROR(VLOOKUP(I12716,'DE-PARA'!B:D,3,0),VLOOKUP(I12716,'DE-PARA'!C:D,2,0)),"NÃO ENCONTRADO")</f>
        <v>Materiais</v>
      </c>
      <c r="L12716" s="56" t="str">
        <f>VLOOKUP(K12716,'Base -Receita-Despesa'!$B:$AS,1,FALSE)</f>
        <v>Materiais</v>
      </c>
    </row>
    <row r="12717" spans="1:12" x14ac:dyDescent="0.3">
      <c r="A12717" s="286" t="str">
        <f t="shared" si="396"/>
        <v>2019</v>
      </c>
      <c r="B12717" s="205" t="s">
        <v>679</v>
      </c>
      <c r="C12717" s="205" t="s">
        <v>680</v>
      </c>
      <c r="D12717" s="72" t="str">
        <f t="shared" si="397"/>
        <v>ago/2019</v>
      </c>
      <c r="E12717" s="206">
        <v>43698</v>
      </c>
      <c r="F12717" s="205">
        <v>375463</v>
      </c>
      <c r="G12717" s="205" t="s">
        <v>284</v>
      </c>
      <c r="H12717" s="207" t="s">
        <v>1027</v>
      </c>
      <c r="I12717" s="207" t="s">
        <v>242</v>
      </c>
      <c r="J12717" s="207">
        <v>-247.93</v>
      </c>
      <c r="K12717" s="79" t="str">
        <f>IFERROR(IFERROR(VLOOKUP(I12717,'DE-PARA'!B:D,3,0),VLOOKUP(I12717,'DE-PARA'!C:D,2,0)),"NÃO ENCONTRADO")</f>
        <v>Materiais</v>
      </c>
      <c r="L12717" s="56" t="str">
        <f>VLOOKUP(K12717,'Base -Receita-Despesa'!$B:$AS,1,FALSE)</f>
        <v>Materiais</v>
      </c>
    </row>
    <row r="12718" spans="1:12" x14ac:dyDescent="0.3">
      <c r="A12718" s="286" t="str">
        <f t="shared" si="396"/>
        <v>2019</v>
      </c>
      <c r="B12718" s="205" t="s">
        <v>679</v>
      </c>
      <c r="C12718" s="205" t="s">
        <v>680</v>
      </c>
      <c r="D12718" s="72" t="str">
        <f t="shared" si="397"/>
        <v>ago/2019</v>
      </c>
      <c r="E12718" s="206">
        <v>43698</v>
      </c>
      <c r="F12718" s="212">
        <v>375468</v>
      </c>
      <c r="G12718" s="205" t="s">
        <v>284</v>
      </c>
      <c r="H12718" s="207" t="s">
        <v>1027</v>
      </c>
      <c r="I12718" s="207" t="s">
        <v>242</v>
      </c>
      <c r="J12718" s="229">
        <v>-49.88</v>
      </c>
      <c r="K12718" s="79" t="str">
        <f>IFERROR(IFERROR(VLOOKUP(I12718,'DE-PARA'!B:D,3,0),VLOOKUP(I12718,'DE-PARA'!C:D,2,0)),"NÃO ENCONTRADO")</f>
        <v>Materiais</v>
      </c>
      <c r="L12718" s="56" t="str">
        <f>VLOOKUP(K12718,'Base -Receita-Despesa'!$B:$AS,1,FALSE)</f>
        <v>Materiais</v>
      </c>
    </row>
    <row r="12719" spans="1:12" x14ac:dyDescent="0.3">
      <c r="A12719" s="286" t="str">
        <f t="shared" si="396"/>
        <v>2019</v>
      </c>
      <c r="B12719" s="205" t="s">
        <v>679</v>
      </c>
      <c r="C12719" s="205" t="s">
        <v>680</v>
      </c>
      <c r="D12719" s="72" t="str">
        <f t="shared" si="397"/>
        <v>ago/2019</v>
      </c>
      <c r="E12719" s="206">
        <v>43698</v>
      </c>
      <c r="F12719" s="205">
        <v>375470</v>
      </c>
      <c r="G12719" s="205" t="s">
        <v>284</v>
      </c>
      <c r="H12719" s="207" t="s">
        <v>1027</v>
      </c>
      <c r="I12719" s="207" t="s">
        <v>242</v>
      </c>
      <c r="J12719" s="207">
        <v>-259.83999999999997</v>
      </c>
      <c r="K12719" s="79" t="str">
        <f>IFERROR(IFERROR(VLOOKUP(I12719,'DE-PARA'!B:D,3,0),VLOOKUP(I12719,'DE-PARA'!C:D,2,0)),"NÃO ENCONTRADO")</f>
        <v>Materiais</v>
      </c>
      <c r="L12719" s="56" t="str">
        <f>VLOOKUP(K12719,'Base -Receita-Despesa'!$B:$AS,1,FALSE)</f>
        <v>Materiais</v>
      </c>
    </row>
    <row r="12720" spans="1:12" x14ac:dyDescent="0.3">
      <c r="A12720" s="286" t="str">
        <f t="shared" si="396"/>
        <v>2019</v>
      </c>
      <c r="B12720" s="205" t="s">
        <v>679</v>
      </c>
      <c r="C12720" s="205" t="s">
        <v>680</v>
      </c>
      <c r="D12720" s="72" t="str">
        <f t="shared" si="397"/>
        <v>ago/2019</v>
      </c>
      <c r="E12720" s="206">
        <v>43698</v>
      </c>
      <c r="F12720" s="205">
        <v>375472</v>
      </c>
      <c r="G12720" s="205" t="s">
        <v>284</v>
      </c>
      <c r="H12720" s="207" t="s">
        <v>1027</v>
      </c>
      <c r="I12720" s="207" t="s">
        <v>242</v>
      </c>
      <c r="J12720" s="207">
        <v>-986.75</v>
      </c>
      <c r="K12720" s="79" t="str">
        <f>IFERROR(IFERROR(VLOOKUP(I12720,'DE-PARA'!B:D,3,0),VLOOKUP(I12720,'DE-PARA'!C:D,2,0)),"NÃO ENCONTRADO")</f>
        <v>Materiais</v>
      </c>
      <c r="L12720" s="56" t="str">
        <f>VLOOKUP(K12720,'Base -Receita-Despesa'!$B:$AS,1,FALSE)</f>
        <v>Materiais</v>
      </c>
    </row>
    <row r="12721" spans="1:12" x14ac:dyDescent="0.3">
      <c r="A12721" s="286" t="str">
        <f t="shared" si="396"/>
        <v>2019</v>
      </c>
      <c r="B12721" s="205" t="s">
        <v>679</v>
      </c>
      <c r="C12721" s="205" t="s">
        <v>680</v>
      </c>
      <c r="D12721" s="72" t="str">
        <f t="shared" si="397"/>
        <v>ago/2019</v>
      </c>
      <c r="E12721" s="206">
        <v>43698</v>
      </c>
      <c r="F12721" s="205">
        <v>375473</v>
      </c>
      <c r="G12721" s="205" t="s">
        <v>284</v>
      </c>
      <c r="H12721" s="207" t="s">
        <v>1027</v>
      </c>
      <c r="I12721" s="207" t="s">
        <v>242</v>
      </c>
      <c r="J12721" s="207">
        <v>-842.92</v>
      </c>
      <c r="K12721" s="79" t="str">
        <f>IFERROR(IFERROR(VLOOKUP(I12721,'DE-PARA'!B:D,3,0),VLOOKUP(I12721,'DE-PARA'!C:D,2,0)),"NÃO ENCONTRADO")</f>
        <v>Materiais</v>
      </c>
      <c r="L12721" s="56" t="str">
        <f>VLOOKUP(K12721,'Base -Receita-Despesa'!$B:$AS,1,FALSE)</f>
        <v>Materiais</v>
      </c>
    </row>
    <row r="12722" spans="1:12" x14ac:dyDescent="0.3">
      <c r="A12722" s="286" t="str">
        <f t="shared" si="396"/>
        <v>2019</v>
      </c>
      <c r="B12722" s="205" t="s">
        <v>679</v>
      </c>
      <c r="C12722" s="205" t="s">
        <v>680</v>
      </c>
      <c r="D12722" s="72" t="str">
        <f t="shared" si="397"/>
        <v>ago/2019</v>
      </c>
      <c r="E12722" s="206">
        <v>43698</v>
      </c>
      <c r="F12722" s="205">
        <v>375475</v>
      </c>
      <c r="G12722" s="205" t="s">
        <v>284</v>
      </c>
      <c r="H12722" s="207" t="s">
        <v>1027</v>
      </c>
      <c r="I12722" s="207" t="s">
        <v>242</v>
      </c>
      <c r="J12722" s="207">
        <v>-986.75</v>
      </c>
      <c r="K12722" s="79" t="str">
        <f>IFERROR(IFERROR(VLOOKUP(I12722,'DE-PARA'!B:D,3,0),VLOOKUP(I12722,'DE-PARA'!C:D,2,0)),"NÃO ENCONTRADO")</f>
        <v>Materiais</v>
      </c>
      <c r="L12722" s="56" t="str">
        <f>VLOOKUP(K12722,'Base -Receita-Despesa'!$B:$AS,1,FALSE)</f>
        <v>Materiais</v>
      </c>
    </row>
    <row r="12723" spans="1:12" x14ac:dyDescent="0.3">
      <c r="A12723" s="286" t="str">
        <f t="shared" si="396"/>
        <v>2019</v>
      </c>
      <c r="B12723" s="205" t="s">
        <v>679</v>
      </c>
      <c r="C12723" s="205" t="s">
        <v>680</v>
      </c>
      <c r="D12723" s="72" t="str">
        <f t="shared" si="397"/>
        <v>ago/2019</v>
      </c>
      <c r="E12723" s="206">
        <v>43698</v>
      </c>
      <c r="F12723" s="205">
        <v>375480</v>
      </c>
      <c r="G12723" s="205" t="s">
        <v>284</v>
      </c>
      <c r="H12723" s="207" t="s">
        <v>1027</v>
      </c>
      <c r="I12723" s="207" t="s">
        <v>242</v>
      </c>
      <c r="J12723" s="207">
        <v>-505.49</v>
      </c>
      <c r="K12723" s="79" t="str">
        <f>IFERROR(IFERROR(VLOOKUP(I12723,'DE-PARA'!B:D,3,0),VLOOKUP(I12723,'DE-PARA'!C:D,2,0)),"NÃO ENCONTRADO")</f>
        <v>Materiais</v>
      </c>
      <c r="L12723" s="56" t="str">
        <f>VLOOKUP(K12723,'Base -Receita-Despesa'!$B:$AS,1,FALSE)</f>
        <v>Materiais</v>
      </c>
    </row>
    <row r="12724" spans="1:12" x14ac:dyDescent="0.3">
      <c r="A12724" s="286" t="str">
        <f t="shared" si="396"/>
        <v>2019</v>
      </c>
      <c r="B12724" s="205" t="s">
        <v>679</v>
      </c>
      <c r="C12724" s="205" t="s">
        <v>680</v>
      </c>
      <c r="D12724" s="72" t="str">
        <f t="shared" si="397"/>
        <v>ago/2019</v>
      </c>
      <c r="E12724" s="206">
        <v>43698</v>
      </c>
      <c r="F12724" s="205">
        <v>375514</v>
      </c>
      <c r="G12724" s="205" t="s">
        <v>284</v>
      </c>
      <c r="H12724" s="207" t="s">
        <v>1027</v>
      </c>
      <c r="I12724" s="207" t="s">
        <v>242</v>
      </c>
      <c r="J12724" s="207">
        <v>-842.92</v>
      </c>
      <c r="K12724" s="79" t="str">
        <f>IFERROR(IFERROR(VLOOKUP(I12724,'DE-PARA'!B:D,3,0),VLOOKUP(I12724,'DE-PARA'!C:D,2,0)),"NÃO ENCONTRADO")</f>
        <v>Materiais</v>
      </c>
      <c r="L12724" s="56" t="str">
        <f>VLOOKUP(K12724,'Base -Receita-Despesa'!$B:$AS,1,FALSE)</f>
        <v>Materiais</v>
      </c>
    </row>
    <row r="12725" spans="1:12" x14ac:dyDescent="0.3">
      <c r="A12725" s="286" t="str">
        <f t="shared" si="396"/>
        <v>2019</v>
      </c>
      <c r="B12725" s="205" t="s">
        <v>679</v>
      </c>
      <c r="C12725" s="205" t="s">
        <v>680</v>
      </c>
      <c r="D12725" s="72" t="str">
        <f t="shared" si="397"/>
        <v>ago/2019</v>
      </c>
      <c r="E12725" s="206">
        <v>43698</v>
      </c>
      <c r="F12725" s="205">
        <v>375515</v>
      </c>
      <c r="G12725" s="205" t="s">
        <v>284</v>
      </c>
      <c r="H12725" s="207" t="s">
        <v>1027</v>
      </c>
      <c r="I12725" s="207" t="s">
        <v>242</v>
      </c>
      <c r="J12725" s="207">
        <v>-266.52</v>
      </c>
      <c r="K12725" s="79" t="str">
        <f>IFERROR(IFERROR(VLOOKUP(I12725,'DE-PARA'!B:D,3,0),VLOOKUP(I12725,'DE-PARA'!C:D,2,0)),"NÃO ENCONTRADO")</f>
        <v>Materiais</v>
      </c>
      <c r="L12725" s="56" t="str">
        <f>VLOOKUP(K12725,'Base -Receita-Despesa'!$B:$AS,1,FALSE)</f>
        <v>Materiais</v>
      </c>
    </row>
    <row r="12726" spans="1:12" x14ac:dyDescent="0.3">
      <c r="A12726" s="286" t="str">
        <f t="shared" si="396"/>
        <v>2019</v>
      </c>
      <c r="B12726" s="205" t="s">
        <v>679</v>
      </c>
      <c r="C12726" s="205" t="s">
        <v>680</v>
      </c>
      <c r="D12726" s="72" t="str">
        <f t="shared" si="397"/>
        <v>ago/2019</v>
      </c>
      <c r="E12726" s="206">
        <v>43698</v>
      </c>
      <c r="F12726" s="205">
        <v>375516</v>
      </c>
      <c r="G12726" s="205" t="s">
        <v>284</v>
      </c>
      <c r="H12726" s="207" t="s">
        <v>1027</v>
      </c>
      <c r="I12726" s="207" t="s">
        <v>242</v>
      </c>
      <c r="J12726" s="207">
        <v>-243.78</v>
      </c>
      <c r="K12726" s="79" t="str">
        <f>IFERROR(IFERROR(VLOOKUP(I12726,'DE-PARA'!B:D,3,0),VLOOKUP(I12726,'DE-PARA'!C:D,2,0)),"NÃO ENCONTRADO")</f>
        <v>Materiais</v>
      </c>
      <c r="L12726" s="56" t="str">
        <f>VLOOKUP(K12726,'Base -Receita-Despesa'!$B:$AS,1,FALSE)</f>
        <v>Materiais</v>
      </c>
    </row>
    <row r="12727" spans="1:12" x14ac:dyDescent="0.3">
      <c r="A12727" s="286" t="str">
        <f t="shared" ref="A12727:A12790" si="398">IF(K12727="NÃO ENCONTRADO",0,RIGHT(D12727,4))</f>
        <v>2019</v>
      </c>
      <c r="B12727" s="205" t="s">
        <v>679</v>
      </c>
      <c r="C12727" s="205" t="s">
        <v>680</v>
      </c>
      <c r="D12727" s="72" t="str">
        <f t="shared" si="397"/>
        <v>ago/2019</v>
      </c>
      <c r="E12727" s="206">
        <v>43698</v>
      </c>
      <c r="F12727" s="205">
        <v>375518</v>
      </c>
      <c r="G12727" s="205" t="s">
        <v>284</v>
      </c>
      <c r="H12727" s="207" t="s">
        <v>1027</v>
      </c>
      <c r="I12727" s="207" t="s">
        <v>242</v>
      </c>
      <c r="J12727" s="207">
        <v>-637.83000000000004</v>
      </c>
      <c r="K12727" s="79" t="str">
        <f>IFERROR(IFERROR(VLOOKUP(I12727,'DE-PARA'!B:D,3,0),VLOOKUP(I12727,'DE-PARA'!C:D,2,0)),"NÃO ENCONTRADO")</f>
        <v>Materiais</v>
      </c>
      <c r="L12727" s="56" t="str">
        <f>VLOOKUP(K12727,'Base -Receita-Despesa'!$B:$AS,1,FALSE)</f>
        <v>Materiais</v>
      </c>
    </row>
    <row r="12728" spans="1:12" x14ac:dyDescent="0.3">
      <c r="A12728" s="286" t="str">
        <f t="shared" si="398"/>
        <v>2019</v>
      </c>
      <c r="B12728" s="205" t="s">
        <v>679</v>
      </c>
      <c r="C12728" s="205" t="s">
        <v>680</v>
      </c>
      <c r="D12728" s="72" t="str">
        <f t="shared" si="397"/>
        <v>ago/2019</v>
      </c>
      <c r="E12728" s="206">
        <v>43698</v>
      </c>
      <c r="F12728" s="205">
        <v>375688</v>
      </c>
      <c r="G12728" s="205" t="s">
        <v>284</v>
      </c>
      <c r="H12728" s="207" t="s">
        <v>1027</v>
      </c>
      <c r="I12728" s="207" t="s">
        <v>242</v>
      </c>
      <c r="J12728" s="207">
        <v>-976.89</v>
      </c>
      <c r="K12728" s="79" t="str">
        <f>IFERROR(IFERROR(VLOOKUP(I12728,'DE-PARA'!B:D,3,0),VLOOKUP(I12728,'DE-PARA'!C:D,2,0)),"NÃO ENCONTRADO")</f>
        <v>Materiais</v>
      </c>
      <c r="L12728" s="56" t="str">
        <f>VLOOKUP(K12728,'Base -Receita-Despesa'!$B:$AS,1,FALSE)</f>
        <v>Materiais</v>
      </c>
    </row>
    <row r="12729" spans="1:12" x14ac:dyDescent="0.3">
      <c r="A12729" s="286" t="str">
        <f t="shared" si="398"/>
        <v>2019</v>
      </c>
      <c r="B12729" s="205" t="s">
        <v>679</v>
      </c>
      <c r="C12729" s="205" t="s">
        <v>680</v>
      </c>
      <c r="D12729" s="72" t="str">
        <f t="shared" si="397"/>
        <v>ago/2019</v>
      </c>
      <c r="E12729" s="206">
        <v>43698</v>
      </c>
      <c r="F12729" s="205">
        <v>376170</v>
      </c>
      <c r="G12729" s="205" t="s">
        <v>284</v>
      </c>
      <c r="H12729" s="207" t="s">
        <v>1027</v>
      </c>
      <c r="I12729" s="207" t="s">
        <v>242</v>
      </c>
      <c r="J12729" s="207">
        <v>-325.63</v>
      </c>
      <c r="K12729" s="79" t="str">
        <f>IFERROR(IFERROR(VLOOKUP(I12729,'DE-PARA'!B:D,3,0),VLOOKUP(I12729,'DE-PARA'!C:D,2,0)),"NÃO ENCONTRADO")</f>
        <v>Materiais</v>
      </c>
      <c r="L12729" s="56" t="str">
        <f>VLOOKUP(K12729,'Base -Receita-Despesa'!$B:$AS,1,FALSE)</f>
        <v>Materiais</v>
      </c>
    </row>
    <row r="12730" spans="1:12" x14ac:dyDescent="0.3">
      <c r="A12730" s="286" t="str">
        <f t="shared" si="398"/>
        <v>2019</v>
      </c>
      <c r="B12730" s="205" t="s">
        <v>679</v>
      </c>
      <c r="C12730" s="205" t="s">
        <v>680</v>
      </c>
      <c r="D12730" s="72" t="str">
        <f t="shared" si="397"/>
        <v>ago/2019</v>
      </c>
      <c r="E12730" s="206">
        <v>43698</v>
      </c>
      <c r="F12730" s="205">
        <v>376568</v>
      </c>
      <c r="G12730" s="205" t="s">
        <v>284</v>
      </c>
      <c r="H12730" s="207" t="s">
        <v>1027</v>
      </c>
      <c r="I12730" s="207" t="s">
        <v>242</v>
      </c>
      <c r="J12730" s="207">
        <v>-247.93</v>
      </c>
      <c r="K12730" s="79" t="str">
        <f>IFERROR(IFERROR(VLOOKUP(I12730,'DE-PARA'!B:D,3,0),VLOOKUP(I12730,'DE-PARA'!C:D,2,0)),"NÃO ENCONTRADO")</f>
        <v>Materiais</v>
      </c>
      <c r="L12730" s="56" t="str">
        <f>VLOOKUP(K12730,'Base -Receita-Despesa'!$B:$AS,1,FALSE)</f>
        <v>Materiais</v>
      </c>
    </row>
    <row r="12731" spans="1:12" x14ac:dyDescent="0.3">
      <c r="A12731" s="286" t="str">
        <f t="shared" si="398"/>
        <v>2019</v>
      </c>
      <c r="B12731" s="205" t="s">
        <v>679</v>
      </c>
      <c r="C12731" s="205" t="s">
        <v>680</v>
      </c>
      <c r="D12731" s="72" t="str">
        <f t="shared" si="397"/>
        <v>ago/2019</v>
      </c>
      <c r="E12731" s="206">
        <v>43698</v>
      </c>
      <c r="F12731" s="205">
        <v>376569</v>
      </c>
      <c r="G12731" s="205" t="s">
        <v>284</v>
      </c>
      <c r="H12731" s="207" t="s">
        <v>1027</v>
      </c>
      <c r="I12731" s="207" t="s">
        <v>242</v>
      </c>
      <c r="J12731" s="207">
        <v>-842.92</v>
      </c>
      <c r="K12731" s="79" t="str">
        <f>IFERROR(IFERROR(VLOOKUP(I12731,'DE-PARA'!B:D,3,0),VLOOKUP(I12731,'DE-PARA'!C:D,2,0)),"NÃO ENCONTRADO")</f>
        <v>Materiais</v>
      </c>
      <c r="L12731" s="56" t="str">
        <f>VLOOKUP(K12731,'Base -Receita-Despesa'!$B:$AS,1,FALSE)</f>
        <v>Materiais</v>
      </c>
    </row>
    <row r="12732" spans="1:12" x14ac:dyDescent="0.3">
      <c r="A12732" s="286" t="str">
        <f t="shared" si="398"/>
        <v>2019</v>
      </c>
      <c r="B12732" s="205" t="s">
        <v>679</v>
      </c>
      <c r="C12732" s="205" t="s">
        <v>680</v>
      </c>
      <c r="D12732" s="72" t="str">
        <f t="shared" si="397"/>
        <v>ago/2019</v>
      </c>
      <c r="E12732" s="206">
        <v>43698</v>
      </c>
      <c r="F12732" s="205">
        <v>376576</v>
      </c>
      <c r="G12732" s="205" t="s">
        <v>284</v>
      </c>
      <c r="H12732" s="207" t="s">
        <v>1027</v>
      </c>
      <c r="I12732" s="207" t="s">
        <v>242</v>
      </c>
      <c r="J12732" s="207">
        <v>-553.24</v>
      </c>
      <c r="K12732" s="79" t="str">
        <f>IFERROR(IFERROR(VLOOKUP(I12732,'DE-PARA'!B:D,3,0),VLOOKUP(I12732,'DE-PARA'!C:D,2,0)),"NÃO ENCONTRADO")</f>
        <v>Materiais</v>
      </c>
      <c r="L12732" s="56" t="str">
        <f>VLOOKUP(K12732,'Base -Receita-Despesa'!$B:$AS,1,FALSE)</f>
        <v>Materiais</v>
      </c>
    </row>
    <row r="12733" spans="1:12" x14ac:dyDescent="0.3">
      <c r="A12733" s="286" t="str">
        <f t="shared" si="398"/>
        <v>2019</v>
      </c>
      <c r="B12733" s="205" t="s">
        <v>679</v>
      </c>
      <c r="C12733" s="205" t="s">
        <v>680</v>
      </c>
      <c r="D12733" s="72" t="str">
        <f t="shared" si="397"/>
        <v>ago/2019</v>
      </c>
      <c r="E12733" s="206">
        <v>43698</v>
      </c>
      <c r="F12733" s="205">
        <v>376579</v>
      </c>
      <c r="G12733" s="205" t="s">
        <v>284</v>
      </c>
      <c r="H12733" s="207" t="s">
        <v>1027</v>
      </c>
      <c r="I12733" s="207" t="s">
        <v>242</v>
      </c>
      <c r="J12733" s="207">
        <v>-330.86</v>
      </c>
      <c r="K12733" s="79" t="str">
        <f>IFERROR(IFERROR(VLOOKUP(I12733,'DE-PARA'!B:D,3,0),VLOOKUP(I12733,'DE-PARA'!C:D,2,0)),"NÃO ENCONTRADO")</f>
        <v>Materiais</v>
      </c>
      <c r="L12733" s="56" t="str">
        <f>VLOOKUP(K12733,'Base -Receita-Despesa'!$B:$AS,1,FALSE)</f>
        <v>Materiais</v>
      </c>
    </row>
    <row r="12734" spans="1:12" x14ac:dyDescent="0.3">
      <c r="A12734" s="286" t="str">
        <f t="shared" si="398"/>
        <v>2019</v>
      </c>
      <c r="B12734" s="205" t="s">
        <v>679</v>
      </c>
      <c r="C12734" s="205" t="s">
        <v>680</v>
      </c>
      <c r="D12734" s="72" t="str">
        <f t="shared" si="397"/>
        <v>ago/2019</v>
      </c>
      <c r="E12734" s="206">
        <v>43698</v>
      </c>
      <c r="F12734" s="205">
        <v>376597</v>
      </c>
      <c r="G12734" s="205" t="s">
        <v>284</v>
      </c>
      <c r="H12734" s="207" t="s">
        <v>1027</v>
      </c>
      <c r="I12734" s="207" t="s">
        <v>242</v>
      </c>
      <c r="J12734" s="207">
        <v>-842.92</v>
      </c>
      <c r="K12734" s="79" t="str">
        <f>IFERROR(IFERROR(VLOOKUP(I12734,'DE-PARA'!B:D,3,0),VLOOKUP(I12734,'DE-PARA'!C:D,2,0)),"NÃO ENCONTRADO")</f>
        <v>Materiais</v>
      </c>
      <c r="L12734" s="56" t="str">
        <f>VLOOKUP(K12734,'Base -Receita-Despesa'!$B:$AS,1,FALSE)</f>
        <v>Materiais</v>
      </c>
    </row>
    <row r="12735" spans="1:12" x14ac:dyDescent="0.3">
      <c r="A12735" s="286" t="str">
        <f t="shared" si="398"/>
        <v>2019</v>
      </c>
      <c r="B12735" s="205" t="s">
        <v>679</v>
      </c>
      <c r="C12735" s="205" t="s">
        <v>680</v>
      </c>
      <c r="D12735" s="72" t="str">
        <f t="shared" si="397"/>
        <v>ago/2019</v>
      </c>
      <c r="E12735" s="206">
        <v>43698</v>
      </c>
      <c r="F12735" s="205">
        <v>376599</v>
      </c>
      <c r="G12735" s="205" t="s">
        <v>284</v>
      </c>
      <c r="H12735" s="207" t="s">
        <v>1027</v>
      </c>
      <c r="I12735" s="207" t="s">
        <v>242</v>
      </c>
      <c r="J12735" s="207">
        <v>-651.26</v>
      </c>
      <c r="K12735" s="79" t="str">
        <f>IFERROR(IFERROR(VLOOKUP(I12735,'DE-PARA'!B:D,3,0),VLOOKUP(I12735,'DE-PARA'!C:D,2,0)),"NÃO ENCONTRADO")</f>
        <v>Materiais</v>
      </c>
      <c r="L12735" s="56" t="str">
        <f>VLOOKUP(K12735,'Base -Receita-Despesa'!$B:$AS,1,FALSE)</f>
        <v>Materiais</v>
      </c>
    </row>
    <row r="12736" spans="1:12" x14ac:dyDescent="0.3">
      <c r="A12736" s="286" t="str">
        <f t="shared" si="398"/>
        <v>2019</v>
      </c>
      <c r="B12736" s="205" t="s">
        <v>679</v>
      </c>
      <c r="C12736" s="205" t="s">
        <v>680</v>
      </c>
      <c r="D12736" s="72" t="str">
        <f t="shared" si="397"/>
        <v>ago/2019</v>
      </c>
      <c r="E12736" s="206">
        <v>43698</v>
      </c>
      <c r="F12736" s="205">
        <v>376603</v>
      </c>
      <c r="G12736" s="205" t="s">
        <v>284</v>
      </c>
      <c r="H12736" s="207" t="s">
        <v>1027</v>
      </c>
      <c r="I12736" s="207" t="s">
        <v>242</v>
      </c>
      <c r="J12736" s="207">
        <v>-269.91000000000003</v>
      </c>
      <c r="K12736" s="79" t="str">
        <f>IFERROR(IFERROR(VLOOKUP(I12736,'DE-PARA'!B:D,3,0),VLOOKUP(I12736,'DE-PARA'!C:D,2,0)),"NÃO ENCONTRADO")</f>
        <v>Materiais</v>
      </c>
      <c r="L12736" s="56" t="str">
        <f>VLOOKUP(K12736,'Base -Receita-Despesa'!$B:$AS,1,FALSE)</f>
        <v>Materiais</v>
      </c>
    </row>
    <row r="12737" spans="1:12" x14ac:dyDescent="0.3">
      <c r="A12737" s="286" t="str">
        <f t="shared" si="398"/>
        <v>2019</v>
      </c>
      <c r="B12737" s="205" t="s">
        <v>679</v>
      </c>
      <c r="C12737" s="205" t="s">
        <v>680</v>
      </c>
      <c r="D12737" s="72" t="str">
        <f t="shared" si="397"/>
        <v>ago/2019</v>
      </c>
      <c r="E12737" s="206">
        <v>43698</v>
      </c>
      <c r="F12737" s="205">
        <v>376605</v>
      </c>
      <c r="G12737" s="205" t="s">
        <v>284</v>
      </c>
      <c r="H12737" s="207" t="s">
        <v>1027</v>
      </c>
      <c r="I12737" s="207" t="s">
        <v>242</v>
      </c>
      <c r="J12737" s="208">
        <v>-1008</v>
      </c>
      <c r="K12737" s="79" t="str">
        <f>IFERROR(IFERROR(VLOOKUP(I12737,'DE-PARA'!B:D,3,0),VLOOKUP(I12737,'DE-PARA'!C:D,2,0)),"NÃO ENCONTRADO")</f>
        <v>Materiais</v>
      </c>
      <c r="L12737" s="56" t="str">
        <f>VLOOKUP(K12737,'Base -Receita-Despesa'!$B:$AS,1,FALSE)</f>
        <v>Materiais</v>
      </c>
    </row>
    <row r="12738" spans="1:12" x14ac:dyDescent="0.3">
      <c r="A12738" s="286" t="str">
        <f t="shared" si="398"/>
        <v>2019</v>
      </c>
      <c r="B12738" s="205" t="s">
        <v>679</v>
      </c>
      <c r="C12738" s="205" t="s">
        <v>680</v>
      </c>
      <c r="D12738" s="72" t="str">
        <f t="shared" si="397"/>
        <v>ago/2019</v>
      </c>
      <c r="E12738" s="206">
        <v>43698</v>
      </c>
      <c r="F12738" s="205">
        <v>376607</v>
      </c>
      <c r="G12738" s="205" t="s">
        <v>284</v>
      </c>
      <c r="H12738" s="207" t="s">
        <v>1027</v>
      </c>
      <c r="I12738" s="207" t="s">
        <v>242</v>
      </c>
      <c r="J12738" s="208">
        <v>-1008</v>
      </c>
      <c r="K12738" s="79" t="str">
        <f>IFERROR(IFERROR(VLOOKUP(I12738,'DE-PARA'!B:D,3,0),VLOOKUP(I12738,'DE-PARA'!C:D,2,0)),"NÃO ENCONTRADO")</f>
        <v>Materiais</v>
      </c>
      <c r="L12738" s="56" t="str">
        <f>VLOOKUP(K12738,'Base -Receita-Despesa'!$B:$AS,1,FALSE)</f>
        <v>Materiais</v>
      </c>
    </row>
    <row r="12739" spans="1:12" x14ac:dyDescent="0.3">
      <c r="A12739" s="286" t="str">
        <f t="shared" si="398"/>
        <v>2019</v>
      </c>
      <c r="B12739" s="205" t="s">
        <v>679</v>
      </c>
      <c r="C12739" s="205" t="s">
        <v>680</v>
      </c>
      <c r="D12739" s="72" t="str">
        <f t="shared" si="397"/>
        <v>ago/2019</v>
      </c>
      <c r="E12739" s="206">
        <v>43698</v>
      </c>
      <c r="F12739" s="205">
        <v>376610</v>
      </c>
      <c r="G12739" s="205" t="s">
        <v>284</v>
      </c>
      <c r="H12739" s="207" t="s">
        <v>1027</v>
      </c>
      <c r="I12739" s="207" t="s">
        <v>242</v>
      </c>
      <c r="J12739" s="207">
        <v>-293.39999999999998</v>
      </c>
      <c r="K12739" s="79" t="str">
        <f>IFERROR(IFERROR(VLOOKUP(I12739,'DE-PARA'!B:D,3,0),VLOOKUP(I12739,'DE-PARA'!C:D,2,0)),"NÃO ENCONTRADO")</f>
        <v>Materiais</v>
      </c>
      <c r="L12739" s="56" t="str">
        <f>VLOOKUP(K12739,'Base -Receita-Despesa'!$B:$AS,1,FALSE)</f>
        <v>Materiais</v>
      </c>
    </row>
    <row r="12740" spans="1:12" x14ac:dyDescent="0.3">
      <c r="A12740" s="286" t="str">
        <f t="shared" si="398"/>
        <v>2019</v>
      </c>
      <c r="B12740" s="205" t="s">
        <v>679</v>
      </c>
      <c r="C12740" s="205" t="s">
        <v>680</v>
      </c>
      <c r="D12740" s="72" t="str">
        <f t="shared" ref="D12740:D12803" si="399">TEXT(E12740,"mmm/aaaa")</f>
        <v>ago/2019</v>
      </c>
      <c r="E12740" s="206">
        <v>43698</v>
      </c>
      <c r="F12740" s="205">
        <v>376613</v>
      </c>
      <c r="G12740" s="205" t="s">
        <v>284</v>
      </c>
      <c r="H12740" s="207" t="s">
        <v>1027</v>
      </c>
      <c r="I12740" s="207" t="s">
        <v>242</v>
      </c>
      <c r="J12740" s="207">
        <v>-986.75</v>
      </c>
      <c r="K12740" s="79" t="str">
        <f>IFERROR(IFERROR(VLOOKUP(I12740,'DE-PARA'!B:D,3,0),VLOOKUP(I12740,'DE-PARA'!C:D,2,0)),"NÃO ENCONTRADO")</f>
        <v>Materiais</v>
      </c>
      <c r="L12740" s="56" t="str">
        <f>VLOOKUP(K12740,'Base -Receita-Despesa'!$B:$AS,1,FALSE)</f>
        <v>Materiais</v>
      </c>
    </row>
    <row r="12741" spans="1:12" x14ac:dyDescent="0.3">
      <c r="A12741" s="286" t="str">
        <f t="shared" si="398"/>
        <v>2019</v>
      </c>
      <c r="B12741" s="205" t="s">
        <v>679</v>
      </c>
      <c r="C12741" s="205" t="s">
        <v>680</v>
      </c>
      <c r="D12741" s="72" t="str">
        <f t="shared" si="399"/>
        <v>ago/2019</v>
      </c>
      <c r="E12741" s="206">
        <v>43698</v>
      </c>
      <c r="F12741" s="205">
        <v>377341</v>
      </c>
      <c r="G12741" s="205" t="s">
        <v>284</v>
      </c>
      <c r="H12741" s="207" t="s">
        <v>1027</v>
      </c>
      <c r="I12741" s="207" t="s">
        <v>242</v>
      </c>
      <c r="J12741" s="207">
        <v>-527.97</v>
      </c>
      <c r="K12741" s="79" t="str">
        <f>IFERROR(IFERROR(VLOOKUP(I12741,'DE-PARA'!B:D,3,0),VLOOKUP(I12741,'DE-PARA'!C:D,2,0)),"NÃO ENCONTRADO")</f>
        <v>Materiais</v>
      </c>
      <c r="L12741" s="56" t="str">
        <f>VLOOKUP(K12741,'Base -Receita-Despesa'!$B:$AS,1,FALSE)</f>
        <v>Materiais</v>
      </c>
    </row>
    <row r="12742" spans="1:12" x14ac:dyDescent="0.3">
      <c r="A12742" s="286" t="str">
        <f t="shared" si="398"/>
        <v>2019</v>
      </c>
      <c r="B12742" s="205" t="s">
        <v>679</v>
      </c>
      <c r="C12742" s="205" t="s">
        <v>680</v>
      </c>
      <c r="D12742" s="72" t="str">
        <f t="shared" si="399"/>
        <v>ago/2019</v>
      </c>
      <c r="E12742" s="206">
        <v>43698</v>
      </c>
      <c r="F12742" s="205">
        <v>377344</v>
      </c>
      <c r="G12742" s="205" t="s">
        <v>284</v>
      </c>
      <c r="H12742" s="207" t="s">
        <v>1027</v>
      </c>
      <c r="I12742" s="207" t="s">
        <v>242</v>
      </c>
      <c r="J12742" s="208">
        <v>-1215.94</v>
      </c>
      <c r="K12742" s="79" t="str">
        <f>IFERROR(IFERROR(VLOOKUP(I12742,'DE-PARA'!B:D,3,0),VLOOKUP(I12742,'DE-PARA'!C:D,2,0)),"NÃO ENCONTRADO")</f>
        <v>Materiais</v>
      </c>
      <c r="L12742" s="56" t="str">
        <f>VLOOKUP(K12742,'Base -Receita-Despesa'!$B:$AS,1,FALSE)</f>
        <v>Materiais</v>
      </c>
    </row>
    <row r="12743" spans="1:12" x14ac:dyDescent="0.3">
      <c r="A12743" s="286" t="str">
        <f t="shared" si="398"/>
        <v>2019</v>
      </c>
      <c r="B12743" s="205" t="s">
        <v>679</v>
      </c>
      <c r="C12743" s="205" t="s">
        <v>680</v>
      </c>
      <c r="D12743" s="72" t="str">
        <f t="shared" si="399"/>
        <v>ago/2019</v>
      </c>
      <c r="E12743" s="206">
        <v>43698</v>
      </c>
      <c r="F12743" s="205">
        <v>377370</v>
      </c>
      <c r="G12743" s="205" t="s">
        <v>284</v>
      </c>
      <c r="H12743" s="207" t="s">
        <v>1027</v>
      </c>
      <c r="I12743" s="207" t="s">
        <v>242</v>
      </c>
      <c r="J12743" s="207">
        <v>-165.43</v>
      </c>
      <c r="K12743" s="79" t="str">
        <f>IFERROR(IFERROR(VLOOKUP(I12743,'DE-PARA'!B:D,3,0),VLOOKUP(I12743,'DE-PARA'!C:D,2,0)),"NÃO ENCONTRADO")</f>
        <v>Materiais</v>
      </c>
      <c r="L12743" s="56" t="str">
        <f>VLOOKUP(K12743,'Base -Receita-Despesa'!$B:$AS,1,FALSE)</f>
        <v>Materiais</v>
      </c>
    </row>
    <row r="12744" spans="1:12" x14ac:dyDescent="0.3">
      <c r="A12744" s="286" t="str">
        <f t="shared" si="398"/>
        <v>2019</v>
      </c>
      <c r="B12744" s="205" t="s">
        <v>679</v>
      </c>
      <c r="C12744" s="205" t="s">
        <v>680</v>
      </c>
      <c r="D12744" s="72" t="str">
        <f t="shared" si="399"/>
        <v>ago/2019</v>
      </c>
      <c r="E12744" s="206">
        <v>43698</v>
      </c>
      <c r="F12744" s="205">
        <v>377373</v>
      </c>
      <c r="G12744" s="205" t="s">
        <v>284</v>
      </c>
      <c r="H12744" s="207" t="s">
        <v>1027</v>
      </c>
      <c r="I12744" s="207" t="s">
        <v>242</v>
      </c>
      <c r="J12744" s="207">
        <v>-583.29999999999995</v>
      </c>
      <c r="K12744" s="79" t="str">
        <f>IFERROR(IFERROR(VLOOKUP(I12744,'DE-PARA'!B:D,3,0),VLOOKUP(I12744,'DE-PARA'!C:D,2,0)),"NÃO ENCONTRADO")</f>
        <v>Materiais</v>
      </c>
      <c r="L12744" s="56" t="str">
        <f>VLOOKUP(K12744,'Base -Receita-Despesa'!$B:$AS,1,FALSE)</f>
        <v>Materiais</v>
      </c>
    </row>
    <row r="12745" spans="1:12" x14ac:dyDescent="0.3">
      <c r="A12745" s="286" t="str">
        <f t="shared" si="398"/>
        <v>2019</v>
      </c>
      <c r="B12745" s="205" t="s">
        <v>679</v>
      </c>
      <c r="C12745" s="205" t="s">
        <v>680</v>
      </c>
      <c r="D12745" s="72" t="str">
        <f t="shared" si="399"/>
        <v>ago/2019</v>
      </c>
      <c r="E12745" s="206">
        <v>43698</v>
      </c>
      <c r="F12745" s="205">
        <v>377374</v>
      </c>
      <c r="G12745" s="205" t="s">
        <v>284</v>
      </c>
      <c r="H12745" s="207" t="s">
        <v>1027</v>
      </c>
      <c r="I12745" s="207" t="s">
        <v>242</v>
      </c>
      <c r="J12745" s="207">
        <v>-986.75</v>
      </c>
      <c r="K12745" s="79" t="str">
        <f>IFERROR(IFERROR(VLOOKUP(I12745,'DE-PARA'!B:D,3,0),VLOOKUP(I12745,'DE-PARA'!C:D,2,0)),"NÃO ENCONTRADO")</f>
        <v>Materiais</v>
      </c>
      <c r="L12745" s="56" t="str">
        <f>VLOOKUP(K12745,'Base -Receita-Despesa'!$B:$AS,1,FALSE)</f>
        <v>Materiais</v>
      </c>
    </row>
    <row r="12746" spans="1:12" x14ac:dyDescent="0.3">
      <c r="A12746" s="286" t="str">
        <f t="shared" si="398"/>
        <v>2019</v>
      </c>
      <c r="B12746" s="205" t="s">
        <v>679</v>
      </c>
      <c r="C12746" s="205" t="s">
        <v>680</v>
      </c>
      <c r="D12746" s="72" t="str">
        <f t="shared" si="399"/>
        <v>ago/2019</v>
      </c>
      <c r="E12746" s="206">
        <v>43698</v>
      </c>
      <c r="F12746" s="205">
        <v>377375</v>
      </c>
      <c r="G12746" s="205" t="s">
        <v>284</v>
      </c>
      <c r="H12746" s="207" t="s">
        <v>1027</v>
      </c>
      <c r="I12746" s="207" t="s">
        <v>242</v>
      </c>
      <c r="J12746" s="207">
        <v>-842.92</v>
      </c>
      <c r="K12746" s="79" t="str">
        <f>IFERROR(IFERROR(VLOOKUP(I12746,'DE-PARA'!B:D,3,0),VLOOKUP(I12746,'DE-PARA'!C:D,2,0)),"NÃO ENCONTRADO")</f>
        <v>Materiais</v>
      </c>
      <c r="L12746" s="56" t="str">
        <f>VLOOKUP(K12746,'Base -Receita-Despesa'!$B:$AS,1,FALSE)</f>
        <v>Materiais</v>
      </c>
    </row>
    <row r="12747" spans="1:12" x14ac:dyDescent="0.3">
      <c r="A12747" s="286" t="str">
        <f t="shared" si="398"/>
        <v>2019</v>
      </c>
      <c r="B12747" s="205" t="s">
        <v>679</v>
      </c>
      <c r="C12747" s="205" t="s">
        <v>680</v>
      </c>
      <c r="D12747" s="72" t="str">
        <f t="shared" si="399"/>
        <v>ago/2019</v>
      </c>
      <c r="E12747" s="206">
        <v>43698</v>
      </c>
      <c r="F12747" s="205">
        <v>377378</v>
      </c>
      <c r="G12747" s="205" t="s">
        <v>284</v>
      </c>
      <c r="H12747" s="207" t="s">
        <v>1027</v>
      </c>
      <c r="I12747" s="207" t="s">
        <v>242</v>
      </c>
      <c r="J12747" s="207">
        <v>-81.260000000000005</v>
      </c>
      <c r="K12747" s="79" t="str">
        <f>IFERROR(IFERROR(VLOOKUP(I12747,'DE-PARA'!B:D,3,0),VLOOKUP(I12747,'DE-PARA'!C:D,2,0)),"NÃO ENCONTRADO")</f>
        <v>Materiais</v>
      </c>
      <c r="L12747" s="56" t="str">
        <f>VLOOKUP(K12747,'Base -Receita-Despesa'!$B:$AS,1,FALSE)</f>
        <v>Materiais</v>
      </c>
    </row>
    <row r="12748" spans="1:12" x14ac:dyDescent="0.3">
      <c r="A12748" s="286" t="str">
        <f t="shared" si="398"/>
        <v>2019</v>
      </c>
      <c r="B12748" s="205" t="s">
        <v>679</v>
      </c>
      <c r="C12748" s="205" t="s">
        <v>680</v>
      </c>
      <c r="D12748" s="72" t="str">
        <f t="shared" si="399"/>
        <v>ago/2019</v>
      </c>
      <c r="E12748" s="206">
        <v>43698</v>
      </c>
      <c r="F12748" s="205">
        <v>377383</v>
      </c>
      <c r="G12748" s="205" t="s">
        <v>284</v>
      </c>
      <c r="H12748" s="207" t="s">
        <v>1027</v>
      </c>
      <c r="I12748" s="207" t="s">
        <v>242</v>
      </c>
      <c r="J12748" s="207">
        <v>-583.29999999999995</v>
      </c>
      <c r="K12748" s="79" t="str">
        <f>IFERROR(IFERROR(VLOOKUP(I12748,'DE-PARA'!B:D,3,0),VLOOKUP(I12748,'DE-PARA'!C:D,2,0)),"NÃO ENCONTRADO")</f>
        <v>Materiais</v>
      </c>
      <c r="L12748" s="56" t="str">
        <f>VLOOKUP(K12748,'Base -Receita-Despesa'!$B:$AS,1,FALSE)</f>
        <v>Materiais</v>
      </c>
    </row>
    <row r="12749" spans="1:12" x14ac:dyDescent="0.3">
      <c r="A12749" s="286" t="str">
        <f t="shared" si="398"/>
        <v>2019</v>
      </c>
      <c r="B12749" s="205" t="s">
        <v>679</v>
      </c>
      <c r="C12749" s="205" t="s">
        <v>680</v>
      </c>
      <c r="D12749" s="72" t="str">
        <f t="shared" si="399"/>
        <v>ago/2019</v>
      </c>
      <c r="E12749" s="206">
        <v>43698</v>
      </c>
      <c r="F12749" s="205">
        <v>377629</v>
      </c>
      <c r="G12749" s="205" t="s">
        <v>284</v>
      </c>
      <c r="H12749" s="207" t="s">
        <v>1027</v>
      </c>
      <c r="I12749" s="207" t="s">
        <v>242</v>
      </c>
      <c r="J12749" s="207">
        <v>-269.91000000000003</v>
      </c>
      <c r="K12749" s="79" t="str">
        <f>IFERROR(IFERROR(VLOOKUP(I12749,'DE-PARA'!B:D,3,0),VLOOKUP(I12749,'DE-PARA'!C:D,2,0)),"NÃO ENCONTRADO")</f>
        <v>Materiais</v>
      </c>
      <c r="L12749" s="56" t="str">
        <f>VLOOKUP(K12749,'Base -Receita-Despesa'!$B:$AS,1,FALSE)</f>
        <v>Materiais</v>
      </c>
    </row>
    <row r="12750" spans="1:12" x14ac:dyDescent="0.3">
      <c r="A12750" s="286" t="str">
        <f t="shared" si="398"/>
        <v>2019</v>
      </c>
      <c r="B12750" s="205" t="s">
        <v>679</v>
      </c>
      <c r="C12750" s="205" t="s">
        <v>680</v>
      </c>
      <c r="D12750" s="72" t="str">
        <f t="shared" si="399"/>
        <v>ago/2019</v>
      </c>
      <c r="E12750" s="206">
        <v>43698</v>
      </c>
      <c r="F12750" s="205">
        <v>377633</v>
      </c>
      <c r="G12750" s="205" t="s">
        <v>284</v>
      </c>
      <c r="H12750" s="207" t="s">
        <v>1027</v>
      </c>
      <c r="I12750" s="207" t="s">
        <v>242</v>
      </c>
      <c r="J12750" s="207">
        <v>-269.91000000000003</v>
      </c>
      <c r="K12750" s="79" t="str">
        <f>IFERROR(IFERROR(VLOOKUP(I12750,'DE-PARA'!B:D,3,0),VLOOKUP(I12750,'DE-PARA'!C:D,2,0)),"NÃO ENCONTRADO")</f>
        <v>Materiais</v>
      </c>
      <c r="L12750" s="56" t="str">
        <f>VLOOKUP(K12750,'Base -Receita-Despesa'!$B:$AS,1,FALSE)</f>
        <v>Materiais</v>
      </c>
    </row>
    <row r="12751" spans="1:12" x14ac:dyDescent="0.3">
      <c r="A12751" s="286" t="str">
        <f t="shared" si="398"/>
        <v>2019</v>
      </c>
      <c r="B12751" s="205" t="s">
        <v>679</v>
      </c>
      <c r="C12751" s="205" t="s">
        <v>680</v>
      </c>
      <c r="D12751" s="72" t="str">
        <f t="shared" si="399"/>
        <v>ago/2019</v>
      </c>
      <c r="E12751" s="206">
        <v>43698</v>
      </c>
      <c r="F12751" s="205">
        <v>377634</v>
      </c>
      <c r="G12751" s="205" t="s">
        <v>284</v>
      </c>
      <c r="H12751" s="207" t="s">
        <v>1027</v>
      </c>
      <c r="I12751" s="207" t="s">
        <v>242</v>
      </c>
      <c r="J12751" s="207">
        <v>-212.29</v>
      </c>
      <c r="K12751" s="79" t="str">
        <f>IFERROR(IFERROR(VLOOKUP(I12751,'DE-PARA'!B:D,3,0),VLOOKUP(I12751,'DE-PARA'!C:D,2,0)),"NÃO ENCONTRADO")</f>
        <v>Materiais</v>
      </c>
      <c r="L12751" s="56" t="str">
        <f>VLOOKUP(K12751,'Base -Receita-Despesa'!$B:$AS,1,FALSE)</f>
        <v>Materiais</v>
      </c>
    </row>
    <row r="12752" spans="1:12" x14ac:dyDescent="0.3">
      <c r="A12752" s="286" t="str">
        <f t="shared" si="398"/>
        <v>2019</v>
      </c>
      <c r="B12752" s="205" t="s">
        <v>679</v>
      </c>
      <c r="C12752" s="205" t="s">
        <v>680</v>
      </c>
      <c r="D12752" s="72" t="str">
        <f t="shared" si="399"/>
        <v>ago/2019</v>
      </c>
      <c r="E12752" s="206">
        <v>43698</v>
      </c>
      <c r="F12752" s="205">
        <v>377664</v>
      </c>
      <c r="G12752" s="205" t="s">
        <v>284</v>
      </c>
      <c r="H12752" s="207" t="s">
        <v>1027</v>
      </c>
      <c r="I12752" s="207" t="s">
        <v>242</v>
      </c>
      <c r="J12752" s="207">
        <v>-325.63</v>
      </c>
      <c r="K12752" s="79" t="str">
        <f>IFERROR(IFERROR(VLOOKUP(I12752,'DE-PARA'!B:D,3,0),VLOOKUP(I12752,'DE-PARA'!C:D,2,0)),"NÃO ENCONTRADO")</f>
        <v>Materiais</v>
      </c>
      <c r="L12752" s="56" t="str">
        <f>VLOOKUP(K12752,'Base -Receita-Despesa'!$B:$AS,1,FALSE)</f>
        <v>Materiais</v>
      </c>
    </row>
    <row r="12753" spans="1:12" x14ac:dyDescent="0.3">
      <c r="A12753" s="286" t="str">
        <f t="shared" si="398"/>
        <v>2019</v>
      </c>
      <c r="B12753" s="205" t="s">
        <v>679</v>
      </c>
      <c r="C12753" s="205" t="s">
        <v>680</v>
      </c>
      <c r="D12753" s="72" t="str">
        <f t="shared" si="399"/>
        <v>ago/2019</v>
      </c>
      <c r="E12753" s="206">
        <v>43698</v>
      </c>
      <c r="F12753" s="205">
        <v>377666</v>
      </c>
      <c r="G12753" s="205" t="s">
        <v>284</v>
      </c>
      <c r="H12753" s="207" t="s">
        <v>1027</v>
      </c>
      <c r="I12753" s="207" t="s">
        <v>242</v>
      </c>
      <c r="J12753" s="207">
        <v>-634.5</v>
      </c>
      <c r="K12753" s="79" t="str">
        <f>IFERROR(IFERROR(VLOOKUP(I12753,'DE-PARA'!B:D,3,0),VLOOKUP(I12753,'DE-PARA'!C:D,2,0)),"NÃO ENCONTRADO")</f>
        <v>Materiais</v>
      </c>
      <c r="L12753" s="56" t="str">
        <f>VLOOKUP(K12753,'Base -Receita-Despesa'!$B:$AS,1,FALSE)</f>
        <v>Materiais</v>
      </c>
    </row>
    <row r="12754" spans="1:12" x14ac:dyDescent="0.3">
      <c r="A12754" s="286" t="str">
        <f t="shared" si="398"/>
        <v>2019</v>
      </c>
      <c r="B12754" s="205" t="s">
        <v>679</v>
      </c>
      <c r="C12754" s="205" t="s">
        <v>680</v>
      </c>
      <c r="D12754" s="72" t="str">
        <f t="shared" si="399"/>
        <v>ago/2019</v>
      </c>
      <c r="E12754" s="206">
        <v>43698</v>
      </c>
      <c r="F12754" s="205">
        <v>378023</v>
      </c>
      <c r="G12754" s="205" t="s">
        <v>284</v>
      </c>
      <c r="H12754" s="207" t="s">
        <v>1027</v>
      </c>
      <c r="I12754" s="207" t="s">
        <v>242</v>
      </c>
      <c r="J12754" s="207">
        <v>-460.22</v>
      </c>
      <c r="K12754" s="79" t="str">
        <f>IFERROR(IFERROR(VLOOKUP(I12754,'DE-PARA'!B:D,3,0),VLOOKUP(I12754,'DE-PARA'!C:D,2,0)),"NÃO ENCONTRADO")</f>
        <v>Materiais</v>
      </c>
      <c r="L12754" s="56" t="str">
        <f>VLOOKUP(K12754,'Base -Receita-Despesa'!$B:$AS,1,FALSE)</f>
        <v>Materiais</v>
      </c>
    </row>
    <row r="12755" spans="1:12" x14ac:dyDescent="0.3">
      <c r="A12755" s="286" t="str">
        <f t="shared" si="398"/>
        <v>2019</v>
      </c>
      <c r="B12755" s="205" t="s">
        <v>679</v>
      </c>
      <c r="C12755" s="205" t="s">
        <v>680</v>
      </c>
      <c r="D12755" s="72" t="str">
        <f t="shared" si="399"/>
        <v>ago/2019</v>
      </c>
      <c r="E12755" s="206">
        <v>43698</v>
      </c>
      <c r="F12755" s="205">
        <v>378185</v>
      </c>
      <c r="G12755" s="205" t="s">
        <v>284</v>
      </c>
      <c r="H12755" s="207" t="s">
        <v>1027</v>
      </c>
      <c r="I12755" s="207" t="s">
        <v>242</v>
      </c>
      <c r="J12755" s="207">
        <v>-158.5</v>
      </c>
      <c r="K12755" s="79" t="str">
        <f>IFERROR(IFERROR(VLOOKUP(I12755,'DE-PARA'!B:D,3,0),VLOOKUP(I12755,'DE-PARA'!C:D,2,0)),"NÃO ENCONTRADO")</f>
        <v>Materiais</v>
      </c>
      <c r="L12755" s="56" t="str">
        <f>VLOOKUP(K12755,'Base -Receita-Despesa'!$B:$AS,1,FALSE)</f>
        <v>Materiais</v>
      </c>
    </row>
    <row r="12756" spans="1:12" x14ac:dyDescent="0.3">
      <c r="A12756" s="286" t="str">
        <f t="shared" si="398"/>
        <v>2019</v>
      </c>
      <c r="B12756" s="205" t="s">
        <v>679</v>
      </c>
      <c r="C12756" s="205" t="s">
        <v>680</v>
      </c>
      <c r="D12756" s="72" t="str">
        <f t="shared" si="399"/>
        <v>ago/2019</v>
      </c>
      <c r="E12756" s="206">
        <v>43698</v>
      </c>
      <c r="F12756" s="205">
        <v>378279</v>
      </c>
      <c r="G12756" s="205" t="s">
        <v>284</v>
      </c>
      <c r="H12756" s="207" t="s">
        <v>1027</v>
      </c>
      <c r="I12756" s="207" t="s">
        <v>242</v>
      </c>
      <c r="J12756" s="207">
        <v>-169.77</v>
      </c>
      <c r="K12756" s="79" t="str">
        <f>IFERROR(IFERROR(VLOOKUP(I12756,'DE-PARA'!B:D,3,0),VLOOKUP(I12756,'DE-PARA'!C:D,2,0)),"NÃO ENCONTRADO")</f>
        <v>Materiais</v>
      </c>
      <c r="L12756" s="56" t="str">
        <f>VLOOKUP(K12756,'Base -Receita-Despesa'!$B:$AS,1,FALSE)</f>
        <v>Materiais</v>
      </c>
    </row>
    <row r="12757" spans="1:12" x14ac:dyDescent="0.3">
      <c r="A12757" s="286" t="str">
        <f t="shared" si="398"/>
        <v>2019</v>
      </c>
      <c r="B12757" s="205" t="s">
        <v>679</v>
      </c>
      <c r="C12757" s="205" t="s">
        <v>680</v>
      </c>
      <c r="D12757" s="72" t="str">
        <f t="shared" si="399"/>
        <v>ago/2019</v>
      </c>
      <c r="E12757" s="206">
        <v>43698</v>
      </c>
      <c r="F12757" s="205">
        <v>378343</v>
      </c>
      <c r="G12757" s="205" t="s">
        <v>284</v>
      </c>
      <c r="H12757" s="207" t="s">
        <v>1027</v>
      </c>
      <c r="I12757" s="207" t="s">
        <v>242</v>
      </c>
      <c r="J12757" s="207">
        <v>-583.29999999999995</v>
      </c>
      <c r="K12757" s="79" t="str">
        <f>IFERROR(IFERROR(VLOOKUP(I12757,'DE-PARA'!B:D,3,0),VLOOKUP(I12757,'DE-PARA'!C:D,2,0)),"NÃO ENCONTRADO")</f>
        <v>Materiais</v>
      </c>
      <c r="L12757" s="56" t="str">
        <f>VLOOKUP(K12757,'Base -Receita-Despesa'!$B:$AS,1,FALSE)</f>
        <v>Materiais</v>
      </c>
    </row>
    <row r="12758" spans="1:12" x14ac:dyDescent="0.3">
      <c r="A12758" s="286" t="str">
        <f t="shared" si="398"/>
        <v>2019</v>
      </c>
      <c r="B12758" s="205" t="s">
        <v>679</v>
      </c>
      <c r="C12758" s="205" t="s">
        <v>680</v>
      </c>
      <c r="D12758" s="72" t="str">
        <f t="shared" si="399"/>
        <v>ago/2019</v>
      </c>
      <c r="E12758" s="206">
        <v>43698</v>
      </c>
      <c r="F12758" s="205">
        <v>378345</v>
      </c>
      <c r="G12758" s="205" t="s">
        <v>284</v>
      </c>
      <c r="H12758" s="207" t="s">
        <v>1027</v>
      </c>
      <c r="I12758" s="207" t="s">
        <v>242</v>
      </c>
      <c r="J12758" s="207">
        <v>-247.93</v>
      </c>
      <c r="K12758" s="79" t="str">
        <f>IFERROR(IFERROR(VLOOKUP(I12758,'DE-PARA'!B:D,3,0),VLOOKUP(I12758,'DE-PARA'!C:D,2,0)),"NÃO ENCONTRADO")</f>
        <v>Materiais</v>
      </c>
      <c r="L12758" s="56" t="str">
        <f>VLOOKUP(K12758,'Base -Receita-Despesa'!$B:$AS,1,FALSE)</f>
        <v>Materiais</v>
      </c>
    </row>
    <row r="12759" spans="1:12" x14ac:dyDescent="0.3">
      <c r="A12759" s="286" t="str">
        <f t="shared" si="398"/>
        <v>2019</v>
      </c>
      <c r="B12759" s="205" t="s">
        <v>679</v>
      </c>
      <c r="C12759" s="205" t="s">
        <v>680</v>
      </c>
      <c r="D12759" s="72" t="str">
        <f t="shared" si="399"/>
        <v>ago/2019</v>
      </c>
      <c r="E12759" s="206">
        <v>43698</v>
      </c>
      <c r="F12759" s="205">
        <v>378347</v>
      </c>
      <c r="G12759" s="205" t="s">
        <v>284</v>
      </c>
      <c r="H12759" s="207" t="s">
        <v>1027</v>
      </c>
      <c r="I12759" s="207" t="s">
        <v>242</v>
      </c>
      <c r="J12759" s="207">
        <v>-583.29999999999995</v>
      </c>
      <c r="K12759" s="79" t="str">
        <f>IFERROR(IFERROR(VLOOKUP(I12759,'DE-PARA'!B:D,3,0),VLOOKUP(I12759,'DE-PARA'!C:D,2,0)),"NÃO ENCONTRADO")</f>
        <v>Materiais</v>
      </c>
      <c r="L12759" s="56" t="str">
        <f>VLOOKUP(K12759,'Base -Receita-Despesa'!$B:$AS,1,FALSE)</f>
        <v>Materiais</v>
      </c>
    </row>
    <row r="12760" spans="1:12" x14ac:dyDescent="0.3">
      <c r="A12760" s="286" t="str">
        <f t="shared" si="398"/>
        <v>2019</v>
      </c>
      <c r="B12760" s="205" t="s">
        <v>679</v>
      </c>
      <c r="C12760" s="205" t="s">
        <v>680</v>
      </c>
      <c r="D12760" s="72" t="str">
        <f t="shared" si="399"/>
        <v>ago/2019</v>
      </c>
      <c r="E12760" s="206">
        <v>43698</v>
      </c>
      <c r="F12760" s="205">
        <v>378482</v>
      </c>
      <c r="G12760" s="205" t="s">
        <v>284</v>
      </c>
      <c r="H12760" s="207" t="s">
        <v>1027</v>
      </c>
      <c r="I12760" s="207" t="s">
        <v>242</v>
      </c>
      <c r="J12760" s="207">
        <v>-890.23</v>
      </c>
      <c r="K12760" s="79" t="str">
        <f>IFERROR(IFERROR(VLOOKUP(I12760,'DE-PARA'!B:D,3,0),VLOOKUP(I12760,'DE-PARA'!C:D,2,0)),"NÃO ENCONTRADO")</f>
        <v>Materiais</v>
      </c>
      <c r="L12760" s="56" t="str">
        <f>VLOOKUP(K12760,'Base -Receita-Despesa'!$B:$AS,1,FALSE)</f>
        <v>Materiais</v>
      </c>
    </row>
    <row r="12761" spans="1:12" x14ac:dyDescent="0.3">
      <c r="A12761" s="286" t="str">
        <f t="shared" si="398"/>
        <v>2019</v>
      </c>
      <c r="B12761" s="205" t="s">
        <v>679</v>
      </c>
      <c r="C12761" s="205" t="s">
        <v>680</v>
      </c>
      <c r="D12761" s="72" t="str">
        <f t="shared" si="399"/>
        <v>ago/2019</v>
      </c>
      <c r="E12761" s="206">
        <v>43698</v>
      </c>
      <c r="F12761" s="205">
        <v>378483</v>
      </c>
      <c r="G12761" s="205" t="s">
        <v>284</v>
      </c>
      <c r="H12761" s="207" t="s">
        <v>1027</v>
      </c>
      <c r="I12761" s="207" t="s">
        <v>242</v>
      </c>
      <c r="J12761" s="207">
        <v>-330.86</v>
      </c>
      <c r="K12761" s="79" t="str">
        <f>IFERROR(IFERROR(VLOOKUP(I12761,'DE-PARA'!B:D,3,0),VLOOKUP(I12761,'DE-PARA'!C:D,2,0)),"NÃO ENCONTRADO")</f>
        <v>Materiais</v>
      </c>
      <c r="L12761" s="56" t="str">
        <f>VLOOKUP(K12761,'Base -Receita-Despesa'!$B:$AS,1,FALSE)</f>
        <v>Materiais</v>
      </c>
    </row>
    <row r="12762" spans="1:12" x14ac:dyDescent="0.3">
      <c r="A12762" s="286" t="str">
        <f t="shared" si="398"/>
        <v>2019</v>
      </c>
      <c r="B12762" s="205" t="s">
        <v>679</v>
      </c>
      <c r="C12762" s="205" t="s">
        <v>680</v>
      </c>
      <c r="D12762" s="72" t="str">
        <f t="shared" si="399"/>
        <v>ago/2019</v>
      </c>
      <c r="E12762" s="206">
        <v>43698</v>
      </c>
      <c r="F12762" s="205">
        <v>378484</v>
      </c>
      <c r="G12762" s="205" t="s">
        <v>284</v>
      </c>
      <c r="H12762" s="207" t="s">
        <v>1027</v>
      </c>
      <c r="I12762" s="207" t="s">
        <v>242</v>
      </c>
      <c r="J12762" s="207">
        <v>-583</v>
      </c>
      <c r="K12762" s="79" t="str">
        <f>IFERROR(IFERROR(VLOOKUP(I12762,'DE-PARA'!B:D,3,0),VLOOKUP(I12762,'DE-PARA'!C:D,2,0)),"NÃO ENCONTRADO")</f>
        <v>Materiais</v>
      </c>
      <c r="L12762" s="56" t="str">
        <f>VLOOKUP(K12762,'Base -Receita-Despesa'!$B:$AS,1,FALSE)</f>
        <v>Materiais</v>
      </c>
    </row>
    <row r="12763" spans="1:12" x14ac:dyDescent="0.3">
      <c r="A12763" s="286" t="str">
        <f t="shared" si="398"/>
        <v>2019</v>
      </c>
      <c r="B12763" s="205" t="s">
        <v>679</v>
      </c>
      <c r="C12763" s="205" t="s">
        <v>680</v>
      </c>
      <c r="D12763" s="72" t="str">
        <f t="shared" si="399"/>
        <v>ago/2019</v>
      </c>
      <c r="E12763" s="206">
        <v>43698</v>
      </c>
      <c r="F12763" s="205">
        <v>378486</v>
      </c>
      <c r="G12763" s="205" t="s">
        <v>284</v>
      </c>
      <c r="H12763" s="207" t="s">
        <v>1027</v>
      </c>
      <c r="I12763" s="207" t="s">
        <v>242</v>
      </c>
      <c r="J12763" s="207">
        <v>-247.93</v>
      </c>
      <c r="K12763" s="79" t="str">
        <f>IFERROR(IFERROR(VLOOKUP(I12763,'DE-PARA'!B:D,3,0),VLOOKUP(I12763,'DE-PARA'!C:D,2,0)),"NÃO ENCONTRADO")</f>
        <v>Materiais</v>
      </c>
      <c r="L12763" s="56" t="str">
        <f>VLOOKUP(K12763,'Base -Receita-Despesa'!$B:$AS,1,FALSE)</f>
        <v>Materiais</v>
      </c>
    </row>
    <row r="12764" spans="1:12" x14ac:dyDescent="0.3">
      <c r="A12764" s="286" t="str">
        <f t="shared" si="398"/>
        <v>2019</v>
      </c>
      <c r="B12764" s="205" t="s">
        <v>679</v>
      </c>
      <c r="C12764" s="205" t="s">
        <v>680</v>
      </c>
      <c r="D12764" s="72" t="str">
        <f t="shared" si="399"/>
        <v>ago/2019</v>
      </c>
      <c r="E12764" s="206">
        <v>43698</v>
      </c>
      <c r="F12764" s="205">
        <v>378493</v>
      </c>
      <c r="G12764" s="205" t="s">
        <v>284</v>
      </c>
      <c r="H12764" s="207" t="s">
        <v>1027</v>
      </c>
      <c r="I12764" s="207" t="s">
        <v>242</v>
      </c>
      <c r="J12764" s="207">
        <v>-325.63</v>
      </c>
      <c r="K12764" s="79" t="str">
        <f>IFERROR(IFERROR(VLOOKUP(I12764,'DE-PARA'!B:D,3,0),VLOOKUP(I12764,'DE-PARA'!C:D,2,0)),"NÃO ENCONTRADO")</f>
        <v>Materiais</v>
      </c>
      <c r="L12764" s="56" t="str">
        <f>VLOOKUP(K12764,'Base -Receita-Despesa'!$B:$AS,1,FALSE)</f>
        <v>Materiais</v>
      </c>
    </row>
    <row r="12765" spans="1:12" x14ac:dyDescent="0.3">
      <c r="A12765" s="286" t="str">
        <f t="shared" si="398"/>
        <v>2019</v>
      </c>
      <c r="B12765" s="205" t="s">
        <v>679</v>
      </c>
      <c r="C12765" s="205" t="s">
        <v>680</v>
      </c>
      <c r="D12765" s="72" t="str">
        <f t="shared" si="399"/>
        <v>ago/2019</v>
      </c>
      <c r="E12765" s="206">
        <v>43698</v>
      </c>
      <c r="F12765" s="205">
        <v>378650</v>
      </c>
      <c r="G12765" s="205" t="s">
        <v>284</v>
      </c>
      <c r="H12765" s="207" t="s">
        <v>1027</v>
      </c>
      <c r="I12765" s="207" t="s">
        <v>242</v>
      </c>
      <c r="J12765" s="207">
        <v>-185.26</v>
      </c>
      <c r="K12765" s="79" t="str">
        <f>IFERROR(IFERROR(VLOOKUP(I12765,'DE-PARA'!B:D,3,0),VLOOKUP(I12765,'DE-PARA'!C:D,2,0)),"NÃO ENCONTRADO")</f>
        <v>Materiais</v>
      </c>
      <c r="L12765" s="56" t="str">
        <f>VLOOKUP(K12765,'Base -Receita-Despesa'!$B:$AS,1,FALSE)</f>
        <v>Materiais</v>
      </c>
    </row>
    <row r="12766" spans="1:12" x14ac:dyDescent="0.3">
      <c r="A12766" s="286" t="str">
        <f t="shared" si="398"/>
        <v>2019</v>
      </c>
      <c r="B12766" s="205" t="s">
        <v>679</v>
      </c>
      <c r="C12766" s="205" t="s">
        <v>680</v>
      </c>
      <c r="D12766" s="72" t="str">
        <f t="shared" si="399"/>
        <v>ago/2019</v>
      </c>
      <c r="E12766" s="206">
        <v>43698</v>
      </c>
      <c r="F12766" s="205">
        <v>378656</v>
      </c>
      <c r="G12766" s="205" t="s">
        <v>284</v>
      </c>
      <c r="H12766" s="207" t="s">
        <v>1027</v>
      </c>
      <c r="I12766" s="207" t="s">
        <v>242</v>
      </c>
      <c r="J12766" s="208">
        <v>-1047.51</v>
      </c>
      <c r="K12766" s="79" t="str">
        <f>IFERROR(IFERROR(VLOOKUP(I12766,'DE-PARA'!B:D,3,0),VLOOKUP(I12766,'DE-PARA'!C:D,2,0)),"NÃO ENCONTRADO")</f>
        <v>Materiais</v>
      </c>
      <c r="L12766" s="56" t="str">
        <f>VLOOKUP(K12766,'Base -Receita-Despesa'!$B:$AS,1,FALSE)</f>
        <v>Materiais</v>
      </c>
    </row>
    <row r="12767" spans="1:12" x14ac:dyDescent="0.3">
      <c r="A12767" s="286" t="str">
        <f t="shared" si="398"/>
        <v>2019</v>
      </c>
      <c r="B12767" s="205" t="s">
        <v>679</v>
      </c>
      <c r="C12767" s="205" t="s">
        <v>680</v>
      </c>
      <c r="D12767" s="72" t="str">
        <f t="shared" si="399"/>
        <v>ago/2019</v>
      </c>
      <c r="E12767" s="206">
        <v>43698</v>
      </c>
      <c r="F12767" s="205">
        <v>378658</v>
      </c>
      <c r="G12767" s="205" t="s">
        <v>284</v>
      </c>
      <c r="H12767" s="207" t="s">
        <v>1027</v>
      </c>
      <c r="I12767" s="207" t="s">
        <v>242</v>
      </c>
      <c r="J12767" s="207">
        <v>-583.29999999999995</v>
      </c>
      <c r="K12767" s="79" t="str">
        <f>IFERROR(IFERROR(VLOOKUP(I12767,'DE-PARA'!B:D,3,0),VLOOKUP(I12767,'DE-PARA'!C:D,2,0)),"NÃO ENCONTRADO")</f>
        <v>Materiais</v>
      </c>
      <c r="L12767" s="56" t="str">
        <f>VLOOKUP(K12767,'Base -Receita-Despesa'!$B:$AS,1,FALSE)</f>
        <v>Materiais</v>
      </c>
    </row>
    <row r="12768" spans="1:12" x14ac:dyDescent="0.3">
      <c r="A12768" s="286" t="str">
        <f t="shared" si="398"/>
        <v>2019</v>
      </c>
      <c r="B12768" s="205" t="s">
        <v>679</v>
      </c>
      <c r="C12768" s="205" t="s">
        <v>680</v>
      </c>
      <c r="D12768" s="72" t="str">
        <f t="shared" si="399"/>
        <v>ago/2019</v>
      </c>
      <c r="E12768" s="206">
        <v>43698</v>
      </c>
      <c r="F12768" s="212">
        <v>378663</v>
      </c>
      <c r="G12768" s="205" t="s">
        <v>284</v>
      </c>
      <c r="H12768" s="207" t="s">
        <v>1027</v>
      </c>
      <c r="I12768" s="207" t="s">
        <v>242</v>
      </c>
      <c r="J12768" s="207">
        <v>-330.86</v>
      </c>
      <c r="K12768" s="79" t="str">
        <f>IFERROR(IFERROR(VLOOKUP(I12768,'DE-PARA'!B:D,3,0),VLOOKUP(I12768,'DE-PARA'!C:D,2,0)),"NÃO ENCONTRADO")</f>
        <v>Materiais</v>
      </c>
      <c r="L12768" s="56" t="str">
        <f>VLOOKUP(K12768,'Base -Receita-Despesa'!$B:$AS,1,FALSE)</f>
        <v>Materiais</v>
      </c>
    </row>
    <row r="12769" spans="1:12" x14ac:dyDescent="0.3">
      <c r="A12769" s="286" t="str">
        <f t="shared" si="398"/>
        <v>2019</v>
      </c>
      <c r="B12769" s="205" t="s">
        <v>679</v>
      </c>
      <c r="C12769" s="205" t="s">
        <v>680</v>
      </c>
      <c r="D12769" s="72" t="str">
        <f t="shared" si="399"/>
        <v>ago/2019</v>
      </c>
      <c r="E12769" s="206">
        <v>43698</v>
      </c>
      <c r="F12769" s="212">
        <v>378673</v>
      </c>
      <c r="G12769" s="205" t="s">
        <v>284</v>
      </c>
      <c r="H12769" s="207" t="s">
        <v>1027</v>
      </c>
      <c r="I12769" s="207" t="s">
        <v>242</v>
      </c>
      <c r="J12769" s="229">
        <v>-890.23</v>
      </c>
      <c r="K12769" s="79" t="str">
        <f>IFERROR(IFERROR(VLOOKUP(I12769,'DE-PARA'!B:D,3,0),VLOOKUP(I12769,'DE-PARA'!C:D,2,0)),"NÃO ENCONTRADO")</f>
        <v>Materiais</v>
      </c>
      <c r="L12769" s="56" t="str">
        <f>VLOOKUP(K12769,'Base -Receita-Despesa'!$B:$AS,1,FALSE)</f>
        <v>Materiais</v>
      </c>
    </row>
    <row r="12770" spans="1:12" x14ac:dyDescent="0.3">
      <c r="A12770" s="286" t="str">
        <f t="shared" si="398"/>
        <v>2019</v>
      </c>
      <c r="B12770" s="205" t="s">
        <v>679</v>
      </c>
      <c r="C12770" s="205" t="s">
        <v>680</v>
      </c>
      <c r="D12770" s="72" t="str">
        <f t="shared" si="399"/>
        <v>ago/2019</v>
      </c>
      <c r="E12770" s="206">
        <v>43698</v>
      </c>
      <c r="F12770" s="212">
        <v>379733</v>
      </c>
      <c r="G12770" s="205" t="s">
        <v>284</v>
      </c>
      <c r="H12770" s="207" t="s">
        <v>1027</v>
      </c>
      <c r="I12770" s="207" t="s">
        <v>242</v>
      </c>
      <c r="J12770" s="229">
        <v>-986.75</v>
      </c>
      <c r="K12770" s="79" t="str">
        <f>IFERROR(IFERROR(VLOOKUP(I12770,'DE-PARA'!B:D,3,0),VLOOKUP(I12770,'DE-PARA'!C:D,2,0)),"NÃO ENCONTRADO")</f>
        <v>Materiais</v>
      </c>
      <c r="L12770" s="56" t="str">
        <f>VLOOKUP(K12770,'Base -Receita-Despesa'!$B:$AS,1,FALSE)</f>
        <v>Materiais</v>
      </c>
    </row>
    <row r="12771" spans="1:12" x14ac:dyDescent="0.3">
      <c r="A12771" s="286" t="str">
        <f t="shared" si="398"/>
        <v>2019</v>
      </c>
      <c r="B12771" s="205" t="s">
        <v>679</v>
      </c>
      <c r="C12771" s="205" t="s">
        <v>680</v>
      </c>
      <c r="D12771" s="72" t="str">
        <f t="shared" si="399"/>
        <v>ago/2019</v>
      </c>
      <c r="E12771" s="206">
        <v>43698</v>
      </c>
      <c r="F12771" s="212">
        <v>379746</v>
      </c>
      <c r="G12771" s="205" t="s">
        <v>284</v>
      </c>
      <c r="H12771" s="207" t="s">
        <v>1027</v>
      </c>
      <c r="I12771" s="207" t="s">
        <v>242</v>
      </c>
      <c r="J12771" s="229">
        <v>-842.92</v>
      </c>
      <c r="K12771" s="79" t="str">
        <f>IFERROR(IFERROR(VLOOKUP(I12771,'DE-PARA'!B:D,3,0),VLOOKUP(I12771,'DE-PARA'!C:D,2,0)),"NÃO ENCONTRADO")</f>
        <v>Materiais</v>
      </c>
      <c r="L12771" s="56" t="str">
        <f>VLOOKUP(K12771,'Base -Receita-Despesa'!$B:$AS,1,FALSE)</f>
        <v>Materiais</v>
      </c>
    </row>
    <row r="12772" spans="1:12" x14ac:dyDescent="0.3">
      <c r="A12772" s="286" t="str">
        <f t="shared" si="398"/>
        <v>2019</v>
      </c>
      <c r="B12772" s="205" t="s">
        <v>679</v>
      </c>
      <c r="C12772" s="205" t="s">
        <v>680</v>
      </c>
      <c r="D12772" s="72" t="str">
        <f t="shared" si="399"/>
        <v>ago/2019</v>
      </c>
      <c r="E12772" s="206">
        <v>43698</v>
      </c>
      <c r="F12772" s="212">
        <v>380041</v>
      </c>
      <c r="G12772" s="205" t="s">
        <v>284</v>
      </c>
      <c r="H12772" s="207" t="s">
        <v>1027</v>
      </c>
      <c r="I12772" s="207" t="s">
        <v>242</v>
      </c>
      <c r="J12772" s="230">
        <v>-1485.85</v>
      </c>
      <c r="K12772" s="79" t="str">
        <f>IFERROR(IFERROR(VLOOKUP(I12772,'DE-PARA'!B:D,3,0),VLOOKUP(I12772,'DE-PARA'!C:D,2,0)),"NÃO ENCONTRADO")</f>
        <v>Materiais</v>
      </c>
      <c r="L12772" s="56" t="str">
        <f>VLOOKUP(K12772,'Base -Receita-Despesa'!$B:$AS,1,FALSE)</f>
        <v>Materiais</v>
      </c>
    </row>
    <row r="12773" spans="1:12" x14ac:dyDescent="0.3">
      <c r="A12773" s="286" t="str">
        <f t="shared" si="398"/>
        <v>2019</v>
      </c>
      <c r="B12773" s="205" t="s">
        <v>679</v>
      </c>
      <c r="C12773" s="205" t="s">
        <v>680</v>
      </c>
      <c r="D12773" s="72" t="str">
        <f t="shared" si="399"/>
        <v>ago/2019</v>
      </c>
      <c r="E12773" s="206">
        <v>43698</v>
      </c>
      <c r="F12773" s="212">
        <v>380274</v>
      </c>
      <c r="G12773" s="205" t="s">
        <v>284</v>
      </c>
      <c r="H12773" s="207" t="s">
        <v>1027</v>
      </c>
      <c r="I12773" s="207" t="s">
        <v>242</v>
      </c>
      <c r="J12773" s="229">
        <v>-553.24</v>
      </c>
      <c r="K12773" s="79" t="str">
        <f>IFERROR(IFERROR(VLOOKUP(I12773,'DE-PARA'!B:D,3,0),VLOOKUP(I12773,'DE-PARA'!C:D,2,0)),"NÃO ENCONTRADO")</f>
        <v>Materiais</v>
      </c>
      <c r="L12773" s="56" t="str">
        <f>VLOOKUP(K12773,'Base -Receita-Despesa'!$B:$AS,1,FALSE)</f>
        <v>Materiais</v>
      </c>
    </row>
    <row r="12774" spans="1:12" x14ac:dyDescent="0.3">
      <c r="A12774" s="286" t="str">
        <f t="shared" si="398"/>
        <v>2019</v>
      </c>
      <c r="B12774" s="205" t="s">
        <v>679</v>
      </c>
      <c r="C12774" s="205" t="s">
        <v>680</v>
      </c>
      <c r="D12774" s="72" t="str">
        <f t="shared" si="399"/>
        <v>ago/2019</v>
      </c>
      <c r="E12774" s="206">
        <v>43698</v>
      </c>
      <c r="F12774" s="205" t="s">
        <v>187</v>
      </c>
      <c r="G12774" s="205" t="s">
        <v>284</v>
      </c>
      <c r="H12774" s="207" t="s">
        <v>2045</v>
      </c>
      <c r="I12774" s="207" t="s">
        <v>188</v>
      </c>
      <c r="J12774" s="208">
        <v>-1487.51</v>
      </c>
      <c r="K12774" s="79" t="str">
        <f>IFERROR(IFERROR(VLOOKUP(I12774,'DE-PARA'!B:D,3,0),VLOOKUP(I12774,'DE-PARA'!C:D,2,0)),"NÃO ENCONTRADO")</f>
        <v>Tributos, Taxas e Contribuições</v>
      </c>
      <c r="L12774" s="56" t="str">
        <f>VLOOKUP(K12774,'Base -Receita-Despesa'!$B:$AS,1,FALSE)</f>
        <v>Tributos, Taxas e Contribuições</v>
      </c>
    </row>
    <row r="12775" spans="1:12" x14ac:dyDescent="0.3">
      <c r="A12775" s="286" t="str">
        <f t="shared" si="398"/>
        <v>2019</v>
      </c>
      <c r="B12775" s="205" t="s">
        <v>679</v>
      </c>
      <c r="C12775" s="205" t="s">
        <v>680</v>
      </c>
      <c r="D12775" s="72" t="str">
        <f t="shared" si="399"/>
        <v>ago/2019</v>
      </c>
      <c r="E12775" s="206">
        <v>43698</v>
      </c>
      <c r="F12775" s="205">
        <v>6807</v>
      </c>
      <c r="G12775" s="205" t="s">
        <v>284</v>
      </c>
      <c r="H12775" s="207" t="s">
        <v>1603</v>
      </c>
      <c r="I12775" s="207" t="s">
        <v>237</v>
      </c>
      <c r="J12775" s="208">
        <v>-4920</v>
      </c>
      <c r="K12775" s="79" t="str">
        <f>IFERROR(IFERROR(VLOOKUP(I12775,'DE-PARA'!B:D,3,0),VLOOKUP(I12775,'DE-PARA'!C:D,2,0)),"NÃO ENCONTRADO")</f>
        <v>Materiais</v>
      </c>
      <c r="L12775" s="56" t="str">
        <f>VLOOKUP(K12775,'Base -Receita-Despesa'!$B:$AS,1,FALSE)</f>
        <v>Materiais</v>
      </c>
    </row>
    <row r="12776" spans="1:12" x14ac:dyDescent="0.3">
      <c r="A12776" s="286" t="str">
        <f t="shared" si="398"/>
        <v>2019</v>
      </c>
      <c r="B12776" s="205" t="s">
        <v>679</v>
      </c>
      <c r="C12776" s="205" t="s">
        <v>680</v>
      </c>
      <c r="D12776" s="72" t="str">
        <f t="shared" si="399"/>
        <v>ago/2019</v>
      </c>
      <c r="E12776" s="206">
        <v>43698</v>
      </c>
      <c r="F12776" s="205">
        <v>6807</v>
      </c>
      <c r="G12776" s="205" t="s">
        <v>284</v>
      </c>
      <c r="H12776" s="207" t="s">
        <v>1603</v>
      </c>
      <c r="I12776" s="207" t="s">
        <v>189</v>
      </c>
      <c r="J12776" s="207">
        <v>-515.16999999999996</v>
      </c>
      <c r="K12776" s="79" t="str">
        <f>IFERROR(IFERROR(VLOOKUP(I12776,'DE-PARA'!B:D,3,0),VLOOKUP(I12776,'DE-PARA'!C:D,2,0)),"NÃO ENCONTRADO")</f>
        <v>Outras Saídas</v>
      </c>
      <c r="L12776" s="56" t="str">
        <f>VLOOKUP(K12776,'Base -Receita-Despesa'!$B:$AS,1,FALSE)</f>
        <v>Outras Saídas</v>
      </c>
    </row>
    <row r="12777" spans="1:12" x14ac:dyDescent="0.3">
      <c r="A12777" s="286" t="str">
        <f t="shared" si="398"/>
        <v>2019</v>
      </c>
      <c r="B12777" s="205" t="s">
        <v>679</v>
      </c>
      <c r="C12777" s="205" t="s">
        <v>680</v>
      </c>
      <c r="D12777" s="72" t="str">
        <f t="shared" si="399"/>
        <v>ago/2019</v>
      </c>
      <c r="E12777" s="206">
        <v>43698</v>
      </c>
      <c r="F12777" s="205">
        <v>6791</v>
      </c>
      <c r="G12777" s="205" t="s">
        <v>284</v>
      </c>
      <c r="H12777" s="207" t="s">
        <v>1603</v>
      </c>
      <c r="I12777" s="207" t="s">
        <v>237</v>
      </c>
      <c r="J12777" s="208">
        <v>-3762.52</v>
      </c>
      <c r="K12777" s="79" t="str">
        <f>IFERROR(IFERROR(VLOOKUP(I12777,'DE-PARA'!B:D,3,0),VLOOKUP(I12777,'DE-PARA'!C:D,2,0)),"NÃO ENCONTRADO")</f>
        <v>Materiais</v>
      </c>
      <c r="L12777" s="56" t="str">
        <f>VLOOKUP(K12777,'Base -Receita-Despesa'!$B:$AS,1,FALSE)</f>
        <v>Materiais</v>
      </c>
    </row>
    <row r="12778" spans="1:12" x14ac:dyDescent="0.3">
      <c r="A12778" s="286" t="str">
        <f t="shared" si="398"/>
        <v>2019</v>
      </c>
      <c r="B12778" s="205" t="s">
        <v>679</v>
      </c>
      <c r="C12778" s="205" t="s">
        <v>680</v>
      </c>
      <c r="D12778" s="72" t="str">
        <f t="shared" si="399"/>
        <v>ago/2019</v>
      </c>
      <c r="E12778" s="206">
        <v>43698</v>
      </c>
      <c r="F12778" s="205">
        <v>6791</v>
      </c>
      <c r="G12778" s="205" t="s">
        <v>284</v>
      </c>
      <c r="H12778" s="207" t="s">
        <v>1603</v>
      </c>
      <c r="I12778" s="207" t="s">
        <v>189</v>
      </c>
      <c r="J12778" s="207">
        <v>-472.63</v>
      </c>
      <c r="K12778" s="79" t="str">
        <f>IFERROR(IFERROR(VLOOKUP(I12778,'DE-PARA'!B:D,3,0),VLOOKUP(I12778,'DE-PARA'!C:D,2,0)),"NÃO ENCONTRADO")</f>
        <v>Outras Saídas</v>
      </c>
      <c r="L12778" s="56" t="str">
        <f>VLOOKUP(K12778,'Base -Receita-Despesa'!$B:$AS,1,FALSE)</f>
        <v>Outras Saídas</v>
      </c>
    </row>
    <row r="12779" spans="1:12" x14ac:dyDescent="0.3">
      <c r="A12779" s="286" t="str">
        <f t="shared" si="398"/>
        <v>2019</v>
      </c>
      <c r="B12779" s="205" t="s">
        <v>679</v>
      </c>
      <c r="C12779" s="205" t="s">
        <v>680</v>
      </c>
      <c r="D12779" s="72" t="str">
        <f t="shared" si="399"/>
        <v>ago/2019</v>
      </c>
      <c r="E12779" s="206">
        <v>43698</v>
      </c>
      <c r="F12779" s="205">
        <v>30252</v>
      </c>
      <c r="G12779" s="205" t="s">
        <v>284</v>
      </c>
      <c r="H12779" s="207" t="s">
        <v>1881</v>
      </c>
      <c r="I12779" s="207" t="s">
        <v>137</v>
      </c>
      <c r="J12779" s="208">
        <v>-5596.39</v>
      </c>
      <c r="K12779" s="79" t="str">
        <f>IFERROR(IFERROR(VLOOKUP(I12779,'DE-PARA'!B:D,3,0),VLOOKUP(I12779,'DE-PARA'!C:D,2,0)),"NÃO ENCONTRADO")</f>
        <v>Materiais</v>
      </c>
      <c r="L12779" s="56" t="str">
        <f>VLOOKUP(K12779,'Base -Receita-Despesa'!$B:$AS,1,FALSE)</f>
        <v>Materiais</v>
      </c>
    </row>
    <row r="12780" spans="1:12" x14ac:dyDescent="0.3">
      <c r="A12780" s="286" t="str">
        <f t="shared" si="398"/>
        <v>2019</v>
      </c>
      <c r="B12780" s="205" t="s">
        <v>679</v>
      </c>
      <c r="C12780" s="205" t="s">
        <v>680</v>
      </c>
      <c r="D12780" s="72" t="str">
        <f t="shared" si="399"/>
        <v>ago/2019</v>
      </c>
      <c r="E12780" s="206">
        <v>43698</v>
      </c>
      <c r="F12780" s="205">
        <v>30252</v>
      </c>
      <c r="G12780" s="205" t="s">
        <v>284</v>
      </c>
      <c r="H12780" s="207" t="s">
        <v>1881</v>
      </c>
      <c r="I12780" s="207" t="s">
        <v>189</v>
      </c>
      <c r="J12780" s="207">
        <v>-629.35</v>
      </c>
      <c r="K12780" s="79" t="str">
        <f>IFERROR(IFERROR(VLOOKUP(I12780,'DE-PARA'!B:D,3,0),VLOOKUP(I12780,'DE-PARA'!C:D,2,0)),"NÃO ENCONTRADO")</f>
        <v>Outras Saídas</v>
      </c>
      <c r="L12780" s="56" t="str">
        <f>VLOOKUP(K12780,'Base -Receita-Despesa'!$B:$AS,1,FALSE)</f>
        <v>Outras Saídas</v>
      </c>
    </row>
    <row r="12781" spans="1:12" x14ac:dyDescent="0.3">
      <c r="A12781" s="286" t="str">
        <f t="shared" si="398"/>
        <v>2019</v>
      </c>
      <c r="B12781" s="205" t="s">
        <v>679</v>
      </c>
      <c r="C12781" s="205" t="s">
        <v>680</v>
      </c>
      <c r="D12781" s="72" t="str">
        <f t="shared" si="399"/>
        <v>ago/2019</v>
      </c>
      <c r="E12781" s="206">
        <v>43698</v>
      </c>
      <c r="F12781" s="205" t="s">
        <v>209</v>
      </c>
      <c r="G12781" s="205" t="s">
        <v>284</v>
      </c>
      <c r="H12781" s="207" t="s">
        <v>295</v>
      </c>
      <c r="I12781" s="207" t="s">
        <v>2125</v>
      </c>
      <c r="J12781" s="207">
        <v>-9.5</v>
      </c>
      <c r="K12781" s="79" t="str">
        <f>IFERROR(IFERROR(VLOOKUP(I12781,'DE-PARA'!B:D,3,0),VLOOKUP(I12781,'DE-PARA'!C:D,2,0)),"NÃO ENCONTRADO")</f>
        <v>Outras Saídas</v>
      </c>
      <c r="L12781" s="56" t="str">
        <f>VLOOKUP(K12781,'Base -Receita-Despesa'!$B:$AS,1,FALSE)</f>
        <v>Outras Saídas</v>
      </c>
    </row>
    <row r="12782" spans="1:12" x14ac:dyDescent="0.3">
      <c r="A12782" s="286" t="str">
        <f t="shared" si="398"/>
        <v>2019</v>
      </c>
      <c r="B12782" s="205" t="s">
        <v>679</v>
      </c>
      <c r="C12782" s="205" t="s">
        <v>680</v>
      </c>
      <c r="D12782" s="72" t="str">
        <f t="shared" si="399"/>
        <v>ago/2019</v>
      </c>
      <c r="E12782" s="206">
        <v>43698</v>
      </c>
      <c r="F12782" s="205" t="s">
        <v>209</v>
      </c>
      <c r="G12782" s="205" t="s">
        <v>284</v>
      </c>
      <c r="H12782" s="207" t="s">
        <v>295</v>
      </c>
      <c r="I12782" s="207" t="s">
        <v>2125</v>
      </c>
      <c r="J12782" s="207">
        <v>-9.5</v>
      </c>
      <c r="K12782" s="79" t="str">
        <f>IFERROR(IFERROR(VLOOKUP(I12782,'DE-PARA'!B:D,3,0),VLOOKUP(I12782,'DE-PARA'!C:D,2,0)),"NÃO ENCONTRADO")</f>
        <v>Outras Saídas</v>
      </c>
      <c r="L12782" s="56" t="str">
        <f>VLOOKUP(K12782,'Base -Receita-Despesa'!$B:$AS,1,FALSE)</f>
        <v>Outras Saídas</v>
      </c>
    </row>
    <row r="12783" spans="1:12" x14ac:dyDescent="0.3">
      <c r="A12783" s="286" t="str">
        <f t="shared" si="398"/>
        <v>2019</v>
      </c>
      <c r="B12783" s="205" t="s">
        <v>679</v>
      </c>
      <c r="C12783" s="205" t="s">
        <v>680</v>
      </c>
      <c r="D12783" s="72" t="str">
        <f t="shared" si="399"/>
        <v>ago/2019</v>
      </c>
      <c r="E12783" s="206">
        <v>43698</v>
      </c>
      <c r="F12783" s="205" t="s">
        <v>209</v>
      </c>
      <c r="G12783" s="205" t="s">
        <v>284</v>
      </c>
      <c r="H12783" s="207" t="s">
        <v>295</v>
      </c>
      <c r="I12783" s="207" t="s">
        <v>2125</v>
      </c>
      <c r="J12783" s="207">
        <v>-9.5</v>
      </c>
      <c r="K12783" s="79" t="str">
        <f>IFERROR(IFERROR(VLOOKUP(I12783,'DE-PARA'!B:D,3,0),VLOOKUP(I12783,'DE-PARA'!C:D,2,0)),"NÃO ENCONTRADO")</f>
        <v>Outras Saídas</v>
      </c>
      <c r="L12783" s="56" t="str">
        <f>VLOOKUP(K12783,'Base -Receita-Despesa'!$B:$AS,1,FALSE)</f>
        <v>Outras Saídas</v>
      </c>
    </row>
    <row r="12784" spans="1:12" x14ac:dyDescent="0.3">
      <c r="A12784" s="286" t="str">
        <f t="shared" si="398"/>
        <v>2019</v>
      </c>
      <c r="B12784" s="205" t="s">
        <v>679</v>
      </c>
      <c r="C12784" s="205" t="s">
        <v>680</v>
      </c>
      <c r="D12784" s="72" t="str">
        <f t="shared" si="399"/>
        <v>ago/2019</v>
      </c>
      <c r="E12784" s="206">
        <v>43698</v>
      </c>
      <c r="F12784" s="205" t="s">
        <v>209</v>
      </c>
      <c r="G12784" s="205" t="s">
        <v>284</v>
      </c>
      <c r="H12784" s="207" t="s">
        <v>295</v>
      </c>
      <c r="I12784" s="207" t="s">
        <v>2125</v>
      </c>
      <c r="J12784" s="207">
        <v>-9.5</v>
      </c>
      <c r="K12784" s="79" t="str">
        <f>IFERROR(IFERROR(VLOOKUP(I12784,'DE-PARA'!B:D,3,0),VLOOKUP(I12784,'DE-PARA'!C:D,2,0)),"NÃO ENCONTRADO")</f>
        <v>Outras Saídas</v>
      </c>
      <c r="L12784" s="56" t="str">
        <f>VLOOKUP(K12784,'Base -Receita-Despesa'!$B:$AS,1,FALSE)</f>
        <v>Outras Saídas</v>
      </c>
    </row>
    <row r="12785" spans="1:12" x14ac:dyDescent="0.3">
      <c r="A12785" s="286" t="str">
        <f t="shared" si="398"/>
        <v>2019</v>
      </c>
      <c r="B12785" s="205" t="s">
        <v>679</v>
      </c>
      <c r="C12785" s="205" t="s">
        <v>680</v>
      </c>
      <c r="D12785" s="72" t="str">
        <f t="shared" si="399"/>
        <v>ago/2019</v>
      </c>
      <c r="E12785" s="206">
        <v>43698</v>
      </c>
      <c r="F12785" s="205" t="s">
        <v>209</v>
      </c>
      <c r="G12785" s="205" t="s">
        <v>284</v>
      </c>
      <c r="H12785" s="207" t="s">
        <v>295</v>
      </c>
      <c r="I12785" s="207" t="s">
        <v>2125</v>
      </c>
      <c r="J12785" s="207">
        <v>-9.5</v>
      </c>
      <c r="K12785" s="79" t="str">
        <f>IFERROR(IFERROR(VLOOKUP(I12785,'DE-PARA'!B:D,3,0),VLOOKUP(I12785,'DE-PARA'!C:D,2,0)),"NÃO ENCONTRADO")</f>
        <v>Outras Saídas</v>
      </c>
      <c r="L12785" s="56" t="str">
        <f>VLOOKUP(K12785,'Base -Receita-Despesa'!$B:$AS,1,FALSE)</f>
        <v>Outras Saídas</v>
      </c>
    </row>
    <row r="12786" spans="1:12" x14ac:dyDescent="0.3">
      <c r="A12786" s="286" t="str">
        <f t="shared" si="398"/>
        <v>2019</v>
      </c>
      <c r="B12786" s="205" t="s">
        <v>679</v>
      </c>
      <c r="C12786" s="205" t="s">
        <v>680</v>
      </c>
      <c r="D12786" s="72" t="str">
        <f t="shared" si="399"/>
        <v>ago/2019</v>
      </c>
      <c r="E12786" s="206">
        <v>43698</v>
      </c>
      <c r="F12786" s="205" t="s">
        <v>209</v>
      </c>
      <c r="G12786" s="205" t="s">
        <v>284</v>
      </c>
      <c r="H12786" s="207" t="s">
        <v>295</v>
      </c>
      <c r="I12786" s="207" t="s">
        <v>2125</v>
      </c>
      <c r="J12786" s="207">
        <v>-9.5</v>
      </c>
      <c r="K12786" s="79" t="str">
        <f>IFERROR(IFERROR(VLOOKUP(I12786,'DE-PARA'!B:D,3,0),VLOOKUP(I12786,'DE-PARA'!C:D,2,0)),"NÃO ENCONTRADO")</f>
        <v>Outras Saídas</v>
      </c>
      <c r="L12786" s="56" t="str">
        <f>VLOOKUP(K12786,'Base -Receita-Despesa'!$B:$AS,1,FALSE)</f>
        <v>Outras Saídas</v>
      </c>
    </row>
    <row r="12787" spans="1:12" x14ac:dyDescent="0.3">
      <c r="A12787" s="286" t="str">
        <f t="shared" si="398"/>
        <v>2019</v>
      </c>
      <c r="B12787" s="205" t="s">
        <v>679</v>
      </c>
      <c r="C12787" s="205" t="s">
        <v>680</v>
      </c>
      <c r="D12787" s="72" t="str">
        <f t="shared" si="399"/>
        <v>ago/2019</v>
      </c>
      <c r="E12787" s="206">
        <v>43698</v>
      </c>
      <c r="F12787" s="205" t="s">
        <v>209</v>
      </c>
      <c r="G12787" s="205" t="s">
        <v>284</v>
      </c>
      <c r="H12787" s="207" t="s">
        <v>295</v>
      </c>
      <c r="I12787" s="207" t="s">
        <v>2125</v>
      </c>
      <c r="J12787" s="207">
        <v>-9.5</v>
      </c>
      <c r="K12787" s="79" t="str">
        <f>IFERROR(IFERROR(VLOOKUP(I12787,'DE-PARA'!B:D,3,0),VLOOKUP(I12787,'DE-PARA'!C:D,2,0)),"NÃO ENCONTRADO")</f>
        <v>Outras Saídas</v>
      </c>
      <c r="L12787" s="56" t="str">
        <f>VLOOKUP(K12787,'Base -Receita-Despesa'!$B:$AS,1,FALSE)</f>
        <v>Outras Saídas</v>
      </c>
    </row>
    <row r="12788" spans="1:12" x14ac:dyDescent="0.3">
      <c r="A12788" s="286" t="str">
        <f t="shared" si="398"/>
        <v>2019</v>
      </c>
      <c r="B12788" s="205" t="s">
        <v>679</v>
      </c>
      <c r="C12788" s="205" t="s">
        <v>680</v>
      </c>
      <c r="D12788" s="72" t="str">
        <f t="shared" si="399"/>
        <v>ago/2019</v>
      </c>
      <c r="E12788" s="206">
        <v>43698</v>
      </c>
      <c r="F12788" s="205" t="s">
        <v>209</v>
      </c>
      <c r="G12788" s="205" t="s">
        <v>284</v>
      </c>
      <c r="H12788" s="207" t="s">
        <v>295</v>
      </c>
      <c r="I12788" s="207" t="s">
        <v>2125</v>
      </c>
      <c r="J12788" s="207">
        <v>-9.5</v>
      </c>
      <c r="K12788" s="79" t="str">
        <f>IFERROR(IFERROR(VLOOKUP(I12788,'DE-PARA'!B:D,3,0),VLOOKUP(I12788,'DE-PARA'!C:D,2,0)),"NÃO ENCONTRADO")</f>
        <v>Outras Saídas</v>
      </c>
      <c r="L12788" s="56" t="str">
        <f>VLOOKUP(K12788,'Base -Receita-Despesa'!$B:$AS,1,FALSE)</f>
        <v>Outras Saídas</v>
      </c>
    </row>
    <row r="12789" spans="1:12" x14ac:dyDescent="0.3">
      <c r="A12789" s="286" t="str">
        <f t="shared" si="398"/>
        <v>2019</v>
      </c>
      <c r="B12789" s="205" t="s">
        <v>679</v>
      </c>
      <c r="C12789" s="205" t="s">
        <v>680</v>
      </c>
      <c r="D12789" s="72" t="str">
        <f t="shared" si="399"/>
        <v>ago/2019</v>
      </c>
      <c r="E12789" s="206">
        <v>43698</v>
      </c>
      <c r="F12789" s="205" t="s">
        <v>209</v>
      </c>
      <c r="G12789" s="205" t="s">
        <v>284</v>
      </c>
      <c r="H12789" s="207" t="s">
        <v>295</v>
      </c>
      <c r="I12789" s="207" t="s">
        <v>2125</v>
      </c>
      <c r="J12789" s="207">
        <v>-9.5</v>
      </c>
      <c r="K12789" s="79" t="str">
        <f>IFERROR(IFERROR(VLOOKUP(I12789,'DE-PARA'!B:D,3,0),VLOOKUP(I12789,'DE-PARA'!C:D,2,0)),"NÃO ENCONTRADO")</f>
        <v>Outras Saídas</v>
      </c>
      <c r="L12789" s="56" t="str">
        <f>VLOOKUP(K12789,'Base -Receita-Despesa'!$B:$AS,1,FALSE)</f>
        <v>Outras Saídas</v>
      </c>
    </row>
    <row r="12790" spans="1:12" x14ac:dyDescent="0.3">
      <c r="A12790" s="286" t="str">
        <f t="shared" si="398"/>
        <v>2019</v>
      </c>
      <c r="B12790" s="205" t="s">
        <v>679</v>
      </c>
      <c r="C12790" s="205" t="s">
        <v>680</v>
      </c>
      <c r="D12790" s="72" t="str">
        <f t="shared" si="399"/>
        <v>ago/2019</v>
      </c>
      <c r="E12790" s="206">
        <v>43698</v>
      </c>
      <c r="F12790" s="205" t="s">
        <v>209</v>
      </c>
      <c r="G12790" s="205" t="s">
        <v>284</v>
      </c>
      <c r="H12790" s="207" t="s">
        <v>295</v>
      </c>
      <c r="I12790" s="207" t="s">
        <v>2125</v>
      </c>
      <c r="J12790" s="207">
        <v>-9.5</v>
      </c>
      <c r="K12790" s="79" t="str">
        <f>IFERROR(IFERROR(VLOOKUP(I12790,'DE-PARA'!B:D,3,0),VLOOKUP(I12790,'DE-PARA'!C:D,2,0)),"NÃO ENCONTRADO")</f>
        <v>Outras Saídas</v>
      </c>
      <c r="L12790" s="56" t="str">
        <f>VLOOKUP(K12790,'Base -Receita-Despesa'!$B:$AS,1,FALSE)</f>
        <v>Outras Saídas</v>
      </c>
    </row>
    <row r="12791" spans="1:12" x14ac:dyDescent="0.3">
      <c r="A12791" s="286" t="str">
        <f t="shared" ref="A12791:A12854" si="400">IF(K12791="NÃO ENCONTRADO",0,RIGHT(D12791,4))</f>
        <v>2019</v>
      </c>
      <c r="B12791" s="205" t="s">
        <v>679</v>
      </c>
      <c r="C12791" s="205" t="s">
        <v>680</v>
      </c>
      <c r="D12791" s="72" t="str">
        <f t="shared" si="399"/>
        <v>ago/2019</v>
      </c>
      <c r="E12791" s="206">
        <v>43698</v>
      </c>
      <c r="F12791" s="205" t="s">
        <v>209</v>
      </c>
      <c r="G12791" s="205" t="s">
        <v>284</v>
      </c>
      <c r="H12791" s="207" t="s">
        <v>295</v>
      </c>
      <c r="I12791" s="207" t="s">
        <v>2125</v>
      </c>
      <c r="J12791" s="207">
        <v>-9.5</v>
      </c>
      <c r="K12791" s="79" t="str">
        <f>IFERROR(IFERROR(VLOOKUP(I12791,'DE-PARA'!B:D,3,0),VLOOKUP(I12791,'DE-PARA'!C:D,2,0)),"NÃO ENCONTRADO")</f>
        <v>Outras Saídas</v>
      </c>
      <c r="L12791" s="56" t="str">
        <f>VLOOKUP(K12791,'Base -Receita-Despesa'!$B:$AS,1,FALSE)</f>
        <v>Outras Saídas</v>
      </c>
    </row>
    <row r="12792" spans="1:12" x14ac:dyDescent="0.3">
      <c r="A12792" s="286" t="str">
        <f t="shared" si="400"/>
        <v>2019</v>
      </c>
      <c r="B12792" s="205" t="s">
        <v>679</v>
      </c>
      <c r="C12792" s="205" t="s">
        <v>680</v>
      </c>
      <c r="D12792" s="72" t="str">
        <f t="shared" si="399"/>
        <v>ago/2019</v>
      </c>
      <c r="E12792" s="206">
        <v>43698</v>
      </c>
      <c r="F12792" s="205" t="s">
        <v>209</v>
      </c>
      <c r="G12792" s="205" t="s">
        <v>284</v>
      </c>
      <c r="H12792" s="207" t="s">
        <v>295</v>
      </c>
      <c r="I12792" s="207" t="s">
        <v>2125</v>
      </c>
      <c r="J12792" s="207">
        <v>-9.5</v>
      </c>
      <c r="K12792" s="79" t="str">
        <f>IFERROR(IFERROR(VLOOKUP(I12792,'DE-PARA'!B:D,3,0),VLOOKUP(I12792,'DE-PARA'!C:D,2,0)),"NÃO ENCONTRADO")</f>
        <v>Outras Saídas</v>
      </c>
      <c r="L12792" s="56" t="str">
        <f>VLOOKUP(K12792,'Base -Receita-Despesa'!$B:$AS,1,FALSE)</f>
        <v>Outras Saídas</v>
      </c>
    </row>
    <row r="12793" spans="1:12" x14ac:dyDescent="0.3">
      <c r="A12793" s="286" t="str">
        <f t="shared" si="400"/>
        <v>2019</v>
      </c>
      <c r="B12793" s="205" t="s">
        <v>679</v>
      </c>
      <c r="C12793" s="205" t="s">
        <v>680</v>
      </c>
      <c r="D12793" s="72" t="str">
        <f t="shared" si="399"/>
        <v>ago/2019</v>
      </c>
      <c r="E12793" s="206">
        <v>43698</v>
      </c>
      <c r="F12793" s="205" t="s">
        <v>513</v>
      </c>
      <c r="G12793" s="205" t="s">
        <v>284</v>
      </c>
      <c r="H12793" s="207" t="s">
        <v>203</v>
      </c>
      <c r="I12793" s="207" t="s">
        <v>289</v>
      </c>
      <c r="J12793" s="208">
        <v>693202.44</v>
      </c>
      <c r="K12793" s="79" t="str">
        <f>IFERROR(IFERROR(VLOOKUP(I12793,'DE-PARA'!B:D,3,0),VLOOKUP(I12793,'DE-PARA'!C:D,2,0)),"NÃO ENCONTRADO")</f>
        <v>Entrada Conta Aplicação (+)</v>
      </c>
      <c r="L12793" s="56" t="str">
        <f>VLOOKUP(K12793,'Base -Receita-Despesa'!$B:$AS,1,FALSE)</f>
        <v>ENTRADA CONTA APLICAÇÃO (+)</v>
      </c>
    </row>
    <row r="12794" spans="1:12" x14ac:dyDescent="0.3">
      <c r="A12794" s="286" t="str">
        <f t="shared" si="400"/>
        <v>2019</v>
      </c>
      <c r="B12794" s="205" t="s">
        <v>679</v>
      </c>
      <c r="C12794" s="205" t="s">
        <v>680</v>
      </c>
      <c r="D12794" s="72" t="str">
        <f t="shared" si="399"/>
        <v>ago/2019</v>
      </c>
      <c r="E12794" s="206">
        <v>43699</v>
      </c>
      <c r="F12794" s="205">
        <v>14930</v>
      </c>
      <c r="G12794" s="205" t="s">
        <v>284</v>
      </c>
      <c r="H12794" s="207" t="s">
        <v>1956</v>
      </c>
      <c r="I12794" s="207" t="s">
        <v>237</v>
      </c>
      <c r="J12794" s="207">
        <v>526.62</v>
      </c>
      <c r="K12794" s="79" t="str">
        <f>IFERROR(IFERROR(VLOOKUP(I12794,'DE-PARA'!B:D,3,0),VLOOKUP(I12794,'DE-PARA'!C:D,2,0)),"NÃO ENCONTRADO")</f>
        <v>Materiais</v>
      </c>
      <c r="L12794" s="56" t="str">
        <f>VLOOKUP(K12794,'Base -Receita-Despesa'!$B:$AS,1,FALSE)</f>
        <v>Materiais</v>
      </c>
    </row>
    <row r="12795" spans="1:12" x14ac:dyDescent="0.3">
      <c r="A12795" s="286" t="str">
        <f t="shared" si="400"/>
        <v>2019</v>
      </c>
      <c r="B12795" s="205" t="s">
        <v>679</v>
      </c>
      <c r="C12795" s="205" t="s">
        <v>680</v>
      </c>
      <c r="D12795" s="72" t="str">
        <f t="shared" si="399"/>
        <v>ago/2019</v>
      </c>
      <c r="E12795" s="206">
        <v>43699</v>
      </c>
      <c r="F12795" s="205">
        <v>9655</v>
      </c>
      <c r="G12795" s="205" t="s">
        <v>284</v>
      </c>
      <c r="H12795" s="207" t="s">
        <v>1598</v>
      </c>
      <c r="I12795" s="207" t="s">
        <v>266</v>
      </c>
      <c r="J12795" s="208">
        <v>-1327.27</v>
      </c>
      <c r="K12795" s="79" t="str">
        <f>IFERROR(IFERROR(VLOOKUP(I12795,'DE-PARA'!B:D,3,0),VLOOKUP(I12795,'DE-PARA'!C:D,2,0)),"NÃO ENCONTRADO")</f>
        <v>Serviços</v>
      </c>
      <c r="L12795" s="56" t="str">
        <f>VLOOKUP(K12795,'Base -Receita-Despesa'!$B:$AS,1,FALSE)</f>
        <v>Serviços</v>
      </c>
    </row>
    <row r="12796" spans="1:12" x14ac:dyDescent="0.3">
      <c r="A12796" s="286" t="str">
        <f t="shared" si="400"/>
        <v>2019</v>
      </c>
      <c r="B12796" s="205" t="s">
        <v>679</v>
      </c>
      <c r="C12796" s="205" t="s">
        <v>680</v>
      </c>
      <c r="D12796" s="72" t="str">
        <f t="shared" si="399"/>
        <v>ago/2019</v>
      </c>
      <c r="E12796" s="206">
        <v>43699</v>
      </c>
      <c r="F12796" s="205">
        <v>11780</v>
      </c>
      <c r="G12796" s="205" t="s">
        <v>284</v>
      </c>
      <c r="H12796" s="207" t="s">
        <v>342</v>
      </c>
      <c r="I12796" s="207" t="s">
        <v>273</v>
      </c>
      <c r="J12796" s="208">
        <v>-8387.65</v>
      </c>
      <c r="K12796" s="79" t="str">
        <f>IFERROR(IFERROR(VLOOKUP(I12796,'DE-PARA'!B:D,3,0),VLOOKUP(I12796,'DE-PARA'!C:D,2,0)),"NÃO ENCONTRADO")</f>
        <v>Investimentos</v>
      </c>
      <c r="L12796" s="56" t="str">
        <f>VLOOKUP(K12796,'Base -Receita-Despesa'!$B:$AS,1,FALSE)</f>
        <v>Investimentos</v>
      </c>
    </row>
    <row r="12797" spans="1:12" x14ac:dyDescent="0.3">
      <c r="A12797" s="286" t="str">
        <f t="shared" si="400"/>
        <v>2019</v>
      </c>
      <c r="B12797" s="205" t="s">
        <v>679</v>
      </c>
      <c r="C12797" s="205" t="s">
        <v>680</v>
      </c>
      <c r="D12797" s="72" t="str">
        <f t="shared" si="399"/>
        <v>ago/2019</v>
      </c>
      <c r="E12797" s="206">
        <v>43699</v>
      </c>
      <c r="F12797" s="205">
        <v>9818</v>
      </c>
      <c r="G12797" s="205" t="s">
        <v>284</v>
      </c>
      <c r="H12797" s="207" t="s">
        <v>1580</v>
      </c>
      <c r="I12797" s="207" t="s">
        <v>260</v>
      </c>
      <c r="J12797" s="208">
        <v>-18697.16</v>
      </c>
      <c r="K12797" s="79" t="str">
        <f>IFERROR(IFERROR(VLOOKUP(I12797,'DE-PARA'!B:D,3,0),VLOOKUP(I12797,'DE-PARA'!C:D,2,0)),"NÃO ENCONTRADO")</f>
        <v>Serviços</v>
      </c>
      <c r="L12797" s="56" t="str">
        <f>VLOOKUP(K12797,'Base -Receita-Despesa'!$B:$AS,1,FALSE)</f>
        <v>Serviços</v>
      </c>
    </row>
    <row r="12798" spans="1:12" x14ac:dyDescent="0.3">
      <c r="A12798" s="286" t="str">
        <f t="shared" si="400"/>
        <v>2019</v>
      </c>
      <c r="B12798" s="205" t="s">
        <v>679</v>
      </c>
      <c r="C12798" s="205" t="s">
        <v>680</v>
      </c>
      <c r="D12798" s="72" t="str">
        <f t="shared" si="399"/>
        <v>ago/2019</v>
      </c>
      <c r="E12798" s="206">
        <v>43699</v>
      </c>
      <c r="F12798" s="205">
        <v>5185</v>
      </c>
      <c r="G12798" s="205" t="s">
        <v>284</v>
      </c>
      <c r="H12798" s="207" t="s">
        <v>1061</v>
      </c>
      <c r="I12798" s="207" t="s">
        <v>1925</v>
      </c>
      <c r="J12798" s="207">
        <v>-750</v>
      </c>
      <c r="K12798" s="79" t="str">
        <f>IFERROR(IFERROR(VLOOKUP(I12798,'DE-PARA'!B:D,3,0),VLOOKUP(I12798,'DE-PARA'!C:D,2,0)),"NÃO ENCONTRADO")</f>
        <v>Serviços</v>
      </c>
      <c r="L12798" s="56" t="str">
        <f>VLOOKUP(K12798,'Base -Receita-Despesa'!$B:$AS,1,FALSE)</f>
        <v>Serviços</v>
      </c>
    </row>
    <row r="12799" spans="1:12" x14ac:dyDescent="0.3">
      <c r="A12799" s="286" t="str">
        <f t="shared" si="400"/>
        <v>2019</v>
      </c>
      <c r="B12799" s="205" t="s">
        <v>679</v>
      </c>
      <c r="C12799" s="205" t="s">
        <v>680</v>
      </c>
      <c r="D12799" s="72" t="str">
        <f t="shared" si="399"/>
        <v>ago/2019</v>
      </c>
      <c r="E12799" s="206">
        <v>43699</v>
      </c>
      <c r="F12799" s="205">
        <v>5373</v>
      </c>
      <c r="G12799" s="205" t="s">
        <v>284</v>
      </c>
      <c r="H12799" s="207" t="s">
        <v>1061</v>
      </c>
      <c r="I12799" s="207" t="s">
        <v>1925</v>
      </c>
      <c r="J12799" s="207">
        <v>-750</v>
      </c>
      <c r="K12799" s="79" t="str">
        <f>IFERROR(IFERROR(VLOOKUP(I12799,'DE-PARA'!B:D,3,0),VLOOKUP(I12799,'DE-PARA'!C:D,2,0)),"NÃO ENCONTRADO")</f>
        <v>Serviços</v>
      </c>
      <c r="L12799" s="56" t="str">
        <f>VLOOKUP(K12799,'Base -Receita-Despesa'!$B:$AS,1,FALSE)</f>
        <v>Serviços</v>
      </c>
    </row>
    <row r="12800" spans="1:12" x14ac:dyDescent="0.3">
      <c r="A12800" s="286" t="str">
        <f t="shared" si="400"/>
        <v>2019</v>
      </c>
      <c r="B12800" s="205" t="s">
        <v>679</v>
      </c>
      <c r="C12800" s="205" t="s">
        <v>680</v>
      </c>
      <c r="D12800" s="72" t="str">
        <f t="shared" si="399"/>
        <v>ago/2019</v>
      </c>
      <c r="E12800" s="206">
        <v>43699</v>
      </c>
      <c r="F12800" s="205">
        <v>5509</v>
      </c>
      <c r="G12800" s="205" t="s">
        <v>284</v>
      </c>
      <c r="H12800" s="207" t="s">
        <v>1061</v>
      </c>
      <c r="I12800" s="207" t="s">
        <v>1925</v>
      </c>
      <c r="J12800" s="207">
        <v>-750</v>
      </c>
      <c r="K12800" s="79" t="str">
        <f>IFERROR(IFERROR(VLOOKUP(I12800,'DE-PARA'!B:D,3,0),VLOOKUP(I12800,'DE-PARA'!C:D,2,0)),"NÃO ENCONTRADO")</f>
        <v>Serviços</v>
      </c>
      <c r="L12800" s="56" t="str">
        <f>VLOOKUP(K12800,'Base -Receita-Despesa'!$B:$AS,1,FALSE)</f>
        <v>Serviços</v>
      </c>
    </row>
    <row r="12801" spans="1:12" x14ac:dyDescent="0.3">
      <c r="A12801" s="286" t="str">
        <f t="shared" si="400"/>
        <v>2019</v>
      </c>
      <c r="B12801" s="205" t="s">
        <v>679</v>
      </c>
      <c r="C12801" s="205" t="s">
        <v>680</v>
      </c>
      <c r="D12801" s="72" t="str">
        <f t="shared" si="399"/>
        <v>ago/2019</v>
      </c>
      <c r="E12801" s="206">
        <v>43699</v>
      </c>
      <c r="F12801" s="205">
        <v>555</v>
      </c>
      <c r="G12801" s="205" t="s">
        <v>2186</v>
      </c>
      <c r="H12801" s="207" t="s">
        <v>333</v>
      </c>
      <c r="I12801" s="207" t="s">
        <v>157</v>
      </c>
      <c r="J12801" s="208">
        <v>-5067.8999999999996</v>
      </c>
      <c r="K12801" s="79" t="str">
        <f>IFERROR(IFERROR(VLOOKUP(I12801,'DE-PARA'!B:D,3,0),VLOOKUP(I12801,'DE-PARA'!C:D,2,0)),"NÃO ENCONTRADO")</f>
        <v>Serviços</v>
      </c>
      <c r="L12801" s="56" t="str">
        <f>VLOOKUP(K12801,'Base -Receita-Despesa'!$B:$AS,1,FALSE)</f>
        <v>Serviços</v>
      </c>
    </row>
    <row r="12802" spans="1:12" x14ac:dyDescent="0.3">
      <c r="A12802" s="286" t="str">
        <f t="shared" si="400"/>
        <v>2019</v>
      </c>
      <c r="B12802" s="205" t="s">
        <v>679</v>
      </c>
      <c r="C12802" s="205" t="s">
        <v>680</v>
      </c>
      <c r="D12802" s="72" t="str">
        <f t="shared" si="399"/>
        <v>ago/2019</v>
      </c>
      <c r="E12802" s="206">
        <v>43699</v>
      </c>
      <c r="F12802" s="205">
        <v>2019468</v>
      </c>
      <c r="G12802" s="205" t="s">
        <v>284</v>
      </c>
      <c r="H12802" s="207" t="s">
        <v>2062</v>
      </c>
      <c r="I12802" s="207" t="s">
        <v>134</v>
      </c>
      <c r="J12802" s="208">
        <v>-3930.97</v>
      </c>
      <c r="K12802" s="79" t="str">
        <f>IFERROR(IFERROR(VLOOKUP(I12802,'DE-PARA'!B:D,3,0),VLOOKUP(I12802,'DE-PARA'!C:D,2,0)),"NÃO ENCONTRADO")</f>
        <v>Serviços</v>
      </c>
      <c r="L12802" s="56" t="str">
        <f>VLOOKUP(K12802,'Base -Receita-Despesa'!$B:$AS,1,FALSE)</f>
        <v>Serviços</v>
      </c>
    </row>
    <row r="12803" spans="1:12" x14ac:dyDescent="0.3">
      <c r="A12803" s="286" t="str">
        <f t="shared" si="400"/>
        <v>2019</v>
      </c>
      <c r="B12803" s="205" t="s">
        <v>679</v>
      </c>
      <c r="C12803" s="205" t="s">
        <v>680</v>
      </c>
      <c r="D12803" s="72" t="str">
        <f t="shared" si="399"/>
        <v>ago/2019</v>
      </c>
      <c r="E12803" s="206">
        <v>43699</v>
      </c>
      <c r="F12803" s="205">
        <v>9769</v>
      </c>
      <c r="G12803" s="205" t="s">
        <v>284</v>
      </c>
      <c r="H12803" s="207" t="s">
        <v>1971</v>
      </c>
      <c r="I12803" s="207" t="s">
        <v>245</v>
      </c>
      <c r="J12803" s="208">
        <v>-1580</v>
      </c>
      <c r="K12803" s="79" t="str">
        <f>IFERROR(IFERROR(VLOOKUP(I12803,'DE-PARA'!B:D,3,0),VLOOKUP(I12803,'DE-PARA'!C:D,2,0)),"NÃO ENCONTRADO")</f>
        <v>Materiais</v>
      </c>
      <c r="L12803" s="56" t="str">
        <f>VLOOKUP(K12803,'Base -Receita-Despesa'!$B:$AS,1,FALSE)</f>
        <v>Materiais</v>
      </c>
    </row>
    <row r="12804" spans="1:12" x14ac:dyDescent="0.3">
      <c r="A12804" s="286" t="str">
        <f t="shared" si="400"/>
        <v>2019</v>
      </c>
      <c r="B12804" s="205" t="s">
        <v>679</v>
      </c>
      <c r="C12804" s="205" t="s">
        <v>680</v>
      </c>
      <c r="D12804" s="72" t="str">
        <f t="shared" ref="D12804:D12867" si="401">TEXT(E12804,"mmm/aaaa")</f>
        <v>ago/2019</v>
      </c>
      <c r="E12804" s="206">
        <v>43699</v>
      </c>
      <c r="F12804" s="205">
        <v>9770</v>
      </c>
      <c r="G12804" s="205" t="s">
        <v>284</v>
      </c>
      <c r="H12804" s="207" t="s">
        <v>1971</v>
      </c>
      <c r="I12804" s="207" t="s">
        <v>245</v>
      </c>
      <c r="J12804" s="208">
        <v>-9044.7999999999993</v>
      </c>
      <c r="K12804" s="79" t="str">
        <f>IFERROR(IFERROR(VLOOKUP(I12804,'DE-PARA'!B:D,3,0),VLOOKUP(I12804,'DE-PARA'!C:D,2,0)),"NÃO ENCONTRADO")</f>
        <v>Materiais</v>
      </c>
      <c r="L12804" s="56" t="str">
        <f>VLOOKUP(K12804,'Base -Receita-Despesa'!$B:$AS,1,FALSE)</f>
        <v>Materiais</v>
      </c>
    </row>
    <row r="12805" spans="1:12" x14ac:dyDescent="0.3">
      <c r="A12805" s="286" t="str">
        <f t="shared" si="400"/>
        <v>2019</v>
      </c>
      <c r="B12805" s="205" t="s">
        <v>679</v>
      </c>
      <c r="C12805" s="205" t="s">
        <v>680</v>
      </c>
      <c r="D12805" s="72" t="str">
        <f t="shared" si="401"/>
        <v>ago/2019</v>
      </c>
      <c r="E12805" s="206">
        <v>43699</v>
      </c>
      <c r="F12805" s="205">
        <v>14930</v>
      </c>
      <c r="G12805" s="205" t="s">
        <v>284</v>
      </c>
      <c r="H12805" s="207" t="s">
        <v>1956</v>
      </c>
      <c r="I12805" s="207" t="s">
        <v>237</v>
      </c>
      <c r="J12805" s="207">
        <v>-349</v>
      </c>
      <c r="K12805" s="79" t="str">
        <f>IFERROR(IFERROR(VLOOKUP(I12805,'DE-PARA'!B:D,3,0),VLOOKUP(I12805,'DE-PARA'!C:D,2,0)),"NÃO ENCONTRADO")</f>
        <v>Materiais</v>
      </c>
      <c r="L12805" s="56" t="str">
        <f>VLOOKUP(K12805,'Base -Receita-Despesa'!$B:$AS,1,FALSE)</f>
        <v>Materiais</v>
      </c>
    </row>
    <row r="12806" spans="1:12" x14ac:dyDescent="0.3">
      <c r="A12806" s="286" t="str">
        <f t="shared" si="400"/>
        <v>2019</v>
      </c>
      <c r="B12806" s="205" t="s">
        <v>679</v>
      </c>
      <c r="C12806" s="205" t="s">
        <v>680</v>
      </c>
      <c r="D12806" s="72" t="str">
        <f t="shared" si="401"/>
        <v>ago/2019</v>
      </c>
      <c r="E12806" s="206">
        <v>43699</v>
      </c>
      <c r="F12806" s="205">
        <v>14930</v>
      </c>
      <c r="G12806" s="205" t="s">
        <v>284</v>
      </c>
      <c r="H12806" s="207" t="s">
        <v>1956</v>
      </c>
      <c r="I12806" s="207" t="s">
        <v>189</v>
      </c>
      <c r="J12806" s="207">
        <v>-177.62</v>
      </c>
      <c r="K12806" s="79" t="str">
        <f>IFERROR(IFERROR(VLOOKUP(I12806,'DE-PARA'!B:D,3,0),VLOOKUP(I12806,'DE-PARA'!C:D,2,0)),"NÃO ENCONTRADO")</f>
        <v>Outras Saídas</v>
      </c>
      <c r="L12806" s="56" t="str">
        <f>VLOOKUP(K12806,'Base -Receita-Despesa'!$B:$AS,1,FALSE)</f>
        <v>Outras Saídas</v>
      </c>
    </row>
    <row r="12807" spans="1:12" x14ac:dyDescent="0.3">
      <c r="A12807" s="286" t="str">
        <f t="shared" si="400"/>
        <v>2019</v>
      </c>
      <c r="B12807" s="205" t="s">
        <v>679</v>
      </c>
      <c r="C12807" s="205" t="s">
        <v>680</v>
      </c>
      <c r="D12807" s="72" t="str">
        <f t="shared" si="401"/>
        <v>ago/2019</v>
      </c>
      <c r="E12807" s="206">
        <v>43699</v>
      </c>
      <c r="F12807" s="205">
        <v>156758</v>
      </c>
      <c r="G12807" s="205" t="s">
        <v>284</v>
      </c>
      <c r="H12807" s="207" t="s">
        <v>1997</v>
      </c>
      <c r="I12807" s="207" t="s">
        <v>273</v>
      </c>
      <c r="J12807" s="207">
        <v>-252</v>
      </c>
      <c r="K12807" s="79" t="str">
        <f>IFERROR(IFERROR(VLOOKUP(I12807,'DE-PARA'!B:D,3,0),VLOOKUP(I12807,'DE-PARA'!C:D,2,0)),"NÃO ENCONTRADO")</f>
        <v>Investimentos</v>
      </c>
      <c r="L12807" s="56" t="str">
        <f>VLOOKUP(K12807,'Base -Receita-Despesa'!$B:$AS,1,FALSE)</f>
        <v>Investimentos</v>
      </c>
    </row>
    <row r="12808" spans="1:12" x14ac:dyDescent="0.3">
      <c r="A12808" s="286" t="str">
        <f t="shared" si="400"/>
        <v>2019</v>
      </c>
      <c r="B12808" s="205" t="s">
        <v>679</v>
      </c>
      <c r="C12808" s="205" t="s">
        <v>680</v>
      </c>
      <c r="D12808" s="72" t="str">
        <f t="shared" si="401"/>
        <v>ago/2019</v>
      </c>
      <c r="E12808" s="206">
        <v>43699</v>
      </c>
      <c r="F12808" s="205">
        <v>152552</v>
      </c>
      <c r="G12808" s="205" t="s">
        <v>284</v>
      </c>
      <c r="H12808" s="207" t="s">
        <v>1573</v>
      </c>
      <c r="I12808" s="207" t="s">
        <v>134</v>
      </c>
      <c r="J12808" s="208">
        <v>-4867.3900000000003</v>
      </c>
      <c r="K12808" s="79" t="str">
        <f>IFERROR(IFERROR(VLOOKUP(I12808,'DE-PARA'!B:D,3,0),VLOOKUP(I12808,'DE-PARA'!C:D,2,0)),"NÃO ENCONTRADO")</f>
        <v>Serviços</v>
      </c>
      <c r="L12808" s="56" t="str">
        <f>VLOOKUP(K12808,'Base -Receita-Despesa'!$B:$AS,1,FALSE)</f>
        <v>Serviços</v>
      </c>
    </row>
    <row r="12809" spans="1:12" x14ac:dyDescent="0.3">
      <c r="A12809" s="286" t="str">
        <f t="shared" si="400"/>
        <v>2019</v>
      </c>
      <c r="B12809" s="205" t="s">
        <v>679</v>
      </c>
      <c r="C12809" s="205" t="s">
        <v>680</v>
      </c>
      <c r="D12809" s="72" t="str">
        <f t="shared" si="401"/>
        <v>ago/2019</v>
      </c>
      <c r="E12809" s="206">
        <v>43699</v>
      </c>
      <c r="F12809" s="205">
        <v>2207</v>
      </c>
      <c r="G12809" s="205" t="s">
        <v>284</v>
      </c>
      <c r="H12809" s="207" t="s">
        <v>1974</v>
      </c>
      <c r="I12809" s="207" t="s">
        <v>245</v>
      </c>
      <c r="J12809" s="208">
        <v>-4038.1</v>
      </c>
      <c r="K12809" s="79" t="str">
        <f>IFERROR(IFERROR(VLOOKUP(I12809,'DE-PARA'!B:D,3,0),VLOOKUP(I12809,'DE-PARA'!C:D,2,0)),"NÃO ENCONTRADO")</f>
        <v>Materiais</v>
      </c>
      <c r="L12809" s="56" t="str">
        <f>VLOOKUP(K12809,'Base -Receita-Despesa'!$B:$AS,1,FALSE)</f>
        <v>Materiais</v>
      </c>
    </row>
    <row r="12810" spans="1:12" x14ac:dyDescent="0.3">
      <c r="A12810" s="286" t="str">
        <f t="shared" si="400"/>
        <v>2019</v>
      </c>
      <c r="B12810" s="205" t="s">
        <v>679</v>
      </c>
      <c r="C12810" s="205" t="s">
        <v>680</v>
      </c>
      <c r="D12810" s="72" t="str">
        <f t="shared" si="401"/>
        <v>ago/2019</v>
      </c>
      <c r="E12810" s="206">
        <v>43699</v>
      </c>
      <c r="F12810" s="205">
        <v>2207</v>
      </c>
      <c r="G12810" s="205" t="s">
        <v>284</v>
      </c>
      <c r="H12810" s="207" t="s">
        <v>1974</v>
      </c>
      <c r="I12810" s="207" t="s">
        <v>189</v>
      </c>
      <c r="J12810" s="207">
        <v>-149.9</v>
      </c>
      <c r="K12810" s="79" t="str">
        <f>IFERROR(IFERROR(VLOOKUP(I12810,'DE-PARA'!B:D,3,0),VLOOKUP(I12810,'DE-PARA'!C:D,2,0)),"NÃO ENCONTRADO")</f>
        <v>Outras Saídas</v>
      </c>
      <c r="L12810" s="56" t="str">
        <f>VLOOKUP(K12810,'Base -Receita-Despesa'!$B:$AS,1,FALSE)</f>
        <v>Outras Saídas</v>
      </c>
    </row>
    <row r="12811" spans="1:12" x14ac:dyDescent="0.3">
      <c r="A12811" s="286" t="str">
        <f t="shared" si="400"/>
        <v>2019</v>
      </c>
      <c r="B12811" s="205" t="s">
        <v>679</v>
      </c>
      <c r="C12811" s="205" t="s">
        <v>680</v>
      </c>
      <c r="D12811" s="72" t="str">
        <f t="shared" si="401"/>
        <v>ago/2019</v>
      </c>
      <c r="E12811" s="206">
        <v>43699</v>
      </c>
      <c r="F12811" s="205">
        <v>4972</v>
      </c>
      <c r="G12811" s="205" t="s">
        <v>284</v>
      </c>
      <c r="H12811" s="207" t="s">
        <v>1938</v>
      </c>
      <c r="I12811" s="207" t="s">
        <v>250</v>
      </c>
      <c r="J12811" s="208">
        <v>-6554.8</v>
      </c>
      <c r="K12811" s="79" t="str">
        <f>IFERROR(IFERROR(VLOOKUP(I12811,'DE-PARA'!B:D,3,0),VLOOKUP(I12811,'DE-PARA'!C:D,2,0)),"NÃO ENCONTRADO")</f>
        <v>Materiais</v>
      </c>
      <c r="L12811" s="56" t="str">
        <f>VLOOKUP(K12811,'Base -Receita-Despesa'!$B:$AS,1,FALSE)</f>
        <v>Materiais</v>
      </c>
    </row>
    <row r="12812" spans="1:12" x14ac:dyDescent="0.3">
      <c r="A12812" s="286" t="str">
        <f t="shared" si="400"/>
        <v>2019</v>
      </c>
      <c r="B12812" s="205" t="s">
        <v>679</v>
      </c>
      <c r="C12812" s="205" t="s">
        <v>680</v>
      </c>
      <c r="D12812" s="72" t="str">
        <f t="shared" si="401"/>
        <v>ago/2019</v>
      </c>
      <c r="E12812" s="206">
        <v>43699</v>
      </c>
      <c r="F12812" s="205">
        <v>4972</v>
      </c>
      <c r="G12812" s="205" t="s">
        <v>284</v>
      </c>
      <c r="H12812" s="207" t="s">
        <v>1938</v>
      </c>
      <c r="I12812" s="207" t="s">
        <v>189</v>
      </c>
      <c r="J12812" s="208">
        <v>-1108.42</v>
      </c>
      <c r="K12812" s="79" t="str">
        <f>IFERROR(IFERROR(VLOOKUP(I12812,'DE-PARA'!B:D,3,0),VLOOKUP(I12812,'DE-PARA'!C:D,2,0)),"NÃO ENCONTRADO")</f>
        <v>Outras Saídas</v>
      </c>
      <c r="L12812" s="56" t="str">
        <f>VLOOKUP(K12812,'Base -Receita-Despesa'!$B:$AS,1,FALSE)</f>
        <v>Outras Saídas</v>
      </c>
    </row>
    <row r="12813" spans="1:12" x14ac:dyDescent="0.3">
      <c r="A12813" s="286" t="str">
        <f t="shared" si="400"/>
        <v>2019</v>
      </c>
      <c r="B12813" s="205" t="s">
        <v>679</v>
      </c>
      <c r="C12813" s="205" t="s">
        <v>680</v>
      </c>
      <c r="D12813" s="72" t="str">
        <f t="shared" si="401"/>
        <v>ago/2019</v>
      </c>
      <c r="E12813" s="206">
        <v>43699</v>
      </c>
      <c r="F12813" s="205">
        <v>5013</v>
      </c>
      <c r="G12813" s="205" t="s">
        <v>284</v>
      </c>
      <c r="H12813" s="207" t="s">
        <v>1938</v>
      </c>
      <c r="I12813" s="207" t="s">
        <v>238</v>
      </c>
      <c r="J12813" s="208">
        <v>-1008.9</v>
      </c>
      <c r="K12813" s="79" t="str">
        <f>IFERROR(IFERROR(VLOOKUP(I12813,'DE-PARA'!B:D,3,0),VLOOKUP(I12813,'DE-PARA'!C:D,2,0)),"NÃO ENCONTRADO")</f>
        <v>Materiais</v>
      </c>
      <c r="L12813" s="56" t="str">
        <f>VLOOKUP(K12813,'Base -Receita-Despesa'!$B:$AS,1,FALSE)</f>
        <v>Materiais</v>
      </c>
    </row>
    <row r="12814" spans="1:12" x14ac:dyDescent="0.3">
      <c r="A12814" s="286" t="str">
        <f t="shared" si="400"/>
        <v>2019</v>
      </c>
      <c r="B12814" s="205" t="s">
        <v>679</v>
      </c>
      <c r="C12814" s="205" t="s">
        <v>680</v>
      </c>
      <c r="D12814" s="72" t="str">
        <f t="shared" si="401"/>
        <v>ago/2019</v>
      </c>
      <c r="E12814" s="206">
        <v>43699</v>
      </c>
      <c r="F12814" s="205">
        <v>5013</v>
      </c>
      <c r="G12814" s="205" t="s">
        <v>284</v>
      </c>
      <c r="H12814" s="207" t="s">
        <v>1938</v>
      </c>
      <c r="I12814" s="207" t="s">
        <v>189</v>
      </c>
      <c r="J12814" s="207">
        <v>-517.88</v>
      </c>
      <c r="K12814" s="79" t="str">
        <f>IFERROR(IFERROR(VLOOKUP(I12814,'DE-PARA'!B:D,3,0),VLOOKUP(I12814,'DE-PARA'!C:D,2,0)),"NÃO ENCONTRADO")</f>
        <v>Outras Saídas</v>
      </c>
      <c r="L12814" s="56" t="str">
        <f>VLOOKUP(K12814,'Base -Receita-Despesa'!$B:$AS,1,FALSE)</f>
        <v>Outras Saídas</v>
      </c>
    </row>
    <row r="12815" spans="1:12" x14ac:dyDescent="0.3">
      <c r="A12815" s="286" t="str">
        <f t="shared" si="400"/>
        <v>2019</v>
      </c>
      <c r="B12815" s="205" t="s">
        <v>679</v>
      </c>
      <c r="C12815" s="205" t="s">
        <v>680</v>
      </c>
      <c r="D12815" s="72" t="str">
        <f t="shared" si="401"/>
        <v>ago/2019</v>
      </c>
      <c r="E12815" s="206">
        <v>43699</v>
      </c>
      <c r="F12815" s="205" t="s">
        <v>209</v>
      </c>
      <c r="G12815" s="205" t="s">
        <v>284</v>
      </c>
      <c r="H12815" s="207" t="s">
        <v>295</v>
      </c>
      <c r="I12815" s="207" t="s">
        <v>2125</v>
      </c>
      <c r="J12815" s="207">
        <v>-9.5</v>
      </c>
      <c r="K12815" s="79" t="str">
        <f>IFERROR(IFERROR(VLOOKUP(I12815,'DE-PARA'!B:D,3,0),VLOOKUP(I12815,'DE-PARA'!C:D,2,0)),"NÃO ENCONTRADO")</f>
        <v>Outras Saídas</v>
      </c>
      <c r="L12815" s="56" t="str">
        <f>VLOOKUP(K12815,'Base -Receita-Despesa'!$B:$AS,1,FALSE)</f>
        <v>Outras Saídas</v>
      </c>
    </row>
    <row r="12816" spans="1:12" x14ac:dyDescent="0.3">
      <c r="A12816" s="286" t="str">
        <f t="shared" si="400"/>
        <v>2019</v>
      </c>
      <c r="B12816" s="205" t="s">
        <v>679</v>
      </c>
      <c r="C12816" s="205" t="s">
        <v>680</v>
      </c>
      <c r="D12816" s="72" t="str">
        <f t="shared" si="401"/>
        <v>ago/2019</v>
      </c>
      <c r="E12816" s="206">
        <v>43699</v>
      </c>
      <c r="F12816" s="205" t="s">
        <v>209</v>
      </c>
      <c r="G12816" s="205" t="s">
        <v>284</v>
      </c>
      <c r="H12816" s="207" t="s">
        <v>295</v>
      </c>
      <c r="I12816" s="207" t="s">
        <v>2125</v>
      </c>
      <c r="J12816" s="207">
        <v>-9.5</v>
      </c>
      <c r="K12816" s="79" t="str">
        <f>IFERROR(IFERROR(VLOOKUP(I12816,'DE-PARA'!B:D,3,0),VLOOKUP(I12816,'DE-PARA'!C:D,2,0)),"NÃO ENCONTRADO")</f>
        <v>Outras Saídas</v>
      </c>
      <c r="L12816" s="56" t="str">
        <f>VLOOKUP(K12816,'Base -Receita-Despesa'!$B:$AS,1,FALSE)</f>
        <v>Outras Saídas</v>
      </c>
    </row>
    <row r="12817" spans="1:12" x14ac:dyDescent="0.3">
      <c r="A12817" s="286" t="str">
        <f t="shared" si="400"/>
        <v>2019</v>
      </c>
      <c r="B12817" s="205" t="s">
        <v>679</v>
      </c>
      <c r="C12817" s="205" t="s">
        <v>680</v>
      </c>
      <c r="D12817" s="72" t="str">
        <f t="shared" si="401"/>
        <v>ago/2019</v>
      </c>
      <c r="E12817" s="206">
        <v>43699</v>
      </c>
      <c r="F12817" s="205" t="s">
        <v>209</v>
      </c>
      <c r="G12817" s="205" t="s">
        <v>284</v>
      </c>
      <c r="H12817" s="207" t="s">
        <v>295</v>
      </c>
      <c r="I12817" s="207" t="s">
        <v>2125</v>
      </c>
      <c r="J12817" s="207">
        <v>-9.5</v>
      </c>
      <c r="K12817" s="79" t="str">
        <f>IFERROR(IFERROR(VLOOKUP(I12817,'DE-PARA'!B:D,3,0),VLOOKUP(I12817,'DE-PARA'!C:D,2,0)),"NÃO ENCONTRADO")</f>
        <v>Outras Saídas</v>
      </c>
      <c r="L12817" s="56" t="str">
        <f>VLOOKUP(K12817,'Base -Receita-Despesa'!$B:$AS,1,FALSE)</f>
        <v>Outras Saídas</v>
      </c>
    </row>
    <row r="12818" spans="1:12" x14ac:dyDescent="0.3">
      <c r="A12818" s="286" t="str">
        <f t="shared" si="400"/>
        <v>2019</v>
      </c>
      <c r="B12818" s="205" t="s">
        <v>679</v>
      </c>
      <c r="C12818" s="205" t="s">
        <v>680</v>
      </c>
      <c r="D12818" s="72" t="str">
        <f t="shared" si="401"/>
        <v>ago/2019</v>
      </c>
      <c r="E12818" s="206">
        <v>43699</v>
      </c>
      <c r="F12818" s="205" t="s">
        <v>209</v>
      </c>
      <c r="G12818" s="205" t="s">
        <v>284</v>
      </c>
      <c r="H12818" s="207" t="s">
        <v>295</v>
      </c>
      <c r="I12818" s="207" t="s">
        <v>2125</v>
      </c>
      <c r="J12818" s="207">
        <v>-9.5</v>
      </c>
      <c r="K12818" s="79" t="str">
        <f>IFERROR(IFERROR(VLOOKUP(I12818,'DE-PARA'!B:D,3,0),VLOOKUP(I12818,'DE-PARA'!C:D,2,0)),"NÃO ENCONTRADO")</f>
        <v>Outras Saídas</v>
      </c>
      <c r="L12818" s="56" t="str">
        <f>VLOOKUP(K12818,'Base -Receita-Despesa'!$B:$AS,1,FALSE)</f>
        <v>Outras Saídas</v>
      </c>
    </row>
    <row r="12819" spans="1:12" x14ac:dyDescent="0.3">
      <c r="A12819" s="286" t="str">
        <f t="shared" si="400"/>
        <v>2019</v>
      </c>
      <c r="B12819" s="205" t="s">
        <v>679</v>
      </c>
      <c r="C12819" s="205" t="s">
        <v>680</v>
      </c>
      <c r="D12819" s="72" t="str">
        <f t="shared" si="401"/>
        <v>ago/2019</v>
      </c>
      <c r="E12819" s="206">
        <v>43699</v>
      </c>
      <c r="F12819" s="205" t="s">
        <v>209</v>
      </c>
      <c r="G12819" s="205" t="s">
        <v>284</v>
      </c>
      <c r="H12819" s="207" t="s">
        <v>295</v>
      </c>
      <c r="I12819" s="207" t="s">
        <v>2125</v>
      </c>
      <c r="J12819" s="207">
        <v>-9.5</v>
      </c>
      <c r="K12819" s="79" t="str">
        <f>IFERROR(IFERROR(VLOOKUP(I12819,'DE-PARA'!B:D,3,0),VLOOKUP(I12819,'DE-PARA'!C:D,2,0)),"NÃO ENCONTRADO")</f>
        <v>Outras Saídas</v>
      </c>
      <c r="L12819" s="56" t="str">
        <f>VLOOKUP(K12819,'Base -Receita-Despesa'!$B:$AS,1,FALSE)</f>
        <v>Outras Saídas</v>
      </c>
    </row>
    <row r="12820" spans="1:12" x14ac:dyDescent="0.3">
      <c r="A12820" s="286" t="str">
        <f t="shared" si="400"/>
        <v>2019</v>
      </c>
      <c r="B12820" s="205" t="s">
        <v>679</v>
      </c>
      <c r="C12820" s="205" t="s">
        <v>680</v>
      </c>
      <c r="D12820" s="72" t="str">
        <f t="shared" si="401"/>
        <v>ago/2019</v>
      </c>
      <c r="E12820" s="206">
        <v>43699</v>
      </c>
      <c r="F12820" s="205" t="s">
        <v>209</v>
      </c>
      <c r="G12820" s="205" t="s">
        <v>284</v>
      </c>
      <c r="H12820" s="207" t="s">
        <v>295</v>
      </c>
      <c r="I12820" s="207" t="s">
        <v>2125</v>
      </c>
      <c r="J12820" s="207">
        <v>-9.5</v>
      </c>
      <c r="K12820" s="79" t="str">
        <f>IFERROR(IFERROR(VLOOKUP(I12820,'DE-PARA'!B:D,3,0),VLOOKUP(I12820,'DE-PARA'!C:D,2,0)),"NÃO ENCONTRADO")</f>
        <v>Outras Saídas</v>
      </c>
      <c r="L12820" s="56" t="str">
        <f>VLOOKUP(K12820,'Base -Receita-Despesa'!$B:$AS,1,FALSE)</f>
        <v>Outras Saídas</v>
      </c>
    </row>
    <row r="12821" spans="1:12" x14ac:dyDescent="0.3">
      <c r="A12821" s="286" t="str">
        <f t="shared" si="400"/>
        <v>2019</v>
      </c>
      <c r="B12821" s="205" t="s">
        <v>679</v>
      </c>
      <c r="C12821" s="205" t="s">
        <v>680</v>
      </c>
      <c r="D12821" s="72" t="str">
        <f t="shared" si="401"/>
        <v>ago/2019</v>
      </c>
      <c r="E12821" s="206">
        <v>43699</v>
      </c>
      <c r="F12821" s="205" t="s">
        <v>209</v>
      </c>
      <c r="G12821" s="205" t="s">
        <v>284</v>
      </c>
      <c r="H12821" s="207" t="s">
        <v>295</v>
      </c>
      <c r="I12821" s="207" t="s">
        <v>2125</v>
      </c>
      <c r="J12821" s="207">
        <v>-9.5</v>
      </c>
      <c r="K12821" s="79" t="str">
        <f>IFERROR(IFERROR(VLOOKUP(I12821,'DE-PARA'!B:D,3,0),VLOOKUP(I12821,'DE-PARA'!C:D,2,0)),"NÃO ENCONTRADO")</f>
        <v>Outras Saídas</v>
      </c>
      <c r="L12821" s="56" t="str">
        <f>VLOOKUP(K12821,'Base -Receita-Despesa'!$B:$AS,1,FALSE)</f>
        <v>Outras Saídas</v>
      </c>
    </row>
    <row r="12822" spans="1:12" x14ac:dyDescent="0.3">
      <c r="A12822" s="286" t="str">
        <f t="shared" si="400"/>
        <v>2019</v>
      </c>
      <c r="B12822" s="205" t="s">
        <v>679</v>
      </c>
      <c r="C12822" s="205" t="s">
        <v>680</v>
      </c>
      <c r="D12822" s="72" t="str">
        <f t="shared" si="401"/>
        <v>ago/2019</v>
      </c>
      <c r="E12822" s="206">
        <v>43699</v>
      </c>
      <c r="F12822" s="205" t="s">
        <v>209</v>
      </c>
      <c r="G12822" s="205" t="s">
        <v>284</v>
      </c>
      <c r="H12822" s="207" t="s">
        <v>295</v>
      </c>
      <c r="I12822" s="207" t="s">
        <v>2125</v>
      </c>
      <c r="J12822" s="207">
        <v>-9.5</v>
      </c>
      <c r="K12822" s="79" t="str">
        <f>IFERROR(IFERROR(VLOOKUP(I12822,'DE-PARA'!B:D,3,0),VLOOKUP(I12822,'DE-PARA'!C:D,2,0)),"NÃO ENCONTRADO")</f>
        <v>Outras Saídas</v>
      </c>
      <c r="L12822" s="56" t="str">
        <f>VLOOKUP(K12822,'Base -Receita-Despesa'!$B:$AS,1,FALSE)</f>
        <v>Outras Saídas</v>
      </c>
    </row>
    <row r="12823" spans="1:12" x14ac:dyDescent="0.3">
      <c r="A12823" s="286" t="str">
        <f t="shared" si="400"/>
        <v>2019</v>
      </c>
      <c r="B12823" s="205" t="s">
        <v>679</v>
      </c>
      <c r="C12823" s="205" t="s">
        <v>680</v>
      </c>
      <c r="D12823" s="72" t="str">
        <f t="shared" si="401"/>
        <v>ago/2019</v>
      </c>
      <c r="E12823" s="206">
        <v>43699</v>
      </c>
      <c r="F12823" s="205" t="s">
        <v>209</v>
      </c>
      <c r="G12823" s="205" t="s">
        <v>284</v>
      </c>
      <c r="H12823" s="207" t="s">
        <v>295</v>
      </c>
      <c r="I12823" s="207" t="s">
        <v>2125</v>
      </c>
      <c r="J12823" s="207">
        <v>-9.5</v>
      </c>
      <c r="K12823" s="79" t="str">
        <f>IFERROR(IFERROR(VLOOKUP(I12823,'DE-PARA'!B:D,3,0),VLOOKUP(I12823,'DE-PARA'!C:D,2,0)),"NÃO ENCONTRADO")</f>
        <v>Outras Saídas</v>
      </c>
      <c r="L12823" s="56" t="str">
        <f>VLOOKUP(K12823,'Base -Receita-Despesa'!$B:$AS,1,FALSE)</f>
        <v>Outras Saídas</v>
      </c>
    </row>
    <row r="12824" spans="1:12" x14ac:dyDescent="0.3">
      <c r="A12824" s="286" t="str">
        <f t="shared" si="400"/>
        <v>2019</v>
      </c>
      <c r="B12824" s="205" t="s">
        <v>679</v>
      </c>
      <c r="C12824" s="205" t="s">
        <v>680</v>
      </c>
      <c r="D12824" s="72" t="str">
        <f t="shared" si="401"/>
        <v>ago/2019</v>
      </c>
      <c r="E12824" s="206">
        <v>43699</v>
      </c>
      <c r="F12824" s="205" t="s">
        <v>209</v>
      </c>
      <c r="G12824" s="205" t="s">
        <v>284</v>
      </c>
      <c r="H12824" s="207" t="s">
        <v>295</v>
      </c>
      <c r="I12824" s="207" t="s">
        <v>2125</v>
      </c>
      <c r="J12824" s="207">
        <v>-9.5</v>
      </c>
      <c r="K12824" s="79" t="str">
        <f>IFERROR(IFERROR(VLOOKUP(I12824,'DE-PARA'!B:D,3,0),VLOOKUP(I12824,'DE-PARA'!C:D,2,0)),"NÃO ENCONTRADO")</f>
        <v>Outras Saídas</v>
      </c>
      <c r="L12824" s="56" t="str">
        <f>VLOOKUP(K12824,'Base -Receita-Despesa'!$B:$AS,1,FALSE)</f>
        <v>Outras Saídas</v>
      </c>
    </row>
    <row r="12825" spans="1:12" x14ac:dyDescent="0.3">
      <c r="A12825" s="286" t="str">
        <f t="shared" si="400"/>
        <v>2019</v>
      </c>
      <c r="B12825" s="205" t="s">
        <v>679</v>
      </c>
      <c r="C12825" s="205" t="s">
        <v>680</v>
      </c>
      <c r="D12825" s="72" t="str">
        <f t="shared" si="401"/>
        <v>ago/2019</v>
      </c>
      <c r="E12825" s="206">
        <v>43699</v>
      </c>
      <c r="F12825" s="205" t="s">
        <v>209</v>
      </c>
      <c r="G12825" s="205" t="s">
        <v>284</v>
      </c>
      <c r="H12825" s="207" t="s">
        <v>295</v>
      </c>
      <c r="I12825" s="207" t="s">
        <v>2125</v>
      </c>
      <c r="J12825" s="207">
        <v>-9.5</v>
      </c>
      <c r="K12825" s="79" t="str">
        <f>IFERROR(IFERROR(VLOOKUP(I12825,'DE-PARA'!B:D,3,0),VLOOKUP(I12825,'DE-PARA'!C:D,2,0)),"NÃO ENCONTRADO")</f>
        <v>Outras Saídas</v>
      </c>
      <c r="L12825" s="56" t="str">
        <f>VLOOKUP(K12825,'Base -Receita-Despesa'!$B:$AS,1,FALSE)</f>
        <v>Outras Saídas</v>
      </c>
    </row>
    <row r="12826" spans="1:12" x14ac:dyDescent="0.3">
      <c r="A12826" s="286" t="str">
        <f t="shared" si="400"/>
        <v>2019</v>
      </c>
      <c r="B12826" s="205" t="s">
        <v>679</v>
      </c>
      <c r="C12826" s="205" t="s">
        <v>680</v>
      </c>
      <c r="D12826" s="72" t="str">
        <f t="shared" si="401"/>
        <v>ago/2019</v>
      </c>
      <c r="E12826" s="206">
        <v>43699</v>
      </c>
      <c r="F12826" s="205" t="s">
        <v>513</v>
      </c>
      <c r="G12826" s="205" t="s">
        <v>284</v>
      </c>
      <c r="H12826" s="207" t="s">
        <v>203</v>
      </c>
      <c r="I12826" s="207" t="s">
        <v>289</v>
      </c>
      <c r="J12826" s="208">
        <v>68887.64</v>
      </c>
      <c r="K12826" s="79" t="str">
        <f>IFERROR(IFERROR(VLOOKUP(I12826,'DE-PARA'!B:D,3,0),VLOOKUP(I12826,'DE-PARA'!C:D,2,0)),"NÃO ENCONTRADO")</f>
        <v>Entrada Conta Aplicação (+)</v>
      </c>
      <c r="L12826" s="56" t="str">
        <f>VLOOKUP(K12826,'Base -Receita-Despesa'!$B:$AS,1,FALSE)</f>
        <v>ENTRADA CONTA APLICAÇÃO (+)</v>
      </c>
    </row>
    <row r="12827" spans="1:12" x14ac:dyDescent="0.3">
      <c r="A12827" s="286" t="str">
        <f t="shared" si="400"/>
        <v>2019</v>
      </c>
      <c r="B12827" s="205" t="s">
        <v>679</v>
      </c>
      <c r="C12827" s="205" t="s">
        <v>680</v>
      </c>
      <c r="D12827" s="72" t="str">
        <f t="shared" si="401"/>
        <v>ago/2019</v>
      </c>
      <c r="E12827" s="206">
        <v>43700</v>
      </c>
      <c r="F12827" s="205">
        <v>14930</v>
      </c>
      <c r="G12827" s="205" t="s">
        <v>284</v>
      </c>
      <c r="H12827" s="207" t="s">
        <v>1956</v>
      </c>
      <c r="I12827" s="207" t="s">
        <v>237</v>
      </c>
      <c r="J12827" s="207">
        <v>-526.62</v>
      </c>
      <c r="K12827" s="79" t="str">
        <f>IFERROR(IFERROR(VLOOKUP(I12827,'DE-PARA'!B:D,3,0),VLOOKUP(I12827,'DE-PARA'!C:D,2,0)),"NÃO ENCONTRADO")</f>
        <v>Materiais</v>
      </c>
      <c r="L12827" s="56" t="str">
        <f>VLOOKUP(K12827,'Base -Receita-Despesa'!$B:$AS,1,FALSE)</f>
        <v>Materiais</v>
      </c>
    </row>
    <row r="12828" spans="1:12" x14ac:dyDescent="0.3">
      <c r="A12828" s="286" t="str">
        <f t="shared" si="400"/>
        <v>2019</v>
      </c>
      <c r="B12828" s="205" t="s">
        <v>679</v>
      </c>
      <c r="C12828" s="205" t="s">
        <v>680</v>
      </c>
      <c r="D12828" s="72" t="str">
        <f t="shared" si="401"/>
        <v>ago/2019</v>
      </c>
      <c r="E12828" s="206">
        <v>43700</v>
      </c>
      <c r="F12828" s="205">
        <v>25713</v>
      </c>
      <c r="G12828" s="205" t="s">
        <v>284</v>
      </c>
      <c r="H12828" s="207" t="s">
        <v>1908</v>
      </c>
      <c r="I12828" s="207" t="s">
        <v>249</v>
      </c>
      <c r="J12828" s="207">
        <v>-474.44</v>
      </c>
      <c r="K12828" s="79" t="str">
        <f>IFERROR(IFERROR(VLOOKUP(I12828,'DE-PARA'!B:D,3,0),VLOOKUP(I12828,'DE-PARA'!C:D,2,0)),"NÃO ENCONTRADO")</f>
        <v>Materiais</v>
      </c>
      <c r="L12828" s="56" t="str">
        <f>VLOOKUP(K12828,'Base -Receita-Despesa'!$B:$AS,1,FALSE)</f>
        <v>Materiais</v>
      </c>
    </row>
    <row r="12829" spans="1:12" x14ac:dyDescent="0.3">
      <c r="A12829" s="286" t="str">
        <f t="shared" si="400"/>
        <v>2019</v>
      </c>
      <c r="B12829" s="205" t="s">
        <v>679</v>
      </c>
      <c r="C12829" s="205" t="s">
        <v>680</v>
      </c>
      <c r="D12829" s="72" t="str">
        <f t="shared" si="401"/>
        <v>ago/2019</v>
      </c>
      <c r="E12829" s="206">
        <v>43700</v>
      </c>
      <c r="F12829" s="205">
        <v>25713</v>
      </c>
      <c r="G12829" s="205" t="s">
        <v>284</v>
      </c>
      <c r="H12829" s="207" t="s">
        <v>1908</v>
      </c>
      <c r="I12829" s="207" t="s">
        <v>189</v>
      </c>
      <c r="J12829" s="207">
        <v>-164.69</v>
      </c>
      <c r="K12829" s="79" t="str">
        <f>IFERROR(IFERROR(VLOOKUP(I12829,'DE-PARA'!B:D,3,0),VLOOKUP(I12829,'DE-PARA'!C:D,2,0)),"NÃO ENCONTRADO")</f>
        <v>Outras Saídas</v>
      </c>
      <c r="L12829" s="56" t="str">
        <f>VLOOKUP(K12829,'Base -Receita-Despesa'!$B:$AS,1,FALSE)</f>
        <v>Outras Saídas</v>
      </c>
    </row>
    <row r="12830" spans="1:12" x14ac:dyDescent="0.3">
      <c r="A12830" s="286" t="str">
        <f t="shared" si="400"/>
        <v>2019</v>
      </c>
      <c r="B12830" s="205" t="s">
        <v>679</v>
      </c>
      <c r="C12830" s="205" t="s">
        <v>680</v>
      </c>
      <c r="D12830" s="72" t="str">
        <f t="shared" si="401"/>
        <v>ago/2019</v>
      </c>
      <c r="E12830" s="206">
        <v>43700</v>
      </c>
      <c r="F12830" s="205">
        <v>40737</v>
      </c>
      <c r="G12830" s="205" t="s">
        <v>284</v>
      </c>
      <c r="H12830" s="207" t="s">
        <v>432</v>
      </c>
      <c r="I12830" s="207" t="s">
        <v>249</v>
      </c>
      <c r="J12830" s="208">
        <v>-2474.2399999999998</v>
      </c>
      <c r="K12830" s="79" t="str">
        <f>IFERROR(IFERROR(VLOOKUP(I12830,'DE-PARA'!B:D,3,0),VLOOKUP(I12830,'DE-PARA'!C:D,2,0)),"NÃO ENCONTRADO")</f>
        <v>Materiais</v>
      </c>
      <c r="L12830" s="56" t="str">
        <f>VLOOKUP(K12830,'Base -Receita-Despesa'!$B:$AS,1,FALSE)</f>
        <v>Materiais</v>
      </c>
    </row>
    <row r="12831" spans="1:12" x14ac:dyDescent="0.3">
      <c r="A12831" s="286" t="str">
        <f t="shared" si="400"/>
        <v>2019</v>
      </c>
      <c r="B12831" s="205" t="s">
        <v>679</v>
      </c>
      <c r="C12831" s="205" t="s">
        <v>680</v>
      </c>
      <c r="D12831" s="72" t="str">
        <f t="shared" si="401"/>
        <v>ago/2019</v>
      </c>
      <c r="E12831" s="206">
        <v>43700</v>
      </c>
      <c r="F12831" s="205" t="s">
        <v>209</v>
      </c>
      <c r="G12831" s="205" t="s">
        <v>284</v>
      </c>
      <c r="H12831" s="207" t="s">
        <v>295</v>
      </c>
      <c r="I12831" s="207" t="s">
        <v>2125</v>
      </c>
      <c r="J12831" s="207">
        <v>-9.5</v>
      </c>
      <c r="K12831" s="79" t="str">
        <f>IFERROR(IFERROR(VLOOKUP(I12831,'DE-PARA'!B:D,3,0),VLOOKUP(I12831,'DE-PARA'!C:D,2,0)),"NÃO ENCONTRADO")</f>
        <v>Outras Saídas</v>
      </c>
      <c r="L12831" s="56" t="str">
        <f>VLOOKUP(K12831,'Base -Receita-Despesa'!$B:$AS,1,FALSE)</f>
        <v>Outras Saídas</v>
      </c>
    </row>
    <row r="12832" spans="1:12" x14ac:dyDescent="0.3">
      <c r="A12832" s="286" t="str">
        <f t="shared" si="400"/>
        <v>2019</v>
      </c>
      <c r="B12832" s="205" t="s">
        <v>679</v>
      </c>
      <c r="C12832" s="205" t="s">
        <v>680</v>
      </c>
      <c r="D12832" s="72" t="str">
        <f t="shared" si="401"/>
        <v>ago/2019</v>
      </c>
      <c r="E12832" s="206">
        <v>43700</v>
      </c>
      <c r="F12832" s="205" t="s">
        <v>209</v>
      </c>
      <c r="G12832" s="205" t="s">
        <v>284</v>
      </c>
      <c r="H12832" s="207" t="s">
        <v>295</v>
      </c>
      <c r="I12832" s="207" t="s">
        <v>2125</v>
      </c>
      <c r="J12832" s="207">
        <v>-9.5</v>
      </c>
      <c r="K12832" s="79" t="str">
        <f>IFERROR(IFERROR(VLOOKUP(I12832,'DE-PARA'!B:D,3,0),VLOOKUP(I12832,'DE-PARA'!C:D,2,0)),"NÃO ENCONTRADO")</f>
        <v>Outras Saídas</v>
      </c>
      <c r="L12832" s="56" t="str">
        <f>VLOOKUP(K12832,'Base -Receita-Despesa'!$B:$AS,1,FALSE)</f>
        <v>Outras Saídas</v>
      </c>
    </row>
    <row r="12833" spans="1:12" x14ac:dyDescent="0.3">
      <c r="A12833" s="286" t="str">
        <f t="shared" si="400"/>
        <v>2019</v>
      </c>
      <c r="B12833" s="205" t="s">
        <v>679</v>
      </c>
      <c r="C12833" s="205" t="s">
        <v>680</v>
      </c>
      <c r="D12833" s="72" t="str">
        <f t="shared" si="401"/>
        <v>ago/2019</v>
      </c>
      <c r="E12833" s="206">
        <v>43700</v>
      </c>
      <c r="F12833" s="205" t="s">
        <v>513</v>
      </c>
      <c r="G12833" s="205" t="s">
        <v>284</v>
      </c>
      <c r="H12833" s="207" t="s">
        <v>203</v>
      </c>
      <c r="I12833" s="207" t="s">
        <v>289</v>
      </c>
      <c r="J12833" s="208">
        <v>3658.99</v>
      </c>
      <c r="K12833" s="79" t="str">
        <f>IFERROR(IFERROR(VLOOKUP(I12833,'DE-PARA'!B:D,3,0),VLOOKUP(I12833,'DE-PARA'!C:D,2,0)),"NÃO ENCONTRADO")</f>
        <v>Entrada Conta Aplicação (+)</v>
      </c>
      <c r="L12833" s="56" t="str">
        <f>VLOOKUP(K12833,'Base -Receita-Despesa'!$B:$AS,1,FALSE)</f>
        <v>ENTRADA CONTA APLICAÇÃO (+)</v>
      </c>
    </row>
    <row r="12834" spans="1:12" x14ac:dyDescent="0.3">
      <c r="A12834" s="286" t="str">
        <f t="shared" si="400"/>
        <v>2019</v>
      </c>
      <c r="B12834" s="205" t="s">
        <v>679</v>
      </c>
      <c r="C12834" s="205" t="s">
        <v>680</v>
      </c>
      <c r="D12834" s="72" t="str">
        <f t="shared" si="401"/>
        <v>ago/2019</v>
      </c>
      <c r="E12834" s="206">
        <v>43703</v>
      </c>
      <c r="F12834" s="205">
        <v>835</v>
      </c>
      <c r="G12834" s="205" t="s">
        <v>310</v>
      </c>
      <c r="H12834" s="207" t="s">
        <v>2133</v>
      </c>
      <c r="I12834" s="207" t="s">
        <v>118</v>
      </c>
      <c r="J12834" s="208">
        <v>-2333.33</v>
      </c>
      <c r="K12834" s="79" t="str">
        <f>IFERROR(IFERROR(VLOOKUP(I12834,'DE-PARA'!B:D,3,0),VLOOKUP(I12834,'DE-PARA'!C:D,2,0)),"NÃO ENCONTRADO")</f>
        <v>Serviços</v>
      </c>
      <c r="L12834" s="56" t="str">
        <f>VLOOKUP(K12834,'Base -Receita-Despesa'!$B:$AS,1,FALSE)</f>
        <v>Serviços</v>
      </c>
    </row>
    <row r="12835" spans="1:12" x14ac:dyDescent="0.3">
      <c r="A12835" s="286" t="str">
        <f t="shared" si="400"/>
        <v>2019</v>
      </c>
      <c r="B12835" s="205" t="s">
        <v>679</v>
      </c>
      <c r="C12835" s="205" t="s">
        <v>680</v>
      </c>
      <c r="D12835" s="72" t="str">
        <f t="shared" si="401"/>
        <v>ago/2019</v>
      </c>
      <c r="E12835" s="206">
        <v>43703</v>
      </c>
      <c r="F12835" s="205">
        <v>835</v>
      </c>
      <c r="G12835" s="205" t="s">
        <v>310</v>
      </c>
      <c r="H12835" s="207" t="s">
        <v>2133</v>
      </c>
      <c r="I12835" s="207" t="s">
        <v>189</v>
      </c>
      <c r="J12835" s="207">
        <v>-583.33000000000004</v>
      </c>
      <c r="K12835" s="79" t="str">
        <f>IFERROR(IFERROR(VLOOKUP(I12835,'DE-PARA'!B:D,3,0),VLOOKUP(I12835,'DE-PARA'!C:D,2,0)),"NÃO ENCONTRADO")</f>
        <v>Outras Saídas</v>
      </c>
      <c r="L12835" s="56" t="str">
        <f>VLOOKUP(K12835,'Base -Receita-Despesa'!$B:$AS,1,FALSE)</f>
        <v>Outras Saídas</v>
      </c>
    </row>
    <row r="12836" spans="1:12" x14ac:dyDescent="0.3">
      <c r="A12836" s="286" t="str">
        <f t="shared" si="400"/>
        <v>2019</v>
      </c>
      <c r="B12836" s="205" t="s">
        <v>679</v>
      </c>
      <c r="C12836" s="205" t="s">
        <v>680</v>
      </c>
      <c r="D12836" s="72" t="str">
        <f t="shared" si="401"/>
        <v>ago/2019</v>
      </c>
      <c r="E12836" s="206">
        <v>43703</v>
      </c>
      <c r="F12836" s="205" t="s">
        <v>209</v>
      </c>
      <c r="G12836" s="205" t="s">
        <v>284</v>
      </c>
      <c r="H12836" s="207" t="s">
        <v>295</v>
      </c>
      <c r="I12836" s="207" t="s">
        <v>2125</v>
      </c>
      <c r="J12836" s="207">
        <v>-9.5</v>
      </c>
      <c r="K12836" s="79" t="str">
        <f>IFERROR(IFERROR(VLOOKUP(I12836,'DE-PARA'!B:D,3,0),VLOOKUP(I12836,'DE-PARA'!C:D,2,0)),"NÃO ENCONTRADO")</f>
        <v>Outras Saídas</v>
      </c>
      <c r="L12836" s="56" t="str">
        <f>VLOOKUP(K12836,'Base -Receita-Despesa'!$B:$AS,1,FALSE)</f>
        <v>Outras Saídas</v>
      </c>
    </row>
    <row r="12837" spans="1:12" x14ac:dyDescent="0.3">
      <c r="A12837" s="286" t="str">
        <f t="shared" si="400"/>
        <v>2019</v>
      </c>
      <c r="B12837" s="205" t="s">
        <v>679</v>
      </c>
      <c r="C12837" s="205" t="s">
        <v>680</v>
      </c>
      <c r="D12837" s="72" t="str">
        <f t="shared" si="401"/>
        <v>ago/2019</v>
      </c>
      <c r="E12837" s="206">
        <v>43703</v>
      </c>
      <c r="F12837" s="205" t="s">
        <v>513</v>
      </c>
      <c r="G12837" s="205" t="s">
        <v>284</v>
      </c>
      <c r="H12837" s="207" t="s">
        <v>203</v>
      </c>
      <c r="I12837" s="207" t="s">
        <v>289</v>
      </c>
      <c r="J12837" s="208">
        <v>2926.16</v>
      </c>
      <c r="K12837" s="79" t="str">
        <f>IFERROR(IFERROR(VLOOKUP(I12837,'DE-PARA'!B:D,3,0),VLOOKUP(I12837,'DE-PARA'!C:D,2,0)),"NÃO ENCONTRADO")</f>
        <v>Entrada Conta Aplicação (+)</v>
      </c>
      <c r="L12837" s="56" t="str">
        <f>VLOOKUP(K12837,'Base -Receita-Despesa'!$B:$AS,1,FALSE)</f>
        <v>ENTRADA CONTA APLICAÇÃO (+)</v>
      </c>
    </row>
    <row r="12838" spans="1:12" x14ac:dyDescent="0.3">
      <c r="A12838" s="286" t="str">
        <f t="shared" si="400"/>
        <v>2019</v>
      </c>
      <c r="B12838" s="205" t="s">
        <v>679</v>
      </c>
      <c r="C12838" s="205" t="s">
        <v>680</v>
      </c>
      <c r="D12838" s="72" t="str">
        <f t="shared" si="401"/>
        <v>ago/2019</v>
      </c>
      <c r="E12838" s="206">
        <v>43704</v>
      </c>
      <c r="F12838" s="205">
        <v>26816</v>
      </c>
      <c r="G12838" s="205" t="s">
        <v>314</v>
      </c>
      <c r="H12838" s="207" t="s">
        <v>1908</v>
      </c>
      <c r="I12838" s="207" t="s">
        <v>237</v>
      </c>
      <c r="J12838" s="207">
        <v>-889.59</v>
      </c>
      <c r="K12838" s="79" t="str">
        <f>IFERROR(IFERROR(VLOOKUP(I12838,'DE-PARA'!B:D,3,0),VLOOKUP(I12838,'DE-PARA'!C:D,2,0)),"NÃO ENCONTRADO")</f>
        <v>Materiais</v>
      </c>
      <c r="L12838" s="56" t="str">
        <f>VLOOKUP(K12838,'Base -Receita-Despesa'!$B:$AS,1,FALSE)</f>
        <v>Materiais</v>
      </c>
    </row>
    <row r="12839" spans="1:12" x14ac:dyDescent="0.3">
      <c r="A12839" s="286" t="str">
        <f t="shared" si="400"/>
        <v>2019</v>
      </c>
      <c r="B12839" s="205" t="s">
        <v>679</v>
      </c>
      <c r="C12839" s="205" t="s">
        <v>680</v>
      </c>
      <c r="D12839" s="72" t="str">
        <f t="shared" si="401"/>
        <v>ago/2019</v>
      </c>
      <c r="E12839" s="206">
        <v>43704</v>
      </c>
      <c r="F12839" s="205">
        <v>26816</v>
      </c>
      <c r="G12839" s="205" t="s">
        <v>314</v>
      </c>
      <c r="H12839" s="207" t="s">
        <v>1908</v>
      </c>
      <c r="I12839" s="207" t="s">
        <v>189</v>
      </c>
      <c r="J12839" s="207">
        <v>-174.69</v>
      </c>
      <c r="K12839" s="79" t="str">
        <f>IFERROR(IFERROR(VLOOKUP(I12839,'DE-PARA'!B:D,3,0),VLOOKUP(I12839,'DE-PARA'!C:D,2,0)),"NÃO ENCONTRADO")</f>
        <v>Outras Saídas</v>
      </c>
      <c r="L12839" s="56" t="str">
        <f>VLOOKUP(K12839,'Base -Receita-Despesa'!$B:$AS,1,FALSE)</f>
        <v>Outras Saídas</v>
      </c>
    </row>
    <row r="12840" spans="1:12" x14ac:dyDescent="0.3">
      <c r="A12840" s="286" t="str">
        <f t="shared" si="400"/>
        <v>2019</v>
      </c>
      <c r="B12840" s="205" t="s">
        <v>679</v>
      </c>
      <c r="C12840" s="205" t="s">
        <v>680</v>
      </c>
      <c r="D12840" s="72" t="str">
        <f t="shared" si="401"/>
        <v>ago/2019</v>
      </c>
      <c r="E12840" s="206">
        <v>43704</v>
      </c>
      <c r="F12840" s="205">
        <v>17903</v>
      </c>
      <c r="G12840" s="205" t="s">
        <v>284</v>
      </c>
      <c r="H12840" s="207" t="s">
        <v>1011</v>
      </c>
      <c r="I12840" s="207" t="s">
        <v>137</v>
      </c>
      <c r="J12840" s="208">
        <v>-2887.88</v>
      </c>
      <c r="K12840" s="79" t="str">
        <f>IFERROR(IFERROR(VLOOKUP(I12840,'DE-PARA'!B:D,3,0),VLOOKUP(I12840,'DE-PARA'!C:D,2,0)),"NÃO ENCONTRADO")</f>
        <v>Materiais</v>
      </c>
      <c r="L12840" s="56" t="str">
        <f>VLOOKUP(K12840,'Base -Receita-Despesa'!$B:$AS,1,FALSE)</f>
        <v>Materiais</v>
      </c>
    </row>
    <row r="12841" spans="1:12" x14ac:dyDescent="0.3">
      <c r="A12841" s="286" t="str">
        <f t="shared" si="400"/>
        <v>2019</v>
      </c>
      <c r="B12841" s="205" t="s">
        <v>679</v>
      </c>
      <c r="C12841" s="205" t="s">
        <v>680</v>
      </c>
      <c r="D12841" s="72" t="str">
        <f t="shared" si="401"/>
        <v>ago/2019</v>
      </c>
      <c r="E12841" s="206">
        <v>43704</v>
      </c>
      <c r="F12841" s="205" t="s">
        <v>513</v>
      </c>
      <c r="G12841" s="205" t="s">
        <v>284</v>
      </c>
      <c r="H12841" s="207" t="s">
        <v>203</v>
      </c>
      <c r="I12841" s="207" t="s">
        <v>289</v>
      </c>
      <c r="J12841" s="208">
        <v>3952.16</v>
      </c>
      <c r="K12841" s="79" t="str">
        <f>IFERROR(IFERROR(VLOOKUP(I12841,'DE-PARA'!B:D,3,0),VLOOKUP(I12841,'DE-PARA'!C:D,2,0)),"NÃO ENCONTRADO")</f>
        <v>Entrada Conta Aplicação (+)</v>
      </c>
      <c r="L12841" s="56" t="str">
        <f>VLOOKUP(K12841,'Base -Receita-Despesa'!$B:$AS,1,FALSE)</f>
        <v>ENTRADA CONTA APLICAÇÃO (+)</v>
      </c>
    </row>
    <row r="12842" spans="1:12" x14ac:dyDescent="0.3">
      <c r="A12842" s="286" t="str">
        <f t="shared" si="400"/>
        <v>2019</v>
      </c>
      <c r="B12842" s="205" t="s">
        <v>679</v>
      </c>
      <c r="C12842" s="205" t="s">
        <v>680</v>
      </c>
      <c r="D12842" s="72" t="str">
        <f t="shared" si="401"/>
        <v>ago/2019</v>
      </c>
      <c r="E12842" s="206">
        <v>43705</v>
      </c>
      <c r="F12842" s="205">
        <v>27029</v>
      </c>
      <c r="G12842" s="205" t="s">
        <v>284</v>
      </c>
      <c r="H12842" s="207" t="s">
        <v>1908</v>
      </c>
      <c r="I12842" s="207" t="s">
        <v>237</v>
      </c>
      <c r="J12842" s="207">
        <v>-265</v>
      </c>
      <c r="K12842" s="79" t="str">
        <f>IFERROR(IFERROR(VLOOKUP(I12842,'DE-PARA'!B:D,3,0),VLOOKUP(I12842,'DE-PARA'!C:D,2,0)),"NÃO ENCONTRADO")</f>
        <v>Materiais</v>
      </c>
      <c r="L12842" s="56" t="str">
        <f>VLOOKUP(K12842,'Base -Receita-Despesa'!$B:$AS,1,FALSE)</f>
        <v>Materiais</v>
      </c>
    </row>
    <row r="12843" spans="1:12" x14ac:dyDescent="0.3">
      <c r="A12843" s="286" t="str">
        <f t="shared" si="400"/>
        <v>2019</v>
      </c>
      <c r="B12843" s="205" t="s">
        <v>679</v>
      </c>
      <c r="C12843" s="205" t="s">
        <v>680</v>
      </c>
      <c r="D12843" s="72" t="str">
        <f t="shared" si="401"/>
        <v>ago/2019</v>
      </c>
      <c r="E12843" s="206">
        <v>43705</v>
      </c>
      <c r="F12843" s="205">
        <v>27029</v>
      </c>
      <c r="G12843" s="205" t="s">
        <v>284</v>
      </c>
      <c r="H12843" s="207" t="s">
        <v>1908</v>
      </c>
      <c r="I12843" s="207" t="s">
        <v>189</v>
      </c>
      <c r="J12843" s="207">
        <v>-90.41</v>
      </c>
      <c r="K12843" s="79" t="str">
        <f>IFERROR(IFERROR(VLOOKUP(I12843,'DE-PARA'!B:D,3,0),VLOOKUP(I12843,'DE-PARA'!C:D,2,0)),"NÃO ENCONTRADO")</f>
        <v>Outras Saídas</v>
      </c>
      <c r="L12843" s="56" t="str">
        <f>VLOOKUP(K12843,'Base -Receita-Despesa'!$B:$AS,1,FALSE)</f>
        <v>Outras Saídas</v>
      </c>
    </row>
    <row r="12844" spans="1:12" x14ac:dyDescent="0.3">
      <c r="A12844" s="286" t="str">
        <f t="shared" si="400"/>
        <v>2019</v>
      </c>
      <c r="B12844" s="205" t="s">
        <v>679</v>
      </c>
      <c r="C12844" s="205" t="s">
        <v>680</v>
      </c>
      <c r="D12844" s="72" t="str">
        <f t="shared" si="401"/>
        <v>ago/2019</v>
      </c>
      <c r="E12844" s="206">
        <v>43705</v>
      </c>
      <c r="F12844" s="205">
        <v>2014162</v>
      </c>
      <c r="G12844" s="205" t="s">
        <v>284</v>
      </c>
      <c r="H12844" s="207" t="s">
        <v>575</v>
      </c>
      <c r="I12844" s="207" t="s">
        <v>195</v>
      </c>
      <c r="J12844" s="207">
        <v>-363.5</v>
      </c>
      <c r="K12844" s="79" t="str">
        <f>IFERROR(IFERROR(VLOOKUP(I12844,'DE-PARA'!B:D,3,0),VLOOKUP(I12844,'DE-PARA'!C:D,2,0)),"NÃO ENCONTRADO")</f>
        <v>Pessoal</v>
      </c>
      <c r="L12844" s="56" t="str">
        <f>VLOOKUP(K12844,'Base -Receita-Despesa'!$B:$AS,1,FALSE)</f>
        <v>Pessoal</v>
      </c>
    </row>
    <row r="12845" spans="1:12" x14ac:dyDescent="0.3">
      <c r="A12845" s="286" t="str">
        <f t="shared" si="400"/>
        <v>2019</v>
      </c>
      <c r="B12845" s="205" t="s">
        <v>679</v>
      </c>
      <c r="C12845" s="205" t="s">
        <v>680</v>
      </c>
      <c r="D12845" s="72" t="str">
        <f t="shared" si="401"/>
        <v>ago/2019</v>
      </c>
      <c r="E12845" s="206">
        <v>43705</v>
      </c>
      <c r="F12845" s="205" t="s">
        <v>2187</v>
      </c>
      <c r="G12845" s="205" t="s">
        <v>284</v>
      </c>
      <c r="H12845" s="207" t="s">
        <v>2188</v>
      </c>
      <c r="I12845" s="207" t="s">
        <v>188</v>
      </c>
      <c r="J12845" s="208">
        <v>-6119.94</v>
      </c>
      <c r="K12845" s="79" t="str">
        <f>IFERROR(IFERROR(VLOOKUP(I12845,'DE-PARA'!B:D,3,0),VLOOKUP(I12845,'DE-PARA'!C:D,2,0)),"NÃO ENCONTRADO")</f>
        <v>Tributos, Taxas e Contribuições</v>
      </c>
      <c r="L12845" s="56" t="str">
        <f>VLOOKUP(K12845,'Base -Receita-Despesa'!$B:$AS,1,FALSE)</f>
        <v>Tributos, Taxas e Contribuições</v>
      </c>
    </row>
    <row r="12846" spans="1:12" x14ac:dyDescent="0.3">
      <c r="A12846" s="286" t="str">
        <f t="shared" si="400"/>
        <v>2019</v>
      </c>
      <c r="B12846" s="205" t="s">
        <v>679</v>
      </c>
      <c r="C12846" s="205" t="s">
        <v>680</v>
      </c>
      <c r="D12846" s="72" t="str">
        <f t="shared" si="401"/>
        <v>ago/2019</v>
      </c>
      <c r="E12846" s="206">
        <v>43705</v>
      </c>
      <c r="F12846" s="205" t="s">
        <v>209</v>
      </c>
      <c r="G12846" s="205" t="s">
        <v>284</v>
      </c>
      <c r="H12846" s="207" t="s">
        <v>295</v>
      </c>
      <c r="I12846" s="207" t="s">
        <v>2125</v>
      </c>
      <c r="J12846" s="207">
        <v>-9.5</v>
      </c>
      <c r="K12846" s="79" t="str">
        <f>IFERROR(IFERROR(VLOOKUP(I12846,'DE-PARA'!B:D,3,0),VLOOKUP(I12846,'DE-PARA'!C:D,2,0)),"NÃO ENCONTRADO")</f>
        <v>Outras Saídas</v>
      </c>
      <c r="L12846" s="56" t="str">
        <f>VLOOKUP(K12846,'Base -Receita-Despesa'!$B:$AS,1,FALSE)</f>
        <v>Outras Saídas</v>
      </c>
    </row>
    <row r="12847" spans="1:12" x14ac:dyDescent="0.3">
      <c r="A12847" s="286" t="str">
        <f t="shared" si="400"/>
        <v>2019</v>
      </c>
      <c r="B12847" s="205" t="s">
        <v>679</v>
      </c>
      <c r="C12847" s="205" t="s">
        <v>680</v>
      </c>
      <c r="D12847" s="72" t="str">
        <f t="shared" si="401"/>
        <v>ago/2019</v>
      </c>
      <c r="E12847" s="206">
        <v>43705</v>
      </c>
      <c r="F12847" s="205" t="s">
        <v>127</v>
      </c>
      <c r="G12847" s="205" t="s">
        <v>284</v>
      </c>
      <c r="H12847" s="209" t="s">
        <v>2189</v>
      </c>
      <c r="I12847" s="207" t="s">
        <v>128</v>
      </c>
      <c r="J12847" s="208">
        <v>-2871.11</v>
      </c>
      <c r="K12847" s="79" t="str">
        <f>IFERROR(IFERROR(VLOOKUP(I12847,'DE-PARA'!B:D,3,0),VLOOKUP(I12847,'DE-PARA'!C:D,2,0)),"NÃO ENCONTRADO")</f>
        <v>Pessoal</v>
      </c>
      <c r="L12847" s="56" t="str">
        <f>VLOOKUP(K12847,'Base -Receita-Despesa'!$B:$AS,1,FALSE)</f>
        <v>Pessoal</v>
      </c>
    </row>
    <row r="12848" spans="1:12" x14ac:dyDescent="0.3">
      <c r="A12848" s="286" t="str">
        <f t="shared" si="400"/>
        <v>2019</v>
      </c>
      <c r="B12848" s="205" t="s">
        <v>679</v>
      </c>
      <c r="C12848" s="205" t="s">
        <v>680</v>
      </c>
      <c r="D12848" s="72" t="str">
        <f t="shared" si="401"/>
        <v>ago/2019</v>
      </c>
      <c r="E12848" s="206">
        <v>43705</v>
      </c>
      <c r="F12848" s="205" t="s">
        <v>127</v>
      </c>
      <c r="G12848" s="205" t="s">
        <v>284</v>
      </c>
      <c r="H12848" s="209" t="s">
        <v>2190</v>
      </c>
      <c r="I12848" s="207" t="s">
        <v>128</v>
      </c>
      <c r="J12848" s="208">
        <v>-2849.67</v>
      </c>
      <c r="K12848" s="79" t="str">
        <f>IFERROR(IFERROR(VLOOKUP(I12848,'DE-PARA'!B:D,3,0),VLOOKUP(I12848,'DE-PARA'!C:D,2,0)),"NÃO ENCONTRADO")</f>
        <v>Pessoal</v>
      </c>
      <c r="L12848" s="56" t="str">
        <f>VLOOKUP(K12848,'Base -Receita-Despesa'!$B:$AS,1,FALSE)</f>
        <v>Pessoal</v>
      </c>
    </row>
    <row r="12849" spans="1:12" x14ac:dyDescent="0.3">
      <c r="A12849" s="286" t="str">
        <f t="shared" si="400"/>
        <v>2019</v>
      </c>
      <c r="B12849" s="205" t="s">
        <v>679</v>
      </c>
      <c r="C12849" s="205" t="s">
        <v>680</v>
      </c>
      <c r="D12849" s="72" t="str">
        <f t="shared" si="401"/>
        <v>ago/2019</v>
      </c>
      <c r="E12849" s="206">
        <v>43705</v>
      </c>
      <c r="F12849" s="205" t="s">
        <v>127</v>
      </c>
      <c r="G12849" s="205" t="s">
        <v>284</v>
      </c>
      <c r="H12849" s="209" t="s">
        <v>2191</v>
      </c>
      <c r="I12849" s="207" t="s">
        <v>128</v>
      </c>
      <c r="J12849" s="208">
        <v>-5286.47</v>
      </c>
      <c r="K12849" s="79" t="str">
        <f>IFERROR(IFERROR(VLOOKUP(I12849,'DE-PARA'!B:D,3,0),VLOOKUP(I12849,'DE-PARA'!C:D,2,0)),"NÃO ENCONTRADO")</f>
        <v>Pessoal</v>
      </c>
      <c r="L12849" s="56" t="str">
        <f>VLOOKUP(K12849,'Base -Receita-Despesa'!$B:$AS,1,FALSE)</f>
        <v>Pessoal</v>
      </c>
    </row>
    <row r="12850" spans="1:12" x14ac:dyDescent="0.3">
      <c r="A12850" s="286" t="str">
        <f t="shared" si="400"/>
        <v>2019</v>
      </c>
      <c r="B12850" s="205" t="s">
        <v>679</v>
      </c>
      <c r="C12850" s="205" t="s">
        <v>680</v>
      </c>
      <c r="D12850" s="72" t="str">
        <f t="shared" si="401"/>
        <v>ago/2019</v>
      </c>
      <c r="E12850" s="206">
        <v>43705</v>
      </c>
      <c r="F12850" s="205" t="s">
        <v>127</v>
      </c>
      <c r="G12850" s="205" t="s">
        <v>284</v>
      </c>
      <c r="H12850" s="209" t="s">
        <v>2192</v>
      </c>
      <c r="I12850" s="207" t="s">
        <v>128</v>
      </c>
      <c r="J12850" s="208">
        <v>-3161.24</v>
      </c>
      <c r="K12850" s="79" t="str">
        <f>IFERROR(IFERROR(VLOOKUP(I12850,'DE-PARA'!B:D,3,0),VLOOKUP(I12850,'DE-PARA'!C:D,2,0)),"NÃO ENCONTRADO")</f>
        <v>Pessoal</v>
      </c>
      <c r="L12850" s="56" t="str">
        <f>VLOOKUP(K12850,'Base -Receita-Despesa'!$B:$AS,1,FALSE)</f>
        <v>Pessoal</v>
      </c>
    </row>
    <row r="12851" spans="1:12" x14ac:dyDescent="0.3">
      <c r="A12851" s="286" t="str">
        <f t="shared" si="400"/>
        <v>2019</v>
      </c>
      <c r="B12851" s="205" t="s">
        <v>679</v>
      </c>
      <c r="C12851" s="205" t="s">
        <v>680</v>
      </c>
      <c r="D12851" s="72" t="str">
        <f t="shared" si="401"/>
        <v>ago/2019</v>
      </c>
      <c r="E12851" s="206">
        <v>43705</v>
      </c>
      <c r="F12851" s="205" t="s">
        <v>127</v>
      </c>
      <c r="G12851" s="205" t="s">
        <v>284</v>
      </c>
      <c r="H12851" s="209" t="s">
        <v>885</v>
      </c>
      <c r="I12851" s="207" t="s">
        <v>128</v>
      </c>
      <c r="J12851" s="207">
        <v>-651.74</v>
      </c>
      <c r="K12851" s="79" t="str">
        <f>IFERROR(IFERROR(VLOOKUP(I12851,'DE-PARA'!B:D,3,0),VLOOKUP(I12851,'DE-PARA'!C:D,2,0)),"NÃO ENCONTRADO")</f>
        <v>Pessoal</v>
      </c>
      <c r="L12851" s="56" t="str">
        <f>VLOOKUP(K12851,'Base -Receita-Despesa'!$B:$AS,1,FALSE)</f>
        <v>Pessoal</v>
      </c>
    </row>
    <row r="12852" spans="1:12" x14ac:dyDescent="0.3">
      <c r="A12852" s="286" t="str">
        <f t="shared" si="400"/>
        <v>2019</v>
      </c>
      <c r="B12852" s="205" t="s">
        <v>679</v>
      </c>
      <c r="C12852" s="205" t="s">
        <v>680</v>
      </c>
      <c r="D12852" s="72" t="str">
        <f t="shared" si="401"/>
        <v>ago/2019</v>
      </c>
      <c r="E12852" s="206">
        <v>43705</v>
      </c>
      <c r="F12852" s="205" t="s">
        <v>127</v>
      </c>
      <c r="G12852" s="205" t="s">
        <v>284</v>
      </c>
      <c r="H12852" s="207" t="s">
        <v>2193</v>
      </c>
      <c r="I12852" s="207" t="s">
        <v>128</v>
      </c>
      <c r="J12852" s="208">
        <v>-1931.93</v>
      </c>
      <c r="K12852" s="79" t="str">
        <f>IFERROR(IFERROR(VLOOKUP(I12852,'DE-PARA'!B:D,3,0),VLOOKUP(I12852,'DE-PARA'!C:D,2,0)),"NÃO ENCONTRADO")</f>
        <v>Pessoal</v>
      </c>
      <c r="L12852" s="56" t="str">
        <f>VLOOKUP(K12852,'Base -Receita-Despesa'!$B:$AS,1,FALSE)</f>
        <v>Pessoal</v>
      </c>
    </row>
    <row r="12853" spans="1:12" x14ac:dyDescent="0.3">
      <c r="A12853" s="286" t="str">
        <f t="shared" si="400"/>
        <v>2019</v>
      </c>
      <c r="B12853" s="205" t="s">
        <v>679</v>
      </c>
      <c r="C12853" s="205" t="s">
        <v>680</v>
      </c>
      <c r="D12853" s="72" t="str">
        <f t="shared" si="401"/>
        <v>ago/2019</v>
      </c>
      <c r="E12853" s="206">
        <v>43705</v>
      </c>
      <c r="F12853" s="205" t="s">
        <v>127</v>
      </c>
      <c r="G12853" s="205" t="s">
        <v>284</v>
      </c>
      <c r="H12853" s="207" t="s">
        <v>2194</v>
      </c>
      <c r="I12853" s="207" t="s">
        <v>128</v>
      </c>
      <c r="J12853" s="208">
        <v>-2241.08</v>
      </c>
      <c r="K12853" s="79" t="str">
        <f>IFERROR(IFERROR(VLOOKUP(I12853,'DE-PARA'!B:D,3,0),VLOOKUP(I12853,'DE-PARA'!C:D,2,0)),"NÃO ENCONTRADO")</f>
        <v>Pessoal</v>
      </c>
      <c r="L12853" s="56" t="str">
        <f>VLOOKUP(K12853,'Base -Receita-Despesa'!$B:$AS,1,FALSE)</f>
        <v>Pessoal</v>
      </c>
    </row>
    <row r="12854" spans="1:12" x14ac:dyDescent="0.3">
      <c r="A12854" s="286" t="str">
        <f t="shared" si="400"/>
        <v>2019</v>
      </c>
      <c r="B12854" s="205" t="s">
        <v>679</v>
      </c>
      <c r="C12854" s="205" t="s">
        <v>680</v>
      </c>
      <c r="D12854" s="72" t="str">
        <f t="shared" si="401"/>
        <v>ago/2019</v>
      </c>
      <c r="E12854" s="206">
        <v>43705</v>
      </c>
      <c r="F12854" s="205" t="s">
        <v>127</v>
      </c>
      <c r="G12854" s="205" t="s">
        <v>284</v>
      </c>
      <c r="H12854" s="207" t="s">
        <v>2195</v>
      </c>
      <c r="I12854" s="207" t="s">
        <v>128</v>
      </c>
      <c r="J12854" s="208">
        <v>-2599.13</v>
      </c>
      <c r="K12854" s="79" t="str">
        <f>IFERROR(IFERROR(VLOOKUP(I12854,'DE-PARA'!B:D,3,0),VLOOKUP(I12854,'DE-PARA'!C:D,2,0)),"NÃO ENCONTRADO")</f>
        <v>Pessoal</v>
      </c>
      <c r="L12854" s="56" t="str">
        <f>VLOOKUP(K12854,'Base -Receita-Despesa'!$B:$AS,1,FALSE)</f>
        <v>Pessoal</v>
      </c>
    </row>
    <row r="12855" spans="1:12" x14ac:dyDescent="0.3">
      <c r="A12855" s="286" t="str">
        <f t="shared" ref="A12855:A12918" si="402">IF(K12855="NÃO ENCONTRADO",0,RIGHT(D12855,4))</f>
        <v>2019</v>
      </c>
      <c r="B12855" s="205" t="s">
        <v>679</v>
      </c>
      <c r="C12855" s="205" t="s">
        <v>680</v>
      </c>
      <c r="D12855" s="72" t="str">
        <f t="shared" si="401"/>
        <v>ago/2019</v>
      </c>
      <c r="E12855" s="206">
        <v>43705</v>
      </c>
      <c r="F12855" s="205" t="s">
        <v>127</v>
      </c>
      <c r="G12855" s="205" t="s">
        <v>284</v>
      </c>
      <c r="H12855" s="207" t="s">
        <v>2196</v>
      </c>
      <c r="I12855" s="207" t="s">
        <v>128</v>
      </c>
      <c r="J12855" s="208">
        <v>-2644.44</v>
      </c>
      <c r="K12855" s="79" t="str">
        <f>IFERROR(IFERROR(VLOOKUP(I12855,'DE-PARA'!B:D,3,0),VLOOKUP(I12855,'DE-PARA'!C:D,2,0)),"NÃO ENCONTRADO")</f>
        <v>Pessoal</v>
      </c>
      <c r="L12855" s="56" t="str">
        <f>VLOOKUP(K12855,'Base -Receita-Despesa'!$B:$AS,1,FALSE)</f>
        <v>Pessoal</v>
      </c>
    </row>
    <row r="12856" spans="1:12" x14ac:dyDescent="0.3">
      <c r="A12856" s="286" t="str">
        <f t="shared" si="402"/>
        <v>2019</v>
      </c>
      <c r="B12856" s="205" t="s">
        <v>679</v>
      </c>
      <c r="C12856" s="205" t="s">
        <v>680</v>
      </c>
      <c r="D12856" s="72" t="str">
        <f t="shared" si="401"/>
        <v>ago/2019</v>
      </c>
      <c r="E12856" s="206">
        <v>43705</v>
      </c>
      <c r="F12856" s="205" t="s">
        <v>127</v>
      </c>
      <c r="G12856" s="205" t="s">
        <v>284</v>
      </c>
      <c r="H12856" s="207" t="s">
        <v>770</v>
      </c>
      <c r="I12856" s="207" t="s">
        <v>128</v>
      </c>
      <c r="J12856" s="208">
        <v>-2601.7800000000002</v>
      </c>
      <c r="K12856" s="79" t="str">
        <f>IFERROR(IFERROR(VLOOKUP(I12856,'DE-PARA'!B:D,3,0),VLOOKUP(I12856,'DE-PARA'!C:D,2,0)),"NÃO ENCONTRADO")</f>
        <v>Pessoal</v>
      </c>
      <c r="L12856" s="56" t="str">
        <f>VLOOKUP(K12856,'Base -Receita-Despesa'!$B:$AS,1,FALSE)</f>
        <v>Pessoal</v>
      </c>
    </row>
    <row r="12857" spans="1:12" x14ac:dyDescent="0.3">
      <c r="A12857" s="286" t="str">
        <f t="shared" si="402"/>
        <v>2019</v>
      </c>
      <c r="B12857" s="205" t="s">
        <v>679</v>
      </c>
      <c r="C12857" s="205" t="s">
        <v>680</v>
      </c>
      <c r="D12857" s="72" t="str">
        <f t="shared" si="401"/>
        <v>ago/2019</v>
      </c>
      <c r="E12857" s="206">
        <v>43705</v>
      </c>
      <c r="F12857" s="205" t="s">
        <v>127</v>
      </c>
      <c r="G12857" s="205" t="s">
        <v>284</v>
      </c>
      <c r="H12857" s="207" t="s">
        <v>1960</v>
      </c>
      <c r="I12857" s="207" t="s">
        <v>128</v>
      </c>
      <c r="J12857" s="208">
        <v>-2544.83</v>
      </c>
      <c r="K12857" s="79" t="str">
        <f>IFERROR(IFERROR(VLOOKUP(I12857,'DE-PARA'!B:D,3,0),VLOOKUP(I12857,'DE-PARA'!C:D,2,0)),"NÃO ENCONTRADO")</f>
        <v>Pessoal</v>
      </c>
      <c r="L12857" s="56" t="str">
        <f>VLOOKUP(K12857,'Base -Receita-Despesa'!$B:$AS,1,FALSE)</f>
        <v>Pessoal</v>
      </c>
    </row>
    <row r="12858" spans="1:12" x14ac:dyDescent="0.3">
      <c r="A12858" s="286" t="str">
        <f t="shared" si="402"/>
        <v>2019</v>
      </c>
      <c r="B12858" s="205" t="s">
        <v>679</v>
      </c>
      <c r="C12858" s="205" t="s">
        <v>680</v>
      </c>
      <c r="D12858" s="72" t="str">
        <f t="shared" si="401"/>
        <v>ago/2019</v>
      </c>
      <c r="E12858" s="206">
        <v>43705</v>
      </c>
      <c r="F12858" s="205" t="s">
        <v>127</v>
      </c>
      <c r="G12858" s="205" t="s">
        <v>284</v>
      </c>
      <c r="H12858" s="207" t="s">
        <v>2197</v>
      </c>
      <c r="I12858" s="207" t="s">
        <v>128</v>
      </c>
      <c r="J12858" s="208">
        <v>-3128.7</v>
      </c>
      <c r="K12858" s="79" t="str">
        <f>IFERROR(IFERROR(VLOOKUP(I12858,'DE-PARA'!B:D,3,0),VLOOKUP(I12858,'DE-PARA'!C:D,2,0)),"NÃO ENCONTRADO")</f>
        <v>Pessoal</v>
      </c>
      <c r="L12858" s="56" t="str">
        <f>VLOOKUP(K12858,'Base -Receita-Despesa'!$B:$AS,1,FALSE)</f>
        <v>Pessoal</v>
      </c>
    </row>
    <row r="12859" spans="1:12" x14ac:dyDescent="0.3">
      <c r="A12859" s="286" t="str">
        <f t="shared" si="402"/>
        <v>2019</v>
      </c>
      <c r="B12859" s="205" t="s">
        <v>679</v>
      </c>
      <c r="C12859" s="205" t="s">
        <v>680</v>
      </c>
      <c r="D12859" s="72" t="str">
        <f t="shared" si="401"/>
        <v>ago/2019</v>
      </c>
      <c r="E12859" s="206">
        <v>43705</v>
      </c>
      <c r="F12859" s="205" t="s">
        <v>127</v>
      </c>
      <c r="G12859" s="205" t="s">
        <v>284</v>
      </c>
      <c r="H12859" s="207" t="s">
        <v>2198</v>
      </c>
      <c r="I12859" s="207" t="s">
        <v>128</v>
      </c>
      <c r="J12859" s="208">
        <v>-1502.18</v>
      </c>
      <c r="K12859" s="79" t="str">
        <f>IFERROR(IFERROR(VLOOKUP(I12859,'DE-PARA'!B:D,3,0),VLOOKUP(I12859,'DE-PARA'!C:D,2,0)),"NÃO ENCONTRADO")</f>
        <v>Pessoal</v>
      </c>
      <c r="L12859" s="56" t="str">
        <f>VLOOKUP(K12859,'Base -Receita-Despesa'!$B:$AS,1,FALSE)</f>
        <v>Pessoal</v>
      </c>
    </row>
    <row r="12860" spans="1:12" x14ac:dyDescent="0.3">
      <c r="A12860" s="286" t="str">
        <f t="shared" si="402"/>
        <v>2019</v>
      </c>
      <c r="B12860" s="205" t="s">
        <v>679</v>
      </c>
      <c r="C12860" s="205" t="s">
        <v>680</v>
      </c>
      <c r="D12860" s="72" t="str">
        <f t="shared" si="401"/>
        <v>ago/2019</v>
      </c>
      <c r="E12860" s="206">
        <v>43705</v>
      </c>
      <c r="F12860" s="205" t="s">
        <v>127</v>
      </c>
      <c r="G12860" s="205" t="s">
        <v>284</v>
      </c>
      <c r="H12860" s="207" t="s">
        <v>2199</v>
      </c>
      <c r="I12860" s="207" t="s">
        <v>128</v>
      </c>
      <c r="J12860" s="208">
        <v>-2599.13</v>
      </c>
      <c r="K12860" s="79" t="str">
        <f>IFERROR(IFERROR(VLOOKUP(I12860,'DE-PARA'!B:D,3,0),VLOOKUP(I12860,'DE-PARA'!C:D,2,0)),"NÃO ENCONTRADO")</f>
        <v>Pessoal</v>
      </c>
      <c r="L12860" s="56" t="str">
        <f>VLOOKUP(K12860,'Base -Receita-Despesa'!$B:$AS,1,FALSE)</f>
        <v>Pessoal</v>
      </c>
    </row>
    <row r="12861" spans="1:12" x14ac:dyDescent="0.3">
      <c r="A12861" s="286" t="str">
        <f t="shared" si="402"/>
        <v>2019</v>
      </c>
      <c r="B12861" s="205" t="s">
        <v>679</v>
      </c>
      <c r="C12861" s="205" t="s">
        <v>680</v>
      </c>
      <c r="D12861" s="72" t="str">
        <f t="shared" si="401"/>
        <v>ago/2019</v>
      </c>
      <c r="E12861" s="206">
        <v>43705</v>
      </c>
      <c r="F12861" s="205" t="s">
        <v>127</v>
      </c>
      <c r="G12861" s="205" t="s">
        <v>284</v>
      </c>
      <c r="H12861" s="207" t="s">
        <v>2200</v>
      </c>
      <c r="I12861" s="207" t="s">
        <v>128</v>
      </c>
      <c r="J12861" s="207">
        <v>-977.63</v>
      </c>
      <c r="K12861" s="79" t="str">
        <f>IFERROR(IFERROR(VLOOKUP(I12861,'DE-PARA'!B:D,3,0),VLOOKUP(I12861,'DE-PARA'!C:D,2,0)),"NÃO ENCONTRADO")</f>
        <v>Pessoal</v>
      </c>
      <c r="L12861" s="56" t="str">
        <f>VLOOKUP(K12861,'Base -Receita-Despesa'!$B:$AS,1,FALSE)</f>
        <v>Pessoal</v>
      </c>
    </row>
    <row r="12862" spans="1:12" x14ac:dyDescent="0.3">
      <c r="A12862" s="286" t="str">
        <f t="shared" si="402"/>
        <v>2019</v>
      </c>
      <c r="B12862" s="205" t="s">
        <v>679</v>
      </c>
      <c r="C12862" s="205" t="s">
        <v>680</v>
      </c>
      <c r="D12862" s="72" t="str">
        <f t="shared" si="401"/>
        <v>ago/2019</v>
      </c>
      <c r="E12862" s="206">
        <v>43705</v>
      </c>
      <c r="F12862" s="205" t="s">
        <v>127</v>
      </c>
      <c r="G12862" s="205" t="s">
        <v>284</v>
      </c>
      <c r="H12862" s="207" t="s">
        <v>2201</v>
      </c>
      <c r="I12862" s="207" t="s">
        <v>128</v>
      </c>
      <c r="J12862" s="208">
        <v>-1664.94</v>
      </c>
      <c r="K12862" s="79" t="str">
        <f>IFERROR(IFERROR(VLOOKUP(I12862,'DE-PARA'!B:D,3,0),VLOOKUP(I12862,'DE-PARA'!C:D,2,0)),"NÃO ENCONTRADO")</f>
        <v>Pessoal</v>
      </c>
      <c r="L12862" s="56" t="str">
        <f>VLOOKUP(K12862,'Base -Receita-Despesa'!$B:$AS,1,FALSE)</f>
        <v>Pessoal</v>
      </c>
    </row>
    <row r="12863" spans="1:12" x14ac:dyDescent="0.3">
      <c r="A12863" s="286" t="str">
        <f t="shared" si="402"/>
        <v>2019</v>
      </c>
      <c r="B12863" s="205" t="s">
        <v>679</v>
      </c>
      <c r="C12863" s="205" t="s">
        <v>680</v>
      </c>
      <c r="D12863" s="72" t="str">
        <f t="shared" si="401"/>
        <v>ago/2019</v>
      </c>
      <c r="E12863" s="206">
        <v>43705</v>
      </c>
      <c r="F12863" s="205" t="s">
        <v>127</v>
      </c>
      <c r="G12863" s="205" t="s">
        <v>284</v>
      </c>
      <c r="H12863" s="207" t="s">
        <v>869</v>
      </c>
      <c r="I12863" s="207" t="s">
        <v>128</v>
      </c>
      <c r="J12863" s="208">
        <v>-3720.08</v>
      </c>
      <c r="K12863" s="79" t="str">
        <f>IFERROR(IFERROR(VLOOKUP(I12863,'DE-PARA'!B:D,3,0),VLOOKUP(I12863,'DE-PARA'!C:D,2,0)),"NÃO ENCONTRADO")</f>
        <v>Pessoal</v>
      </c>
      <c r="L12863" s="56" t="str">
        <f>VLOOKUP(K12863,'Base -Receita-Despesa'!$B:$AS,1,FALSE)</f>
        <v>Pessoal</v>
      </c>
    </row>
    <row r="12864" spans="1:12" x14ac:dyDescent="0.3">
      <c r="A12864" s="286" t="str">
        <f t="shared" si="402"/>
        <v>2019</v>
      </c>
      <c r="B12864" s="205" t="s">
        <v>679</v>
      </c>
      <c r="C12864" s="205" t="s">
        <v>680</v>
      </c>
      <c r="D12864" s="72" t="str">
        <f t="shared" si="401"/>
        <v>ago/2019</v>
      </c>
      <c r="E12864" s="206">
        <v>43705</v>
      </c>
      <c r="F12864" s="205" t="s">
        <v>127</v>
      </c>
      <c r="G12864" s="205" t="s">
        <v>284</v>
      </c>
      <c r="H12864" s="207" t="s">
        <v>2202</v>
      </c>
      <c r="I12864" s="207" t="s">
        <v>128</v>
      </c>
      <c r="J12864" s="208">
        <v>-6110.17</v>
      </c>
      <c r="K12864" s="79" t="str">
        <f>IFERROR(IFERROR(VLOOKUP(I12864,'DE-PARA'!B:D,3,0),VLOOKUP(I12864,'DE-PARA'!C:D,2,0)),"NÃO ENCONTRADO")</f>
        <v>Pessoal</v>
      </c>
      <c r="L12864" s="56" t="str">
        <f>VLOOKUP(K12864,'Base -Receita-Despesa'!$B:$AS,1,FALSE)</f>
        <v>Pessoal</v>
      </c>
    </row>
    <row r="12865" spans="1:12" x14ac:dyDescent="0.3">
      <c r="A12865" s="286" t="str">
        <f t="shared" si="402"/>
        <v>2019</v>
      </c>
      <c r="B12865" s="205" t="s">
        <v>679</v>
      </c>
      <c r="C12865" s="205" t="s">
        <v>680</v>
      </c>
      <c r="D12865" s="72" t="str">
        <f t="shared" si="401"/>
        <v>ago/2019</v>
      </c>
      <c r="E12865" s="206">
        <v>43705</v>
      </c>
      <c r="F12865" s="205" t="s">
        <v>513</v>
      </c>
      <c r="G12865" s="205" t="s">
        <v>284</v>
      </c>
      <c r="H12865" s="207" t="s">
        <v>203</v>
      </c>
      <c r="I12865" s="207" t="s">
        <v>289</v>
      </c>
      <c r="J12865" s="208">
        <v>55934.6</v>
      </c>
      <c r="K12865" s="79" t="str">
        <f>IFERROR(IFERROR(VLOOKUP(I12865,'DE-PARA'!B:D,3,0),VLOOKUP(I12865,'DE-PARA'!C:D,2,0)),"NÃO ENCONTRADO")</f>
        <v>Entrada Conta Aplicação (+)</v>
      </c>
      <c r="L12865" s="56" t="str">
        <f>VLOOKUP(K12865,'Base -Receita-Despesa'!$B:$AS,1,FALSE)</f>
        <v>ENTRADA CONTA APLICAÇÃO (+)</v>
      </c>
    </row>
    <row r="12866" spans="1:12" x14ac:dyDescent="0.3">
      <c r="A12866" s="286" t="str">
        <f t="shared" si="402"/>
        <v>2019</v>
      </c>
      <c r="B12866" s="205" t="s">
        <v>679</v>
      </c>
      <c r="C12866" s="205" t="s">
        <v>680</v>
      </c>
      <c r="D12866" s="72" t="str">
        <f t="shared" si="401"/>
        <v>ago/2019</v>
      </c>
      <c r="E12866" s="206">
        <v>43706</v>
      </c>
      <c r="F12866" s="205">
        <v>335496</v>
      </c>
      <c r="G12866" s="205" t="s">
        <v>284</v>
      </c>
      <c r="H12866" s="207" t="s">
        <v>352</v>
      </c>
      <c r="I12866" s="207" t="s">
        <v>237</v>
      </c>
      <c r="J12866" s="207">
        <v>-555</v>
      </c>
      <c r="K12866" s="79" t="str">
        <f>IFERROR(IFERROR(VLOOKUP(I12866,'DE-PARA'!B:D,3,0),VLOOKUP(I12866,'DE-PARA'!C:D,2,0)),"NÃO ENCONTRADO")</f>
        <v>Materiais</v>
      </c>
      <c r="L12866" s="56" t="str">
        <f>VLOOKUP(K12866,'Base -Receita-Despesa'!$B:$AS,1,FALSE)</f>
        <v>Materiais</v>
      </c>
    </row>
    <row r="12867" spans="1:12" x14ac:dyDescent="0.3">
      <c r="A12867" s="286" t="str">
        <f t="shared" si="402"/>
        <v>2019</v>
      </c>
      <c r="B12867" s="205" t="s">
        <v>679</v>
      </c>
      <c r="C12867" s="205" t="s">
        <v>680</v>
      </c>
      <c r="D12867" s="72" t="str">
        <f t="shared" si="401"/>
        <v>ago/2019</v>
      </c>
      <c r="E12867" s="206">
        <v>43706</v>
      </c>
      <c r="F12867" s="205">
        <v>335496</v>
      </c>
      <c r="G12867" s="205" t="s">
        <v>284</v>
      </c>
      <c r="H12867" s="207" t="s">
        <v>352</v>
      </c>
      <c r="I12867" s="207" t="s">
        <v>189</v>
      </c>
      <c r="J12867" s="207">
        <v>-174.69</v>
      </c>
      <c r="K12867" s="79" t="str">
        <f>IFERROR(IFERROR(VLOOKUP(I12867,'DE-PARA'!B:D,3,0),VLOOKUP(I12867,'DE-PARA'!C:D,2,0)),"NÃO ENCONTRADO")</f>
        <v>Outras Saídas</v>
      </c>
      <c r="L12867" s="56" t="str">
        <f>VLOOKUP(K12867,'Base -Receita-Despesa'!$B:$AS,1,FALSE)</f>
        <v>Outras Saídas</v>
      </c>
    </row>
    <row r="12868" spans="1:12" x14ac:dyDescent="0.3">
      <c r="A12868" s="286" t="str">
        <f t="shared" si="402"/>
        <v>2019</v>
      </c>
      <c r="B12868" s="205" t="s">
        <v>679</v>
      </c>
      <c r="C12868" s="205" t="s">
        <v>680</v>
      </c>
      <c r="D12868" s="72" t="str">
        <f t="shared" ref="D12868:D12931" si="403">TEXT(E12868,"mmm/aaaa")</f>
        <v>ago/2019</v>
      </c>
      <c r="E12868" s="206">
        <v>43706</v>
      </c>
      <c r="F12868" s="205" t="s">
        <v>2187</v>
      </c>
      <c r="G12868" s="205" t="s">
        <v>284</v>
      </c>
      <c r="H12868" s="207" t="s">
        <v>2203</v>
      </c>
      <c r="I12868" s="207" t="s">
        <v>188</v>
      </c>
      <c r="J12868" s="208">
        <v>-1360.67</v>
      </c>
      <c r="K12868" s="79" t="str">
        <f>IFERROR(IFERROR(VLOOKUP(I12868,'DE-PARA'!B:D,3,0),VLOOKUP(I12868,'DE-PARA'!C:D,2,0)),"NÃO ENCONTRADO")</f>
        <v>Tributos, Taxas e Contribuições</v>
      </c>
      <c r="L12868" s="56" t="str">
        <f>VLOOKUP(K12868,'Base -Receita-Despesa'!$B:$AS,1,FALSE)</f>
        <v>Tributos, Taxas e Contribuições</v>
      </c>
    </row>
    <row r="12869" spans="1:12" x14ac:dyDescent="0.3">
      <c r="A12869" s="286" t="str">
        <f t="shared" si="402"/>
        <v>2019</v>
      </c>
      <c r="B12869" s="205" t="s">
        <v>679</v>
      </c>
      <c r="C12869" s="205" t="s">
        <v>680</v>
      </c>
      <c r="D12869" s="72" t="str">
        <f t="shared" si="403"/>
        <v>ago/2019</v>
      </c>
      <c r="E12869" s="206">
        <v>43706</v>
      </c>
      <c r="F12869" s="205">
        <v>15177</v>
      </c>
      <c r="G12869" s="205" t="s">
        <v>284</v>
      </c>
      <c r="H12869" s="207" t="s">
        <v>1956</v>
      </c>
      <c r="I12869" s="207" t="s">
        <v>237</v>
      </c>
      <c r="J12869" s="207">
        <v>-768</v>
      </c>
      <c r="K12869" s="79" t="str">
        <f>IFERROR(IFERROR(VLOOKUP(I12869,'DE-PARA'!B:D,3,0),VLOOKUP(I12869,'DE-PARA'!C:D,2,0)),"NÃO ENCONTRADO")</f>
        <v>Materiais</v>
      </c>
      <c r="L12869" s="56" t="str">
        <f>VLOOKUP(K12869,'Base -Receita-Despesa'!$B:$AS,1,FALSE)</f>
        <v>Materiais</v>
      </c>
    </row>
    <row r="12870" spans="1:12" x14ac:dyDescent="0.3">
      <c r="A12870" s="286" t="str">
        <f t="shared" si="402"/>
        <v>2019</v>
      </c>
      <c r="B12870" s="205" t="s">
        <v>679</v>
      </c>
      <c r="C12870" s="205" t="s">
        <v>680</v>
      </c>
      <c r="D12870" s="72" t="str">
        <f t="shared" si="403"/>
        <v>ago/2019</v>
      </c>
      <c r="E12870" s="206">
        <v>43706</v>
      </c>
      <c r="F12870" s="205">
        <v>15177</v>
      </c>
      <c r="G12870" s="205" t="s">
        <v>284</v>
      </c>
      <c r="H12870" s="207" t="s">
        <v>1956</v>
      </c>
      <c r="I12870" s="207" t="s">
        <v>189</v>
      </c>
      <c r="J12870" s="207">
        <v>-173.16</v>
      </c>
      <c r="K12870" s="79" t="str">
        <f>IFERROR(IFERROR(VLOOKUP(I12870,'DE-PARA'!B:D,3,0),VLOOKUP(I12870,'DE-PARA'!C:D,2,0)),"NÃO ENCONTRADO")</f>
        <v>Outras Saídas</v>
      </c>
      <c r="L12870" s="56" t="str">
        <f>VLOOKUP(K12870,'Base -Receita-Despesa'!$B:$AS,1,FALSE)</f>
        <v>Outras Saídas</v>
      </c>
    </row>
    <row r="12871" spans="1:12" x14ac:dyDescent="0.3">
      <c r="A12871" s="286" t="str">
        <f t="shared" si="402"/>
        <v>2019</v>
      </c>
      <c r="B12871" s="205" t="s">
        <v>679</v>
      </c>
      <c r="C12871" s="205" t="s">
        <v>680</v>
      </c>
      <c r="D12871" s="72" t="str">
        <f t="shared" si="403"/>
        <v>ago/2019</v>
      </c>
      <c r="E12871" s="206">
        <v>43706</v>
      </c>
      <c r="F12871" s="205" t="s">
        <v>209</v>
      </c>
      <c r="G12871" s="205" t="s">
        <v>284</v>
      </c>
      <c r="H12871" s="207" t="s">
        <v>295</v>
      </c>
      <c r="I12871" s="207" t="s">
        <v>2125</v>
      </c>
      <c r="J12871" s="207">
        <v>-9.5</v>
      </c>
      <c r="K12871" s="79" t="str">
        <f>IFERROR(IFERROR(VLOOKUP(I12871,'DE-PARA'!B:D,3,0),VLOOKUP(I12871,'DE-PARA'!C:D,2,0)),"NÃO ENCONTRADO")</f>
        <v>Outras Saídas</v>
      </c>
      <c r="L12871" s="56" t="str">
        <f>VLOOKUP(K12871,'Base -Receita-Despesa'!$B:$AS,1,FALSE)</f>
        <v>Outras Saídas</v>
      </c>
    </row>
    <row r="12872" spans="1:12" x14ac:dyDescent="0.3">
      <c r="A12872" s="286" t="str">
        <f t="shared" si="402"/>
        <v>2019</v>
      </c>
      <c r="B12872" s="205" t="s">
        <v>679</v>
      </c>
      <c r="C12872" s="205" t="s">
        <v>680</v>
      </c>
      <c r="D12872" s="72" t="str">
        <f t="shared" si="403"/>
        <v>ago/2019</v>
      </c>
      <c r="E12872" s="206">
        <v>43706</v>
      </c>
      <c r="F12872" s="205" t="s">
        <v>209</v>
      </c>
      <c r="G12872" s="205" t="s">
        <v>284</v>
      </c>
      <c r="H12872" s="207" t="s">
        <v>295</v>
      </c>
      <c r="I12872" s="207" t="s">
        <v>2125</v>
      </c>
      <c r="J12872" s="207">
        <v>-9.5</v>
      </c>
      <c r="K12872" s="79" t="str">
        <f>IFERROR(IFERROR(VLOOKUP(I12872,'DE-PARA'!B:D,3,0),VLOOKUP(I12872,'DE-PARA'!C:D,2,0)),"NÃO ENCONTRADO")</f>
        <v>Outras Saídas</v>
      </c>
      <c r="L12872" s="56" t="str">
        <f>VLOOKUP(K12872,'Base -Receita-Despesa'!$B:$AS,1,FALSE)</f>
        <v>Outras Saídas</v>
      </c>
    </row>
    <row r="12873" spans="1:12" x14ac:dyDescent="0.3">
      <c r="A12873" s="286" t="str">
        <f t="shared" si="402"/>
        <v>2019</v>
      </c>
      <c r="B12873" s="205" t="s">
        <v>679</v>
      </c>
      <c r="C12873" s="205" t="s">
        <v>680</v>
      </c>
      <c r="D12873" s="72" t="str">
        <f t="shared" si="403"/>
        <v>ago/2019</v>
      </c>
      <c r="E12873" s="206">
        <v>43706</v>
      </c>
      <c r="F12873" s="205" t="s">
        <v>513</v>
      </c>
      <c r="G12873" s="205" t="s">
        <v>284</v>
      </c>
      <c r="H12873" s="207" t="s">
        <v>203</v>
      </c>
      <c r="I12873" s="207" t="s">
        <v>289</v>
      </c>
      <c r="J12873" s="208">
        <v>3050.52</v>
      </c>
      <c r="K12873" s="79" t="str">
        <f>IFERROR(IFERROR(VLOOKUP(I12873,'DE-PARA'!B:D,3,0),VLOOKUP(I12873,'DE-PARA'!C:D,2,0)),"NÃO ENCONTRADO")</f>
        <v>Entrada Conta Aplicação (+)</v>
      </c>
      <c r="L12873" s="56" t="str">
        <f>VLOOKUP(K12873,'Base -Receita-Despesa'!$B:$AS,1,FALSE)</f>
        <v>ENTRADA CONTA APLICAÇÃO (+)</v>
      </c>
    </row>
    <row r="12874" spans="1:12" x14ac:dyDescent="0.3">
      <c r="A12874" s="286" t="str">
        <f t="shared" si="402"/>
        <v>2019</v>
      </c>
      <c r="B12874" s="205" t="s">
        <v>681</v>
      </c>
      <c r="C12874" s="205" t="s">
        <v>680</v>
      </c>
      <c r="D12874" s="72" t="str">
        <f t="shared" si="403"/>
        <v>ago/2019</v>
      </c>
      <c r="E12874" s="206">
        <v>43707</v>
      </c>
      <c r="F12874" s="205" t="s">
        <v>1606</v>
      </c>
      <c r="G12874" s="205" t="s">
        <v>284</v>
      </c>
      <c r="H12874" s="207" t="s">
        <v>1876</v>
      </c>
      <c r="I12874" s="207" t="s">
        <v>201</v>
      </c>
      <c r="J12874" s="208">
        <v>-1924021.09</v>
      </c>
      <c r="K12874" s="79" t="str">
        <f>IFERROR(IFERROR(VLOOKUP(I12874,'DE-PARA'!B:D,3,0),VLOOKUP(I12874,'DE-PARA'!C:D,2,0)),"NÃO ENCONTRADO")</f>
        <v>Saídas Da C/A Por Regates (-)</v>
      </c>
      <c r="L12874" s="56" t="str">
        <f>VLOOKUP(K12874,'Base -Receita-Despesa'!$B:$AS,1,FALSE)</f>
        <v>SAÍDAS DA C/A POR REGATES (-)</v>
      </c>
    </row>
    <row r="12875" spans="1:12" x14ac:dyDescent="0.3">
      <c r="A12875" s="286" t="str">
        <f t="shared" si="402"/>
        <v>2019</v>
      </c>
      <c r="B12875" s="205" t="s">
        <v>681</v>
      </c>
      <c r="C12875" s="205" t="s">
        <v>680</v>
      </c>
      <c r="D12875" s="72" t="str">
        <f t="shared" si="403"/>
        <v>ago/2019</v>
      </c>
      <c r="E12875" s="206">
        <v>43707</v>
      </c>
      <c r="F12875" s="205" t="s">
        <v>140</v>
      </c>
      <c r="G12875" s="205" t="s">
        <v>284</v>
      </c>
      <c r="H12875" s="207" t="s">
        <v>140</v>
      </c>
      <c r="I12875" s="207" t="s">
        <v>224</v>
      </c>
      <c r="J12875" s="208">
        <v>771308.52</v>
      </c>
      <c r="K12875" s="79" t="str">
        <f>IFERROR(IFERROR(VLOOKUP(I12875,'DE-PARA'!B:D,3,0),VLOOKUP(I12875,'DE-PARA'!C:D,2,0)),"NÃO ENCONTRADO")</f>
        <v>Repasses Contrato de Gestão</v>
      </c>
      <c r="L12875" s="56" t="str">
        <f>VLOOKUP(K12875,'Base -Receita-Despesa'!$B:$AS,1,FALSE)</f>
        <v>Repasses Contrato de Gestão</v>
      </c>
    </row>
    <row r="12876" spans="1:12" x14ac:dyDescent="0.3">
      <c r="A12876" s="286" t="str">
        <f t="shared" si="402"/>
        <v>2019</v>
      </c>
      <c r="B12876" s="205" t="s">
        <v>681</v>
      </c>
      <c r="C12876" s="205" t="s">
        <v>680</v>
      </c>
      <c r="D12876" s="72" t="str">
        <f t="shared" si="403"/>
        <v>ago/2019</v>
      </c>
      <c r="E12876" s="206">
        <v>43707</v>
      </c>
      <c r="F12876" s="205" t="s">
        <v>140</v>
      </c>
      <c r="G12876" s="205" t="s">
        <v>284</v>
      </c>
      <c r="H12876" s="207" t="s">
        <v>140</v>
      </c>
      <c r="I12876" s="207" t="s">
        <v>224</v>
      </c>
      <c r="J12876" s="208">
        <v>1652712.57</v>
      </c>
      <c r="K12876" s="79" t="str">
        <f>IFERROR(IFERROR(VLOOKUP(I12876,'DE-PARA'!B:D,3,0),VLOOKUP(I12876,'DE-PARA'!C:D,2,0)),"NÃO ENCONTRADO")</f>
        <v>Repasses Contrato de Gestão</v>
      </c>
      <c r="L12876" s="56" t="str">
        <f>VLOOKUP(K12876,'Base -Receita-Despesa'!$B:$AS,1,FALSE)</f>
        <v>Repasses Contrato de Gestão</v>
      </c>
    </row>
    <row r="12877" spans="1:12" x14ac:dyDescent="0.3">
      <c r="A12877" s="286" t="str">
        <f t="shared" si="402"/>
        <v>2019</v>
      </c>
      <c r="B12877" s="205" t="s">
        <v>681</v>
      </c>
      <c r="C12877" s="205" t="s">
        <v>680</v>
      </c>
      <c r="D12877" s="72" t="str">
        <f t="shared" si="403"/>
        <v>ago/2019</v>
      </c>
      <c r="E12877" s="206">
        <v>43707</v>
      </c>
      <c r="F12877" s="205" t="s">
        <v>200</v>
      </c>
      <c r="G12877" s="205" t="s">
        <v>284</v>
      </c>
      <c r="H12877" s="207" t="s">
        <v>1875</v>
      </c>
      <c r="I12877" s="207" t="s">
        <v>123</v>
      </c>
      <c r="J12877" s="208">
        <v>-500000</v>
      </c>
      <c r="K12877" s="79" t="str">
        <f>IFERROR(IFERROR(VLOOKUP(I12877,'DE-PARA'!B:D,3,0),VLOOKUP(I12877,'DE-PARA'!C:D,2,0)),"NÃO ENCONTRADO")</f>
        <v>TEV – Transferências Entre Contas (Entradas)</v>
      </c>
      <c r="L12877" s="56" t="str">
        <f>VLOOKUP(K12877,'Base -Receita-Despesa'!$B:$AS,1,FALSE)</f>
        <v>TEV – Transferências Entre Contas (Entradas)</v>
      </c>
    </row>
    <row r="12878" spans="1:12" x14ac:dyDescent="0.3">
      <c r="A12878" s="286" t="str">
        <f t="shared" si="402"/>
        <v>2019</v>
      </c>
      <c r="B12878" s="205" t="s">
        <v>679</v>
      </c>
      <c r="C12878" s="205" t="s">
        <v>680</v>
      </c>
      <c r="D12878" s="72" t="str">
        <f t="shared" si="403"/>
        <v>ago/2019</v>
      </c>
      <c r="E12878" s="206">
        <v>43707</v>
      </c>
      <c r="F12878" s="205" t="s">
        <v>1606</v>
      </c>
      <c r="G12878" s="205" t="s">
        <v>284</v>
      </c>
      <c r="H12878" s="207" t="s">
        <v>1876</v>
      </c>
      <c r="I12878" s="207" t="s">
        <v>201</v>
      </c>
      <c r="J12878" s="208">
        <v>-433040.64000000001</v>
      </c>
      <c r="K12878" s="79" t="str">
        <f>IFERROR(IFERROR(VLOOKUP(I12878,'DE-PARA'!B:D,3,0),VLOOKUP(I12878,'DE-PARA'!C:D,2,0)),"NÃO ENCONTRADO")</f>
        <v>Saídas Da C/A Por Regates (-)</v>
      </c>
      <c r="L12878" s="56" t="str">
        <f>VLOOKUP(K12878,'Base -Receita-Despesa'!$B:$AS,1,FALSE)</f>
        <v>SAÍDAS DA C/A POR REGATES (-)</v>
      </c>
    </row>
    <row r="12879" spans="1:12" x14ac:dyDescent="0.3">
      <c r="A12879" s="286" t="str">
        <f t="shared" si="402"/>
        <v>2019</v>
      </c>
      <c r="B12879" s="205" t="s">
        <v>679</v>
      </c>
      <c r="C12879" s="205" t="s">
        <v>680</v>
      </c>
      <c r="D12879" s="72" t="str">
        <f t="shared" si="403"/>
        <v>ago/2019</v>
      </c>
      <c r="E12879" s="206">
        <v>43707</v>
      </c>
      <c r="F12879" s="205" t="s">
        <v>200</v>
      </c>
      <c r="G12879" s="205" t="s">
        <v>284</v>
      </c>
      <c r="H12879" s="207" t="s">
        <v>1875</v>
      </c>
      <c r="I12879" s="207" t="s">
        <v>123</v>
      </c>
      <c r="J12879" s="208">
        <v>500000</v>
      </c>
      <c r="K12879" s="79" t="str">
        <f>IFERROR(IFERROR(VLOOKUP(I12879,'DE-PARA'!B:D,3,0),VLOOKUP(I12879,'DE-PARA'!C:D,2,0)),"NÃO ENCONTRADO")</f>
        <v>TEV – Transferências Entre Contas (Entradas)</v>
      </c>
      <c r="L12879" s="56" t="str">
        <f>VLOOKUP(K12879,'Base -Receita-Despesa'!$B:$AS,1,FALSE)</f>
        <v>TEV – Transferências Entre Contas (Entradas)</v>
      </c>
    </row>
    <row r="12880" spans="1:12" x14ac:dyDescent="0.3">
      <c r="A12880" s="286" t="str">
        <f t="shared" si="402"/>
        <v>2019</v>
      </c>
      <c r="B12880" s="205" t="s">
        <v>679</v>
      </c>
      <c r="C12880" s="205" t="s">
        <v>680</v>
      </c>
      <c r="D12880" s="72" t="str">
        <f t="shared" si="403"/>
        <v>ago/2019</v>
      </c>
      <c r="E12880" s="206">
        <v>43707</v>
      </c>
      <c r="F12880" s="205" t="s">
        <v>138</v>
      </c>
      <c r="G12880" s="205" t="s">
        <v>284</v>
      </c>
      <c r="H12880" s="207" t="s">
        <v>210</v>
      </c>
      <c r="I12880" s="207" t="s">
        <v>139</v>
      </c>
      <c r="J12880" s="207">
        <v>24.49</v>
      </c>
      <c r="K12880" s="79" t="str">
        <f>IFERROR(IFERROR(VLOOKUP(I12880,'DE-PARA'!B:D,3,0),VLOOKUP(I12880,'DE-PARA'!C:D,2,0)),"NÃO ENCONTRADO")</f>
        <v>Outras Saídas</v>
      </c>
      <c r="L12880" s="56" t="str">
        <f>VLOOKUP(K12880,'Base -Receita-Despesa'!$B:$AS,1,FALSE)</f>
        <v>Outras Saídas</v>
      </c>
    </row>
    <row r="12881" spans="1:12" x14ac:dyDescent="0.3">
      <c r="A12881" s="286" t="str">
        <f t="shared" si="402"/>
        <v>2019</v>
      </c>
      <c r="B12881" s="205" t="s">
        <v>679</v>
      </c>
      <c r="C12881" s="205" t="s">
        <v>680</v>
      </c>
      <c r="D12881" s="72" t="str">
        <f t="shared" si="403"/>
        <v>ago/2019</v>
      </c>
      <c r="E12881" s="206">
        <v>43707</v>
      </c>
      <c r="F12881" s="205" t="s">
        <v>199</v>
      </c>
      <c r="G12881" s="205" t="s">
        <v>284</v>
      </c>
      <c r="H12881" s="207" t="s">
        <v>2204</v>
      </c>
      <c r="I12881" s="207" t="s">
        <v>153</v>
      </c>
      <c r="J12881" s="208">
        <v>-16224.65</v>
      </c>
      <c r="K12881" s="79" t="str">
        <f>IFERROR(IFERROR(VLOOKUP(I12881,'DE-PARA'!B:D,3,0),VLOOKUP(I12881,'DE-PARA'!C:D,2,0)),"NÃO ENCONTRADO")</f>
        <v>Encargos sobre Folha de Pagamento</v>
      </c>
      <c r="L12881" s="56" t="str">
        <f>VLOOKUP(K12881,'Base -Receita-Despesa'!$B:$AS,1,FALSE)</f>
        <v>Encargos sobre Folha de Pagamento</v>
      </c>
    </row>
    <row r="12882" spans="1:12" x14ac:dyDescent="0.3">
      <c r="A12882" s="286" t="str">
        <f t="shared" si="402"/>
        <v>2019</v>
      </c>
      <c r="B12882" s="205" t="s">
        <v>679</v>
      </c>
      <c r="C12882" s="205" t="s">
        <v>680</v>
      </c>
      <c r="D12882" s="72" t="str">
        <f t="shared" si="403"/>
        <v>ago/2019</v>
      </c>
      <c r="E12882" s="206">
        <v>43707</v>
      </c>
      <c r="F12882" s="205" t="s">
        <v>199</v>
      </c>
      <c r="G12882" s="205" t="s">
        <v>284</v>
      </c>
      <c r="H12882" s="207" t="s">
        <v>2204</v>
      </c>
      <c r="I12882" s="207" t="s">
        <v>189</v>
      </c>
      <c r="J12882" s="208">
        <v>-2303.89</v>
      </c>
      <c r="K12882" s="79" t="str">
        <f>IFERROR(IFERROR(VLOOKUP(I12882,'DE-PARA'!B:D,3,0),VLOOKUP(I12882,'DE-PARA'!C:D,2,0)),"NÃO ENCONTRADO")</f>
        <v>Outras Saídas</v>
      </c>
      <c r="L12882" s="56" t="str">
        <f>VLOOKUP(K12882,'Base -Receita-Despesa'!$B:$AS,1,FALSE)</f>
        <v>Outras Saídas</v>
      </c>
    </row>
    <row r="12883" spans="1:12" x14ac:dyDescent="0.3">
      <c r="A12883" s="286" t="str">
        <f t="shared" si="402"/>
        <v>2019</v>
      </c>
      <c r="B12883" s="205" t="s">
        <v>679</v>
      </c>
      <c r="C12883" s="205" t="s">
        <v>680</v>
      </c>
      <c r="D12883" s="72" t="str">
        <f t="shared" si="403"/>
        <v>ago/2019</v>
      </c>
      <c r="E12883" s="206">
        <v>43707</v>
      </c>
      <c r="F12883" s="205" t="s">
        <v>199</v>
      </c>
      <c r="G12883" s="205" t="s">
        <v>284</v>
      </c>
      <c r="H12883" s="207" t="s">
        <v>2204</v>
      </c>
      <c r="I12883" s="207" t="s">
        <v>153</v>
      </c>
      <c r="J12883" s="208">
        <v>-15175.03</v>
      </c>
      <c r="K12883" s="79" t="str">
        <f>IFERROR(IFERROR(VLOOKUP(I12883,'DE-PARA'!B:D,3,0),VLOOKUP(I12883,'DE-PARA'!C:D,2,0)),"NÃO ENCONTRADO")</f>
        <v>Encargos sobre Folha de Pagamento</v>
      </c>
      <c r="L12883" s="56" t="str">
        <f>VLOOKUP(K12883,'Base -Receita-Despesa'!$B:$AS,1,FALSE)</f>
        <v>Encargos sobre Folha de Pagamento</v>
      </c>
    </row>
    <row r="12884" spans="1:12" x14ac:dyDescent="0.3">
      <c r="A12884" s="286" t="str">
        <f t="shared" si="402"/>
        <v>2019</v>
      </c>
      <c r="B12884" s="205" t="s">
        <v>679</v>
      </c>
      <c r="C12884" s="205" t="s">
        <v>680</v>
      </c>
      <c r="D12884" s="72" t="str">
        <f t="shared" si="403"/>
        <v>ago/2019</v>
      </c>
      <c r="E12884" s="206">
        <v>43707</v>
      </c>
      <c r="F12884" s="205" t="s">
        <v>199</v>
      </c>
      <c r="G12884" s="205" t="s">
        <v>284</v>
      </c>
      <c r="H12884" s="207" t="s">
        <v>2204</v>
      </c>
      <c r="I12884" s="207" t="s">
        <v>189</v>
      </c>
      <c r="J12884" s="207">
        <v>-500.77</v>
      </c>
      <c r="K12884" s="79" t="str">
        <f>IFERROR(IFERROR(VLOOKUP(I12884,'DE-PARA'!B:D,3,0),VLOOKUP(I12884,'DE-PARA'!C:D,2,0)),"NÃO ENCONTRADO")</f>
        <v>Outras Saídas</v>
      </c>
      <c r="L12884" s="56" t="str">
        <f>VLOOKUP(K12884,'Base -Receita-Despesa'!$B:$AS,1,FALSE)</f>
        <v>Outras Saídas</v>
      </c>
    </row>
    <row r="12885" spans="1:12" x14ac:dyDescent="0.3">
      <c r="A12885" s="286" t="str">
        <f t="shared" si="402"/>
        <v>2019</v>
      </c>
      <c r="B12885" s="205" t="s">
        <v>679</v>
      </c>
      <c r="C12885" s="205" t="s">
        <v>680</v>
      </c>
      <c r="D12885" s="72" t="str">
        <f t="shared" si="403"/>
        <v>ago/2019</v>
      </c>
      <c r="E12885" s="206">
        <v>43707</v>
      </c>
      <c r="F12885" s="205" t="s">
        <v>187</v>
      </c>
      <c r="G12885" s="205" t="s">
        <v>284</v>
      </c>
      <c r="H12885" s="207" t="s">
        <v>2205</v>
      </c>
      <c r="I12885" s="207" t="s">
        <v>188</v>
      </c>
      <c r="J12885" s="207">
        <v>-347</v>
      </c>
      <c r="K12885" s="79" t="str">
        <f>IFERROR(IFERROR(VLOOKUP(I12885,'DE-PARA'!B:D,3,0),VLOOKUP(I12885,'DE-PARA'!C:D,2,0)),"NÃO ENCONTRADO")</f>
        <v>Tributos, Taxas e Contribuições</v>
      </c>
      <c r="L12885" s="56" t="str">
        <f>VLOOKUP(K12885,'Base -Receita-Despesa'!$B:$AS,1,FALSE)</f>
        <v>Tributos, Taxas e Contribuições</v>
      </c>
    </row>
    <row r="12886" spans="1:12" x14ac:dyDescent="0.3">
      <c r="A12886" s="286" t="str">
        <f t="shared" si="402"/>
        <v>2019</v>
      </c>
      <c r="B12886" s="205" t="s">
        <v>679</v>
      </c>
      <c r="C12886" s="205" t="s">
        <v>680</v>
      </c>
      <c r="D12886" s="72" t="str">
        <f t="shared" si="403"/>
        <v>ago/2019</v>
      </c>
      <c r="E12886" s="206">
        <v>43707</v>
      </c>
      <c r="F12886" s="205">
        <v>600096</v>
      </c>
      <c r="G12886" s="205" t="s">
        <v>284</v>
      </c>
      <c r="H12886" s="207" t="s">
        <v>1656</v>
      </c>
      <c r="I12886" s="207" t="s">
        <v>237</v>
      </c>
      <c r="J12886" s="208">
        <v>-1359.88</v>
      </c>
      <c r="K12886" s="79" t="str">
        <f>IFERROR(IFERROR(VLOOKUP(I12886,'DE-PARA'!B:D,3,0),VLOOKUP(I12886,'DE-PARA'!C:D,2,0)),"NÃO ENCONTRADO")</f>
        <v>Materiais</v>
      </c>
      <c r="L12886" s="56" t="str">
        <f>VLOOKUP(K12886,'Base -Receita-Despesa'!$B:$AS,1,FALSE)</f>
        <v>Materiais</v>
      </c>
    </row>
    <row r="12887" spans="1:12" x14ac:dyDescent="0.3">
      <c r="A12887" s="286" t="str">
        <f t="shared" si="402"/>
        <v>2019</v>
      </c>
      <c r="B12887" s="205" t="s">
        <v>679</v>
      </c>
      <c r="C12887" s="205" t="s">
        <v>680</v>
      </c>
      <c r="D12887" s="72" t="str">
        <f t="shared" si="403"/>
        <v>ago/2019</v>
      </c>
      <c r="E12887" s="206">
        <v>43707</v>
      </c>
      <c r="F12887" s="205">
        <v>7030</v>
      </c>
      <c r="G12887" s="205" t="s">
        <v>300</v>
      </c>
      <c r="H12887" s="207" t="s">
        <v>1603</v>
      </c>
      <c r="I12887" s="207" t="s">
        <v>237</v>
      </c>
      <c r="J12887" s="208">
        <v>-14176.2</v>
      </c>
      <c r="K12887" s="79" t="str">
        <f>IFERROR(IFERROR(VLOOKUP(I12887,'DE-PARA'!B:D,3,0),VLOOKUP(I12887,'DE-PARA'!C:D,2,0)),"NÃO ENCONTRADO")</f>
        <v>Materiais</v>
      </c>
      <c r="L12887" s="56" t="str">
        <f>VLOOKUP(K12887,'Base -Receita-Despesa'!$B:$AS,1,FALSE)</f>
        <v>Materiais</v>
      </c>
    </row>
    <row r="12888" spans="1:12" x14ac:dyDescent="0.3">
      <c r="A12888" s="286" t="str">
        <f t="shared" si="402"/>
        <v>2019</v>
      </c>
      <c r="B12888" s="205" t="s">
        <v>679</v>
      </c>
      <c r="C12888" s="205" t="s">
        <v>680</v>
      </c>
      <c r="D12888" s="72" t="str">
        <f t="shared" si="403"/>
        <v>ago/2019</v>
      </c>
      <c r="E12888" s="206">
        <v>43707</v>
      </c>
      <c r="F12888" s="205">
        <v>7030</v>
      </c>
      <c r="G12888" s="205" t="s">
        <v>300</v>
      </c>
      <c r="H12888" s="207" t="s">
        <v>1603</v>
      </c>
      <c r="I12888" s="207" t="s">
        <v>189</v>
      </c>
      <c r="J12888" s="207">
        <v>-536.1</v>
      </c>
      <c r="K12888" s="79" t="str">
        <f>IFERROR(IFERROR(VLOOKUP(I12888,'DE-PARA'!B:D,3,0),VLOOKUP(I12888,'DE-PARA'!C:D,2,0)),"NÃO ENCONTRADO")</f>
        <v>Outras Saídas</v>
      </c>
      <c r="L12888" s="56" t="str">
        <f>VLOOKUP(K12888,'Base -Receita-Despesa'!$B:$AS,1,FALSE)</f>
        <v>Outras Saídas</v>
      </c>
    </row>
    <row r="12889" spans="1:12" x14ac:dyDescent="0.3">
      <c r="A12889" s="286" t="str">
        <f t="shared" si="402"/>
        <v>2019</v>
      </c>
      <c r="B12889" s="205" t="s">
        <v>679</v>
      </c>
      <c r="C12889" s="205" t="s">
        <v>680</v>
      </c>
      <c r="D12889" s="72" t="str">
        <f t="shared" si="403"/>
        <v>ago/2019</v>
      </c>
      <c r="E12889" s="206">
        <v>43707</v>
      </c>
      <c r="F12889" s="205">
        <v>7024</v>
      </c>
      <c r="G12889" s="205" t="s">
        <v>300</v>
      </c>
      <c r="H12889" s="207" t="s">
        <v>1603</v>
      </c>
      <c r="I12889" s="207" t="s">
        <v>238</v>
      </c>
      <c r="J12889" s="208">
        <v>-11982.12</v>
      </c>
      <c r="K12889" s="79" t="str">
        <f>IFERROR(IFERROR(VLOOKUP(I12889,'DE-PARA'!B:D,3,0),VLOOKUP(I12889,'DE-PARA'!C:D,2,0)),"NÃO ENCONTRADO")</f>
        <v>Materiais</v>
      </c>
      <c r="L12889" s="56" t="str">
        <f>VLOOKUP(K12889,'Base -Receita-Despesa'!$B:$AS,1,FALSE)</f>
        <v>Materiais</v>
      </c>
    </row>
    <row r="12890" spans="1:12" x14ac:dyDescent="0.3">
      <c r="A12890" s="286" t="str">
        <f t="shared" si="402"/>
        <v>2019</v>
      </c>
      <c r="B12890" s="205" t="s">
        <v>679</v>
      </c>
      <c r="C12890" s="205" t="s">
        <v>680</v>
      </c>
      <c r="D12890" s="72" t="str">
        <f t="shared" si="403"/>
        <v>ago/2019</v>
      </c>
      <c r="E12890" s="206">
        <v>43707</v>
      </c>
      <c r="F12890" s="205">
        <v>7024</v>
      </c>
      <c r="G12890" s="205" t="s">
        <v>300</v>
      </c>
      <c r="H12890" s="207" t="s">
        <v>1603</v>
      </c>
      <c r="I12890" s="207" t="s">
        <v>189</v>
      </c>
      <c r="J12890" s="207">
        <v>-536.1</v>
      </c>
      <c r="K12890" s="79" t="str">
        <f>IFERROR(IFERROR(VLOOKUP(I12890,'DE-PARA'!B:D,3,0),VLOOKUP(I12890,'DE-PARA'!C:D,2,0)),"NÃO ENCONTRADO")</f>
        <v>Outras Saídas</v>
      </c>
      <c r="L12890" s="56" t="str">
        <f>VLOOKUP(K12890,'Base -Receita-Despesa'!$B:$AS,1,FALSE)</f>
        <v>Outras Saídas</v>
      </c>
    </row>
    <row r="12891" spans="1:12" x14ac:dyDescent="0.3">
      <c r="A12891" s="286" t="str">
        <f t="shared" si="402"/>
        <v>2019</v>
      </c>
      <c r="B12891" s="205" t="s">
        <v>679</v>
      </c>
      <c r="C12891" s="205" t="s">
        <v>680</v>
      </c>
      <c r="D12891" s="72" t="str">
        <f t="shared" si="403"/>
        <v>ago/2019</v>
      </c>
      <c r="E12891" s="206">
        <v>43707</v>
      </c>
      <c r="F12891" s="205">
        <v>7203</v>
      </c>
      <c r="G12891" s="205" t="s">
        <v>284</v>
      </c>
      <c r="H12891" s="207" t="s">
        <v>1603</v>
      </c>
      <c r="I12891" s="207" t="s">
        <v>237</v>
      </c>
      <c r="J12891" s="208">
        <v>-1978.56</v>
      </c>
      <c r="K12891" s="79" t="str">
        <f>IFERROR(IFERROR(VLOOKUP(I12891,'DE-PARA'!B:D,3,0),VLOOKUP(I12891,'DE-PARA'!C:D,2,0)),"NÃO ENCONTRADO")</f>
        <v>Materiais</v>
      </c>
      <c r="L12891" s="56" t="str">
        <f>VLOOKUP(K12891,'Base -Receita-Despesa'!$B:$AS,1,FALSE)</f>
        <v>Materiais</v>
      </c>
    </row>
    <row r="12892" spans="1:12" x14ac:dyDescent="0.3">
      <c r="A12892" s="286" t="str">
        <f t="shared" si="402"/>
        <v>2019</v>
      </c>
      <c r="B12892" s="205" t="s">
        <v>679</v>
      </c>
      <c r="C12892" s="205" t="s">
        <v>680</v>
      </c>
      <c r="D12892" s="72" t="str">
        <f t="shared" si="403"/>
        <v>ago/2019</v>
      </c>
      <c r="E12892" s="206">
        <v>43707</v>
      </c>
      <c r="F12892" s="205">
        <v>7203</v>
      </c>
      <c r="G12892" s="205" t="s">
        <v>284</v>
      </c>
      <c r="H12892" s="207" t="s">
        <v>1603</v>
      </c>
      <c r="I12892" s="207" t="s">
        <v>189</v>
      </c>
      <c r="J12892" s="207">
        <v>-222.58</v>
      </c>
      <c r="K12892" s="79" t="str">
        <f>IFERROR(IFERROR(VLOOKUP(I12892,'DE-PARA'!B:D,3,0),VLOOKUP(I12892,'DE-PARA'!C:D,2,0)),"NÃO ENCONTRADO")</f>
        <v>Outras Saídas</v>
      </c>
      <c r="L12892" s="56" t="str">
        <f>VLOOKUP(K12892,'Base -Receita-Despesa'!$B:$AS,1,FALSE)</f>
        <v>Outras Saídas</v>
      </c>
    </row>
    <row r="12893" spans="1:12" x14ac:dyDescent="0.3">
      <c r="A12893" s="286" t="str">
        <f t="shared" si="402"/>
        <v>2019</v>
      </c>
      <c r="B12893" s="205" t="s">
        <v>679</v>
      </c>
      <c r="C12893" s="205" t="s">
        <v>680</v>
      </c>
      <c r="D12893" s="72" t="str">
        <f t="shared" si="403"/>
        <v>ago/2019</v>
      </c>
      <c r="E12893" s="206">
        <v>43707</v>
      </c>
      <c r="F12893" s="205">
        <v>10318</v>
      </c>
      <c r="G12893" s="205" t="s">
        <v>284</v>
      </c>
      <c r="H12893" s="207" t="s">
        <v>2206</v>
      </c>
      <c r="I12893" s="207" t="s">
        <v>244</v>
      </c>
      <c r="J12893" s="208">
        <v>-1370</v>
      </c>
      <c r="K12893" s="79" t="str">
        <f>IFERROR(IFERROR(VLOOKUP(I12893,'DE-PARA'!B:D,3,0),VLOOKUP(I12893,'DE-PARA'!C:D,2,0)),"NÃO ENCONTRADO")</f>
        <v>Materiais</v>
      </c>
      <c r="L12893" s="56" t="str">
        <f>VLOOKUP(K12893,'Base -Receita-Despesa'!$B:$AS,1,FALSE)</f>
        <v>Materiais</v>
      </c>
    </row>
    <row r="12894" spans="1:12" x14ac:dyDescent="0.3">
      <c r="A12894" s="286" t="str">
        <f t="shared" si="402"/>
        <v>2019</v>
      </c>
      <c r="B12894" s="205" t="s">
        <v>679</v>
      </c>
      <c r="C12894" s="205" t="s">
        <v>680</v>
      </c>
      <c r="D12894" s="72" t="str">
        <f t="shared" si="403"/>
        <v>ago/2019</v>
      </c>
      <c r="E12894" s="206">
        <v>43707</v>
      </c>
      <c r="F12894" s="205">
        <v>10318</v>
      </c>
      <c r="G12894" s="205" t="s">
        <v>284</v>
      </c>
      <c r="H12894" s="207" t="s">
        <v>2206</v>
      </c>
      <c r="I12894" s="207" t="s">
        <v>189</v>
      </c>
      <c r="J12894" s="207">
        <v>-222.58</v>
      </c>
      <c r="K12894" s="79" t="str">
        <f>IFERROR(IFERROR(VLOOKUP(I12894,'DE-PARA'!B:D,3,0),VLOOKUP(I12894,'DE-PARA'!C:D,2,0)),"NÃO ENCONTRADO")</f>
        <v>Outras Saídas</v>
      </c>
      <c r="L12894" s="56" t="str">
        <f>VLOOKUP(K12894,'Base -Receita-Despesa'!$B:$AS,1,FALSE)</f>
        <v>Outras Saídas</v>
      </c>
    </row>
    <row r="12895" spans="1:12" x14ac:dyDescent="0.3">
      <c r="A12895" s="286" t="str">
        <f t="shared" si="402"/>
        <v>2019</v>
      </c>
      <c r="B12895" s="205" t="s">
        <v>679</v>
      </c>
      <c r="C12895" s="205" t="s">
        <v>680</v>
      </c>
      <c r="D12895" s="72" t="str">
        <f t="shared" si="403"/>
        <v>ago/2019</v>
      </c>
      <c r="E12895" s="206">
        <v>43707</v>
      </c>
      <c r="F12895" s="205" t="s">
        <v>209</v>
      </c>
      <c r="G12895" s="205" t="s">
        <v>284</v>
      </c>
      <c r="H12895" s="207" t="s">
        <v>295</v>
      </c>
      <c r="I12895" s="207" t="s">
        <v>2125</v>
      </c>
      <c r="J12895" s="207">
        <v>-9.5</v>
      </c>
      <c r="K12895" s="79" t="str">
        <f>IFERROR(IFERROR(VLOOKUP(I12895,'DE-PARA'!B:D,3,0),VLOOKUP(I12895,'DE-PARA'!C:D,2,0)),"NÃO ENCONTRADO")</f>
        <v>Outras Saídas</v>
      </c>
      <c r="L12895" s="56" t="str">
        <f>VLOOKUP(K12895,'Base -Receita-Despesa'!$B:$AS,1,FALSE)</f>
        <v>Outras Saídas</v>
      </c>
    </row>
    <row r="12896" spans="1:12" x14ac:dyDescent="0.3">
      <c r="A12896" s="286" t="str">
        <f t="shared" si="402"/>
        <v>2019</v>
      </c>
      <c r="B12896" s="205" t="s">
        <v>679</v>
      </c>
      <c r="C12896" s="205" t="s">
        <v>680</v>
      </c>
      <c r="D12896" s="72" t="str">
        <f t="shared" si="403"/>
        <v>ago/2019</v>
      </c>
      <c r="E12896" s="206">
        <v>43707</v>
      </c>
      <c r="F12896" s="205" t="s">
        <v>209</v>
      </c>
      <c r="G12896" s="205" t="s">
        <v>284</v>
      </c>
      <c r="H12896" s="207" t="s">
        <v>295</v>
      </c>
      <c r="I12896" s="207" t="s">
        <v>2125</v>
      </c>
      <c r="J12896" s="207">
        <v>-9.5</v>
      </c>
      <c r="K12896" s="79" t="str">
        <f>IFERROR(IFERROR(VLOOKUP(I12896,'DE-PARA'!B:D,3,0),VLOOKUP(I12896,'DE-PARA'!C:D,2,0)),"NÃO ENCONTRADO")</f>
        <v>Outras Saídas</v>
      </c>
      <c r="L12896" s="56" t="str">
        <f>VLOOKUP(K12896,'Base -Receita-Despesa'!$B:$AS,1,FALSE)</f>
        <v>Outras Saídas</v>
      </c>
    </row>
    <row r="12897" spans="1:12" x14ac:dyDescent="0.3">
      <c r="A12897" s="286" t="str">
        <f t="shared" si="402"/>
        <v>2019</v>
      </c>
      <c r="B12897" s="205" t="s">
        <v>679</v>
      </c>
      <c r="C12897" s="205" t="s">
        <v>680</v>
      </c>
      <c r="D12897" s="72" t="str">
        <f t="shared" si="403"/>
        <v>ago/2019</v>
      </c>
      <c r="E12897" s="206">
        <v>43707</v>
      </c>
      <c r="F12897" s="205" t="s">
        <v>209</v>
      </c>
      <c r="G12897" s="205" t="s">
        <v>284</v>
      </c>
      <c r="H12897" s="207" t="s">
        <v>295</v>
      </c>
      <c r="I12897" s="207" t="s">
        <v>2125</v>
      </c>
      <c r="J12897" s="207">
        <v>-9.5</v>
      </c>
      <c r="K12897" s="79" t="str">
        <f>IFERROR(IFERROR(VLOOKUP(I12897,'DE-PARA'!B:D,3,0),VLOOKUP(I12897,'DE-PARA'!C:D,2,0)),"NÃO ENCONTRADO")</f>
        <v>Outras Saídas</v>
      </c>
      <c r="L12897" s="56" t="str">
        <f>VLOOKUP(K12897,'Base -Receita-Despesa'!$B:$AS,1,FALSE)</f>
        <v>Outras Saídas</v>
      </c>
    </row>
    <row r="12898" spans="1:12" x14ac:dyDescent="0.3">
      <c r="A12898" s="286" t="str">
        <f t="shared" si="402"/>
        <v>2019</v>
      </c>
      <c r="B12898" s="205" t="s">
        <v>679</v>
      </c>
      <c r="C12898" s="205" t="s">
        <v>680</v>
      </c>
      <c r="D12898" s="72" t="str">
        <f t="shared" si="403"/>
        <v>ago/2019</v>
      </c>
      <c r="E12898" s="206">
        <v>43707</v>
      </c>
      <c r="F12898" s="205" t="s">
        <v>209</v>
      </c>
      <c r="G12898" s="205" t="s">
        <v>284</v>
      </c>
      <c r="H12898" s="207" t="s">
        <v>295</v>
      </c>
      <c r="I12898" s="207" t="s">
        <v>2125</v>
      </c>
      <c r="J12898" s="207">
        <v>-9.5</v>
      </c>
      <c r="K12898" s="79" t="str">
        <f>IFERROR(IFERROR(VLOOKUP(I12898,'DE-PARA'!B:D,3,0),VLOOKUP(I12898,'DE-PARA'!C:D,2,0)),"NÃO ENCONTRADO")</f>
        <v>Outras Saídas</v>
      </c>
      <c r="L12898" s="56" t="str">
        <f>VLOOKUP(K12898,'Base -Receita-Despesa'!$B:$AS,1,FALSE)</f>
        <v>Outras Saídas</v>
      </c>
    </row>
    <row r="12899" spans="1:12" x14ac:dyDescent="0.3">
      <c r="A12899" s="286" t="str">
        <f t="shared" si="402"/>
        <v>2019</v>
      </c>
      <c r="B12899" s="205" t="s">
        <v>679</v>
      </c>
      <c r="C12899" s="205" t="s">
        <v>680</v>
      </c>
      <c r="D12899" s="72" t="str">
        <f t="shared" si="403"/>
        <v>ago/2019</v>
      </c>
      <c r="E12899" s="206">
        <v>43707</v>
      </c>
      <c r="F12899" s="205" t="s">
        <v>209</v>
      </c>
      <c r="G12899" s="205" t="s">
        <v>284</v>
      </c>
      <c r="H12899" s="207" t="s">
        <v>295</v>
      </c>
      <c r="I12899" s="207" t="s">
        <v>2125</v>
      </c>
      <c r="J12899" s="207">
        <v>-9.5</v>
      </c>
      <c r="K12899" s="79" t="str">
        <f>IFERROR(IFERROR(VLOOKUP(I12899,'DE-PARA'!B:D,3,0),VLOOKUP(I12899,'DE-PARA'!C:D,2,0)),"NÃO ENCONTRADO")</f>
        <v>Outras Saídas</v>
      </c>
      <c r="L12899" s="56" t="str">
        <f>VLOOKUP(K12899,'Base -Receita-Despesa'!$B:$AS,1,FALSE)</f>
        <v>Outras Saídas</v>
      </c>
    </row>
    <row r="12900" spans="1:12" x14ac:dyDescent="0.3">
      <c r="A12900" s="286" t="str">
        <f t="shared" si="402"/>
        <v>2019</v>
      </c>
      <c r="B12900" s="205" t="s">
        <v>679</v>
      </c>
      <c r="C12900" s="205" t="s">
        <v>680</v>
      </c>
      <c r="D12900" s="72" t="str">
        <f t="shared" si="403"/>
        <v>ago/2019</v>
      </c>
      <c r="E12900" s="206">
        <v>43707</v>
      </c>
      <c r="F12900" s="205" t="s">
        <v>209</v>
      </c>
      <c r="G12900" s="205" t="s">
        <v>284</v>
      </c>
      <c r="H12900" s="207" t="s">
        <v>133</v>
      </c>
      <c r="I12900" s="207" t="s">
        <v>2125</v>
      </c>
      <c r="J12900" s="207">
        <v>-28.62</v>
      </c>
      <c r="K12900" s="79" t="str">
        <f>IFERROR(IFERROR(VLOOKUP(I12900,'DE-PARA'!B:D,3,0),VLOOKUP(I12900,'DE-PARA'!C:D,2,0)),"NÃO ENCONTRADO")</f>
        <v>Outras Saídas</v>
      </c>
      <c r="L12900" s="56" t="str">
        <f>VLOOKUP(K12900,'Base -Receita-Despesa'!$B:$AS,1,FALSE)</f>
        <v>Outras Saídas</v>
      </c>
    </row>
    <row r="12901" spans="1:12" x14ac:dyDescent="0.3">
      <c r="A12901" s="286" t="str">
        <f t="shared" si="402"/>
        <v>2019</v>
      </c>
      <c r="B12901" s="205" t="s">
        <v>679</v>
      </c>
      <c r="C12901" s="205" t="s">
        <v>680</v>
      </c>
      <c r="D12901" s="72" t="str">
        <f t="shared" si="403"/>
        <v>ago/2019</v>
      </c>
      <c r="E12901" s="206">
        <v>43707</v>
      </c>
      <c r="F12901" s="205" t="s">
        <v>513</v>
      </c>
      <c r="G12901" s="205" t="s">
        <v>284</v>
      </c>
      <c r="H12901" s="207" t="s">
        <v>203</v>
      </c>
      <c r="I12901" s="207" t="s">
        <v>289</v>
      </c>
      <c r="J12901" s="207">
        <v>27.73</v>
      </c>
      <c r="K12901" s="79" t="str">
        <f>IFERROR(IFERROR(VLOOKUP(I12901,'DE-PARA'!B:D,3,0),VLOOKUP(I12901,'DE-PARA'!C:D,2,0)),"NÃO ENCONTRADO")</f>
        <v>Entrada Conta Aplicação (+)</v>
      </c>
      <c r="L12901" s="56" t="str">
        <f>VLOOKUP(K12901,'Base -Receita-Despesa'!$B:$AS,1,FALSE)</f>
        <v>ENTRADA CONTA APLICAÇÃO (+)</v>
      </c>
    </row>
    <row r="12902" spans="1:12" x14ac:dyDescent="0.3">
      <c r="A12902" s="286" t="str">
        <f t="shared" si="402"/>
        <v>2019</v>
      </c>
      <c r="B12902" s="205" t="s">
        <v>679</v>
      </c>
      <c r="C12902" s="205" t="s">
        <v>680</v>
      </c>
      <c r="D12902" s="72" t="str">
        <f t="shared" si="403"/>
        <v>ago/2019</v>
      </c>
      <c r="E12902" s="206">
        <v>43707</v>
      </c>
      <c r="F12902" s="205" t="s">
        <v>170</v>
      </c>
      <c r="G12902" s="205" t="s">
        <v>284</v>
      </c>
      <c r="H12902" s="207" t="s">
        <v>2207</v>
      </c>
      <c r="I12902" s="207" t="s">
        <v>227</v>
      </c>
      <c r="J12902" s="207">
        <v>348.71</v>
      </c>
      <c r="K12902" s="79" t="str">
        <f>IFERROR(IFERROR(VLOOKUP(I12902,'DE-PARA'!B:D,3,0),VLOOKUP(I12902,'DE-PARA'!C:D,2,0)),"NÃO ENCONTRADO")</f>
        <v>Rendimentos sobre Aplicações Financeiras</v>
      </c>
      <c r="L12902" s="56" t="str">
        <f>VLOOKUP(K12902,'Base -Receita-Despesa'!$B:$AS,1,FALSE)</f>
        <v>Rendimentos sobre Aplicações Financeiras</v>
      </c>
    </row>
    <row r="12903" spans="1:12" x14ac:dyDescent="0.3">
      <c r="A12903" s="286" t="str">
        <f t="shared" si="402"/>
        <v>2019</v>
      </c>
      <c r="B12903" s="205" t="s">
        <v>681</v>
      </c>
      <c r="C12903" s="205" t="s">
        <v>680</v>
      </c>
      <c r="D12903" s="72" t="str">
        <f t="shared" si="403"/>
        <v>set/2019</v>
      </c>
      <c r="E12903" s="206">
        <v>43710</v>
      </c>
      <c r="F12903" s="205" t="s">
        <v>200</v>
      </c>
      <c r="G12903" s="205" t="s">
        <v>284</v>
      </c>
      <c r="H12903" s="207" t="s">
        <v>1875</v>
      </c>
      <c r="I12903" s="207" t="s">
        <v>123</v>
      </c>
      <c r="J12903" s="208">
        <v>-500000</v>
      </c>
      <c r="K12903" s="79" t="str">
        <f>IFERROR(IFERROR(VLOOKUP(I12903,'DE-PARA'!B:D,3,0),VLOOKUP(I12903,'DE-PARA'!C:D,2,0)),"NÃO ENCONTRADO")</f>
        <v>TEV – Transferências Entre Contas (Entradas)</v>
      </c>
      <c r="L12903" s="56" t="str">
        <f>VLOOKUP(K12903,'Base -Receita-Despesa'!$B:$AS,1,FALSE)</f>
        <v>TEV – Transferências Entre Contas (Entradas)</v>
      </c>
    </row>
    <row r="12904" spans="1:12" x14ac:dyDescent="0.3">
      <c r="A12904" s="286" t="str">
        <f t="shared" si="402"/>
        <v>2019</v>
      </c>
      <c r="B12904" s="205" t="s">
        <v>681</v>
      </c>
      <c r="C12904" s="205" t="s">
        <v>680</v>
      </c>
      <c r="D12904" s="72" t="str">
        <f t="shared" si="403"/>
        <v>set/2019</v>
      </c>
      <c r="E12904" s="206">
        <v>43710</v>
      </c>
      <c r="F12904" s="205" t="s">
        <v>209</v>
      </c>
      <c r="G12904" s="205" t="s">
        <v>284</v>
      </c>
      <c r="H12904" s="207" t="s">
        <v>1551</v>
      </c>
      <c r="I12904" s="207" t="s">
        <v>130</v>
      </c>
      <c r="J12904" s="207">
        <v>-1.5</v>
      </c>
      <c r="K12904" s="79" t="str">
        <f>IFERROR(IFERROR(VLOOKUP(I12904,'DE-PARA'!B:D,3,0),VLOOKUP(I12904,'DE-PARA'!C:D,2,0)),"NÃO ENCONTRADO")</f>
        <v>Outras Saídas</v>
      </c>
      <c r="L12904" s="56" t="str">
        <f>VLOOKUP(K12904,'Base -Receita-Despesa'!$B:$AS,1,FALSE)</f>
        <v>Outras Saídas</v>
      </c>
    </row>
    <row r="12905" spans="1:12" x14ac:dyDescent="0.3">
      <c r="A12905" s="286" t="str">
        <f t="shared" si="402"/>
        <v>2019</v>
      </c>
      <c r="B12905" s="205" t="s">
        <v>681</v>
      </c>
      <c r="C12905" s="205" t="s">
        <v>680</v>
      </c>
      <c r="D12905" s="72" t="str">
        <f t="shared" si="403"/>
        <v>set/2019</v>
      </c>
      <c r="E12905" s="206">
        <v>43710</v>
      </c>
      <c r="F12905" s="205" t="s">
        <v>513</v>
      </c>
      <c r="G12905" s="205" t="s">
        <v>284</v>
      </c>
      <c r="H12905" s="207" t="s">
        <v>203</v>
      </c>
      <c r="I12905" s="207" t="s">
        <v>289</v>
      </c>
      <c r="J12905" s="208">
        <v>500001.5</v>
      </c>
      <c r="K12905" s="79" t="str">
        <f>IFERROR(IFERROR(VLOOKUP(I12905,'DE-PARA'!B:D,3,0),VLOOKUP(I12905,'DE-PARA'!C:D,2,0)),"NÃO ENCONTRADO")</f>
        <v>Entrada Conta Aplicação (+)</v>
      </c>
      <c r="L12905" s="56" t="str">
        <f>VLOOKUP(K12905,'Base -Receita-Despesa'!$B:$AS,1,FALSE)</f>
        <v>ENTRADA CONTA APLICAÇÃO (+)</v>
      </c>
    </row>
    <row r="12906" spans="1:12" x14ac:dyDescent="0.3">
      <c r="A12906" s="286" t="str">
        <f t="shared" si="402"/>
        <v>2019</v>
      </c>
      <c r="B12906" s="205" t="s">
        <v>679</v>
      </c>
      <c r="C12906" s="205" t="s">
        <v>680</v>
      </c>
      <c r="D12906" s="72" t="str">
        <f t="shared" si="403"/>
        <v>set/2019</v>
      </c>
      <c r="E12906" s="206">
        <v>43710</v>
      </c>
      <c r="F12906" s="205" t="s">
        <v>200</v>
      </c>
      <c r="G12906" s="205" t="s">
        <v>284</v>
      </c>
      <c r="H12906" s="207" t="s">
        <v>1875</v>
      </c>
      <c r="I12906" s="207" t="s">
        <v>123</v>
      </c>
      <c r="J12906" s="208">
        <v>500000</v>
      </c>
      <c r="K12906" s="79" t="str">
        <f>IFERROR(IFERROR(VLOOKUP(I12906,'DE-PARA'!B:D,3,0),VLOOKUP(I12906,'DE-PARA'!C:D,2,0)),"NÃO ENCONTRADO")</f>
        <v>TEV – Transferências Entre Contas (Entradas)</v>
      </c>
      <c r="L12906" s="56" t="str">
        <f>VLOOKUP(K12906,'Base -Receita-Despesa'!$B:$AS,1,FALSE)</f>
        <v>TEV – Transferências Entre Contas (Entradas)</v>
      </c>
    </row>
    <row r="12907" spans="1:12" x14ac:dyDescent="0.3">
      <c r="A12907" s="286" t="str">
        <f t="shared" si="402"/>
        <v>2019</v>
      </c>
      <c r="B12907" s="205" t="s">
        <v>679</v>
      </c>
      <c r="C12907" s="205" t="s">
        <v>680</v>
      </c>
      <c r="D12907" s="72" t="str">
        <f t="shared" si="403"/>
        <v>set/2019</v>
      </c>
      <c r="E12907" s="206">
        <v>43710</v>
      </c>
      <c r="F12907" s="205">
        <v>2944532818</v>
      </c>
      <c r="G12907" s="205" t="s">
        <v>284</v>
      </c>
      <c r="H12907" s="207" t="s">
        <v>304</v>
      </c>
      <c r="I12907" s="207" t="s">
        <v>136</v>
      </c>
      <c r="J12907" s="208">
        <v>-14478.21</v>
      </c>
      <c r="K12907" s="79" t="str">
        <f>IFERROR(IFERROR(VLOOKUP(I12907,'DE-PARA'!B:D,3,0),VLOOKUP(I12907,'DE-PARA'!C:D,2,0)),"NÃO ENCONTRADO")</f>
        <v>Concessionárias (água, luz e telefone)</v>
      </c>
      <c r="L12907" s="56" t="str">
        <f>VLOOKUP(K12907,'Base -Receita-Despesa'!$B:$AS,1,FALSE)</f>
        <v>Concessionárias (água, luz e telefone)</v>
      </c>
    </row>
    <row r="12908" spans="1:12" x14ac:dyDescent="0.3">
      <c r="A12908" s="286" t="str">
        <f t="shared" si="402"/>
        <v>2019</v>
      </c>
      <c r="B12908" s="205" t="s">
        <v>679</v>
      </c>
      <c r="C12908" s="205" t="s">
        <v>680</v>
      </c>
      <c r="D12908" s="72" t="str">
        <f t="shared" si="403"/>
        <v>set/2019</v>
      </c>
      <c r="E12908" s="206">
        <v>43710</v>
      </c>
      <c r="F12908" s="205">
        <v>5438712</v>
      </c>
      <c r="G12908" s="205" t="s">
        <v>284</v>
      </c>
      <c r="H12908" s="207" t="s">
        <v>216</v>
      </c>
      <c r="I12908" s="207" t="s">
        <v>135</v>
      </c>
      <c r="J12908" s="208">
        <v>-2835.65</v>
      </c>
      <c r="K12908" s="79" t="str">
        <f>IFERROR(IFERROR(VLOOKUP(I12908,'DE-PARA'!B:D,3,0),VLOOKUP(I12908,'DE-PARA'!C:D,2,0)),"NÃO ENCONTRADO")</f>
        <v>Concessionárias (água, luz e telefone)</v>
      </c>
      <c r="L12908" s="56" t="str">
        <f>VLOOKUP(K12908,'Base -Receita-Despesa'!$B:$AS,1,FALSE)</f>
        <v>Concessionárias (água, luz e telefone)</v>
      </c>
    </row>
    <row r="12909" spans="1:12" x14ac:dyDescent="0.3">
      <c r="A12909" s="286" t="str">
        <f t="shared" si="402"/>
        <v>2019</v>
      </c>
      <c r="B12909" s="205" t="s">
        <v>679</v>
      </c>
      <c r="C12909" s="205" t="s">
        <v>680</v>
      </c>
      <c r="D12909" s="72" t="str">
        <f t="shared" si="403"/>
        <v>set/2019</v>
      </c>
      <c r="E12909" s="206">
        <v>43710</v>
      </c>
      <c r="F12909" s="205">
        <v>24</v>
      </c>
      <c r="G12909" s="205" t="s">
        <v>284</v>
      </c>
      <c r="H12909" s="207" t="s">
        <v>1896</v>
      </c>
      <c r="I12909" s="207" t="s">
        <v>232</v>
      </c>
      <c r="J12909" s="208">
        <v>-2745.49</v>
      </c>
      <c r="K12909" s="79" t="str">
        <f>IFERROR(IFERROR(VLOOKUP(I12909,'DE-PARA'!B:D,3,0),VLOOKUP(I12909,'DE-PARA'!C:D,2,0)),"NÃO ENCONTRADO")</f>
        <v>Pessoal</v>
      </c>
      <c r="L12909" s="56" t="str">
        <f>VLOOKUP(K12909,'Base -Receita-Despesa'!$B:$AS,1,FALSE)</f>
        <v>Pessoal</v>
      </c>
    </row>
    <row r="12910" spans="1:12" x14ac:dyDescent="0.3">
      <c r="A12910" s="286" t="str">
        <f t="shared" si="402"/>
        <v>2019</v>
      </c>
      <c r="B12910" s="205" t="s">
        <v>679</v>
      </c>
      <c r="C12910" s="205" t="s">
        <v>680</v>
      </c>
      <c r="D12910" s="72" t="str">
        <f t="shared" si="403"/>
        <v>set/2019</v>
      </c>
      <c r="E12910" s="206">
        <v>43710</v>
      </c>
      <c r="F12910" s="205">
        <v>91</v>
      </c>
      <c r="G12910" s="205" t="s">
        <v>284</v>
      </c>
      <c r="H12910" s="207" t="s">
        <v>1005</v>
      </c>
      <c r="I12910" s="207" t="s">
        <v>232</v>
      </c>
      <c r="J12910" s="208">
        <v>-96202.33</v>
      </c>
      <c r="K12910" s="79" t="str">
        <f>IFERROR(IFERROR(VLOOKUP(I12910,'DE-PARA'!B:D,3,0),VLOOKUP(I12910,'DE-PARA'!C:D,2,0)),"NÃO ENCONTRADO")</f>
        <v>Pessoal</v>
      </c>
      <c r="L12910" s="56" t="str">
        <f>VLOOKUP(K12910,'Base -Receita-Despesa'!$B:$AS,1,FALSE)</f>
        <v>Pessoal</v>
      </c>
    </row>
    <row r="12911" spans="1:12" x14ac:dyDescent="0.3">
      <c r="A12911" s="286" t="str">
        <f t="shared" si="402"/>
        <v>2019</v>
      </c>
      <c r="B12911" s="205" t="s">
        <v>679</v>
      </c>
      <c r="C12911" s="205" t="s">
        <v>680</v>
      </c>
      <c r="D12911" s="72" t="str">
        <f t="shared" si="403"/>
        <v>set/2019</v>
      </c>
      <c r="E12911" s="206">
        <v>43710</v>
      </c>
      <c r="F12911" s="205">
        <v>31</v>
      </c>
      <c r="G12911" s="205" t="s">
        <v>284</v>
      </c>
      <c r="H12911" s="207" t="s">
        <v>1003</v>
      </c>
      <c r="I12911" s="207" t="s">
        <v>257</v>
      </c>
      <c r="J12911" s="208">
        <v>-25562.58</v>
      </c>
      <c r="K12911" s="79" t="str">
        <f>IFERROR(IFERROR(VLOOKUP(I12911,'DE-PARA'!B:D,3,0),VLOOKUP(I12911,'DE-PARA'!C:D,2,0)),"NÃO ENCONTRADO")</f>
        <v>Serviços</v>
      </c>
      <c r="L12911" s="56" t="str">
        <f>VLOOKUP(K12911,'Base -Receita-Despesa'!$B:$AS,1,FALSE)</f>
        <v>Serviços</v>
      </c>
    </row>
    <row r="12912" spans="1:12" x14ac:dyDescent="0.3">
      <c r="A12912" s="286" t="str">
        <f t="shared" si="402"/>
        <v>2019</v>
      </c>
      <c r="B12912" s="205" t="s">
        <v>679</v>
      </c>
      <c r="C12912" s="205" t="s">
        <v>680</v>
      </c>
      <c r="D12912" s="72" t="str">
        <f t="shared" si="403"/>
        <v>set/2019</v>
      </c>
      <c r="E12912" s="206">
        <v>43710</v>
      </c>
      <c r="F12912" s="205">
        <v>210</v>
      </c>
      <c r="G12912" s="205" t="s">
        <v>284</v>
      </c>
      <c r="H12912" s="207" t="s">
        <v>2104</v>
      </c>
      <c r="I12912" s="207" t="s">
        <v>232</v>
      </c>
      <c r="J12912" s="208">
        <v>-27310.15</v>
      </c>
      <c r="K12912" s="79" t="str">
        <f>IFERROR(IFERROR(VLOOKUP(I12912,'DE-PARA'!B:D,3,0),VLOOKUP(I12912,'DE-PARA'!C:D,2,0)),"NÃO ENCONTRADO")</f>
        <v>Pessoal</v>
      </c>
      <c r="L12912" s="56" t="str">
        <f>VLOOKUP(K12912,'Base -Receita-Despesa'!$B:$AS,1,FALSE)</f>
        <v>Pessoal</v>
      </c>
    </row>
    <row r="12913" spans="1:12" x14ac:dyDescent="0.3">
      <c r="A12913" s="286" t="str">
        <f t="shared" si="402"/>
        <v>2019</v>
      </c>
      <c r="B12913" s="205" t="s">
        <v>679</v>
      </c>
      <c r="C12913" s="205" t="s">
        <v>680</v>
      </c>
      <c r="D12913" s="72" t="str">
        <f t="shared" si="403"/>
        <v>set/2019</v>
      </c>
      <c r="E12913" s="206">
        <v>43710</v>
      </c>
      <c r="F12913" s="205">
        <v>161</v>
      </c>
      <c r="G12913" s="205" t="s">
        <v>284</v>
      </c>
      <c r="H12913" s="207" t="s">
        <v>2056</v>
      </c>
      <c r="I12913" s="225" t="s">
        <v>232</v>
      </c>
      <c r="J12913" s="208">
        <v>-287630</v>
      </c>
      <c r="K12913" s="79" t="str">
        <f>IFERROR(IFERROR(VLOOKUP(I12913,'DE-PARA'!B:D,3,0),VLOOKUP(I12913,'DE-PARA'!C:D,2,0)),"NÃO ENCONTRADO")</f>
        <v>Pessoal</v>
      </c>
      <c r="L12913" s="56" t="str">
        <f>VLOOKUP(K12913,'Base -Receita-Despesa'!$B:$AS,1,FALSE)</f>
        <v>Pessoal</v>
      </c>
    </row>
    <row r="12914" spans="1:12" x14ac:dyDescent="0.3">
      <c r="A12914" s="286" t="str">
        <f t="shared" si="402"/>
        <v>2019</v>
      </c>
      <c r="B12914" s="205" t="s">
        <v>679</v>
      </c>
      <c r="C12914" s="205" t="s">
        <v>680</v>
      </c>
      <c r="D12914" s="72" t="str">
        <f t="shared" si="403"/>
        <v>set/2019</v>
      </c>
      <c r="E12914" s="206">
        <v>43710</v>
      </c>
      <c r="F12914" s="205">
        <v>160</v>
      </c>
      <c r="G12914" s="205" t="s">
        <v>284</v>
      </c>
      <c r="H12914" s="207" t="s">
        <v>2056</v>
      </c>
      <c r="I12914" s="207" t="s">
        <v>232</v>
      </c>
      <c r="J12914" s="208">
        <v>-63972</v>
      </c>
      <c r="K12914" s="79" t="str">
        <f>IFERROR(IFERROR(VLOOKUP(I12914,'DE-PARA'!B:D,3,0),VLOOKUP(I12914,'DE-PARA'!C:D,2,0)),"NÃO ENCONTRADO")</f>
        <v>Pessoal</v>
      </c>
      <c r="L12914" s="56" t="str">
        <f>VLOOKUP(K12914,'Base -Receita-Despesa'!$B:$AS,1,FALSE)</f>
        <v>Pessoal</v>
      </c>
    </row>
    <row r="12915" spans="1:12" x14ac:dyDescent="0.3">
      <c r="A12915" s="286" t="str">
        <f t="shared" si="402"/>
        <v>2019</v>
      </c>
      <c r="B12915" s="205" t="s">
        <v>679</v>
      </c>
      <c r="C12915" s="205" t="s">
        <v>680</v>
      </c>
      <c r="D12915" s="72" t="str">
        <f t="shared" si="403"/>
        <v>set/2019</v>
      </c>
      <c r="E12915" s="206">
        <v>43710</v>
      </c>
      <c r="F12915" s="205">
        <v>281</v>
      </c>
      <c r="G12915" s="205" t="s">
        <v>284</v>
      </c>
      <c r="H12915" s="207" t="s">
        <v>999</v>
      </c>
      <c r="I12915" s="207" t="s">
        <v>232</v>
      </c>
      <c r="J12915" s="208">
        <v>-21212.94</v>
      </c>
      <c r="K12915" s="79" t="str">
        <f>IFERROR(IFERROR(VLOOKUP(I12915,'DE-PARA'!B:D,3,0),VLOOKUP(I12915,'DE-PARA'!C:D,2,0)),"NÃO ENCONTRADO")</f>
        <v>Pessoal</v>
      </c>
      <c r="L12915" s="56" t="str">
        <f>VLOOKUP(K12915,'Base -Receita-Despesa'!$B:$AS,1,FALSE)</f>
        <v>Pessoal</v>
      </c>
    </row>
    <row r="12916" spans="1:12" x14ac:dyDescent="0.3">
      <c r="A12916" s="286" t="str">
        <f t="shared" si="402"/>
        <v>2019</v>
      </c>
      <c r="B12916" s="205" t="s">
        <v>679</v>
      </c>
      <c r="C12916" s="205" t="s">
        <v>680</v>
      </c>
      <c r="D12916" s="72" t="str">
        <f t="shared" si="403"/>
        <v>set/2019</v>
      </c>
      <c r="E12916" s="206">
        <v>43710</v>
      </c>
      <c r="F12916" s="205">
        <v>10158</v>
      </c>
      <c r="G12916" s="205" t="s">
        <v>284</v>
      </c>
      <c r="H12916" s="207" t="s">
        <v>1580</v>
      </c>
      <c r="I12916" s="207" t="s">
        <v>260</v>
      </c>
      <c r="J12916" s="208">
        <v>-15498.46</v>
      </c>
      <c r="K12916" s="79" t="str">
        <f>IFERROR(IFERROR(VLOOKUP(I12916,'DE-PARA'!B:D,3,0),VLOOKUP(I12916,'DE-PARA'!C:D,2,0)),"NÃO ENCONTRADO")</f>
        <v>Serviços</v>
      </c>
      <c r="L12916" s="56" t="str">
        <f>VLOOKUP(K12916,'Base -Receita-Despesa'!$B:$AS,1,FALSE)</f>
        <v>Serviços</v>
      </c>
    </row>
    <row r="12917" spans="1:12" x14ac:dyDescent="0.3">
      <c r="A12917" s="286" t="str">
        <f t="shared" si="402"/>
        <v>2019</v>
      </c>
      <c r="B12917" s="205" t="s">
        <v>679</v>
      </c>
      <c r="C12917" s="205" t="s">
        <v>680</v>
      </c>
      <c r="D12917" s="72" t="str">
        <f t="shared" si="403"/>
        <v>set/2019</v>
      </c>
      <c r="E12917" s="206">
        <v>43710</v>
      </c>
      <c r="F12917" s="205">
        <v>7204</v>
      </c>
      <c r="G12917" s="205" t="s">
        <v>284</v>
      </c>
      <c r="H12917" s="207" t="s">
        <v>1603</v>
      </c>
      <c r="I12917" s="207" t="s">
        <v>237</v>
      </c>
      <c r="J12917" s="208">
        <v>-9252</v>
      </c>
      <c r="K12917" s="79" t="str">
        <f>IFERROR(IFERROR(VLOOKUP(I12917,'DE-PARA'!B:D,3,0),VLOOKUP(I12917,'DE-PARA'!C:D,2,0)),"NÃO ENCONTRADO")</f>
        <v>Materiais</v>
      </c>
      <c r="L12917" s="56" t="str">
        <f>VLOOKUP(K12917,'Base -Receita-Despesa'!$B:$AS,1,FALSE)</f>
        <v>Materiais</v>
      </c>
    </row>
    <row r="12918" spans="1:12" x14ac:dyDescent="0.3">
      <c r="A12918" s="286" t="str">
        <f t="shared" si="402"/>
        <v>2019</v>
      </c>
      <c r="B12918" s="205" t="s">
        <v>679</v>
      </c>
      <c r="C12918" s="205" t="s">
        <v>680</v>
      </c>
      <c r="D12918" s="72" t="str">
        <f t="shared" si="403"/>
        <v>set/2019</v>
      </c>
      <c r="E12918" s="206">
        <v>43710</v>
      </c>
      <c r="F12918" s="205">
        <v>7204</v>
      </c>
      <c r="G12918" s="205" t="s">
        <v>284</v>
      </c>
      <c r="H12918" s="207" t="s">
        <v>1603</v>
      </c>
      <c r="I12918" s="207" t="s">
        <v>189</v>
      </c>
      <c r="J12918" s="207">
        <v>-414.08</v>
      </c>
      <c r="K12918" s="79" t="str">
        <f>IFERROR(IFERROR(VLOOKUP(I12918,'DE-PARA'!B:D,3,0),VLOOKUP(I12918,'DE-PARA'!C:D,2,0)),"NÃO ENCONTRADO")</f>
        <v>Outras Saídas</v>
      </c>
      <c r="L12918" s="56" t="str">
        <f>VLOOKUP(K12918,'Base -Receita-Despesa'!$B:$AS,1,FALSE)</f>
        <v>Outras Saídas</v>
      </c>
    </row>
    <row r="12919" spans="1:12" x14ac:dyDescent="0.3">
      <c r="A12919" s="286" t="str">
        <f t="shared" ref="A12919:A12982" si="404">IF(K12919="NÃO ENCONTRADO",0,RIGHT(D12919,4))</f>
        <v>2019</v>
      </c>
      <c r="B12919" s="205" t="s">
        <v>679</v>
      </c>
      <c r="C12919" s="205" t="s">
        <v>680</v>
      </c>
      <c r="D12919" s="72" t="str">
        <f t="shared" si="403"/>
        <v>set/2019</v>
      </c>
      <c r="E12919" s="206">
        <v>43710</v>
      </c>
      <c r="F12919" s="205" t="s">
        <v>1999</v>
      </c>
      <c r="G12919" s="205" t="s">
        <v>284</v>
      </c>
      <c r="H12919" s="207" t="s">
        <v>869</v>
      </c>
      <c r="I12919" s="207" t="s">
        <v>265</v>
      </c>
      <c r="J12919" s="207">
        <v>-465.44</v>
      </c>
      <c r="K12919" s="79" t="str">
        <f>IFERROR(IFERROR(VLOOKUP(I12919,'DE-PARA'!B:D,3,0),VLOOKUP(I12919,'DE-PARA'!C:D,2,0)),"NÃO ENCONTRADO")</f>
        <v>Despesas com Viagens</v>
      </c>
      <c r="L12919" s="56" t="str">
        <f>VLOOKUP(K12919,'Base -Receita-Despesa'!$B:$AS,1,FALSE)</f>
        <v>Despesas com Viagens</v>
      </c>
    </row>
    <row r="12920" spans="1:12" x14ac:dyDescent="0.3">
      <c r="A12920" s="286" t="str">
        <f t="shared" si="404"/>
        <v>2019</v>
      </c>
      <c r="B12920" s="205" t="s">
        <v>679</v>
      </c>
      <c r="C12920" s="205" t="s">
        <v>680</v>
      </c>
      <c r="D12920" s="72" t="str">
        <f t="shared" si="403"/>
        <v>set/2019</v>
      </c>
      <c r="E12920" s="206">
        <v>43710</v>
      </c>
      <c r="F12920" s="205" t="s">
        <v>1999</v>
      </c>
      <c r="G12920" s="205" t="s">
        <v>284</v>
      </c>
      <c r="H12920" s="207" t="s">
        <v>2208</v>
      </c>
      <c r="I12920" s="207" t="s">
        <v>265</v>
      </c>
      <c r="J12920" s="207">
        <v>-430.44</v>
      </c>
      <c r="K12920" s="79" t="str">
        <f>IFERROR(IFERROR(VLOOKUP(I12920,'DE-PARA'!B:D,3,0),VLOOKUP(I12920,'DE-PARA'!C:D,2,0)),"NÃO ENCONTRADO")</f>
        <v>Despesas com Viagens</v>
      </c>
      <c r="L12920" s="56" t="str">
        <f>VLOOKUP(K12920,'Base -Receita-Despesa'!$B:$AS,1,FALSE)</f>
        <v>Despesas com Viagens</v>
      </c>
    </row>
    <row r="12921" spans="1:12" x14ac:dyDescent="0.3">
      <c r="A12921" s="286" t="str">
        <f t="shared" si="404"/>
        <v>2019</v>
      </c>
      <c r="B12921" s="205" t="s">
        <v>679</v>
      </c>
      <c r="C12921" s="205" t="s">
        <v>680</v>
      </c>
      <c r="D12921" s="72" t="str">
        <f t="shared" si="403"/>
        <v>set/2019</v>
      </c>
      <c r="E12921" s="206">
        <v>43710</v>
      </c>
      <c r="F12921" s="205" t="s">
        <v>1999</v>
      </c>
      <c r="G12921" s="205" t="s">
        <v>284</v>
      </c>
      <c r="H12921" s="207" t="s">
        <v>2209</v>
      </c>
      <c r="I12921" s="207" t="s">
        <v>265</v>
      </c>
      <c r="J12921" s="207">
        <v>-417.4</v>
      </c>
      <c r="K12921" s="79" t="str">
        <f>IFERROR(IFERROR(VLOOKUP(I12921,'DE-PARA'!B:D,3,0),VLOOKUP(I12921,'DE-PARA'!C:D,2,0)),"NÃO ENCONTRADO")</f>
        <v>Despesas com Viagens</v>
      </c>
      <c r="L12921" s="56" t="str">
        <f>VLOOKUP(K12921,'Base -Receita-Despesa'!$B:$AS,1,FALSE)</f>
        <v>Despesas com Viagens</v>
      </c>
    </row>
    <row r="12922" spans="1:12" x14ac:dyDescent="0.3">
      <c r="A12922" s="286" t="str">
        <f t="shared" si="404"/>
        <v>2019</v>
      </c>
      <c r="B12922" s="205" t="s">
        <v>679</v>
      </c>
      <c r="C12922" s="205" t="s">
        <v>680</v>
      </c>
      <c r="D12922" s="72" t="str">
        <f t="shared" si="403"/>
        <v>set/2019</v>
      </c>
      <c r="E12922" s="206">
        <v>43710</v>
      </c>
      <c r="F12922" s="205">
        <v>51</v>
      </c>
      <c r="G12922" s="205" t="s">
        <v>284</v>
      </c>
      <c r="H12922" s="207" t="s">
        <v>552</v>
      </c>
      <c r="I12922" s="207" t="s">
        <v>163</v>
      </c>
      <c r="J12922" s="232">
        <v>-1800</v>
      </c>
      <c r="K12922" s="79" t="str">
        <f>IFERROR(IFERROR(VLOOKUP(I12922,'DE-PARA'!B:D,3,0),VLOOKUP(I12922,'DE-PARA'!C:D,2,0)),"NÃO ENCONTRADO")</f>
        <v>Serviços</v>
      </c>
      <c r="L12922" s="56" t="str">
        <f>VLOOKUP(K12922,'Base -Receita-Despesa'!$B:$AS,1,FALSE)</f>
        <v>Serviços</v>
      </c>
    </row>
    <row r="12923" spans="1:12" x14ac:dyDescent="0.3">
      <c r="A12923" s="286" t="str">
        <f t="shared" si="404"/>
        <v>2019</v>
      </c>
      <c r="B12923" s="205" t="s">
        <v>679</v>
      </c>
      <c r="C12923" s="205" t="s">
        <v>680</v>
      </c>
      <c r="D12923" s="72" t="str">
        <f t="shared" si="403"/>
        <v>set/2019</v>
      </c>
      <c r="E12923" s="206">
        <v>43710</v>
      </c>
      <c r="F12923" s="205" t="s">
        <v>1999</v>
      </c>
      <c r="G12923" s="205" t="s">
        <v>284</v>
      </c>
      <c r="H12923" s="207" t="s">
        <v>2197</v>
      </c>
      <c r="I12923" s="207" t="s">
        <v>265</v>
      </c>
      <c r="J12923" s="207">
        <v>-63.03</v>
      </c>
      <c r="K12923" s="79" t="str">
        <f>IFERROR(IFERROR(VLOOKUP(I12923,'DE-PARA'!B:D,3,0),VLOOKUP(I12923,'DE-PARA'!C:D,2,0)),"NÃO ENCONTRADO")</f>
        <v>Despesas com Viagens</v>
      </c>
      <c r="L12923" s="56" t="str">
        <f>VLOOKUP(K12923,'Base -Receita-Despesa'!$B:$AS,1,FALSE)</f>
        <v>Despesas com Viagens</v>
      </c>
    </row>
    <row r="12924" spans="1:12" x14ac:dyDescent="0.3">
      <c r="A12924" s="286" t="str">
        <f t="shared" si="404"/>
        <v>2019</v>
      </c>
      <c r="B12924" s="205" t="s">
        <v>679</v>
      </c>
      <c r="C12924" s="205" t="s">
        <v>680</v>
      </c>
      <c r="D12924" s="72" t="str">
        <f t="shared" si="403"/>
        <v>set/2019</v>
      </c>
      <c r="E12924" s="206">
        <v>43710</v>
      </c>
      <c r="F12924" s="205">
        <v>3443</v>
      </c>
      <c r="G12924" s="205" t="s">
        <v>284</v>
      </c>
      <c r="H12924" s="207" t="s">
        <v>2210</v>
      </c>
      <c r="I12924" s="207" t="s">
        <v>249</v>
      </c>
      <c r="J12924" s="208">
        <v>-1268.68</v>
      </c>
      <c r="K12924" s="79" t="str">
        <f>IFERROR(IFERROR(VLOOKUP(I12924,'DE-PARA'!B:D,3,0),VLOOKUP(I12924,'DE-PARA'!C:D,2,0)),"NÃO ENCONTRADO")</f>
        <v>Materiais</v>
      </c>
      <c r="L12924" s="56" t="str">
        <f>VLOOKUP(K12924,'Base -Receita-Despesa'!$B:$AS,1,FALSE)</f>
        <v>Materiais</v>
      </c>
    </row>
    <row r="12925" spans="1:12" x14ac:dyDescent="0.3">
      <c r="A12925" s="286" t="str">
        <f t="shared" si="404"/>
        <v>2019</v>
      </c>
      <c r="B12925" s="205" t="s">
        <v>679</v>
      </c>
      <c r="C12925" s="205" t="s">
        <v>680</v>
      </c>
      <c r="D12925" s="72" t="str">
        <f t="shared" si="403"/>
        <v>set/2019</v>
      </c>
      <c r="E12925" s="206">
        <v>43710</v>
      </c>
      <c r="F12925" s="205">
        <v>3443</v>
      </c>
      <c r="G12925" s="205" t="s">
        <v>284</v>
      </c>
      <c r="H12925" s="207" t="s">
        <v>2210</v>
      </c>
      <c r="I12925" s="207" t="s">
        <v>189</v>
      </c>
      <c r="J12925" s="207">
        <v>-222.58</v>
      </c>
      <c r="K12925" s="79" t="str">
        <f>IFERROR(IFERROR(VLOOKUP(I12925,'DE-PARA'!B:D,3,0),VLOOKUP(I12925,'DE-PARA'!C:D,2,0)),"NÃO ENCONTRADO")</f>
        <v>Outras Saídas</v>
      </c>
      <c r="L12925" s="56" t="str">
        <f>VLOOKUP(K12925,'Base -Receita-Despesa'!$B:$AS,1,FALSE)</f>
        <v>Outras Saídas</v>
      </c>
    </row>
    <row r="12926" spans="1:12" x14ac:dyDescent="0.3">
      <c r="A12926" s="286" t="str">
        <f t="shared" si="404"/>
        <v>2019</v>
      </c>
      <c r="B12926" s="205" t="s">
        <v>679</v>
      </c>
      <c r="C12926" s="205" t="s">
        <v>680</v>
      </c>
      <c r="D12926" s="72" t="str">
        <f t="shared" si="403"/>
        <v>set/2019</v>
      </c>
      <c r="E12926" s="206">
        <v>43710</v>
      </c>
      <c r="F12926" s="205">
        <v>28363</v>
      </c>
      <c r="G12926" s="205" t="s">
        <v>284</v>
      </c>
      <c r="H12926" s="207" t="s">
        <v>1047</v>
      </c>
      <c r="I12926" s="207" t="s">
        <v>258</v>
      </c>
      <c r="J12926" s="208">
        <v>-25019.13</v>
      </c>
      <c r="K12926" s="79" t="str">
        <f>IFERROR(IFERROR(VLOOKUP(I12926,'DE-PARA'!B:D,3,0),VLOOKUP(I12926,'DE-PARA'!C:D,2,0)),"NÃO ENCONTRADO")</f>
        <v>Serviços</v>
      </c>
      <c r="L12926" s="56" t="str">
        <f>VLOOKUP(K12926,'Base -Receita-Despesa'!$B:$AS,1,FALSE)</f>
        <v>Serviços</v>
      </c>
    </row>
    <row r="12927" spans="1:12" x14ac:dyDescent="0.3">
      <c r="A12927" s="286" t="str">
        <f t="shared" si="404"/>
        <v>2019</v>
      </c>
      <c r="B12927" s="205" t="s">
        <v>679</v>
      </c>
      <c r="C12927" s="205" t="s">
        <v>680</v>
      </c>
      <c r="D12927" s="72" t="str">
        <f t="shared" si="403"/>
        <v>set/2019</v>
      </c>
      <c r="E12927" s="206">
        <v>43710</v>
      </c>
      <c r="F12927" s="205" t="s">
        <v>209</v>
      </c>
      <c r="G12927" s="205" t="s">
        <v>284</v>
      </c>
      <c r="H12927" s="207" t="s">
        <v>295</v>
      </c>
      <c r="I12927" s="207" t="s">
        <v>2125</v>
      </c>
      <c r="J12927" s="207">
        <v>-9.5</v>
      </c>
      <c r="K12927" s="79" t="str">
        <f>IFERROR(IFERROR(VLOOKUP(I12927,'DE-PARA'!B:D,3,0),VLOOKUP(I12927,'DE-PARA'!C:D,2,0)),"NÃO ENCONTRADO")</f>
        <v>Outras Saídas</v>
      </c>
      <c r="L12927" s="56" t="str">
        <f>VLOOKUP(K12927,'Base -Receita-Despesa'!$B:$AS,1,FALSE)</f>
        <v>Outras Saídas</v>
      </c>
    </row>
    <row r="12928" spans="1:12" x14ac:dyDescent="0.3">
      <c r="A12928" s="286" t="str">
        <f t="shared" si="404"/>
        <v>2019</v>
      </c>
      <c r="B12928" s="205" t="s">
        <v>679</v>
      </c>
      <c r="C12928" s="205" t="s">
        <v>680</v>
      </c>
      <c r="D12928" s="72" t="str">
        <f t="shared" si="403"/>
        <v>set/2019</v>
      </c>
      <c r="E12928" s="206">
        <v>43710</v>
      </c>
      <c r="F12928" s="205" t="s">
        <v>209</v>
      </c>
      <c r="G12928" s="205" t="s">
        <v>284</v>
      </c>
      <c r="H12928" s="207" t="s">
        <v>295</v>
      </c>
      <c r="I12928" s="207" t="s">
        <v>2125</v>
      </c>
      <c r="J12928" s="207">
        <v>-9.5</v>
      </c>
      <c r="K12928" s="79" t="str">
        <f>IFERROR(IFERROR(VLOOKUP(I12928,'DE-PARA'!B:D,3,0),VLOOKUP(I12928,'DE-PARA'!C:D,2,0)),"NÃO ENCONTRADO")</f>
        <v>Outras Saídas</v>
      </c>
      <c r="L12928" s="56" t="str">
        <f>VLOOKUP(K12928,'Base -Receita-Despesa'!$B:$AS,1,FALSE)</f>
        <v>Outras Saídas</v>
      </c>
    </row>
    <row r="12929" spans="1:12" x14ac:dyDescent="0.3">
      <c r="A12929" s="286" t="str">
        <f t="shared" si="404"/>
        <v>2019</v>
      </c>
      <c r="B12929" s="205" t="s">
        <v>679</v>
      </c>
      <c r="C12929" s="205" t="s">
        <v>680</v>
      </c>
      <c r="D12929" s="72" t="str">
        <f t="shared" si="403"/>
        <v>set/2019</v>
      </c>
      <c r="E12929" s="206">
        <v>43710</v>
      </c>
      <c r="F12929" s="205" t="s">
        <v>209</v>
      </c>
      <c r="G12929" s="205" t="s">
        <v>284</v>
      </c>
      <c r="H12929" s="207" t="s">
        <v>295</v>
      </c>
      <c r="I12929" s="207" t="s">
        <v>2125</v>
      </c>
      <c r="J12929" s="207">
        <v>-9.5</v>
      </c>
      <c r="K12929" s="79" t="str">
        <f>IFERROR(IFERROR(VLOOKUP(I12929,'DE-PARA'!B:D,3,0),VLOOKUP(I12929,'DE-PARA'!C:D,2,0)),"NÃO ENCONTRADO")</f>
        <v>Outras Saídas</v>
      </c>
      <c r="L12929" s="56" t="str">
        <f>VLOOKUP(K12929,'Base -Receita-Despesa'!$B:$AS,1,FALSE)</f>
        <v>Outras Saídas</v>
      </c>
    </row>
    <row r="12930" spans="1:12" x14ac:dyDescent="0.3">
      <c r="A12930" s="286" t="str">
        <f t="shared" si="404"/>
        <v>2019</v>
      </c>
      <c r="B12930" s="205" t="s">
        <v>679</v>
      </c>
      <c r="C12930" s="205" t="s">
        <v>680</v>
      </c>
      <c r="D12930" s="72" t="str">
        <f t="shared" si="403"/>
        <v>set/2019</v>
      </c>
      <c r="E12930" s="206">
        <v>43710</v>
      </c>
      <c r="F12930" s="205" t="s">
        <v>209</v>
      </c>
      <c r="G12930" s="205" t="s">
        <v>284</v>
      </c>
      <c r="H12930" s="207" t="s">
        <v>295</v>
      </c>
      <c r="I12930" s="207" t="s">
        <v>2125</v>
      </c>
      <c r="J12930" s="207">
        <v>-9.5</v>
      </c>
      <c r="K12930" s="79" t="str">
        <f>IFERROR(IFERROR(VLOOKUP(I12930,'DE-PARA'!B:D,3,0),VLOOKUP(I12930,'DE-PARA'!C:D,2,0)),"NÃO ENCONTRADO")</f>
        <v>Outras Saídas</v>
      </c>
      <c r="L12930" s="56" t="str">
        <f>VLOOKUP(K12930,'Base -Receita-Despesa'!$B:$AS,1,FALSE)</f>
        <v>Outras Saídas</v>
      </c>
    </row>
    <row r="12931" spans="1:12" x14ac:dyDescent="0.3">
      <c r="A12931" s="286" t="str">
        <f t="shared" si="404"/>
        <v>2019</v>
      </c>
      <c r="B12931" s="205" t="s">
        <v>679</v>
      </c>
      <c r="C12931" s="205" t="s">
        <v>680</v>
      </c>
      <c r="D12931" s="72" t="str">
        <f t="shared" si="403"/>
        <v>set/2019</v>
      </c>
      <c r="E12931" s="206">
        <v>43710</v>
      </c>
      <c r="F12931" s="205" t="s">
        <v>209</v>
      </c>
      <c r="G12931" s="205" t="s">
        <v>284</v>
      </c>
      <c r="H12931" s="207" t="s">
        <v>295</v>
      </c>
      <c r="I12931" s="207" t="s">
        <v>2125</v>
      </c>
      <c r="J12931" s="207">
        <v>-9.5</v>
      </c>
      <c r="K12931" s="79" t="str">
        <f>IFERROR(IFERROR(VLOOKUP(I12931,'DE-PARA'!B:D,3,0),VLOOKUP(I12931,'DE-PARA'!C:D,2,0)),"NÃO ENCONTRADO")</f>
        <v>Outras Saídas</v>
      </c>
      <c r="L12931" s="56" t="str">
        <f>VLOOKUP(K12931,'Base -Receita-Despesa'!$B:$AS,1,FALSE)</f>
        <v>Outras Saídas</v>
      </c>
    </row>
    <row r="12932" spans="1:12" x14ac:dyDescent="0.3">
      <c r="A12932" s="286" t="str">
        <f t="shared" si="404"/>
        <v>2019</v>
      </c>
      <c r="B12932" s="205" t="s">
        <v>679</v>
      </c>
      <c r="C12932" s="205" t="s">
        <v>680</v>
      </c>
      <c r="D12932" s="72" t="str">
        <f t="shared" ref="D12932:D12995" si="405">TEXT(E12932,"mmm/aaaa")</f>
        <v>set/2019</v>
      </c>
      <c r="E12932" s="206">
        <v>43710</v>
      </c>
      <c r="F12932" s="205" t="s">
        <v>209</v>
      </c>
      <c r="G12932" s="205" t="s">
        <v>284</v>
      </c>
      <c r="H12932" s="207" t="s">
        <v>295</v>
      </c>
      <c r="I12932" s="207" t="s">
        <v>2125</v>
      </c>
      <c r="J12932" s="207">
        <v>-9.5</v>
      </c>
      <c r="K12932" s="79" t="str">
        <f>IFERROR(IFERROR(VLOOKUP(I12932,'DE-PARA'!B:D,3,0),VLOOKUP(I12932,'DE-PARA'!C:D,2,0)),"NÃO ENCONTRADO")</f>
        <v>Outras Saídas</v>
      </c>
      <c r="L12932" s="56" t="str">
        <f>VLOOKUP(K12932,'Base -Receita-Despesa'!$B:$AS,1,FALSE)</f>
        <v>Outras Saídas</v>
      </c>
    </row>
    <row r="12933" spans="1:12" x14ac:dyDescent="0.3">
      <c r="A12933" s="286" t="str">
        <f t="shared" si="404"/>
        <v>2019</v>
      </c>
      <c r="B12933" s="205" t="s">
        <v>679</v>
      </c>
      <c r="C12933" s="205" t="s">
        <v>680</v>
      </c>
      <c r="D12933" s="72" t="str">
        <f t="shared" si="405"/>
        <v>set/2019</v>
      </c>
      <c r="E12933" s="206">
        <v>43710</v>
      </c>
      <c r="F12933" s="205" t="s">
        <v>209</v>
      </c>
      <c r="G12933" s="205" t="s">
        <v>284</v>
      </c>
      <c r="H12933" s="207" t="s">
        <v>295</v>
      </c>
      <c r="I12933" s="207" t="s">
        <v>2125</v>
      </c>
      <c r="J12933" s="207">
        <v>-9.5</v>
      </c>
      <c r="K12933" s="79" t="str">
        <f>IFERROR(IFERROR(VLOOKUP(I12933,'DE-PARA'!B:D,3,0),VLOOKUP(I12933,'DE-PARA'!C:D,2,0)),"NÃO ENCONTRADO")</f>
        <v>Outras Saídas</v>
      </c>
      <c r="L12933" s="56" t="str">
        <f>VLOOKUP(K12933,'Base -Receita-Despesa'!$B:$AS,1,FALSE)</f>
        <v>Outras Saídas</v>
      </c>
    </row>
    <row r="12934" spans="1:12" x14ac:dyDescent="0.3">
      <c r="A12934" s="286" t="str">
        <f t="shared" si="404"/>
        <v>2019</v>
      </c>
      <c r="B12934" s="205" t="s">
        <v>679</v>
      </c>
      <c r="C12934" s="205" t="s">
        <v>680</v>
      </c>
      <c r="D12934" s="72" t="str">
        <f t="shared" si="405"/>
        <v>set/2019</v>
      </c>
      <c r="E12934" s="206">
        <v>43710</v>
      </c>
      <c r="F12934" s="205" t="s">
        <v>209</v>
      </c>
      <c r="G12934" s="205" t="s">
        <v>284</v>
      </c>
      <c r="H12934" s="207" t="s">
        <v>295</v>
      </c>
      <c r="I12934" s="207" t="s">
        <v>2125</v>
      </c>
      <c r="J12934" s="207">
        <v>-9.5</v>
      </c>
      <c r="K12934" s="79" t="str">
        <f>IFERROR(IFERROR(VLOOKUP(I12934,'DE-PARA'!B:D,3,0),VLOOKUP(I12934,'DE-PARA'!C:D,2,0)),"NÃO ENCONTRADO")</f>
        <v>Outras Saídas</v>
      </c>
      <c r="L12934" s="56" t="str">
        <f>VLOOKUP(K12934,'Base -Receita-Despesa'!$B:$AS,1,FALSE)</f>
        <v>Outras Saídas</v>
      </c>
    </row>
    <row r="12935" spans="1:12" x14ac:dyDescent="0.3">
      <c r="A12935" s="286" t="str">
        <f t="shared" si="404"/>
        <v>2019</v>
      </c>
      <c r="B12935" s="205" t="s">
        <v>679</v>
      </c>
      <c r="C12935" s="205" t="s">
        <v>680</v>
      </c>
      <c r="D12935" s="72" t="str">
        <f t="shared" si="405"/>
        <v>set/2019</v>
      </c>
      <c r="E12935" s="206">
        <v>43710</v>
      </c>
      <c r="F12935" s="205" t="s">
        <v>209</v>
      </c>
      <c r="G12935" s="205" t="s">
        <v>284</v>
      </c>
      <c r="H12935" s="207" t="s">
        <v>295</v>
      </c>
      <c r="I12935" s="207" t="s">
        <v>2125</v>
      </c>
      <c r="J12935" s="207">
        <v>-9.5</v>
      </c>
      <c r="K12935" s="79" t="str">
        <f>IFERROR(IFERROR(VLOOKUP(I12935,'DE-PARA'!B:D,3,0),VLOOKUP(I12935,'DE-PARA'!C:D,2,0)),"NÃO ENCONTRADO")</f>
        <v>Outras Saídas</v>
      </c>
      <c r="L12935" s="56" t="str">
        <f>VLOOKUP(K12935,'Base -Receita-Despesa'!$B:$AS,1,FALSE)</f>
        <v>Outras Saídas</v>
      </c>
    </row>
    <row r="12936" spans="1:12" x14ac:dyDescent="0.3">
      <c r="A12936" s="286" t="str">
        <f t="shared" si="404"/>
        <v>2019</v>
      </c>
      <c r="B12936" s="205" t="s">
        <v>679</v>
      </c>
      <c r="C12936" s="205" t="s">
        <v>680</v>
      </c>
      <c r="D12936" s="72" t="str">
        <f t="shared" si="405"/>
        <v>set/2019</v>
      </c>
      <c r="E12936" s="206">
        <v>43710</v>
      </c>
      <c r="F12936" s="205" t="s">
        <v>209</v>
      </c>
      <c r="G12936" s="205" t="s">
        <v>284</v>
      </c>
      <c r="H12936" s="207" t="s">
        <v>295</v>
      </c>
      <c r="I12936" s="207" t="s">
        <v>2125</v>
      </c>
      <c r="J12936" s="207">
        <v>-9.5</v>
      </c>
      <c r="K12936" s="79" t="str">
        <f>IFERROR(IFERROR(VLOOKUP(I12936,'DE-PARA'!B:D,3,0),VLOOKUP(I12936,'DE-PARA'!C:D,2,0)),"NÃO ENCONTRADO")</f>
        <v>Outras Saídas</v>
      </c>
      <c r="L12936" s="56" t="str">
        <f>VLOOKUP(K12936,'Base -Receita-Despesa'!$B:$AS,1,FALSE)</f>
        <v>Outras Saídas</v>
      </c>
    </row>
    <row r="12937" spans="1:12" x14ac:dyDescent="0.3">
      <c r="A12937" s="286" t="str">
        <f t="shared" si="404"/>
        <v>2019</v>
      </c>
      <c r="B12937" s="205" t="s">
        <v>679</v>
      </c>
      <c r="C12937" s="205" t="s">
        <v>680</v>
      </c>
      <c r="D12937" s="72" t="str">
        <f t="shared" si="405"/>
        <v>set/2019</v>
      </c>
      <c r="E12937" s="206">
        <v>43710</v>
      </c>
      <c r="F12937" s="205" t="s">
        <v>209</v>
      </c>
      <c r="G12937" s="205" t="s">
        <v>284</v>
      </c>
      <c r="H12937" s="207" t="s">
        <v>295</v>
      </c>
      <c r="I12937" s="207" t="s">
        <v>2125</v>
      </c>
      <c r="J12937" s="207">
        <v>-9.5</v>
      </c>
      <c r="K12937" s="79" t="str">
        <f>IFERROR(IFERROR(VLOOKUP(I12937,'DE-PARA'!B:D,3,0),VLOOKUP(I12937,'DE-PARA'!C:D,2,0)),"NÃO ENCONTRADO")</f>
        <v>Outras Saídas</v>
      </c>
      <c r="L12937" s="56" t="str">
        <f>VLOOKUP(K12937,'Base -Receita-Despesa'!$B:$AS,1,FALSE)</f>
        <v>Outras Saídas</v>
      </c>
    </row>
    <row r="12938" spans="1:12" x14ac:dyDescent="0.3">
      <c r="A12938" s="286" t="str">
        <f t="shared" si="404"/>
        <v>2019</v>
      </c>
      <c r="B12938" s="205" t="s">
        <v>679</v>
      </c>
      <c r="C12938" s="205" t="s">
        <v>680</v>
      </c>
      <c r="D12938" s="72" t="str">
        <f t="shared" si="405"/>
        <v>set/2019</v>
      </c>
      <c r="E12938" s="206">
        <v>43710</v>
      </c>
      <c r="F12938" s="205" t="s">
        <v>209</v>
      </c>
      <c r="G12938" s="205" t="s">
        <v>284</v>
      </c>
      <c r="H12938" s="207" t="s">
        <v>295</v>
      </c>
      <c r="I12938" s="207" t="s">
        <v>2125</v>
      </c>
      <c r="J12938" s="207">
        <v>-9.5</v>
      </c>
      <c r="K12938" s="79" t="str">
        <f>IFERROR(IFERROR(VLOOKUP(I12938,'DE-PARA'!B:D,3,0),VLOOKUP(I12938,'DE-PARA'!C:D,2,0)),"NÃO ENCONTRADO")</f>
        <v>Outras Saídas</v>
      </c>
      <c r="L12938" s="56" t="str">
        <f>VLOOKUP(K12938,'Base -Receita-Despesa'!$B:$AS,1,FALSE)</f>
        <v>Outras Saídas</v>
      </c>
    </row>
    <row r="12939" spans="1:12" x14ac:dyDescent="0.3">
      <c r="A12939" s="286" t="str">
        <f t="shared" si="404"/>
        <v>2019</v>
      </c>
      <c r="B12939" s="205" t="s">
        <v>679</v>
      </c>
      <c r="C12939" s="205" t="s">
        <v>680</v>
      </c>
      <c r="D12939" s="72" t="str">
        <f t="shared" si="405"/>
        <v>set/2019</v>
      </c>
      <c r="E12939" s="206">
        <v>43710</v>
      </c>
      <c r="F12939" s="205" t="s">
        <v>209</v>
      </c>
      <c r="G12939" s="205" t="s">
        <v>284</v>
      </c>
      <c r="H12939" s="207" t="s">
        <v>295</v>
      </c>
      <c r="I12939" s="207" t="s">
        <v>2125</v>
      </c>
      <c r="J12939" s="207">
        <v>-9.5</v>
      </c>
      <c r="K12939" s="79" t="str">
        <f>IFERROR(IFERROR(VLOOKUP(I12939,'DE-PARA'!B:D,3,0),VLOOKUP(I12939,'DE-PARA'!C:D,2,0)),"NÃO ENCONTRADO")</f>
        <v>Outras Saídas</v>
      </c>
      <c r="L12939" s="56" t="str">
        <f>VLOOKUP(K12939,'Base -Receita-Despesa'!$B:$AS,1,FALSE)</f>
        <v>Outras Saídas</v>
      </c>
    </row>
    <row r="12940" spans="1:12" x14ac:dyDescent="0.3">
      <c r="A12940" s="286" t="str">
        <f t="shared" si="404"/>
        <v>2019</v>
      </c>
      <c r="B12940" s="205" t="s">
        <v>679</v>
      </c>
      <c r="C12940" s="205" t="s">
        <v>680</v>
      </c>
      <c r="D12940" s="72" t="str">
        <f t="shared" si="405"/>
        <v>set/2019</v>
      </c>
      <c r="E12940" s="206">
        <v>43710</v>
      </c>
      <c r="F12940" s="205" t="s">
        <v>513</v>
      </c>
      <c r="G12940" s="205" t="s">
        <v>284</v>
      </c>
      <c r="H12940" s="207" t="s">
        <v>203</v>
      </c>
      <c r="I12940" s="207" t="s">
        <v>289</v>
      </c>
      <c r="J12940" s="208">
        <v>96924.09</v>
      </c>
      <c r="K12940" s="79" t="str">
        <f>IFERROR(IFERROR(VLOOKUP(I12940,'DE-PARA'!B:D,3,0),VLOOKUP(I12940,'DE-PARA'!C:D,2,0)),"NÃO ENCONTRADO")</f>
        <v>Entrada Conta Aplicação (+)</v>
      </c>
      <c r="L12940" s="56" t="str">
        <f>VLOOKUP(K12940,'Base -Receita-Despesa'!$B:$AS,1,FALSE)</f>
        <v>ENTRADA CONTA APLICAÇÃO (+)</v>
      </c>
    </row>
    <row r="12941" spans="1:12" x14ac:dyDescent="0.3">
      <c r="A12941" s="286" t="str">
        <f t="shared" si="404"/>
        <v>2019</v>
      </c>
      <c r="B12941" s="205" t="s">
        <v>681</v>
      </c>
      <c r="C12941" s="205" t="s">
        <v>680</v>
      </c>
      <c r="D12941" s="72" t="str">
        <f t="shared" si="405"/>
        <v>set/2019</v>
      </c>
      <c r="E12941" s="206">
        <v>43711</v>
      </c>
      <c r="F12941" s="205" t="s">
        <v>200</v>
      </c>
      <c r="G12941" s="205" t="s">
        <v>284</v>
      </c>
      <c r="H12941" s="207" t="s">
        <v>1875</v>
      </c>
      <c r="I12941" s="207" t="s">
        <v>123</v>
      </c>
      <c r="J12941" s="208">
        <v>-500000</v>
      </c>
      <c r="K12941" s="79" t="str">
        <f>IFERROR(IFERROR(VLOOKUP(I12941,'DE-PARA'!B:D,3,0),VLOOKUP(I12941,'DE-PARA'!C:D,2,0)),"NÃO ENCONTRADO")</f>
        <v>TEV – Transferências Entre Contas (Entradas)</v>
      </c>
      <c r="L12941" s="56" t="str">
        <f>VLOOKUP(K12941,'Base -Receita-Despesa'!$B:$AS,1,FALSE)</f>
        <v>TEV – Transferências Entre Contas (Entradas)</v>
      </c>
    </row>
    <row r="12942" spans="1:12" x14ac:dyDescent="0.3">
      <c r="A12942" s="286" t="str">
        <f t="shared" si="404"/>
        <v>2019</v>
      </c>
      <c r="B12942" s="205" t="s">
        <v>681</v>
      </c>
      <c r="C12942" s="205" t="s">
        <v>680</v>
      </c>
      <c r="D12942" s="72" t="str">
        <f t="shared" si="405"/>
        <v>set/2019</v>
      </c>
      <c r="E12942" s="206">
        <v>43711</v>
      </c>
      <c r="F12942" s="205" t="s">
        <v>200</v>
      </c>
      <c r="G12942" s="205" t="s">
        <v>284</v>
      </c>
      <c r="H12942" s="207" t="s">
        <v>1875</v>
      </c>
      <c r="I12942" s="207" t="s">
        <v>123</v>
      </c>
      <c r="J12942" s="208">
        <v>-924051.07</v>
      </c>
      <c r="K12942" s="79" t="str">
        <f>IFERROR(IFERROR(VLOOKUP(I12942,'DE-PARA'!B:D,3,0),VLOOKUP(I12942,'DE-PARA'!C:D,2,0)),"NÃO ENCONTRADO")</f>
        <v>TEV – Transferências Entre Contas (Entradas)</v>
      </c>
      <c r="L12942" s="56" t="str">
        <f>VLOOKUP(K12942,'Base -Receita-Despesa'!$B:$AS,1,FALSE)</f>
        <v>TEV – Transferências Entre Contas (Entradas)</v>
      </c>
    </row>
    <row r="12943" spans="1:12" x14ac:dyDescent="0.3">
      <c r="A12943" s="286" t="str">
        <f t="shared" si="404"/>
        <v>2019</v>
      </c>
      <c r="B12943" s="205" t="s">
        <v>681</v>
      </c>
      <c r="C12943" s="205" t="s">
        <v>680</v>
      </c>
      <c r="D12943" s="72" t="str">
        <f t="shared" si="405"/>
        <v>set/2019</v>
      </c>
      <c r="E12943" s="206">
        <v>43711</v>
      </c>
      <c r="F12943" s="205" t="s">
        <v>513</v>
      </c>
      <c r="G12943" s="205" t="s">
        <v>284</v>
      </c>
      <c r="H12943" s="207" t="s">
        <v>203</v>
      </c>
      <c r="I12943" s="207" t="s">
        <v>289</v>
      </c>
      <c r="J12943" s="208">
        <v>1424051.07</v>
      </c>
      <c r="K12943" s="79" t="str">
        <f>IFERROR(IFERROR(VLOOKUP(I12943,'DE-PARA'!B:D,3,0),VLOOKUP(I12943,'DE-PARA'!C:D,2,0)),"NÃO ENCONTRADO")</f>
        <v>Entrada Conta Aplicação (+)</v>
      </c>
      <c r="L12943" s="56" t="str">
        <f>VLOOKUP(K12943,'Base -Receita-Despesa'!$B:$AS,1,FALSE)</f>
        <v>ENTRADA CONTA APLICAÇÃO (+)</v>
      </c>
    </row>
    <row r="12944" spans="1:12" x14ac:dyDescent="0.3">
      <c r="A12944" s="286" t="str">
        <f t="shared" si="404"/>
        <v>2019</v>
      </c>
      <c r="B12944" s="205" t="s">
        <v>679</v>
      </c>
      <c r="C12944" s="205" t="s">
        <v>680</v>
      </c>
      <c r="D12944" s="72" t="str">
        <f t="shared" si="405"/>
        <v>set/2019</v>
      </c>
      <c r="E12944" s="206">
        <v>43711</v>
      </c>
      <c r="F12944" s="205" t="s">
        <v>1606</v>
      </c>
      <c r="G12944" s="205" t="s">
        <v>284</v>
      </c>
      <c r="H12944" s="207" t="s">
        <v>1876</v>
      </c>
      <c r="I12944" s="207" t="s">
        <v>201</v>
      </c>
      <c r="J12944" s="208">
        <v>-876145.01</v>
      </c>
      <c r="K12944" s="79" t="str">
        <f>IFERROR(IFERROR(VLOOKUP(I12944,'DE-PARA'!B:D,3,0),VLOOKUP(I12944,'DE-PARA'!C:D,2,0)),"NÃO ENCONTRADO")</f>
        <v>Saídas Da C/A Por Regates (-)</v>
      </c>
      <c r="L12944" s="56" t="str">
        <f>VLOOKUP(K12944,'Base -Receita-Despesa'!$B:$AS,1,FALSE)</f>
        <v>SAÍDAS DA C/A POR REGATES (-)</v>
      </c>
    </row>
    <row r="12945" spans="1:12" x14ac:dyDescent="0.3">
      <c r="A12945" s="286" t="str">
        <f t="shared" si="404"/>
        <v>2019</v>
      </c>
      <c r="B12945" s="205" t="s">
        <v>679</v>
      </c>
      <c r="C12945" s="205" t="s">
        <v>680</v>
      </c>
      <c r="D12945" s="72" t="str">
        <f t="shared" si="405"/>
        <v>set/2019</v>
      </c>
      <c r="E12945" s="206">
        <v>43711</v>
      </c>
      <c r="F12945" s="205" t="s">
        <v>131</v>
      </c>
      <c r="G12945" s="205" t="s">
        <v>284</v>
      </c>
      <c r="H12945" s="207" t="s">
        <v>2211</v>
      </c>
      <c r="I12945" s="207" t="s">
        <v>132</v>
      </c>
      <c r="J12945" s="207">
        <v>901.67</v>
      </c>
      <c r="K12945" s="79" t="str">
        <f>IFERROR(IFERROR(VLOOKUP(I12945,'DE-PARA'!B:D,3,0),VLOOKUP(I12945,'DE-PARA'!C:D,2,0)),"NÃO ENCONTRADO")</f>
        <v>Pessoal</v>
      </c>
      <c r="L12945" s="56" t="str">
        <f>VLOOKUP(K12945,'Base -Receita-Despesa'!$B:$AS,1,FALSE)</f>
        <v>Pessoal</v>
      </c>
    </row>
    <row r="12946" spans="1:12" x14ac:dyDescent="0.3">
      <c r="A12946" s="286" t="str">
        <f t="shared" si="404"/>
        <v>2019</v>
      </c>
      <c r="B12946" s="205" t="s">
        <v>679</v>
      </c>
      <c r="C12946" s="205" t="s">
        <v>680</v>
      </c>
      <c r="D12946" s="72" t="str">
        <f t="shared" si="405"/>
        <v>set/2019</v>
      </c>
      <c r="E12946" s="206">
        <v>43711</v>
      </c>
      <c r="F12946" s="205" t="s">
        <v>200</v>
      </c>
      <c r="G12946" s="205" t="s">
        <v>284</v>
      </c>
      <c r="H12946" s="207" t="s">
        <v>1875</v>
      </c>
      <c r="I12946" s="207" t="s">
        <v>123</v>
      </c>
      <c r="J12946" s="208">
        <v>500000</v>
      </c>
      <c r="K12946" s="79" t="str">
        <f>IFERROR(IFERROR(VLOOKUP(I12946,'DE-PARA'!B:D,3,0),VLOOKUP(I12946,'DE-PARA'!C:D,2,0)),"NÃO ENCONTRADO")</f>
        <v>TEV – Transferências Entre Contas (Entradas)</v>
      </c>
      <c r="L12946" s="56" t="str">
        <f>VLOOKUP(K12946,'Base -Receita-Despesa'!$B:$AS,1,FALSE)</f>
        <v>TEV – Transferências Entre Contas (Entradas)</v>
      </c>
    </row>
    <row r="12947" spans="1:12" x14ac:dyDescent="0.3">
      <c r="A12947" s="286" t="str">
        <f t="shared" si="404"/>
        <v>2019</v>
      </c>
      <c r="B12947" s="205" t="s">
        <v>679</v>
      </c>
      <c r="C12947" s="205" t="s">
        <v>680</v>
      </c>
      <c r="D12947" s="72" t="str">
        <f t="shared" si="405"/>
        <v>set/2019</v>
      </c>
      <c r="E12947" s="206">
        <v>43711</v>
      </c>
      <c r="F12947" s="205" t="s">
        <v>200</v>
      </c>
      <c r="G12947" s="205" t="s">
        <v>284</v>
      </c>
      <c r="H12947" s="207" t="s">
        <v>1875</v>
      </c>
      <c r="I12947" s="207" t="s">
        <v>123</v>
      </c>
      <c r="J12947" s="208">
        <v>924051.07</v>
      </c>
      <c r="K12947" s="79" t="str">
        <f>IFERROR(IFERROR(VLOOKUP(I12947,'DE-PARA'!B:D,3,0),VLOOKUP(I12947,'DE-PARA'!C:D,2,0)),"NÃO ENCONTRADO")</f>
        <v>TEV – Transferências Entre Contas (Entradas)</v>
      </c>
      <c r="L12947" s="56" t="str">
        <f>VLOOKUP(K12947,'Base -Receita-Despesa'!$B:$AS,1,FALSE)</f>
        <v>TEV – Transferências Entre Contas (Entradas)</v>
      </c>
    </row>
    <row r="12948" spans="1:12" x14ac:dyDescent="0.3">
      <c r="A12948" s="286" t="str">
        <f t="shared" si="404"/>
        <v>2019</v>
      </c>
      <c r="B12948" s="205" t="s">
        <v>679</v>
      </c>
      <c r="C12948" s="205" t="s">
        <v>680</v>
      </c>
      <c r="D12948" s="72" t="str">
        <f t="shared" si="405"/>
        <v>set/2019</v>
      </c>
      <c r="E12948" s="206">
        <v>43711</v>
      </c>
      <c r="F12948" s="205" t="s">
        <v>131</v>
      </c>
      <c r="G12948" s="205" t="s">
        <v>284</v>
      </c>
      <c r="H12948" s="207" t="s">
        <v>2211</v>
      </c>
      <c r="I12948" s="207" t="s">
        <v>132</v>
      </c>
      <c r="J12948" s="207">
        <v>-901.67</v>
      </c>
      <c r="K12948" s="79" t="str">
        <f>IFERROR(IFERROR(VLOOKUP(I12948,'DE-PARA'!B:D,3,0),VLOOKUP(I12948,'DE-PARA'!C:D,2,0)),"NÃO ENCONTRADO")</f>
        <v>Pessoal</v>
      </c>
      <c r="L12948" s="56" t="str">
        <f>VLOOKUP(K12948,'Base -Receita-Despesa'!$B:$AS,1,FALSE)</f>
        <v>Pessoal</v>
      </c>
    </row>
    <row r="12949" spans="1:12" x14ac:dyDescent="0.3">
      <c r="A12949" s="286" t="str">
        <f t="shared" si="404"/>
        <v>2019</v>
      </c>
      <c r="B12949" s="205" t="s">
        <v>679</v>
      </c>
      <c r="C12949" s="205" t="s">
        <v>680</v>
      </c>
      <c r="D12949" s="72" t="str">
        <f t="shared" si="405"/>
        <v>set/2019</v>
      </c>
      <c r="E12949" s="206">
        <v>43711</v>
      </c>
      <c r="F12949" s="205" t="s">
        <v>131</v>
      </c>
      <c r="G12949" s="205" t="s">
        <v>284</v>
      </c>
      <c r="H12949" s="207" t="s">
        <v>1905</v>
      </c>
      <c r="I12949" s="207" t="s">
        <v>132</v>
      </c>
      <c r="J12949" s="208">
        <v>-2040.77</v>
      </c>
      <c r="K12949" s="79" t="str">
        <f>IFERROR(IFERROR(VLOOKUP(I12949,'DE-PARA'!B:D,3,0),VLOOKUP(I12949,'DE-PARA'!C:D,2,0)),"NÃO ENCONTRADO")</f>
        <v>Pessoal</v>
      </c>
      <c r="L12949" s="56" t="str">
        <f>VLOOKUP(K12949,'Base -Receita-Despesa'!$B:$AS,1,FALSE)</f>
        <v>Pessoal</v>
      </c>
    </row>
    <row r="12950" spans="1:12" x14ac:dyDescent="0.3">
      <c r="A12950" s="286" t="str">
        <f t="shared" si="404"/>
        <v>2019</v>
      </c>
      <c r="B12950" s="205" t="s">
        <v>679</v>
      </c>
      <c r="C12950" s="205" t="s">
        <v>680</v>
      </c>
      <c r="D12950" s="72" t="str">
        <f t="shared" si="405"/>
        <v>set/2019</v>
      </c>
      <c r="E12950" s="206">
        <v>43711</v>
      </c>
      <c r="F12950" s="205" t="s">
        <v>131</v>
      </c>
      <c r="G12950" s="205" t="s">
        <v>284</v>
      </c>
      <c r="H12950" s="207" t="s">
        <v>1906</v>
      </c>
      <c r="I12950" s="207" t="s">
        <v>132</v>
      </c>
      <c r="J12950" s="208">
        <v>-2040.77</v>
      </c>
      <c r="K12950" s="79" t="str">
        <f>IFERROR(IFERROR(VLOOKUP(I12950,'DE-PARA'!B:D,3,0),VLOOKUP(I12950,'DE-PARA'!C:D,2,0)),"NÃO ENCONTRADO")</f>
        <v>Pessoal</v>
      </c>
      <c r="L12950" s="56" t="str">
        <f>VLOOKUP(K12950,'Base -Receita-Despesa'!$B:$AS,1,FALSE)</f>
        <v>Pessoal</v>
      </c>
    </row>
    <row r="12951" spans="1:12" x14ac:dyDescent="0.3">
      <c r="A12951" s="286" t="str">
        <f t="shared" si="404"/>
        <v>2019</v>
      </c>
      <c r="B12951" s="205" t="s">
        <v>679</v>
      </c>
      <c r="C12951" s="205" t="s">
        <v>680</v>
      </c>
      <c r="D12951" s="72" t="str">
        <f t="shared" si="405"/>
        <v>set/2019</v>
      </c>
      <c r="E12951" s="206">
        <v>43711</v>
      </c>
      <c r="F12951" s="205" t="s">
        <v>131</v>
      </c>
      <c r="G12951" s="205" t="s">
        <v>284</v>
      </c>
      <c r="H12951" s="207" t="s">
        <v>2212</v>
      </c>
      <c r="I12951" s="207" t="s">
        <v>132</v>
      </c>
      <c r="J12951" s="207">
        <v>-892.08</v>
      </c>
      <c r="K12951" s="79" t="str">
        <f>IFERROR(IFERROR(VLOOKUP(I12951,'DE-PARA'!B:D,3,0),VLOOKUP(I12951,'DE-PARA'!C:D,2,0)),"NÃO ENCONTRADO")</f>
        <v>Pessoal</v>
      </c>
      <c r="L12951" s="56" t="str">
        <f>VLOOKUP(K12951,'Base -Receita-Despesa'!$B:$AS,1,FALSE)</f>
        <v>Pessoal</v>
      </c>
    </row>
    <row r="12952" spans="1:12" x14ac:dyDescent="0.3">
      <c r="A12952" s="286" t="str">
        <f t="shared" si="404"/>
        <v>2019</v>
      </c>
      <c r="B12952" s="205" t="s">
        <v>679</v>
      </c>
      <c r="C12952" s="205" t="s">
        <v>680</v>
      </c>
      <c r="D12952" s="72" t="str">
        <f t="shared" si="405"/>
        <v>set/2019</v>
      </c>
      <c r="E12952" s="206">
        <v>43711</v>
      </c>
      <c r="F12952" s="205" t="s">
        <v>131</v>
      </c>
      <c r="G12952" s="205" t="s">
        <v>284</v>
      </c>
      <c r="H12952" s="207" t="s">
        <v>2213</v>
      </c>
      <c r="I12952" s="207" t="s">
        <v>132</v>
      </c>
      <c r="J12952" s="208">
        <v>-1047.43</v>
      </c>
      <c r="K12952" s="79" t="str">
        <f>IFERROR(IFERROR(VLOOKUP(I12952,'DE-PARA'!B:D,3,0),VLOOKUP(I12952,'DE-PARA'!C:D,2,0)),"NÃO ENCONTRADO")</f>
        <v>Pessoal</v>
      </c>
      <c r="L12952" s="56" t="str">
        <f>VLOOKUP(K12952,'Base -Receita-Despesa'!$B:$AS,1,FALSE)</f>
        <v>Pessoal</v>
      </c>
    </row>
    <row r="12953" spans="1:12" x14ac:dyDescent="0.3">
      <c r="A12953" s="286" t="str">
        <f t="shared" si="404"/>
        <v>2019</v>
      </c>
      <c r="B12953" s="205" t="s">
        <v>679</v>
      </c>
      <c r="C12953" s="205" t="s">
        <v>680</v>
      </c>
      <c r="D12953" s="72" t="str">
        <f t="shared" si="405"/>
        <v>set/2019</v>
      </c>
      <c r="E12953" s="206">
        <v>43711</v>
      </c>
      <c r="F12953" s="205" t="s">
        <v>131</v>
      </c>
      <c r="G12953" s="205" t="s">
        <v>284</v>
      </c>
      <c r="H12953" s="207" t="s">
        <v>2214</v>
      </c>
      <c r="I12953" s="207" t="s">
        <v>132</v>
      </c>
      <c r="J12953" s="207">
        <v>-954.16</v>
      </c>
      <c r="K12953" s="79" t="str">
        <f>IFERROR(IFERROR(VLOOKUP(I12953,'DE-PARA'!B:D,3,0),VLOOKUP(I12953,'DE-PARA'!C:D,2,0)),"NÃO ENCONTRADO")</f>
        <v>Pessoal</v>
      </c>
      <c r="L12953" s="56" t="str">
        <f>VLOOKUP(K12953,'Base -Receita-Despesa'!$B:$AS,1,FALSE)</f>
        <v>Pessoal</v>
      </c>
    </row>
    <row r="12954" spans="1:12" x14ac:dyDescent="0.3">
      <c r="A12954" s="286" t="str">
        <f t="shared" si="404"/>
        <v>2019</v>
      </c>
      <c r="B12954" s="205" t="s">
        <v>679</v>
      </c>
      <c r="C12954" s="205" t="s">
        <v>680</v>
      </c>
      <c r="D12954" s="72" t="str">
        <f t="shared" si="405"/>
        <v>set/2019</v>
      </c>
      <c r="E12954" s="206">
        <v>43711</v>
      </c>
      <c r="F12954" s="205" t="s">
        <v>131</v>
      </c>
      <c r="G12954" s="205" t="s">
        <v>284</v>
      </c>
      <c r="H12954" s="207" t="s">
        <v>2215</v>
      </c>
      <c r="I12954" s="207" t="s">
        <v>132</v>
      </c>
      <c r="J12954" s="207">
        <v>-954.16</v>
      </c>
      <c r="K12954" s="79" t="str">
        <f>IFERROR(IFERROR(VLOOKUP(I12954,'DE-PARA'!B:D,3,0),VLOOKUP(I12954,'DE-PARA'!C:D,2,0)),"NÃO ENCONTRADO")</f>
        <v>Pessoal</v>
      </c>
      <c r="L12954" s="56" t="str">
        <f>VLOOKUP(K12954,'Base -Receita-Despesa'!$B:$AS,1,FALSE)</f>
        <v>Pessoal</v>
      </c>
    </row>
    <row r="12955" spans="1:12" x14ac:dyDescent="0.3">
      <c r="A12955" s="286" t="str">
        <f t="shared" si="404"/>
        <v>2019</v>
      </c>
      <c r="B12955" s="205" t="s">
        <v>679</v>
      </c>
      <c r="C12955" s="205" t="s">
        <v>680</v>
      </c>
      <c r="D12955" s="72" t="str">
        <f t="shared" si="405"/>
        <v>set/2019</v>
      </c>
      <c r="E12955" s="206">
        <v>43711</v>
      </c>
      <c r="F12955" s="205" t="s">
        <v>131</v>
      </c>
      <c r="G12955" s="205" t="s">
        <v>284</v>
      </c>
      <c r="H12955" s="207" t="s">
        <v>2216</v>
      </c>
      <c r="I12955" s="207" t="s">
        <v>132</v>
      </c>
      <c r="J12955" s="207">
        <v>-769.74</v>
      </c>
      <c r="K12955" s="79" t="str">
        <f>IFERROR(IFERROR(VLOOKUP(I12955,'DE-PARA'!B:D,3,0),VLOOKUP(I12955,'DE-PARA'!C:D,2,0)),"NÃO ENCONTRADO")</f>
        <v>Pessoal</v>
      </c>
      <c r="L12955" s="56" t="str">
        <f>VLOOKUP(K12955,'Base -Receita-Despesa'!$B:$AS,1,FALSE)</f>
        <v>Pessoal</v>
      </c>
    </row>
    <row r="12956" spans="1:12" x14ac:dyDescent="0.3">
      <c r="A12956" s="286" t="str">
        <f t="shared" si="404"/>
        <v>2019</v>
      </c>
      <c r="B12956" s="205" t="s">
        <v>679</v>
      </c>
      <c r="C12956" s="205" t="s">
        <v>680</v>
      </c>
      <c r="D12956" s="72" t="str">
        <f t="shared" si="405"/>
        <v>set/2019</v>
      </c>
      <c r="E12956" s="206">
        <v>43711</v>
      </c>
      <c r="F12956" s="205" t="s">
        <v>131</v>
      </c>
      <c r="G12956" s="205" t="s">
        <v>284</v>
      </c>
      <c r="H12956" s="207" t="s">
        <v>783</v>
      </c>
      <c r="I12956" s="207" t="s">
        <v>132</v>
      </c>
      <c r="J12956" s="207">
        <v>-924.88</v>
      </c>
      <c r="K12956" s="79" t="str">
        <f>IFERROR(IFERROR(VLOOKUP(I12956,'DE-PARA'!B:D,3,0),VLOOKUP(I12956,'DE-PARA'!C:D,2,0)),"NÃO ENCONTRADO")</f>
        <v>Pessoal</v>
      </c>
      <c r="L12956" s="56" t="str">
        <f>VLOOKUP(K12956,'Base -Receita-Despesa'!$B:$AS,1,FALSE)</f>
        <v>Pessoal</v>
      </c>
    </row>
    <row r="12957" spans="1:12" x14ac:dyDescent="0.3">
      <c r="A12957" s="286" t="str">
        <f t="shared" si="404"/>
        <v>2019</v>
      </c>
      <c r="B12957" s="205" t="s">
        <v>679</v>
      </c>
      <c r="C12957" s="205" t="s">
        <v>680</v>
      </c>
      <c r="D12957" s="72" t="str">
        <f t="shared" si="405"/>
        <v>set/2019</v>
      </c>
      <c r="E12957" s="206">
        <v>43711</v>
      </c>
      <c r="F12957" s="205" t="s">
        <v>131</v>
      </c>
      <c r="G12957" s="205" t="s">
        <v>284</v>
      </c>
      <c r="H12957" s="207" t="s">
        <v>2217</v>
      </c>
      <c r="I12957" s="207" t="s">
        <v>132</v>
      </c>
      <c r="J12957" s="207">
        <v>-954.16</v>
      </c>
      <c r="K12957" s="79" t="str">
        <f>IFERROR(IFERROR(VLOOKUP(I12957,'DE-PARA'!B:D,3,0),VLOOKUP(I12957,'DE-PARA'!C:D,2,0)),"NÃO ENCONTRADO")</f>
        <v>Pessoal</v>
      </c>
      <c r="L12957" s="56" t="str">
        <f>VLOOKUP(K12957,'Base -Receita-Despesa'!$B:$AS,1,FALSE)</f>
        <v>Pessoal</v>
      </c>
    </row>
    <row r="12958" spans="1:12" x14ac:dyDescent="0.3">
      <c r="A12958" s="286" t="str">
        <f t="shared" si="404"/>
        <v>2019</v>
      </c>
      <c r="B12958" s="205" t="s">
        <v>679</v>
      </c>
      <c r="C12958" s="205" t="s">
        <v>680</v>
      </c>
      <c r="D12958" s="72" t="str">
        <f t="shared" si="405"/>
        <v>set/2019</v>
      </c>
      <c r="E12958" s="206">
        <v>43711</v>
      </c>
      <c r="F12958" s="205" t="s">
        <v>131</v>
      </c>
      <c r="G12958" s="205" t="s">
        <v>284</v>
      </c>
      <c r="H12958" s="207" t="s">
        <v>2218</v>
      </c>
      <c r="I12958" s="207" t="s">
        <v>132</v>
      </c>
      <c r="J12958" s="207">
        <v>-892.08</v>
      </c>
      <c r="K12958" s="79" t="str">
        <f>IFERROR(IFERROR(VLOOKUP(I12958,'DE-PARA'!B:D,3,0),VLOOKUP(I12958,'DE-PARA'!C:D,2,0)),"NÃO ENCONTRADO")</f>
        <v>Pessoal</v>
      </c>
      <c r="L12958" s="56" t="str">
        <f>VLOOKUP(K12958,'Base -Receita-Despesa'!$B:$AS,1,FALSE)</f>
        <v>Pessoal</v>
      </c>
    </row>
    <row r="12959" spans="1:12" x14ac:dyDescent="0.3">
      <c r="A12959" s="286" t="str">
        <f t="shared" si="404"/>
        <v>2019</v>
      </c>
      <c r="B12959" s="205" t="s">
        <v>679</v>
      </c>
      <c r="C12959" s="205" t="s">
        <v>680</v>
      </c>
      <c r="D12959" s="72" t="str">
        <f t="shared" si="405"/>
        <v>set/2019</v>
      </c>
      <c r="E12959" s="206">
        <v>43711</v>
      </c>
      <c r="F12959" s="205" t="s">
        <v>131</v>
      </c>
      <c r="G12959" s="205" t="s">
        <v>284</v>
      </c>
      <c r="H12959" s="207" t="s">
        <v>2219</v>
      </c>
      <c r="I12959" s="207" t="s">
        <v>132</v>
      </c>
      <c r="J12959" s="207">
        <v>-953.25</v>
      </c>
      <c r="K12959" s="79" t="str">
        <f>IFERROR(IFERROR(VLOOKUP(I12959,'DE-PARA'!B:D,3,0),VLOOKUP(I12959,'DE-PARA'!C:D,2,0)),"NÃO ENCONTRADO")</f>
        <v>Pessoal</v>
      </c>
      <c r="L12959" s="56" t="str">
        <f>VLOOKUP(K12959,'Base -Receita-Despesa'!$B:$AS,1,FALSE)</f>
        <v>Pessoal</v>
      </c>
    </row>
    <row r="12960" spans="1:12" x14ac:dyDescent="0.3">
      <c r="A12960" s="286" t="str">
        <f t="shared" si="404"/>
        <v>2019</v>
      </c>
      <c r="B12960" s="205" t="s">
        <v>679</v>
      </c>
      <c r="C12960" s="205" t="s">
        <v>680</v>
      </c>
      <c r="D12960" s="72" t="str">
        <f t="shared" si="405"/>
        <v>set/2019</v>
      </c>
      <c r="E12960" s="206">
        <v>43711</v>
      </c>
      <c r="F12960" s="205" t="s">
        <v>131</v>
      </c>
      <c r="G12960" s="205" t="s">
        <v>284</v>
      </c>
      <c r="H12960" s="207" t="s">
        <v>2220</v>
      </c>
      <c r="I12960" s="207" t="s">
        <v>132</v>
      </c>
      <c r="J12960" s="207">
        <v>-954.16</v>
      </c>
      <c r="K12960" s="79" t="str">
        <f>IFERROR(IFERROR(VLOOKUP(I12960,'DE-PARA'!B:D,3,0),VLOOKUP(I12960,'DE-PARA'!C:D,2,0)),"NÃO ENCONTRADO")</f>
        <v>Pessoal</v>
      </c>
      <c r="L12960" s="56" t="str">
        <f>VLOOKUP(K12960,'Base -Receita-Despesa'!$B:$AS,1,FALSE)</f>
        <v>Pessoal</v>
      </c>
    </row>
    <row r="12961" spans="1:12" x14ac:dyDescent="0.3">
      <c r="A12961" s="286" t="str">
        <f t="shared" si="404"/>
        <v>2019</v>
      </c>
      <c r="B12961" s="205" t="s">
        <v>679</v>
      </c>
      <c r="C12961" s="205" t="s">
        <v>680</v>
      </c>
      <c r="D12961" s="72" t="str">
        <f t="shared" si="405"/>
        <v>set/2019</v>
      </c>
      <c r="E12961" s="206">
        <v>43711</v>
      </c>
      <c r="F12961" s="205" t="s">
        <v>1999</v>
      </c>
      <c r="G12961" s="205" t="s">
        <v>284</v>
      </c>
      <c r="H12961" s="207" t="s">
        <v>2221</v>
      </c>
      <c r="I12961" s="207" t="s">
        <v>265</v>
      </c>
      <c r="J12961" s="207">
        <v>-35</v>
      </c>
      <c r="K12961" s="79" t="str">
        <f>IFERROR(IFERROR(VLOOKUP(I12961,'DE-PARA'!B:D,3,0),VLOOKUP(I12961,'DE-PARA'!C:D,2,0)),"NÃO ENCONTRADO")</f>
        <v>Despesas com Viagens</v>
      </c>
      <c r="L12961" s="56" t="str">
        <f>VLOOKUP(K12961,'Base -Receita-Despesa'!$B:$AS,1,FALSE)</f>
        <v>Despesas com Viagens</v>
      </c>
    </row>
    <row r="12962" spans="1:12" x14ac:dyDescent="0.3">
      <c r="A12962" s="286" t="str">
        <f t="shared" si="404"/>
        <v>2019</v>
      </c>
      <c r="B12962" s="205" t="s">
        <v>679</v>
      </c>
      <c r="C12962" s="205" t="s">
        <v>680</v>
      </c>
      <c r="D12962" s="72" t="str">
        <f t="shared" si="405"/>
        <v>set/2019</v>
      </c>
      <c r="E12962" s="206">
        <v>43711</v>
      </c>
      <c r="F12962" s="205" t="s">
        <v>131</v>
      </c>
      <c r="G12962" s="205" t="s">
        <v>284</v>
      </c>
      <c r="H12962" s="207" t="s">
        <v>2222</v>
      </c>
      <c r="I12962" s="207" t="s">
        <v>132</v>
      </c>
      <c r="J12962" s="207">
        <v>-924.88</v>
      </c>
      <c r="K12962" s="79" t="str">
        <f>IFERROR(IFERROR(VLOOKUP(I12962,'DE-PARA'!B:D,3,0),VLOOKUP(I12962,'DE-PARA'!C:D,2,0)),"NÃO ENCONTRADO")</f>
        <v>Pessoal</v>
      </c>
      <c r="L12962" s="56" t="str">
        <f>VLOOKUP(K12962,'Base -Receita-Despesa'!$B:$AS,1,FALSE)</f>
        <v>Pessoal</v>
      </c>
    </row>
    <row r="12963" spans="1:12" x14ac:dyDescent="0.3">
      <c r="A12963" s="286" t="str">
        <f t="shared" si="404"/>
        <v>2019</v>
      </c>
      <c r="B12963" s="205" t="s">
        <v>679</v>
      </c>
      <c r="C12963" s="205" t="s">
        <v>680</v>
      </c>
      <c r="D12963" s="72" t="str">
        <f t="shared" si="405"/>
        <v>set/2019</v>
      </c>
      <c r="E12963" s="206">
        <v>43711</v>
      </c>
      <c r="F12963" s="205" t="s">
        <v>131</v>
      </c>
      <c r="G12963" s="205" t="s">
        <v>284</v>
      </c>
      <c r="H12963" s="207" t="s">
        <v>2223</v>
      </c>
      <c r="I12963" s="207" t="s">
        <v>132</v>
      </c>
      <c r="J12963" s="207">
        <v>-736.94</v>
      </c>
      <c r="K12963" s="79" t="str">
        <f>IFERROR(IFERROR(VLOOKUP(I12963,'DE-PARA'!B:D,3,0),VLOOKUP(I12963,'DE-PARA'!C:D,2,0)),"NÃO ENCONTRADO")</f>
        <v>Pessoal</v>
      </c>
      <c r="L12963" s="56" t="str">
        <f>VLOOKUP(K12963,'Base -Receita-Despesa'!$B:$AS,1,FALSE)</f>
        <v>Pessoal</v>
      </c>
    </row>
    <row r="12964" spans="1:12" x14ac:dyDescent="0.3">
      <c r="A12964" s="286" t="str">
        <f t="shared" si="404"/>
        <v>2019</v>
      </c>
      <c r="B12964" s="205" t="s">
        <v>679</v>
      </c>
      <c r="C12964" s="205" t="s">
        <v>680</v>
      </c>
      <c r="D12964" s="72" t="str">
        <f t="shared" si="405"/>
        <v>set/2019</v>
      </c>
      <c r="E12964" s="206">
        <v>43711</v>
      </c>
      <c r="F12964" s="205" t="s">
        <v>131</v>
      </c>
      <c r="G12964" s="205" t="s">
        <v>284</v>
      </c>
      <c r="H12964" s="207" t="s">
        <v>2224</v>
      </c>
      <c r="I12964" s="207" t="s">
        <v>132</v>
      </c>
      <c r="J12964" s="207">
        <v>-954.16</v>
      </c>
      <c r="K12964" s="79" t="str">
        <f>IFERROR(IFERROR(VLOOKUP(I12964,'DE-PARA'!B:D,3,0),VLOOKUP(I12964,'DE-PARA'!C:D,2,0)),"NÃO ENCONTRADO")</f>
        <v>Pessoal</v>
      </c>
      <c r="L12964" s="56" t="str">
        <f>VLOOKUP(K12964,'Base -Receita-Despesa'!$B:$AS,1,FALSE)</f>
        <v>Pessoal</v>
      </c>
    </row>
    <row r="12965" spans="1:12" x14ac:dyDescent="0.3">
      <c r="A12965" s="286" t="str">
        <f t="shared" si="404"/>
        <v>2019</v>
      </c>
      <c r="B12965" s="205" t="s">
        <v>679</v>
      </c>
      <c r="C12965" s="205" t="s">
        <v>680</v>
      </c>
      <c r="D12965" s="72" t="str">
        <f t="shared" si="405"/>
        <v>set/2019</v>
      </c>
      <c r="E12965" s="206">
        <v>43711</v>
      </c>
      <c r="F12965" s="205" t="s">
        <v>131</v>
      </c>
      <c r="G12965" s="205" t="s">
        <v>284</v>
      </c>
      <c r="H12965" s="207" t="s">
        <v>2225</v>
      </c>
      <c r="I12965" s="207" t="s">
        <v>132</v>
      </c>
      <c r="J12965" s="208">
        <v>-1047.43</v>
      </c>
      <c r="K12965" s="79" t="str">
        <f>IFERROR(IFERROR(VLOOKUP(I12965,'DE-PARA'!B:D,3,0),VLOOKUP(I12965,'DE-PARA'!C:D,2,0)),"NÃO ENCONTRADO")</f>
        <v>Pessoal</v>
      </c>
      <c r="L12965" s="56" t="str">
        <f>VLOOKUP(K12965,'Base -Receita-Despesa'!$B:$AS,1,FALSE)</f>
        <v>Pessoal</v>
      </c>
    </row>
    <row r="12966" spans="1:12" x14ac:dyDescent="0.3">
      <c r="A12966" s="286" t="str">
        <f t="shared" si="404"/>
        <v>2019</v>
      </c>
      <c r="B12966" s="205" t="s">
        <v>679</v>
      </c>
      <c r="C12966" s="205" t="s">
        <v>680</v>
      </c>
      <c r="D12966" s="72" t="str">
        <f t="shared" si="405"/>
        <v>set/2019</v>
      </c>
      <c r="E12966" s="206">
        <v>43711</v>
      </c>
      <c r="F12966" s="205" t="s">
        <v>131</v>
      </c>
      <c r="G12966" s="205" t="s">
        <v>284</v>
      </c>
      <c r="H12966" s="207" t="s">
        <v>2226</v>
      </c>
      <c r="I12966" s="207" t="s">
        <v>132</v>
      </c>
      <c r="J12966" s="207">
        <v>-924.88</v>
      </c>
      <c r="K12966" s="79" t="str">
        <f>IFERROR(IFERROR(VLOOKUP(I12966,'DE-PARA'!B:D,3,0),VLOOKUP(I12966,'DE-PARA'!C:D,2,0)),"NÃO ENCONTRADO")</f>
        <v>Pessoal</v>
      </c>
      <c r="L12966" s="56" t="str">
        <f>VLOOKUP(K12966,'Base -Receita-Despesa'!$B:$AS,1,FALSE)</f>
        <v>Pessoal</v>
      </c>
    </row>
    <row r="12967" spans="1:12" x14ac:dyDescent="0.3">
      <c r="A12967" s="286" t="str">
        <f t="shared" si="404"/>
        <v>2019</v>
      </c>
      <c r="B12967" s="205" t="s">
        <v>679</v>
      </c>
      <c r="C12967" s="205" t="s">
        <v>680</v>
      </c>
      <c r="D12967" s="72" t="str">
        <f t="shared" si="405"/>
        <v>set/2019</v>
      </c>
      <c r="E12967" s="206">
        <v>43711</v>
      </c>
      <c r="F12967" s="205" t="s">
        <v>209</v>
      </c>
      <c r="G12967" s="205" t="s">
        <v>284</v>
      </c>
      <c r="H12967" s="207" t="s">
        <v>295</v>
      </c>
      <c r="I12967" s="207" t="s">
        <v>2125</v>
      </c>
      <c r="J12967" s="207">
        <v>-9.5</v>
      </c>
      <c r="K12967" s="79" t="str">
        <f>IFERROR(IFERROR(VLOOKUP(I12967,'DE-PARA'!B:D,3,0),VLOOKUP(I12967,'DE-PARA'!C:D,2,0)),"NÃO ENCONTRADO")</f>
        <v>Outras Saídas</v>
      </c>
      <c r="L12967" s="56" t="str">
        <f>VLOOKUP(K12967,'Base -Receita-Despesa'!$B:$AS,1,FALSE)</f>
        <v>Outras Saídas</v>
      </c>
    </row>
    <row r="12968" spans="1:12" x14ac:dyDescent="0.3">
      <c r="A12968" s="286" t="str">
        <f t="shared" si="404"/>
        <v>2019</v>
      </c>
      <c r="B12968" s="205" t="s">
        <v>679</v>
      </c>
      <c r="C12968" s="205" t="s">
        <v>680</v>
      </c>
      <c r="D12968" s="72" t="str">
        <f t="shared" si="405"/>
        <v>set/2019</v>
      </c>
      <c r="E12968" s="206">
        <v>43711</v>
      </c>
      <c r="F12968" s="205" t="s">
        <v>131</v>
      </c>
      <c r="G12968" s="205" t="s">
        <v>284</v>
      </c>
      <c r="H12968" s="207" t="s">
        <v>2227</v>
      </c>
      <c r="I12968" s="207" t="s">
        <v>132</v>
      </c>
      <c r="J12968" s="208">
        <v>-529845.62</v>
      </c>
      <c r="K12968" s="79" t="str">
        <f>IFERROR(IFERROR(VLOOKUP(I12968,'DE-PARA'!B:D,3,0),VLOOKUP(I12968,'DE-PARA'!C:D,2,0)),"NÃO ENCONTRADO")</f>
        <v>Pessoal</v>
      </c>
      <c r="L12968" s="56" t="str">
        <f>VLOOKUP(K12968,'Base -Receita-Despesa'!$B:$AS,1,FALSE)</f>
        <v>Pessoal</v>
      </c>
    </row>
    <row r="12969" spans="1:12" x14ac:dyDescent="0.3">
      <c r="A12969" s="286" t="str">
        <f t="shared" si="404"/>
        <v>2019</v>
      </c>
      <c r="B12969" s="205" t="s">
        <v>681</v>
      </c>
      <c r="C12969" s="205" t="s">
        <v>680</v>
      </c>
      <c r="D12969" s="72" t="str">
        <f t="shared" si="405"/>
        <v>set/2019</v>
      </c>
      <c r="E12969" s="206">
        <v>43712</v>
      </c>
      <c r="F12969" s="205" t="s">
        <v>209</v>
      </c>
      <c r="G12969" s="205" t="s">
        <v>284</v>
      </c>
      <c r="H12969" s="207" t="s">
        <v>1551</v>
      </c>
      <c r="I12969" s="207" t="s">
        <v>130</v>
      </c>
      <c r="J12969" s="207">
        <v>-1.5</v>
      </c>
      <c r="K12969" s="79" t="str">
        <f>IFERROR(IFERROR(VLOOKUP(I12969,'DE-PARA'!B:D,3,0),VLOOKUP(I12969,'DE-PARA'!C:D,2,0)),"NÃO ENCONTRADO")</f>
        <v>Outras Saídas</v>
      </c>
      <c r="L12969" s="56" t="str">
        <f>VLOOKUP(K12969,'Base -Receita-Despesa'!$B:$AS,1,FALSE)</f>
        <v>Outras Saídas</v>
      </c>
    </row>
    <row r="12970" spans="1:12" x14ac:dyDescent="0.3">
      <c r="A12970" s="286" t="str">
        <f t="shared" si="404"/>
        <v>2019</v>
      </c>
      <c r="B12970" s="205" t="s">
        <v>681</v>
      </c>
      <c r="C12970" s="205" t="s">
        <v>680</v>
      </c>
      <c r="D12970" s="72" t="str">
        <f t="shared" si="405"/>
        <v>set/2019</v>
      </c>
      <c r="E12970" s="206">
        <v>43712</v>
      </c>
      <c r="F12970" s="205" t="s">
        <v>513</v>
      </c>
      <c r="G12970" s="205" t="s">
        <v>284</v>
      </c>
      <c r="H12970" s="207" t="s">
        <v>203</v>
      </c>
      <c r="I12970" s="207" t="s">
        <v>289</v>
      </c>
      <c r="J12970" s="207">
        <v>1.5</v>
      </c>
      <c r="K12970" s="79" t="str">
        <f>IFERROR(IFERROR(VLOOKUP(I12970,'DE-PARA'!B:D,3,0),VLOOKUP(I12970,'DE-PARA'!C:D,2,0)),"NÃO ENCONTRADO")</f>
        <v>Entrada Conta Aplicação (+)</v>
      </c>
      <c r="L12970" s="56" t="str">
        <f>VLOOKUP(K12970,'Base -Receita-Despesa'!$B:$AS,1,FALSE)</f>
        <v>ENTRADA CONTA APLICAÇÃO (+)</v>
      </c>
    </row>
    <row r="12971" spans="1:12" x14ac:dyDescent="0.3">
      <c r="A12971" s="286" t="str">
        <f t="shared" si="404"/>
        <v>2019</v>
      </c>
      <c r="B12971" s="205" t="s">
        <v>679</v>
      </c>
      <c r="C12971" s="205" t="s">
        <v>680</v>
      </c>
      <c r="D12971" s="72" t="str">
        <f t="shared" si="405"/>
        <v>set/2019</v>
      </c>
      <c r="E12971" s="206">
        <v>43712</v>
      </c>
      <c r="F12971" s="205">
        <v>58220</v>
      </c>
      <c r="G12971" s="205" t="s">
        <v>284</v>
      </c>
      <c r="H12971" s="207" t="s">
        <v>1098</v>
      </c>
      <c r="I12971" s="207" t="s">
        <v>192</v>
      </c>
      <c r="J12971" s="208">
        <v>-6621.76</v>
      </c>
      <c r="K12971" s="79" t="str">
        <f>IFERROR(IFERROR(VLOOKUP(I12971,'DE-PARA'!B:D,3,0),VLOOKUP(I12971,'DE-PARA'!C:D,2,0)),"NÃO ENCONTRADO")</f>
        <v>Serviços</v>
      </c>
      <c r="L12971" s="56" t="str">
        <f>VLOOKUP(K12971,'Base -Receita-Despesa'!$B:$AS,1,FALSE)</f>
        <v>Serviços</v>
      </c>
    </row>
    <row r="12972" spans="1:12" x14ac:dyDescent="0.3">
      <c r="A12972" s="286" t="str">
        <f t="shared" si="404"/>
        <v>2019</v>
      </c>
      <c r="B12972" s="205" t="s">
        <v>679</v>
      </c>
      <c r="C12972" s="205" t="s">
        <v>680</v>
      </c>
      <c r="D12972" s="72" t="str">
        <f t="shared" si="405"/>
        <v>set/2019</v>
      </c>
      <c r="E12972" s="206">
        <v>43712</v>
      </c>
      <c r="F12972" s="205" t="s">
        <v>2042</v>
      </c>
      <c r="G12972" s="205" t="s">
        <v>284</v>
      </c>
      <c r="H12972" s="207" t="s">
        <v>2228</v>
      </c>
      <c r="I12972" s="207" t="s">
        <v>153</v>
      </c>
      <c r="J12972" s="208">
        <v>-6588.23</v>
      </c>
      <c r="K12972" s="79" t="str">
        <f>IFERROR(IFERROR(VLOOKUP(I12972,'DE-PARA'!B:D,3,0),VLOOKUP(I12972,'DE-PARA'!C:D,2,0)),"NÃO ENCONTRADO")</f>
        <v>Encargos sobre Folha de Pagamento</v>
      </c>
      <c r="L12972" s="56" t="str">
        <f>VLOOKUP(K12972,'Base -Receita-Despesa'!$B:$AS,1,FALSE)</f>
        <v>Encargos sobre Folha de Pagamento</v>
      </c>
    </row>
    <row r="12973" spans="1:12" x14ac:dyDescent="0.3">
      <c r="A12973" s="286" t="str">
        <f t="shared" si="404"/>
        <v>2019</v>
      </c>
      <c r="B12973" s="205" t="s">
        <v>679</v>
      </c>
      <c r="C12973" s="205" t="s">
        <v>680</v>
      </c>
      <c r="D12973" s="72" t="str">
        <f t="shared" si="405"/>
        <v>set/2019</v>
      </c>
      <c r="E12973" s="206">
        <v>43712</v>
      </c>
      <c r="F12973" s="205" t="s">
        <v>2042</v>
      </c>
      <c r="G12973" s="205" t="s">
        <v>284</v>
      </c>
      <c r="H12973" s="207" t="s">
        <v>2228</v>
      </c>
      <c r="I12973" s="207" t="s">
        <v>189</v>
      </c>
      <c r="J12973" s="207">
        <v>-283.29000000000002</v>
      </c>
      <c r="K12973" s="79" t="str">
        <f>IFERROR(IFERROR(VLOOKUP(I12973,'DE-PARA'!B:D,3,0),VLOOKUP(I12973,'DE-PARA'!C:D,2,0)),"NÃO ENCONTRADO")</f>
        <v>Outras Saídas</v>
      </c>
      <c r="L12973" s="56" t="str">
        <f>VLOOKUP(K12973,'Base -Receita-Despesa'!$B:$AS,1,FALSE)</f>
        <v>Outras Saídas</v>
      </c>
    </row>
    <row r="12974" spans="1:12" x14ac:dyDescent="0.3">
      <c r="A12974" s="286" t="str">
        <f t="shared" si="404"/>
        <v>2019</v>
      </c>
      <c r="B12974" s="205" t="s">
        <v>679</v>
      </c>
      <c r="C12974" s="205" t="s">
        <v>680</v>
      </c>
      <c r="D12974" s="72" t="str">
        <f t="shared" si="405"/>
        <v>set/2019</v>
      </c>
      <c r="E12974" s="206">
        <v>43712</v>
      </c>
      <c r="F12974" s="205">
        <v>18810</v>
      </c>
      <c r="G12974" s="205" t="s">
        <v>284</v>
      </c>
      <c r="H12974" s="207" t="s">
        <v>386</v>
      </c>
      <c r="I12974" s="207" t="s">
        <v>237</v>
      </c>
      <c r="J12974" s="208">
        <v>-8585.2000000000007</v>
      </c>
      <c r="K12974" s="79" t="str">
        <f>IFERROR(IFERROR(VLOOKUP(I12974,'DE-PARA'!B:D,3,0),VLOOKUP(I12974,'DE-PARA'!C:D,2,0)),"NÃO ENCONTRADO")</f>
        <v>Materiais</v>
      </c>
      <c r="L12974" s="56" t="str">
        <f>VLOOKUP(K12974,'Base -Receita-Despesa'!$B:$AS,1,FALSE)</f>
        <v>Materiais</v>
      </c>
    </row>
    <row r="12975" spans="1:12" x14ac:dyDescent="0.3">
      <c r="A12975" s="286" t="str">
        <f t="shared" si="404"/>
        <v>2019</v>
      </c>
      <c r="B12975" s="205" t="s">
        <v>679</v>
      </c>
      <c r="C12975" s="205" t="s">
        <v>680</v>
      </c>
      <c r="D12975" s="72" t="str">
        <f t="shared" si="405"/>
        <v>set/2019</v>
      </c>
      <c r="E12975" s="206">
        <v>43712</v>
      </c>
      <c r="F12975" s="205">
        <v>18867</v>
      </c>
      <c r="G12975" s="205" t="s">
        <v>284</v>
      </c>
      <c r="H12975" s="207" t="s">
        <v>386</v>
      </c>
      <c r="I12975" s="207" t="s">
        <v>237</v>
      </c>
      <c r="J12975" s="208">
        <v>-2059.1999999999998</v>
      </c>
      <c r="K12975" s="79" t="str">
        <f>IFERROR(IFERROR(VLOOKUP(I12975,'DE-PARA'!B:D,3,0),VLOOKUP(I12975,'DE-PARA'!C:D,2,0)),"NÃO ENCONTRADO")</f>
        <v>Materiais</v>
      </c>
      <c r="L12975" s="56" t="str">
        <f>VLOOKUP(K12975,'Base -Receita-Despesa'!$B:$AS,1,FALSE)</f>
        <v>Materiais</v>
      </c>
    </row>
    <row r="12976" spans="1:12" x14ac:dyDescent="0.3">
      <c r="A12976" s="286" t="str">
        <f t="shared" si="404"/>
        <v>2019</v>
      </c>
      <c r="B12976" s="205" t="s">
        <v>679</v>
      </c>
      <c r="C12976" s="205" t="s">
        <v>680</v>
      </c>
      <c r="D12976" s="72" t="str">
        <f t="shared" si="405"/>
        <v>set/2019</v>
      </c>
      <c r="E12976" s="206">
        <v>43712</v>
      </c>
      <c r="F12976" s="205">
        <v>18809</v>
      </c>
      <c r="G12976" s="205" t="s">
        <v>284</v>
      </c>
      <c r="H12976" s="207" t="s">
        <v>386</v>
      </c>
      <c r="I12976" s="207" t="s">
        <v>237</v>
      </c>
      <c r="J12976" s="208">
        <v>-6744</v>
      </c>
      <c r="K12976" s="79" t="str">
        <f>IFERROR(IFERROR(VLOOKUP(I12976,'DE-PARA'!B:D,3,0),VLOOKUP(I12976,'DE-PARA'!C:D,2,0)),"NÃO ENCONTRADO")</f>
        <v>Materiais</v>
      </c>
      <c r="L12976" s="56" t="str">
        <f>VLOOKUP(K12976,'Base -Receita-Despesa'!$B:$AS,1,FALSE)</f>
        <v>Materiais</v>
      </c>
    </row>
    <row r="12977" spans="1:12" x14ac:dyDescent="0.3">
      <c r="A12977" s="286" t="str">
        <f t="shared" si="404"/>
        <v>2019</v>
      </c>
      <c r="B12977" s="205" t="s">
        <v>679</v>
      </c>
      <c r="C12977" s="205" t="s">
        <v>680</v>
      </c>
      <c r="D12977" s="72" t="str">
        <f t="shared" si="405"/>
        <v>set/2019</v>
      </c>
      <c r="E12977" s="206">
        <v>43712</v>
      </c>
      <c r="F12977" s="205">
        <v>18957</v>
      </c>
      <c r="G12977" s="205" t="s">
        <v>284</v>
      </c>
      <c r="H12977" s="207" t="s">
        <v>386</v>
      </c>
      <c r="I12977" s="207" t="s">
        <v>237</v>
      </c>
      <c r="J12977" s="208">
        <v>-5116.18</v>
      </c>
      <c r="K12977" s="79" t="str">
        <f>IFERROR(IFERROR(VLOOKUP(I12977,'DE-PARA'!B:D,3,0),VLOOKUP(I12977,'DE-PARA'!C:D,2,0)),"NÃO ENCONTRADO")</f>
        <v>Materiais</v>
      </c>
      <c r="L12977" s="56" t="str">
        <f>VLOOKUP(K12977,'Base -Receita-Despesa'!$B:$AS,1,FALSE)</f>
        <v>Materiais</v>
      </c>
    </row>
    <row r="12978" spans="1:12" x14ac:dyDescent="0.3">
      <c r="A12978" s="286" t="str">
        <f t="shared" si="404"/>
        <v>2019</v>
      </c>
      <c r="B12978" s="205" t="s">
        <v>679</v>
      </c>
      <c r="C12978" s="205" t="s">
        <v>680</v>
      </c>
      <c r="D12978" s="72" t="str">
        <f t="shared" si="405"/>
        <v>set/2019</v>
      </c>
      <c r="E12978" s="206">
        <v>43712</v>
      </c>
      <c r="F12978" s="205">
        <v>18994</v>
      </c>
      <c r="G12978" s="205" t="s">
        <v>284</v>
      </c>
      <c r="H12978" s="207" t="s">
        <v>386</v>
      </c>
      <c r="I12978" s="207" t="s">
        <v>237</v>
      </c>
      <c r="J12978" s="208">
        <v>-1717.6</v>
      </c>
      <c r="K12978" s="79" t="str">
        <f>IFERROR(IFERROR(VLOOKUP(I12978,'DE-PARA'!B:D,3,0),VLOOKUP(I12978,'DE-PARA'!C:D,2,0)),"NÃO ENCONTRADO")</f>
        <v>Materiais</v>
      </c>
      <c r="L12978" s="56" t="str">
        <f>VLOOKUP(K12978,'Base -Receita-Despesa'!$B:$AS,1,FALSE)</f>
        <v>Materiais</v>
      </c>
    </row>
    <row r="12979" spans="1:12" x14ac:dyDescent="0.3">
      <c r="A12979" s="286" t="str">
        <f t="shared" si="404"/>
        <v>2019</v>
      </c>
      <c r="B12979" s="205" t="s">
        <v>679</v>
      </c>
      <c r="C12979" s="205" t="s">
        <v>680</v>
      </c>
      <c r="D12979" s="72" t="str">
        <f t="shared" si="405"/>
        <v>set/2019</v>
      </c>
      <c r="E12979" s="206">
        <v>43712</v>
      </c>
      <c r="F12979" s="205">
        <v>19042</v>
      </c>
      <c r="G12979" s="205" t="s">
        <v>284</v>
      </c>
      <c r="H12979" s="207" t="s">
        <v>386</v>
      </c>
      <c r="I12979" s="207" t="s">
        <v>237</v>
      </c>
      <c r="J12979" s="208">
        <v>-1971</v>
      </c>
      <c r="K12979" s="79" t="str">
        <f>IFERROR(IFERROR(VLOOKUP(I12979,'DE-PARA'!B:D,3,0),VLOOKUP(I12979,'DE-PARA'!C:D,2,0)),"NÃO ENCONTRADO")</f>
        <v>Materiais</v>
      </c>
      <c r="L12979" s="56" t="str">
        <f>VLOOKUP(K12979,'Base -Receita-Despesa'!$B:$AS,1,FALSE)</f>
        <v>Materiais</v>
      </c>
    </row>
    <row r="12980" spans="1:12" x14ac:dyDescent="0.3">
      <c r="A12980" s="286" t="str">
        <f t="shared" si="404"/>
        <v>2019</v>
      </c>
      <c r="B12980" s="205" t="s">
        <v>679</v>
      </c>
      <c r="C12980" s="205" t="s">
        <v>680</v>
      </c>
      <c r="D12980" s="72" t="str">
        <f t="shared" si="405"/>
        <v>set/2019</v>
      </c>
      <c r="E12980" s="206">
        <v>43712</v>
      </c>
      <c r="F12980" s="205">
        <v>19113</v>
      </c>
      <c r="G12980" s="205" t="s">
        <v>284</v>
      </c>
      <c r="H12980" s="207" t="s">
        <v>386</v>
      </c>
      <c r="I12980" s="207" t="s">
        <v>237</v>
      </c>
      <c r="J12980" s="208">
        <v>-26375.5</v>
      </c>
      <c r="K12980" s="79" t="str">
        <f>IFERROR(IFERROR(VLOOKUP(I12980,'DE-PARA'!B:D,3,0),VLOOKUP(I12980,'DE-PARA'!C:D,2,0)),"NÃO ENCONTRADO")</f>
        <v>Materiais</v>
      </c>
      <c r="L12980" s="56" t="str">
        <f>VLOOKUP(K12980,'Base -Receita-Despesa'!$B:$AS,1,FALSE)</f>
        <v>Materiais</v>
      </c>
    </row>
    <row r="12981" spans="1:12" x14ac:dyDescent="0.3">
      <c r="A12981" s="286" t="str">
        <f t="shared" si="404"/>
        <v>2019</v>
      </c>
      <c r="B12981" s="205" t="s">
        <v>679</v>
      </c>
      <c r="C12981" s="205" t="s">
        <v>680</v>
      </c>
      <c r="D12981" s="72" t="str">
        <f t="shared" si="405"/>
        <v>set/2019</v>
      </c>
      <c r="E12981" s="206">
        <v>43712</v>
      </c>
      <c r="F12981" s="212">
        <v>380043</v>
      </c>
      <c r="G12981" s="205" t="s">
        <v>284</v>
      </c>
      <c r="H12981" s="207" t="s">
        <v>1027</v>
      </c>
      <c r="I12981" s="207" t="s">
        <v>242</v>
      </c>
      <c r="J12981" s="208">
        <v>-1008</v>
      </c>
      <c r="K12981" s="79" t="str">
        <f>IFERROR(IFERROR(VLOOKUP(I12981,'DE-PARA'!B:D,3,0),VLOOKUP(I12981,'DE-PARA'!C:D,2,0)),"NÃO ENCONTRADO")</f>
        <v>Materiais</v>
      </c>
      <c r="L12981" s="56" t="str">
        <f>VLOOKUP(K12981,'Base -Receita-Despesa'!$B:$AS,1,FALSE)</f>
        <v>Materiais</v>
      </c>
    </row>
    <row r="12982" spans="1:12" x14ac:dyDescent="0.3">
      <c r="A12982" s="286" t="str">
        <f t="shared" si="404"/>
        <v>2019</v>
      </c>
      <c r="B12982" s="205" t="s">
        <v>679</v>
      </c>
      <c r="C12982" s="205" t="s">
        <v>680</v>
      </c>
      <c r="D12982" s="72" t="str">
        <f t="shared" si="405"/>
        <v>set/2019</v>
      </c>
      <c r="E12982" s="206">
        <v>43712</v>
      </c>
      <c r="F12982" s="212">
        <v>380223</v>
      </c>
      <c r="G12982" s="205" t="s">
        <v>284</v>
      </c>
      <c r="H12982" s="207" t="s">
        <v>1027</v>
      </c>
      <c r="I12982" s="207" t="s">
        <v>242</v>
      </c>
      <c r="J12982" s="229">
        <v>-293.39999999999998</v>
      </c>
      <c r="K12982" s="79" t="str">
        <f>IFERROR(IFERROR(VLOOKUP(I12982,'DE-PARA'!B:D,3,0),VLOOKUP(I12982,'DE-PARA'!C:D,2,0)),"NÃO ENCONTRADO")</f>
        <v>Materiais</v>
      </c>
      <c r="L12982" s="56" t="str">
        <f>VLOOKUP(K12982,'Base -Receita-Despesa'!$B:$AS,1,FALSE)</f>
        <v>Materiais</v>
      </c>
    </row>
    <row r="12983" spans="1:12" x14ac:dyDescent="0.3">
      <c r="A12983" s="286" t="str">
        <f t="shared" ref="A12983:A13046" si="406">IF(K12983="NÃO ENCONTRADO",0,RIGHT(D12983,4))</f>
        <v>2019</v>
      </c>
      <c r="B12983" s="205" t="s">
        <v>679</v>
      </c>
      <c r="C12983" s="205" t="s">
        <v>680</v>
      </c>
      <c r="D12983" s="72" t="str">
        <f t="shared" si="405"/>
        <v>set/2019</v>
      </c>
      <c r="E12983" s="206">
        <v>43712</v>
      </c>
      <c r="F12983" s="212">
        <v>380225</v>
      </c>
      <c r="G12983" s="205" t="s">
        <v>284</v>
      </c>
      <c r="H12983" s="207" t="s">
        <v>1027</v>
      </c>
      <c r="I12983" s="207" t="s">
        <v>242</v>
      </c>
      <c r="J12983" s="230">
        <v>-1008</v>
      </c>
      <c r="K12983" s="79" t="str">
        <f>IFERROR(IFERROR(VLOOKUP(I12983,'DE-PARA'!B:D,3,0),VLOOKUP(I12983,'DE-PARA'!C:D,2,0)),"NÃO ENCONTRADO")</f>
        <v>Materiais</v>
      </c>
      <c r="L12983" s="56" t="str">
        <f>VLOOKUP(K12983,'Base -Receita-Despesa'!$B:$AS,1,FALSE)</f>
        <v>Materiais</v>
      </c>
    </row>
    <row r="12984" spans="1:12" x14ac:dyDescent="0.3">
      <c r="A12984" s="286" t="str">
        <f t="shared" si="406"/>
        <v>2019</v>
      </c>
      <c r="B12984" s="205" t="s">
        <v>679</v>
      </c>
      <c r="C12984" s="205" t="s">
        <v>680</v>
      </c>
      <c r="D12984" s="72" t="str">
        <f t="shared" si="405"/>
        <v>set/2019</v>
      </c>
      <c r="E12984" s="206">
        <v>43712</v>
      </c>
      <c r="F12984" s="205">
        <v>380277</v>
      </c>
      <c r="G12984" s="205" t="s">
        <v>284</v>
      </c>
      <c r="H12984" s="207" t="s">
        <v>1027</v>
      </c>
      <c r="I12984" s="207" t="s">
        <v>242</v>
      </c>
      <c r="J12984" s="208">
        <v>-1215.94</v>
      </c>
      <c r="K12984" s="79" t="str">
        <f>IFERROR(IFERROR(VLOOKUP(I12984,'DE-PARA'!B:D,3,0),VLOOKUP(I12984,'DE-PARA'!C:D,2,0)),"NÃO ENCONTRADO")</f>
        <v>Materiais</v>
      </c>
      <c r="L12984" s="56" t="str">
        <f>VLOOKUP(K12984,'Base -Receita-Despesa'!$B:$AS,1,FALSE)</f>
        <v>Materiais</v>
      </c>
    </row>
    <row r="12985" spans="1:12" x14ac:dyDescent="0.3">
      <c r="A12985" s="286" t="str">
        <f t="shared" si="406"/>
        <v>2019</v>
      </c>
      <c r="B12985" s="205" t="s">
        <v>679</v>
      </c>
      <c r="C12985" s="205" t="s">
        <v>680</v>
      </c>
      <c r="D12985" s="72" t="str">
        <f t="shared" si="405"/>
        <v>set/2019</v>
      </c>
      <c r="E12985" s="206">
        <v>43712</v>
      </c>
      <c r="F12985" s="205">
        <v>380278</v>
      </c>
      <c r="G12985" s="205" t="s">
        <v>284</v>
      </c>
      <c r="H12985" s="207" t="s">
        <v>1027</v>
      </c>
      <c r="I12985" s="207" t="s">
        <v>242</v>
      </c>
      <c r="J12985" s="207">
        <v>-890.23</v>
      </c>
      <c r="K12985" s="79" t="str">
        <f>IFERROR(IFERROR(VLOOKUP(I12985,'DE-PARA'!B:D,3,0),VLOOKUP(I12985,'DE-PARA'!C:D,2,0)),"NÃO ENCONTRADO")</f>
        <v>Materiais</v>
      </c>
      <c r="L12985" s="56" t="str">
        <f>VLOOKUP(K12985,'Base -Receita-Despesa'!$B:$AS,1,FALSE)</f>
        <v>Materiais</v>
      </c>
    </row>
    <row r="12986" spans="1:12" x14ac:dyDescent="0.3">
      <c r="A12986" s="286" t="str">
        <f t="shared" si="406"/>
        <v>2019</v>
      </c>
      <c r="B12986" s="205" t="s">
        <v>679</v>
      </c>
      <c r="C12986" s="205" t="s">
        <v>680</v>
      </c>
      <c r="D12986" s="72" t="str">
        <f t="shared" si="405"/>
        <v>set/2019</v>
      </c>
      <c r="E12986" s="206">
        <v>43712</v>
      </c>
      <c r="F12986" s="205">
        <v>380282</v>
      </c>
      <c r="G12986" s="205" t="s">
        <v>284</v>
      </c>
      <c r="H12986" s="207" t="s">
        <v>1027</v>
      </c>
      <c r="I12986" s="207" t="s">
        <v>242</v>
      </c>
      <c r="J12986" s="207">
        <v>-350.68</v>
      </c>
      <c r="K12986" s="79" t="str">
        <f>IFERROR(IFERROR(VLOOKUP(I12986,'DE-PARA'!B:D,3,0),VLOOKUP(I12986,'DE-PARA'!C:D,2,0)),"NÃO ENCONTRADO")</f>
        <v>Materiais</v>
      </c>
      <c r="L12986" s="56" t="str">
        <f>VLOOKUP(K12986,'Base -Receita-Despesa'!$B:$AS,1,FALSE)</f>
        <v>Materiais</v>
      </c>
    </row>
    <row r="12987" spans="1:12" x14ac:dyDescent="0.3">
      <c r="A12987" s="286" t="str">
        <f t="shared" si="406"/>
        <v>2019</v>
      </c>
      <c r="B12987" s="205" t="s">
        <v>679</v>
      </c>
      <c r="C12987" s="205" t="s">
        <v>680</v>
      </c>
      <c r="D12987" s="72" t="str">
        <f t="shared" si="405"/>
        <v>set/2019</v>
      </c>
      <c r="E12987" s="206">
        <v>43712</v>
      </c>
      <c r="F12987" s="212">
        <v>380285</v>
      </c>
      <c r="G12987" s="205" t="s">
        <v>284</v>
      </c>
      <c r="H12987" s="207" t="s">
        <v>1027</v>
      </c>
      <c r="I12987" s="207" t="s">
        <v>242</v>
      </c>
      <c r="J12987" s="229">
        <v>-435.34</v>
      </c>
      <c r="K12987" s="79" t="str">
        <f>IFERROR(IFERROR(VLOOKUP(I12987,'DE-PARA'!B:D,3,0),VLOOKUP(I12987,'DE-PARA'!C:D,2,0)),"NÃO ENCONTRADO")</f>
        <v>Materiais</v>
      </c>
      <c r="L12987" s="56" t="str">
        <f>VLOOKUP(K12987,'Base -Receita-Despesa'!$B:$AS,1,FALSE)</f>
        <v>Materiais</v>
      </c>
    </row>
    <row r="12988" spans="1:12" x14ac:dyDescent="0.3">
      <c r="A12988" s="286" t="str">
        <f t="shared" si="406"/>
        <v>2019</v>
      </c>
      <c r="B12988" s="205" t="s">
        <v>679</v>
      </c>
      <c r="C12988" s="205" t="s">
        <v>680</v>
      </c>
      <c r="D12988" s="72" t="str">
        <f t="shared" si="405"/>
        <v>set/2019</v>
      </c>
      <c r="E12988" s="206">
        <v>43712</v>
      </c>
      <c r="F12988" s="205">
        <v>381213</v>
      </c>
      <c r="G12988" s="205" t="s">
        <v>284</v>
      </c>
      <c r="H12988" s="207" t="s">
        <v>1027</v>
      </c>
      <c r="I12988" s="207" t="s">
        <v>242</v>
      </c>
      <c r="J12988" s="207">
        <v>-583.29999999999995</v>
      </c>
      <c r="K12988" s="79" t="str">
        <f>IFERROR(IFERROR(VLOOKUP(I12988,'DE-PARA'!B:D,3,0),VLOOKUP(I12988,'DE-PARA'!C:D,2,0)),"NÃO ENCONTRADO")</f>
        <v>Materiais</v>
      </c>
      <c r="L12988" s="56" t="str">
        <f>VLOOKUP(K12988,'Base -Receita-Despesa'!$B:$AS,1,FALSE)</f>
        <v>Materiais</v>
      </c>
    </row>
    <row r="12989" spans="1:12" x14ac:dyDescent="0.3">
      <c r="A12989" s="286" t="str">
        <f t="shared" si="406"/>
        <v>2019</v>
      </c>
      <c r="B12989" s="205" t="s">
        <v>679</v>
      </c>
      <c r="C12989" s="205" t="s">
        <v>680</v>
      </c>
      <c r="D12989" s="72" t="str">
        <f t="shared" si="405"/>
        <v>set/2019</v>
      </c>
      <c r="E12989" s="206">
        <v>43712</v>
      </c>
      <c r="F12989" s="205">
        <v>381214</v>
      </c>
      <c r="G12989" s="205" t="s">
        <v>284</v>
      </c>
      <c r="H12989" s="207" t="s">
        <v>1027</v>
      </c>
      <c r="I12989" s="207" t="s">
        <v>242</v>
      </c>
      <c r="J12989" s="207">
        <v>-162.52000000000001</v>
      </c>
      <c r="K12989" s="79" t="str">
        <f>IFERROR(IFERROR(VLOOKUP(I12989,'DE-PARA'!B:D,3,0),VLOOKUP(I12989,'DE-PARA'!C:D,2,0)),"NÃO ENCONTRADO")</f>
        <v>Materiais</v>
      </c>
      <c r="L12989" s="56" t="str">
        <f>VLOOKUP(K12989,'Base -Receita-Despesa'!$B:$AS,1,FALSE)</f>
        <v>Materiais</v>
      </c>
    </row>
    <row r="12990" spans="1:12" x14ac:dyDescent="0.3">
      <c r="A12990" s="286" t="str">
        <f t="shared" si="406"/>
        <v>2019</v>
      </c>
      <c r="B12990" s="205" t="s">
        <v>679</v>
      </c>
      <c r="C12990" s="205" t="s">
        <v>680</v>
      </c>
      <c r="D12990" s="72" t="str">
        <f t="shared" si="405"/>
        <v>set/2019</v>
      </c>
      <c r="E12990" s="206">
        <v>43712</v>
      </c>
      <c r="F12990" s="205">
        <v>381216</v>
      </c>
      <c r="G12990" s="205" t="s">
        <v>284</v>
      </c>
      <c r="H12990" s="207" t="s">
        <v>1027</v>
      </c>
      <c r="I12990" s="207" t="s">
        <v>242</v>
      </c>
      <c r="J12990" s="207">
        <v>-583.29999999999995</v>
      </c>
      <c r="K12990" s="79" t="str">
        <f>IFERROR(IFERROR(VLOOKUP(I12990,'DE-PARA'!B:D,3,0),VLOOKUP(I12990,'DE-PARA'!C:D,2,0)),"NÃO ENCONTRADO")</f>
        <v>Materiais</v>
      </c>
      <c r="L12990" s="56" t="str">
        <f>VLOOKUP(K12990,'Base -Receita-Despesa'!$B:$AS,1,FALSE)</f>
        <v>Materiais</v>
      </c>
    </row>
    <row r="12991" spans="1:12" x14ac:dyDescent="0.3">
      <c r="A12991" s="286" t="str">
        <f t="shared" si="406"/>
        <v>2019</v>
      </c>
      <c r="B12991" s="205" t="s">
        <v>679</v>
      </c>
      <c r="C12991" s="205" t="s">
        <v>680</v>
      </c>
      <c r="D12991" s="72" t="str">
        <f t="shared" si="405"/>
        <v>set/2019</v>
      </c>
      <c r="E12991" s="206">
        <v>43712</v>
      </c>
      <c r="F12991" s="205">
        <v>381217</v>
      </c>
      <c r="G12991" s="205" t="s">
        <v>284</v>
      </c>
      <c r="H12991" s="207" t="s">
        <v>1027</v>
      </c>
      <c r="I12991" s="207" t="s">
        <v>242</v>
      </c>
      <c r="J12991" s="207">
        <v>-597.1</v>
      </c>
      <c r="K12991" s="79" t="str">
        <f>IFERROR(IFERROR(VLOOKUP(I12991,'DE-PARA'!B:D,3,0),VLOOKUP(I12991,'DE-PARA'!C:D,2,0)),"NÃO ENCONTRADO")</f>
        <v>Materiais</v>
      </c>
      <c r="L12991" s="56" t="str">
        <f>VLOOKUP(K12991,'Base -Receita-Despesa'!$B:$AS,1,FALSE)</f>
        <v>Materiais</v>
      </c>
    </row>
    <row r="12992" spans="1:12" x14ac:dyDescent="0.3">
      <c r="A12992" s="286" t="str">
        <f t="shared" si="406"/>
        <v>2019</v>
      </c>
      <c r="B12992" s="205" t="s">
        <v>679</v>
      </c>
      <c r="C12992" s="205" t="s">
        <v>680</v>
      </c>
      <c r="D12992" s="72" t="str">
        <f t="shared" si="405"/>
        <v>set/2019</v>
      </c>
      <c r="E12992" s="206">
        <v>43712</v>
      </c>
      <c r="F12992" s="205">
        <v>381220</v>
      </c>
      <c r="G12992" s="205" t="s">
        <v>284</v>
      </c>
      <c r="H12992" s="207" t="s">
        <v>1027</v>
      </c>
      <c r="I12992" s="207" t="s">
        <v>242</v>
      </c>
      <c r="J12992" s="207">
        <v>-259.83999999999997</v>
      </c>
      <c r="K12992" s="79" t="str">
        <f>IFERROR(IFERROR(VLOOKUP(I12992,'DE-PARA'!B:D,3,0),VLOOKUP(I12992,'DE-PARA'!C:D,2,0)),"NÃO ENCONTRADO")</f>
        <v>Materiais</v>
      </c>
      <c r="L12992" s="56" t="str">
        <f>VLOOKUP(K12992,'Base -Receita-Despesa'!$B:$AS,1,FALSE)</f>
        <v>Materiais</v>
      </c>
    </row>
    <row r="12993" spans="1:12" x14ac:dyDescent="0.3">
      <c r="A12993" s="286" t="str">
        <f t="shared" si="406"/>
        <v>2019</v>
      </c>
      <c r="B12993" s="205" t="s">
        <v>679</v>
      </c>
      <c r="C12993" s="205" t="s">
        <v>680</v>
      </c>
      <c r="D12993" s="72" t="str">
        <f t="shared" si="405"/>
        <v>set/2019</v>
      </c>
      <c r="E12993" s="206">
        <v>43712</v>
      </c>
      <c r="F12993" s="205">
        <v>381223</v>
      </c>
      <c r="G12993" s="205" t="s">
        <v>284</v>
      </c>
      <c r="H12993" s="207" t="s">
        <v>1027</v>
      </c>
      <c r="I12993" s="207" t="s">
        <v>242</v>
      </c>
      <c r="J12993" s="207">
        <v>-185.26</v>
      </c>
      <c r="K12993" s="79" t="str">
        <f>IFERROR(IFERROR(VLOOKUP(I12993,'DE-PARA'!B:D,3,0),VLOOKUP(I12993,'DE-PARA'!C:D,2,0)),"NÃO ENCONTRADO")</f>
        <v>Materiais</v>
      </c>
      <c r="L12993" s="56" t="str">
        <f>VLOOKUP(K12993,'Base -Receita-Despesa'!$B:$AS,1,FALSE)</f>
        <v>Materiais</v>
      </c>
    </row>
    <row r="12994" spans="1:12" x14ac:dyDescent="0.3">
      <c r="A12994" s="286" t="str">
        <f t="shared" si="406"/>
        <v>2019</v>
      </c>
      <c r="B12994" s="205" t="s">
        <v>679</v>
      </c>
      <c r="C12994" s="205" t="s">
        <v>680</v>
      </c>
      <c r="D12994" s="72" t="str">
        <f t="shared" si="405"/>
        <v>set/2019</v>
      </c>
      <c r="E12994" s="206">
        <v>43712</v>
      </c>
      <c r="F12994" s="205">
        <v>381224</v>
      </c>
      <c r="G12994" s="205" t="s">
        <v>284</v>
      </c>
      <c r="H12994" s="207" t="s">
        <v>1027</v>
      </c>
      <c r="I12994" s="207" t="s">
        <v>242</v>
      </c>
      <c r="J12994" s="208">
        <v>-1008</v>
      </c>
      <c r="K12994" s="79" t="str">
        <f>IFERROR(IFERROR(VLOOKUP(I12994,'DE-PARA'!B:D,3,0),VLOOKUP(I12994,'DE-PARA'!C:D,2,0)),"NÃO ENCONTRADO")</f>
        <v>Materiais</v>
      </c>
      <c r="L12994" s="56" t="str">
        <f>VLOOKUP(K12994,'Base -Receita-Despesa'!$B:$AS,1,FALSE)</f>
        <v>Materiais</v>
      </c>
    </row>
    <row r="12995" spans="1:12" x14ac:dyDescent="0.3">
      <c r="A12995" s="286" t="str">
        <f t="shared" si="406"/>
        <v>2019</v>
      </c>
      <c r="B12995" s="205" t="s">
        <v>679</v>
      </c>
      <c r="C12995" s="205" t="s">
        <v>680</v>
      </c>
      <c r="D12995" s="72" t="str">
        <f t="shared" si="405"/>
        <v>set/2019</v>
      </c>
      <c r="E12995" s="206">
        <v>43712</v>
      </c>
      <c r="F12995" s="205">
        <v>382213</v>
      </c>
      <c r="G12995" s="205" t="s">
        <v>284</v>
      </c>
      <c r="H12995" s="207" t="s">
        <v>1027</v>
      </c>
      <c r="I12995" s="207" t="s">
        <v>242</v>
      </c>
      <c r="J12995" s="207">
        <v>-307.89</v>
      </c>
      <c r="K12995" s="79" t="str">
        <f>IFERROR(IFERROR(VLOOKUP(I12995,'DE-PARA'!B:D,3,0),VLOOKUP(I12995,'DE-PARA'!C:D,2,0)),"NÃO ENCONTRADO")</f>
        <v>Materiais</v>
      </c>
      <c r="L12995" s="56" t="str">
        <f>VLOOKUP(K12995,'Base -Receita-Despesa'!$B:$AS,1,FALSE)</f>
        <v>Materiais</v>
      </c>
    </row>
    <row r="12996" spans="1:12" x14ac:dyDescent="0.3">
      <c r="A12996" s="286" t="str">
        <f t="shared" si="406"/>
        <v>2019</v>
      </c>
      <c r="B12996" s="205" t="s">
        <v>679</v>
      </c>
      <c r="C12996" s="205" t="s">
        <v>680</v>
      </c>
      <c r="D12996" s="72" t="str">
        <f t="shared" ref="D12996:D13059" si="407">TEXT(E12996,"mmm/aaaa")</f>
        <v>set/2019</v>
      </c>
      <c r="E12996" s="206">
        <v>43712</v>
      </c>
      <c r="F12996" s="205">
        <v>382215</v>
      </c>
      <c r="G12996" s="205" t="s">
        <v>284</v>
      </c>
      <c r="H12996" s="207" t="s">
        <v>1027</v>
      </c>
      <c r="I12996" s="207" t="s">
        <v>242</v>
      </c>
      <c r="J12996" s="208">
        <v>-1047.51</v>
      </c>
      <c r="K12996" s="79" t="str">
        <f>IFERROR(IFERROR(VLOOKUP(I12996,'DE-PARA'!B:D,3,0),VLOOKUP(I12996,'DE-PARA'!C:D,2,0)),"NÃO ENCONTRADO")</f>
        <v>Materiais</v>
      </c>
      <c r="L12996" s="56" t="str">
        <f>VLOOKUP(K12996,'Base -Receita-Despesa'!$B:$AS,1,FALSE)</f>
        <v>Materiais</v>
      </c>
    </row>
    <row r="12997" spans="1:12" x14ac:dyDescent="0.3">
      <c r="A12997" s="286" t="str">
        <f t="shared" si="406"/>
        <v>2019</v>
      </c>
      <c r="B12997" s="205" t="s">
        <v>679</v>
      </c>
      <c r="C12997" s="205" t="s">
        <v>680</v>
      </c>
      <c r="D12997" s="72" t="str">
        <f t="shared" si="407"/>
        <v>set/2019</v>
      </c>
      <c r="E12997" s="206">
        <v>43712</v>
      </c>
      <c r="F12997" s="205">
        <v>382221</v>
      </c>
      <c r="G12997" s="205" t="s">
        <v>284</v>
      </c>
      <c r="H12997" s="207" t="s">
        <v>1027</v>
      </c>
      <c r="I12997" s="207" t="s">
        <v>242</v>
      </c>
      <c r="J12997" s="208">
        <v>-1215.94</v>
      </c>
      <c r="K12997" s="79" t="str">
        <f>IFERROR(IFERROR(VLOOKUP(I12997,'DE-PARA'!B:D,3,0),VLOOKUP(I12997,'DE-PARA'!C:D,2,0)),"NÃO ENCONTRADO")</f>
        <v>Materiais</v>
      </c>
      <c r="L12997" s="56" t="str">
        <f>VLOOKUP(K12997,'Base -Receita-Despesa'!$B:$AS,1,FALSE)</f>
        <v>Materiais</v>
      </c>
    </row>
    <row r="12998" spans="1:12" x14ac:dyDescent="0.3">
      <c r="A12998" s="286" t="str">
        <f t="shared" si="406"/>
        <v>2019</v>
      </c>
      <c r="B12998" s="205" t="s">
        <v>679</v>
      </c>
      <c r="C12998" s="205" t="s">
        <v>680</v>
      </c>
      <c r="D12998" s="72" t="str">
        <f t="shared" si="407"/>
        <v>set/2019</v>
      </c>
      <c r="E12998" s="206">
        <v>43712</v>
      </c>
      <c r="F12998" s="205">
        <v>382230</v>
      </c>
      <c r="G12998" s="205" t="s">
        <v>284</v>
      </c>
      <c r="H12998" s="207" t="s">
        <v>1027</v>
      </c>
      <c r="I12998" s="207" t="s">
        <v>242</v>
      </c>
      <c r="J12998" s="207">
        <v>-583.29999999999995</v>
      </c>
      <c r="K12998" s="79" t="str">
        <f>IFERROR(IFERROR(VLOOKUP(I12998,'DE-PARA'!B:D,3,0),VLOOKUP(I12998,'DE-PARA'!C:D,2,0)),"NÃO ENCONTRADO")</f>
        <v>Materiais</v>
      </c>
      <c r="L12998" s="56" t="str">
        <f>VLOOKUP(K12998,'Base -Receita-Despesa'!$B:$AS,1,FALSE)</f>
        <v>Materiais</v>
      </c>
    </row>
    <row r="12999" spans="1:12" x14ac:dyDescent="0.3">
      <c r="A12999" s="286" t="str">
        <f t="shared" si="406"/>
        <v>2019</v>
      </c>
      <c r="B12999" s="205" t="s">
        <v>679</v>
      </c>
      <c r="C12999" s="205" t="s">
        <v>680</v>
      </c>
      <c r="D12999" s="72" t="str">
        <f t="shared" si="407"/>
        <v>set/2019</v>
      </c>
      <c r="E12999" s="206">
        <v>43712</v>
      </c>
      <c r="F12999" s="205">
        <v>382233</v>
      </c>
      <c r="G12999" s="205" t="s">
        <v>284</v>
      </c>
      <c r="H12999" s="207" t="s">
        <v>1027</v>
      </c>
      <c r="I12999" s="207" t="s">
        <v>242</v>
      </c>
      <c r="J12999" s="208">
        <v>-1047.51</v>
      </c>
      <c r="K12999" s="79" t="str">
        <f>IFERROR(IFERROR(VLOOKUP(I12999,'DE-PARA'!B:D,3,0),VLOOKUP(I12999,'DE-PARA'!C:D,2,0)),"NÃO ENCONTRADO")</f>
        <v>Materiais</v>
      </c>
      <c r="L12999" s="56" t="str">
        <f>VLOOKUP(K12999,'Base -Receita-Despesa'!$B:$AS,1,FALSE)</f>
        <v>Materiais</v>
      </c>
    </row>
    <row r="13000" spans="1:12" x14ac:dyDescent="0.3">
      <c r="A13000" s="286" t="str">
        <f t="shared" si="406"/>
        <v>2019</v>
      </c>
      <c r="B13000" s="205" t="s">
        <v>679</v>
      </c>
      <c r="C13000" s="205" t="s">
        <v>680</v>
      </c>
      <c r="D13000" s="72" t="str">
        <f t="shared" si="407"/>
        <v>set/2019</v>
      </c>
      <c r="E13000" s="206">
        <v>43712</v>
      </c>
      <c r="F13000" s="205">
        <v>382238</v>
      </c>
      <c r="G13000" s="205" t="s">
        <v>284</v>
      </c>
      <c r="H13000" s="207" t="s">
        <v>1027</v>
      </c>
      <c r="I13000" s="207" t="s">
        <v>242</v>
      </c>
      <c r="J13000" s="207">
        <v>-133.56</v>
      </c>
      <c r="K13000" s="79" t="str">
        <f>IFERROR(IFERROR(VLOOKUP(I13000,'DE-PARA'!B:D,3,0),VLOOKUP(I13000,'DE-PARA'!C:D,2,0)),"NÃO ENCONTRADO")</f>
        <v>Materiais</v>
      </c>
      <c r="L13000" s="56" t="str">
        <f>VLOOKUP(K13000,'Base -Receita-Despesa'!$B:$AS,1,FALSE)</f>
        <v>Materiais</v>
      </c>
    </row>
    <row r="13001" spans="1:12" x14ac:dyDescent="0.3">
      <c r="A13001" s="286" t="str">
        <f t="shared" si="406"/>
        <v>2019</v>
      </c>
      <c r="B13001" s="205" t="s">
        <v>679</v>
      </c>
      <c r="C13001" s="205" t="s">
        <v>680</v>
      </c>
      <c r="D13001" s="72" t="str">
        <f t="shared" si="407"/>
        <v>set/2019</v>
      </c>
      <c r="E13001" s="206">
        <v>43712</v>
      </c>
      <c r="F13001" s="205">
        <v>382495</v>
      </c>
      <c r="G13001" s="205" t="s">
        <v>284</v>
      </c>
      <c r="H13001" s="207" t="s">
        <v>1027</v>
      </c>
      <c r="I13001" s="207" t="s">
        <v>242</v>
      </c>
      <c r="J13001" s="207">
        <v>-583.29999999999995</v>
      </c>
      <c r="K13001" s="79" t="str">
        <f>IFERROR(IFERROR(VLOOKUP(I13001,'DE-PARA'!B:D,3,0),VLOOKUP(I13001,'DE-PARA'!C:D,2,0)),"NÃO ENCONTRADO")</f>
        <v>Materiais</v>
      </c>
      <c r="L13001" s="56" t="str">
        <f>VLOOKUP(K13001,'Base -Receita-Despesa'!$B:$AS,1,FALSE)</f>
        <v>Materiais</v>
      </c>
    </row>
    <row r="13002" spans="1:12" x14ac:dyDescent="0.3">
      <c r="A13002" s="286" t="str">
        <f t="shared" si="406"/>
        <v>2019</v>
      </c>
      <c r="B13002" s="205" t="s">
        <v>679</v>
      </c>
      <c r="C13002" s="205" t="s">
        <v>680</v>
      </c>
      <c r="D13002" s="72" t="str">
        <f t="shared" si="407"/>
        <v>set/2019</v>
      </c>
      <c r="E13002" s="206">
        <v>43712</v>
      </c>
      <c r="F13002" s="205">
        <v>382497</v>
      </c>
      <c r="G13002" s="205" t="s">
        <v>284</v>
      </c>
      <c r="H13002" s="207" t="s">
        <v>1027</v>
      </c>
      <c r="I13002" s="207" t="s">
        <v>242</v>
      </c>
      <c r="J13002" s="207">
        <v>-293.39999999999998</v>
      </c>
      <c r="K13002" s="79" t="str">
        <f>IFERROR(IFERROR(VLOOKUP(I13002,'DE-PARA'!B:D,3,0),VLOOKUP(I13002,'DE-PARA'!C:D,2,0)),"NÃO ENCONTRADO")</f>
        <v>Materiais</v>
      </c>
      <c r="L13002" s="56" t="str">
        <f>VLOOKUP(K13002,'Base -Receita-Despesa'!$B:$AS,1,FALSE)</f>
        <v>Materiais</v>
      </c>
    </row>
    <row r="13003" spans="1:12" x14ac:dyDescent="0.3">
      <c r="A13003" s="286" t="str">
        <f t="shared" si="406"/>
        <v>2019</v>
      </c>
      <c r="B13003" s="205" t="s">
        <v>679</v>
      </c>
      <c r="C13003" s="205" t="s">
        <v>680</v>
      </c>
      <c r="D13003" s="72" t="str">
        <f t="shared" si="407"/>
        <v>set/2019</v>
      </c>
      <c r="E13003" s="206">
        <v>43712</v>
      </c>
      <c r="F13003" s="205">
        <v>382710</v>
      </c>
      <c r="G13003" s="205" t="s">
        <v>284</v>
      </c>
      <c r="H13003" s="207" t="s">
        <v>1027</v>
      </c>
      <c r="I13003" s="207" t="s">
        <v>242</v>
      </c>
      <c r="J13003" s="207">
        <v>-842.92</v>
      </c>
      <c r="K13003" s="79" t="str">
        <f>IFERROR(IFERROR(VLOOKUP(I13003,'DE-PARA'!B:D,3,0),VLOOKUP(I13003,'DE-PARA'!C:D,2,0)),"NÃO ENCONTRADO")</f>
        <v>Materiais</v>
      </c>
      <c r="L13003" s="56" t="str">
        <f>VLOOKUP(K13003,'Base -Receita-Despesa'!$B:$AS,1,FALSE)</f>
        <v>Materiais</v>
      </c>
    </row>
    <row r="13004" spans="1:12" x14ac:dyDescent="0.3">
      <c r="A13004" s="286" t="str">
        <f t="shared" si="406"/>
        <v>2019</v>
      </c>
      <c r="B13004" s="205" t="s">
        <v>679</v>
      </c>
      <c r="C13004" s="205" t="s">
        <v>680</v>
      </c>
      <c r="D13004" s="72" t="str">
        <f t="shared" si="407"/>
        <v>set/2019</v>
      </c>
      <c r="E13004" s="206">
        <v>43712</v>
      </c>
      <c r="F13004" s="205">
        <v>382713</v>
      </c>
      <c r="G13004" s="205" t="s">
        <v>284</v>
      </c>
      <c r="H13004" s="207" t="s">
        <v>1027</v>
      </c>
      <c r="I13004" s="207" t="s">
        <v>242</v>
      </c>
      <c r="J13004" s="207">
        <v>-583.29999999999995</v>
      </c>
      <c r="K13004" s="79" t="str">
        <f>IFERROR(IFERROR(VLOOKUP(I13004,'DE-PARA'!B:D,3,0),VLOOKUP(I13004,'DE-PARA'!C:D,2,0)),"NÃO ENCONTRADO")</f>
        <v>Materiais</v>
      </c>
      <c r="L13004" s="56" t="str">
        <f>VLOOKUP(K13004,'Base -Receita-Despesa'!$B:$AS,1,FALSE)</f>
        <v>Materiais</v>
      </c>
    </row>
    <row r="13005" spans="1:12" x14ac:dyDescent="0.3">
      <c r="A13005" s="286" t="str">
        <f t="shared" si="406"/>
        <v>2019</v>
      </c>
      <c r="B13005" s="205" t="s">
        <v>679</v>
      </c>
      <c r="C13005" s="205" t="s">
        <v>680</v>
      </c>
      <c r="D13005" s="72" t="str">
        <f t="shared" si="407"/>
        <v>set/2019</v>
      </c>
      <c r="E13005" s="206">
        <v>43712</v>
      </c>
      <c r="F13005" s="205">
        <v>382895</v>
      </c>
      <c r="G13005" s="205" t="s">
        <v>284</v>
      </c>
      <c r="H13005" s="207" t="s">
        <v>1027</v>
      </c>
      <c r="I13005" s="207" t="s">
        <v>242</v>
      </c>
      <c r="J13005" s="207">
        <v>-162.52000000000001</v>
      </c>
      <c r="K13005" s="79" t="str">
        <f>IFERROR(IFERROR(VLOOKUP(I13005,'DE-PARA'!B:D,3,0),VLOOKUP(I13005,'DE-PARA'!C:D,2,0)),"NÃO ENCONTRADO")</f>
        <v>Materiais</v>
      </c>
      <c r="L13005" s="56" t="str">
        <f>VLOOKUP(K13005,'Base -Receita-Despesa'!$B:$AS,1,FALSE)</f>
        <v>Materiais</v>
      </c>
    </row>
    <row r="13006" spans="1:12" x14ac:dyDescent="0.3">
      <c r="A13006" s="286" t="str">
        <f t="shared" si="406"/>
        <v>2019</v>
      </c>
      <c r="B13006" s="205" t="s">
        <v>679</v>
      </c>
      <c r="C13006" s="205" t="s">
        <v>680</v>
      </c>
      <c r="D13006" s="72" t="str">
        <f t="shared" si="407"/>
        <v>set/2019</v>
      </c>
      <c r="E13006" s="206">
        <v>43712</v>
      </c>
      <c r="F13006" s="205">
        <v>382939</v>
      </c>
      <c r="G13006" s="205" t="s">
        <v>284</v>
      </c>
      <c r="H13006" s="207" t="s">
        <v>1027</v>
      </c>
      <c r="I13006" s="207" t="s">
        <v>242</v>
      </c>
      <c r="J13006" s="207">
        <v>-625.42999999999995</v>
      </c>
      <c r="K13006" s="79" t="str">
        <f>IFERROR(IFERROR(VLOOKUP(I13006,'DE-PARA'!B:D,3,0),VLOOKUP(I13006,'DE-PARA'!C:D,2,0)),"NÃO ENCONTRADO")</f>
        <v>Materiais</v>
      </c>
      <c r="L13006" s="56" t="str">
        <f>VLOOKUP(K13006,'Base -Receita-Despesa'!$B:$AS,1,FALSE)</f>
        <v>Materiais</v>
      </c>
    </row>
    <row r="13007" spans="1:12" x14ac:dyDescent="0.3">
      <c r="A13007" s="286" t="str">
        <f t="shared" si="406"/>
        <v>2019</v>
      </c>
      <c r="B13007" s="205" t="s">
        <v>679</v>
      </c>
      <c r="C13007" s="205" t="s">
        <v>680</v>
      </c>
      <c r="D13007" s="72" t="str">
        <f t="shared" si="407"/>
        <v>set/2019</v>
      </c>
      <c r="E13007" s="206">
        <v>43712</v>
      </c>
      <c r="F13007" s="205">
        <v>383128</v>
      </c>
      <c r="G13007" s="205" t="s">
        <v>284</v>
      </c>
      <c r="H13007" s="207" t="s">
        <v>1027</v>
      </c>
      <c r="I13007" s="207" t="s">
        <v>242</v>
      </c>
      <c r="J13007" s="207">
        <v>-583.29999999999995</v>
      </c>
      <c r="K13007" s="79" t="str">
        <f>IFERROR(IFERROR(VLOOKUP(I13007,'DE-PARA'!B:D,3,0),VLOOKUP(I13007,'DE-PARA'!C:D,2,0)),"NÃO ENCONTRADO")</f>
        <v>Materiais</v>
      </c>
      <c r="L13007" s="56" t="str">
        <f>VLOOKUP(K13007,'Base -Receita-Despesa'!$B:$AS,1,FALSE)</f>
        <v>Materiais</v>
      </c>
    </row>
    <row r="13008" spans="1:12" x14ac:dyDescent="0.3">
      <c r="A13008" s="286" t="str">
        <f t="shared" si="406"/>
        <v>2019</v>
      </c>
      <c r="B13008" s="205" t="s">
        <v>679</v>
      </c>
      <c r="C13008" s="205" t="s">
        <v>680</v>
      </c>
      <c r="D13008" s="72" t="str">
        <f t="shared" si="407"/>
        <v>set/2019</v>
      </c>
      <c r="E13008" s="206">
        <v>43712</v>
      </c>
      <c r="F13008" s="205">
        <v>383130</v>
      </c>
      <c r="G13008" s="205" t="s">
        <v>284</v>
      </c>
      <c r="H13008" s="207" t="s">
        <v>1027</v>
      </c>
      <c r="I13008" s="207" t="s">
        <v>242</v>
      </c>
      <c r="J13008" s="208">
        <v>-1215.94</v>
      </c>
      <c r="K13008" s="79" t="str">
        <f>IFERROR(IFERROR(VLOOKUP(I13008,'DE-PARA'!B:D,3,0),VLOOKUP(I13008,'DE-PARA'!C:D,2,0)),"NÃO ENCONTRADO")</f>
        <v>Materiais</v>
      </c>
      <c r="L13008" s="56" t="str">
        <f>VLOOKUP(K13008,'Base -Receita-Despesa'!$B:$AS,1,FALSE)</f>
        <v>Materiais</v>
      </c>
    </row>
    <row r="13009" spans="1:12" x14ac:dyDescent="0.3">
      <c r="A13009" s="286" t="str">
        <f t="shared" si="406"/>
        <v>2019</v>
      </c>
      <c r="B13009" s="205" t="s">
        <v>679</v>
      </c>
      <c r="C13009" s="205" t="s">
        <v>680</v>
      </c>
      <c r="D13009" s="72" t="str">
        <f t="shared" si="407"/>
        <v>set/2019</v>
      </c>
      <c r="E13009" s="206">
        <v>43712</v>
      </c>
      <c r="F13009" s="205">
        <v>383132</v>
      </c>
      <c r="G13009" s="205" t="s">
        <v>284</v>
      </c>
      <c r="H13009" s="207" t="s">
        <v>1027</v>
      </c>
      <c r="I13009" s="207" t="s">
        <v>242</v>
      </c>
      <c r="J13009" s="207">
        <v>-583.29999999999995</v>
      </c>
      <c r="K13009" s="79" t="str">
        <f>IFERROR(IFERROR(VLOOKUP(I13009,'DE-PARA'!B:D,3,0),VLOOKUP(I13009,'DE-PARA'!C:D,2,0)),"NÃO ENCONTRADO")</f>
        <v>Materiais</v>
      </c>
      <c r="L13009" s="56" t="str">
        <f>VLOOKUP(K13009,'Base -Receita-Despesa'!$B:$AS,1,FALSE)</f>
        <v>Materiais</v>
      </c>
    </row>
    <row r="13010" spans="1:12" x14ac:dyDescent="0.3">
      <c r="A13010" s="286" t="str">
        <f t="shared" si="406"/>
        <v>2019</v>
      </c>
      <c r="B13010" s="205" t="s">
        <v>679</v>
      </c>
      <c r="C13010" s="205" t="s">
        <v>680</v>
      </c>
      <c r="D13010" s="72" t="str">
        <f t="shared" si="407"/>
        <v>set/2019</v>
      </c>
      <c r="E13010" s="206">
        <v>43712</v>
      </c>
      <c r="F13010" s="205">
        <v>383144</v>
      </c>
      <c r="G13010" s="205" t="s">
        <v>284</v>
      </c>
      <c r="H13010" s="207" t="s">
        <v>1027</v>
      </c>
      <c r="I13010" s="207" t="s">
        <v>242</v>
      </c>
      <c r="J13010" s="208">
        <v>-1215.94</v>
      </c>
      <c r="K13010" s="79" t="str">
        <f>IFERROR(IFERROR(VLOOKUP(I13010,'DE-PARA'!B:D,3,0),VLOOKUP(I13010,'DE-PARA'!C:D,2,0)),"NÃO ENCONTRADO")</f>
        <v>Materiais</v>
      </c>
      <c r="L13010" s="56" t="str">
        <f>VLOOKUP(K13010,'Base -Receita-Despesa'!$B:$AS,1,FALSE)</f>
        <v>Materiais</v>
      </c>
    </row>
    <row r="13011" spans="1:12" x14ac:dyDescent="0.3">
      <c r="A13011" s="286" t="str">
        <f t="shared" si="406"/>
        <v>2019</v>
      </c>
      <c r="B13011" s="205" t="s">
        <v>679</v>
      </c>
      <c r="C13011" s="205" t="s">
        <v>680</v>
      </c>
      <c r="D13011" s="72" t="str">
        <f t="shared" si="407"/>
        <v>set/2019</v>
      </c>
      <c r="E13011" s="206">
        <v>43712</v>
      </c>
      <c r="F13011" s="205">
        <v>383148</v>
      </c>
      <c r="G13011" s="205" t="s">
        <v>284</v>
      </c>
      <c r="H13011" s="207" t="s">
        <v>1027</v>
      </c>
      <c r="I13011" s="207" t="s">
        <v>242</v>
      </c>
      <c r="J13011" s="207">
        <v>-890.23</v>
      </c>
      <c r="K13011" s="79" t="str">
        <f>IFERROR(IFERROR(VLOOKUP(I13011,'DE-PARA'!B:D,3,0),VLOOKUP(I13011,'DE-PARA'!C:D,2,0)),"NÃO ENCONTRADO")</f>
        <v>Materiais</v>
      </c>
      <c r="L13011" s="56" t="str">
        <f>VLOOKUP(K13011,'Base -Receita-Despesa'!$B:$AS,1,FALSE)</f>
        <v>Materiais</v>
      </c>
    </row>
    <row r="13012" spans="1:12" x14ac:dyDescent="0.3">
      <c r="A13012" s="286" t="str">
        <f t="shared" si="406"/>
        <v>2019</v>
      </c>
      <c r="B13012" s="205" t="s">
        <v>679</v>
      </c>
      <c r="C13012" s="205" t="s">
        <v>680</v>
      </c>
      <c r="D13012" s="72" t="str">
        <f t="shared" si="407"/>
        <v>set/2019</v>
      </c>
      <c r="E13012" s="206">
        <v>43712</v>
      </c>
      <c r="F13012" s="205">
        <v>383150</v>
      </c>
      <c r="G13012" s="205" t="s">
        <v>284</v>
      </c>
      <c r="H13012" s="207" t="s">
        <v>1027</v>
      </c>
      <c r="I13012" s="207" t="s">
        <v>242</v>
      </c>
      <c r="J13012" s="208">
        <v>-1215.94</v>
      </c>
      <c r="K13012" s="79" t="str">
        <f>IFERROR(IFERROR(VLOOKUP(I13012,'DE-PARA'!B:D,3,0),VLOOKUP(I13012,'DE-PARA'!C:D,2,0)),"NÃO ENCONTRADO")</f>
        <v>Materiais</v>
      </c>
      <c r="L13012" s="56" t="str">
        <f>VLOOKUP(K13012,'Base -Receita-Despesa'!$B:$AS,1,FALSE)</f>
        <v>Materiais</v>
      </c>
    </row>
    <row r="13013" spans="1:12" x14ac:dyDescent="0.3">
      <c r="A13013" s="286" t="str">
        <f t="shared" si="406"/>
        <v>2019</v>
      </c>
      <c r="B13013" s="205" t="s">
        <v>679</v>
      </c>
      <c r="C13013" s="205" t="s">
        <v>680</v>
      </c>
      <c r="D13013" s="72" t="str">
        <f t="shared" si="407"/>
        <v>set/2019</v>
      </c>
      <c r="E13013" s="206">
        <v>43712</v>
      </c>
      <c r="F13013" s="205">
        <v>383158</v>
      </c>
      <c r="G13013" s="205" t="s">
        <v>284</v>
      </c>
      <c r="H13013" s="207" t="s">
        <v>1027</v>
      </c>
      <c r="I13013" s="207" t="s">
        <v>242</v>
      </c>
      <c r="J13013" s="208">
        <v>-1047.51</v>
      </c>
      <c r="K13013" s="79" t="str">
        <f>IFERROR(IFERROR(VLOOKUP(I13013,'DE-PARA'!B:D,3,0),VLOOKUP(I13013,'DE-PARA'!C:D,2,0)),"NÃO ENCONTRADO")</f>
        <v>Materiais</v>
      </c>
      <c r="L13013" s="56" t="str">
        <f>VLOOKUP(K13013,'Base -Receita-Despesa'!$B:$AS,1,FALSE)</f>
        <v>Materiais</v>
      </c>
    </row>
    <row r="13014" spans="1:12" x14ac:dyDescent="0.3">
      <c r="A13014" s="286" t="str">
        <f t="shared" si="406"/>
        <v>2019</v>
      </c>
      <c r="B13014" s="205" t="s">
        <v>679</v>
      </c>
      <c r="C13014" s="205" t="s">
        <v>680</v>
      </c>
      <c r="D13014" s="72" t="str">
        <f t="shared" si="407"/>
        <v>set/2019</v>
      </c>
      <c r="E13014" s="206">
        <v>43712</v>
      </c>
      <c r="F13014" s="205">
        <v>383159</v>
      </c>
      <c r="G13014" s="205" t="s">
        <v>284</v>
      </c>
      <c r="H13014" s="207" t="s">
        <v>1027</v>
      </c>
      <c r="I13014" s="207" t="s">
        <v>242</v>
      </c>
      <c r="J13014" s="207">
        <v>-553.24</v>
      </c>
      <c r="K13014" s="79" t="str">
        <f>IFERROR(IFERROR(VLOOKUP(I13014,'DE-PARA'!B:D,3,0),VLOOKUP(I13014,'DE-PARA'!C:D,2,0)),"NÃO ENCONTRADO")</f>
        <v>Materiais</v>
      </c>
      <c r="L13014" s="56" t="str">
        <f>VLOOKUP(K13014,'Base -Receita-Despesa'!$B:$AS,1,FALSE)</f>
        <v>Materiais</v>
      </c>
    </row>
    <row r="13015" spans="1:12" x14ac:dyDescent="0.3">
      <c r="A13015" s="286" t="str">
        <f t="shared" si="406"/>
        <v>2019</v>
      </c>
      <c r="B13015" s="205" t="s">
        <v>679</v>
      </c>
      <c r="C13015" s="205" t="s">
        <v>680</v>
      </c>
      <c r="D13015" s="72" t="str">
        <f t="shared" si="407"/>
        <v>set/2019</v>
      </c>
      <c r="E13015" s="206">
        <v>43712</v>
      </c>
      <c r="F13015" s="205">
        <v>383710</v>
      </c>
      <c r="G13015" s="205" t="s">
        <v>284</v>
      </c>
      <c r="H13015" s="207" t="s">
        <v>1027</v>
      </c>
      <c r="I13015" s="207" t="s">
        <v>242</v>
      </c>
      <c r="J13015" s="207">
        <v>-185.26</v>
      </c>
      <c r="K13015" s="79" t="str">
        <f>IFERROR(IFERROR(VLOOKUP(I13015,'DE-PARA'!B:D,3,0),VLOOKUP(I13015,'DE-PARA'!C:D,2,0)),"NÃO ENCONTRADO")</f>
        <v>Materiais</v>
      </c>
      <c r="L13015" s="56" t="str">
        <f>VLOOKUP(K13015,'Base -Receita-Despesa'!$B:$AS,1,FALSE)</f>
        <v>Materiais</v>
      </c>
    </row>
    <row r="13016" spans="1:12" x14ac:dyDescent="0.3">
      <c r="A13016" s="286" t="str">
        <f t="shared" si="406"/>
        <v>2019</v>
      </c>
      <c r="B13016" s="205" t="s">
        <v>679</v>
      </c>
      <c r="C13016" s="205" t="s">
        <v>680</v>
      </c>
      <c r="D13016" s="72" t="str">
        <f t="shared" si="407"/>
        <v>set/2019</v>
      </c>
      <c r="E13016" s="206">
        <v>43712</v>
      </c>
      <c r="F13016" s="205">
        <v>383812</v>
      </c>
      <c r="G13016" s="205" t="s">
        <v>284</v>
      </c>
      <c r="H13016" s="207" t="s">
        <v>1027</v>
      </c>
      <c r="I13016" s="207" t="s">
        <v>242</v>
      </c>
      <c r="J13016" s="207">
        <v>-165.43</v>
      </c>
      <c r="K13016" s="79" t="str">
        <f>IFERROR(IFERROR(VLOOKUP(I13016,'DE-PARA'!B:D,3,0),VLOOKUP(I13016,'DE-PARA'!C:D,2,0)),"NÃO ENCONTRADO")</f>
        <v>Materiais</v>
      </c>
      <c r="L13016" s="56" t="str">
        <f>VLOOKUP(K13016,'Base -Receita-Despesa'!$B:$AS,1,FALSE)</f>
        <v>Materiais</v>
      </c>
    </row>
    <row r="13017" spans="1:12" x14ac:dyDescent="0.3">
      <c r="A13017" s="286" t="str">
        <f t="shared" si="406"/>
        <v>2019</v>
      </c>
      <c r="B13017" s="205" t="s">
        <v>679</v>
      </c>
      <c r="C13017" s="205" t="s">
        <v>680</v>
      </c>
      <c r="D13017" s="72" t="str">
        <f t="shared" si="407"/>
        <v>set/2019</v>
      </c>
      <c r="E13017" s="206">
        <v>43712</v>
      </c>
      <c r="F13017" s="205">
        <v>383814</v>
      </c>
      <c r="G13017" s="205" t="s">
        <v>284</v>
      </c>
      <c r="H13017" s="207" t="s">
        <v>1027</v>
      </c>
      <c r="I13017" s="207" t="s">
        <v>242</v>
      </c>
      <c r="J13017" s="208">
        <v>-1047.51</v>
      </c>
      <c r="K13017" s="79" t="str">
        <f>IFERROR(IFERROR(VLOOKUP(I13017,'DE-PARA'!B:D,3,0),VLOOKUP(I13017,'DE-PARA'!C:D,2,0)),"NÃO ENCONTRADO")</f>
        <v>Materiais</v>
      </c>
      <c r="L13017" s="56" t="str">
        <f>VLOOKUP(K13017,'Base -Receita-Despesa'!$B:$AS,1,FALSE)</f>
        <v>Materiais</v>
      </c>
    </row>
    <row r="13018" spans="1:12" x14ac:dyDescent="0.3">
      <c r="A13018" s="286" t="str">
        <f t="shared" si="406"/>
        <v>2019</v>
      </c>
      <c r="B13018" s="205" t="s">
        <v>679</v>
      </c>
      <c r="C13018" s="205" t="s">
        <v>680</v>
      </c>
      <c r="D13018" s="72" t="str">
        <f t="shared" si="407"/>
        <v>set/2019</v>
      </c>
      <c r="E13018" s="206">
        <v>43712</v>
      </c>
      <c r="F13018" s="205">
        <v>383816</v>
      </c>
      <c r="G13018" s="205" t="s">
        <v>284</v>
      </c>
      <c r="H13018" s="207" t="s">
        <v>1027</v>
      </c>
      <c r="I13018" s="207" t="s">
        <v>242</v>
      </c>
      <c r="J13018" s="207">
        <v>-890.23</v>
      </c>
      <c r="K13018" s="79" t="str">
        <f>IFERROR(IFERROR(VLOOKUP(I13018,'DE-PARA'!B:D,3,0),VLOOKUP(I13018,'DE-PARA'!C:D,2,0)),"NÃO ENCONTRADO")</f>
        <v>Materiais</v>
      </c>
      <c r="L13018" s="56" t="str">
        <f>VLOOKUP(K13018,'Base -Receita-Despesa'!$B:$AS,1,FALSE)</f>
        <v>Materiais</v>
      </c>
    </row>
    <row r="13019" spans="1:12" x14ac:dyDescent="0.3">
      <c r="A13019" s="286" t="str">
        <f t="shared" si="406"/>
        <v>2019</v>
      </c>
      <c r="B13019" s="205" t="s">
        <v>679</v>
      </c>
      <c r="C13019" s="205" t="s">
        <v>680</v>
      </c>
      <c r="D13019" s="72" t="str">
        <f t="shared" si="407"/>
        <v>set/2019</v>
      </c>
      <c r="E13019" s="206">
        <v>43712</v>
      </c>
      <c r="F13019" s="205">
        <v>383817</v>
      </c>
      <c r="G13019" s="205" t="s">
        <v>284</v>
      </c>
      <c r="H13019" s="207" t="s">
        <v>1027</v>
      </c>
      <c r="I13019" s="207" t="s">
        <v>242</v>
      </c>
      <c r="J13019" s="207">
        <v>-583.29999999999995</v>
      </c>
      <c r="K13019" s="79" t="str">
        <f>IFERROR(IFERROR(VLOOKUP(I13019,'DE-PARA'!B:D,3,0),VLOOKUP(I13019,'DE-PARA'!C:D,2,0)),"NÃO ENCONTRADO")</f>
        <v>Materiais</v>
      </c>
      <c r="L13019" s="56" t="str">
        <f>VLOOKUP(K13019,'Base -Receita-Despesa'!$B:$AS,1,FALSE)</f>
        <v>Materiais</v>
      </c>
    </row>
    <row r="13020" spans="1:12" x14ac:dyDescent="0.3">
      <c r="A13020" s="286" t="str">
        <f t="shared" si="406"/>
        <v>2019</v>
      </c>
      <c r="B13020" s="205" t="s">
        <v>679</v>
      </c>
      <c r="C13020" s="205" t="s">
        <v>680</v>
      </c>
      <c r="D13020" s="72" t="str">
        <f t="shared" si="407"/>
        <v>set/2019</v>
      </c>
      <c r="E13020" s="206">
        <v>43712</v>
      </c>
      <c r="F13020" s="205">
        <v>383818</v>
      </c>
      <c r="G13020" s="205" t="s">
        <v>284</v>
      </c>
      <c r="H13020" s="207" t="s">
        <v>1027</v>
      </c>
      <c r="I13020" s="207" t="s">
        <v>242</v>
      </c>
      <c r="J13020" s="207">
        <v>-842.92</v>
      </c>
      <c r="K13020" s="79" t="str">
        <f>IFERROR(IFERROR(VLOOKUP(I13020,'DE-PARA'!B:D,3,0),VLOOKUP(I13020,'DE-PARA'!C:D,2,0)),"NÃO ENCONTRADO")</f>
        <v>Materiais</v>
      </c>
      <c r="L13020" s="56" t="str">
        <f>VLOOKUP(K13020,'Base -Receita-Despesa'!$B:$AS,1,FALSE)</f>
        <v>Materiais</v>
      </c>
    </row>
    <row r="13021" spans="1:12" x14ac:dyDescent="0.3">
      <c r="A13021" s="286" t="str">
        <f t="shared" si="406"/>
        <v>2019</v>
      </c>
      <c r="B13021" s="205" t="s">
        <v>679</v>
      </c>
      <c r="C13021" s="205" t="s">
        <v>680</v>
      </c>
      <c r="D13021" s="72" t="str">
        <f t="shared" si="407"/>
        <v>set/2019</v>
      </c>
      <c r="E13021" s="206">
        <v>43712</v>
      </c>
      <c r="F13021" s="205">
        <v>383819</v>
      </c>
      <c r="G13021" s="205" t="s">
        <v>284</v>
      </c>
      <c r="H13021" s="207" t="s">
        <v>1027</v>
      </c>
      <c r="I13021" s="207" t="s">
        <v>242</v>
      </c>
      <c r="J13021" s="207">
        <v>-583.29999999999995</v>
      </c>
      <c r="K13021" s="79" t="str">
        <f>IFERROR(IFERROR(VLOOKUP(I13021,'DE-PARA'!B:D,3,0),VLOOKUP(I13021,'DE-PARA'!C:D,2,0)),"NÃO ENCONTRADO")</f>
        <v>Materiais</v>
      </c>
      <c r="L13021" s="56" t="str">
        <f>VLOOKUP(K13021,'Base -Receita-Despesa'!$B:$AS,1,FALSE)</f>
        <v>Materiais</v>
      </c>
    </row>
    <row r="13022" spans="1:12" x14ac:dyDescent="0.3">
      <c r="A13022" s="286" t="str">
        <f t="shared" si="406"/>
        <v>2019</v>
      </c>
      <c r="B13022" s="205" t="s">
        <v>679</v>
      </c>
      <c r="C13022" s="205" t="s">
        <v>680</v>
      </c>
      <c r="D13022" s="72" t="str">
        <f t="shared" si="407"/>
        <v>set/2019</v>
      </c>
      <c r="E13022" s="206">
        <v>43712</v>
      </c>
      <c r="F13022" s="205">
        <v>383820</v>
      </c>
      <c r="G13022" s="205" t="s">
        <v>284</v>
      </c>
      <c r="H13022" s="207" t="s">
        <v>1027</v>
      </c>
      <c r="I13022" s="207" t="s">
        <v>242</v>
      </c>
      <c r="J13022" s="207">
        <v>-986.75</v>
      </c>
      <c r="K13022" s="79" t="str">
        <f>IFERROR(IFERROR(VLOOKUP(I13022,'DE-PARA'!B:D,3,0),VLOOKUP(I13022,'DE-PARA'!C:D,2,0)),"NÃO ENCONTRADO")</f>
        <v>Materiais</v>
      </c>
      <c r="L13022" s="56" t="str">
        <f>VLOOKUP(K13022,'Base -Receita-Despesa'!$B:$AS,1,FALSE)</f>
        <v>Materiais</v>
      </c>
    </row>
    <row r="13023" spans="1:12" x14ac:dyDescent="0.3">
      <c r="A13023" s="286" t="str">
        <f t="shared" si="406"/>
        <v>2019</v>
      </c>
      <c r="B13023" s="205" t="s">
        <v>679</v>
      </c>
      <c r="C13023" s="205" t="s">
        <v>680</v>
      </c>
      <c r="D13023" s="72" t="str">
        <f t="shared" si="407"/>
        <v>set/2019</v>
      </c>
      <c r="E13023" s="206">
        <v>43712</v>
      </c>
      <c r="F13023" s="205">
        <v>383822</v>
      </c>
      <c r="G13023" s="205" t="s">
        <v>284</v>
      </c>
      <c r="H13023" s="207" t="s">
        <v>1027</v>
      </c>
      <c r="I13023" s="207" t="s">
        <v>242</v>
      </c>
      <c r="J13023" s="207">
        <v>-986.75</v>
      </c>
      <c r="K13023" s="79" t="str">
        <f>IFERROR(IFERROR(VLOOKUP(I13023,'DE-PARA'!B:D,3,0),VLOOKUP(I13023,'DE-PARA'!C:D,2,0)),"NÃO ENCONTRADO")</f>
        <v>Materiais</v>
      </c>
      <c r="L13023" s="56" t="str">
        <f>VLOOKUP(K13023,'Base -Receita-Despesa'!$B:$AS,1,FALSE)</f>
        <v>Materiais</v>
      </c>
    </row>
    <row r="13024" spans="1:12" x14ac:dyDescent="0.3">
      <c r="A13024" s="286" t="str">
        <f t="shared" si="406"/>
        <v>2019</v>
      </c>
      <c r="B13024" s="205" t="s">
        <v>679</v>
      </c>
      <c r="C13024" s="205" t="s">
        <v>680</v>
      </c>
      <c r="D13024" s="72" t="str">
        <f t="shared" si="407"/>
        <v>set/2019</v>
      </c>
      <c r="E13024" s="206">
        <v>43712</v>
      </c>
      <c r="F13024" s="205">
        <v>383992</v>
      </c>
      <c r="G13024" s="205" t="s">
        <v>284</v>
      </c>
      <c r="H13024" s="207" t="s">
        <v>1027</v>
      </c>
      <c r="I13024" s="207" t="s">
        <v>242</v>
      </c>
      <c r="J13024" s="207">
        <v>-842.92</v>
      </c>
      <c r="K13024" s="79" t="str">
        <f>IFERROR(IFERROR(VLOOKUP(I13024,'DE-PARA'!B:D,3,0),VLOOKUP(I13024,'DE-PARA'!C:D,2,0)),"NÃO ENCONTRADO")</f>
        <v>Materiais</v>
      </c>
      <c r="L13024" s="56" t="str">
        <f>VLOOKUP(K13024,'Base -Receita-Despesa'!$B:$AS,1,FALSE)</f>
        <v>Materiais</v>
      </c>
    </row>
    <row r="13025" spans="1:12" x14ac:dyDescent="0.3">
      <c r="A13025" s="286" t="str">
        <f t="shared" si="406"/>
        <v>2019</v>
      </c>
      <c r="B13025" s="205" t="s">
        <v>679</v>
      </c>
      <c r="C13025" s="205" t="s">
        <v>680</v>
      </c>
      <c r="D13025" s="72" t="str">
        <f t="shared" si="407"/>
        <v>set/2019</v>
      </c>
      <c r="E13025" s="206">
        <v>43712</v>
      </c>
      <c r="F13025" s="205">
        <v>383994</v>
      </c>
      <c r="G13025" s="205" t="s">
        <v>284</v>
      </c>
      <c r="H13025" s="207" t="s">
        <v>1027</v>
      </c>
      <c r="I13025" s="207" t="s">
        <v>242</v>
      </c>
      <c r="J13025" s="207">
        <v>-618.17999999999995</v>
      </c>
      <c r="K13025" s="79" t="str">
        <f>IFERROR(IFERROR(VLOOKUP(I13025,'DE-PARA'!B:D,3,0),VLOOKUP(I13025,'DE-PARA'!C:D,2,0)),"NÃO ENCONTRADO")</f>
        <v>Materiais</v>
      </c>
      <c r="L13025" s="56" t="str">
        <f>VLOOKUP(K13025,'Base -Receita-Despesa'!$B:$AS,1,FALSE)</f>
        <v>Materiais</v>
      </c>
    </row>
    <row r="13026" spans="1:12" x14ac:dyDescent="0.3">
      <c r="A13026" s="286" t="str">
        <f t="shared" si="406"/>
        <v>2019</v>
      </c>
      <c r="B13026" s="205" t="s">
        <v>679</v>
      </c>
      <c r="C13026" s="205" t="s">
        <v>680</v>
      </c>
      <c r="D13026" s="72" t="str">
        <f t="shared" si="407"/>
        <v>set/2019</v>
      </c>
      <c r="E13026" s="206">
        <v>43712</v>
      </c>
      <c r="F13026" s="205">
        <v>383996</v>
      </c>
      <c r="G13026" s="205" t="s">
        <v>284</v>
      </c>
      <c r="H13026" s="207" t="s">
        <v>1027</v>
      </c>
      <c r="I13026" s="207" t="s">
        <v>242</v>
      </c>
      <c r="J13026" s="207">
        <v>-842.92</v>
      </c>
      <c r="K13026" s="79" t="str">
        <f>IFERROR(IFERROR(VLOOKUP(I13026,'DE-PARA'!B:D,3,0),VLOOKUP(I13026,'DE-PARA'!C:D,2,0)),"NÃO ENCONTRADO")</f>
        <v>Materiais</v>
      </c>
      <c r="L13026" s="56" t="str">
        <f>VLOOKUP(K13026,'Base -Receita-Despesa'!$B:$AS,1,FALSE)</f>
        <v>Materiais</v>
      </c>
    </row>
    <row r="13027" spans="1:12" x14ac:dyDescent="0.3">
      <c r="A13027" s="286" t="str">
        <f t="shared" si="406"/>
        <v>2019</v>
      </c>
      <c r="B13027" s="205" t="s">
        <v>679</v>
      </c>
      <c r="C13027" s="205" t="s">
        <v>680</v>
      </c>
      <c r="D13027" s="72" t="str">
        <f t="shared" si="407"/>
        <v>set/2019</v>
      </c>
      <c r="E13027" s="206">
        <v>43712</v>
      </c>
      <c r="F13027" s="205">
        <v>383998</v>
      </c>
      <c r="G13027" s="205" t="s">
        <v>284</v>
      </c>
      <c r="H13027" s="207" t="s">
        <v>1027</v>
      </c>
      <c r="I13027" s="207" t="s">
        <v>242</v>
      </c>
      <c r="J13027" s="207">
        <v>-583.29999999999995</v>
      </c>
      <c r="K13027" s="79" t="str">
        <f>IFERROR(IFERROR(VLOOKUP(I13027,'DE-PARA'!B:D,3,0),VLOOKUP(I13027,'DE-PARA'!C:D,2,0)),"NÃO ENCONTRADO")</f>
        <v>Materiais</v>
      </c>
      <c r="L13027" s="56" t="str">
        <f>VLOOKUP(K13027,'Base -Receita-Despesa'!$B:$AS,1,FALSE)</f>
        <v>Materiais</v>
      </c>
    </row>
    <row r="13028" spans="1:12" x14ac:dyDescent="0.3">
      <c r="A13028" s="286" t="str">
        <f t="shared" si="406"/>
        <v>2019</v>
      </c>
      <c r="B13028" s="205" t="s">
        <v>679</v>
      </c>
      <c r="C13028" s="205" t="s">
        <v>680</v>
      </c>
      <c r="D13028" s="72" t="str">
        <f t="shared" si="407"/>
        <v>set/2019</v>
      </c>
      <c r="E13028" s="206">
        <v>43712</v>
      </c>
      <c r="F13028" s="212">
        <v>383999</v>
      </c>
      <c r="G13028" s="205" t="s">
        <v>284</v>
      </c>
      <c r="H13028" s="207" t="s">
        <v>1027</v>
      </c>
      <c r="I13028" s="207" t="s">
        <v>242</v>
      </c>
      <c r="J13028" s="229">
        <v>-259.83999999999997</v>
      </c>
      <c r="K13028" s="79" t="str">
        <f>IFERROR(IFERROR(VLOOKUP(I13028,'DE-PARA'!B:D,3,0),VLOOKUP(I13028,'DE-PARA'!C:D,2,0)),"NÃO ENCONTRADO")</f>
        <v>Materiais</v>
      </c>
      <c r="L13028" s="56" t="str">
        <f>VLOOKUP(K13028,'Base -Receita-Despesa'!$B:$AS,1,FALSE)</f>
        <v>Materiais</v>
      </c>
    </row>
    <row r="13029" spans="1:12" x14ac:dyDescent="0.3">
      <c r="A13029" s="286" t="str">
        <f t="shared" si="406"/>
        <v>2019</v>
      </c>
      <c r="B13029" s="205" t="s">
        <v>679</v>
      </c>
      <c r="C13029" s="205" t="s">
        <v>680</v>
      </c>
      <c r="D13029" s="72" t="str">
        <f t="shared" si="407"/>
        <v>set/2019</v>
      </c>
      <c r="E13029" s="206">
        <v>43712</v>
      </c>
      <c r="F13029" s="205">
        <v>384000</v>
      </c>
      <c r="G13029" s="205" t="s">
        <v>284</v>
      </c>
      <c r="H13029" s="207" t="s">
        <v>1027</v>
      </c>
      <c r="I13029" s="207" t="s">
        <v>242</v>
      </c>
      <c r="J13029" s="207">
        <v>-842.92</v>
      </c>
      <c r="K13029" s="79" t="str">
        <f>IFERROR(IFERROR(VLOOKUP(I13029,'DE-PARA'!B:D,3,0),VLOOKUP(I13029,'DE-PARA'!C:D,2,0)),"NÃO ENCONTRADO")</f>
        <v>Materiais</v>
      </c>
      <c r="L13029" s="56" t="str">
        <f>VLOOKUP(K13029,'Base -Receita-Despesa'!$B:$AS,1,FALSE)</f>
        <v>Materiais</v>
      </c>
    </row>
    <row r="13030" spans="1:12" x14ac:dyDescent="0.3">
      <c r="A13030" s="286" t="str">
        <f t="shared" si="406"/>
        <v>2019</v>
      </c>
      <c r="B13030" s="205" t="s">
        <v>679</v>
      </c>
      <c r="C13030" s="205" t="s">
        <v>680</v>
      </c>
      <c r="D13030" s="72" t="str">
        <f t="shared" si="407"/>
        <v>set/2019</v>
      </c>
      <c r="E13030" s="206">
        <v>43712</v>
      </c>
      <c r="F13030" s="205">
        <v>384002</v>
      </c>
      <c r="G13030" s="205" t="s">
        <v>284</v>
      </c>
      <c r="H13030" s="207" t="s">
        <v>1027</v>
      </c>
      <c r="I13030" s="207" t="s">
        <v>242</v>
      </c>
      <c r="J13030" s="207">
        <v>-325.63</v>
      </c>
      <c r="K13030" s="79" t="str">
        <f>IFERROR(IFERROR(VLOOKUP(I13030,'DE-PARA'!B:D,3,0),VLOOKUP(I13030,'DE-PARA'!C:D,2,0)),"NÃO ENCONTRADO")</f>
        <v>Materiais</v>
      </c>
      <c r="L13030" s="56" t="str">
        <f>VLOOKUP(K13030,'Base -Receita-Despesa'!$B:$AS,1,FALSE)</f>
        <v>Materiais</v>
      </c>
    </row>
    <row r="13031" spans="1:12" x14ac:dyDescent="0.3">
      <c r="A13031" s="286" t="str">
        <f t="shared" si="406"/>
        <v>2019</v>
      </c>
      <c r="B13031" s="205" t="s">
        <v>679</v>
      </c>
      <c r="C13031" s="205" t="s">
        <v>680</v>
      </c>
      <c r="D13031" s="72" t="str">
        <f t="shared" si="407"/>
        <v>set/2019</v>
      </c>
      <c r="E13031" s="206">
        <v>43712</v>
      </c>
      <c r="F13031" s="212">
        <v>384003</v>
      </c>
      <c r="G13031" s="205" t="s">
        <v>284</v>
      </c>
      <c r="H13031" s="207" t="s">
        <v>1027</v>
      </c>
      <c r="I13031" s="207" t="s">
        <v>242</v>
      </c>
      <c r="J13031" s="229">
        <v>-651.26</v>
      </c>
      <c r="K13031" s="79" t="str">
        <f>IFERROR(IFERROR(VLOOKUP(I13031,'DE-PARA'!B:D,3,0),VLOOKUP(I13031,'DE-PARA'!C:D,2,0)),"NÃO ENCONTRADO")</f>
        <v>Materiais</v>
      </c>
      <c r="L13031" s="56" t="str">
        <f>VLOOKUP(K13031,'Base -Receita-Despesa'!$B:$AS,1,FALSE)</f>
        <v>Materiais</v>
      </c>
    </row>
    <row r="13032" spans="1:12" x14ac:dyDescent="0.3">
      <c r="A13032" s="286" t="str">
        <f t="shared" si="406"/>
        <v>2019</v>
      </c>
      <c r="B13032" s="205" t="s">
        <v>679</v>
      </c>
      <c r="C13032" s="205" t="s">
        <v>680</v>
      </c>
      <c r="D13032" s="72" t="str">
        <f t="shared" si="407"/>
        <v>set/2019</v>
      </c>
      <c r="E13032" s="206">
        <v>43712</v>
      </c>
      <c r="F13032" s="205">
        <v>384004</v>
      </c>
      <c r="G13032" s="205" t="s">
        <v>284</v>
      </c>
      <c r="H13032" s="207" t="s">
        <v>1027</v>
      </c>
      <c r="I13032" s="207" t="s">
        <v>242</v>
      </c>
      <c r="J13032" s="207">
        <v>-890.23</v>
      </c>
      <c r="K13032" s="79" t="str">
        <f>IFERROR(IFERROR(VLOOKUP(I13032,'DE-PARA'!B:D,3,0),VLOOKUP(I13032,'DE-PARA'!C:D,2,0)),"NÃO ENCONTRADO")</f>
        <v>Materiais</v>
      </c>
      <c r="L13032" s="56" t="str">
        <f>VLOOKUP(K13032,'Base -Receita-Despesa'!$B:$AS,1,FALSE)</f>
        <v>Materiais</v>
      </c>
    </row>
    <row r="13033" spans="1:12" x14ac:dyDescent="0.3">
      <c r="A13033" s="286" t="str">
        <f t="shared" si="406"/>
        <v>2019</v>
      </c>
      <c r="B13033" s="205" t="s">
        <v>679</v>
      </c>
      <c r="C13033" s="205" t="s">
        <v>680</v>
      </c>
      <c r="D13033" s="72" t="str">
        <f t="shared" si="407"/>
        <v>set/2019</v>
      </c>
      <c r="E13033" s="206">
        <v>43712</v>
      </c>
      <c r="F13033" s="205">
        <v>384314</v>
      </c>
      <c r="G13033" s="205" t="s">
        <v>284</v>
      </c>
      <c r="H13033" s="207" t="s">
        <v>1027</v>
      </c>
      <c r="I13033" s="207" t="s">
        <v>242</v>
      </c>
      <c r="J13033" s="208">
        <v>-1215.94</v>
      </c>
      <c r="K13033" s="79" t="str">
        <f>IFERROR(IFERROR(VLOOKUP(I13033,'DE-PARA'!B:D,3,0),VLOOKUP(I13033,'DE-PARA'!C:D,2,0)),"NÃO ENCONTRADO")</f>
        <v>Materiais</v>
      </c>
      <c r="L13033" s="56" t="str">
        <f>VLOOKUP(K13033,'Base -Receita-Despesa'!$B:$AS,1,FALSE)</f>
        <v>Materiais</v>
      </c>
    </row>
    <row r="13034" spans="1:12" x14ac:dyDescent="0.3">
      <c r="A13034" s="286" t="str">
        <f t="shared" si="406"/>
        <v>2019</v>
      </c>
      <c r="B13034" s="205" t="s">
        <v>679</v>
      </c>
      <c r="C13034" s="205" t="s">
        <v>680</v>
      </c>
      <c r="D13034" s="72" t="str">
        <f t="shared" si="407"/>
        <v>set/2019</v>
      </c>
      <c r="E13034" s="206">
        <v>43712</v>
      </c>
      <c r="F13034" s="205">
        <v>384317</v>
      </c>
      <c r="G13034" s="205" t="s">
        <v>284</v>
      </c>
      <c r="H13034" s="207" t="s">
        <v>1027</v>
      </c>
      <c r="I13034" s="207" t="s">
        <v>242</v>
      </c>
      <c r="J13034" s="207">
        <v>-325.63</v>
      </c>
      <c r="K13034" s="79" t="str">
        <f>IFERROR(IFERROR(VLOOKUP(I13034,'DE-PARA'!B:D,3,0),VLOOKUP(I13034,'DE-PARA'!C:D,2,0)),"NÃO ENCONTRADO")</f>
        <v>Materiais</v>
      </c>
      <c r="L13034" s="56" t="str">
        <f>VLOOKUP(K13034,'Base -Receita-Despesa'!$B:$AS,1,FALSE)</f>
        <v>Materiais</v>
      </c>
    </row>
    <row r="13035" spans="1:12" x14ac:dyDescent="0.3">
      <c r="A13035" s="286" t="str">
        <f t="shared" si="406"/>
        <v>2019</v>
      </c>
      <c r="B13035" s="205" t="s">
        <v>679</v>
      </c>
      <c r="C13035" s="205" t="s">
        <v>680</v>
      </c>
      <c r="D13035" s="72" t="str">
        <f t="shared" si="407"/>
        <v>set/2019</v>
      </c>
      <c r="E13035" s="206">
        <v>43712</v>
      </c>
      <c r="F13035" s="205">
        <v>384324</v>
      </c>
      <c r="G13035" s="205" t="s">
        <v>284</v>
      </c>
      <c r="H13035" s="207" t="s">
        <v>1027</v>
      </c>
      <c r="I13035" s="207" t="s">
        <v>242</v>
      </c>
      <c r="J13035" s="207">
        <v>-325.63</v>
      </c>
      <c r="K13035" s="79" t="str">
        <f>IFERROR(IFERROR(VLOOKUP(I13035,'DE-PARA'!B:D,3,0),VLOOKUP(I13035,'DE-PARA'!C:D,2,0)),"NÃO ENCONTRADO")</f>
        <v>Materiais</v>
      </c>
      <c r="L13035" s="56" t="str">
        <f>VLOOKUP(K13035,'Base -Receita-Despesa'!$B:$AS,1,FALSE)</f>
        <v>Materiais</v>
      </c>
    </row>
    <row r="13036" spans="1:12" x14ac:dyDescent="0.3">
      <c r="A13036" s="286" t="str">
        <f t="shared" si="406"/>
        <v>2019</v>
      </c>
      <c r="B13036" s="205" t="s">
        <v>679</v>
      </c>
      <c r="C13036" s="205" t="s">
        <v>680</v>
      </c>
      <c r="D13036" s="72" t="str">
        <f t="shared" si="407"/>
        <v>set/2019</v>
      </c>
      <c r="E13036" s="206">
        <v>43712</v>
      </c>
      <c r="F13036" s="205">
        <v>384360</v>
      </c>
      <c r="G13036" s="205" t="s">
        <v>284</v>
      </c>
      <c r="H13036" s="207" t="s">
        <v>1027</v>
      </c>
      <c r="I13036" s="207" t="s">
        <v>242</v>
      </c>
      <c r="J13036" s="207">
        <v>-553.24</v>
      </c>
      <c r="K13036" s="79" t="str">
        <f>IFERROR(IFERROR(VLOOKUP(I13036,'DE-PARA'!B:D,3,0),VLOOKUP(I13036,'DE-PARA'!C:D,2,0)),"NÃO ENCONTRADO")</f>
        <v>Materiais</v>
      </c>
      <c r="L13036" s="56" t="str">
        <f>VLOOKUP(K13036,'Base -Receita-Despesa'!$B:$AS,1,FALSE)</f>
        <v>Materiais</v>
      </c>
    </row>
    <row r="13037" spans="1:12" x14ac:dyDescent="0.3">
      <c r="A13037" s="286" t="str">
        <f t="shared" si="406"/>
        <v>2019</v>
      </c>
      <c r="B13037" s="205" t="s">
        <v>679</v>
      </c>
      <c r="C13037" s="205" t="s">
        <v>680</v>
      </c>
      <c r="D13037" s="72" t="str">
        <f t="shared" si="407"/>
        <v>set/2019</v>
      </c>
      <c r="E13037" s="206">
        <v>43712</v>
      </c>
      <c r="F13037" s="205">
        <v>384361</v>
      </c>
      <c r="G13037" s="205" t="s">
        <v>284</v>
      </c>
      <c r="H13037" s="207" t="s">
        <v>1027</v>
      </c>
      <c r="I13037" s="207" t="s">
        <v>242</v>
      </c>
      <c r="J13037" s="207">
        <v>-976.89</v>
      </c>
      <c r="K13037" s="79" t="str">
        <f>IFERROR(IFERROR(VLOOKUP(I13037,'DE-PARA'!B:D,3,0),VLOOKUP(I13037,'DE-PARA'!C:D,2,0)),"NÃO ENCONTRADO")</f>
        <v>Materiais</v>
      </c>
      <c r="L13037" s="56" t="str">
        <f>VLOOKUP(K13037,'Base -Receita-Despesa'!$B:$AS,1,FALSE)</f>
        <v>Materiais</v>
      </c>
    </row>
    <row r="13038" spans="1:12" x14ac:dyDescent="0.3">
      <c r="A13038" s="286" t="str">
        <f t="shared" si="406"/>
        <v>2019</v>
      </c>
      <c r="B13038" s="205" t="s">
        <v>679</v>
      </c>
      <c r="C13038" s="205" t="s">
        <v>680</v>
      </c>
      <c r="D13038" s="72" t="str">
        <f t="shared" si="407"/>
        <v>set/2019</v>
      </c>
      <c r="E13038" s="206">
        <v>43712</v>
      </c>
      <c r="F13038" s="205">
        <v>377498</v>
      </c>
      <c r="G13038" s="205" t="s">
        <v>284</v>
      </c>
      <c r="H13038" s="207" t="s">
        <v>1027</v>
      </c>
      <c r="I13038" s="207" t="s">
        <v>242</v>
      </c>
      <c r="J13038" s="207">
        <v>-318.82</v>
      </c>
      <c r="K13038" s="79" t="str">
        <f>IFERROR(IFERROR(VLOOKUP(I13038,'DE-PARA'!B:D,3,0),VLOOKUP(I13038,'DE-PARA'!C:D,2,0)),"NÃO ENCONTRADO")</f>
        <v>Materiais</v>
      </c>
      <c r="L13038" s="56" t="str">
        <f>VLOOKUP(K13038,'Base -Receita-Despesa'!$B:$AS,1,FALSE)</f>
        <v>Materiais</v>
      </c>
    </row>
    <row r="13039" spans="1:12" x14ac:dyDescent="0.3">
      <c r="A13039" s="286" t="str">
        <f t="shared" si="406"/>
        <v>2019</v>
      </c>
      <c r="B13039" s="205" t="s">
        <v>679</v>
      </c>
      <c r="C13039" s="205" t="s">
        <v>680</v>
      </c>
      <c r="D13039" s="72" t="str">
        <f t="shared" si="407"/>
        <v>set/2019</v>
      </c>
      <c r="E13039" s="206">
        <v>43712</v>
      </c>
      <c r="F13039" s="205">
        <v>382223</v>
      </c>
      <c r="G13039" s="205" t="s">
        <v>284</v>
      </c>
      <c r="H13039" s="207" t="s">
        <v>1027</v>
      </c>
      <c r="I13039" s="207" t="s">
        <v>242</v>
      </c>
      <c r="J13039" s="207">
        <v>-330.86</v>
      </c>
      <c r="K13039" s="79" t="str">
        <f>IFERROR(IFERROR(VLOOKUP(I13039,'DE-PARA'!B:D,3,0),VLOOKUP(I13039,'DE-PARA'!C:D,2,0)),"NÃO ENCONTRADO")</f>
        <v>Materiais</v>
      </c>
      <c r="L13039" s="56" t="str">
        <f>VLOOKUP(K13039,'Base -Receita-Despesa'!$B:$AS,1,FALSE)</f>
        <v>Materiais</v>
      </c>
    </row>
    <row r="13040" spans="1:12" x14ac:dyDescent="0.3">
      <c r="A13040" s="286" t="str">
        <f t="shared" si="406"/>
        <v>2019</v>
      </c>
      <c r="B13040" s="205" t="s">
        <v>679</v>
      </c>
      <c r="C13040" s="205" t="s">
        <v>680</v>
      </c>
      <c r="D13040" s="72" t="str">
        <f t="shared" si="407"/>
        <v>set/2019</v>
      </c>
      <c r="E13040" s="206">
        <v>43712</v>
      </c>
      <c r="F13040" s="205">
        <v>381218</v>
      </c>
      <c r="G13040" s="205" t="s">
        <v>284</v>
      </c>
      <c r="H13040" s="207" t="s">
        <v>1027</v>
      </c>
      <c r="I13040" s="207" t="s">
        <v>242</v>
      </c>
      <c r="J13040" s="208">
        <v>-1008</v>
      </c>
      <c r="K13040" s="79" t="str">
        <f>IFERROR(IFERROR(VLOOKUP(I13040,'DE-PARA'!B:D,3,0),VLOOKUP(I13040,'DE-PARA'!C:D,2,0)),"NÃO ENCONTRADO")</f>
        <v>Materiais</v>
      </c>
      <c r="L13040" s="56" t="str">
        <f>VLOOKUP(K13040,'Base -Receita-Despesa'!$B:$AS,1,FALSE)</f>
        <v>Materiais</v>
      </c>
    </row>
    <row r="13041" spans="1:12" x14ac:dyDescent="0.3">
      <c r="A13041" s="286" t="str">
        <f t="shared" si="406"/>
        <v>2019</v>
      </c>
      <c r="B13041" s="205" t="s">
        <v>679</v>
      </c>
      <c r="C13041" s="205" t="s">
        <v>680</v>
      </c>
      <c r="D13041" s="72" t="str">
        <f t="shared" si="407"/>
        <v>set/2019</v>
      </c>
      <c r="E13041" s="206">
        <v>43712</v>
      </c>
      <c r="F13041" s="205">
        <v>382227</v>
      </c>
      <c r="G13041" s="205" t="s">
        <v>284</v>
      </c>
      <c r="H13041" s="207" t="s">
        <v>1027</v>
      </c>
      <c r="I13041" s="207" t="s">
        <v>242</v>
      </c>
      <c r="J13041" s="207">
        <v>-164.48</v>
      </c>
      <c r="K13041" s="79" t="str">
        <f>IFERROR(IFERROR(VLOOKUP(I13041,'DE-PARA'!B:D,3,0),VLOOKUP(I13041,'DE-PARA'!C:D,2,0)),"NÃO ENCONTRADO")</f>
        <v>Materiais</v>
      </c>
      <c r="L13041" s="56" t="str">
        <f>VLOOKUP(K13041,'Base -Receita-Despesa'!$B:$AS,1,FALSE)</f>
        <v>Materiais</v>
      </c>
    </row>
    <row r="13042" spans="1:12" x14ac:dyDescent="0.3">
      <c r="A13042" s="286" t="str">
        <f t="shared" si="406"/>
        <v>2019</v>
      </c>
      <c r="B13042" s="205" t="s">
        <v>679</v>
      </c>
      <c r="C13042" s="205" t="s">
        <v>680</v>
      </c>
      <c r="D13042" s="72" t="str">
        <f t="shared" si="407"/>
        <v>set/2019</v>
      </c>
      <c r="E13042" s="206">
        <v>43712</v>
      </c>
      <c r="F13042" s="205">
        <v>384011</v>
      </c>
      <c r="G13042" s="205" t="s">
        <v>284</v>
      </c>
      <c r="H13042" s="207" t="s">
        <v>1027</v>
      </c>
      <c r="I13042" s="207" t="s">
        <v>242</v>
      </c>
      <c r="J13042" s="207">
        <v>-463.17</v>
      </c>
      <c r="K13042" s="79" t="str">
        <f>IFERROR(IFERROR(VLOOKUP(I13042,'DE-PARA'!B:D,3,0),VLOOKUP(I13042,'DE-PARA'!C:D,2,0)),"NÃO ENCONTRADO")</f>
        <v>Materiais</v>
      </c>
      <c r="L13042" s="56" t="str">
        <f>VLOOKUP(K13042,'Base -Receita-Despesa'!$B:$AS,1,FALSE)</f>
        <v>Materiais</v>
      </c>
    </row>
    <row r="13043" spans="1:12" x14ac:dyDescent="0.3">
      <c r="A13043" s="286" t="str">
        <f t="shared" si="406"/>
        <v>2019</v>
      </c>
      <c r="B13043" s="205" t="s">
        <v>679</v>
      </c>
      <c r="C13043" s="205" t="s">
        <v>680</v>
      </c>
      <c r="D13043" s="72" t="str">
        <f t="shared" si="407"/>
        <v>set/2019</v>
      </c>
      <c r="E13043" s="206">
        <v>43712</v>
      </c>
      <c r="F13043" s="205">
        <v>380220</v>
      </c>
      <c r="G13043" s="205" t="s">
        <v>284</v>
      </c>
      <c r="H13043" s="207" t="s">
        <v>1027</v>
      </c>
      <c r="I13043" s="207" t="s">
        <v>242</v>
      </c>
      <c r="J13043" s="208">
        <v>-1008</v>
      </c>
      <c r="K13043" s="79" t="str">
        <f>IFERROR(IFERROR(VLOOKUP(I13043,'DE-PARA'!B:D,3,0),VLOOKUP(I13043,'DE-PARA'!C:D,2,0)),"NÃO ENCONTRADO")</f>
        <v>Materiais</v>
      </c>
      <c r="L13043" s="56" t="str">
        <f>VLOOKUP(K13043,'Base -Receita-Despesa'!$B:$AS,1,FALSE)</f>
        <v>Materiais</v>
      </c>
    </row>
    <row r="13044" spans="1:12" x14ac:dyDescent="0.3">
      <c r="A13044" s="286" t="str">
        <f t="shared" si="406"/>
        <v>2019</v>
      </c>
      <c r="B13044" s="205" t="s">
        <v>679</v>
      </c>
      <c r="C13044" s="205" t="s">
        <v>680</v>
      </c>
      <c r="D13044" s="72" t="str">
        <f t="shared" si="407"/>
        <v>set/2019</v>
      </c>
      <c r="E13044" s="206">
        <v>43712</v>
      </c>
      <c r="F13044" s="205">
        <v>382602</v>
      </c>
      <c r="G13044" s="205" t="s">
        <v>284</v>
      </c>
      <c r="H13044" s="207" t="s">
        <v>1027</v>
      </c>
      <c r="I13044" s="207" t="s">
        <v>242</v>
      </c>
      <c r="J13044" s="207">
        <v>-147.37</v>
      </c>
      <c r="K13044" s="79" t="str">
        <f>IFERROR(IFERROR(VLOOKUP(I13044,'DE-PARA'!B:D,3,0),VLOOKUP(I13044,'DE-PARA'!C:D,2,0)),"NÃO ENCONTRADO")</f>
        <v>Materiais</v>
      </c>
      <c r="L13044" s="56" t="str">
        <f>VLOOKUP(K13044,'Base -Receita-Despesa'!$B:$AS,1,FALSE)</f>
        <v>Materiais</v>
      </c>
    </row>
    <row r="13045" spans="1:12" x14ac:dyDescent="0.3">
      <c r="A13045" s="286" t="str">
        <f t="shared" si="406"/>
        <v>2019</v>
      </c>
      <c r="B13045" s="205" t="s">
        <v>679</v>
      </c>
      <c r="C13045" s="205" t="s">
        <v>680</v>
      </c>
      <c r="D13045" s="72" t="str">
        <f t="shared" si="407"/>
        <v>set/2019</v>
      </c>
      <c r="E13045" s="206">
        <v>43712</v>
      </c>
      <c r="F13045" s="205">
        <v>380219</v>
      </c>
      <c r="G13045" s="205" t="s">
        <v>284</v>
      </c>
      <c r="H13045" s="207" t="s">
        <v>1027</v>
      </c>
      <c r="I13045" s="207" t="s">
        <v>242</v>
      </c>
      <c r="J13045" s="208">
        <v>-1047.51</v>
      </c>
      <c r="K13045" s="79" t="str">
        <f>IFERROR(IFERROR(VLOOKUP(I13045,'DE-PARA'!B:D,3,0),VLOOKUP(I13045,'DE-PARA'!C:D,2,0)),"NÃO ENCONTRADO")</f>
        <v>Materiais</v>
      </c>
      <c r="L13045" s="56" t="str">
        <f>VLOOKUP(K13045,'Base -Receita-Despesa'!$B:$AS,1,FALSE)</f>
        <v>Materiais</v>
      </c>
    </row>
    <row r="13046" spans="1:12" x14ac:dyDescent="0.3">
      <c r="A13046" s="286" t="str">
        <f t="shared" si="406"/>
        <v>2019</v>
      </c>
      <c r="B13046" s="205" t="s">
        <v>679</v>
      </c>
      <c r="C13046" s="205" t="s">
        <v>680</v>
      </c>
      <c r="D13046" s="72" t="str">
        <f t="shared" si="407"/>
        <v>set/2019</v>
      </c>
      <c r="E13046" s="206">
        <v>43712</v>
      </c>
      <c r="F13046" s="205">
        <v>380218</v>
      </c>
      <c r="G13046" s="205" t="s">
        <v>284</v>
      </c>
      <c r="H13046" s="207" t="s">
        <v>1027</v>
      </c>
      <c r="I13046" s="207" t="s">
        <v>242</v>
      </c>
      <c r="J13046" s="207">
        <v>-890.23</v>
      </c>
      <c r="K13046" s="79" t="str">
        <f>IFERROR(IFERROR(VLOOKUP(I13046,'DE-PARA'!B:D,3,0),VLOOKUP(I13046,'DE-PARA'!C:D,2,0)),"NÃO ENCONTRADO")</f>
        <v>Materiais</v>
      </c>
      <c r="L13046" s="56" t="str">
        <f>VLOOKUP(K13046,'Base -Receita-Despesa'!$B:$AS,1,FALSE)</f>
        <v>Materiais</v>
      </c>
    </row>
    <row r="13047" spans="1:12" x14ac:dyDescent="0.3">
      <c r="A13047" s="286" t="str">
        <f t="shared" ref="A13047:A13110" si="408">IF(K13047="NÃO ENCONTRADO",0,RIGHT(D13047,4))</f>
        <v>2019</v>
      </c>
      <c r="B13047" s="205" t="s">
        <v>679</v>
      </c>
      <c r="C13047" s="205" t="s">
        <v>680</v>
      </c>
      <c r="D13047" s="72" t="str">
        <f t="shared" si="407"/>
        <v>set/2019</v>
      </c>
      <c r="E13047" s="206">
        <v>43712</v>
      </c>
      <c r="F13047" s="205">
        <v>380216</v>
      </c>
      <c r="G13047" s="205" t="s">
        <v>284</v>
      </c>
      <c r="H13047" s="207" t="s">
        <v>1027</v>
      </c>
      <c r="I13047" s="207" t="s">
        <v>242</v>
      </c>
      <c r="J13047" s="208">
        <v>-1302.52</v>
      </c>
      <c r="K13047" s="79" t="str">
        <f>IFERROR(IFERROR(VLOOKUP(I13047,'DE-PARA'!B:D,3,0),VLOOKUP(I13047,'DE-PARA'!C:D,2,0)),"NÃO ENCONTRADO")</f>
        <v>Materiais</v>
      </c>
      <c r="L13047" s="56" t="str">
        <f>VLOOKUP(K13047,'Base -Receita-Despesa'!$B:$AS,1,FALSE)</f>
        <v>Materiais</v>
      </c>
    </row>
    <row r="13048" spans="1:12" x14ac:dyDescent="0.3">
      <c r="A13048" s="286" t="str">
        <f t="shared" si="408"/>
        <v>2019</v>
      </c>
      <c r="B13048" s="205" t="s">
        <v>679</v>
      </c>
      <c r="C13048" s="205" t="s">
        <v>680</v>
      </c>
      <c r="D13048" s="72" t="str">
        <f t="shared" si="407"/>
        <v>set/2019</v>
      </c>
      <c r="E13048" s="206">
        <v>43712</v>
      </c>
      <c r="F13048" s="205">
        <v>380039</v>
      </c>
      <c r="G13048" s="205" t="s">
        <v>284</v>
      </c>
      <c r="H13048" s="207" t="s">
        <v>1027</v>
      </c>
      <c r="I13048" s="207" t="s">
        <v>242</v>
      </c>
      <c r="J13048" s="207">
        <v>-986.75</v>
      </c>
      <c r="K13048" s="79" t="str">
        <f>IFERROR(IFERROR(VLOOKUP(I13048,'DE-PARA'!B:D,3,0),VLOOKUP(I13048,'DE-PARA'!C:D,2,0)),"NÃO ENCONTRADO")</f>
        <v>Materiais</v>
      </c>
      <c r="L13048" s="56" t="str">
        <f>VLOOKUP(K13048,'Base -Receita-Despesa'!$B:$AS,1,FALSE)</f>
        <v>Materiais</v>
      </c>
    </row>
    <row r="13049" spans="1:12" x14ac:dyDescent="0.3">
      <c r="A13049" s="286" t="str">
        <f t="shared" si="408"/>
        <v>2019</v>
      </c>
      <c r="B13049" s="205" t="s">
        <v>679</v>
      </c>
      <c r="C13049" s="205" t="s">
        <v>680</v>
      </c>
      <c r="D13049" s="72" t="str">
        <f t="shared" si="407"/>
        <v>set/2019</v>
      </c>
      <c r="E13049" s="206">
        <v>43712</v>
      </c>
      <c r="F13049" s="205">
        <v>384013</v>
      </c>
      <c r="G13049" s="205" t="s">
        <v>284</v>
      </c>
      <c r="H13049" s="207" t="s">
        <v>1027</v>
      </c>
      <c r="I13049" s="207" t="s">
        <v>242</v>
      </c>
      <c r="J13049" s="207">
        <v>-325.63</v>
      </c>
      <c r="K13049" s="79" t="str">
        <f>IFERROR(IFERROR(VLOOKUP(I13049,'DE-PARA'!B:D,3,0),VLOOKUP(I13049,'DE-PARA'!C:D,2,0)),"NÃO ENCONTRADO")</f>
        <v>Materiais</v>
      </c>
      <c r="L13049" s="56" t="str">
        <f>VLOOKUP(K13049,'Base -Receita-Despesa'!$B:$AS,1,FALSE)</f>
        <v>Materiais</v>
      </c>
    </row>
    <row r="13050" spans="1:12" x14ac:dyDescent="0.3">
      <c r="A13050" s="286" t="str">
        <f t="shared" si="408"/>
        <v>2019</v>
      </c>
      <c r="B13050" s="205" t="s">
        <v>679</v>
      </c>
      <c r="C13050" s="205" t="s">
        <v>680</v>
      </c>
      <c r="D13050" s="72" t="str">
        <f t="shared" si="407"/>
        <v>set/2019</v>
      </c>
      <c r="E13050" s="206">
        <v>43712</v>
      </c>
      <c r="F13050" s="205">
        <v>378489</v>
      </c>
      <c r="G13050" s="205" t="s">
        <v>284</v>
      </c>
      <c r="H13050" s="207" t="s">
        <v>1027</v>
      </c>
      <c r="I13050" s="207" t="s">
        <v>242</v>
      </c>
      <c r="J13050" s="208">
        <v>-1215.94</v>
      </c>
      <c r="K13050" s="79" t="str">
        <f>IFERROR(IFERROR(VLOOKUP(I13050,'DE-PARA'!B:D,3,0),VLOOKUP(I13050,'DE-PARA'!C:D,2,0)),"NÃO ENCONTRADO")</f>
        <v>Materiais</v>
      </c>
      <c r="L13050" s="56" t="str">
        <f>VLOOKUP(K13050,'Base -Receita-Despesa'!$B:$AS,1,FALSE)</f>
        <v>Materiais</v>
      </c>
    </row>
    <row r="13051" spans="1:12" x14ac:dyDescent="0.3">
      <c r="A13051" s="286" t="str">
        <f t="shared" si="408"/>
        <v>2019</v>
      </c>
      <c r="B13051" s="205" t="s">
        <v>679</v>
      </c>
      <c r="C13051" s="205" t="s">
        <v>680</v>
      </c>
      <c r="D13051" s="72" t="str">
        <f t="shared" si="407"/>
        <v>set/2019</v>
      </c>
      <c r="E13051" s="206">
        <v>43712</v>
      </c>
      <c r="F13051" s="205">
        <v>380279</v>
      </c>
      <c r="G13051" s="205" t="s">
        <v>284</v>
      </c>
      <c r="H13051" s="207" t="s">
        <v>1027</v>
      </c>
      <c r="I13051" s="207" t="s">
        <v>242</v>
      </c>
      <c r="J13051" s="207">
        <v>-259.83999999999997</v>
      </c>
      <c r="K13051" s="79" t="str">
        <f>IFERROR(IFERROR(VLOOKUP(I13051,'DE-PARA'!B:D,3,0),VLOOKUP(I13051,'DE-PARA'!C:D,2,0)),"NÃO ENCONTRADO")</f>
        <v>Materiais</v>
      </c>
      <c r="L13051" s="56" t="str">
        <f>VLOOKUP(K13051,'Base -Receita-Despesa'!$B:$AS,1,FALSE)</f>
        <v>Materiais</v>
      </c>
    </row>
    <row r="13052" spans="1:12" x14ac:dyDescent="0.3">
      <c r="A13052" s="286" t="str">
        <f t="shared" si="408"/>
        <v>2019</v>
      </c>
      <c r="B13052" s="205" t="s">
        <v>679</v>
      </c>
      <c r="C13052" s="205" t="s">
        <v>680</v>
      </c>
      <c r="D13052" s="72" t="str">
        <f t="shared" si="407"/>
        <v>set/2019</v>
      </c>
      <c r="E13052" s="206">
        <v>43712</v>
      </c>
      <c r="F13052" s="205">
        <v>378340</v>
      </c>
      <c r="G13052" s="205" t="s">
        <v>284</v>
      </c>
      <c r="H13052" s="207" t="s">
        <v>1027</v>
      </c>
      <c r="I13052" s="207" t="s">
        <v>242</v>
      </c>
      <c r="J13052" s="208">
        <v>-1215.94</v>
      </c>
      <c r="K13052" s="79" t="str">
        <f>IFERROR(IFERROR(VLOOKUP(I13052,'DE-PARA'!B:D,3,0),VLOOKUP(I13052,'DE-PARA'!C:D,2,0)),"NÃO ENCONTRADO")</f>
        <v>Materiais</v>
      </c>
      <c r="L13052" s="56" t="str">
        <f>VLOOKUP(K13052,'Base -Receita-Despesa'!$B:$AS,1,FALSE)</f>
        <v>Materiais</v>
      </c>
    </row>
    <row r="13053" spans="1:12" x14ac:dyDescent="0.3">
      <c r="A13053" s="286" t="str">
        <f t="shared" si="408"/>
        <v>2019</v>
      </c>
      <c r="B13053" s="205" t="s">
        <v>679</v>
      </c>
      <c r="C13053" s="205" t="s">
        <v>680</v>
      </c>
      <c r="D13053" s="72" t="str">
        <f t="shared" si="407"/>
        <v>set/2019</v>
      </c>
      <c r="E13053" s="206">
        <v>43712</v>
      </c>
      <c r="F13053" s="205">
        <v>378480</v>
      </c>
      <c r="G13053" s="205" t="s">
        <v>284</v>
      </c>
      <c r="H13053" s="207" t="s">
        <v>1027</v>
      </c>
      <c r="I13053" s="207" t="s">
        <v>242</v>
      </c>
      <c r="J13053" s="208">
        <v>-1120.31</v>
      </c>
      <c r="K13053" s="79" t="str">
        <f>IFERROR(IFERROR(VLOOKUP(I13053,'DE-PARA'!B:D,3,0),VLOOKUP(I13053,'DE-PARA'!C:D,2,0)),"NÃO ENCONTRADO")</f>
        <v>Materiais</v>
      </c>
      <c r="L13053" s="56" t="str">
        <f>VLOOKUP(K13053,'Base -Receita-Despesa'!$B:$AS,1,FALSE)</f>
        <v>Materiais</v>
      </c>
    </row>
    <row r="13054" spans="1:12" x14ac:dyDescent="0.3">
      <c r="A13054" s="286" t="str">
        <f t="shared" si="408"/>
        <v>2019</v>
      </c>
      <c r="B13054" s="205" t="s">
        <v>679</v>
      </c>
      <c r="C13054" s="205" t="s">
        <v>680</v>
      </c>
      <c r="D13054" s="72" t="str">
        <f t="shared" si="407"/>
        <v>set/2019</v>
      </c>
      <c r="E13054" s="206">
        <v>43712</v>
      </c>
      <c r="F13054" s="205">
        <v>378337</v>
      </c>
      <c r="G13054" s="205" t="s">
        <v>284</v>
      </c>
      <c r="H13054" s="207" t="s">
        <v>1027</v>
      </c>
      <c r="I13054" s="207" t="s">
        <v>242</v>
      </c>
      <c r="J13054" s="207">
        <v>-890.23</v>
      </c>
      <c r="K13054" s="79" t="str">
        <f>IFERROR(IFERROR(VLOOKUP(I13054,'DE-PARA'!B:D,3,0),VLOOKUP(I13054,'DE-PARA'!C:D,2,0)),"NÃO ENCONTRADO")</f>
        <v>Materiais</v>
      </c>
      <c r="L13054" s="56" t="str">
        <f>VLOOKUP(K13054,'Base -Receita-Despesa'!$B:$AS,1,FALSE)</f>
        <v>Materiais</v>
      </c>
    </row>
    <row r="13055" spans="1:12" x14ac:dyDescent="0.3">
      <c r="A13055" s="286" t="str">
        <f t="shared" si="408"/>
        <v>2019</v>
      </c>
      <c r="B13055" s="205" t="s">
        <v>679</v>
      </c>
      <c r="C13055" s="205" t="s">
        <v>680</v>
      </c>
      <c r="D13055" s="72" t="str">
        <f t="shared" si="407"/>
        <v>set/2019</v>
      </c>
      <c r="E13055" s="206">
        <v>43712</v>
      </c>
      <c r="F13055" s="205">
        <v>378334</v>
      </c>
      <c r="G13055" s="205" t="s">
        <v>284</v>
      </c>
      <c r="H13055" s="207" t="s">
        <v>1027</v>
      </c>
      <c r="I13055" s="207" t="s">
        <v>242</v>
      </c>
      <c r="J13055" s="207">
        <v>-131.97999999999999</v>
      </c>
      <c r="K13055" s="79" t="str">
        <f>IFERROR(IFERROR(VLOOKUP(I13055,'DE-PARA'!B:D,3,0),VLOOKUP(I13055,'DE-PARA'!C:D,2,0)),"NÃO ENCONTRADO")</f>
        <v>Materiais</v>
      </c>
      <c r="L13055" s="56" t="str">
        <f>VLOOKUP(K13055,'Base -Receita-Despesa'!$B:$AS,1,FALSE)</f>
        <v>Materiais</v>
      </c>
    </row>
    <row r="13056" spans="1:12" x14ac:dyDescent="0.3">
      <c r="A13056" s="286" t="str">
        <f t="shared" si="408"/>
        <v>2019</v>
      </c>
      <c r="B13056" s="205" t="s">
        <v>679</v>
      </c>
      <c r="C13056" s="205" t="s">
        <v>680</v>
      </c>
      <c r="D13056" s="72" t="str">
        <f t="shared" si="407"/>
        <v>set/2019</v>
      </c>
      <c r="E13056" s="206">
        <v>43712</v>
      </c>
      <c r="F13056" s="205">
        <v>377377</v>
      </c>
      <c r="G13056" s="205" t="s">
        <v>284</v>
      </c>
      <c r="H13056" s="207" t="s">
        <v>1027</v>
      </c>
      <c r="I13056" s="207" t="s">
        <v>242</v>
      </c>
      <c r="J13056" s="207">
        <v>-27.61</v>
      </c>
      <c r="K13056" s="79" t="str">
        <f>IFERROR(IFERROR(VLOOKUP(I13056,'DE-PARA'!B:D,3,0),VLOOKUP(I13056,'DE-PARA'!C:D,2,0)),"NÃO ENCONTRADO")</f>
        <v>Materiais</v>
      </c>
      <c r="L13056" s="56" t="str">
        <f>VLOOKUP(K13056,'Base -Receita-Despesa'!$B:$AS,1,FALSE)</f>
        <v>Materiais</v>
      </c>
    </row>
    <row r="13057" spans="1:12" x14ac:dyDescent="0.3">
      <c r="A13057" s="286" t="str">
        <f t="shared" si="408"/>
        <v>2019</v>
      </c>
      <c r="B13057" s="205" t="s">
        <v>679</v>
      </c>
      <c r="C13057" s="205" t="s">
        <v>680</v>
      </c>
      <c r="D13057" s="72" t="str">
        <f t="shared" si="407"/>
        <v>set/2019</v>
      </c>
      <c r="E13057" s="206">
        <v>43712</v>
      </c>
      <c r="F13057" s="205">
        <v>374322</v>
      </c>
      <c r="G13057" s="205" t="s">
        <v>284</v>
      </c>
      <c r="H13057" s="207" t="s">
        <v>1027</v>
      </c>
      <c r="I13057" s="207" t="s">
        <v>242</v>
      </c>
      <c r="J13057" s="207">
        <v>-165.43</v>
      </c>
      <c r="K13057" s="79" t="str">
        <f>IFERROR(IFERROR(VLOOKUP(I13057,'DE-PARA'!B:D,3,0),VLOOKUP(I13057,'DE-PARA'!C:D,2,0)),"NÃO ENCONTRADO")</f>
        <v>Materiais</v>
      </c>
      <c r="L13057" s="56" t="str">
        <f>VLOOKUP(K13057,'Base -Receita-Despesa'!$B:$AS,1,FALSE)</f>
        <v>Materiais</v>
      </c>
    </row>
    <row r="13058" spans="1:12" x14ac:dyDescent="0.3">
      <c r="A13058" s="286" t="str">
        <f t="shared" si="408"/>
        <v>2019</v>
      </c>
      <c r="B13058" s="205" t="s">
        <v>679</v>
      </c>
      <c r="C13058" s="205" t="s">
        <v>680</v>
      </c>
      <c r="D13058" s="72" t="str">
        <f t="shared" si="407"/>
        <v>set/2019</v>
      </c>
      <c r="E13058" s="206">
        <v>43712</v>
      </c>
      <c r="F13058" s="205">
        <v>377380</v>
      </c>
      <c r="G13058" s="205" t="s">
        <v>284</v>
      </c>
      <c r="H13058" s="207" t="s">
        <v>1027</v>
      </c>
      <c r="I13058" s="207" t="s">
        <v>242</v>
      </c>
      <c r="J13058" s="207">
        <v>-505.49</v>
      </c>
      <c r="K13058" s="79" t="str">
        <f>IFERROR(IFERROR(VLOOKUP(I13058,'DE-PARA'!B:D,3,0),VLOOKUP(I13058,'DE-PARA'!C:D,2,0)),"NÃO ENCONTRADO")</f>
        <v>Materiais</v>
      </c>
      <c r="L13058" s="56" t="str">
        <f>VLOOKUP(K13058,'Base -Receita-Despesa'!$B:$AS,1,FALSE)</f>
        <v>Materiais</v>
      </c>
    </row>
    <row r="13059" spans="1:12" x14ac:dyDescent="0.3">
      <c r="A13059" s="286" t="str">
        <f t="shared" si="408"/>
        <v>2019</v>
      </c>
      <c r="B13059" s="205" t="s">
        <v>679</v>
      </c>
      <c r="C13059" s="205" t="s">
        <v>680</v>
      </c>
      <c r="D13059" s="72" t="str">
        <f t="shared" si="407"/>
        <v>set/2019</v>
      </c>
      <c r="E13059" s="206">
        <v>43712</v>
      </c>
      <c r="F13059" s="205">
        <v>377330</v>
      </c>
      <c r="G13059" s="205" t="s">
        <v>284</v>
      </c>
      <c r="H13059" s="207" t="s">
        <v>1027</v>
      </c>
      <c r="I13059" s="207" t="s">
        <v>242</v>
      </c>
      <c r="J13059" s="208">
        <v>-1253.27</v>
      </c>
      <c r="K13059" s="79" t="str">
        <f>IFERROR(IFERROR(VLOOKUP(I13059,'DE-PARA'!B:D,3,0),VLOOKUP(I13059,'DE-PARA'!C:D,2,0)),"NÃO ENCONTRADO")</f>
        <v>Materiais</v>
      </c>
      <c r="L13059" s="56" t="str">
        <f>VLOOKUP(K13059,'Base -Receita-Despesa'!$B:$AS,1,FALSE)</f>
        <v>Materiais</v>
      </c>
    </row>
    <row r="13060" spans="1:12" x14ac:dyDescent="0.3">
      <c r="A13060" s="286" t="str">
        <f t="shared" si="408"/>
        <v>2019</v>
      </c>
      <c r="B13060" s="205" t="s">
        <v>679</v>
      </c>
      <c r="C13060" s="205" t="s">
        <v>680</v>
      </c>
      <c r="D13060" s="72" t="str">
        <f t="shared" ref="D13060:D13123" si="409">TEXT(E13060,"mmm/aaaa")</f>
        <v>set/2019</v>
      </c>
      <c r="E13060" s="206">
        <v>43712</v>
      </c>
      <c r="F13060" s="205">
        <v>376180</v>
      </c>
      <c r="G13060" s="205" t="s">
        <v>284</v>
      </c>
      <c r="H13060" s="207" t="s">
        <v>1027</v>
      </c>
      <c r="I13060" s="207" t="s">
        <v>242</v>
      </c>
      <c r="J13060" s="207">
        <v>-263.95</v>
      </c>
      <c r="K13060" s="79" t="str">
        <f>IFERROR(IFERROR(VLOOKUP(I13060,'DE-PARA'!B:D,3,0),VLOOKUP(I13060,'DE-PARA'!C:D,2,0)),"NÃO ENCONTRADO")</f>
        <v>Materiais</v>
      </c>
      <c r="L13060" s="56" t="str">
        <f>VLOOKUP(K13060,'Base -Receita-Despesa'!$B:$AS,1,FALSE)</f>
        <v>Materiais</v>
      </c>
    </row>
    <row r="13061" spans="1:12" x14ac:dyDescent="0.3">
      <c r="A13061" s="286" t="str">
        <f t="shared" si="408"/>
        <v>2019</v>
      </c>
      <c r="B13061" s="205" t="s">
        <v>679</v>
      </c>
      <c r="C13061" s="205" t="s">
        <v>680</v>
      </c>
      <c r="D13061" s="72" t="str">
        <f t="shared" si="409"/>
        <v>set/2019</v>
      </c>
      <c r="E13061" s="206">
        <v>43712</v>
      </c>
      <c r="F13061" s="205">
        <v>378336</v>
      </c>
      <c r="G13061" s="205" t="s">
        <v>284</v>
      </c>
      <c r="H13061" s="207" t="s">
        <v>1027</v>
      </c>
      <c r="I13061" s="207" t="s">
        <v>242</v>
      </c>
      <c r="J13061" s="207">
        <v>-269.91000000000003</v>
      </c>
      <c r="K13061" s="79" t="str">
        <f>IFERROR(IFERROR(VLOOKUP(I13061,'DE-PARA'!B:D,3,0),VLOOKUP(I13061,'DE-PARA'!C:D,2,0)),"NÃO ENCONTRADO")</f>
        <v>Materiais</v>
      </c>
      <c r="L13061" s="56" t="str">
        <f>VLOOKUP(K13061,'Base -Receita-Despesa'!$B:$AS,1,FALSE)</f>
        <v>Materiais</v>
      </c>
    </row>
    <row r="13062" spans="1:12" x14ac:dyDescent="0.3">
      <c r="A13062" s="286" t="str">
        <f t="shared" si="408"/>
        <v>2019</v>
      </c>
      <c r="B13062" s="205" t="s">
        <v>679</v>
      </c>
      <c r="C13062" s="205" t="s">
        <v>680</v>
      </c>
      <c r="D13062" s="72" t="str">
        <f t="shared" si="409"/>
        <v>set/2019</v>
      </c>
      <c r="E13062" s="206">
        <v>43712</v>
      </c>
      <c r="F13062" s="205">
        <v>377665</v>
      </c>
      <c r="G13062" s="205" t="s">
        <v>284</v>
      </c>
      <c r="H13062" s="207" t="s">
        <v>1027</v>
      </c>
      <c r="I13062" s="207" t="s">
        <v>242</v>
      </c>
      <c r="J13062" s="207">
        <v>-158.5</v>
      </c>
      <c r="K13062" s="79" t="str">
        <f>IFERROR(IFERROR(VLOOKUP(I13062,'DE-PARA'!B:D,3,0),VLOOKUP(I13062,'DE-PARA'!C:D,2,0)),"NÃO ENCONTRADO")</f>
        <v>Materiais</v>
      </c>
      <c r="L13062" s="56" t="str">
        <f>VLOOKUP(K13062,'Base -Receita-Despesa'!$B:$AS,1,FALSE)</f>
        <v>Materiais</v>
      </c>
    </row>
    <row r="13063" spans="1:12" x14ac:dyDescent="0.3">
      <c r="A13063" s="286" t="str">
        <f t="shared" si="408"/>
        <v>2019</v>
      </c>
      <c r="B13063" s="205" t="s">
        <v>679</v>
      </c>
      <c r="C13063" s="205" t="s">
        <v>680</v>
      </c>
      <c r="D13063" s="72" t="str">
        <f t="shared" si="409"/>
        <v>set/2019</v>
      </c>
      <c r="E13063" s="206">
        <v>43712</v>
      </c>
      <c r="F13063" s="205">
        <v>376178</v>
      </c>
      <c r="G13063" s="205" t="s">
        <v>284</v>
      </c>
      <c r="H13063" s="207" t="s">
        <v>1027</v>
      </c>
      <c r="I13063" s="207" t="s">
        <v>242</v>
      </c>
      <c r="J13063" s="207">
        <v>-298.99</v>
      </c>
      <c r="K13063" s="79" t="str">
        <f>IFERROR(IFERROR(VLOOKUP(I13063,'DE-PARA'!B:D,3,0),VLOOKUP(I13063,'DE-PARA'!C:D,2,0)),"NÃO ENCONTRADO")</f>
        <v>Materiais</v>
      </c>
      <c r="L13063" s="56" t="str">
        <f>VLOOKUP(K13063,'Base -Receita-Despesa'!$B:$AS,1,FALSE)</f>
        <v>Materiais</v>
      </c>
    </row>
    <row r="13064" spans="1:12" x14ac:dyDescent="0.3">
      <c r="A13064" s="286" t="str">
        <f t="shared" si="408"/>
        <v>2019</v>
      </c>
      <c r="B13064" s="205" t="s">
        <v>679</v>
      </c>
      <c r="C13064" s="205" t="s">
        <v>680</v>
      </c>
      <c r="D13064" s="72" t="str">
        <f t="shared" si="409"/>
        <v>set/2019</v>
      </c>
      <c r="E13064" s="206">
        <v>43712</v>
      </c>
      <c r="F13064" s="205">
        <v>372035</v>
      </c>
      <c r="G13064" s="205" t="s">
        <v>284</v>
      </c>
      <c r="H13064" s="207" t="s">
        <v>1027</v>
      </c>
      <c r="I13064" s="207" t="s">
        <v>242</v>
      </c>
      <c r="J13064" s="207">
        <v>-91.8</v>
      </c>
      <c r="K13064" s="79" t="str">
        <f>IFERROR(IFERROR(VLOOKUP(I13064,'DE-PARA'!B:D,3,0),VLOOKUP(I13064,'DE-PARA'!C:D,2,0)),"NÃO ENCONTRADO")</f>
        <v>Materiais</v>
      </c>
      <c r="L13064" s="56" t="str">
        <f>VLOOKUP(K13064,'Base -Receita-Despesa'!$B:$AS,1,FALSE)</f>
        <v>Materiais</v>
      </c>
    </row>
    <row r="13065" spans="1:12" x14ac:dyDescent="0.3">
      <c r="A13065" s="286" t="str">
        <f t="shared" si="408"/>
        <v>2019</v>
      </c>
      <c r="B13065" s="205" t="s">
        <v>679</v>
      </c>
      <c r="C13065" s="205" t="s">
        <v>680</v>
      </c>
      <c r="D13065" s="72" t="str">
        <f t="shared" si="409"/>
        <v>set/2019</v>
      </c>
      <c r="E13065" s="206">
        <v>43712</v>
      </c>
      <c r="F13065" s="205">
        <v>377385</v>
      </c>
      <c r="G13065" s="205" t="s">
        <v>284</v>
      </c>
      <c r="H13065" s="207" t="s">
        <v>1027</v>
      </c>
      <c r="I13065" s="207" t="s">
        <v>242</v>
      </c>
      <c r="J13065" s="207">
        <v>-986.75</v>
      </c>
      <c r="K13065" s="79" t="str">
        <f>IFERROR(IFERROR(VLOOKUP(I13065,'DE-PARA'!B:D,3,0),VLOOKUP(I13065,'DE-PARA'!C:D,2,0)),"NÃO ENCONTRADO")</f>
        <v>Materiais</v>
      </c>
      <c r="L13065" s="56" t="str">
        <f>VLOOKUP(K13065,'Base -Receita-Despesa'!$B:$AS,1,FALSE)</f>
        <v>Materiais</v>
      </c>
    </row>
    <row r="13066" spans="1:12" x14ac:dyDescent="0.3">
      <c r="A13066" s="286" t="str">
        <f t="shared" si="408"/>
        <v>2019</v>
      </c>
      <c r="B13066" s="205" t="s">
        <v>679</v>
      </c>
      <c r="C13066" s="205" t="s">
        <v>680</v>
      </c>
      <c r="D13066" s="72" t="str">
        <f t="shared" si="409"/>
        <v>set/2019</v>
      </c>
      <c r="E13066" s="206">
        <v>43712</v>
      </c>
      <c r="F13066" s="205">
        <v>378341</v>
      </c>
      <c r="G13066" s="205" t="s">
        <v>284</v>
      </c>
      <c r="H13066" s="207" t="s">
        <v>1027</v>
      </c>
      <c r="I13066" s="207" t="s">
        <v>242</v>
      </c>
      <c r="J13066" s="207">
        <v>-583.29999999999995</v>
      </c>
      <c r="K13066" s="79" t="str">
        <f>IFERROR(IFERROR(VLOOKUP(I13066,'DE-PARA'!B:D,3,0),VLOOKUP(I13066,'DE-PARA'!C:D,2,0)),"NÃO ENCONTRADO")</f>
        <v>Materiais</v>
      </c>
      <c r="L13066" s="56" t="str">
        <f>VLOOKUP(K13066,'Base -Receita-Despesa'!$B:$AS,1,FALSE)</f>
        <v>Materiais</v>
      </c>
    </row>
    <row r="13067" spans="1:12" x14ac:dyDescent="0.3">
      <c r="A13067" s="286" t="str">
        <f t="shared" si="408"/>
        <v>2019</v>
      </c>
      <c r="B13067" s="205" t="s">
        <v>679</v>
      </c>
      <c r="C13067" s="205" t="s">
        <v>680</v>
      </c>
      <c r="D13067" s="72" t="str">
        <f t="shared" si="409"/>
        <v>set/2019</v>
      </c>
      <c r="E13067" s="206">
        <v>43712</v>
      </c>
      <c r="F13067" s="205">
        <v>377381</v>
      </c>
      <c r="G13067" s="205" t="s">
        <v>284</v>
      </c>
      <c r="H13067" s="207" t="s">
        <v>1027</v>
      </c>
      <c r="I13067" s="207" t="s">
        <v>242</v>
      </c>
      <c r="J13067" s="207">
        <v>-583.29999999999995</v>
      </c>
      <c r="K13067" s="79" t="str">
        <f>IFERROR(IFERROR(VLOOKUP(I13067,'DE-PARA'!B:D,3,0),VLOOKUP(I13067,'DE-PARA'!C:D,2,0)),"NÃO ENCONTRADO")</f>
        <v>Materiais</v>
      </c>
      <c r="L13067" s="56" t="str">
        <f>VLOOKUP(K13067,'Base -Receita-Despesa'!$B:$AS,1,FALSE)</f>
        <v>Materiais</v>
      </c>
    </row>
    <row r="13068" spans="1:12" x14ac:dyDescent="0.3">
      <c r="A13068" s="286" t="str">
        <f t="shared" si="408"/>
        <v>2019</v>
      </c>
      <c r="B13068" s="205" t="s">
        <v>679</v>
      </c>
      <c r="C13068" s="205" t="s">
        <v>680</v>
      </c>
      <c r="D13068" s="72" t="str">
        <f t="shared" si="409"/>
        <v>set/2019</v>
      </c>
      <c r="E13068" s="206">
        <v>43712</v>
      </c>
      <c r="F13068" s="205">
        <v>376582</v>
      </c>
      <c r="G13068" s="205" t="s">
        <v>284</v>
      </c>
      <c r="H13068" s="207" t="s">
        <v>1027</v>
      </c>
      <c r="I13068" s="207" t="s">
        <v>242</v>
      </c>
      <c r="J13068" s="207">
        <v>-293.39999999999998</v>
      </c>
      <c r="K13068" s="79" t="str">
        <f>IFERROR(IFERROR(VLOOKUP(I13068,'DE-PARA'!B:D,3,0),VLOOKUP(I13068,'DE-PARA'!C:D,2,0)),"NÃO ENCONTRADO")</f>
        <v>Materiais</v>
      </c>
      <c r="L13068" s="56" t="str">
        <f>VLOOKUP(K13068,'Base -Receita-Despesa'!$B:$AS,1,FALSE)</f>
        <v>Materiais</v>
      </c>
    </row>
    <row r="13069" spans="1:12" x14ac:dyDescent="0.3">
      <c r="A13069" s="286" t="str">
        <f t="shared" si="408"/>
        <v>2019</v>
      </c>
      <c r="B13069" s="205" t="s">
        <v>679</v>
      </c>
      <c r="C13069" s="205" t="s">
        <v>680</v>
      </c>
      <c r="D13069" s="72" t="str">
        <f t="shared" si="409"/>
        <v>set/2019</v>
      </c>
      <c r="E13069" s="206">
        <v>43712</v>
      </c>
      <c r="F13069" s="205">
        <v>377369</v>
      </c>
      <c r="G13069" s="205" t="s">
        <v>284</v>
      </c>
      <c r="H13069" s="207" t="s">
        <v>1027</v>
      </c>
      <c r="I13069" s="207" t="s">
        <v>242</v>
      </c>
      <c r="J13069" s="207">
        <v>-266.52</v>
      </c>
      <c r="K13069" s="79" t="str">
        <f>IFERROR(IFERROR(VLOOKUP(I13069,'DE-PARA'!B:D,3,0),VLOOKUP(I13069,'DE-PARA'!C:D,2,0)),"NÃO ENCONTRADO")</f>
        <v>Materiais</v>
      </c>
      <c r="L13069" s="56" t="str">
        <f>VLOOKUP(K13069,'Base -Receita-Despesa'!$B:$AS,1,FALSE)</f>
        <v>Materiais</v>
      </c>
    </row>
    <row r="13070" spans="1:12" x14ac:dyDescent="0.3">
      <c r="A13070" s="286" t="str">
        <f t="shared" si="408"/>
        <v>2019</v>
      </c>
      <c r="B13070" s="205" t="s">
        <v>679</v>
      </c>
      <c r="C13070" s="205" t="s">
        <v>680</v>
      </c>
      <c r="D13070" s="72" t="str">
        <f t="shared" si="409"/>
        <v>set/2019</v>
      </c>
      <c r="E13070" s="206">
        <v>43712</v>
      </c>
      <c r="F13070" s="205">
        <v>378344</v>
      </c>
      <c r="G13070" s="205" t="s">
        <v>284</v>
      </c>
      <c r="H13070" s="207" t="s">
        <v>1027</v>
      </c>
      <c r="I13070" s="207" t="s">
        <v>242</v>
      </c>
      <c r="J13070" s="207">
        <v>-583.29999999999995</v>
      </c>
      <c r="K13070" s="79" t="str">
        <f>IFERROR(IFERROR(VLOOKUP(I13070,'DE-PARA'!B:D,3,0),VLOOKUP(I13070,'DE-PARA'!C:D,2,0)),"NÃO ENCONTRADO")</f>
        <v>Materiais</v>
      </c>
      <c r="L13070" s="56" t="str">
        <f>VLOOKUP(K13070,'Base -Receita-Despesa'!$B:$AS,1,FALSE)</f>
        <v>Materiais</v>
      </c>
    </row>
    <row r="13071" spans="1:12" x14ac:dyDescent="0.3">
      <c r="A13071" s="286" t="str">
        <f t="shared" si="408"/>
        <v>2019</v>
      </c>
      <c r="B13071" s="205" t="s">
        <v>679</v>
      </c>
      <c r="C13071" s="205" t="s">
        <v>680</v>
      </c>
      <c r="D13071" s="72" t="str">
        <f t="shared" si="409"/>
        <v>set/2019</v>
      </c>
      <c r="E13071" s="206">
        <v>43712</v>
      </c>
      <c r="F13071" s="205">
        <v>376609</v>
      </c>
      <c r="G13071" s="205" t="s">
        <v>284</v>
      </c>
      <c r="H13071" s="207" t="s">
        <v>1027</v>
      </c>
      <c r="I13071" s="207" t="s">
        <v>242</v>
      </c>
      <c r="J13071" s="207">
        <v>-158.5</v>
      </c>
      <c r="K13071" s="79" t="str">
        <f>IFERROR(IFERROR(VLOOKUP(I13071,'DE-PARA'!B:D,3,0),VLOOKUP(I13071,'DE-PARA'!C:D,2,0)),"NÃO ENCONTRADO")</f>
        <v>Materiais</v>
      </c>
      <c r="L13071" s="56" t="str">
        <f>VLOOKUP(K13071,'Base -Receita-Despesa'!$B:$AS,1,FALSE)</f>
        <v>Materiais</v>
      </c>
    </row>
    <row r="13072" spans="1:12" x14ac:dyDescent="0.3">
      <c r="A13072" s="286" t="str">
        <f t="shared" si="408"/>
        <v>2019</v>
      </c>
      <c r="B13072" s="205" t="s">
        <v>679</v>
      </c>
      <c r="C13072" s="205" t="s">
        <v>680</v>
      </c>
      <c r="D13072" s="72" t="str">
        <f t="shared" si="409"/>
        <v>set/2019</v>
      </c>
      <c r="E13072" s="206">
        <v>43712</v>
      </c>
      <c r="F13072" s="205">
        <v>380045</v>
      </c>
      <c r="G13072" s="205" t="s">
        <v>284</v>
      </c>
      <c r="H13072" s="207" t="s">
        <v>1027</v>
      </c>
      <c r="I13072" s="207" t="s">
        <v>242</v>
      </c>
      <c r="J13072" s="207">
        <v>-942.39</v>
      </c>
      <c r="K13072" s="79" t="str">
        <f>IFERROR(IFERROR(VLOOKUP(I13072,'DE-PARA'!B:D,3,0),VLOOKUP(I13072,'DE-PARA'!C:D,2,0)),"NÃO ENCONTRADO")</f>
        <v>Materiais</v>
      </c>
      <c r="L13072" s="56" t="str">
        <f>VLOOKUP(K13072,'Base -Receita-Despesa'!$B:$AS,1,FALSE)</f>
        <v>Materiais</v>
      </c>
    </row>
    <row r="13073" spans="1:12" x14ac:dyDescent="0.3">
      <c r="A13073" s="286" t="str">
        <f t="shared" si="408"/>
        <v>2019</v>
      </c>
      <c r="B13073" s="205" t="s">
        <v>679</v>
      </c>
      <c r="C13073" s="205" t="s">
        <v>680</v>
      </c>
      <c r="D13073" s="72" t="str">
        <f t="shared" si="409"/>
        <v>set/2019</v>
      </c>
      <c r="E13073" s="206">
        <v>43712</v>
      </c>
      <c r="F13073" s="205">
        <v>377371</v>
      </c>
      <c r="G13073" s="205" t="s">
        <v>284</v>
      </c>
      <c r="H13073" s="207" t="s">
        <v>1027</v>
      </c>
      <c r="I13073" s="207" t="s">
        <v>242</v>
      </c>
      <c r="J13073" s="207">
        <v>-165.43</v>
      </c>
      <c r="K13073" s="79" t="str">
        <f>IFERROR(IFERROR(VLOOKUP(I13073,'DE-PARA'!B:D,3,0),VLOOKUP(I13073,'DE-PARA'!C:D,2,0)),"NÃO ENCONTRADO")</f>
        <v>Materiais</v>
      </c>
      <c r="L13073" s="56" t="str">
        <f>VLOOKUP(K13073,'Base -Receita-Despesa'!$B:$AS,1,FALSE)</f>
        <v>Materiais</v>
      </c>
    </row>
    <row r="13074" spans="1:12" x14ac:dyDescent="0.3">
      <c r="A13074" s="286" t="str">
        <f t="shared" si="408"/>
        <v>2019</v>
      </c>
      <c r="B13074" s="205" t="s">
        <v>679</v>
      </c>
      <c r="C13074" s="205" t="s">
        <v>680</v>
      </c>
      <c r="D13074" s="72" t="str">
        <f t="shared" si="409"/>
        <v>set/2019</v>
      </c>
      <c r="E13074" s="206">
        <v>43712</v>
      </c>
      <c r="F13074" s="205">
        <v>375477</v>
      </c>
      <c r="G13074" s="205" t="s">
        <v>284</v>
      </c>
      <c r="H13074" s="207" t="s">
        <v>1027</v>
      </c>
      <c r="I13074" s="207" t="s">
        <v>242</v>
      </c>
      <c r="J13074" s="207">
        <v>-583.29999999999995</v>
      </c>
      <c r="K13074" s="79" t="str">
        <f>IFERROR(IFERROR(VLOOKUP(I13074,'DE-PARA'!B:D,3,0),VLOOKUP(I13074,'DE-PARA'!C:D,2,0)),"NÃO ENCONTRADO")</f>
        <v>Materiais</v>
      </c>
      <c r="L13074" s="56" t="str">
        <f>VLOOKUP(K13074,'Base -Receita-Despesa'!$B:$AS,1,FALSE)</f>
        <v>Materiais</v>
      </c>
    </row>
    <row r="13075" spans="1:12" x14ac:dyDescent="0.3">
      <c r="A13075" s="286" t="str">
        <f t="shared" si="408"/>
        <v>2019</v>
      </c>
      <c r="B13075" s="205" t="s">
        <v>679</v>
      </c>
      <c r="C13075" s="205" t="s">
        <v>680</v>
      </c>
      <c r="D13075" s="72" t="str">
        <f t="shared" si="409"/>
        <v>set/2019</v>
      </c>
      <c r="E13075" s="206">
        <v>43712</v>
      </c>
      <c r="F13075" s="205">
        <v>377427</v>
      </c>
      <c r="G13075" s="205" t="s">
        <v>284</v>
      </c>
      <c r="H13075" s="207" t="s">
        <v>1027</v>
      </c>
      <c r="I13075" s="207" t="s">
        <v>242</v>
      </c>
      <c r="J13075" s="208">
        <v>-1061.32</v>
      </c>
      <c r="K13075" s="79" t="str">
        <f>IFERROR(IFERROR(VLOOKUP(I13075,'DE-PARA'!B:D,3,0),VLOOKUP(I13075,'DE-PARA'!C:D,2,0)),"NÃO ENCONTRADO")</f>
        <v>Materiais</v>
      </c>
      <c r="L13075" s="56" t="str">
        <f>VLOOKUP(K13075,'Base -Receita-Despesa'!$B:$AS,1,FALSE)</f>
        <v>Materiais</v>
      </c>
    </row>
    <row r="13076" spans="1:12" x14ac:dyDescent="0.3">
      <c r="A13076" s="286" t="str">
        <f t="shared" si="408"/>
        <v>2019</v>
      </c>
      <c r="B13076" s="205" t="s">
        <v>679</v>
      </c>
      <c r="C13076" s="205" t="s">
        <v>680</v>
      </c>
      <c r="D13076" s="72" t="str">
        <f t="shared" si="409"/>
        <v>set/2019</v>
      </c>
      <c r="E13076" s="206">
        <v>43712</v>
      </c>
      <c r="F13076" s="205">
        <v>376593</v>
      </c>
      <c r="G13076" s="205" t="s">
        <v>284</v>
      </c>
      <c r="H13076" s="207" t="s">
        <v>1027</v>
      </c>
      <c r="I13076" s="207" t="s">
        <v>242</v>
      </c>
      <c r="J13076" s="208">
        <v>-1166.5</v>
      </c>
      <c r="K13076" s="79" t="str">
        <f>IFERROR(IFERROR(VLOOKUP(I13076,'DE-PARA'!B:D,3,0),VLOOKUP(I13076,'DE-PARA'!C:D,2,0)),"NÃO ENCONTRADO")</f>
        <v>Materiais</v>
      </c>
      <c r="L13076" s="56" t="str">
        <f>VLOOKUP(K13076,'Base -Receita-Despesa'!$B:$AS,1,FALSE)</f>
        <v>Materiais</v>
      </c>
    </row>
    <row r="13077" spans="1:12" x14ac:dyDescent="0.3">
      <c r="A13077" s="286" t="str">
        <f t="shared" si="408"/>
        <v>2019</v>
      </c>
      <c r="B13077" s="205" t="s">
        <v>679</v>
      </c>
      <c r="C13077" s="205" t="s">
        <v>680</v>
      </c>
      <c r="D13077" s="72" t="str">
        <f t="shared" si="409"/>
        <v>set/2019</v>
      </c>
      <c r="E13077" s="206">
        <v>43712</v>
      </c>
      <c r="F13077" s="205">
        <v>376142</v>
      </c>
      <c r="G13077" s="205" t="s">
        <v>284</v>
      </c>
      <c r="H13077" s="207" t="s">
        <v>1027</v>
      </c>
      <c r="I13077" s="207" t="s">
        <v>242</v>
      </c>
      <c r="J13077" s="207">
        <v>-553.24</v>
      </c>
      <c r="K13077" s="79" t="str">
        <f>IFERROR(IFERROR(VLOOKUP(I13077,'DE-PARA'!B:D,3,0),VLOOKUP(I13077,'DE-PARA'!C:D,2,0)),"NÃO ENCONTRADO")</f>
        <v>Materiais</v>
      </c>
      <c r="L13077" s="56" t="str">
        <f>VLOOKUP(K13077,'Base -Receita-Despesa'!$B:$AS,1,FALSE)</f>
        <v>Materiais</v>
      </c>
    </row>
    <row r="13078" spans="1:12" x14ac:dyDescent="0.3">
      <c r="A13078" s="286" t="str">
        <f t="shared" si="408"/>
        <v>2019</v>
      </c>
      <c r="B13078" s="205" t="s">
        <v>679</v>
      </c>
      <c r="C13078" s="205" t="s">
        <v>680</v>
      </c>
      <c r="D13078" s="72" t="str">
        <f t="shared" si="409"/>
        <v>set/2019</v>
      </c>
      <c r="E13078" s="206">
        <v>43712</v>
      </c>
      <c r="F13078" s="205">
        <v>384393</v>
      </c>
      <c r="G13078" s="205" t="s">
        <v>284</v>
      </c>
      <c r="H13078" s="207" t="s">
        <v>1027</v>
      </c>
      <c r="I13078" s="207" t="s">
        <v>242</v>
      </c>
      <c r="J13078" s="208">
        <v>-1600</v>
      </c>
      <c r="K13078" s="79" t="str">
        <f>IFERROR(IFERROR(VLOOKUP(I13078,'DE-PARA'!B:D,3,0),VLOOKUP(I13078,'DE-PARA'!C:D,2,0)),"NÃO ENCONTRADO")</f>
        <v>Materiais</v>
      </c>
      <c r="L13078" s="56" t="str">
        <f>VLOOKUP(K13078,'Base -Receita-Despesa'!$B:$AS,1,FALSE)</f>
        <v>Materiais</v>
      </c>
    </row>
    <row r="13079" spans="1:12" x14ac:dyDescent="0.3">
      <c r="A13079" s="286" t="str">
        <f t="shared" si="408"/>
        <v>2019</v>
      </c>
      <c r="B13079" s="205" t="s">
        <v>679</v>
      </c>
      <c r="C13079" s="205" t="s">
        <v>680</v>
      </c>
      <c r="D13079" s="72" t="str">
        <f t="shared" si="409"/>
        <v>set/2019</v>
      </c>
      <c r="E13079" s="206">
        <v>43712</v>
      </c>
      <c r="F13079" s="205">
        <v>394</v>
      </c>
      <c r="G13079" s="205" t="s">
        <v>284</v>
      </c>
      <c r="H13079" s="207" t="s">
        <v>339</v>
      </c>
      <c r="I13079" s="207" t="s">
        <v>164</v>
      </c>
      <c r="J13079" s="208">
        <v>-24900</v>
      </c>
      <c r="K13079" s="79" t="str">
        <f>IFERROR(IFERROR(VLOOKUP(I13079,'DE-PARA'!B:D,3,0),VLOOKUP(I13079,'DE-PARA'!C:D,2,0)),"NÃO ENCONTRADO")</f>
        <v>Serviços</v>
      </c>
      <c r="L13079" s="56" t="str">
        <f>VLOOKUP(K13079,'Base -Receita-Despesa'!$B:$AS,1,FALSE)</f>
        <v>Serviços</v>
      </c>
    </row>
    <row r="13080" spans="1:12" x14ac:dyDescent="0.3">
      <c r="A13080" s="286" t="str">
        <f t="shared" si="408"/>
        <v>2019</v>
      </c>
      <c r="B13080" s="205" t="s">
        <v>679</v>
      </c>
      <c r="C13080" s="205" t="s">
        <v>680</v>
      </c>
      <c r="D13080" s="72" t="str">
        <f t="shared" si="409"/>
        <v>set/2019</v>
      </c>
      <c r="E13080" s="206">
        <v>43712</v>
      </c>
      <c r="F13080" s="205">
        <v>126</v>
      </c>
      <c r="G13080" s="205" t="s">
        <v>284</v>
      </c>
      <c r="H13080" s="207" t="s">
        <v>325</v>
      </c>
      <c r="I13080" s="207" t="s">
        <v>150</v>
      </c>
      <c r="J13080" s="208">
        <v>-37990.800000000003</v>
      </c>
      <c r="K13080" s="79" t="str">
        <f>IFERROR(IFERROR(VLOOKUP(I13080,'DE-PARA'!B:D,3,0),VLOOKUP(I13080,'DE-PARA'!C:D,2,0)),"NÃO ENCONTRADO")</f>
        <v>Serviços</v>
      </c>
      <c r="L13080" s="56" t="str">
        <f>VLOOKUP(K13080,'Base -Receita-Despesa'!$B:$AS,1,FALSE)</f>
        <v>Serviços</v>
      </c>
    </row>
    <row r="13081" spans="1:12" x14ac:dyDescent="0.3">
      <c r="A13081" s="286" t="str">
        <f t="shared" si="408"/>
        <v>2019</v>
      </c>
      <c r="B13081" s="205" t="s">
        <v>679</v>
      </c>
      <c r="C13081" s="205" t="s">
        <v>680</v>
      </c>
      <c r="D13081" s="72" t="str">
        <f t="shared" si="409"/>
        <v>set/2019</v>
      </c>
      <c r="E13081" s="206">
        <v>43712</v>
      </c>
      <c r="F13081" s="205">
        <v>127</v>
      </c>
      <c r="G13081" s="205" t="s">
        <v>284</v>
      </c>
      <c r="H13081" s="207" t="s">
        <v>325</v>
      </c>
      <c r="I13081" s="207" t="s">
        <v>147</v>
      </c>
      <c r="J13081" s="208">
        <v>-75181.7</v>
      </c>
      <c r="K13081" s="79" t="str">
        <f>IFERROR(IFERROR(VLOOKUP(I13081,'DE-PARA'!B:D,3,0),VLOOKUP(I13081,'DE-PARA'!C:D,2,0)),"NÃO ENCONTRADO")</f>
        <v>Serviços</v>
      </c>
      <c r="L13081" s="56" t="str">
        <f>VLOOKUP(K13081,'Base -Receita-Despesa'!$B:$AS,1,FALSE)</f>
        <v>Serviços</v>
      </c>
    </row>
    <row r="13082" spans="1:12" x14ac:dyDescent="0.3">
      <c r="A13082" s="286" t="str">
        <f t="shared" si="408"/>
        <v>2019</v>
      </c>
      <c r="B13082" s="205" t="s">
        <v>679</v>
      </c>
      <c r="C13082" s="205" t="s">
        <v>680</v>
      </c>
      <c r="D13082" s="72" t="str">
        <f t="shared" si="409"/>
        <v>set/2019</v>
      </c>
      <c r="E13082" s="206">
        <v>43712</v>
      </c>
      <c r="F13082" s="205">
        <v>131</v>
      </c>
      <c r="G13082" s="205" t="s">
        <v>284</v>
      </c>
      <c r="H13082" s="207" t="s">
        <v>325</v>
      </c>
      <c r="I13082" s="207" t="s">
        <v>147</v>
      </c>
      <c r="J13082" s="208">
        <v>-4094.8</v>
      </c>
      <c r="K13082" s="79" t="str">
        <f>IFERROR(IFERROR(VLOOKUP(I13082,'DE-PARA'!B:D,3,0),VLOOKUP(I13082,'DE-PARA'!C:D,2,0)),"NÃO ENCONTRADO")</f>
        <v>Serviços</v>
      </c>
      <c r="L13082" s="56" t="str">
        <f>VLOOKUP(K13082,'Base -Receita-Despesa'!$B:$AS,1,FALSE)</f>
        <v>Serviços</v>
      </c>
    </row>
    <row r="13083" spans="1:12" x14ac:dyDescent="0.3">
      <c r="A13083" s="286" t="str">
        <f t="shared" si="408"/>
        <v>2019</v>
      </c>
      <c r="B13083" s="205" t="s">
        <v>679</v>
      </c>
      <c r="C13083" s="205" t="s">
        <v>680</v>
      </c>
      <c r="D13083" s="72" t="str">
        <f t="shared" si="409"/>
        <v>set/2019</v>
      </c>
      <c r="E13083" s="206">
        <v>43712</v>
      </c>
      <c r="F13083" s="205">
        <v>174</v>
      </c>
      <c r="G13083" s="205" t="s">
        <v>286</v>
      </c>
      <c r="H13083" s="207" t="s">
        <v>2146</v>
      </c>
      <c r="I13083" s="207" t="s">
        <v>247</v>
      </c>
      <c r="J13083" s="208">
        <v>-4515</v>
      </c>
      <c r="K13083" s="79" t="str">
        <f>IFERROR(IFERROR(VLOOKUP(I13083,'DE-PARA'!B:D,3,0),VLOOKUP(I13083,'DE-PARA'!C:D,2,0)),"NÃO ENCONTRADO")</f>
        <v>Materiais</v>
      </c>
      <c r="L13083" s="56" t="str">
        <f>VLOOKUP(K13083,'Base -Receita-Despesa'!$B:$AS,1,FALSE)</f>
        <v>Materiais</v>
      </c>
    </row>
    <row r="13084" spans="1:12" x14ac:dyDescent="0.3">
      <c r="A13084" s="286" t="str">
        <f t="shared" si="408"/>
        <v>2019</v>
      </c>
      <c r="B13084" s="205" t="s">
        <v>679</v>
      </c>
      <c r="C13084" s="205" t="s">
        <v>680</v>
      </c>
      <c r="D13084" s="72" t="str">
        <f t="shared" si="409"/>
        <v>set/2019</v>
      </c>
      <c r="E13084" s="206">
        <v>43712</v>
      </c>
      <c r="F13084" s="205">
        <v>34</v>
      </c>
      <c r="G13084" s="205" t="s">
        <v>284</v>
      </c>
      <c r="H13084" s="207" t="s">
        <v>1766</v>
      </c>
      <c r="I13084" s="207" t="s">
        <v>233</v>
      </c>
      <c r="J13084" s="208">
        <v>-20000</v>
      </c>
      <c r="K13084" s="79" t="str">
        <f>IFERROR(IFERROR(VLOOKUP(I13084,'DE-PARA'!B:D,3,0),VLOOKUP(I13084,'DE-PARA'!C:D,2,0)),"NÃO ENCONTRADO")</f>
        <v>Pessoal</v>
      </c>
      <c r="L13084" s="56" t="str">
        <f>VLOOKUP(K13084,'Base -Receita-Despesa'!$B:$AS,1,FALSE)</f>
        <v>Pessoal</v>
      </c>
    </row>
    <row r="13085" spans="1:12" x14ac:dyDescent="0.3">
      <c r="A13085" s="286" t="str">
        <f t="shared" si="408"/>
        <v>2019</v>
      </c>
      <c r="B13085" s="205" t="s">
        <v>679</v>
      </c>
      <c r="C13085" s="205" t="s">
        <v>680</v>
      </c>
      <c r="D13085" s="72" t="str">
        <f t="shared" si="409"/>
        <v>set/2019</v>
      </c>
      <c r="E13085" s="206">
        <v>43712</v>
      </c>
      <c r="F13085" s="205">
        <v>80339</v>
      </c>
      <c r="G13085" s="205" t="s">
        <v>286</v>
      </c>
      <c r="H13085" s="207" t="s">
        <v>1743</v>
      </c>
      <c r="I13085" s="207" t="s">
        <v>237</v>
      </c>
      <c r="J13085" s="208">
        <v>-7330.36</v>
      </c>
      <c r="K13085" s="79" t="str">
        <f>IFERROR(IFERROR(VLOOKUP(I13085,'DE-PARA'!B:D,3,0),VLOOKUP(I13085,'DE-PARA'!C:D,2,0)),"NÃO ENCONTRADO")</f>
        <v>Materiais</v>
      </c>
      <c r="L13085" s="56" t="str">
        <f>VLOOKUP(K13085,'Base -Receita-Despesa'!$B:$AS,1,FALSE)</f>
        <v>Materiais</v>
      </c>
    </row>
    <row r="13086" spans="1:12" x14ac:dyDescent="0.3">
      <c r="A13086" s="286" t="str">
        <f t="shared" si="408"/>
        <v>2019</v>
      </c>
      <c r="B13086" s="205" t="s">
        <v>679</v>
      </c>
      <c r="C13086" s="205" t="s">
        <v>680</v>
      </c>
      <c r="D13086" s="72" t="str">
        <f t="shared" si="409"/>
        <v>set/2019</v>
      </c>
      <c r="E13086" s="206">
        <v>43712</v>
      </c>
      <c r="F13086" s="205">
        <v>80339</v>
      </c>
      <c r="G13086" s="205" t="s">
        <v>286</v>
      </c>
      <c r="H13086" s="207" t="s">
        <v>1743</v>
      </c>
      <c r="I13086" s="207" t="s">
        <v>189</v>
      </c>
      <c r="J13086" s="207">
        <v>-527.79</v>
      </c>
      <c r="K13086" s="79" t="str">
        <f>IFERROR(IFERROR(VLOOKUP(I13086,'DE-PARA'!B:D,3,0),VLOOKUP(I13086,'DE-PARA'!C:D,2,0)),"NÃO ENCONTRADO")</f>
        <v>Outras Saídas</v>
      </c>
      <c r="L13086" s="56" t="str">
        <f>VLOOKUP(K13086,'Base -Receita-Despesa'!$B:$AS,1,FALSE)</f>
        <v>Outras Saídas</v>
      </c>
    </row>
    <row r="13087" spans="1:12" x14ac:dyDescent="0.3">
      <c r="A13087" s="286" t="str">
        <f t="shared" si="408"/>
        <v>2019</v>
      </c>
      <c r="B13087" s="205" t="s">
        <v>679</v>
      </c>
      <c r="C13087" s="205" t="s">
        <v>680</v>
      </c>
      <c r="D13087" s="72" t="str">
        <f t="shared" si="409"/>
        <v>set/2019</v>
      </c>
      <c r="E13087" s="206">
        <v>43712</v>
      </c>
      <c r="F13087" s="205">
        <v>58739</v>
      </c>
      <c r="G13087" s="205" t="s">
        <v>284</v>
      </c>
      <c r="H13087" s="207" t="s">
        <v>1098</v>
      </c>
      <c r="I13087" s="207" t="s">
        <v>192</v>
      </c>
      <c r="J13087" s="208">
        <v>-7813.19</v>
      </c>
      <c r="K13087" s="79" t="str">
        <f>IFERROR(IFERROR(VLOOKUP(I13087,'DE-PARA'!B:D,3,0),VLOOKUP(I13087,'DE-PARA'!C:D,2,0)),"NÃO ENCONTRADO")</f>
        <v>Serviços</v>
      </c>
      <c r="L13087" s="56" t="str">
        <f>VLOOKUP(K13087,'Base -Receita-Despesa'!$B:$AS,1,FALSE)</f>
        <v>Serviços</v>
      </c>
    </row>
    <row r="13088" spans="1:12" x14ac:dyDescent="0.3">
      <c r="A13088" s="286" t="str">
        <f t="shared" si="408"/>
        <v>2019</v>
      </c>
      <c r="B13088" s="205" t="s">
        <v>679</v>
      </c>
      <c r="C13088" s="205" t="s">
        <v>680</v>
      </c>
      <c r="D13088" s="72" t="str">
        <f t="shared" si="409"/>
        <v>set/2019</v>
      </c>
      <c r="E13088" s="206">
        <v>43712</v>
      </c>
      <c r="F13088" s="205" t="s">
        <v>161</v>
      </c>
      <c r="G13088" s="205" t="s">
        <v>284</v>
      </c>
      <c r="H13088" s="207" t="s">
        <v>2229</v>
      </c>
      <c r="I13088" s="207" t="s">
        <v>139</v>
      </c>
      <c r="J13088" s="207">
        <v>-25</v>
      </c>
      <c r="K13088" s="79" t="str">
        <f>IFERROR(IFERROR(VLOOKUP(I13088,'DE-PARA'!B:D,3,0),VLOOKUP(I13088,'DE-PARA'!C:D,2,0)),"NÃO ENCONTRADO")</f>
        <v>Outras Saídas</v>
      </c>
      <c r="L13088" s="56" t="str">
        <f>VLOOKUP(K13088,'Base -Receita-Despesa'!$B:$AS,1,FALSE)</f>
        <v>Outras Saídas</v>
      </c>
    </row>
    <row r="13089" spans="1:12" x14ac:dyDescent="0.3">
      <c r="A13089" s="286" t="str">
        <f t="shared" si="408"/>
        <v>2019</v>
      </c>
      <c r="B13089" s="205" t="s">
        <v>679</v>
      </c>
      <c r="C13089" s="205" t="s">
        <v>680</v>
      </c>
      <c r="D13089" s="72" t="str">
        <f t="shared" si="409"/>
        <v>set/2019</v>
      </c>
      <c r="E13089" s="206">
        <v>43712</v>
      </c>
      <c r="F13089" s="205" t="s">
        <v>131</v>
      </c>
      <c r="G13089" s="205" t="s">
        <v>284</v>
      </c>
      <c r="H13089" s="207" t="s">
        <v>2230</v>
      </c>
      <c r="I13089" s="207" t="s">
        <v>132</v>
      </c>
      <c r="J13089" s="207">
        <v>-901.67</v>
      </c>
      <c r="K13089" s="79" t="str">
        <f>IFERROR(IFERROR(VLOOKUP(I13089,'DE-PARA'!B:D,3,0),VLOOKUP(I13089,'DE-PARA'!C:D,2,0)),"NÃO ENCONTRADO")</f>
        <v>Pessoal</v>
      </c>
      <c r="L13089" s="56" t="str">
        <f>VLOOKUP(K13089,'Base -Receita-Despesa'!$B:$AS,1,FALSE)</f>
        <v>Pessoal</v>
      </c>
    </row>
    <row r="13090" spans="1:12" x14ac:dyDescent="0.3">
      <c r="A13090" s="286" t="str">
        <f t="shared" si="408"/>
        <v>2019</v>
      </c>
      <c r="B13090" s="205" t="s">
        <v>679</v>
      </c>
      <c r="C13090" s="205" t="s">
        <v>680</v>
      </c>
      <c r="D13090" s="72" t="str">
        <f t="shared" si="409"/>
        <v>set/2019</v>
      </c>
      <c r="E13090" s="206">
        <v>43712</v>
      </c>
      <c r="F13090" s="205">
        <v>17</v>
      </c>
      <c r="G13090" s="205" t="s">
        <v>284</v>
      </c>
      <c r="H13090" s="207" t="s">
        <v>1989</v>
      </c>
      <c r="I13090" s="207" t="s">
        <v>137</v>
      </c>
      <c r="J13090" s="208">
        <v>-7238.13</v>
      </c>
      <c r="K13090" s="79" t="str">
        <f>IFERROR(IFERROR(VLOOKUP(I13090,'DE-PARA'!B:D,3,0),VLOOKUP(I13090,'DE-PARA'!C:D,2,0)),"NÃO ENCONTRADO")</f>
        <v>Materiais</v>
      </c>
      <c r="L13090" s="56" t="str">
        <f>VLOOKUP(K13090,'Base -Receita-Despesa'!$B:$AS,1,FALSE)</f>
        <v>Materiais</v>
      </c>
    </row>
    <row r="13091" spans="1:12" x14ac:dyDescent="0.3">
      <c r="A13091" s="286" t="str">
        <f t="shared" si="408"/>
        <v>2019</v>
      </c>
      <c r="B13091" s="205" t="s">
        <v>679</v>
      </c>
      <c r="C13091" s="205" t="s">
        <v>680</v>
      </c>
      <c r="D13091" s="72" t="str">
        <f t="shared" si="409"/>
        <v>set/2019</v>
      </c>
      <c r="E13091" s="206">
        <v>43712</v>
      </c>
      <c r="F13091" s="205">
        <v>18</v>
      </c>
      <c r="G13091" s="205" t="s">
        <v>284</v>
      </c>
      <c r="H13091" s="207" t="s">
        <v>1989</v>
      </c>
      <c r="I13091" s="207" t="s">
        <v>137</v>
      </c>
      <c r="J13091" s="208">
        <v>-25112.74</v>
      </c>
      <c r="K13091" s="79" t="str">
        <f>IFERROR(IFERROR(VLOOKUP(I13091,'DE-PARA'!B:D,3,0),VLOOKUP(I13091,'DE-PARA'!C:D,2,0)),"NÃO ENCONTRADO")</f>
        <v>Materiais</v>
      </c>
      <c r="L13091" s="56" t="str">
        <f>VLOOKUP(K13091,'Base -Receita-Despesa'!$B:$AS,1,FALSE)</f>
        <v>Materiais</v>
      </c>
    </row>
    <row r="13092" spans="1:12" x14ac:dyDescent="0.3">
      <c r="A13092" s="286" t="str">
        <f t="shared" si="408"/>
        <v>2019</v>
      </c>
      <c r="B13092" s="205" t="s">
        <v>679</v>
      </c>
      <c r="C13092" s="205" t="s">
        <v>680</v>
      </c>
      <c r="D13092" s="72" t="str">
        <f t="shared" si="409"/>
        <v>set/2019</v>
      </c>
      <c r="E13092" s="206">
        <v>43712</v>
      </c>
      <c r="F13092" s="205" t="s">
        <v>209</v>
      </c>
      <c r="G13092" s="205" t="s">
        <v>284</v>
      </c>
      <c r="H13092" s="207" t="s">
        <v>295</v>
      </c>
      <c r="I13092" s="207" t="s">
        <v>2125</v>
      </c>
      <c r="J13092" s="207">
        <v>-9.5</v>
      </c>
      <c r="K13092" s="79" t="str">
        <f>IFERROR(IFERROR(VLOOKUP(I13092,'DE-PARA'!B:D,3,0),VLOOKUP(I13092,'DE-PARA'!C:D,2,0)),"NÃO ENCONTRADO")</f>
        <v>Outras Saídas</v>
      </c>
      <c r="L13092" s="56" t="str">
        <f>VLOOKUP(K13092,'Base -Receita-Despesa'!$B:$AS,1,FALSE)</f>
        <v>Outras Saídas</v>
      </c>
    </row>
    <row r="13093" spans="1:12" x14ac:dyDescent="0.3">
      <c r="A13093" s="286" t="str">
        <f t="shared" si="408"/>
        <v>2019</v>
      </c>
      <c r="B13093" s="205" t="s">
        <v>679</v>
      </c>
      <c r="C13093" s="205" t="s">
        <v>680</v>
      </c>
      <c r="D13093" s="72" t="str">
        <f t="shared" si="409"/>
        <v>set/2019</v>
      </c>
      <c r="E13093" s="206">
        <v>43712</v>
      </c>
      <c r="F13093" s="205" t="s">
        <v>209</v>
      </c>
      <c r="G13093" s="205" t="s">
        <v>284</v>
      </c>
      <c r="H13093" s="207" t="s">
        <v>295</v>
      </c>
      <c r="I13093" s="207" t="s">
        <v>2125</v>
      </c>
      <c r="J13093" s="207">
        <v>-9.5</v>
      </c>
      <c r="K13093" s="79" t="str">
        <f>IFERROR(IFERROR(VLOOKUP(I13093,'DE-PARA'!B:D,3,0),VLOOKUP(I13093,'DE-PARA'!C:D,2,0)),"NÃO ENCONTRADO")</f>
        <v>Outras Saídas</v>
      </c>
      <c r="L13093" s="56" t="str">
        <f>VLOOKUP(K13093,'Base -Receita-Despesa'!$B:$AS,1,FALSE)</f>
        <v>Outras Saídas</v>
      </c>
    </row>
    <row r="13094" spans="1:12" x14ac:dyDescent="0.3">
      <c r="A13094" s="286" t="str">
        <f t="shared" si="408"/>
        <v>2019</v>
      </c>
      <c r="B13094" s="205" t="s">
        <v>679</v>
      </c>
      <c r="C13094" s="205" t="s">
        <v>680</v>
      </c>
      <c r="D13094" s="72" t="str">
        <f t="shared" si="409"/>
        <v>set/2019</v>
      </c>
      <c r="E13094" s="206">
        <v>43712</v>
      </c>
      <c r="F13094" s="205" t="s">
        <v>209</v>
      </c>
      <c r="G13094" s="205" t="s">
        <v>284</v>
      </c>
      <c r="H13094" s="207" t="s">
        <v>295</v>
      </c>
      <c r="I13094" s="207" t="s">
        <v>2125</v>
      </c>
      <c r="J13094" s="207">
        <v>-9.5</v>
      </c>
      <c r="K13094" s="79" t="str">
        <f>IFERROR(IFERROR(VLOOKUP(I13094,'DE-PARA'!B:D,3,0),VLOOKUP(I13094,'DE-PARA'!C:D,2,0)),"NÃO ENCONTRADO")</f>
        <v>Outras Saídas</v>
      </c>
      <c r="L13094" s="56" t="str">
        <f>VLOOKUP(K13094,'Base -Receita-Despesa'!$B:$AS,1,FALSE)</f>
        <v>Outras Saídas</v>
      </c>
    </row>
    <row r="13095" spans="1:12" x14ac:dyDescent="0.3">
      <c r="A13095" s="286" t="str">
        <f t="shared" si="408"/>
        <v>2019</v>
      </c>
      <c r="B13095" s="205" t="s">
        <v>679</v>
      </c>
      <c r="C13095" s="205" t="s">
        <v>680</v>
      </c>
      <c r="D13095" s="72" t="str">
        <f t="shared" si="409"/>
        <v>set/2019</v>
      </c>
      <c r="E13095" s="206">
        <v>43712</v>
      </c>
      <c r="F13095" s="205" t="s">
        <v>209</v>
      </c>
      <c r="G13095" s="205" t="s">
        <v>284</v>
      </c>
      <c r="H13095" s="207" t="s">
        <v>295</v>
      </c>
      <c r="I13095" s="207" t="s">
        <v>2125</v>
      </c>
      <c r="J13095" s="207">
        <v>-9.5</v>
      </c>
      <c r="K13095" s="79" t="str">
        <f>IFERROR(IFERROR(VLOOKUP(I13095,'DE-PARA'!B:D,3,0),VLOOKUP(I13095,'DE-PARA'!C:D,2,0)),"NÃO ENCONTRADO")</f>
        <v>Outras Saídas</v>
      </c>
      <c r="L13095" s="56" t="str">
        <f>VLOOKUP(K13095,'Base -Receita-Despesa'!$B:$AS,1,FALSE)</f>
        <v>Outras Saídas</v>
      </c>
    </row>
    <row r="13096" spans="1:12" x14ac:dyDescent="0.3">
      <c r="A13096" s="286" t="str">
        <f t="shared" si="408"/>
        <v>2019</v>
      </c>
      <c r="B13096" s="205" t="s">
        <v>679</v>
      </c>
      <c r="C13096" s="205" t="s">
        <v>680</v>
      </c>
      <c r="D13096" s="72" t="str">
        <f t="shared" si="409"/>
        <v>set/2019</v>
      </c>
      <c r="E13096" s="206">
        <v>43712</v>
      </c>
      <c r="F13096" s="205" t="s">
        <v>209</v>
      </c>
      <c r="G13096" s="205" t="s">
        <v>284</v>
      </c>
      <c r="H13096" s="207" t="s">
        <v>295</v>
      </c>
      <c r="I13096" s="207" t="s">
        <v>2125</v>
      </c>
      <c r="J13096" s="207">
        <v>-9.5</v>
      </c>
      <c r="K13096" s="79" t="str">
        <f>IFERROR(IFERROR(VLOOKUP(I13096,'DE-PARA'!B:D,3,0),VLOOKUP(I13096,'DE-PARA'!C:D,2,0)),"NÃO ENCONTRADO")</f>
        <v>Outras Saídas</v>
      </c>
      <c r="L13096" s="56" t="str">
        <f>VLOOKUP(K13096,'Base -Receita-Despesa'!$B:$AS,1,FALSE)</f>
        <v>Outras Saídas</v>
      </c>
    </row>
    <row r="13097" spans="1:12" x14ac:dyDescent="0.3">
      <c r="A13097" s="286" t="str">
        <f t="shared" si="408"/>
        <v>2019</v>
      </c>
      <c r="B13097" s="205" t="s">
        <v>679</v>
      </c>
      <c r="C13097" s="205" t="s">
        <v>680</v>
      </c>
      <c r="D13097" s="72" t="str">
        <f t="shared" si="409"/>
        <v>set/2019</v>
      </c>
      <c r="E13097" s="206">
        <v>43712</v>
      </c>
      <c r="F13097" s="205" t="s">
        <v>209</v>
      </c>
      <c r="G13097" s="205" t="s">
        <v>284</v>
      </c>
      <c r="H13097" s="207" t="s">
        <v>295</v>
      </c>
      <c r="I13097" s="207" t="s">
        <v>2125</v>
      </c>
      <c r="J13097" s="207">
        <v>-9.5</v>
      </c>
      <c r="K13097" s="79" t="str">
        <f>IFERROR(IFERROR(VLOOKUP(I13097,'DE-PARA'!B:D,3,0),VLOOKUP(I13097,'DE-PARA'!C:D,2,0)),"NÃO ENCONTRADO")</f>
        <v>Outras Saídas</v>
      </c>
      <c r="L13097" s="56" t="str">
        <f>VLOOKUP(K13097,'Base -Receita-Despesa'!$B:$AS,1,FALSE)</f>
        <v>Outras Saídas</v>
      </c>
    </row>
    <row r="13098" spans="1:12" x14ac:dyDescent="0.3">
      <c r="A13098" s="286" t="str">
        <f t="shared" si="408"/>
        <v>2019</v>
      </c>
      <c r="B13098" s="205" t="s">
        <v>679</v>
      </c>
      <c r="C13098" s="205" t="s">
        <v>680</v>
      </c>
      <c r="D13098" s="72" t="str">
        <f t="shared" si="409"/>
        <v>set/2019</v>
      </c>
      <c r="E13098" s="206">
        <v>43712</v>
      </c>
      <c r="F13098" s="205" t="s">
        <v>209</v>
      </c>
      <c r="G13098" s="205" t="s">
        <v>284</v>
      </c>
      <c r="H13098" s="207" t="s">
        <v>295</v>
      </c>
      <c r="I13098" s="207" t="s">
        <v>2125</v>
      </c>
      <c r="J13098" s="207">
        <v>-9.5</v>
      </c>
      <c r="K13098" s="79" t="str">
        <f>IFERROR(IFERROR(VLOOKUP(I13098,'DE-PARA'!B:D,3,0),VLOOKUP(I13098,'DE-PARA'!C:D,2,0)),"NÃO ENCONTRADO")</f>
        <v>Outras Saídas</v>
      </c>
      <c r="L13098" s="56" t="str">
        <f>VLOOKUP(K13098,'Base -Receita-Despesa'!$B:$AS,1,FALSE)</f>
        <v>Outras Saídas</v>
      </c>
    </row>
    <row r="13099" spans="1:12" x14ac:dyDescent="0.3">
      <c r="A13099" s="286" t="str">
        <f t="shared" si="408"/>
        <v>2019</v>
      </c>
      <c r="B13099" s="205" t="s">
        <v>679</v>
      </c>
      <c r="C13099" s="205" t="s">
        <v>680</v>
      </c>
      <c r="D13099" s="72" t="str">
        <f t="shared" si="409"/>
        <v>set/2019</v>
      </c>
      <c r="E13099" s="206">
        <v>43712</v>
      </c>
      <c r="F13099" s="205" t="s">
        <v>209</v>
      </c>
      <c r="G13099" s="205" t="s">
        <v>284</v>
      </c>
      <c r="H13099" s="207" t="s">
        <v>295</v>
      </c>
      <c r="I13099" s="207" t="s">
        <v>2125</v>
      </c>
      <c r="J13099" s="207">
        <v>-9.5</v>
      </c>
      <c r="K13099" s="79" t="str">
        <f>IFERROR(IFERROR(VLOOKUP(I13099,'DE-PARA'!B:D,3,0),VLOOKUP(I13099,'DE-PARA'!C:D,2,0)),"NÃO ENCONTRADO")</f>
        <v>Outras Saídas</v>
      </c>
      <c r="L13099" s="56" t="str">
        <f>VLOOKUP(K13099,'Base -Receita-Despesa'!$B:$AS,1,FALSE)</f>
        <v>Outras Saídas</v>
      </c>
    </row>
    <row r="13100" spans="1:12" x14ac:dyDescent="0.3">
      <c r="A13100" s="286" t="str">
        <f t="shared" si="408"/>
        <v>2019</v>
      </c>
      <c r="B13100" s="205" t="s">
        <v>679</v>
      </c>
      <c r="C13100" s="205" t="s">
        <v>680</v>
      </c>
      <c r="D13100" s="72" t="str">
        <f t="shared" si="409"/>
        <v>set/2019</v>
      </c>
      <c r="E13100" s="206">
        <v>43712</v>
      </c>
      <c r="F13100" s="205" t="s">
        <v>209</v>
      </c>
      <c r="G13100" s="205" t="s">
        <v>284</v>
      </c>
      <c r="H13100" s="207" t="s">
        <v>295</v>
      </c>
      <c r="I13100" s="207" t="s">
        <v>2125</v>
      </c>
      <c r="J13100" s="207">
        <v>-9.5</v>
      </c>
      <c r="K13100" s="79" t="str">
        <f>IFERROR(IFERROR(VLOOKUP(I13100,'DE-PARA'!B:D,3,0),VLOOKUP(I13100,'DE-PARA'!C:D,2,0)),"NÃO ENCONTRADO")</f>
        <v>Outras Saídas</v>
      </c>
      <c r="L13100" s="56" t="str">
        <f>VLOOKUP(K13100,'Base -Receita-Despesa'!$B:$AS,1,FALSE)</f>
        <v>Outras Saídas</v>
      </c>
    </row>
    <row r="13101" spans="1:12" x14ac:dyDescent="0.3">
      <c r="A13101" s="286" t="str">
        <f t="shared" si="408"/>
        <v>2019</v>
      </c>
      <c r="B13101" s="205" t="s">
        <v>679</v>
      </c>
      <c r="C13101" s="205" t="s">
        <v>680</v>
      </c>
      <c r="D13101" s="72" t="str">
        <f t="shared" si="409"/>
        <v>set/2019</v>
      </c>
      <c r="E13101" s="206">
        <v>43712</v>
      </c>
      <c r="F13101" s="205" t="s">
        <v>209</v>
      </c>
      <c r="G13101" s="205" t="s">
        <v>284</v>
      </c>
      <c r="H13101" s="207" t="s">
        <v>295</v>
      </c>
      <c r="I13101" s="207" t="s">
        <v>2125</v>
      </c>
      <c r="J13101" s="207">
        <v>-9.5</v>
      </c>
      <c r="K13101" s="79" t="str">
        <f>IFERROR(IFERROR(VLOOKUP(I13101,'DE-PARA'!B:D,3,0),VLOOKUP(I13101,'DE-PARA'!C:D,2,0)),"NÃO ENCONTRADO")</f>
        <v>Outras Saídas</v>
      </c>
      <c r="L13101" s="56" t="str">
        <f>VLOOKUP(K13101,'Base -Receita-Despesa'!$B:$AS,1,FALSE)</f>
        <v>Outras Saídas</v>
      </c>
    </row>
    <row r="13102" spans="1:12" x14ac:dyDescent="0.3">
      <c r="A13102" s="286" t="str">
        <f t="shared" si="408"/>
        <v>2019</v>
      </c>
      <c r="B13102" s="205" t="s">
        <v>679</v>
      </c>
      <c r="C13102" s="205" t="s">
        <v>680</v>
      </c>
      <c r="D13102" s="72" t="str">
        <f t="shared" si="409"/>
        <v>set/2019</v>
      </c>
      <c r="E13102" s="206">
        <v>43712</v>
      </c>
      <c r="F13102" s="205" t="s">
        <v>513</v>
      </c>
      <c r="G13102" s="205" t="s">
        <v>284</v>
      </c>
      <c r="H13102" s="207" t="s">
        <v>203</v>
      </c>
      <c r="I13102" s="207" t="s">
        <v>289</v>
      </c>
      <c r="J13102" s="208">
        <v>345966.78</v>
      </c>
      <c r="K13102" s="79" t="str">
        <f>IFERROR(IFERROR(VLOOKUP(I13102,'DE-PARA'!B:D,3,0),VLOOKUP(I13102,'DE-PARA'!C:D,2,0)),"NÃO ENCONTRADO")</f>
        <v>Entrada Conta Aplicação (+)</v>
      </c>
      <c r="L13102" s="56" t="str">
        <f>VLOOKUP(K13102,'Base -Receita-Despesa'!$B:$AS,1,FALSE)</f>
        <v>ENTRADA CONTA APLICAÇÃO (+)</v>
      </c>
    </row>
    <row r="13103" spans="1:12" x14ac:dyDescent="0.3">
      <c r="A13103" s="286" t="str">
        <f t="shared" si="408"/>
        <v>2019</v>
      </c>
      <c r="B13103" s="205" t="s">
        <v>679</v>
      </c>
      <c r="C13103" s="205" t="s">
        <v>680</v>
      </c>
      <c r="D13103" s="72" t="str">
        <f t="shared" si="409"/>
        <v>set/2019</v>
      </c>
      <c r="E13103" s="206">
        <v>43713</v>
      </c>
      <c r="F13103" s="205" t="s">
        <v>210</v>
      </c>
      <c r="G13103" s="205" t="s">
        <v>284</v>
      </c>
      <c r="H13103" s="207" t="s">
        <v>2231</v>
      </c>
      <c r="I13103" s="207" t="s">
        <v>139</v>
      </c>
      <c r="J13103" s="208">
        <v>-2000</v>
      </c>
      <c r="K13103" s="79" t="str">
        <f>IFERROR(IFERROR(VLOOKUP(I13103,'DE-PARA'!B:D,3,0),VLOOKUP(I13103,'DE-PARA'!C:D,2,0)),"NÃO ENCONTRADO")</f>
        <v>Outras Saídas</v>
      </c>
      <c r="L13103" s="56" t="str">
        <f>VLOOKUP(K13103,'Base -Receita-Despesa'!$B:$AS,1,FALSE)</f>
        <v>Outras Saídas</v>
      </c>
    </row>
    <row r="13104" spans="1:12" x14ac:dyDescent="0.3">
      <c r="A13104" s="286" t="str">
        <f t="shared" si="408"/>
        <v>2019</v>
      </c>
      <c r="B13104" s="205" t="s">
        <v>679</v>
      </c>
      <c r="C13104" s="205" t="s">
        <v>680</v>
      </c>
      <c r="D13104" s="72" t="str">
        <f t="shared" si="409"/>
        <v>set/2019</v>
      </c>
      <c r="E13104" s="206">
        <v>43713</v>
      </c>
      <c r="F13104" s="205" t="s">
        <v>2042</v>
      </c>
      <c r="G13104" s="205" t="s">
        <v>284</v>
      </c>
      <c r="H13104" s="207" t="s">
        <v>2228</v>
      </c>
      <c r="I13104" s="207" t="s">
        <v>153</v>
      </c>
      <c r="J13104" s="208">
        <v>-6926.01</v>
      </c>
      <c r="K13104" s="79" t="str">
        <f>IFERROR(IFERROR(VLOOKUP(I13104,'DE-PARA'!B:D,3,0),VLOOKUP(I13104,'DE-PARA'!C:D,2,0)),"NÃO ENCONTRADO")</f>
        <v>Encargos sobre Folha de Pagamento</v>
      </c>
      <c r="L13104" s="56" t="str">
        <f>VLOOKUP(K13104,'Base -Receita-Despesa'!$B:$AS,1,FALSE)</f>
        <v>Encargos sobre Folha de Pagamento</v>
      </c>
    </row>
    <row r="13105" spans="1:12" x14ac:dyDescent="0.3">
      <c r="A13105" s="286" t="str">
        <f t="shared" si="408"/>
        <v>2019</v>
      </c>
      <c r="B13105" s="205" t="s">
        <v>679</v>
      </c>
      <c r="C13105" s="205" t="s">
        <v>680</v>
      </c>
      <c r="D13105" s="72" t="str">
        <f t="shared" si="409"/>
        <v>set/2019</v>
      </c>
      <c r="E13105" s="206">
        <v>43713</v>
      </c>
      <c r="F13105" s="205" t="s">
        <v>199</v>
      </c>
      <c r="G13105" s="205" t="s">
        <v>284</v>
      </c>
      <c r="H13105" s="207" t="s">
        <v>2232</v>
      </c>
      <c r="I13105" s="207" t="s">
        <v>153</v>
      </c>
      <c r="J13105" s="208">
        <v>-17298.28</v>
      </c>
      <c r="K13105" s="79" t="str">
        <f>IFERROR(IFERROR(VLOOKUP(I13105,'DE-PARA'!B:D,3,0),VLOOKUP(I13105,'DE-PARA'!C:D,2,0)),"NÃO ENCONTRADO")</f>
        <v>Encargos sobre Folha de Pagamento</v>
      </c>
      <c r="L13105" s="56" t="str">
        <f>VLOOKUP(K13105,'Base -Receita-Despesa'!$B:$AS,1,FALSE)</f>
        <v>Encargos sobre Folha de Pagamento</v>
      </c>
    </row>
    <row r="13106" spans="1:12" x14ac:dyDescent="0.3">
      <c r="A13106" s="286" t="str">
        <f t="shared" si="408"/>
        <v>2019</v>
      </c>
      <c r="B13106" s="205" t="s">
        <v>679</v>
      </c>
      <c r="C13106" s="205" t="s">
        <v>680</v>
      </c>
      <c r="D13106" s="72" t="str">
        <f t="shared" si="409"/>
        <v>set/2019</v>
      </c>
      <c r="E13106" s="206">
        <v>43713</v>
      </c>
      <c r="F13106" s="205" t="s">
        <v>2233</v>
      </c>
      <c r="G13106" s="205" t="s">
        <v>284</v>
      </c>
      <c r="H13106" s="207" t="s">
        <v>2234</v>
      </c>
      <c r="I13106" s="207" t="s">
        <v>153</v>
      </c>
      <c r="J13106" s="208">
        <v>-4454</v>
      </c>
      <c r="K13106" s="79" t="str">
        <f>IFERROR(IFERROR(VLOOKUP(I13106,'DE-PARA'!B:D,3,0),VLOOKUP(I13106,'DE-PARA'!C:D,2,0)),"NÃO ENCONTRADO")</f>
        <v>Encargos sobre Folha de Pagamento</v>
      </c>
      <c r="L13106" s="56" t="str">
        <f>VLOOKUP(K13106,'Base -Receita-Despesa'!$B:$AS,1,FALSE)</f>
        <v>Encargos sobre Folha de Pagamento</v>
      </c>
    </row>
    <row r="13107" spans="1:12" x14ac:dyDescent="0.3">
      <c r="A13107" s="286" t="str">
        <f t="shared" si="408"/>
        <v>2019</v>
      </c>
      <c r="B13107" s="205" t="s">
        <v>679</v>
      </c>
      <c r="C13107" s="205" t="s">
        <v>680</v>
      </c>
      <c r="D13107" s="72" t="str">
        <f t="shared" si="409"/>
        <v>set/2019</v>
      </c>
      <c r="E13107" s="206">
        <v>43713</v>
      </c>
      <c r="F13107" s="258" t="s">
        <v>1874</v>
      </c>
      <c r="G13107" s="205" t="s">
        <v>284</v>
      </c>
      <c r="H13107" s="207" t="s">
        <v>2235</v>
      </c>
      <c r="I13107" s="207" t="s">
        <v>124</v>
      </c>
      <c r="J13107" s="208">
        <v>-54917.36</v>
      </c>
      <c r="K13107" s="79" t="str">
        <f>IFERROR(IFERROR(VLOOKUP(I13107,'DE-PARA'!B:D,3,0),VLOOKUP(I13107,'DE-PARA'!C:D,2,0)),"NÃO ENCONTRADO")</f>
        <v>Encargos sobre Folha de Pagamento</v>
      </c>
      <c r="L13107" s="56" t="str">
        <f>VLOOKUP(K13107,'Base -Receita-Despesa'!$B:$AS,1,FALSE)</f>
        <v>Encargos sobre Folha de Pagamento</v>
      </c>
    </row>
    <row r="13108" spans="1:12" x14ac:dyDescent="0.3">
      <c r="A13108" s="286" t="str">
        <f t="shared" si="408"/>
        <v>2019</v>
      </c>
      <c r="B13108" s="205" t="s">
        <v>679</v>
      </c>
      <c r="C13108" s="205" t="s">
        <v>680</v>
      </c>
      <c r="D13108" s="72" t="str">
        <f t="shared" si="409"/>
        <v>set/2019</v>
      </c>
      <c r="E13108" s="206">
        <v>43713</v>
      </c>
      <c r="F13108" s="258" t="s">
        <v>1874</v>
      </c>
      <c r="G13108" s="205" t="s">
        <v>284</v>
      </c>
      <c r="H13108" s="207" t="s">
        <v>2236</v>
      </c>
      <c r="I13108" s="207" t="s">
        <v>124</v>
      </c>
      <c r="J13108" s="207">
        <v>-44.96</v>
      </c>
      <c r="K13108" s="79" t="str">
        <f>IFERROR(IFERROR(VLOOKUP(I13108,'DE-PARA'!B:D,3,0),VLOOKUP(I13108,'DE-PARA'!C:D,2,0)),"NÃO ENCONTRADO")</f>
        <v>Encargos sobre Folha de Pagamento</v>
      </c>
      <c r="L13108" s="56" t="str">
        <f>VLOOKUP(K13108,'Base -Receita-Despesa'!$B:$AS,1,FALSE)</f>
        <v>Encargos sobre Folha de Pagamento</v>
      </c>
    </row>
    <row r="13109" spans="1:12" x14ac:dyDescent="0.3">
      <c r="A13109" s="286" t="str">
        <f t="shared" si="408"/>
        <v>2019</v>
      </c>
      <c r="B13109" s="205" t="s">
        <v>679</v>
      </c>
      <c r="C13109" s="205" t="s">
        <v>680</v>
      </c>
      <c r="D13109" s="72" t="str">
        <f t="shared" si="409"/>
        <v>set/2019</v>
      </c>
      <c r="E13109" s="206">
        <v>43713</v>
      </c>
      <c r="F13109" s="205" t="s">
        <v>2138</v>
      </c>
      <c r="G13109" s="205" t="s">
        <v>284</v>
      </c>
      <c r="H13109" s="207" t="s">
        <v>2237</v>
      </c>
      <c r="I13109" s="207" t="s">
        <v>126</v>
      </c>
      <c r="J13109" s="207">
        <v>-326.35000000000002</v>
      </c>
      <c r="K13109" s="79" t="str">
        <f>IFERROR(IFERROR(VLOOKUP(I13109,'DE-PARA'!B:D,3,0),VLOOKUP(I13109,'DE-PARA'!C:D,2,0)),"NÃO ENCONTRADO")</f>
        <v>Rescisões Trabalhistas</v>
      </c>
      <c r="L13109" s="56" t="str">
        <f>VLOOKUP(K13109,'Base -Receita-Despesa'!$B:$AS,1,FALSE)</f>
        <v>Rescisões Trabalhistas</v>
      </c>
    </row>
    <row r="13110" spans="1:12" x14ac:dyDescent="0.3">
      <c r="A13110" s="286" t="str">
        <f t="shared" si="408"/>
        <v>2019</v>
      </c>
      <c r="B13110" s="205" t="s">
        <v>679</v>
      </c>
      <c r="C13110" s="205" t="s">
        <v>680</v>
      </c>
      <c r="D13110" s="72" t="str">
        <f t="shared" si="409"/>
        <v>set/2019</v>
      </c>
      <c r="E13110" s="206">
        <v>43713</v>
      </c>
      <c r="F13110" s="205" t="s">
        <v>152</v>
      </c>
      <c r="G13110" s="205" t="s">
        <v>284</v>
      </c>
      <c r="H13110" s="207" t="s">
        <v>2238</v>
      </c>
      <c r="I13110" s="207" t="s">
        <v>154</v>
      </c>
      <c r="J13110" s="208">
        <v>-254178.3</v>
      </c>
      <c r="K13110" s="79" t="str">
        <f>IFERROR(IFERROR(VLOOKUP(I13110,'DE-PARA'!B:D,3,0),VLOOKUP(I13110,'DE-PARA'!C:D,2,0)),"NÃO ENCONTRADO")</f>
        <v>Encargos sobre Folha de Pagamento</v>
      </c>
      <c r="L13110" s="56" t="str">
        <f>VLOOKUP(K13110,'Base -Receita-Despesa'!$B:$AS,1,FALSE)</f>
        <v>Encargos sobre Folha de Pagamento</v>
      </c>
    </row>
    <row r="13111" spans="1:12" x14ac:dyDescent="0.3">
      <c r="A13111" s="286" t="str">
        <f t="shared" ref="A13111:A13174" si="410">IF(K13111="NÃO ENCONTRADO",0,RIGHT(D13111,4))</f>
        <v>2019</v>
      </c>
      <c r="B13111" s="205" t="s">
        <v>679</v>
      </c>
      <c r="C13111" s="205" t="s">
        <v>680</v>
      </c>
      <c r="D13111" s="72" t="str">
        <f t="shared" si="409"/>
        <v>set/2019</v>
      </c>
      <c r="E13111" s="206">
        <v>43713</v>
      </c>
      <c r="F13111" s="205">
        <v>1084038</v>
      </c>
      <c r="G13111" s="205" t="s">
        <v>286</v>
      </c>
      <c r="H13111" s="207" t="s">
        <v>385</v>
      </c>
      <c r="I13111" s="207" t="s">
        <v>238</v>
      </c>
      <c r="J13111" s="208">
        <v>-12075.59</v>
      </c>
      <c r="K13111" s="79" t="str">
        <f>IFERROR(IFERROR(VLOOKUP(I13111,'DE-PARA'!B:D,3,0),VLOOKUP(I13111,'DE-PARA'!C:D,2,0)),"NÃO ENCONTRADO")</f>
        <v>Materiais</v>
      </c>
      <c r="L13111" s="56" t="str">
        <f>VLOOKUP(K13111,'Base -Receita-Despesa'!$B:$AS,1,FALSE)</f>
        <v>Materiais</v>
      </c>
    </row>
    <row r="13112" spans="1:12" x14ac:dyDescent="0.3">
      <c r="A13112" s="286" t="str">
        <f t="shared" si="410"/>
        <v>2019</v>
      </c>
      <c r="B13112" s="205" t="s">
        <v>679</v>
      </c>
      <c r="C13112" s="205" t="s">
        <v>680</v>
      </c>
      <c r="D13112" s="72" t="str">
        <f t="shared" si="409"/>
        <v>set/2019</v>
      </c>
      <c r="E13112" s="206">
        <v>43713</v>
      </c>
      <c r="F13112" s="205">
        <v>1095290</v>
      </c>
      <c r="G13112" s="205" t="s">
        <v>300</v>
      </c>
      <c r="H13112" s="207" t="s">
        <v>385</v>
      </c>
      <c r="I13112" s="207" t="s">
        <v>238</v>
      </c>
      <c r="J13112" s="208">
        <v>-2700</v>
      </c>
      <c r="K13112" s="79" t="str">
        <f>IFERROR(IFERROR(VLOOKUP(I13112,'DE-PARA'!B:D,3,0),VLOOKUP(I13112,'DE-PARA'!C:D,2,0)),"NÃO ENCONTRADO")</f>
        <v>Materiais</v>
      </c>
      <c r="L13112" s="56" t="str">
        <f>VLOOKUP(K13112,'Base -Receita-Despesa'!$B:$AS,1,FALSE)</f>
        <v>Materiais</v>
      </c>
    </row>
    <row r="13113" spans="1:12" x14ac:dyDescent="0.3">
      <c r="A13113" s="286" t="str">
        <f t="shared" si="410"/>
        <v>2019</v>
      </c>
      <c r="B13113" s="205" t="s">
        <v>679</v>
      </c>
      <c r="C13113" s="205" t="s">
        <v>680</v>
      </c>
      <c r="D13113" s="72" t="str">
        <f t="shared" si="409"/>
        <v>set/2019</v>
      </c>
      <c r="E13113" s="206">
        <v>43713</v>
      </c>
      <c r="F13113" s="205">
        <v>1095290</v>
      </c>
      <c r="G13113" s="205" t="s">
        <v>286</v>
      </c>
      <c r="H13113" s="207" t="s">
        <v>385</v>
      </c>
      <c r="I13113" s="207" t="s">
        <v>238</v>
      </c>
      <c r="J13113" s="208">
        <v>-2700</v>
      </c>
      <c r="K13113" s="79" t="str">
        <f>IFERROR(IFERROR(VLOOKUP(I13113,'DE-PARA'!B:D,3,0),VLOOKUP(I13113,'DE-PARA'!C:D,2,0)),"NÃO ENCONTRADO")</f>
        <v>Materiais</v>
      </c>
      <c r="L13113" s="56" t="str">
        <f>VLOOKUP(K13113,'Base -Receita-Despesa'!$B:$AS,1,FALSE)</f>
        <v>Materiais</v>
      </c>
    </row>
    <row r="13114" spans="1:12" x14ac:dyDescent="0.3">
      <c r="A13114" s="286" t="str">
        <f t="shared" si="410"/>
        <v>2019</v>
      </c>
      <c r="B13114" s="205" t="s">
        <v>679</v>
      </c>
      <c r="C13114" s="205" t="s">
        <v>680</v>
      </c>
      <c r="D13114" s="72" t="str">
        <f t="shared" si="409"/>
        <v>set/2019</v>
      </c>
      <c r="E13114" s="206">
        <v>43713</v>
      </c>
      <c r="F13114" s="205">
        <v>1104909</v>
      </c>
      <c r="G13114" s="205" t="s">
        <v>300</v>
      </c>
      <c r="H13114" s="207" t="s">
        <v>385</v>
      </c>
      <c r="I13114" s="207" t="s">
        <v>238</v>
      </c>
      <c r="J13114" s="208">
        <v>-9470.51</v>
      </c>
      <c r="K13114" s="79" t="str">
        <f>IFERROR(IFERROR(VLOOKUP(I13114,'DE-PARA'!B:D,3,0),VLOOKUP(I13114,'DE-PARA'!C:D,2,0)),"NÃO ENCONTRADO")</f>
        <v>Materiais</v>
      </c>
      <c r="L13114" s="56" t="str">
        <f>VLOOKUP(K13114,'Base -Receita-Despesa'!$B:$AS,1,FALSE)</f>
        <v>Materiais</v>
      </c>
    </row>
    <row r="13115" spans="1:12" x14ac:dyDescent="0.3">
      <c r="A13115" s="286" t="str">
        <f t="shared" si="410"/>
        <v>2019</v>
      </c>
      <c r="B13115" s="205" t="s">
        <v>679</v>
      </c>
      <c r="C13115" s="205" t="s">
        <v>680</v>
      </c>
      <c r="D13115" s="72" t="str">
        <f t="shared" si="409"/>
        <v>set/2019</v>
      </c>
      <c r="E13115" s="206">
        <v>43713</v>
      </c>
      <c r="F13115" s="205" t="s">
        <v>200</v>
      </c>
      <c r="G13115" s="205" t="s">
        <v>284</v>
      </c>
      <c r="H13115" s="207" t="s">
        <v>291</v>
      </c>
      <c r="I13115" s="207" t="s">
        <v>226</v>
      </c>
      <c r="J13115" s="208">
        <v>-118621.37</v>
      </c>
      <c r="K13115" s="79" t="str">
        <f>IFERROR(IFERROR(VLOOKUP(I13115,'DE-PARA'!B:D,3,0),VLOOKUP(I13115,'DE-PARA'!C:D,2,0)),"NÃO ENCONTRADO")</f>
        <v>Reembolso de Rateios(-)</v>
      </c>
      <c r="L13115" s="56" t="str">
        <f>VLOOKUP(K13115,'Base -Receita-Despesa'!$B:$AS,1,FALSE)</f>
        <v>Reembolso de Rateios(-)</v>
      </c>
    </row>
    <row r="13116" spans="1:12" x14ac:dyDescent="0.3">
      <c r="A13116" s="286" t="str">
        <f t="shared" si="410"/>
        <v>2019</v>
      </c>
      <c r="B13116" s="205" t="s">
        <v>679</v>
      </c>
      <c r="C13116" s="205" t="s">
        <v>680</v>
      </c>
      <c r="D13116" s="72" t="str">
        <f t="shared" si="409"/>
        <v>set/2019</v>
      </c>
      <c r="E13116" s="206">
        <v>43713</v>
      </c>
      <c r="F13116" s="205" t="s">
        <v>209</v>
      </c>
      <c r="G13116" s="205" t="s">
        <v>284</v>
      </c>
      <c r="H13116" s="207" t="s">
        <v>295</v>
      </c>
      <c r="I13116" s="207" t="s">
        <v>2125</v>
      </c>
      <c r="J13116" s="207">
        <v>-9.5</v>
      </c>
      <c r="K13116" s="79" t="str">
        <f>IFERROR(IFERROR(VLOOKUP(I13116,'DE-PARA'!B:D,3,0),VLOOKUP(I13116,'DE-PARA'!C:D,2,0)),"NÃO ENCONTRADO")</f>
        <v>Outras Saídas</v>
      </c>
      <c r="L13116" s="56" t="str">
        <f>VLOOKUP(K13116,'Base -Receita-Despesa'!$B:$AS,1,FALSE)</f>
        <v>Outras Saídas</v>
      </c>
    </row>
    <row r="13117" spans="1:12" x14ac:dyDescent="0.3">
      <c r="A13117" s="286" t="str">
        <f t="shared" si="410"/>
        <v>2019</v>
      </c>
      <c r="B13117" s="205" t="s">
        <v>679</v>
      </c>
      <c r="C13117" s="205" t="s">
        <v>680</v>
      </c>
      <c r="D13117" s="72" t="str">
        <f t="shared" si="409"/>
        <v>set/2019</v>
      </c>
      <c r="E13117" s="206">
        <v>43713</v>
      </c>
      <c r="F13117" s="205" t="s">
        <v>209</v>
      </c>
      <c r="G13117" s="205" t="s">
        <v>284</v>
      </c>
      <c r="H13117" s="207" t="s">
        <v>133</v>
      </c>
      <c r="I13117" s="207" t="s">
        <v>2125</v>
      </c>
      <c r="J13117" s="207">
        <v>-402.27</v>
      </c>
      <c r="K13117" s="79" t="str">
        <f>IFERROR(IFERROR(VLOOKUP(I13117,'DE-PARA'!B:D,3,0),VLOOKUP(I13117,'DE-PARA'!C:D,2,0)),"NÃO ENCONTRADO")</f>
        <v>Outras Saídas</v>
      </c>
      <c r="L13117" s="56" t="str">
        <f>VLOOKUP(K13117,'Base -Receita-Despesa'!$B:$AS,1,FALSE)</f>
        <v>Outras Saídas</v>
      </c>
    </row>
    <row r="13118" spans="1:12" x14ac:dyDescent="0.3">
      <c r="A13118" s="286" t="str">
        <f t="shared" si="410"/>
        <v>2019</v>
      </c>
      <c r="B13118" s="205" t="s">
        <v>679</v>
      </c>
      <c r="C13118" s="205" t="s">
        <v>680</v>
      </c>
      <c r="D13118" s="72" t="str">
        <f t="shared" si="409"/>
        <v>set/2019</v>
      </c>
      <c r="E13118" s="206">
        <v>43713</v>
      </c>
      <c r="F13118" s="205" t="s">
        <v>513</v>
      </c>
      <c r="G13118" s="205" t="s">
        <v>284</v>
      </c>
      <c r="H13118" s="207" t="s">
        <v>203</v>
      </c>
      <c r="I13118" s="207" t="s">
        <v>289</v>
      </c>
      <c r="J13118" s="208">
        <v>486124.5</v>
      </c>
      <c r="K13118" s="79" t="str">
        <f>IFERROR(IFERROR(VLOOKUP(I13118,'DE-PARA'!B:D,3,0),VLOOKUP(I13118,'DE-PARA'!C:D,2,0)),"NÃO ENCONTRADO")</f>
        <v>Entrada Conta Aplicação (+)</v>
      </c>
      <c r="L13118" s="56" t="str">
        <f>VLOOKUP(K13118,'Base -Receita-Despesa'!$B:$AS,1,FALSE)</f>
        <v>ENTRADA CONTA APLICAÇÃO (+)</v>
      </c>
    </row>
    <row r="13119" spans="1:12" x14ac:dyDescent="0.3">
      <c r="A13119" s="286" t="str">
        <f t="shared" si="410"/>
        <v>2019</v>
      </c>
      <c r="B13119" s="205" t="s">
        <v>679</v>
      </c>
      <c r="C13119" s="205" t="s">
        <v>680</v>
      </c>
      <c r="D13119" s="72" t="str">
        <f t="shared" si="409"/>
        <v>set/2019</v>
      </c>
      <c r="E13119" s="206">
        <v>43714</v>
      </c>
      <c r="F13119" s="205">
        <v>4</v>
      </c>
      <c r="G13119" s="205" t="s">
        <v>284</v>
      </c>
      <c r="H13119" s="207" t="s">
        <v>2082</v>
      </c>
      <c r="I13119" s="207" t="s">
        <v>233</v>
      </c>
      <c r="J13119" s="208">
        <v>-22000</v>
      </c>
      <c r="K13119" s="79" t="str">
        <f>IFERROR(IFERROR(VLOOKUP(I13119,'DE-PARA'!B:D,3,0),VLOOKUP(I13119,'DE-PARA'!C:D,2,0)),"NÃO ENCONTRADO")</f>
        <v>Pessoal</v>
      </c>
      <c r="L13119" s="56" t="str">
        <f>VLOOKUP(K13119,'Base -Receita-Despesa'!$B:$AS,1,FALSE)</f>
        <v>Pessoal</v>
      </c>
    </row>
    <row r="13120" spans="1:12" x14ac:dyDescent="0.3">
      <c r="A13120" s="286" t="str">
        <f t="shared" si="410"/>
        <v>2019</v>
      </c>
      <c r="B13120" s="205" t="s">
        <v>679</v>
      </c>
      <c r="C13120" s="205" t="s">
        <v>680</v>
      </c>
      <c r="D13120" s="72" t="str">
        <f t="shared" si="409"/>
        <v>set/2019</v>
      </c>
      <c r="E13120" s="206">
        <v>43714</v>
      </c>
      <c r="F13120" s="205" t="s">
        <v>2239</v>
      </c>
      <c r="G13120" s="205" t="s">
        <v>284</v>
      </c>
      <c r="H13120" s="207" t="s">
        <v>2240</v>
      </c>
      <c r="I13120" s="207" t="s">
        <v>145</v>
      </c>
      <c r="J13120" s="208">
        <v>-17008.669999999998</v>
      </c>
      <c r="K13120" s="79" t="str">
        <f>IFERROR(IFERROR(VLOOKUP(I13120,'DE-PARA'!B:D,3,0),VLOOKUP(I13120,'DE-PARA'!C:D,2,0)),"NÃO ENCONTRADO")</f>
        <v>Pessoal</v>
      </c>
      <c r="L13120" s="56" t="str">
        <f>VLOOKUP(K13120,'Base -Receita-Despesa'!$B:$AS,1,FALSE)</f>
        <v>Pessoal</v>
      </c>
    </row>
    <row r="13121" spans="1:12" x14ac:dyDescent="0.3">
      <c r="A13121" s="286" t="str">
        <f t="shared" si="410"/>
        <v>2019</v>
      </c>
      <c r="B13121" s="205" t="s">
        <v>679</v>
      </c>
      <c r="C13121" s="205" t="s">
        <v>680</v>
      </c>
      <c r="D13121" s="72" t="str">
        <f t="shared" si="409"/>
        <v>set/2019</v>
      </c>
      <c r="E13121" s="206">
        <v>43714</v>
      </c>
      <c r="F13121" s="205">
        <v>88127</v>
      </c>
      <c r="G13121" s="205" t="s">
        <v>284</v>
      </c>
      <c r="H13121" s="207" t="s">
        <v>1882</v>
      </c>
      <c r="I13121" s="207" t="s">
        <v>238</v>
      </c>
      <c r="J13121" s="207">
        <v>-787.5</v>
      </c>
      <c r="K13121" s="79" t="str">
        <f>IFERROR(IFERROR(VLOOKUP(I13121,'DE-PARA'!B:D,3,0),VLOOKUP(I13121,'DE-PARA'!C:D,2,0)),"NÃO ENCONTRADO")</f>
        <v>Materiais</v>
      </c>
      <c r="L13121" s="56" t="str">
        <f>VLOOKUP(K13121,'Base -Receita-Despesa'!$B:$AS,1,FALSE)</f>
        <v>Materiais</v>
      </c>
    </row>
    <row r="13122" spans="1:12" x14ac:dyDescent="0.3">
      <c r="A13122" s="286" t="str">
        <f t="shared" si="410"/>
        <v>2019</v>
      </c>
      <c r="B13122" s="205" t="s">
        <v>679</v>
      </c>
      <c r="C13122" s="205" t="s">
        <v>680</v>
      </c>
      <c r="D13122" s="72" t="str">
        <f t="shared" si="409"/>
        <v>set/2019</v>
      </c>
      <c r="E13122" s="206">
        <v>43714</v>
      </c>
      <c r="F13122" s="205">
        <v>88402</v>
      </c>
      <c r="G13122" s="205" t="s">
        <v>284</v>
      </c>
      <c r="H13122" s="207" t="s">
        <v>1882</v>
      </c>
      <c r="I13122" s="207" t="s">
        <v>238</v>
      </c>
      <c r="J13122" s="207">
        <v>-348.48</v>
      </c>
      <c r="K13122" s="79" t="str">
        <f>IFERROR(IFERROR(VLOOKUP(I13122,'DE-PARA'!B:D,3,0),VLOOKUP(I13122,'DE-PARA'!C:D,2,0)),"NÃO ENCONTRADO")</f>
        <v>Materiais</v>
      </c>
      <c r="L13122" s="56" t="str">
        <f>VLOOKUP(K13122,'Base -Receita-Despesa'!$B:$AS,1,FALSE)</f>
        <v>Materiais</v>
      </c>
    </row>
    <row r="13123" spans="1:12" x14ac:dyDescent="0.3">
      <c r="A13123" s="286" t="str">
        <f t="shared" si="410"/>
        <v>2019</v>
      </c>
      <c r="B13123" s="205" t="s">
        <v>679</v>
      </c>
      <c r="C13123" s="205" t="s">
        <v>680</v>
      </c>
      <c r="D13123" s="72" t="str">
        <f t="shared" si="409"/>
        <v>set/2019</v>
      </c>
      <c r="E13123" s="206">
        <v>43714</v>
      </c>
      <c r="F13123" s="205">
        <v>88412</v>
      </c>
      <c r="G13123" s="205" t="s">
        <v>284</v>
      </c>
      <c r="H13123" s="207" t="s">
        <v>1882</v>
      </c>
      <c r="I13123" s="207" t="s">
        <v>237</v>
      </c>
      <c r="J13123" s="208">
        <v>-4788.2</v>
      </c>
      <c r="K13123" s="79" t="str">
        <f>IFERROR(IFERROR(VLOOKUP(I13123,'DE-PARA'!B:D,3,0),VLOOKUP(I13123,'DE-PARA'!C:D,2,0)),"NÃO ENCONTRADO")</f>
        <v>Materiais</v>
      </c>
      <c r="L13123" s="56" t="str">
        <f>VLOOKUP(K13123,'Base -Receita-Despesa'!$B:$AS,1,FALSE)</f>
        <v>Materiais</v>
      </c>
    </row>
    <row r="13124" spans="1:12" x14ac:dyDescent="0.3">
      <c r="A13124" s="286" t="str">
        <f t="shared" si="410"/>
        <v>2019</v>
      </c>
      <c r="B13124" s="205" t="s">
        <v>679</v>
      </c>
      <c r="C13124" s="205" t="s">
        <v>680</v>
      </c>
      <c r="D13124" s="72" t="str">
        <f t="shared" ref="D13124:D13187" si="411">TEXT(E13124,"mmm/aaaa")</f>
        <v>set/2019</v>
      </c>
      <c r="E13124" s="206">
        <v>43714</v>
      </c>
      <c r="F13124" s="205">
        <v>92324</v>
      </c>
      <c r="G13124" s="205" t="s">
        <v>284</v>
      </c>
      <c r="H13124" s="207" t="s">
        <v>1882</v>
      </c>
      <c r="I13124" s="207" t="s">
        <v>249</v>
      </c>
      <c r="J13124" s="207">
        <v>-198.25</v>
      </c>
      <c r="K13124" s="79" t="str">
        <f>IFERROR(IFERROR(VLOOKUP(I13124,'DE-PARA'!B:D,3,0),VLOOKUP(I13124,'DE-PARA'!C:D,2,0)),"NÃO ENCONTRADO")</f>
        <v>Materiais</v>
      </c>
      <c r="L13124" s="56" t="str">
        <f>VLOOKUP(K13124,'Base -Receita-Despesa'!$B:$AS,1,FALSE)</f>
        <v>Materiais</v>
      </c>
    </row>
    <row r="13125" spans="1:12" x14ac:dyDescent="0.3">
      <c r="A13125" s="286" t="str">
        <f t="shared" si="410"/>
        <v>2019</v>
      </c>
      <c r="B13125" s="205" t="s">
        <v>679</v>
      </c>
      <c r="C13125" s="205" t="s">
        <v>680</v>
      </c>
      <c r="D13125" s="72" t="str">
        <f t="shared" si="411"/>
        <v>set/2019</v>
      </c>
      <c r="E13125" s="206">
        <v>43714</v>
      </c>
      <c r="F13125" s="205">
        <v>92446</v>
      </c>
      <c r="G13125" s="205" t="s">
        <v>284</v>
      </c>
      <c r="H13125" s="207" t="s">
        <v>1882</v>
      </c>
      <c r="I13125" s="207" t="s">
        <v>237</v>
      </c>
      <c r="J13125" s="208">
        <v>-4642.58</v>
      </c>
      <c r="K13125" s="79" t="str">
        <f>IFERROR(IFERROR(VLOOKUP(I13125,'DE-PARA'!B:D,3,0),VLOOKUP(I13125,'DE-PARA'!C:D,2,0)),"NÃO ENCONTRADO")</f>
        <v>Materiais</v>
      </c>
      <c r="L13125" s="56" t="str">
        <f>VLOOKUP(K13125,'Base -Receita-Despesa'!$B:$AS,1,FALSE)</f>
        <v>Materiais</v>
      </c>
    </row>
    <row r="13126" spans="1:12" x14ac:dyDescent="0.3">
      <c r="A13126" s="286" t="str">
        <f t="shared" si="410"/>
        <v>2019</v>
      </c>
      <c r="B13126" s="205" t="s">
        <v>679</v>
      </c>
      <c r="C13126" s="205" t="s">
        <v>680</v>
      </c>
      <c r="D13126" s="72" t="str">
        <f t="shared" si="411"/>
        <v>set/2019</v>
      </c>
      <c r="E13126" s="206">
        <v>43714</v>
      </c>
      <c r="F13126" s="205">
        <v>92421</v>
      </c>
      <c r="G13126" s="205" t="s">
        <v>284</v>
      </c>
      <c r="H13126" s="207" t="s">
        <v>1882</v>
      </c>
      <c r="I13126" s="207" t="s">
        <v>237</v>
      </c>
      <c r="J13126" s="207">
        <v>-338</v>
      </c>
      <c r="K13126" s="79" t="str">
        <f>IFERROR(IFERROR(VLOOKUP(I13126,'DE-PARA'!B:D,3,0),VLOOKUP(I13126,'DE-PARA'!C:D,2,0)),"NÃO ENCONTRADO")</f>
        <v>Materiais</v>
      </c>
      <c r="L13126" s="56" t="str">
        <f>VLOOKUP(K13126,'Base -Receita-Despesa'!$B:$AS,1,FALSE)</f>
        <v>Materiais</v>
      </c>
    </row>
    <row r="13127" spans="1:12" x14ac:dyDescent="0.3">
      <c r="A13127" s="286" t="str">
        <f t="shared" si="410"/>
        <v>2019</v>
      </c>
      <c r="B13127" s="205" t="s">
        <v>679</v>
      </c>
      <c r="C13127" s="205" t="s">
        <v>680</v>
      </c>
      <c r="D13127" s="72" t="str">
        <f t="shared" si="411"/>
        <v>set/2019</v>
      </c>
      <c r="E13127" s="206">
        <v>43714</v>
      </c>
      <c r="F13127" s="205">
        <v>93906</v>
      </c>
      <c r="G13127" s="205" t="s">
        <v>284</v>
      </c>
      <c r="H13127" s="207" t="s">
        <v>1882</v>
      </c>
      <c r="I13127" s="207" t="s">
        <v>237</v>
      </c>
      <c r="J13127" s="208">
        <v>-9742.58</v>
      </c>
      <c r="K13127" s="79" t="str">
        <f>IFERROR(IFERROR(VLOOKUP(I13127,'DE-PARA'!B:D,3,0),VLOOKUP(I13127,'DE-PARA'!C:D,2,0)),"NÃO ENCONTRADO")</f>
        <v>Materiais</v>
      </c>
      <c r="L13127" s="56" t="str">
        <f>VLOOKUP(K13127,'Base -Receita-Despesa'!$B:$AS,1,FALSE)</f>
        <v>Materiais</v>
      </c>
    </row>
    <row r="13128" spans="1:12" x14ac:dyDescent="0.3">
      <c r="A13128" s="286" t="str">
        <f t="shared" si="410"/>
        <v>2019</v>
      </c>
      <c r="B13128" s="205" t="s">
        <v>679</v>
      </c>
      <c r="C13128" s="205" t="s">
        <v>680</v>
      </c>
      <c r="D13128" s="72" t="str">
        <f t="shared" si="411"/>
        <v>set/2019</v>
      </c>
      <c r="E13128" s="206">
        <v>43714</v>
      </c>
      <c r="F13128" s="205" t="s">
        <v>540</v>
      </c>
      <c r="G13128" s="205" t="s">
        <v>284</v>
      </c>
      <c r="H13128" s="207" t="s">
        <v>2237</v>
      </c>
      <c r="I13128" s="207" t="s">
        <v>126</v>
      </c>
      <c r="J13128" s="208">
        <v>-4432.1099999999997</v>
      </c>
      <c r="K13128" s="79" t="str">
        <f>IFERROR(IFERROR(VLOOKUP(I13128,'DE-PARA'!B:D,3,0),VLOOKUP(I13128,'DE-PARA'!C:D,2,0)),"NÃO ENCONTRADO")</f>
        <v>Rescisões Trabalhistas</v>
      </c>
      <c r="L13128" s="56" t="str">
        <f>VLOOKUP(K13128,'Base -Receita-Despesa'!$B:$AS,1,FALSE)</f>
        <v>Rescisões Trabalhistas</v>
      </c>
    </row>
    <row r="13129" spans="1:12" x14ac:dyDescent="0.3">
      <c r="A13129" s="286" t="str">
        <f t="shared" si="410"/>
        <v>2019</v>
      </c>
      <c r="B13129" s="205" t="s">
        <v>679</v>
      </c>
      <c r="C13129" s="205" t="s">
        <v>680</v>
      </c>
      <c r="D13129" s="72" t="str">
        <f t="shared" si="411"/>
        <v>set/2019</v>
      </c>
      <c r="E13129" s="206">
        <v>43714</v>
      </c>
      <c r="F13129" s="205">
        <v>26224</v>
      </c>
      <c r="G13129" s="205" t="s">
        <v>284</v>
      </c>
      <c r="H13129" s="207" t="s">
        <v>580</v>
      </c>
      <c r="I13129" s="207" t="s">
        <v>250</v>
      </c>
      <c r="J13129" s="207">
        <v>-660</v>
      </c>
      <c r="K13129" s="79" t="str">
        <f>IFERROR(IFERROR(VLOOKUP(I13129,'DE-PARA'!B:D,3,0),VLOOKUP(I13129,'DE-PARA'!C:D,2,0)),"NÃO ENCONTRADO")</f>
        <v>Materiais</v>
      </c>
      <c r="L13129" s="56" t="str">
        <f>VLOOKUP(K13129,'Base -Receita-Despesa'!$B:$AS,1,FALSE)</f>
        <v>Materiais</v>
      </c>
    </row>
    <row r="13130" spans="1:12" x14ac:dyDescent="0.3">
      <c r="A13130" s="286" t="str">
        <f t="shared" si="410"/>
        <v>2019</v>
      </c>
      <c r="B13130" s="205" t="s">
        <v>679</v>
      </c>
      <c r="C13130" s="205" t="s">
        <v>680</v>
      </c>
      <c r="D13130" s="72" t="str">
        <f t="shared" si="411"/>
        <v>set/2019</v>
      </c>
      <c r="E13130" s="206">
        <v>43714</v>
      </c>
      <c r="F13130" s="205" t="s">
        <v>209</v>
      </c>
      <c r="G13130" s="205" t="s">
        <v>284</v>
      </c>
      <c r="H13130" s="207" t="s">
        <v>295</v>
      </c>
      <c r="I13130" s="207" t="s">
        <v>2125</v>
      </c>
      <c r="J13130" s="207">
        <v>-9.5</v>
      </c>
      <c r="K13130" s="79" t="str">
        <f>IFERROR(IFERROR(VLOOKUP(I13130,'DE-PARA'!B:D,3,0),VLOOKUP(I13130,'DE-PARA'!C:D,2,0)),"NÃO ENCONTRADO")</f>
        <v>Outras Saídas</v>
      </c>
      <c r="L13130" s="56" t="str">
        <f>VLOOKUP(K13130,'Base -Receita-Despesa'!$B:$AS,1,FALSE)</f>
        <v>Outras Saídas</v>
      </c>
    </row>
    <row r="13131" spans="1:12" x14ac:dyDescent="0.3">
      <c r="A13131" s="286" t="str">
        <f t="shared" si="410"/>
        <v>2019</v>
      </c>
      <c r="B13131" s="205" t="s">
        <v>679</v>
      </c>
      <c r="C13131" s="205" t="s">
        <v>680</v>
      </c>
      <c r="D13131" s="72" t="str">
        <f t="shared" si="411"/>
        <v>set/2019</v>
      </c>
      <c r="E13131" s="206">
        <v>43714</v>
      </c>
      <c r="F13131" s="205" t="s">
        <v>209</v>
      </c>
      <c r="G13131" s="205" t="s">
        <v>284</v>
      </c>
      <c r="H13131" s="207" t="s">
        <v>295</v>
      </c>
      <c r="I13131" s="207" t="s">
        <v>2125</v>
      </c>
      <c r="J13131" s="207">
        <v>-9.5</v>
      </c>
      <c r="K13131" s="79" t="str">
        <f>IFERROR(IFERROR(VLOOKUP(I13131,'DE-PARA'!B:D,3,0),VLOOKUP(I13131,'DE-PARA'!C:D,2,0)),"NÃO ENCONTRADO")</f>
        <v>Outras Saídas</v>
      </c>
      <c r="L13131" s="56" t="str">
        <f>VLOOKUP(K13131,'Base -Receita-Despesa'!$B:$AS,1,FALSE)</f>
        <v>Outras Saídas</v>
      </c>
    </row>
    <row r="13132" spans="1:12" x14ac:dyDescent="0.3">
      <c r="A13132" s="286" t="str">
        <f t="shared" si="410"/>
        <v>2019</v>
      </c>
      <c r="B13132" s="205" t="s">
        <v>679</v>
      </c>
      <c r="C13132" s="205" t="s">
        <v>680</v>
      </c>
      <c r="D13132" s="72" t="str">
        <f t="shared" si="411"/>
        <v>set/2019</v>
      </c>
      <c r="E13132" s="206">
        <v>43714</v>
      </c>
      <c r="F13132" s="205" t="s">
        <v>209</v>
      </c>
      <c r="G13132" s="205" t="s">
        <v>284</v>
      </c>
      <c r="H13132" s="207" t="s">
        <v>295</v>
      </c>
      <c r="I13132" s="207" t="s">
        <v>2125</v>
      </c>
      <c r="J13132" s="207">
        <v>-9.5</v>
      </c>
      <c r="K13132" s="79" t="str">
        <f>IFERROR(IFERROR(VLOOKUP(I13132,'DE-PARA'!B:D,3,0),VLOOKUP(I13132,'DE-PARA'!C:D,2,0)),"NÃO ENCONTRADO")</f>
        <v>Outras Saídas</v>
      </c>
      <c r="L13132" s="56" t="str">
        <f>VLOOKUP(K13132,'Base -Receita-Despesa'!$B:$AS,1,FALSE)</f>
        <v>Outras Saídas</v>
      </c>
    </row>
    <row r="13133" spans="1:12" x14ac:dyDescent="0.3">
      <c r="A13133" s="286" t="str">
        <f t="shared" si="410"/>
        <v>2019</v>
      </c>
      <c r="B13133" s="205" t="s">
        <v>679</v>
      </c>
      <c r="C13133" s="205" t="s">
        <v>680</v>
      </c>
      <c r="D13133" s="72" t="str">
        <f t="shared" si="411"/>
        <v>set/2019</v>
      </c>
      <c r="E13133" s="206">
        <v>43714</v>
      </c>
      <c r="F13133" s="205" t="s">
        <v>513</v>
      </c>
      <c r="G13133" s="205" t="s">
        <v>284</v>
      </c>
      <c r="H13133" s="207" t="s">
        <v>203</v>
      </c>
      <c r="I13133" s="207" t="s">
        <v>289</v>
      </c>
      <c r="J13133" s="208">
        <v>64974.87</v>
      </c>
      <c r="K13133" s="79" t="str">
        <f>IFERROR(IFERROR(VLOOKUP(I13133,'DE-PARA'!B:D,3,0),VLOOKUP(I13133,'DE-PARA'!C:D,2,0)),"NÃO ENCONTRADO")</f>
        <v>Entrada Conta Aplicação (+)</v>
      </c>
      <c r="L13133" s="56" t="str">
        <f>VLOOKUP(K13133,'Base -Receita-Despesa'!$B:$AS,1,FALSE)</f>
        <v>ENTRADA CONTA APLICAÇÃO (+)</v>
      </c>
    </row>
    <row r="13134" spans="1:12" x14ac:dyDescent="0.3">
      <c r="A13134" s="286" t="str">
        <f t="shared" si="410"/>
        <v>2019</v>
      </c>
      <c r="B13134" s="205" t="s">
        <v>679</v>
      </c>
      <c r="C13134" s="205" t="s">
        <v>680</v>
      </c>
      <c r="D13134" s="72" t="str">
        <f t="shared" si="411"/>
        <v>set/2019</v>
      </c>
      <c r="E13134" s="206">
        <v>43717</v>
      </c>
      <c r="F13134" s="205" t="s">
        <v>2241</v>
      </c>
      <c r="G13134" s="205" t="s">
        <v>284</v>
      </c>
      <c r="H13134" s="207" t="s">
        <v>325</v>
      </c>
      <c r="I13134" s="207" t="s">
        <v>147</v>
      </c>
      <c r="J13134" s="208">
        <v>-4510</v>
      </c>
      <c r="K13134" s="79" t="str">
        <f>IFERROR(IFERROR(VLOOKUP(I13134,'DE-PARA'!B:D,3,0),VLOOKUP(I13134,'DE-PARA'!C:D,2,0)),"NÃO ENCONTRADO")</f>
        <v>Serviços</v>
      </c>
      <c r="L13134" s="56" t="str">
        <f>VLOOKUP(K13134,'Base -Receita-Despesa'!$B:$AS,1,FALSE)</f>
        <v>Serviços</v>
      </c>
    </row>
    <row r="13135" spans="1:12" x14ac:dyDescent="0.3">
      <c r="A13135" s="286" t="str">
        <f t="shared" si="410"/>
        <v>2019</v>
      </c>
      <c r="B13135" s="205" t="s">
        <v>679</v>
      </c>
      <c r="C13135" s="205" t="s">
        <v>680</v>
      </c>
      <c r="D13135" s="72" t="str">
        <f t="shared" si="411"/>
        <v>set/2019</v>
      </c>
      <c r="E13135" s="206">
        <v>43717</v>
      </c>
      <c r="F13135" s="205" t="s">
        <v>2242</v>
      </c>
      <c r="G13135" s="205" t="s">
        <v>284</v>
      </c>
      <c r="H13135" s="207" t="s">
        <v>325</v>
      </c>
      <c r="I13135" s="207" t="s">
        <v>150</v>
      </c>
      <c r="J13135" s="208">
        <v>-2440</v>
      </c>
      <c r="K13135" s="79" t="str">
        <f>IFERROR(IFERROR(VLOOKUP(I13135,'DE-PARA'!B:D,3,0),VLOOKUP(I13135,'DE-PARA'!C:D,2,0)),"NÃO ENCONTRADO")</f>
        <v>Serviços</v>
      </c>
      <c r="L13135" s="56" t="str">
        <f>VLOOKUP(K13135,'Base -Receita-Despesa'!$B:$AS,1,FALSE)</f>
        <v>Serviços</v>
      </c>
    </row>
    <row r="13136" spans="1:12" x14ac:dyDescent="0.3">
      <c r="A13136" s="286" t="str">
        <f t="shared" si="410"/>
        <v>2019</v>
      </c>
      <c r="B13136" s="205" t="s">
        <v>679</v>
      </c>
      <c r="C13136" s="205" t="s">
        <v>680</v>
      </c>
      <c r="D13136" s="72" t="str">
        <f t="shared" si="411"/>
        <v>set/2019</v>
      </c>
      <c r="E13136" s="206">
        <v>43717</v>
      </c>
      <c r="F13136" s="205" t="s">
        <v>2243</v>
      </c>
      <c r="G13136" s="205" t="s">
        <v>284</v>
      </c>
      <c r="H13136" s="207" t="s">
        <v>1580</v>
      </c>
      <c r="I13136" s="207" t="s">
        <v>260</v>
      </c>
      <c r="J13136" s="207">
        <v>-758.25</v>
      </c>
      <c r="K13136" s="79" t="str">
        <f>IFERROR(IFERROR(VLOOKUP(I13136,'DE-PARA'!B:D,3,0),VLOOKUP(I13136,'DE-PARA'!C:D,2,0)),"NÃO ENCONTRADO")</f>
        <v>Serviços</v>
      </c>
      <c r="L13136" s="56" t="str">
        <f>VLOOKUP(K13136,'Base -Receita-Despesa'!$B:$AS,1,FALSE)</f>
        <v>Serviços</v>
      </c>
    </row>
    <row r="13137" spans="1:12" x14ac:dyDescent="0.3">
      <c r="A13137" s="286" t="str">
        <f t="shared" si="410"/>
        <v>2019</v>
      </c>
      <c r="B13137" s="205" t="s">
        <v>679</v>
      </c>
      <c r="C13137" s="205" t="s">
        <v>680</v>
      </c>
      <c r="D13137" s="72" t="str">
        <f t="shared" si="411"/>
        <v>set/2019</v>
      </c>
      <c r="E13137" s="206">
        <v>43717</v>
      </c>
      <c r="F13137" s="205" t="s">
        <v>2244</v>
      </c>
      <c r="G13137" s="205" t="s">
        <v>284</v>
      </c>
      <c r="H13137" s="207" t="s">
        <v>2079</v>
      </c>
      <c r="I13137" s="207" t="s">
        <v>118</v>
      </c>
      <c r="J13137" s="207">
        <v>-27.71</v>
      </c>
      <c r="K13137" s="79" t="str">
        <f>IFERROR(IFERROR(VLOOKUP(I13137,'DE-PARA'!B:D,3,0),VLOOKUP(I13137,'DE-PARA'!C:D,2,0)),"NÃO ENCONTRADO")</f>
        <v>Serviços</v>
      </c>
      <c r="L13137" s="56" t="str">
        <f>VLOOKUP(K13137,'Base -Receita-Despesa'!$B:$AS,1,FALSE)</f>
        <v>Serviços</v>
      </c>
    </row>
    <row r="13138" spans="1:12" x14ac:dyDescent="0.3">
      <c r="A13138" s="286" t="str">
        <f t="shared" si="410"/>
        <v>2019</v>
      </c>
      <c r="B13138" s="205" t="s">
        <v>679</v>
      </c>
      <c r="C13138" s="205" t="s">
        <v>680</v>
      </c>
      <c r="D13138" s="72" t="str">
        <f t="shared" si="411"/>
        <v>set/2019</v>
      </c>
      <c r="E13138" s="206">
        <v>43717</v>
      </c>
      <c r="F13138" s="205" t="s">
        <v>2245</v>
      </c>
      <c r="G13138" s="205" t="s">
        <v>284</v>
      </c>
      <c r="H13138" s="207" t="s">
        <v>1275</v>
      </c>
      <c r="I13138" s="207" t="s">
        <v>116</v>
      </c>
      <c r="J13138" s="208">
        <v>-2206.19</v>
      </c>
      <c r="K13138" s="79" t="str">
        <f>IFERROR(IFERROR(VLOOKUP(I13138,'DE-PARA'!B:D,3,0),VLOOKUP(I13138,'DE-PARA'!C:D,2,0)),"NÃO ENCONTRADO")</f>
        <v>Serviços</v>
      </c>
      <c r="L13138" s="56" t="str">
        <f>VLOOKUP(K13138,'Base -Receita-Despesa'!$B:$AS,1,FALSE)</f>
        <v>Serviços</v>
      </c>
    </row>
    <row r="13139" spans="1:12" x14ac:dyDescent="0.3">
      <c r="A13139" s="286" t="str">
        <f t="shared" si="410"/>
        <v>2019</v>
      </c>
      <c r="B13139" s="205" t="s">
        <v>679</v>
      </c>
      <c r="C13139" s="205" t="s">
        <v>680</v>
      </c>
      <c r="D13139" s="72" t="str">
        <f t="shared" si="411"/>
        <v>set/2019</v>
      </c>
      <c r="E13139" s="206">
        <v>43717</v>
      </c>
      <c r="F13139" s="205" t="s">
        <v>2246</v>
      </c>
      <c r="G13139" s="205" t="s">
        <v>284</v>
      </c>
      <c r="H13139" s="207" t="s">
        <v>999</v>
      </c>
      <c r="I13139" s="207" t="s">
        <v>232</v>
      </c>
      <c r="J13139" s="208">
        <v>-2250</v>
      </c>
      <c r="K13139" s="79" t="str">
        <f>IFERROR(IFERROR(VLOOKUP(I13139,'DE-PARA'!B:D,3,0),VLOOKUP(I13139,'DE-PARA'!C:D,2,0)),"NÃO ENCONTRADO")</f>
        <v>Pessoal</v>
      </c>
      <c r="L13139" s="56" t="str">
        <f>VLOOKUP(K13139,'Base -Receita-Despesa'!$B:$AS,1,FALSE)</f>
        <v>Pessoal</v>
      </c>
    </row>
    <row r="13140" spans="1:12" x14ac:dyDescent="0.3">
      <c r="A13140" s="286" t="str">
        <f t="shared" si="410"/>
        <v>2019</v>
      </c>
      <c r="B13140" s="205" t="s">
        <v>679</v>
      </c>
      <c r="C13140" s="205" t="s">
        <v>680</v>
      </c>
      <c r="D13140" s="72" t="str">
        <f t="shared" si="411"/>
        <v>set/2019</v>
      </c>
      <c r="E13140" s="206">
        <v>43717</v>
      </c>
      <c r="F13140" s="205" t="s">
        <v>382</v>
      </c>
      <c r="G13140" s="205" t="s">
        <v>284</v>
      </c>
      <c r="H13140" s="207" t="s">
        <v>1003</v>
      </c>
      <c r="I13140" s="207" t="s">
        <v>257</v>
      </c>
      <c r="J13140" s="208">
        <v>-2877.05</v>
      </c>
      <c r="K13140" s="79" t="str">
        <f>IFERROR(IFERROR(VLOOKUP(I13140,'DE-PARA'!B:D,3,0),VLOOKUP(I13140,'DE-PARA'!C:D,2,0)),"NÃO ENCONTRADO")</f>
        <v>Serviços</v>
      </c>
      <c r="L13140" s="56" t="str">
        <f>VLOOKUP(K13140,'Base -Receita-Despesa'!$B:$AS,1,FALSE)</f>
        <v>Serviços</v>
      </c>
    </row>
    <row r="13141" spans="1:12" x14ac:dyDescent="0.3">
      <c r="A13141" s="286" t="str">
        <f t="shared" si="410"/>
        <v>2019</v>
      </c>
      <c r="B13141" s="205" t="s">
        <v>679</v>
      </c>
      <c r="C13141" s="205" t="s">
        <v>680</v>
      </c>
      <c r="D13141" s="72" t="str">
        <f t="shared" si="411"/>
        <v>set/2019</v>
      </c>
      <c r="E13141" s="206">
        <v>43717</v>
      </c>
      <c r="F13141" s="205" t="s">
        <v>1416</v>
      </c>
      <c r="G13141" s="205" t="s">
        <v>284</v>
      </c>
      <c r="H13141" s="207" t="s">
        <v>1005</v>
      </c>
      <c r="I13141" s="207" t="s">
        <v>232</v>
      </c>
      <c r="J13141" s="208">
        <v>-10827.5</v>
      </c>
      <c r="K13141" s="79" t="str">
        <f>IFERROR(IFERROR(VLOOKUP(I13141,'DE-PARA'!B:D,3,0),VLOOKUP(I13141,'DE-PARA'!C:D,2,0)),"NÃO ENCONTRADO")</f>
        <v>Pessoal</v>
      </c>
      <c r="L13141" s="56" t="str">
        <f>VLOOKUP(K13141,'Base -Receita-Despesa'!$B:$AS,1,FALSE)</f>
        <v>Pessoal</v>
      </c>
    </row>
    <row r="13142" spans="1:12" x14ac:dyDescent="0.3">
      <c r="A13142" s="286" t="str">
        <f t="shared" si="410"/>
        <v>2019</v>
      </c>
      <c r="B13142" s="205" t="s">
        <v>679</v>
      </c>
      <c r="C13142" s="205" t="s">
        <v>680</v>
      </c>
      <c r="D13142" s="72" t="str">
        <f t="shared" si="411"/>
        <v>set/2019</v>
      </c>
      <c r="E13142" s="206">
        <v>43717</v>
      </c>
      <c r="F13142" s="205" t="s">
        <v>2247</v>
      </c>
      <c r="G13142" s="205" t="s">
        <v>284</v>
      </c>
      <c r="H13142" s="207" t="s">
        <v>2056</v>
      </c>
      <c r="I13142" s="207" t="s">
        <v>232</v>
      </c>
      <c r="J13142" s="208">
        <v>-7200</v>
      </c>
      <c r="K13142" s="79" t="str">
        <f>IFERROR(IFERROR(VLOOKUP(I13142,'DE-PARA'!B:D,3,0),VLOOKUP(I13142,'DE-PARA'!C:D,2,0)),"NÃO ENCONTRADO")</f>
        <v>Pessoal</v>
      </c>
      <c r="L13142" s="56" t="str">
        <f>VLOOKUP(K13142,'Base -Receita-Despesa'!$B:$AS,1,FALSE)</f>
        <v>Pessoal</v>
      </c>
    </row>
    <row r="13143" spans="1:12" x14ac:dyDescent="0.3">
      <c r="A13143" s="286" t="str">
        <f t="shared" si="410"/>
        <v>2019</v>
      </c>
      <c r="B13143" s="205" t="s">
        <v>679</v>
      </c>
      <c r="C13143" s="205" t="s">
        <v>680</v>
      </c>
      <c r="D13143" s="72" t="str">
        <f t="shared" si="411"/>
        <v>set/2019</v>
      </c>
      <c r="E13143" s="206">
        <v>43717</v>
      </c>
      <c r="F13143" s="205" t="s">
        <v>2248</v>
      </c>
      <c r="G13143" s="205" t="s">
        <v>284</v>
      </c>
      <c r="H13143" s="207" t="s">
        <v>2056</v>
      </c>
      <c r="I13143" s="207" t="s">
        <v>232</v>
      </c>
      <c r="J13143" s="208">
        <v>-38000</v>
      </c>
      <c r="K13143" s="79" t="str">
        <f>IFERROR(IFERROR(VLOOKUP(I13143,'DE-PARA'!B:D,3,0),VLOOKUP(I13143,'DE-PARA'!C:D,2,0)),"NÃO ENCONTRADO")</f>
        <v>Pessoal</v>
      </c>
      <c r="L13143" s="56" t="str">
        <f>VLOOKUP(K13143,'Base -Receita-Despesa'!$B:$AS,1,FALSE)</f>
        <v>Pessoal</v>
      </c>
    </row>
    <row r="13144" spans="1:12" x14ac:dyDescent="0.3">
      <c r="A13144" s="286" t="str">
        <f t="shared" si="410"/>
        <v>2019</v>
      </c>
      <c r="B13144" s="205" t="s">
        <v>679</v>
      </c>
      <c r="C13144" s="205" t="s">
        <v>680</v>
      </c>
      <c r="D13144" s="72" t="str">
        <f t="shared" si="411"/>
        <v>set/2019</v>
      </c>
      <c r="E13144" s="206">
        <v>43717</v>
      </c>
      <c r="F13144" s="205" t="s">
        <v>2249</v>
      </c>
      <c r="G13144" s="205" t="s">
        <v>284</v>
      </c>
      <c r="H13144" s="207" t="s">
        <v>2240</v>
      </c>
      <c r="I13144" s="207" t="s">
        <v>145</v>
      </c>
      <c r="J13144" s="208">
        <v>-1230</v>
      </c>
      <c r="K13144" s="79" t="str">
        <f>IFERROR(IFERROR(VLOOKUP(I13144,'DE-PARA'!B:D,3,0),VLOOKUP(I13144,'DE-PARA'!C:D,2,0)),"NÃO ENCONTRADO")</f>
        <v>Pessoal</v>
      </c>
      <c r="L13144" s="56" t="str">
        <f>VLOOKUP(K13144,'Base -Receita-Despesa'!$B:$AS,1,FALSE)</f>
        <v>Pessoal</v>
      </c>
    </row>
    <row r="13145" spans="1:12" x14ac:dyDescent="0.3">
      <c r="A13145" s="286" t="str">
        <f t="shared" si="410"/>
        <v>2019</v>
      </c>
      <c r="B13145" s="205" t="s">
        <v>679</v>
      </c>
      <c r="C13145" s="205" t="s">
        <v>680</v>
      </c>
      <c r="D13145" s="72" t="str">
        <f t="shared" si="411"/>
        <v>set/2019</v>
      </c>
      <c r="E13145" s="206">
        <v>43717</v>
      </c>
      <c r="F13145" s="205">
        <v>12009</v>
      </c>
      <c r="G13145" s="205" t="s">
        <v>284</v>
      </c>
      <c r="H13145" s="207" t="s">
        <v>1901</v>
      </c>
      <c r="I13145" s="207" t="s">
        <v>239</v>
      </c>
      <c r="J13145" s="208">
        <v>-1550</v>
      </c>
      <c r="K13145" s="79" t="str">
        <f>IFERROR(IFERROR(VLOOKUP(I13145,'DE-PARA'!B:D,3,0),VLOOKUP(I13145,'DE-PARA'!C:D,2,0)),"NÃO ENCONTRADO")</f>
        <v>Materiais</v>
      </c>
      <c r="L13145" s="56" t="str">
        <f>VLOOKUP(K13145,'Base -Receita-Despesa'!$B:$AS,1,FALSE)</f>
        <v>Materiais</v>
      </c>
    </row>
    <row r="13146" spans="1:12" x14ac:dyDescent="0.3">
      <c r="A13146" s="286" t="str">
        <f t="shared" si="410"/>
        <v>2019</v>
      </c>
      <c r="B13146" s="205" t="s">
        <v>679</v>
      </c>
      <c r="C13146" s="205" t="s">
        <v>680</v>
      </c>
      <c r="D13146" s="72" t="str">
        <f t="shared" si="411"/>
        <v>set/2019</v>
      </c>
      <c r="E13146" s="206">
        <v>43717</v>
      </c>
      <c r="F13146" s="205">
        <v>12008</v>
      </c>
      <c r="G13146" s="205" t="s">
        <v>284</v>
      </c>
      <c r="H13146" s="207" t="s">
        <v>1901</v>
      </c>
      <c r="I13146" s="207" t="s">
        <v>239</v>
      </c>
      <c r="J13146" s="207">
        <v>-10</v>
      </c>
      <c r="K13146" s="79" t="str">
        <f>IFERROR(IFERROR(VLOOKUP(I13146,'DE-PARA'!B:D,3,0),VLOOKUP(I13146,'DE-PARA'!C:D,2,0)),"NÃO ENCONTRADO")</f>
        <v>Materiais</v>
      </c>
      <c r="L13146" s="56" t="str">
        <f>VLOOKUP(K13146,'Base -Receita-Despesa'!$B:$AS,1,FALSE)</f>
        <v>Materiais</v>
      </c>
    </row>
    <row r="13147" spans="1:12" x14ac:dyDescent="0.3">
      <c r="A13147" s="286" t="str">
        <f t="shared" si="410"/>
        <v>2019</v>
      </c>
      <c r="B13147" s="205" t="s">
        <v>679</v>
      </c>
      <c r="C13147" s="205" t="s">
        <v>680</v>
      </c>
      <c r="D13147" s="72" t="str">
        <f t="shared" si="411"/>
        <v>set/2019</v>
      </c>
      <c r="E13147" s="206">
        <v>43717</v>
      </c>
      <c r="F13147" s="205">
        <v>12052</v>
      </c>
      <c r="G13147" s="205" t="s">
        <v>284</v>
      </c>
      <c r="H13147" s="207" t="s">
        <v>1901</v>
      </c>
      <c r="I13147" s="207" t="s">
        <v>239</v>
      </c>
      <c r="J13147" s="208">
        <v>-1395</v>
      </c>
      <c r="K13147" s="79" t="str">
        <f>IFERROR(IFERROR(VLOOKUP(I13147,'DE-PARA'!B:D,3,0),VLOOKUP(I13147,'DE-PARA'!C:D,2,0)),"NÃO ENCONTRADO")</f>
        <v>Materiais</v>
      </c>
      <c r="L13147" s="56" t="str">
        <f>VLOOKUP(K13147,'Base -Receita-Despesa'!$B:$AS,1,FALSE)</f>
        <v>Materiais</v>
      </c>
    </row>
    <row r="13148" spans="1:12" x14ac:dyDescent="0.3">
      <c r="A13148" s="286" t="str">
        <f t="shared" si="410"/>
        <v>2019</v>
      </c>
      <c r="B13148" s="205" t="s">
        <v>679</v>
      </c>
      <c r="C13148" s="205" t="s">
        <v>680</v>
      </c>
      <c r="D13148" s="72" t="str">
        <f t="shared" si="411"/>
        <v>set/2019</v>
      </c>
      <c r="E13148" s="206">
        <v>43717</v>
      </c>
      <c r="F13148" s="205" t="s">
        <v>209</v>
      </c>
      <c r="G13148" s="205" t="s">
        <v>284</v>
      </c>
      <c r="H13148" s="207" t="s">
        <v>295</v>
      </c>
      <c r="I13148" s="207" t="s">
        <v>2125</v>
      </c>
      <c r="J13148" s="207">
        <v>-9.5</v>
      </c>
      <c r="K13148" s="79" t="str">
        <f>IFERROR(IFERROR(VLOOKUP(I13148,'DE-PARA'!B:D,3,0),VLOOKUP(I13148,'DE-PARA'!C:D,2,0)),"NÃO ENCONTRADO")</f>
        <v>Outras Saídas</v>
      </c>
      <c r="L13148" s="56" t="str">
        <f>VLOOKUP(K13148,'Base -Receita-Despesa'!$B:$AS,1,FALSE)</f>
        <v>Outras Saídas</v>
      </c>
    </row>
    <row r="13149" spans="1:12" x14ac:dyDescent="0.3">
      <c r="A13149" s="286" t="str">
        <f t="shared" si="410"/>
        <v>2019</v>
      </c>
      <c r="B13149" s="205" t="s">
        <v>679</v>
      </c>
      <c r="C13149" s="205" t="s">
        <v>680</v>
      </c>
      <c r="D13149" s="72" t="str">
        <f t="shared" si="411"/>
        <v>set/2019</v>
      </c>
      <c r="E13149" s="206">
        <v>43717</v>
      </c>
      <c r="F13149" s="205" t="s">
        <v>513</v>
      </c>
      <c r="G13149" s="205" t="s">
        <v>284</v>
      </c>
      <c r="H13149" s="207" t="s">
        <v>203</v>
      </c>
      <c r="I13149" s="207" t="s">
        <v>289</v>
      </c>
      <c r="J13149" s="208">
        <v>75291.199999999997</v>
      </c>
      <c r="K13149" s="79" t="str">
        <f>IFERROR(IFERROR(VLOOKUP(I13149,'DE-PARA'!B:D,3,0),VLOOKUP(I13149,'DE-PARA'!C:D,2,0)),"NÃO ENCONTRADO")</f>
        <v>Entrada Conta Aplicação (+)</v>
      </c>
      <c r="L13149" s="56" t="str">
        <f>VLOOKUP(K13149,'Base -Receita-Despesa'!$B:$AS,1,FALSE)</f>
        <v>ENTRADA CONTA APLICAÇÃO (+)</v>
      </c>
    </row>
    <row r="13150" spans="1:12" x14ac:dyDescent="0.3">
      <c r="A13150" s="286" t="str">
        <f t="shared" si="410"/>
        <v>2019</v>
      </c>
      <c r="B13150" s="205" t="s">
        <v>679</v>
      </c>
      <c r="C13150" s="205" t="s">
        <v>680</v>
      </c>
      <c r="D13150" s="72" t="str">
        <f t="shared" si="411"/>
        <v>set/2019</v>
      </c>
      <c r="E13150" s="206">
        <v>43718</v>
      </c>
      <c r="F13150" s="205">
        <v>79505</v>
      </c>
      <c r="G13150" s="205" t="s">
        <v>284</v>
      </c>
      <c r="H13150" s="207" t="s">
        <v>993</v>
      </c>
      <c r="I13150" s="207" t="s">
        <v>239</v>
      </c>
      <c r="J13150" s="208">
        <v>-7229.48</v>
      </c>
      <c r="K13150" s="79" t="str">
        <f>IFERROR(IFERROR(VLOOKUP(I13150,'DE-PARA'!B:D,3,0),VLOOKUP(I13150,'DE-PARA'!C:D,2,0)),"NÃO ENCONTRADO")</f>
        <v>Materiais</v>
      </c>
      <c r="L13150" s="56" t="str">
        <f>VLOOKUP(K13150,'Base -Receita-Despesa'!$B:$AS,1,FALSE)</f>
        <v>Materiais</v>
      </c>
    </row>
    <row r="13151" spans="1:12" x14ac:dyDescent="0.3">
      <c r="A13151" s="286" t="str">
        <f t="shared" si="410"/>
        <v>2019</v>
      </c>
      <c r="B13151" s="205" t="s">
        <v>679</v>
      </c>
      <c r="C13151" s="205" t="s">
        <v>680</v>
      </c>
      <c r="D13151" s="72" t="str">
        <f t="shared" si="411"/>
        <v>set/2019</v>
      </c>
      <c r="E13151" s="206">
        <v>43718</v>
      </c>
      <c r="F13151" s="205">
        <v>92965</v>
      </c>
      <c r="G13151" s="205" t="s">
        <v>284</v>
      </c>
      <c r="H13151" s="207" t="s">
        <v>1882</v>
      </c>
      <c r="I13151" s="207" t="s">
        <v>237</v>
      </c>
      <c r="J13151" s="208">
        <v>-1032.5</v>
      </c>
      <c r="K13151" s="79" t="str">
        <f>IFERROR(IFERROR(VLOOKUP(I13151,'DE-PARA'!B:D,3,0),VLOOKUP(I13151,'DE-PARA'!C:D,2,0)),"NÃO ENCONTRADO")</f>
        <v>Materiais</v>
      </c>
      <c r="L13151" s="56" t="str">
        <f>VLOOKUP(K13151,'Base -Receita-Despesa'!$B:$AS,1,FALSE)</f>
        <v>Materiais</v>
      </c>
    </row>
    <row r="13152" spans="1:12" x14ac:dyDescent="0.3">
      <c r="A13152" s="286" t="str">
        <f t="shared" si="410"/>
        <v>2019</v>
      </c>
      <c r="B13152" s="205" t="s">
        <v>679</v>
      </c>
      <c r="C13152" s="205" t="s">
        <v>680</v>
      </c>
      <c r="D13152" s="72" t="str">
        <f t="shared" si="411"/>
        <v>set/2019</v>
      </c>
      <c r="E13152" s="206">
        <v>43718</v>
      </c>
      <c r="F13152" s="205">
        <v>93130</v>
      </c>
      <c r="G13152" s="205" t="s">
        <v>300</v>
      </c>
      <c r="H13152" s="207" t="s">
        <v>1882</v>
      </c>
      <c r="I13152" s="207" t="s">
        <v>237</v>
      </c>
      <c r="J13152" s="208">
        <v>-25977.24</v>
      </c>
      <c r="K13152" s="79" t="str">
        <f>IFERROR(IFERROR(VLOOKUP(I13152,'DE-PARA'!B:D,3,0),VLOOKUP(I13152,'DE-PARA'!C:D,2,0)),"NÃO ENCONTRADO")</f>
        <v>Materiais</v>
      </c>
      <c r="L13152" s="56" t="str">
        <f>VLOOKUP(K13152,'Base -Receita-Despesa'!$B:$AS,1,FALSE)</f>
        <v>Materiais</v>
      </c>
    </row>
    <row r="13153" spans="1:12" x14ac:dyDescent="0.3">
      <c r="A13153" s="286" t="str">
        <f t="shared" si="410"/>
        <v>2019</v>
      </c>
      <c r="B13153" s="205" t="s">
        <v>679</v>
      </c>
      <c r="C13153" s="205" t="s">
        <v>680</v>
      </c>
      <c r="D13153" s="72" t="str">
        <f t="shared" si="411"/>
        <v>set/2019</v>
      </c>
      <c r="E13153" s="206">
        <v>43718</v>
      </c>
      <c r="F13153" s="205">
        <v>93131</v>
      </c>
      <c r="G13153" s="205" t="s">
        <v>284</v>
      </c>
      <c r="H13153" s="207" t="s">
        <v>1882</v>
      </c>
      <c r="I13153" s="207" t="s">
        <v>238</v>
      </c>
      <c r="J13153" s="207">
        <v>-822.96</v>
      </c>
      <c r="K13153" s="79" t="str">
        <f>IFERROR(IFERROR(VLOOKUP(I13153,'DE-PARA'!B:D,3,0),VLOOKUP(I13153,'DE-PARA'!C:D,2,0)),"NÃO ENCONTRADO")</f>
        <v>Materiais</v>
      </c>
      <c r="L13153" s="56" t="str">
        <f>VLOOKUP(K13153,'Base -Receita-Despesa'!$B:$AS,1,FALSE)</f>
        <v>Materiais</v>
      </c>
    </row>
    <row r="13154" spans="1:12" x14ac:dyDescent="0.3">
      <c r="A13154" s="286" t="str">
        <f t="shared" si="410"/>
        <v>2019</v>
      </c>
      <c r="B13154" s="205" t="s">
        <v>679</v>
      </c>
      <c r="C13154" s="205" t="s">
        <v>680</v>
      </c>
      <c r="D13154" s="72" t="str">
        <f t="shared" si="411"/>
        <v>set/2019</v>
      </c>
      <c r="E13154" s="206">
        <v>43718</v>
      </c>
      <c r="F13154" s="205">
        <v>93721</v>
      </c>
      <c r="G13154" s="205" t="s">
        <v>284</v>
      </c>
      <c r="H13154" s="207" t="s">
        <v>1882</v>
      </c>
      <c r="I13154" s="207" t="s">
        <v>237</v>
      </c>
      <c r="J13154" s="208">
        <v>-1265</v>
      </c>
      <c r="K13154" s="79" t="str">
        <f>IFERROR(IFERROR(VLOOKUP(I13154,'DE-PARA'!B:D,3,0),VLOOKUP(I13154,'DE-PARA'!C:D,2,0)),"NÃO ENCONTRADO")</f>
        <v>Materiais</v>
      </c>
      <c r="L13154" s="56" t="str">
        <f>VLOOKUP(K13154,'Base -Receita-Despesa'!$B:$AS,1,FALSE)</f>
        <v>Materiais</v>
      </c>
    </row>
    <row r="13155" spans="1:12" x14ac:dyDescent="0.3">
      <c r="A13155" s="286" t="str">
        <f t="shared" si="410"/>
        <v>2019</v>
      </c>
      <c r="B13155" s="205" t="s">
        <v>679</v>
      </c>
      <c r="C13155" s="205" t="s">
        <v>680</v>
      </c>
      <c r="D13155" s="72" t="str">
        <f t="shared" si="411"/>
        <v>set/2019</v>
      </c>
      <c r="E13155" s="206">
        <v>43718</v>
      </c>
      <c r="F13155" s="205">
        <v>152468</v>
      </c>
      <c r="G13155" s="205" t="s">
        <v>284</v>
      </c>
      <c r="H13155" s="207" t="s">
        <v>2250</v>
      </c>
      <c r="I13155" s="207" t="s">
        <v>244</v>
      </c>
      <c r="J13155" s="207">
        <v>-788.3</v>
      </c>
      <c r="K13155" s="79" t="str">
        <f>IFERROR(IFERROR(VLOOKUP(I13155,'DE-PARA'!B:D,3,0),VLOOKUP(I13155,'DE-PARA'!C:D,2,0)),"NÃO ENCONTRADO")</f>
        <v>Materiais</v>
      </c>
      <c r="L13155" s="56" t="str">
        <f>VLOOKUP(K13155,'Base -Receita-Despesa'!$B:$AS,1,FALSE)</f>
        <v>Materiais</v>
      </c>
    </row>
    <row r="13156" spans="1:12" x14ac:dyDescent="0.3">
      <c r="A13156" s="286" t="str">
        <f t="shared" si="410"/>
        <v>2019</v>
      </c>
      <c r="B13156" s="205" t="s">
        <v>679</v>
      </c>
      <c r="C13156" s="205" t="s">
        <v>680</v>
      </c>
      <c r="D13156" s="72" t="str">
        <f t="shared" si="411"/>
        <v>set/2019</v>
      </c>
      <c r="E13156" s="206">
        <v>43718</v>
      </c>
      <c r="F13156" s="205">
        <v>143500</v>
      </c>
      <c r="G13156" s="205" t="s">
        <v>284</v>
      </c>
      <c r="H13156" s="207" t="s">
        <v>2250</v>
      </c>
      <c r="I13156" s="207" t="s">
        <v>244</v>
      </c>
      <c r="J13156" s="208">
        <v>-5756.05</v>
      </c>
      <c r="K13156" s="79" t="str">
        <f>IFERROR(IFERROR(VLOOKUP(I13156,'DE-PARA'!B:D,3,0),VLOOKUP(I13156,'DE-PARA'!C:D,2,0)),"NÃO ENCONTRADO")</f>
        <v>Materiais</v>
      </c>
      <c r="L13156" s="56" t="str">
        <f>VLOOKUP(K13156,'Base -Receita-Despesa'!$B:$AS,1,FALSE)</f>
        <v>Materiais</v>
      </c>
    </row>
    <row r="13157" spans="1:12" x14ac:dyDescent="0.3">
      <c r="A13157" s="286" t="str">
        <f t="shared" si="410"/>
        <v>2019</v>
      </c>
      <c r="B13157" s="205" t="s">
        <v>679</v>
      </c>
      <c r="C13157" s="205" t="s">
        <v>680</v>
      </c>
      <c r="D13157" s="72" t="str">
        <f t="shared" si="411"/>
        <v>set/2019</v>
      </c>
      <c r="E13157" s="206">
        <v>43718</v>
      </c>
      <c r="F13157" s="205">
        <v>152942</v>
      </c>
      <c r="G13157" s="205" t="s">
        <v>284</v>
      </c>
      <c r="H13157" s="207" t="s">
        <v>2250</v>
      </c>
      <c r="I13157" s="207" t="s">
        <v>244</v>
      </c>
      <c r="J13157" s="208">
        <v>-2017.14</v>
      </c>
      <c r="K13157" s="79" t="str">
        <f>IFERROR(IFERROR(VLOOKUP(I13157,'DE-PARA'!B:D,3,0),VLOOKUP(I13157,'DE-PARA'!C:D,2,0)),"NÃO ENCONTRADO")</f>
        <v>Materiais</v>
      </c>
      <c r="L13157" s="56" t="str">
        <f>VLOOKUP(K13157,'Base -Receita-Despesa'!$B:$AS,1,FALSE)</f>
        <v>Materiais</v>
      </c>
    </row>
    <row r="13158" spans="1:12" x14ac:dyDescent="0.3">
      <c r="A13158" s="286" t="str">
        <f t="shared" si="410"/>
        <v>2019</v>
      </c>
      <c r="B13158" s="205" t="s">
        <v>679</v>
      </c>
      <c r="C13158" s="205" t="s">
        <v>680</v>
      </c>
      <c r="D13158" s="72" t="str">
        <f t="shared" si="411"/>
        <v>set/2019</v>
      </c>
      <c r="E13158" s="206">
        <v>43718</v>
      </c>
      <c r="F13158" s="205">
        <v>55560</v>
      </c>
      <c r="G13158" s="205" t="s">
        <v>284</v>
      </c>
      <c r="H13158" s="207" t="s">
        <v>2081</v>
      </c>
      <c r="I13158" s="207" t="s">
        <v>237</v>
      </c>
      <c r="J13158" s="207">
        <v>-860</v>
      </c>
      <c r="K13158" s="79" t="str">
        <f>IFERROR(IFERROR(VLOOKUP(I13158,'DE-PARA'!B:D,3,0),VLOOKUP(I13158,'DE-PARA'!C:D,2,0)),"NÃO ENCONTRADO")</f>
        <v>Materiais</v>
      </c>
      <c r="L13158" s="56" t="str">
        <f>VLOOKUP(K13158,'Base -Receita-Despesa'!$B:$AS,1,FALSE)</f>
        <v>Materiais</v>
      </c>
    </row>
    <row r="13159" spans="1:12" x14ac:dyDescent="0.3">
      <c r="A13159" s="286" t="str">
        <f t="shared" si="410"/>
        <v>2019</v>
      </c>
      <c r="B13159" s="205" t="s">
        <v>679</v>
      </c>
      <c r="C13159" s="205" t="s">
        <v>680</v>
      </c>
      <c r="D13159" s="72" t="str">
        <f t="shared" si="411"/>
        <v>set/2019</v>
      </c>
      <c r="E13159" s="206">
        <v>43718</v>
      </c>
      <c r="F13159" s="205">
        <v>54964</v>
      </c>
      <c r="G13159" s="205" t="s">
        <v>284</v>
      </c>
      <c r="H13159" s="207" t="s">
        <v>2081</v>
      </c>
      <c r="I13159" s="207" t="s">
        <v>237</v>
      </c>
      <c r="J13159" s="208">
        <v>-4377.6000000000004</v>
      </c>
      <c r="K13159" s="79" t="str">
        <f>IFERROR(IFERROR(VLOOKUP(I13159,'DE-PARA'!B:D,3,0),VLOOKUP(I13159,'DE-PARA'!C:D,2,0)),"NÃO ENCONTRADO")</f>
        <v>Materiais</v>
      </c>
      <c r="L13159" s="56" t="str">
        <f>VLOOKUP(K13159,'Base -Receita-Despesa'!$B:$AS,1,FALSE)</f>
        <v>Materiais</v>
      </c>
    </row>
    <row r="13160" spans="1:12" x14ac:dyDescent="0.3">
      <c r="A13160" s="286" t="str">
        <f t="shared" si="410"/>
        <v>2019</v>
      </c>
      <c r="B13160" s="205" t="s">
        <v>679</v>
      </c>
      <c r="C13160" s="205" t="s">
        <v>680</v>
      </c>
      <c r="D13160" s="72" t="str">
        <f t="shared" si="411"/>
        <v>set/2019</v>
      </c>
      <c r="E13160" s="206">
        <v>43718</v>
      </c>
      <c r="F13160" s="205">
        <v>54967</v>
      </c>
      <c r="G13160" s="205" t="s">
        <v>284</v>
      </c>
      <c r="H13160" s="207" t="s">
        <v>2081</v>
      </c>
      <c r="I13160" s="207" t="s">
        <v>238</v>
      </c>
      <c r="J13160" s="207">
        <v>-876</v>
      </c>
      <c r="K13160" s="79" t="str">
        <f>IFERROR(IFERROR(VLOOKUP(I13160,'DE-PARA'!B:D,3,0),VLOOKUP(I13160,'DE-PARA'!C:D,2,0)),"NÃO ENCONTRADO")</f>
        <v>Materiais</v>
      </c>
      <c r="L13160" s="56" t="str">
        <f>VLOOKUP(K13160,'Base -Receita-Despesa'!$B:$AS,1,FALSE)</f>
        <v>Materiais</v>
      </c>
    </row>
    <row r="13161" spans="1:12" x14ac:dyDescent="0.3">
      <c r="A13161" s="286" t="str">
        <f t="shared" si="410"/>
        <v>2019</v>
      </c>
      <c r="B13161" s="205" t="s">
        <v>679</v>
      </c>
      <c r="C13161" s="205" t="s">
        <v>680</v>
      </c>
      <c r="D13161" s="72" t="str">
        <f t="shared" si="411"/>
        <v>set/2019</v>
      </c>
      <c r="E13161" s="206">
        <v>43718</v>
      </c>
      <c r="F13161" s="205">
        <v>55008</v>
      </c>
      <c r="G13161" s="205" t="s">
        <v>284</v>
      </c>
      <c r="H13161" s="207" t="s">
        <v>2081</v>
      </c>
      <c r="I13161" s="207" t="s">
        <v>237</v>
      </c>
      <c r="J13161" s="208">
        <v>-9471</v>
      </c>
      <c r="K13161" s="79" t="str">
        <f>IFERROR(IFERROR(VLOOKUP(I13161,'DE-PARA'!B:D,3,0),VLOOKUP(I13161,'DE-PARA'!C:D,2,0)),"NÃO ENCONTRADO")</f>
        <v>Materiais</v>
      </c>
      <c r="L13161" s="56" t="str">
        <f>VLOOKUP(K13161,'Base -Receita-Despesa'!$B:$AS,1,FALSE)</f>
        <v>Materiais</v>
      </c>
    </row>
    <row r="13162" spans="1:12" x14ac:dyDescent="0.3">
      <c r="A13162" s="286" t="str">
        <f t="shared" si="410"/>
        <v>2019</v>
      </c>
      <c r="B13162" s="205" t="s">
        <v>679</v>
      </c>
      <c r="C13162" s="205" t="s">
        <v>680</v>
      </c>
      <c r="D13162" s="72" t="str">
        <f t="shared" si="411"/>
        <v>set/2019</v>
      </c>
      <c r="E13162" s="206">
        <v>43718</v>
      </c>
      <c r="F13162" s="205">
        <v>55009</v>
      </c>
      <c r="G13162" s="205" t="s">
        <v>284</v>
      </c>
      <c r="H13162" s="207" t="s">
        <v>2081</v>
      </c>
      <c r="I13162" s="207" t="s">
        <v>237</v>
      </c>
      <c r="J13162" s="208">
        <v>-4612.8</v>
      </c>
      <c r="K13162" s="79" t="str">
        <f>IFERROR(IFERROR(VLOOKUP(I13162,'DE-PARA'!B:D,3,0),VLOOKUP(I13162,'DE-PARA'!C:D,2,0)),"NÃO ENCONTRADO")</f>
        <v>Materiais</v>
      </c>
      <c r="L13162" s="56" t="str">
        <f>VLOOKUP(K13162,'Base -Receita-Despesa'!$B:$AS,1,FALSE)</f>
        <v>Materiais</v>
      </c>
    </row>
    <row r="13163" spans="1:12" x14ac:dyDescent="0.3">
      <c r="A13163" s="286" t="str">
        <f t="shared" si="410"/>
        <v>2019</v>
      </c>
      <c r="B13163" s="205" t="s">
        <v>679</v>
      </c>
      <c r="C13163" s="205" t="s">
        <v>680</v>
      </c>
      <c r="D13163" s="72" t="str">
        <f t="shared" si="411"/>
        <v>set/2019</v>
      </c>
      <c r="E13163" s="206">
        <v>43718</v>
      </c>
      <c r="F13163" s="205" t="s">
        <v>209</v>
      </c>
      <c r="G13163" s="205" t="s">
        <v>284</v>
      </c>
      <c r="H13163" s="207" t="s">
        <v>295</v>
      </c>
      <c r="I13163" s="207" t="s">
        <v>2125</v>
      </c>
      <c r="J13163" s="207">
        <v>-9.5</v>
      </c>
      <c r="K13163" s="79" t="str">
        <f>IFERROR(IFERROR(VLOOKUP(I13163,'DE-PARA'!B:D,3,0),VLOOKUP(I13163,'DE-PARA'!C:D,2,0)),"NÃO ENCONTRADO")</f>
        <v>Outras Saídas</v>
      </c>
      <c r="L13163" s="56" t="str">
        <f>VLOOKUP(K13163,'Base -Receita-Despesa'!$B:$AS,1,FALSE)</f>
        <v>Outras Saídas</v>
      </c>
    </row>
    <row r="13164" spans="1:12" x14ac:dyDescent="0.3">
      <c r="A13164" s="286" t="str">
        <f t="shared" si="410"/>
        <v>2019</v>
      </c>
      <c r="B13164" s="205" t="s">
        <v>679</v>
      </c>
      <c r="C13164" s="205" t="s">
        <v>680</v>
      </c>
      <c r="D13164" s="72" t="str">
        <f t="shared" si="411"/>
        <v>set/2019</v>
      </c>
      <c r="E13164" s="206">
        <v>43718</v>
      </c>
      <c r="F13164" s="205" t="s">
        <v>513</v>
      </c>
      <c r="G13164" s="205" t="s">
        <v>284</v>
      </c>
      <c r="H13164" s="207" t="s">
        <v>203</v>
      </c>
      <c r="I13164" s="207" t="s">
        <v>289</v>
      </c>
      <c r="J13164" s="208">
        <v>65095.57</v>
      </c>
      <c r="K13164" s="79" t="str">
        <f>IFERROR(IFERROR(VLOOKUP(I13164,'DE-PARA'!B:D,3,0),VLOOKUP(I13164,'DE-PARA'!C:D,2,0)),"NÃO ENCONTRADO")</f>
        <v>Entrada Conta Aplicação (+)</v>
      </c>
      <c r="L13164" s="56" t="str">
        <f>VLOOKUP(K13164,'Base -Receita-Despesa'!$B:$AS,1,FALSE)</f>
        <v>ENTRADA CONTA APLICAÇÃO (+)</v>
      </c>
    </row>
    <row r="13165" spans="1:12" x14ac:dyDescent="0.3">
      <c r="A13165" s="286" t="str">
        <f t="shared" si="410"/>
        <v>2019</v>
      </c>
      <c r="B13165" s="205" t="s">
        <v>681</v>
      </c>
      <c r="C13165" s="205" t="s">
        <v>680</v>
      </c>
      <c r="D13165" s="72" t="str">
        <f t="shared" si="411"/>
        <v>set/2019</v>
      </c>
      <c r="E13165" s="206">
        <v>43719</v>
      </c>
      <c r="F13165" s="205" t="s">
        <v>209</v>
      </c>
      <c r="G13165" s="205" t="s">
        <v>284</v>
      </c>
      <c r="H13165" s="207" t="s">
        <v>318</v>
      </c>
      <c r="I13165" s="207" t="s">
        <v>130</v>
      </c>
      <c r="J13165" s="207">
        <v>-39.729999999999997</v>
      </c>
      <c r="K13165" s="79" t="str">
        <f>IFERROR(IFERROR(VLOOKUP(I13165,'DE-PARA'!B:D,3,0),VLOOKUP(I13165,'DE-PARA'!C:D,2,0)),"NÃO ENCONTRADO")</f>
        <v>Outras Saídas</v>
      </c>
      <c r="L13165" s="56" t="str">
        <f>VLOOKUP(K13165,'Base -Receita-Despesa'!$B:$AS,1,FALSE)</f>
        <v>Outras Saídas</v>
      </c>
    </row>
    <row r="13166" spans="1:12" x14ac:dyDescent="0.3">
      <c r="A13166" s="286" t="str">
        <f t="shared" si="410"/>
        <v>2019</v>
      </c>
      <c r="B13166" s="205" t="s">
        <v>681</v>
      </c>
      <c r="C13166" s="205" t="s">
        <v>680</v>
      </c>
      <c r="D13166" s="72" t="str">
        <f t="shared" si="411"/>
        <v>set/2019</v>
      </c>
      <c r="E13166" s="206">
        <v>43719</v>
      </c>
      <c r="F13166" s="205" t="s">
        <v>513</v>
      </c>
      <c r="G13166" s="205" t="s">
        <v>284</v>
      </c>
      <c r="H13166" s="207" t="s">
        <v>203</v>
      </c>
      <c r="I13166" s="207" t="s">
        <v>289</v>
      </c>
      <c r="J13166" s="207">
        <v>39.729999999999997</v>
      </c>
      <c r="K13166" s="79" t="str">
        <f>IFERROR(IFERROR(VLOOKUP(I13166,'DE-PARA'!B:D,3,0),VLOOKUP(I13166,'DE-PARA'!C:D,2,0)),"NÃO ENCONTRADO")</f>
        <v>Entrada Conta Aplicação (+)</v>
      </c>
      <c r="L13166" s="56" t="str">
        <f>VLOOKUP(K13166,'Base -Receita-Despesa'!$B:$AS,1,FALSE)</f>
        <v>ENTRADA CONTA APLICAÇÃO (+)</v>
      </c>
    </row>
    <row r="13167" spans="1:12" x14ac:dyDescent="0.3">
      <c r="A13167" s="286" t="str">
        <f t="shared" si="410"/>
        <v>2019</v>
      </c>
      <c r="B13167" s="205" t="s">
        <v>679</v>
      </c>
      <c r="C13167" s="205" t="s">
        <v>680</v>
      </c>
      <c r="D13167" s="72" t="str">
        <f t="shared" si="411"/>
        <v>set/2019</v>
      </c>
      <c r="E13167" s="206">
        <v>43719</v>
      </c>
      <c r="F13167" s="205">
        <v>1159799</v>
      </c>
      <c r="G13167" s="205" t="s">
        <v>284</v>
      </c>
      <c r="H13167" s="207" t="s">
        <v>1888</v>
      </c>
      <c r="I13167" s="207" t="s">
        <v>238</v>
      </c>
      <c r="J13167" s="208">
        <v>-10870</v>
      </c>
      <c r="K13167" s="79" t="str">
        <f>IFERROR(IFERROR(VLOOKUP(I13167,'DE-PARA'!B:D,3,0),VLOOKUP(I13167,'DE-PARA'!C:D,2,0)),"NÃO ENCONTRADO")</f>
        <v>Materiais</v>
      </c>
      <c r="L13167" s="56" t="str">
        <f>VLOOKUP(K13167,'Base -Receita-Despesa'!$B:$AS,1,FALSE)</f>
        <v>Materiais</v>
      </c>
    </row>
    <row r="13168" spans="1:12" x14ac:dyDescent="0.3">
      <c r="A13168" s="286" t="str">
        <f t="shared" si="410"/>
        <v>2019</v>
      </c>
      <c r="B13168" s="205" t="s">
        <v>679</v>
      </c>
      <c r="C13168" s="205" t="s">
        <v>680</v>
      </c>
      <c r="D13168" s="72" t="str">
        <f t="shared" si="411"/>
        <v>set/2019</v>
      </c>
      <c r="E13168" s="206">
        <v>43719</v>
      </c>
      <c r="F13168" s="205">
        <v>1160194</v>
      </c>
      <c r="G13168" s="205" t="s">
        <v>284</v>
      </c>
      <c r="H13168" s="207" t="s">
        <v>1888</v>
      </c>
      <c r="I13168" s="207" t="s">
        <v>238</v>
      </c>
      <c r="J13168" s="207">
        <v>-194.4</v>
      </c>
      <c r="K13168" s="79" t="str">
        <f>IFERROR(IFERROR(VLOOKUP(I13168,'DE-PARA'!B:D,3,0),VLOOKUP(I13168,'DE-PARA'!C:D,2,0)),"NÃO ENCONTRADO")</f>
        <v>Materiais</v>
      </c>
      <c r="L13168" s="56" t="str">
        <f>VLOOKUP(K13168,'Base -Receita-Despesa'!$B:$AS,1,FALSE)</f>
        <v>Materiais</v>
      </c>
    </row>
    <row r="13169" spans="1:12" x14ac:dyDescent="0.3">
      <c r="A13169" s="286" t="str">
        <f t="shared" si="410"/>
        <v>2019</v>
      </c>
      <c r="B13169" s="205" t="s">
        <v>679</v>
      </c>
      <c r="C13169" s="205" t="s">
        <v>680</v>
      </c>
      <c r="D13169" s="72" t="str">
        <f t="shared" si="411"/>
        <v>set/2019</v>
      </c>
      <c r="E13169" s="206">
        <v>43719</v>
      </c>
      <c r="F13169" s="205">
        <v>1163287</v>
      </c>
      <c r="G13169" s="205" t="s">
        <v>284</v>
      </c>
      <c r="H13169" s="207" t="s">
        <v>1888</v>
      </c>
      <c r="I13169" s="207" t="s">
        <v>237</v>
      </c>
      <c r="J13169" s="208">
        <v>-5778</v>
      </c>
      <c r="K13169" s="79" t="str">
        <f>IFERROR(IFERROR(VLOOKUP(I13169,'DE-PARA'!B:D,3,0),VLOOKUP(I13169,'DE-PARA'!C:D,2,0)),"NÃO ENCONTRADO")</f>
        <v>Materiais</v>
      </c>
      <c r="L13169" s="56" t="str">
        <f>VLOOKUP(K13169,'Base -Receita-Despesa'!$B:$AS,1,FALSE)</f>
        <v>Materiais</v>
      </c>
    </row>
    <row r="13170" spans="1:12" x14ac:dyDescent="0.3">
      <c r="A13170" s="286" t="str">
        <f t="shared" si="410"/>
        <v>2019</v>
      </c>
      <c r="B13170" s="205" t="s">
        <v>679</v>
      </c>
      <c r="C13170" s="205" t="s">
        <v>680</v>
      </c>
      <c r="D13170" s="72" t="str">
        <f t="shared" si="411"/>
        <v>set/2019</v>
      </c>
      <c r="E13170" s="206">
        <v>43719</v>
      </c>
      <c r="F13170" s="205">
        <v>1161584</v>
      </c>
      <c r="G13170" s="205" t="s">
        <v>284</v>
      </c>
      <c r="H13170" s="207" t="s">
        <v>1888</v>
      </c>
      <c r="I13170" s="207" t="s">
        <v>237</v>
      </c>
      <c r="J13170" s="208">
        <v>-1013.8</v>
      </c>
      <c r="K13170" s="79" t="str">
        <f>IFERROR(IFERROR(VLOOKUP(I13170,'DE-PARA'!B:D,3,0),VLOOKUP(I13170,'DE-PARA'!C:D,2,0)),"NÃO ENCONTRADO")</f>
        <v>Materiais</v>
      </c>
      <c r="L13170" s="56" t="str">
        <f>VLOOKUP(K13170,'Base -Receita-Despesa'!$B:$AS,1,FALSE)</f>
        <v>Materiais</v>
      </c>
    </row>
    <row r="13171" spans="1:12" x14ac:dyDescent="0.3">
      <c r="A13171" s="286" t="str">
        <f t="shared" si="410"/>
        <v>2019</v>
      </c>
      <c r="B13171" s="205" t="s">
        <v>679</v>
      </c>
      <c r="C13171" s="205" t="s">
        <v>680</v>
      </c>
      <c r="D13171" s="72" t="str">
        <f t="shared" si="411"/>
        <v>set/2019</v>
      </c>
      <c r="E13171" s="206">
        <v>43719</v>
      </c>
      <c r="F13171" s="205">
        <v>1165228</v>
      </c>
      <c r="G13171" s="205" t="s">
        <v>284</v>
      </c>
      <c r="H13171" s="207" t="s">
        <v>1888</v>
      </c>
      <c r="I13171" s="207" t="s">
        <v>237</v>
      </c>
      <c r="J13171" s="208">
        <v>-1436</v>
      </c>
      <c r="K13171" s="79" t="str">
        <f>IFERROR(IFERROR(VLOOKUP(I13171,'DE-PARA'!B:D,3,0),VLOOKUP(I13171,'DE-PARA'!C:D,2,0)),"NÃO ENCONTRADO")</f>
        <v>Materiais</v>
      </c>
      <c r="L13171" s="56" t="str">
        <f>VLOOKUP(K13171,'Base -Receita-Despesa'!$B:$AS,1,FALSE)</f>
        <v>Materiais</v>
      </c>
    </row>
    <row r="13172" spans="1:12" x14ac:dyDescent="0.3">
      <c r="A13172" s="286" t="str">
        <f t="shared" si="410"/>
        <v>2019</v>
      </c>
      <c r="B13172" s="205" t="s">
        <v>679</v>
      </c>
      <c r="C13172" s="205" t="s">
        <v>680</v>
      </c>
      <c r="D13172" s="72" t="str">
        <f t="shared" si="411"/>
        <v>set/2019</v>
      </c>
      <c r="E13172" s="206">
        <v>43719</v>
      </c>
      <c r="F13172" s="205">
        <v>1169453</v>
      </c>
      <c r="G13172" s="205" t="s">
        <v>300</v>
      </c>
      <c r="H13172" s="207" t="s">
        <v>1888</v>
      </c>
      <c r="I13172" s="207" t="s">
        <v>237</v>
      </c>
      <c r="J13172" s="208">
        <v>-12529.57</v>
      </c>
      <c r="K13172" s="79" t="str">
        <f>IFERROR(IFERROR(VLOOKUP(I13172,'DE-PARA'!B:D,3,0),VLOOKUP(I13172,'DE-PARA'!C:D,2,0)),"NÃO ENCONTRADO")</f>
        <v>Materiais</v>
      </c>
      <c r="L13172" s="56" t="str">
        <f>VLOOKUP(K13172,'Base -Receita-Despesa'!$B:$AS,1,FALSE)</f>
        <v>Materiais</v>
      </c>
    </row>
    <row r="13173" spans="1:12" x14ac:dyDescent="0.3">
      <c r="A13173" s="286" t="str">
        <f t="shared" si="410"/>
        <v>2019</v>
      </c>
      <c r="B13173" s="205" t="s">
        <v>679</v>
      </c>
      <c r="C13173" s="205" t="s">
        <v>680</v>
      </c>
      <c r="D13173" s="72" t="str">
        <f t="shared" si="411"/>
        <v>set/2019</v>
      </c>
      <c r="E13173" s="206">
        <v>43719</v>
      </c>
      <c r="F13173" s="205">
        <v>1169568</v>
      </c>
      <c r="G13173" s="205" t="s">
        <v>284</v>
      </c>
      <c r="H13173" s="207" t="s">
        <v>1888</v>
      </c>
      <c r="I13173" s="207" t="s">
        <v>237</v>
      </c>
      <c r="J13173" s="208">
        <v>-1256.5</v>
      </c>
      <c r="K13173" s="79" t="str">
        <f>IFERROR(IFERROR(VLOOKUP(I13173,'DE-PARA'!B:D,3,0),VLOOKUP(I13173,'DE-PARA'!C:D,2,0)),"NÃO ENCONTRADO")</f>
        <v>Materiais</v>
      </c>
      <c r="L13173" s="56" t="str">
        <f>VLOOKUP(K13173,'Base -Receita-Despesa'!$B:$AS,1,FALSE)</f>
        <v>Materiais</v>
      </c>
    </row>
    <row r="13174" spans="1:12" x14ac:dyDescent="0.3">
      <c r="A13174" s="286" t="str">
        <f t="shared" si="410"/>
        <v>2019</v>
      </c>
      <c r="B13174" s="205" t="s">
        <v>679</v>
      </c>
      <c r="C13174" s="205" t="s">
        <v>680</v>
      </c>
      <c r="D13174" s="72" t="str">
        <f t="shared" si="411"/>
        <v>set/2019</v>
      </c>
      <c r="E13174" s="206">
        <v>43719</v>
      </c>
      <c r="F13174" s="205">
        <v>1173077</v>
      </c>
      <c r="G13174" s="205" t="s">
        <v>284</v>
      </c>
      <c r="H13174" s="207" t="s">
        <v>1888</v>
      </c>
      <c r="I13174" s="207" t="s">
        <v>237</v>
      </c>
      <c r="J13174" s="208">
        <v>-5054</v>
      </c>
      <c r="K13174" s="79" t="str">
        <f>IFERROR(IFERROR(VLOOKUP(I13174,'DE-PARA'!B:D,3,0),VLOOKUP(I13174,'DE-PARA'!C:D,2,0)),"NÃO ENCONTRADO")</f>
        <v>Materiais</v>
      </c>
      <c r="L13174" s="56" t="str">
        <f>VLOOKUP(K13174,'Base -Receita-Despesa'!$B:$AS,1,FALSE)</f>
        <v>Materiais</v>
      </c>
    </row>
    <row r="13175" spans="1:12" x14ac:dyDescent="0.3">
      <c r="A13175" s="286" t="str">
        <f t="shared" ref="A13175:A13238" si="412">IF(K13175="NÃO ENCONTRADO",0,RIGHT(D13175,4))</f>
        <v>2019</v>
      </c>
      <c r="B13175" s="205" t="s">
        <v>679</v>
      </c>
      <c r="C13175" s="205" t="s">
        <v>680</v>
      </c>
      <c r="D13175" s="72" t="str">
        <f t="shared" si="411"/>
        <v>set/2019</v>
      </c>
      <c r="E13175" s="206">
        <v>43719</v>
      </c>
      <c r="F13175" s="205">
        <v>1173135</v>
      </c>
      <c r="G13175" s="205" t="s">
        <v>284</v>
      </c>
      <c r="H13175" s="207" t="s">
        <v>1888</v>
      </c>
      <c r="I13175" s="207" t="s">
        <v>237</v>
      </c>
      <c r="J13175" s="208">
        <v>-3583.5</v>
      </c>
      <c r="K13175" s="79" t="str">
        <f>IFERROR(IFERROR(VLOOKUP(I13175,'DE-PARA'!B:D,3,0),VLOOKUP(I13175,'DE-PARA'!C:D,2,0)),"NÃO ENCONTRADO")</f>
        <v>Materiais</v>
      </c>
      <c r="L13175" s="56" t="str">
        <f>VLOOKUP(K13175,'Base -Receita-Despesa'!$B:$AS,1,FALSE)</f>
        <v>Materiais</v>
      </c>
    </row>
    <row r="13176" spans="1:12" x14ac:dyDescent="0.3">
      <c r="A13176" s="286" t="str">
        <f t="shared" si="412"/>
        <v>2019</v>
      </c>
      <c r="B13176" s="205" t="s">
        <v>679</v>
      </c>
      <c r="C13176" s="205" t="s">
        <v>680</v>
      </c>
      <c r="D13176" s="72" t="str">
        <f t="shared" si="411"/>
        <v>set/2019</v>
      </c>
      <c r="E13176" s="206">
        <v>43719</v>
      </c>
      <c r="F13176" s="205">
        <v>19331</v>
      </c>
      <c r="G13176" s="205" t="s">
        <v>284</v>
      </c>
      <c r="H13176" s="207" t="s">
        <v>2251</v>
      </c>
      <c r="I13176" s="207" t="s">
        <v>273</v>
      </c>
      <c r="J13176" s="207">
        <v>-883</v>
      </c>
      <c r="K13176" s="79" t="str">
        <f>IFERROR(IFERROR(VLOOKUP(I13176,'DE-PARA'!B:D,3,0),VLOOKUP(I13176,'DE-PARA'!C:D,2,0)),"NÃO ENCONTRADO")</f>
        <v>Investimentos</v>
      </c>
      <c r="L13176" s="56" t="str">
        <f>VLOOKUP(K13176,'Base -Receita-Despesa'!$B:$AS,1,FALSE)</f>
        <v>Investimentos</v>
      </c>
    </row>
    <row r="13177" spans="1:12" x14ac:dyDescent="0.3">
      <c r="A13177" s="286" t="str">
        <f t="shared" si="412"/>
        <v>2019</v>
      </c>
      <c r="B13177" s="205" t="s">
        <v>679</v>
      </c>
      <c r="C13177" s="205" t="s">
        <v>680</v>
      </c>
      <c r="D13177" s="72" t="str">
        <f t="shared" si="411"/>
        <v>set/2019</v>
      </c>
      <c r="E13177" s="206">
        <v>43719</v>
      </c>
      <c r="F13177" s="205">
        <v>13695</v>
      </c>
      <c r="G13177" s="205" t="s">
        <v>310</v>
      </c>
      <c r="H13177" s="207" t="s">
        <v>2016</v>
      </c>
      <c r="I13177" s="207" t="s">
        <v>246</v>
      </c>
      <c r="J13177" s="208">
        <v>-2188.1</v>
      </c>
      <c r="K13177" s="79" t="str">
        <f>IFERROR(IFERROR(VLOOKUP(I13177,'DE-PARA'!B:D,3,0),VLOOKUP(I13177,'DE-PARA'!C:D,2,0)),"NÃO ENCONTRADO")</f>
        <v>Materiais</v>
      </c>
      <c r="L13177" s="56" t="str">
        <f>VLOOKUP(K13177,'Base -Receita-Despesa'!$B:$AS,1,FALSE)</f>
        <v>Materiais</v>
      </c>
    </row>
    <row r="13178" spans="1:12" x14ac:dyDescent="0.3">
      <c r="A13178" s="286" t="str">
        <f t="shared" si="412"/>
        <v>2019</v>
      </c>
      <c r="B13178" s="205" t="s">
        <v>679</v>
      </c>
      <c r="C13178" s="205" t="s">
        <v>680</v>
      </c>
      <c r="D13178" s="72" t="str">
        <f t="shared" si="411"/>
        <v>set/2019</v>
      </c>
      <c r="E13178" s="206">
        <v>43719</v>
      </c>
      <c r="F13178" s="205">
        <v>13695</v>
      </c>
      <c r="G13178" s="205" t="s">
        <v>310</v>
      </c>
      <c r="H13178" s="207" t="s">
        <v>2016</v>
      </c>
      <c r="I13178" s="207" t="s">
        <v>189</v>
      </c>
      <c r="J13178" s="207">
        <v>-91.65</v>
      </c>
      <c r="K13178" s="79" t="str">
        <f>IFERROR(IFERROR(VLOOKUP(I13178,'DE-PARA'!B:D,3,0),VLOOKUP(I13178,'DE-PARA'!C:D,2,0)),"NÃO ENCONTRADO")</f>
        <v>Outras Saídas</v>
      </c>
      <c r="L13178" s="56" t="str">
        <f>VLOOKUP(K13178,'Base -Receita-Despesa'!$B:$AS,1,FALSE)</f>
        <v>Outras Saídas</v>
      </c>
    </row>
    <row r="13179" spans="1:12" x14ac:dyDescent="0.3">
      <c r="A13179" s="286" t="str">
        <f t="shared" si="412"/>
        <v>2019</v>
      </c>
      <c r="B13179" s="205" t="s">
        <v>679</v>
      </c>
      <c r="C13179" s="205" t="s">
        <v>680</v>
      </c>
      <c r="D13179" s="72" t="str">
        <f t="shared" si="411"/>
        <v>set/2019</v>
      </c>
      <c r="E13179" s="206">
        <v>43719</v>
      </c>
      <c r="F13179" s="205">
        <v>13695</v>
      </c>
      <c r="G13179" s="205" t="s">
        <v>290</v>
      </c>
      <c r="H13179" s="207" t="s">
        <v>2016</v>
      </c>
      <c r="I13179" s="207" t="s">
        <v>246</v>
      </c>
      <c r="J13179" s="208">
        <v>-2188.1</v>
      </c>
      <c r="K13179" s="79" t="str">
        <f>IFERROR(IFERROR(VLOOKUP(I13179,'DE-PARA'!B:D,3,0),VLOOKUP(I13179,'DE-PARA'!C:D,2,0)),"NÃO ENCONTRADO")</f>
        <v>Materiais</v>
      </c>
      <c r="L13179" s="56" t="str">
        <f>VLOOKUP(K13179,'Base -Receita-Despesa'!$B:$AS,1,FALSE)</f>
        <v>Materiais</v>
      </c>
    </row>
    <row r="13180" spans="1:12" x14ac:dyDescent="0.3">
      <c r="A13180" s="286" t="str">
        <f t="shared" si="412"/>
        <v>2019</v>
      </c>
      <c r="B13180" s="205" t="s">
        <v>679</v>
      </c>
      <c r="C13180" s="205" t="s">
        <v>680</v>
      </c>
      <c r="D13180" s="72" t="str">
        <f t="shared" si="411"/>
        <v>set/2019</v>
      </c>
      <c r="E13180" s="206">
        <v>43719</v>
      </c>
      <c r="F13180" s="205">
        <v>13695</v>
      </c>
      <c r="G13180" s="205" t="s">
        <v>290</v>
      </c>
      <c r="H13180" s="207" t="s">
        <v>2016</v>
      </c>
      <c r="I13180" s="207" t="s">
        <v>189</v>
      </c>
      <c r="J13180" s="207">
        <v>-182.74</v>
      </c>
      <c r="K13180" s="79" t="str">
        <f>IFERROR(IFERROR(VLOOKUP(I13180,'DE-PARA'!B:D,3,0),VLOOKUP(I13180,'DE-PARA'!C:D,2,0)),"NÃO ENCONTRADO")</f>
        <v>Outras Saídas</v>
      </c>
      <c r="L13180" s="56" t="str">
        <f>VLOOKUP(K13180,'Base -Receita-Despesa'!$B:$AS,1,FALSE)</f>
        <v>Outras Saídas</v>
      </c>
    </row>
    <row r="13181" spans="1:12" x14ac:dyDescent="0.3">
      <c r="A13181" s="286" t="str">
        <f t="shared" si="412"/>
        <v>2019</v>
      </c>
      <c r="B13181" s="205" t="s">
        <v>679</v>
      </c>
      <c r="C13181" s="205" t="s">
        <v>680</v>
      </c>
      <c r="D13181" s="72" t="str">
        <f t="shared" si="411"/>
        <v>set/2019</v>
      </c>
      <c r="E13181" s="206">
        <v>43719</v>
      </c>
      <c r="F13181" s="205">
        <v>13696</v>
      </c>
      <c r="G13181" s="205" t="s">
        <v>310</v>
      </c>
      <c r="H13181" s="207" t="s">
        <v>2016</v>
      </c>
      <c r="I13181" s="207" t="s">
        <v>246</v>
      </c>
      <c r="J13181" s="208">
        <v>-1440.33</v>
      </c>
      <c r="K13181" s="79" t="str">
        <f>IFERROR(IFERROR(VLOOKUP(I13181,'DE-PARA'!B:D,3,0),VLOOKUP(I13181,'DE-PARA'!C:D,2,0)),"NÃO ENCONTRADO")</f>
        <v>Materiais</v>
      </c>
      <c r="L13181" s="56" t="str">
        <f>VLOOKUP(K13181,'Base -Receita-Despesa'!$B:$AS,1,FALSE)</f>
        <v>Materiais</v>
      </c>
    </row>
    <row r="13182" spans="1:12" x14ac:dyDescent="0.3">
      <c r="A13182" s="286" t="str">
        <f t="shared" si="412"/>
        <v>2019</v>
      </c>
      <c r="B13182" s="205" t="s">
        <v>679</v>
      </c>
      <c r="C13182" s="205" t="s">
        <v>680</v>
      </c>
      <c r="D13182" s="72" t="str">
        <f t="shared" si="411"/>
        <v>set/2019</v>
      </c>
      <c r="E13182" s="206">
        <v>43719</v>
      </c>
      <c r="F13182" s="205">
        <v>13696</v>
      </c>
      <c r="G13182" s="205" t="s">
        <v>310</v>
      </c>
      <c r="H13182" s="207" t="s">
        <v>2016</v>
      </c>
      <c r="I13182" s="207" t="s">
        <v>189</v>
      </c>
      <c r="J13182" s="207">
        <v>-142.94999999999999</v>
      </c>
      <c r="K13182" s="79" t="str">
        <f>IFERROR(IFERROR(VLOOKUP(I13182,'DE-PARA'!B:D,3,0),VLOOKUP(I13182,'DE-PARA'!C:D,2,0)),"NÃO ENCONTRADO")</f>
        <v>Outras Saídas</v>
      </c>
      <c r="L13182" s="56" t="str">
        <f>VLOOKUP(K13182,'Base -Receita-Despesa'!$B:$AS,1,FALSE)</f>
        <v>Outras Saídas</v>
      </c>
    </row>
    <row r="13183" spans="1:12" x14ac:dyDescent="0.3">
      <c r="A13183" s="286" t="str">
        <f t="shared" si="412"/>
        <v>2019</v>
      </c>
      <c r="B13183" s="205" t="s">
        <v>679</v>
      </c>
      <c r="C13183" s="205" t="s">
        <v>680</v>
      </c>
      <c r="D13183" s="72" t="str">
        <f t="shared" si="411"/>
        <v>set/2019</v>
      </c>
      <c r="E13183" s="206">
        <v>43719</v>
      </c>
      <c r="F13183" s="205">
        <v>13696</v>
      </c>
      <c r="G13183" s="205" t="s">
        <v>290</v>
      </c>
      <c r="H13183" s="207" t="s">
        <v>2016</v>
      </c>
      <c r="I13183" s="207" t="s">
        <v>246</v>
      </c>
      <c r="J13183" s="208">
        <v>-1440.33</v>
      </c>
      <c r="K13183" s="79" t="str">
        <f>IFERROR(IFERROR(VLOOKUP(I13183,'DE-PARA'!B:D,3,0),VLOOKUP(I13183,'DE-PARA'!C:D,2,0)),"NÃO ENCONTRADO")</f>
        <v>Materiais</v>
      </c>
      <c r="L13183" s="56" t="str">
        <f>VLOOKUP(K13183,'Base -Receita-Despesa'!$B:$AS,1,FALSE)</f>
        <v>Materiais</v>
      </c>
    </row>
    <row r="13184" spans="1:12" x14ac:dyDescent="0.3">
      <c r="A13184" s="286" t="str">
        <f t="shared" si="412"/>
        <v>2019</v>
      </c>
      <c r="B13184" s="205" t="s">
        <v>679</v>
      </c>
      <c r="C13184" s="205" t="s">
        <v>680</v>
      </c>
      <c r="D13184" s="72" t="str">
        <f t="shared" si="411"/>
        <v>set/2019</v>
      </c>
      <c r="E13184" s="206">
        <v>43719</v>
      </c>
      <c r="F13184" s="205">
        <v>13696</v>
      </c>
      <c r="G13184" s="205" t="s">
        <v>290</v>
      </c>
      <c r="H13184" s="207" t="s">
        <v>2016</v>
      </c>
      <c r="I13184" s="207" t="s">
        <v>189</v>
      </c>
      <c r="J13184" s="207">
        <v>-125.8</v>
      </c>
      <c r="K13184" s="79" t="str">
        <f>IFERROR(IFERROR(VLOOKUP(I13184,'DE-PARA'!B:D,3,0),VLOOKUP(I13184,'DE-PARA'!C:D,2,0)),"NÃO ENCONTRADO")</f>
        <v>Outras Saídas</v>
      </c>
      <c r="L13184" s="56" t="str">
        <f>VLOOKUP(K13184,'Base -Receita-Despesa'!$B:$AS,1,FALSE)</f>
        <v>Outras Saídas</v>
      </c>
    </row>
    <row r="13185" spans="1:12" x14ac:dyDescent="0.3">
      <c r="A13185" s="286" t="str">
        <f t="shared" si="412"/>
        <v>2019</v>
      </c>
      <c r="B13185" s="205" t="s">
        <v>679</v>
      </c>
      <c r="C13185" s="205" t="s">
        <v>680</v>
      </c>
      <c r="D13185" s="72" t="str">
        <f t="shared" si="411"/>
        <v>set/2019</v>
      </c>
      <c r="E13185" s="206">
        <v>43719</v>
      </c>
      <c r="F13185" s="205" t="s">
        <v>209</v>
      </c>
      <c r="G13185" s="205" t="s">
        <v>284</v>
      </c>
      <c r="H13185" s="207" t="s">
        <v>295</v>
      </c>
      <c r="I13185" s="207" t="s">
        <v>2125</v>
      </c>
      <c r="J13185" s="207">
        <v>-9.5</v>
      </c>
      <c r="K13185" s="79" t="str">
        <f>IFERROR(IFERROR(VLOOKUP(I13185,'DE-PARA'!B:D,3,0),VLOOKUP(I13185,'DE-PARA'!C:D,2,0)),"NÃO ENCONTRADO")</f>
        <v>Outras Saídas</v>
      </c>
      <c r="L13185" s="56" t="str">
        <f>VLOOKUP(K13185,'Base -Receita-Despesa'!$B:$AS,1,FALSE)</f>
        <v>Outras Saídas</v>
      </c>
    </row>
    <row r="13186" spans="1:12" x14ac:dyDescent="0.3">
      <c r="A13186" s="286" t="str">
        <f t="shared" si="412"/>
        <v>2019</v>
      </c>
      <c r="B13186" s="205" t="s">
        <v>679</v>
      </c>
      <c r="C13186" s="205" t="s">
        <v>680</v>
      </c>
      <c r="D13186" s="72" t="str">
        <f t="shared" si="411"/>
        <v>set/2019</v>
      </c>
      <c r="E13186" s="206">
        <v>43719</v>
      </c>
      <c r="F13186" s="205" t="s">
        <v>209</v>
      </c>
      <c r="G13186" s="205" t="s">
        <v>284</v>
      </c>
      <c r="H13186" s="207" t="s">
        <v>295</v>
      </c>
      <c r="I13186" s="207" t="s">
        <v>2125</v>
      </c>
      <c r="J13186" s="207">
        <v>-9.5</v>
      </c>
      <c r="K13186" s="79" t="str">
        <f>IFERROR(IFERROR(VLOOKUP(I13186,'DE-PARA'!B:D,3,0),VLOOKUP(I13186,'DE-PARA'!C:D,2,0)),"NÃO ENCONTRADO")</f>
        <v>Outras Saídas</v>
      </c>
      <c r="L13186" s="56" t="str">
        <f>VLOOKUP(K13186,'Base -Receita-Despesa'!$B:$AS,1,FALSE)</f>
        <v>Outras Saídas</v>
      </c>
    </row>
    <row r="13187" spans="1:12" x14ac:dyDescent="0.3">
      <c r="A13187" s="286" t="str">
        <f t="shared" si="412"/>
        <v>2019</v>
      </c>
      <c r="B13187" s="205" t="s">
        <v>679</v>
      </c>
      <c r="C13187" s="205" t="s">
        <v>680</v>
      </c>
      <c r="D13187" s="72" t="str">
        <f t="shared" si="411"/>
        <v>set/2019</v>
      </c>
      <c r="E13187" s="206">
        <v>43719</v>
      </c>
      <c r="F13187" s="205" t="s">
        <v>209</v>
      </c>
      <c r="G13187" s="205" t="s">
        <v>284</v>
      </c>
      <c r="H13187" s="207" t="s">
        <v>295</v>
      </c>
      <c r="I13187" s="207" t="s">
        <v>2125</v>
      </c>
      <c r="J13187" s="207">
        <v>-9.5</v>
      </c>
      <c r="K13187" s="79" t="str">
        <f>IFERROR(IFERROR(VLOOKUP(I13187,'DE-PARA'!B:D,3,0),VLOOKUP(I13187,'DE-PARA'!C:D,2,0)),"NÃO ENCONTRADO")</f>
        <v>Outras Saídas</v>
      </c>
      <c r="L13187" s="56" t="str">
        <f>VLOOKUP(K13187,'Base -Receita-Despesa'!$B:$AS,1,FALSE)</f>
        <v>Outras Saídas</v>
      </c>
    </row>
    <row r="13188" spans="1:12" x14ac:dyDescent="0.3">
      <c r="A13188" s="286" t="str">
        <f t="shared" si="412"/>
        <v>2019</v>
      </c>
      <c r="B13188" s="205" t="s">
        <v>679</v>
      </c>
      <c r="C13188" s="205" t="s">
        <v>680</v>
      </c>
      <c r="D13188" s="72" t="str">
        <f t="shared" ref="D13188:D13251" si="413">TEXT(E13188,"mmm/aaaa")</f>
        <v>set/2019</v>
      </c>
      <c r="E13188" s="206">
        <v>43719</v>
      </c>
      <c r="F13188" s="205" t="s">
        <v>513</v>
      </c>
      <c r="G13188" s="205" t="s">
        <v>284</v>
      </c>
      <c r="H13188" s="207" t="s">
        <v>203</v>
      </c>
      <c r="I13188" s="207" t="s">
        <v>289</v>
      </c>
      <c r="J13188" s="208">
        <v>50427.27</v>
      </c>
      <c r="K13188" s="79" t="str">
        <f>IFERROR(IFERROR(VLOOKUP(I13188,'DE-PARA'!B:D,3,0),VLOOKUP(I13188,'DE-PARA'!C:D,2,0)),"NÃO ENCONTRADO")</f>
        <v>Entrada Conta Aplicação (+)</v>
      </c>
      <c r="L13188" s="56" t="str">
        <f>VLOOKUP(K13188,'Base -Receita-Despesa'!$B:$AS,1,FALSE)</f>
        <v>ENTRADA CONTA APLICAÇÃO (+)</v>
      </c>
    </row>
    <row r="13189" spans="1:12" x14ac:dyDescent="0.3">
      <c r="A13189" s="286" t="str">
        <f t="shared" si="412"/>
        <v>2019</v>
      </c>
      <c r="B13189" s="205" t="s">
        <v>681</v>
      </c>
      <c r="C13189" s="205" t="s">
        <v>680</v>
      </c>
      <c r="D13189" s="72" t="str">
        <f t="shared" si="413"/>
        <v>set/2019</v>
      </c>
      <c r="E13189" s="206">
        <v>43720</v>
      </c>
      <c r="F13189" s="205" t="s">
        <v>209</v>
      </c>
      <c r="G13189" s="205" t="s">
        <v>284</v>
      </c>
      <c r="H13189" s="207" t="s">
        <v>318</v>
      </c>
      <c r="I13189" s="207" t="s">
        <v>130</v>
      </c>
      <c r="J13189" s="207">
        <v>-0.8</v>
      </c>
      <c r="K13189" s="79" t="str">
        <f>IFERROR(IFERROR(VLOOKUP(I13189,'DE-PARA'!B:D,3,0),VLOOKUP(I13189,'DE-PARA'!C:D,2,0)),"NÃO ENCONTRADO")</f>
        <v>Outras Saídas</v>
      </c>
      <c r="L13189" s="56" t="str">
        <f>VLOOKUP(K13189,'Base -Receita-Despesa'!$B:$AS,1,FALSE)</f>
        <v>Outras Saídas</v>
      </c>
    </row>
    <row r="13190" spans="1:12" x14ac:dyDescent="0.3">
      <c r="A13190" s="286" t="str">
        <f t="shared" si="412"/>
        <v>2019</v>
      </c>
      <c r="B13190" s="205" t="s">
        <v>681</v>
      </c>
      <c r="C13190" s="205" t="s">
        <v>680</v>
      </c>
      <c r="D13190" s="72" t="str">
        <f t="shared" si="413"/>
        <v>set/2019</v>
      </c>
      <c r="E13190" s="206">
        <v>43720</v>
      </c>
      <c r="F13190" s="205" t="s">
        <v>513</v>
      </c>
      <c r="G13190" s="205" t="s">
        <v>284</v>
      </c>
      <c r="H13190" s="207" t="s">
        <v>203</v>
      </c>
      <c r="I13190" s="207" t="s">
        <v>289</v>
      </c>
      <c r="J13190" s="207">
        <v>0.8</v>
      </c>
      <c r="K13190" s="79" t="str">
        <f>IFERROR(IFERROR(VLOOKUP(I13190,'DE-PARA'!B:D,3,0),VLOOKUP(I13190,'DE-PARA'!C:D,2,0)),"NÃO ENCONTRADO")</f>
        <v>Entrada Conta Aplicação (+)</v>
      </c>
      <c r="L13190" s="56" t="str">
        <f>VLOOKUP(K13190,'Base -Receita-Despesa'!$B:$AS,1,FALSE)</f>
        <v>ENTRADA CONTA APLICAÇÃO (+)</v>
      </c>
    </row>
    <row r="13191" spans="1:12" x14ac:dyDescent="0.3">
      <c r="A13191" s="286" t="str">
        <f t="shared" si="412"/>
        <v>2019</v>
      </c>
      <c r="B13191" s="205" t="s">
        <v>679</v>
      </c>
      <c r="C13191" s="205" t="s">
        <v>680</v>
      </c>
      <c r="D13191" s="72" t="str">
        <f t="shared" si="413"/>
        <v>set/2019</v>
      </c>
      <c r="E13191" s="206">
        <v>43720</v>
      </c>
      <c r="F13191" s="205" t="s">
        <v>2252</v>
      </c>
      <c r="G13191" s="205" t="s">
        <v>284</v>
      </c>
      <c r="H13191" s="207" t="s">
        <v>2104</v>
      </c>
      <c r="I13191" s="207" t="s">
        <v>232</v>
      </c>
      <c r="J13191" s="207">
        <v>-872.99</v>
      </c>
      <c r="K13191" s="79" t="str">
        <f>IFERROR(IFERROR(VLOOKUP(I13191,'DE-PARA'!B:D,3,0),VLOOKUP(I13191,'DE-PARA'!C:D,2,0)),"NÃO ENCONTRADO")</f>
        <v>Pessoal</v>
      </c>
      <c r="L13191" s="56" t="str">
        <f>VLOOKUP(K13191,'Base -Receita-Despesa'!$B:$AS,1,FALSE)</f>
        <v>Pessoal</v>
      </c>
    </row>
    <row r="13192" spans="1:12" x14ac:dyDescent="0.3">
      <c r="A13192" s="286" t="str">
        <f t="shared" si="412"/>
        <v>2019</v>
      </c>
      <c r="B13192" s="205" t="s">
        <v>679</v>
      </c>
      <c r="C13192" s="205" t="s">
        <v>680</v>
      </c>
      <c r="D13192" s="72" t="str">
        <f t="shared" si="413"/>
        <v>set/2019</v>
      </c>
      <c r="E13192" s="206">
        <v>43720</v>
      </c>
      <c r="F13192" s="205" t="s">
        <v>2253</v>
      </c>
      <c r="G13192" s="205" t="s">
        <v>284</v>
      </c>
      <c r="H13192" s="207" t="s">
        <v>1275</v>
      </c>
      <c r="I13192" s="207" t="s">
        <v>116</v>
      </c>
      <c r="J13192" s="207">
        <v>-441.24</v>
      </c>
      <c r="K13192" s="79" t="str">
        <f>IFERROR(IFERROR(VLOOKUP(I13192,'DE-PARA'!B:D,3,0),VLOOKUP(I13192,'DE-PARA'!C:D,2,0)),"NÃO ENCONTRADO")</f>
        <v>Serviços</v>
      </c>
      <c r="L13192" s="56" t="str">
        <f>VLOOKUP(K13192,'Base -Receita-Despesa'!$B:$AS,1,FALSE)</f>
        <v>Serviços</v>
      </c>
    </row>
    <row r="13193" spans="1:12" x14ac:dyDescent="0.3">
      <c r="A13193" s="286" t="str">
        <f t="shared" si="412"/>
        <v>2019</v>
      </c>
      <c r="B13193" s="205" t="s">
        <v>679</v>
      </c>
      <c r="C13193" s="205" t="s">
        <v>680</v>
      </c>
      <c r="D13193" s="72" t="str">
        <f t="shared" si="413"/>
        <v>set/2019</v>
      </c>
      <c r="E13193" s="206">
        <v>43720</v>
      </c>
      <c r="F13193" s="205" t="s">
        <v>2254</v>
      </c>
      <c r="G13193" s="205" t="s">
        <v>284</v>
      </c>
      <c r="H13193" s="207" t="s">
        <v>999</v>
      </c>
      <c r="I13193" s="207" t="s">
        <v>232</v>
      </c>
      <c r="J13193" s="207">
        <v>-675</v>
      </c>
      <c r="K13193" s="79" t="str">
        <f>IFERROR(IFERROR(VLOOKUP(I13193,'DE-PARA'!B:D,3,0),VLOOKUP(I13193,'DE-PARA'!C:D,2,0)),"NÃO ENCONTRADO")</f>
        <v>Pessoal</v>
      </c>
      <c r="L13193" s="56" t="str">
        <f>VLOOKUP(K13193,'Base -Receita-Despesa'!$B:$AS,1,FALSE)</f>
        <v>Pessoal</v>
      </c>
    </row>
    <row r="13194" spans="1:12" x14ac:dyDescent="0.3">
      <c r="A13194" s="286" t="str">
        <f t="shared" si="412"/>
        <v>2019</v>
      </c>
      <c r="B13194" s="205" t="s">
        <v>679</v>
      </c>
      <c r="C13194" s="205" t="s">
        <v>680</v>
      </c>
      <c r="D13194" s="72" t="str">
        <f t="shared" si="413"/>
        <v>set/2019</v>
      </c>
      <c r="E13194" s="206">
        <v>43720</v>
      </c>
      <c r="F13194" s="205" t="s">
        <v>2255</v>
      </c>
      <c r="G13194" s="205" t="s">
        <v>284</v>
      </c>
      <c r="H13194" s="207" t="s">
        <v>325</v>
      </c>
      <c r="I13194" s="207" t="s">
        <v>147</v>
      </c>
      <c r="J13194" s="208">
        <v>-1353</v>
      </c>
      <c r="K13194" s="79" t="str">
        <f>IFERROR(IFERROR(VLOOKUP(I13194,'DE-PARA'!B:D,3,0),VLOOKUP(I13194,'DE-PARA'!C:D,2,0)),"NÃO ENCONTRADO")</f>
        <v>Serviços</v>
      </c>
      <c r="L13194" s="56" t="str">
        <f>VLOOKUP(K13194,'Base -Receita-Despesa'!$B:$AS,1,FALSE)</f>
        <v>Serviços</v>
      </c>
    </row>
    <row r="13195" spans="1:12" x14ac:dyDescent="0.3">
      <c r="A13195" s="286" t="str">
        <f t="shared" si="412"/>
        <v>2019</v>
      </c>
      <c r="B13195" s="205" t="s">
        <v>679</v>
      </c>
      <c r="C13195" s="205" t="s">
        <v>680</v>
      </c>
      <c r="D13195" s="72" t="str">
        <f t="shared" si="413"/>
        <v>set/2019</v>
      </c>
      <c r="E13195" s="206">
        <v>43720</v>
      </c>
      <c r="F13195" s="205" t="s">
        <v>564</v>
      </c>
      <c r="G13195" s="205" t="s">
        <v>284</v>
      </c>
      <c r="H13195" s="207" t="s">
        <v>325</v>
      </c>
      <c r="I13195" s="207" t="s">
        <v>150</v>
      </c>
      <c r="J13195" s="207">
        <v>-732</v>
      </c>
      <c r="K13195" s="79" t="str">
        <f>IFERROR(IFERROR(VLOOKUP(I13195,'DE-PARA'!B:D,3,0),VLOOKUP(I13195,'DE-PARA'!C:D,2,0)),"NÃO ENCONTRADO")</f>
        <v>Serviços</v>
      </c>
      <c r="L13195" s="56" t="str">
        <f>VLOOKUP(K13195,'Base -Receita-Despesa'!$B:$AS,1,FALSE)</f>
        <v>Serviços</v>
      </c>
    </row>
    <row r="13196" spans="1:12" x14ac:dyDescent="0.3">
      <c r="A13196" s="286" t="str">
        <f t="shared" si="412"/>
        <v>2019</v>
      </c>
      <c r="B13196" s="205" t="s">
        <v>679</v>
      </c>
      <c r="C13196" s="205" t="s">
        <v>680</v>
      </c>
      <c r="D13196" s="72" t="str">
        <f t="shared" si="413"/>
        <v>set/2019</v>
      </c>
      <c r="E13196" s="206">
        <v>43720</v>
      </c>
      <c r="F13196" s="205" t="s">
        <v>2256</v>
      </c>
      <c r="G13196" s="205" t="s">
        <v>284</v>
      </c>
      <c r="H13196" s="207" t="s">
        <v>325</v>
      </c>
      <c r="I13196" s="207" t="s">
        <v>147</v>
      </c>
      <c r="J13196" s="207">
        <v>-73.62</v>
      </c>
      <c r="K13196" s="79" t="str">
        <f>IFERROR(IFERROR(VLOOKUP(I13196,'DE-PARA'!B:D,3,0),VLOOKUP(I13196,'DE-PARA'!C:D,2,0)),"NÃO ENCONTRADO")</f>
        <v>Serviços</v>
      </c>
      <c r="L13196" s="56" t="str">
        <f>VLOOKUP(K13196,'Base -Receita-Despesa'!$B:$AS,1,FALSE)</f>
        <v>Serviços</v>
      </c>
    </row>
    <row r="13197" spans="1:12" x14ac:dyDescent="0.3">
      <c r="A13197" s="286" t="str">
        <f t="shared" si="412"/>
        <v>2019</v>
      </c>
      <c r="B13197" s="205" t="s">
        <v>679</v>
      </c>
      <c r="C13197" s="205" t="s">
        <v>680</v>
      </c>
      <c r="D13197" s="72" t="str">
        <f t="shared" si="413"/>
        <v>set/2019</v>
      </c>
      <c r="E13197" s="206">
        <v>43720</v>
      </c>
      <c r="F13197" s="205" t="s">
        <v>2257</v>
      </c>
      <c r="G13197" s="205" t="s">
        <v>284</v>
      </c>
      <c r="H13197" s="207" t="s">
        <v>325</v>
      </c>
      <c r="I13197" s="207" t="s">
        <v>147</v>
      </c>
      <c r="J13197" s="207">
        <v>-276</v>
      </c>
      <c r="K13197" s="79" t="str">
        <f>IFERROR(IFERROR(VLOOKUP(I13197,'DE-PARA'!B:D,3,0),VLOOKUP(I13197,'DE-PARA'!C:D,2,0)),"NÃO ENCONTRADO")</f>
        <v>Serviços</v>
      </c>
      <c r="L13197" s="56" t="str">
        <f>VLOOKUP(K13197,'Base -Receita-Despesa'!$B:$AS,1,FALSE)</f>
        <v>Serviços</v>
      </c>
    </row>
    <row r="13198" spans="1:12" x14ac:dyDescent="0.3">
      <c r="A13198" s="286" t="str">
        <f t="shared" si="412"/>
        <v>2019</v>
      </c>
      <c r="B13198" s="205" t="s">
        <v>679</v>
      </c>
      <c r="C13198" s="205" t="s">
        <v>680</v>
      </c>
      <c r="D13198" s="72" t="str">
        <f t="shared" si="413"/>
        <v>set/2019</v>
      </c>
      <c r="E13198" s="206">
        <v>43720</v>
      </c>
      <c r="F13198" s="205" t="s">
        <v>2258</v>
      </c>
      <c r="G13198" s="205" t="s">
        <v>284</v>
      </c>
      <c r="H13198" s="207" t="s">
        <v>2056</v>
      </c>
      <c r="I13198" s="207" t="s">
        <v>232</v>
      </c>
      <c r="J13198" s="208">
        <v>-2160</v>
      </c>
      <c r="K13198" s="79" t="str">
        <f>IFERROR(IFERROR(VLOOKUP(I13198,'DE-PARA'!B:D,3,0),VLOOKUP(I13198,'DE-PARA'!C:D,2,0)),"NÃO ENCONTRADO")</f>
        <v>Pessoal</v>
      </c>
      <c r="L13198" s="56" t="str">
        <f>VLOOKUP(K13198,'Base -Receita-Despesa'!$B:$AS,1,FALSE)</f>
        <v>Pessoal</v>
      </c>
    </row>
    <row r="13199" spans="1:12" x14ac:dyDescent="0.3">
      <c r="A13199" s="286" t="str">
        <f t="shared" si="412"/>
        <v>2019</v>
      </c>
      <c r="B13199" s="205" t="s">
        <v>679</v>
      </c>
      <c r="C13199" s="205" t="s">
        <v>680</v>
      </c>
      <c r="D13199" s="72" t="str">
        <f t="shared" si="413"/>
        <v>set/2019</v>
      </c>
      <c r="E13199" s="206">
        <v>43720</v>
      </c>
      <c r="F13199" s="205" t="s">
        <v>2259</v>
      </c>
      <c r="G13199" s="205" t="s">
        <v>284</v>
      </c>
      <c r="H13199" s="207" t="s">
        <v>2056</v>
      </c>
      <c r="I13199" s="207" t="s">
        <v>232</v>
      </c>
      <c r="J13199" s="208">
        <v>-11400</v>
      </c>
      <c r="K13199" s="79" t="str">
        <f>IFERROR(IFERROR(VLOOKUP(I13199,'DE-PARA'!B:D,3,0),VLOOKUP(I13199,'DE-PARA'!C:D,2,0)),"NÃO ENCONTRADO")</f>
        <v>Pessoal</v>
      </c>
      <c r="L13199" s="56" t="str">
        <f>VLOOKUP(K13199,'Base -Receita-Despesa'!$B:$AS,1,FALSE)</f>
        <v>Pessoal</v>
      </c>
    </row>
    <row r="13200" spans="1:12" x14ac:dyDescent="0.3">
      <c r="A13200" s="286" t="str">
        <f t="shared" si="412"/>
        <v>2019</v>
      </c>
      <c r="B13200" s="205" t="s">
        <v>679</v>
      </c>
      <c r="C13200" s="205" t="s">
        <v>680</v>
      </c>
      <c r="D13200" s="72" t="str">
        <f t="shared" si="413"/>
        <v>set/2019</v>
      </c>
      <c r="E13200" s="206">
        <v>43720</v>
      </c>
      <c r="F13200" s="205" t="s">
        <v>2260</v>
      </c>
      <c r="G13200" s="205" t="s">
        <v>284</v>
      </c>
      <c r="H13200" s="207" t="s">
        <v>2178</v>
      </c>
      <c r="I13200" s="207" t="s">
        <v>118</v>
      </c>
      <c r="J13200" s="207">
        <v>-63.93</v>
      </c>
      <c r="K13200" s="79" t="str">
        <f>IFERROR(IFERROR(VLOOKUP(I13200,'DE-PARA'!B:D,3,0),VLOOKUP(I13200,'DE-PARA'!C:D,2,0)),"NÃO ENCONTRADO")</f>
        <v>Serviços</v>
      </c>
      <c r="L13200" s="56" t="str">
        <f>VLOOKUP(K13200,'Base -Receita-Despesa'!$B:$AS,1,FALSE)</f>
        <v>Serviços</v>
      </c>
    </row>
    <row r="13201" spans="1:12" x14ac:dyDescent="0.3">
      <c r="A13201" s="286" t="str">
        <f t="shared" si="412"/>
        <v>2019</v>
      </c>
      <c r="B13201" s="205" t="s">
        <v>679</v>
      </c>
      <c r="C13201" s="205" t="s">
        <v>680</v>
      </c>
      <c r="D13201" s="72" t="str">
        <f t="shared" si="413"/>
        <v>set/2019</v>
      </c>
      <c r="E13201" s="206">
        <v>43720</v>
      </c>
      <c r="F13201" s="205" t="s">
        <v>2261</v>
      </c>
      <c r="G13201" s="205" t="s">
        <v>284</v>
      </c>
      <c r="H13201" s="207" t="s">
        <v>2178</v>
      </c>
      <c r="I13201" s="207" t="s">
        <v>118</v>
      </c>
      <c r="J13201" s="207">
        <v>-63.93</v>
      </c>
      <c r="K13201" s="79" t="str">
        <f>IFERROR(IFERROR(VLOOKUP(I13201,'DE-PARA'!B:D,3,0),VLOOKUP(I13201,'DE-PARA'!C:D,2,0)),"NÃO ENCONTRADO")</f>
        <v>Serviços</v>
      </c>
      <c r="L13201" s="56" t="str">
        <f>VLOOKUP(K13201,'Base -Receita-Despesa'!$B:$AS,1,FALSE)</f>
        <v>Serviços</v>
      </c>
    </row>
    <row r="13202" spans="1:12" x14ac:dyDescent="0.3">
      <c r="A13202" s="286" t="str">
        <f t="shared" si="412"/>
        <v>2019</v>
      </c>
      <c r="B13202" s="205" t="s">
        <v>679</v>
      </c>
      <c r="C13202" s="205" t="s">
        <v>680</v>
      </c>
      <c r="D13202" s="72" t="str">
        <f t="shared" si="413"/>
        <v>set/2019</v>
      </c>
      <c r="E13202" s="206">
        <v>43720</v>
      </c>
      <c r="F13202" s="205" t="s">
        <v>2262</v>
      </c>
      <c r="G13202" s="205" t="s">
        <v>284</v>
      </c>
      <c r="H13202" s="207" t="s">
        <v>1047</v>
      </c>
      <c r="I13202" s="207" t="s">
        <v>258</v>
      </c>
      <c r="J13202" s="207">
        <v>-637.94000000000005</v>
      </c>
      <c r="K13202" s="79" t="str">
        <f>IFERROR(IFERROR(VLOOKUP(I13202,'DE-PARA'!B:D,3,0),VLOOKUP(I13202,'DE-PARA'!C:D,2,0)),"NÃO ENCONTRADO")</f>
        <v>Serviços</v>
      </c>
      <c r="L13202" s="56" t="str">
        <f>VLOOKUP(K13202,'Base -Receita-Despesa'!$B:$AS,1,FALSE)</f>
        <v>Serviços</v>
      </c>
    </row>
    <row r="13203" spans="1:12" x14ac:dyDescent="0.3">
      <c r="A13203" s="286" t="str">
        <f t="shared" si="412"/>
        <v>2019</v>
      </c>
      <c r="B13203" s="205" t="s">
        <v>679</v>
      </c>
      <c r="C13203" s="205" t="s">
        <v>680</v>
      </c>
      <c r="D13203" s="72" t="str">
        <f t="shared" si="413"/>
        <v>set/2019</v>
      </c>
      <c r="E13203" s="206">
        <v>43720</v>
      </c>
      <c r="F13203" s="205" t="s">
        <v>2263</v>
      </c>
      <c r="G13203" s="205" t="s">
        <v>284</v>
      </c>
      <c r="H13203" s="207" t="s">
        <v>1450</v>
      </c>
      <c r="I13203" s="207" t="s">
        <v>134</v>
      </c>
      <c r="J13203" s="207">
        <v>-139.36000000000001</v>
      </c>
      <c r="K13203" s="79" t="str">
        <f>IFERROR(IFERROR(VLOOKUP(I13203,'DE-PARA'!B:D,3,0),VLOOKUP(I13203,'DE-PARA'!C:D,2,0)),"NÃO ENCONTRADO")</f>
        <v>Serviços</v>
      </c>
      <c r="L13203" s="56" t="str">
        <f>VLOOKUP(K13203,'Base -Receita-Despesa'!$B:$AS,1,FALSE)</f>
        <v>Serviços</v>
      </c>
    </row>
    <row r="13204" spans="1:12" x14ac:dyDescent="0.3">
      <c r="A13204" s="286" t="str">
        <f t="shared" si="412"/>
        <v>2019</v>
      </c>
      <c r="B13204" s="205" t="s">
        <v>679</v>
      </c>
      <c r="C13204" s="205" t="s">
        <v>680</v>
      </c>
      <c r="D13204" s="72" t="str">
        <f t="shared" si="413"/>
        <v>set/2019</v>
      </c>
      <c r="E13204" s="206">
        <v>43720</v>
      </c>
      <c r="F13204" s="205" t="s">
        <v>584</v>
      </c>
      <c r="G13204" s="205" t="s">
        <v>284</v>
      </c>
      <c r="H13204" s="207" t="s">
        <v>1003</v>
      </c>
      <c r="I13204" s="207" t="s">
        <v>257</v>
      </c>
      <c r="J13204" s="207">
        <v>-863.12</v>
      </c>
      <c r="K13204" s="79" t="str">
        <f>IFERROR(IFERROR(VLOOKUP(I13204,'DE-PARA'!B:D,3,0),VLOOKUP(I13204,'DE-PARA'!C:D,2,0)),"NÃO ENCONTRADO")</f>
        <v>Serviços</v>
      </c>
      <c r="L13204" s="56" t="str">
        <f>VLOOKUP(K13204,'Base -Receita-Despesa'!$B:$AS,1,FALSE)</f>
        <v>Serviços</v>
      </c>
    </row>
    <row r="13205" spans="1:12" x14ac:dyDescent="0.3">
      <c r="A13205" s="286" t="str">
        <f t="shared" si="412"/>
        <v>2019</v>
      </c>
      <c r="B13205" s="205" t="s">
        <v>679</v>
      </c>
      <c r="C13205" s="205" t="s">
        <v>680</v>
      </c>
      <c r="D13205" s="72" t="str">
        <f t="shared" si="413"/>
        <v>set/2019</v>
      </c>
      <c r="E13205" s="206">
        <v>43720</v>
      </c>
      <c r="F13205" s="205" t="s">
        <v>1438</v>
      </c>
      <c r="G13205" s="205" t="s">
        <v>284</v>
      </c>
      <c r="H13205" s="207" t="s">
        <v>1005</v>
      </c>
      <c r="I13205" s="207" t="s">
        <v>232</v>
      </c>
      <c r="J13205" s="208">
        <v>-3248.25</v>
      </c>
      <c r="K13205" s="79" t="str">
        <f>IFERROR(IFERROR(VLOOKUP(I13205,'DE-PARA'!B:D,3,0),VLOOKUP(I13205,'DE-PARA'!C:D,2,0)),"NÃO ENCONTRADO")</f>
        <v>Pessoal</v>
      </c>
      <c r="L13205" s="56" t="str">
        <f>VLOOKUP(K13205,'Base -Receita-Despesa'!$B:$AS,1,FALSE)</f>
        <v>Pessoal</v>
      </c>
    </row>
    <row r="13206" spans="1:12" x14ac:dyDescent="0.3">
      <c r="A13206" s="286" t="str">
        <f t="shared" si="412"/>
        <v>2019</v>
      </c>
      <c r="B13206" s="205" t="s">
        <v>679</v>
      </c>
      <c r="C13206" s="205" t="s">
        <v>680</v>
      </c>
      <c r="D13206" s="72" t="str">
        <f t="shared" si="413"/>
        <v>set/2019</v>
      </c>
      <c r="E13206" s="206">
        <v>43720</v>
      </c>
      <c r="F13206" s="205" t="s">
        <v>2264</v>
      </c>
      <c r="G13206" s="205" t="s">
        <v>284</v>
      </c>
      <c r="H13206" s="207" t="s">
        <v>1598</v>
      </c>
      <c r="I13206" s="207" t="s">
        <v>266</v>
      </c>
      <c r="J13206" s="207">
        <v>-21.21</v>
      </c>
      <c r="K13206" s="79" t="str">
        <f>IFERROR(IFERROR(VLOOKUP(I13206,'DE-PARA'!B:D,3,0),VLOOKUP(I13206,'DE-PARA'!C:D,2,0)),"NÃO ENCONTRADO")</f>
        <v>Serviços</v>
      </c>
      <c r="L13206" s="56" t="str">
        <f>VLOOKUP(K13206,'Base -Receita-Despesa'!$B:$AS,1,FALSE)</f>
        <v>Serviços</v>
      </c>
    </row>
    <row r="13207" spans="1:12" x14ac:dyDescent="0.3">
      <c r="A13207" s="286" t="str">
        <f t="shared" si="412"/>
        <v>2019</v>
      </c>
      <c r="B13207" s="205" t="s">
        <v>679</v>
      </c>
      <c r="C13207" s="205" t="s">
        <v>680</v>
      </c>
      <c r="D13207" s="72" t="str">
        <f t="shared" si="413"/>
        <v>set/2019</v>
      </c>
      <c r="E13207" s="206">
        <v>43720</v>
      </c>
      <c r="F13207" s="205" t="s">
        <v>2265</v>
      </c>
      <c r="G13207" s="205" t="s">
        <v>284</v>
      </c>
      <c r="H13207" s="207" t="s">
        <v>333</v>
      </c>
      <c r="I13207" s="207" t="s">
        <v>157</v>
      </c>
      <c r="J13207" s="207">
        <v>-81</v>
      </c>
      <c r="K13207" s="79" t="str">
        <f>IFERROR(IFERROR(VLOOKUP(I13207,'DE-PARA'!B:D,3,0),VLOOKUP(I13207,'DE-PARA'!C:D,2,0)),"NÃO ENCONTRADO")</f>
        <v>Serviços</v>
      </c>
      <c r="L13207" s="56" t="str">
        <f>VLOOKUP(K13207,'Base -Receita-Despesa'!$B:$AS,1,FALSE)</f>
        <v>Serviços</v>
      </c>
    </row>
    <row r="13208" spans="1:12" x14ac:dyDescent="0.3">
      <c r="A13208" s="286" t="str">
        <f t="shared" si="412"/>
        <v>2019</v>
      </c>
      <c r="B13208" s="205" t="s">
        <v>679</v>
      </c>
      <c r="C13208" s="205" t="s">
        <v>680</v>
      </c>
      <c r="D13208" s="72" t="str">
        <f t="shared" si="413"/>
        <v>set/2019</v>
      </c>
      <c r="E13208" s="206">
        <v>43720</v>
      </c>
      <c r="F13208" s="205">
        <v>26001</v>
      </c>
      <c r="G13208" s="205" t="s">
        <v>284</v>
      </c>
      <c r="H13208" s="207" t="s">
        <v>2266</v>
      </c>
      <c r="I13208" s="207" t="s">
        <v>238</v>
      </c>
      <c r="J13208" s="207">
        <v>-658.8</v>
      </c>
      <c r="K13208" s="79" t="str">
        <f>IFERROR(IFERROR(VLOOKUP(I13208,'DE-PARA'!B:D,3,0),VLOOKUP(I13208,'DE-PARA'!C:D,2,0)),"NÃO ENCONTRADO")</f>
        <v>Materiais</v>
      </c>
      <c r="L13208" s="56" t="str">
        <f>VLOOKUP(K13208,'Base -Receita-Despesa'!$B:$AS,1,FALSE)</f>
        <v>Materiais</v>
      </c>
    </row>
    <row r="13209" spans="1:12" x14ac:dyDescent="0.3">
      <c r="A13209" s="286" t="str">
        <f t="shared" si="412"/>
        <v>2019</v>
      </c>
      <c r="B13209" s="205" t="s">
        <v>679</v>
      </c>
      <c r="C13209" s="205" t="s">
        <v>680</v>
      </c>
      <c r="D13209" s="72" t="str">
        <f t="shared" si="413"/>
        <v>set/2019</v>
      </c>
      <c r="E13209" s="206">
        <v>43720</v>
      </c>
      <c r="F13209" s="205">
        <v>27066</v>
      </c>
      <c r="G13209" s="205" t="s">
        <v>284</v>
      </c>
      <c r="H13209" s="207" t="s">
        <v>2266</v>
      </c>
      <c r="I13209" s="207" t="s">
        <v>238</v>
      </c>
      <c r="J13209" s="208">
        <v>-5606.62</v>
      </c>
      <c r="K13209" s="79" t="str">
        <f>IFERROR(IFERROR(VLOOKUP(I13209,'DE-PARA'!B:D,3,0),VLOOKUP(I13209,'DE-PARA'!C:D,2,0)),"NÃO ENCONTRADO")</f>
        <v>Materiais</v>
      </c>
      <c r="L13209" s="56" t="str">
        <f>VLOOKUP(K13209,'Base -Receita-Despesa'!$B:$AS,1,FALSE)</f>
        <v>Materiais</v>
      </c>
    </row>
    <row r="13210" spans="1:12" x14ac:dyDescent="0.3">
      <c r="A13210" s="286" t="str">
        <f t="shared" si="412"/>
        <v>2019</v>
      </c>
      <c r="B13210" s="205" t="s">
        <v>679</v>
      </c>
      <c r="C13210" s="205" t="s">
        <v>680</v>
      </c>
      <c r="D13210" s="72" t="str">
        <f t="shared" si="413"/>
        <v>set/2019</v>
      </c>
      <c r="E13210" s="206">
        <v>43720</v>
      </c>
      <c r="F13210" s="205" t="s">
        <v>209</v>
      </c>
      <c r="G13210" s="205" t="s">
        <v>284</v>
      </c>
      <c r="H13210" s="207" t="s">
        <v>295</v>
      </c>
      <c r="I13210" s="207" t="s">
        <v>2125</v>
      </c>
      <c r="J13210" s="207">
        <v>-9.5</v>
      </c>
      <c r="K13210" s="79" t="str">
        <f>IFERROR(IFERROR(VLOOKUP(I13210,'DE-PARA'!B:D,3,0),VLOOKUP(I13210,'DE-PARA'!C:D,2,0)),"NÃO ENCONTRADO")</f>
        <v>Outras Saídas</v>
      </c>
      <c r="L13210" s="56" t="str">
        <f>VLOOKUP(K13210,'Base -Receita-Despesa'!$B:$AS,1,FALSE)</f>
        <v>Outras Saídas</v>
      </c>
    </row>
    <row r="13211" spans="1:12" x14ac:dyDescent="0.3">
      <c r="A13211" s="286" t="str">
        <f t="shared" si="412"/>
        <v>2019</v>
      </c>
      <c r="B13211" s="205" t="s">
        <v>679</v>
      </c>
      <c r="C13211" s="205" t="s">
        <v>680</v>
      </c>
      <c r="D13211" s="72" t="str">
        <f t="shared" si="413"/>
        <v>set/2019</v>
      </c>
      <c r="E13211" s="206">
        <v>43720</v>
      </c>
      <c r="F13211" s="205" t="s">
        <v>513</v>
      </c>
      <c r="G13211" s="205" t="s">
        <v>284</v>
      </c>
      <c r="H13211" s="225" t="s">
        <v>203</v>
      </c>
      <c r="I13211" s="207" t="s">
        <v>289</v>
      </c>
      <c r="J13211" s="208">
        <v>29377.51</v>
      </c>
      <c r="K13211" s="79" t="str">
        <f>IFERROR(IFERROR(VLOOKUP(I13211,'DE-PARA'!B:D,3,0),VLOOKUP(I13211,'DE-PARA'!C:D,2,0)),"NÃO ENCONTRADO")</f>
        <v>Entrada Conta Aplicação (+)</v>
      </c>
      <c r="L13211" s="56" t="str">
        <f>VLOOKUP(K13211,'Base -Receita-Despesa'!$B:$AS,1,FALSE)</f>
        <v>ENTRADA CONTA APLICAÇÃO (+)</v>
      </c>
    </row>
    <row r="13212" spans="1:12" x14ac:dyDescent="0.3">
      <c r="A13212" s="286" t="str">
        <f t="shared" si="412"/>
        <v>2019</v>
      </c>
      <c r="B13212" s="205" t="s">
        <v>681</v>
      </c>
      <c r="C13212" s="205" t="s">
        <v>680</v>
      </c>
      <c r="D13212" s="72" t="str">
        <f t="shared" si="413"/>
        <v>set/2019</v>
      </c>
      <c r="E13212" s="206">
        <v>43721</v>
      </c>
      <c r="F13212" s="205" t="s">
        <v>209</v>
      </c>
      <c r="G13212" s="205" t="s">
        <v>284</v>
      </c>
      <c r="H13212" s="207" t="s">
        <v>318</v>
      </c>
      <c r="I13212" s="207" t="s">
        <v>130</v>
      </c>
      <c r="J13212" s="207">
        <v>-0.01</v>
      </c>
      <c r="K13212" s="79" t="str">
        <f>IFERROR(IFERROR(VLOOKUP(I13212,'DE-PARA'!B:D,3,0),VLOOKUP(I13212,'DE-PARA'!C:D,2,0)),"NÃO ENCONTRADO")</f>
        <v>Outras Saídas</v>
      </c>
      <c r="L13212" s="56" t="str">
        <f>VLOOKUP(K13212,'Base -Receita-Despesa'!$B:$AS,1,FALSE)</f>
        <v>Outras Saídas</v>
      </c>
    </row>
    <row r="13213" spans="1:12" x14ac:dyDescent="0.3">
      <c r="A13213" s="286" t="str">
        <f t="shared" si="412"/>
        <v>2019</v>
      </c>
      <c r="B13213" s="205" t="s">
        <v>681</v>
      </c>
      <c r="C13213" s="205" t="s">
        <v>680</v>
      </c>
      <c r="D13213" s="72" t="str">
        <f t="shared" si="413"/>
        <v>set/2019</v>
      </c>
      <c r="E13213" s="206">
        <v>43721</v>
      </c>
      <c r="F13213" s="205" t="s">
        <v>513</v>
      </c>
      <c r="G13213" s="205" t="s">
        <v>284</v>
      </c>
      <c r="H13213" s="207" t="s">
        <v>203</v>
      </c>
      <c r="I13213" s="207" t="s">
        <v>289</v>
      </c>
      <c r="J13213" s="207">
        <v>0.01</v>
      </c>
      <c r="K13213" s="79" t="str">
        <f>IFERROR(IFERROR(VLOOKUP(I13213,'DE-PARA'!B:D,3,0),VLOOKUP(I13213,'DE-PARA'!C:D,2,0)),"NÃO ENCONTRADO")</f>
        <v>Entrada Conta Aplicação (+)</v>
      </c>
      <c r="L13213" s="56" t="str">
        <f>VLOOKUP(K13213,'Base -Receita-Despesa'!$B:$AS,1,FALSE)</f>
        <v>ENTRADA CONTA APLICAÇÃO (+)</v>
      </c>
    </row>
    <row r="13214" spans="1:12" x14ac:dyDescent="0.3">
      <c r="A13214" s="286" t="str">
        <f t="shared" si="412"/>
        <v>2019</v>
      </c>
      <c r="B13214" s="205" t="s">
        <v>679</v>
      </c>
      <c r="C13214" s="205" t="s">
        <v>680</v>
      </c>
      <c r="D13214" s="72" t="str">
        <f t="shared" si="413"/>
        <v>set/2019</v>
      </c>
      <c r="E13214" s="206">
        <v>43721</v>
      </c>
      <c r="F13214" s="205" t="s">
        <v>503</v>
      </c>
      <c r="G13214" s="205" t="s">
        <v>284</v>
      </c>
      <c r="H13214" s="207" t="s">
        <v>1003</v>
      </c>
      <c r="I13214" s="207" t="s">
        <v>257</v>
      </c>
      <c r="J13214" s="208">
        <v>-2675.66</v>
      </c>
      <c r="K13214" s="79" t="str">
        <f>IFERROR(IFERROR(VLOOKUP(I13214,'DE-PARA'!B:D,3,0),VLOOKUP(I13214,'DE-PARA'!C:D,2,0)),"NÃO ENCONTRADO")</f>
        <v>Serviços</v>
      </c>
      <c r="L13214" s="56" t="str">
        <f>VLOOKUP(K13214,'Base -Receita-Despesa'!$B:$AS,1,FALSE)</f>
        <v>Serviços</v>
      </c>
    </row>
    <row r="13215" spans="1:12" x14ac:dyDescent="0.3">
      <c r="A13215" s="286" t="str">
        <f t="shared" si="412"/>
        <v>2019</v>
      </c>
      <c r="B13215" s="205" t="s">
        <v>679</v>
      </c>
      <c r="C13215" s="205" t="s">
        <v>680</v>
      </c>
      <c r="D13215" s="72" t="str">
        <f t="shared" si="413"/>
        <v>set/2019</v>
      </c>
      <c r="E13215" s="206">
        <v>43721</v>
      </c>
      <c r="F13215" s="205" t="s">
        <v>503</v>
      </c>
      <c r="G13215" s="205" t="s">
        <v>284</v>
      </c>
      <c r="H13215" s="207" t="s">
        <v>325</v>
      </c>
      <c r="I13215" s="207" t="s">
        <v>150</v>
      </c>
      <c r="J13215" s="208">
        <v>-2269.1999999999998</v>
      </c>
      <c r="K13215" s="79" t="str">
        <f>IFERROR(IFERROR(VLOOKUP(I13215,'DE-PARA'!B:D,3,0),VLOOKUP(I13215,'DE-PARA'!C:D,2,0)),"NÃO ENCONTRADO")</f>
        <v>Serviços</v>
      </c>
      <c r="L13215" s="56" t="str">
        <f>VLOOKUP(K13215,'Base -Receita-Despesa'!$B:$AS,1,FALSE)</f>
        <v>Serviços</v>
      </c>
    </row>
    <row r="13216" spans="1:12" x14ac:dyDescent="0.3">
      <c r="A13216" s="286" t="str">
        <f t="shared" si="412"/>
        <v>2019</v>
      </c>
      <c r="B13216" s="205" t="s">
        <v>679</v>
      </c>
      <c r="C13216" s="205" t="s">
        <v>680</v>
      </c>
      <c r="D13216" s="72" t="str">
        <f t="shared" si="413"/>
        <v>set/2019</v>
      </c>
      <c r="E13216" s="206">
        <v>43721</v>
      </c>
      <c r="F13216" s="205" t="s">
        <v>2267</v>
      </c>
      <c r="G13216" s="205" t="s">
        <v>284</v>
      </c>
      <c r="H13216" s="207" t="s">
        <v>2104</v>
      </c>
      <c r="I13216" s="207" t="s">
        <v>232</v>
      </c>
      <c r="J13216" s="208">
        <v>-2706.28</v>
      </c>
      <c r="K13216" s="79" t="str">
        <f>IFERROR(IFERROR(VLOOKUP(I13216,'DE-PARA'!B:D,3,0),VLOOKUP(I13216,'DE-PARA'!C:D,2,0)),"NÃO ENCONTRADO")</f>
        <v>Pessoal</v>
      </c>
      <c r="L13216" s="56" t="str">
        <f>VLOOKUP(K13216,'Base -Receita-Despesa'!$B:$AS,1,FALSE)</f>
        <v>Pessoal</v>
      </c>
    </row>
    <row r="13217" spans="1:12" x14ac:dyDescent="0.3">
      <c r="A13217" s="286" t="str">
        <f t="shared" si="412"/>
        <v>2019</v>
      </c>
      <c r="B13217" s="205" t="s">
        <v>679</v>
      </c>
      <c r="C13217" s="205" t="s">
        <v>680</v>
      </c>
      <c r="D13217" s="72" t="str">
        <f t="shared" si="413"/>
        <v>set/2019</v>
      </c>
      <c r="E13217" s="206">
        <v>43721</v>
      </c>
      <c r="F13217" s="205" t="s">
        <v>2268</v>
      </c>
      <c r="G13217" s="205" t="s">
        <v>284</v>
      </c>
      <c r="H13217" s="207" t="s">
        <v>1275</v>
      </c>
      <c r="I13217" s="207" t="s">
        <v>116</v>
      </c>
      <c r="J13217" s="208">
        <v>-5898.41</v>
      </c>
      <c r="K13217" s="79" t="str">
        <f>IFERROR(IFERROR(VLOOKUP(I13217,'DE-PARA'!B:D,3,0),VLOOKUP(I13217,'DE-PARA'!C:D,2,0)),"NÃO ENCONTRADO")</f>
        <v>Serviços</v>
      </c>
      <c r="L13217" s="56" t="str">
        <f>VLOOKUP(K13217,'Base -Receita-Despesa'!$B:$AS,1,FALSE)</f>
        <v>Serviços</v>
      </c>
    </row>
    <row r="13218" spans="1:12" x14ac:dyDescent="0.3">
      <c r="A13218" s="286" t="str">
        <f t="shared" si="412"/>
        <v>2019</v>
      </c>
      <c r="B13218" s="205" t="s">
        <v>679</v>
      </c>
      <c r="C13218" s="205" t="s">
        <v>680</v>
      </c>
      <c r="D13218" s="72" t="str">
        <f t="shared" si="413"/>
        <v>set/2019</v>
      </c>
      <c r="E13218" s="206">
        <v>43721</v>
      </c>
      <c r="F13218" s="205" t="s">
        <v>2269</v>
      </c>
      <c r="G13218" s="205" t="s">
        <v>284</v>
      </c>
      <c r="H13218" s="207" t="s">
        <v>999</v>
      </c>
      <c r="I13218" s="207" t="s">
        <v>232</v>
      </c>
      <c r="J13218" s="208">
        <v>-2092.5</v>
      </c>
      <c r="K13218" s="79" t="str">
        <f>IFERROR(IFERROR(VLOOKUP(I13218,'DE-PARA'!B:D,3,0),VLOOKUP(I13218,'DE-PARA'!C:D,2,0)),"NÃO ENCONTRADO")</f>
        <v>Pessoal</v>
      </c>
      <c r="L13218" s="56" t="str">
        <f>VLOOKUP(K13218,'Base -Receita-Despesa'!$B:$AS,1,FALSE)</f>
        <v>Pessoal</v>
      </c>
    </row>
    <row r="13219" spans="1:12" x14ac:dyDescent="0.3">
      <c r="A13219" s="286" t="str">
        <f t="shared" si="412"/>
        <v>2019</v>
      </c>
      <c r="B13219" s="205" t="s">
        <v>679</v>
      </c>
      <c r="C13219" s="205" t="s">
        <v>680</v>
      </c>
      <c r="D13219" s="72" t="str">
        <f t="shared" si="413"/>
        <v>set/2019</v>
      </c>
      <c r="E13219" s="206">
        <v>43721</v>
      </c>
      <c r="F13219" s="205" t="s">
        <v>528</v>
      </c>
      <c r="G13219" s="205" t="s">
        <v>284</v>
      </c>
      <c r="H13219" s="207" t="s">
        <v>325</v>
      </c>
      <c r="I13219" s="207" t="s">
        <v>147</v>
      </c>
      <c r="J13219" s="207">
        <v>-71.66</v>
      </c>
      <c r="K13219" s="79" t="str">
        <f>IFERROR(IFERROR(VLOOKUP(I13219,'DE-PARA'!B:D,3,0),VLOOKUP(I13219,'DE-PARA'!C:D,2,0)),"NÃO ENCONTRADO")</f>
        <v>Serviços</v>
      </c>
      <c r="L13219" s="56" t="str">
        <f>VLOOKUP(K13219,'Base -Receita-Despesa'!$B:$AS,1,FALSE)</f>
        <v>Serviços</v>
      </c>
    </row>
    <row r="13220" spans="1:12" x14ac:dyDescent="0.3">
      <c r="A13220" s="286" t="str">
        <f t="shared" si="412"/>
        <v>2019</v>
      </c>
      <c r="B13220" s="205" t="s">
        <v>679</v>
      </c>
      <c r="C13220" s="205" t="s">
        <v>680</v>
      </c>
      <c r="D13220" s="72" t="str">
        <f t="shared" si="413"/>
        <v>set/2019</v>
      </c>
      <c r="E13220" s="206">
        <v>43721</v>
      </c>
      <c r="F13220" s="205" t="s">
        <v>1621</v>
      </c>
      <c r="G13220" s="205" t="s">
        <v>284</v>
      </c>
      <c r="H13220" s="207" t="s">
        <v>325</v>
      </c>
      <c r="I13220" s="207" t="s">
        <v>147</v>
      </c>
      <c r="J13220" s="207">
        <v>-167.99</v>
      </c>
      <c r="K13220" s="79" t="str">
        <f>IFERROR(IFERROR(VLOOKUP(I13220,'DE-PARA'!B:D,3,0),VLOOKUP(I13220,'DE-PARA'!C:D,2,0)),"NÃO ENCONTRADO")</f>
        <v>Serviços</v>
      </c>
      <c r="L13220" s="56" t="str">
        <f>VLOOKUP(K13220,'Base -Receita-Despesa'!$B:$AS,1,FALSE)</f>
        <v>Serviços</v>
      </c>
    </row>
    <row r="13221" spans="1:12" x14ac:dyDescent="0.3">
      <c r="A13221" s="286" t="str">
        <f t="shared" si="412"/>
        <v>2019</v>
      </c>
      <c r="B13221" s="205" t="s">
        <v>679</v>
      </c>
      <c r="C13221" s="205" t="s">
        <v>680</v>
      </c>
      <c r="D13221" s="72" t="str">
        <f t="shared" si="413"/>
        <v>set/2019</v>
      </c>
      <c r="E13221" s="206">
        <v>43721</v>
      </c>
      <c r="F13221" s="205" t="s">
        <v>1642</v>
      </c>
      <c r="G13221" s="205" t="s">
        <v>284</v>
      </c>
      <c r="H13221" s="207" t="s">
        <v>325</v>
      </c>
      <c r="I13221" s="207" t="s">
        <v>147</v>
      </c>
      <c r="J13221" s="208">
        <v>-4194.3</v>
      </c>
      <c r="K13221" s="79" t="str">
        <f>IFERROR(IFERROR(VLOOKUP(I13221,'DE-PARA'!B:D,3,0),VLOOKUP(I13221,'DE-PARA'!C:D,2,0)),"NÃO ENCONTRADO")</f>
        <v>Serviços</v>
      </c>
      <c r="L13221" s="56" t="str">
        <f>VLOOKUP(K13221,'Base -Receita-Despesa'!$B:$AS,1,FALSE)</f>
        <v>Serviços</v>
      </c>
    </row>
    <row r="13222" spans="1:12" x14ac:dyDescent="0.3">
      <c r="A13222" s="286" t="str">
        <f t="shared" si="412"/>
        <v>2019</v>
      </c>
      <c r="B13222" s="205" t="s">
        <v>679</v>
      </c>
      <c r="C13222" s="205" t="s">
        <v>680</v>
      </c>
      <c r="D13222" s="72" t="str">
        <f t="shared" si="413"/>
        <v>set/2019</v>
      </c>
      <c r="E13222" s="206">
        <v>43721</v>
      </c>
      <c r="F13222" s="205" t="s">
        <v>1225</v>
      </c>
      <c r="G13222" s="205" t="s">
        <v>284</v>
      </c>
      <c r="H13222" s="207" t="s">
        <v>325</v>
      </c>
      <c r="I13222" s="207" t="s">
        <v>147</v>
      </c>
      <c r="J13222" s="207">
        <v>-225.85</v>
      </c>
      <c r="K13222" s="79" t="str">
        <f>IFERROR(IFERROR(VLOOKUP(I13222,'DE-PARA'!B:D,3,0),VLOOKUP(I13222,'DE-PARA'!C:D,2,0)),"NÃO ENCONTRADO")</f>
        <v>Serviços</v>
      </c>
      <c r="L13222" s="56" t="str">
        <f>VLOOKUP(K13222,'Base -Receita-Despesa'!$B:$AS,1,FALSE)</f>
        <v>Serviços</v>
      </c>
    </row>
    <row r="13223" spans="1:12" x14ac:dyDescent="0.3">
      <c r="A13223" s="286" t="str">
        <f t="shared" si="412"/>
        <v>2019</v>
      </c>
      <c r="B13223" s="205" t="s">
        <v>679</v>
      </c>
      <c r="C13223" s="205" t="s">
        <v>680</v>
      </c>
      <c r="D13223" s="72" t="str">
        <f t="shared" si="413"/>
        <v>set/2019</v>
      </c>
      <c r="E13223" s="206">
        <v>43721</v>
      </c>
      <c r="F13223" s="205" t="s">
        <v>568</v>
      </c>
      <c r="G13223" s="205" t="s">
        <v>284</v>
      </c>
      <c r="H13223" s="207" t="s">
        <v>325</v>
      </c>
      <c r="I13223" s="207" t="s">
        <v>147</v>
      </c>
      <c r="J13223" s="208">
        <v>-1265.73</v>
      </c>
      <c r="K13223" s="79" t="str">
        <f>IFERROR(IFERROR(VLOOKUP(I13223,'DE-PARA'!B:D,3,0),VLOOKUP(I13223,'DE-PARA'!C:D,2,0)),"NÃO ENCONTRADO")</f>
        <v>Serviços</v>
      </c>
      <c r="L13223" s="56" t="str">
        <f>VLOOKUP(K13223,'Base -Receita-Despesa'!$B:$AS,1,FALSE)</f>
        <v>Serviços</v>
      </c>
    </row>
    <row r="13224" spans="1:12" x14ac:dyDescent="0.3">
      <c r="A13224" s="286" t="str">
        <f t="shared" si="412"/>
        <v>2019</v>
      </c>
      <c r="B13224" s="205" t="s">
        <v>679</v>
      </c>
      <c r="C13224" s="205" t="s">
        <v>680</v>
      </c>
      <c r="D13224" s="72" t="str">
        <f t="shared" si="413"/>
        <v>set/2019</v>
      </c>
      <c r="E13224" s="206">
        <v>43721</v>
      </c>
      <c r="F13224" s="205" t="s">
        <v>1435</v>
      </c>
      <c r="G13224" s="205" t="s">
        <v>284</v>
      </c>
      <c r="H13224" s="207" t="s">
        <v>325</v>
      </c>
      <c r="I13224" s="207" t="s">
        <v>147</v>
      </c>
      <c r="J13224" s="207">
        <v>-142.33000000000001</v>
      </c>
      <c r="K13224" s="79" t="str">
        <f>IFERROR(IFERROR(VLOOKUP(I13224,'DE-PARA'!B:D,3,0),VLOOKUP(I13224,'DE-PARA'!C:D,2,0)),"NÃO ENCONTRADO")</f>
        <v>Serviços</v>
      </c>
      <c r="L13224" s="56" t="str">
        <f>VLOOKUP(K13224,'Base -Receita-Despesa'!$B:$AS,1,FALSE)</f>
        <v>Serviços</v>
      </c>
    </row>
    <row r="13225" spans="1:12" x14ac:dyDescent="0.3">
      <c r="A13225" s="286" t="str">
        <f t="shared" si="412"/>
        <v>2019</v>
      </c>
      <c r="B13225" s="205" t="s">
        <v>679</v>
      </c>
      <c r="C13225" s="205" t="s">
        <v>680</v>
      </c>
      <c r="D13225" s="72" t="str">
        <f t="shared" si="413"/>
        <v>set/2019</v>
      </c>
      <c r="E13225" s="206">
        <v>43721</v>
      </c>
      <c r="F13225" s="205" t="s">
        <v>2270</v>
      </c>
      <c r="G13225" s="205" t="s">
        <v>284</v>
      </c>
      <c r="H13225" s="207" t="s">
        <v>2056</v>
      </c>
      <c r="I13225" s="233" t="s">
        <v>232</v>
      </c>
      <c r="J13225" s="208">
        <v>-6696</v>
      </c>
      <c r="K13225" s="79" t="str">
        <f>IFERROR(IFERROR(VLOOKUP(I13225,'DE-PARA'!B:D,3,0),VLOOKUP(I13225,'DE-PARA'!C:D,2,0)),"NÃO ENCONTRADO")</f>
        <v>Pessoal</v>
      </c>
      <c r="L13225" s="56" t="str">
        <f>VLOOKUP(K13225,'Base -Receita-Despesa'!$B:$AS,1,FALSE)</f>
        <v>Pessoal</v>
      </c>
    </row>
    <row r="13226" spans="1:12" x14ac:dyDescent="0.3">
      <c r="A13226" s="286" t="str">
        <f t="shared" si="412"/>
        <v>2019</v>
      </c>
      <c r="B13226" s="205" t="s">
        <v>679</v>
      </c>
      <c r="C13226" s="205" t="s">
        <v>680</v>
      </c>
      <c r="D13226" s="72" t="str">
        <f t="shared" si="413"/>
        <v>set/2019</v>
      </c>
      <c r="E13226" s="206">
        <v>43721</v>
      </c>
      <c r="F13226" s="205" t="s">
        <v>2271</v>
      </c>
      <c r="G13226" s="205" t="s">
        <v>284</v>
      </c>
      <c r="H13226" s="207" t="s">
        <v>2056</v>
      </c>
      <c r="I13226" s="207" t="s">
        <v>232</v>
      </c>
      <c r="J13226" s="208">
        <v>-35340</v>
      </c>
      <c r="K13226" s="79" t="str">
        <f>IFERROR(IFERROR(VLOOKUP(I13226,'DE-PARA'!B:D,3,0),VLOOKUP(I13226,'DE-PARA'!C:D,2,0)),"NÃO ENCONTRADO")</f>
        <v>Pessoal</v>
      </c>
      <c r="L13226" s="56" t="str">
        <f>VLOOKUP(K13226,'Base -Receita-Despesa'!$B:$AS,1,FALSE)</f>
        <v>Pessoal</v>
      </c>
    </row>
    <row r="13227" spans="1:12" x14ac:dyDescent="0.3">
      <c r="A13227" s="286" t="str">
        <f t="shared" si="412"/>
        <v>2019</v>
      </c>
      <c r="B13227" s="205" t="s">
        <v>679</v>
      </c>
      <c r="C13227" s="205" t="s">
        <v>680</v>
      </c>
      <c r="D13227" s="72" t="str">
        <f t="shared" si="413"/>
        <v>set/2019</v>
      </c>
      <c r="E13227" s="206">
        <v>43721</v>
      </c>
      <c r="F13227" s="205" t="s">
        <v>2272</v>
      </c>
      <c r="G13227" s="205" t="s">
        <v>284</v>
      </c>
      <c r="H13227" s="207" t="s">
        <v>2178</v>
      </c>
      <c r="I13227" s="207" t="s">
        <v>118</v>
      </c>
      <c r="J13227" s="207">
        <v>-198.19</v>
      </c>
      <c r="K13227" s="79" t="str">
        <f>IFERROR(IFERROR(VLOOKUP(I13227,'DE-PARA'!B:D,3,0),VLOOKUP(I13227,'DE-PARA'!C:D,2,0)),"NÃO ENCONTRADO")</f>
        <v>Serviços</v>
      </c>
      <c r="L13227" s="56" t="str">
        <f>VLOOKUP(K13227,'Base -Receita-Despesa'!$B:$AS,1,FALSE)</f>
        <v>Serviços</v>
      </c>
    </row>
    <row r="13228" spans="1:12" x14ac:dyDescent="0.3">
      <c r="A13228" s="286" t="str">
        <f t="shared" si="412"/>
        <v>2019</v>
      </c>
      <c r="B13228" s="205" t="s">
        <v>679</v>
      </c>
      <c r="C13228" s="205" t="s">
        <v>680</v>
      </c>
      <c r="D13228" s="72" t="str">
        <f t="shared" si="413"/>
        <v>set/2019</v>
      </c>
      <c r="E13228" s="206">
        <v>43721</v>
      </c>
      <c r="F13228" s="205" t="s">
        <v>2273</v>
      </c>
      <c r="G13228" s="205" t="s">
        <v>284</v>
      </c>
      <c r="H13228" s="207" t="s">
        <v>1047</v>
      </c>
      <c r="I13228" s="207" t="s">
        <v>258</v>
      </c>
      <c r="J13228" s="208">
        <v>-2407.75</v>
      </c>
      <c r="K13228" s="79" t="str">
        <f>IFERROR(IFERROR(VLOOKUP(I13228,'DE-PARA'!B:D,3,0),VLOOKUP(I13228,'DE-PARA'!C:D,2,0)),"NÃO ENCONTRADO")</f>
        <v>Serviços</v>
      </c>
      <c r="L13228" s="56" t="str">
        <f>VLOOKUP(K13228,'Base -Receita-Despesa'!$B:$AS,1,FALSE)</f>
        <v>Serviços</v>
      </c>
    </row>
    <row r="13229" spans="1:12" x14ac:dyDescent="0.3">
      <c r="A13229" s="286" t="str">
        <f t="shared" si="412"/>
        <v>2019</v>
      </c>
      <c r="B13229" s="205" t="s">
        <v>679</v>
      </c>
      <c r="C13229" s="205" t="s">
        <v>680</v>
      </c>
      <c r="D13229" s="72" t="str">
        <f t="shared" si="413"/>
        <v>set/2019</v>
      </c>
      <c r="E13229" s="206">
        <v>43721</v>
      </c>
      <c r="F13229" s="205" t="s">
        <v>2274</v>
      </c>
      <c r="G13229" s="205" t="s">
        <v>284</v>
      </c>
      <c r="H13229" s="207" t="s">
        <v>1047</v>
      </c>
      <c r="I13229" s="207" t="s">
        <v>258</v>
      </c>
      <c r="J13229" s="208">
        <v>-2479.25</v>
      </c>
      <c r="K13229" s="79" t="str">
        <f>IFERROR(IFERROR(VLOOKUP(I13229,'DE-PARA'!B:D,3,0),VLOOKUP(I13229,'DE-PARA'!C:D,2,0)),"NÃO ENCONTRADO")</f>
        <v>Serviços</v>
      </c>
      <c r="L13229" s="56" t="str">
        <f>VLOOKUP(K13229,'Base -Receita-Despesa'!$B:$AS,1,FALSE)</f>
        <v>Serviços</v>
      </c>
    </row>
    <row r="13230" spans="1:12" x14ac:dyDescent="0.3">
      <c r="A13230" s="286" t="str">
        <f t="shared" si="412"/>
        <v>2019</v>
      </c>
      <c r="B13230" s="205" t="s">
        <v>679</v>
      </c>
      <c r="C13230" s="205" t="s">
        <v>680</v>
      </c>
      <c r="D13230" s="72" t="str">
        <f t="shared" si="413"/>
        <v>set/2019</v>
      </c>
      <c r="E13230" s="206">
        <v>43721</v>
      </c>
      <c r="F13230" s="205" t="s">
        <v>2275</v>
      </c>
      <c r="G13230" s="205" t="s">
        <v>284</v>
      </c>
      <c r="H13230" s="207" t="s">
        <v>1450</v>
      </c>
      <c r="I13230" s="207" t="s">
        <v>134</v>
      </c>
      <c r="J13230" s="207">
        <v>-432.02</v>
      </c>
      <c r="K13230" s="79" t="str">
        <f>IFERROR(IFERROR(VLOOKUP(I13230,'DE-PARA'!B:D,3,0),VLOOKUP(I13230,'DE-PARA'!C:D,2,0)),"NÃO ENCONTRADO")</f>
        <v>Serviços</v>
      </c>
      <c r="L13230" s="56" t="str">
        <f>VLOOKUP(K13230,'Base -Receita-Despesa'!$B:$AS,1,FALSE)</f>
        <v>Serviços</v>
      </c>
    </row>
    <row r="13231" spans="1:12" x14ac:dyDescent="0.3">
      <c r="A13231" s="286" t="str">
        <f t="shared" si="412"/>
        <v>2019</v>
      </c>
      <c r="B13231" s="205" t="s">
        <v>679</v>
      </c>
      <c r="C13231" s="205" t="s">
        <v>680</v>
      </c>
      <c r="D13231" s="72" t="str">
        <f t="shared" si="413"/>
        <v>set/2019</v>
      </c>
      <c r="E13231" s="206">
        <v>43721</v>
      </c>
      <c r="F13231" s="205" t="s">
        <v>2276</v>
      </c>
      <c r="G13231" s="205" t="s">
        <v>284</v>
      </c>
      <c r="H13231" s="207" t="s">
        <v>1702</v>
      </c>
      <c r="I13231" s="207" t="s">
        <v>150</v>
      </c>
      <c r="J13231" s="207">
        <v>-332.58</v>
      </c>
      <c r="K13231" s="79" t="str">
        <f>IFERROR(IFERROR(VLOOKUP(I13231,'DE-PARA'!B:D,3,0),VLOOKUP(I13231,'DE-PARA'!C:D,2,0)),"NÃO ENCONTRADO")</f>
        <v>Serviços</v>
      </c>
      <c r="L13231" s="56" t="str">
        <f>VLOOKUP(K13231,'Base -Receita-Despesa'!$B:$AS,1,FALSE)</f>
        <v>Serviços</v>
      </c>
    </row>
    <row r="13232" spans="1:12" x14ac:dyDescent="0.3">
      <c r="A13232" s="286" t="str">
        <f t="shared" si="412"/>
        <v>2019</v>
      </c>
      <c r="B13232" s="205" t="s">
        <v>679</v>
      </c>
      <c r="C13232" s="205" t="s">
        <v>680</v>
      </c>
      <c r="D13232" s="72" t="str">
        <f t="shared" si="413"/>
        <v>set/2019</v>
      </c>
      <c r="E13232" s="206">
        <v>43721</v>
      </c>
      <c r="F13232" s="205" t="s">
        <v>2277</v>
      </c>
      <c r="G13232" s="205" t="s">
        <v>284</v>
      </c>
      <c r="H13232" s="207" t="s">
        <v>1702</v>
      </c>
      <c r="I13232" s="207" t="s">
        <v>150</v>
      </c>
      <c r="J13232" s="207">
        <v>-332.58</v>
      </c>
      <c r="K13232" s="79" t="str">
        <f>IFERROR(IFERROR(VLOOKUP(I13232,'DE-PARA'!B:D,3,0),VLOOKUP(I13232,'DE-PARA'!C:D,2,0)),"NÃO ENCONTRADO")</f>
        <v>Serviços</v>
      </c>
      <c r="L13232" s="56" t="str">
        <f>VLOOKUP(K13232,'Base -Receita-Despesa'!$B:$AS,1,FALSE)</f>
        <v>Serviços</v>
      </c>
    </row>
    <row r="13233" spans="1:12" x14ac:dyDescent="0.3">
      <c r="A13233" s="286" t="str">
        <f t="shared" si="412"/>
        <v>2019</v>
      </c>
      <c r="B13233" s="205" t="s">
        <v>679</v>
      </c>
      <c r="C13233" s="205" t="s">
        <v>680</v>
      </c>
      <c r="D13233" s="72" t="str">
        <f t="shared" si="413"/>
        <v>set/2019</v>
      </c>
      <c r="E13233" s="206">
        <v>43721</v>
      </c>
      <c r="F13233" s="205" t="s">
        <v>2278</v>
      </c>
      <c r="G13233" s="205" t="s">
        <v>284</v>
      </c>
      <c r="H13233" s="207" t="s">
        <v>1702</v>
      </c>
      <c r="I13233" s="207" t="s">
        <v>150</v>
      </c>
      <c r="J13233" s="207">
        <v>-332.58</v>
      </c>
      <c r="K13233" s="79" t="str">
        <f>IFERROR(IFERROR(VLOOKUP(I13233,'DE-PARA'!B:D,3,0),VLOOKUP(I13233,'DE-PARA'!C:D,2,0)),"NÃO ENCONTRADO")</f>
        <v>Serviços</v>
      </c>
      <c r="L13233" s="56" t="str">
        <f>VLOOKUP(K13233,'Base -Receita-Despesa'!$B:$AS,1,FALSE)</f>
        <v>Serviços</v>
      </c>
    </row>
    <row r="13234" spans="1:12" x14ac:dyDescent="0.3">
      <c r="A13234" s="286" t="str">
        <f t="shared" si="412"/>
        <v>2019</v>
      </c>
      <c r="B13234" s="205" t="s">
        <v>679</v>
      </c>
      <c r="C13234" s="205" t="s">
        <v>680</v>
      </c>
      <c r="D13234" s="72" t="str">
        <f t="shared" si="413"/>
        <v>set/2019</v>
      </c>
      <c r="E13234" s="206">
        <v>43721</v>
      </c>
      <c r="F13234" s="205" t="s">
        <v>2279</v>
      </c>
      <c r="G13234" s="205" t="s">
        <v>284</v>
      </c>
      <c r="H13234" s="207" t="s">
        <v>331</v>
      </c>
      <c r="I13234" s="207" t="s">
        <v>134</v>
      </c>
      <c r="J13234" s="207">
        <v>-573.19000000000005</v>
      </c>
      <c r="K13234" s="79" t="str">
        <f>IFERROR(IFERROR(VLOOKUP(I13234,'DE-PARA'!B:D,3,0),VLOOKUP(I13234,'DE-PARA'!C:D,2,0)),"NÃO ENCONTRADO")</f>
        <v>Serviços</v>
      </c>
      <c r="L13234" s="56" t="str">
        <f>VLOOKUP(K13234,'Base -Receita-Despesa'!$B:$AS,1,FALSE)</f>
        <v>Serviços</v>
      </c>
    </row>
    <row r="13235" spans="1:12" x14ac:dyDescent="0.3">
      <c r="A13235" s="286" t="str">
        <f t="shared" si="412"/>
        <v>2019</v>
      </c>
      <c r="B13235" s="205" t="s">
        <v>679</v>
      </c>
      <c r="C13235" s="205" t="s">
        <v>680</v>
      </c>
      <c r="D13235" s="72" t="str">
        <f t="shared" si="413"/>
        <v>set/2019</v>
      </c>
      <c r="E13235" s="206">
        <v>43721</v>
      </c>
      <c r="F13235" s="205" t="s">
        <v>486</v>
      </c>
      <c r="G13235" s="205" t="s">
        <v>284</v>
      </c>
      <c r="H13235" s="207" t="s">
        <v>1005</v>
      </c>
      <c r="I13235" s="207" t="s">
        <v>232</v>
      </c>
      <c r="J13235" s="208">
        <v>-10069.58</v>
      </c>
      <c r="K13235" s="79" t="str">
        <f>IFERROR(IFERROR(VLOOKUP(I13235,'DE-PARA'!B:D,3,0),VLOOKUP(I13235,'DE-PARA'!C:D,2,0)),"NÃO ENCONTRADO")</f>
        <v>Pessoal</v>
      </c>
      <c r="L13235" s="56" t="str">
        <f>VLOOKUP(K13235,'Base -Receita-Despesa'!$B:$AS,1,FALSE)</f>
        <v>Pessoal</v>
      </c>
    </row>
    <row r="13236" spans="1:12" x14ac:dyDescent="0.3">
      <c r="A13236" s="286" t="str">
        <f t="shared" si="412"/>
        <v>2019</v>
      </c>
      <c r="B13236" s="205" t="s">
        <v>679</v>
      </c>
      <c r="C13236" s="205" t="s">
        <v>680</v>
      </c>
      <c r="D13236" s="72" t="str">
        <f t="shared" si="413"/>
        <v>set/2019</v>
      </c>
      <c r="E13236" s="206">
        <v>43721</v>
      </c>
      <c r="F13236" s="205" t="s">
        <v>503</v>
      </c>
      <c r="G13236" s="205" t="s">
        <v>284</v>
      </c>
      <c r="H13236" s="207" t="s">
        <v>1896</v>
      </c>
      <c r="I13236" s="207" t="s">
        <v>232</v>
      </c>
      <c r="J13236" s="207">
        <v>-297.27999999999997</v>
      </c>
      <c r="K13236" s="79" t="str">
        <f>IFERROR(IFERROR(VLOOKUP(I13236,'DE-PARA'!B:D,3,0),VLOOKUP(I13236,'DE-PARA'!C:D,2,0)),"NÃO ENCONTRADO")</f>
        <v>Pessoal</v>
      </c>
      <c r="L13236" s="56" t="str">
        <f>VLOOKUP(K13236,'Base -Receita-Despesa'!$B:$AS,1,FALSE)</f>
        <v>Pessoal</v>
      </c>
    </row>
    <row r="13237" spans="1:12" x14ac:dyDescent="0.3">
      <c r="A13237" s="286" t="str">
        <f t="shared" si="412"/>
        <v>2019</v>
      </c>
      <c r="B13237" s="205" t="s">
        <v>679</v>
      </c>
      <c r="C13237" s="205" t="s">
        <v>680</v>
      </c>
      <c r="D13237" s="72" t="str">
        <f t="shared" si="413"/>
        <v>set/2019</v>
      </c>
      <c r="E13237" s="206">
        <v>43721</v>
      </c>
      <c r="F13237" s="205" t="s">
        <v>1301</v>
      </c>
      <c r="G13237" s="205" t="s">
        <v>284</v>
      </c>
      <c r="H13237" s="207" t="s">
        <v>2166</v>
      </c>
      <c r="I13237" s="207" t="s">
        <v>233</v>
      </c>
      <c r="J13237" s="208">
        <v>-14218.12</v>
      </c>
      <c r="K13237" s="79" t="str">
        <f>IFERROR(IFERROR(VLOOKUP(I13237,'DE-PARA'!B:D,3,0),VLOOKUP(I13237,'DE-PARA'!C:D,2,0)),"NÃO ENCONTRADO")</f>
        <v>Pessoal</v>
      </c>
      <c r="L13237" s="56" t="str">
        <f>VLOOKUP(K13237,'Base -Receita-Despesa'!$B:$AS,1,FALSE)</f>
        <v>Pessoal</v>
      </c>
    </row>
    <row r="13238" spans="1:12" x14ac:dyDescent="0.3">
      <c r="A13238" s="286" t="str">
        <f t="shared" si="412"/>
        <v>2019</v>
      </c>
      <c r="B13238" s="205" t="s">
        <v>679</v>
      </c>
      <c r="C13238" s="205" t="s">
        <v>680</v>
      </c>
      <c r="D13238" s="72" t="str">
        <f t="shared" si="413"/>
        <v>set/2019</v>
      </c>
      <c r="E13238" s="206">
        <v>43721</v>
      </c>
      <c r="F13238" s="205" t="s">
        <v>1433</v>
      </c>
      <c r="G13238" s="205" t="s">
        <v>284</v>
      </c>
      <c r="H13238" s="207" t="s">
        <v>2166</v>
      </c>
      <c r="I13238" s="207" t="s">
        <v>233</v>
      </c>
      <c r="J13238" s="208">
        <v>-5045.1400000000003</v>
      </c>
      <c r="K13238" s="79" t="str">
        <f>IFERROR(IFERROR(VLOOKUP(I13238,'DE-PARA'!B:D,3,0),VLOOKUP(I13238,'DE-PARA'!C:D,2,0)),"NÃO ENCONTRADO")</f>
        <v>Pessoal</v>
      </c>
      <c r="L13238" s="56" t="str">
        <f>VLOOKUP(K13238,'Base -Receita-Despesa'!$B:$AS,1,FALSE)</f>
        <v>Pessoal</v>
      </c>
    </row>
    <row r="13239" spans="1:12" x14ac:dyDescent="0.3">
      <c r="A13239" s="286" t="str">
        <f t="shared" ref="A13239:A13302" si="414">IF(K13239="NÃO ENCONTRADO",0,RIGHT(D13239,4))</f>
        <v>2019</v>
      </c>
      <c r="B13239" s="205" t="s">
        <v>679</v>
      </c>
      <c r="C13239" s="205" t="s">
        <v>680</v>
      </c>
      <c r="D13239" s="72" t="str">
        <f t="shared" si="413"/>
        <v>set/2019</v>
      </c>
      <c r="E13239" s="206">
        <v>43721</v>
      </c>
      <c r="F13239" s="205" t="s">
        <v>2280</v>
      </c>
      <c r="G13239" s="205" t="s">
        <v>284</v>
      </c>
      <c r="H13239" s="207" t="s">
        <v>1598</v>
      </c>
      <c r="I13239" s="207" t="s">
        <v>266</v>
      </c>
      <c r="J13239" s="207">
        <v>-63.27</v>
      </c>
      <c r="K13239" s="79" t="str">
        <f>IFERROR(IFERROR(VLOOKUP(I13239,'DE-PARA'!B:D,3,0),VLOOKUP(I13239,'DE-PARA'!C:D,2,0)),"NÃO ENCONTRADO")</f>
        <v>Serviços</v>
      </c>
      <c r="L13239" s="56" t="str">
        <f>VLOOKUP(K13239,'Base -Receita-Despesa'!$B:$AS,1,FALSE)</f>
        <v>Serviços</v>
      </c>
    </row>
    <row r="13240" spans="1:12" x14ac:dyDescent="0.3">
      <c r="A13240" s="286" t="str">
        <f t="shared" si="414"/>
        <v>2019</v>
      </c>
      <c r="B13240" s="205" t="s">
        <v>679</v>
      </c>
      <c r="C13240" s="205" t="s">
        <v>680</v>
      </c>
      <c r="D13240" s="72" t="str">
        <f t="shared" si="413"/>
        <v>set/2019</v>
      </c>
      <c r="E13240" s="206">
        <v>43721</v>
      </c>
      <c r="F13240" s="205" t="s">
        <v>2281</v>
      </c>
      <c r="G13240" s="205" t="s">
        <v>284</v>
      </c>
      <c r="H13240" s="207" t="s">
        <v>1598</v>
      </c>
      <c r="I13240" s="207" t="s">
        <v>266</v>
      </c>
      <c r="J13240" s="207">
        <v>-65.760000000000005</v>
      </c>
      <c r="K13240" s="79" t="str">
        <f>IFERROR(IFERROR(VLOOKUP(I13240,'DE-PARA'!B:D,3,0),VLOOKUP(I13240,'DE-PARA'!C:D,2,0)),"NÃO ENCONTRADO")</f>
        <v>Serviços</v>
      </c>
      <c r="L13240" s="56" t="str">
        <f>VLOOKUP(K13240,'Base -Receita-Despesa'!$B:$AS,1,FALSE)</f>
        <v>Serviços</v>
      </c>
    </row>
    <row r="13241" spans="1:12" x14ac:dyDescent="0.3">
      <c r="A13241" s="286" t="str">
        <f t="shared" si="414"/>
        <v>2019</v>
      </c>
      <c r="B13241" s="205" t="s">
        <v>679</v>
      </c>
      <c r="C13241" s="205" t="s">
        <v>680</v>
      </c>
      <c r="D13241" s="72" t="str">
        <f t="shared" si="413"/>
        <v>set/2019</v>
      </c>
      <c r="E13241" s="206">
        <v>43721</v>
      </c>
      <c r="F13241" s="205" t="s">
        <v>2282</v>
      </c>
      <c r="G13241" s="205" t="s">
        <v>284</v>
      </c>
      <c r="H13241" s="207" t="s">
        <v>333</v>
      </c>
      <c r="I13241" s="207" t="s">
        <v>157</v>
      </c>
      <c r="J13241" s="207">
        <v>-251.1</v>
      </c>
      <c r="K13241" s="79" t="str">
        <f>IFERROR(IFERROR(VLOOKUP(I13241,'DE-PARA'!B:D,3,0),VLOOKUP(I13241,'DE-PARA'!C:D,2,0)),"NÃO ENCONTRADO")</f>
        <v>Serviços</v>
      </c>
      <c r="L13241" s="56" t="str">
        <f>VLOOKUP(K13241,'Base -Receita-Despesa'!$B:$AS,1,FALSE)</f>
        <v>Serviços</v>
      </c>
    </row>
    <row r="13242" spans="1:12" x14ac:dyDescent="0.3">
      <c r="A13242" s="286" t="str">
        <f t="shared" si="414"/>
        <v>2019</v>
      </c>
      <c r="B13242" s="205" t="s">
        <v>679</v>
      </c>
      <c r="C13242" s="205" t="s">
        <v>680</v>
      </c>
      <c r="D13242" s="72" t="str">
        <f t="shared" si="413"/>
        <v>set/2019</v>
      </c>
      <c r="E13242" s="206">
        <v>43721</v>
      </c>
      <c r="F13242" s="205" t="s">
        <v>2283</v>
      </c>
      <c r="G13242" s="205" t="s">
        <v>284</v>
      </c>
      <c r="H13242" s="207" t="s">
        <v>333</v>
      </c>
      <c r="I13242" s="207" t="s">
        <v>157</v>
      </c>
      <c r="J13242" s="207">
        <v>-251.1</v>
      </c>
      <c r="K13242" s="79" t="str">
        <f>IFERROR(IFERROR(VLOOKUP(I13242,'DE-PARA'!B:D,3,0),VLOOKUP(I13242,'DE-PARA'!C:D,2,0)),"NÃO ENCONTRADO")</f>
        <v>Serviços</v>
      </c>
      <c r="L13242" s="56" t="str">
        <f>VLOOKUP(K13242,'Base -Receita-Despesa'!$B:$AS,1,FALSE)</f>
        <v>Serviços</v>
      </c>
    </row>
    <row r="13243" spans="1:12" x14ac:dyDescent="0.3">
      <c r="A13243" s="286" t="str">
        <f t="shared" si="414"/>
        <v>2019</v>
      </c>
      <c r="B13243" s="205" t="s">
        <v>679</v>
      </c>
      <c r="C13243" s="205" t="s">
        <v>680</v>
      </c>
      <c r="D13243" s="72" t="str">
        <f t="shared" si="413"/>
        <v>set/2019</v>
      </c>
      <c r="E13243" s="206">
        <v>43721</v>
      </c>
      <c r="F13243" s="205" t="s">
        <v>2284</v>
      </c>
      <c r="G13243" s="205" t="s">
        <v>284</v>
      </c>
      <c r="H13243" s="207" t="s">
        <v>2285</v>
      </c>
      <c r="I13243" s="207" t="s">
        <v>188</v>
      </c>
      <c r="J13243" s="207">
        <v>-110.22</v>
      </c>
      <c r="K13243" s="79" t="str">
        <f>IFERROR(IFERROR(VLOOKUP(I13243,'DE-PARA'!B:D,3,0),VLOOKUP(I13243,'DE-PARA'!C:D,2,0)),"NÃO ENCONTRADO")</f>
        <v>Tributos, Taxas e Contribuições</v>
      </c>
      <c r="L13243" s="56" t="str">
        <f>VLOOKUP(K13243,'Base -Receita-Despesa'!$B:$AS,1,FALSE)</f>
        <v>Tributos, Taxas e Contribuições</v>
      </c>
    </row>
    <row r="13244" spans="1:12" x14ac:dyDescent="0.3">
      <c r="A13244" s="286" t="str">
        <f t="shared" si="414"/>
        <v>2019</v>
      </c>
      <c r="B13244" s="205" t="s">
        <v>679</v>
      </c>
      <c r="C13244" s="205" t="s">
        <v>680</v>
      </c>
      <c r="D13244" s="72" t="str">
        <f t="shared" si="413"/>
        <v>set/2019</v>
      </c>
      <c r="E13244" s="206">
        <v>43721</v>
      </c>
      <c r="F13244" s="205">
        <v>205802</v>
      </c>
      <c r="G13244" s="205" t="s">
        <v>284</v>
      </c>
      <c r="H13244" s="207" t="s">
        <v>987</v>
      </c>
      <c r="I13244" s="207" t="s">
        <v>245</v>
      </c>
      <c r="J13244" s="208">
        <v>-15365.8</v>
      </c>
      <c r="K13244" s="79" t="str">
        <f>IFERROR(IFERROR(VLOOKUP(I13244,'DE-PARA'!B:D,3,0),VLOOKUP(I13244,'DE-PARA'!C:D,2,0)),"NÃO ENCONTRADO")</f>
        <v>Materiais</v>
      </c>
      <c r="L13244" s="56" t="str">
        <f>VLOOKUP(K13244,'Base -Receita-Despesa'!$B:$AS,1,FALSE)</f>
        <v>Materiais</v>
      </c>
    </row>
    <row r="13245" spans="1:12" x14ac:dyDescent="0.3">
      <c r="A13245" s="286" t="str">
        <f t="shared" si="414"/>
        <v>2019</v>
      </c>
      <c r="B13245" s="205" t="s">
        <v>679</v>
      </c>
      <c r="C13245" s="205" t="s">
        <v>680</v>
      </c>
      <c r="D13245" s="72" t="str">
        <f t="shared" si="413"/>
        <v>set/2019</v>
      </c>
      <c r="E13245" s="206">
        <v>43721</v>
      </c>
      <c r="F13245" s="205">
        <v>205802</v>
      </c>
      <c r="G13245" s="205" t="s">
        <v>284</v>
      </c>
      <c r="H13245" s="207" t="s">
        <v>987</v>
      </c>
      <c r="I13245" s="207" t="s">
        <v>189</v>
      </c>
      <c r="J13245" s="207">
        <v>-794.62</v>
      </c>
      <c r="K13245" s="79" t="str">
        <f>IFERROR(IFERROR(VLOOKUP(I13245,'DE-PARA'!B:D,3,0),VLOOKUP(I13245,'DE-PARA'!C:D,2,0)),"NÃO ENCONTRADO")</f>
        <v>Outras Saídas</v>
      </c>
      <c r="L13245" s="56" t="str">
        <f>VLOOKUP(K13245,'Base -Receita-Despesa'!$B:$AS,1,FALSE)</f>
        <v>Outras Saídas</v>
      </c>
    </row>
    <row r="13246" spans="1:12" x14ac:dyDescent="0.3">
      <c r="A13246" s="286" t="str">
        <f t="shared" si="414"/>
        <v>2019</v>
      </c>
      <c r="B13246" s="205" t="s">
        <v>679</v>
      </c>
      <c r="C13246" s="205" t="s">
        <v>680</v>
      </c>
      <c r="D13246" s="72" t="str">
        <f t="shared" si="413"/>
        <v>set/2019</v>
      </c>
      <c r="E13246" s="206">
        <v>43721</v>
      </c>
      <c r="F13246" s="205" t="s">
        <v>209</v>
      </c>
      <c r="G13246" s="205" t="s">
        <v>284</v>
      </c>
      <c r="H13246" s="207" t="s">
        <v>295</v>
      </c>
      <c r="I13246" s="207" t="s">
        <v>2125</v>
      </c>
      <c r="J13246" s="207">
        <v>-9.5</v>
      </c>
      <c r="K13246" s="79" t="str">
        <f>IFERROR(IFERROR(VLOOKUP(I13246,'DE-PARA'!B:D,3,0),VLOOKUP(I13246,'DE-PARA'!C:D,2,0)),"NÃO ENCONTRADO")</f>
        <v>Outras Saídas</v>
      </c>
      <c r="L13246" s="56" t="str">
        <f>VLOOKUP(K13246,'Base -Receita-Despesa'!$B:$AS,1,FALSE)</f>
        <v>Outras Saídas</v>
      </c>
    </row>
    <row r="13247" spans="1:12" x14ac:dyDescent="0.3">
      <c r="A13247" s="286" t="str">
        <f t="shared" si="414"/>
        <v>2019</v>
      </c>
      <c r="B13247" s="205" t="s">
        <v>679</v>
      </c>
      <c r="C13247" s="205" t="s">
        <v>680</v>
      </c>
      <c r="D13247" s="72" t="str">
        <f t="shared" si="413"/>
        <v>set/2019</v>
      </c>
      <c r="E13247" s="206">
        <v>43721</v>
      </c>
      <c r="F13247" s="205" t="s">
        <v>513</v>
      </c>
      <c r="G13247" s="205" t="s">
        <v>284</v>
      </c>
      <c r="H13247" s="207" t="s">
        <v>203</v>
      </c>
      <c r="I13247" s="207" t="s">
        <v>289</v>
      </c>
      <c r="J13247" s="208">
        <v>117375.54</v>
      </c>
      <c r="K13247" s="79" t="str">
        <f>IFERROR(IFERROR(VLOOKUP(I13247,'DE-PARA'!B:D,3,0),VLOOKUP(I13247,'DE-PARA'!C:D,2,0)),"NÃO ENCONTRADO")</f>
        <v>Entrada Conta Aplicação (+)</v>
      </c>
      <c r="L13247" s="56" t="str">
        <f>VLOOKUP(K13247,'Base -Receita-Despesa'!$B:$AS,1,FALSE)</f>
        <v>ENTRADA CONTA APLICAÇÃO (+)</v>
      </c>
    </row>
    <row r="13248" spans="1:12" x14ac:dyDescent="0.3">
      <c r="A13248" s="286" t="str">
        <f t="shared" si="414"/>
        <v>2019</v>
      </c>
      <c r="B13248" s="205" t="s">
        <v>679</v>
      </c>
      <c r="C13248" s="205" t="s">
        <v>680</v>
      </c>
      <c r="D13248" s="72" t="str">
        <f t="shared" si="413"/>
        <v>set/2019</v>
      </c>
      <c r="E13248" s="206">
        <v>43724</v>
      </c>
      <c r="F13248" s="205">
        <v>3912</v>
      </c>
      <c r="G13248" s="205" t="s">
        <v>284</v>
      </c>
      <c r="H13248" s="228" t="s">
        <v>1976</v>
      </c>
      <c r="I13248" s="207" t="s">
        <v>238</v>
      </c>
      <c r="J13248" s="208">
        <v>-1024.2</v>
      </c>
      <c r="K13248" s="79" t="str">
        <f>IFERROR(IFERROR(VLOOKUP(I13248,'DE-PARA'!B:D,3,0),VLOOKUP(I13248,'DE-PARA'!C:D,2,0)),"NÃO ENCONTRADO")</f>
        <v>Materiais</v>
      </c>
      <c r="L13248" s="56" t="str">
        <f>VLOOKUP(K13248,'Base -Receita-Despesa'!$B:$AS,1,FALSE)</f>
        <v>Materiais</v>
      </c>
    </row>
    <row r="13249" spans="1:12" x14ac:dyDescent="0.3">
      <c r="A13249" s="286" t="str">
        <f t="shared" si="414"/>
        <v>2019</v>
      </c>
      <c r="B13249" s="205" t="s">
        <v>679</v>
      </c>
      <c r="C13249" s="205" t="s">
        <v>680</v>
      </c>
      <c r="D13249" s="72" t="str">
        <f t="shared" si="413"/>
        <v>set/2019</v>
      </c>
      <c r="E13249" s="206">
        <v>43724</v>
      </c>
      <c r="F13249" s="205" t="s">
        <v>209</v>
      </c>
      <c r="G13249" s="205" t="s">
        <v>284</v>
      </c>
      <c r="H13249" s="207" t="s">
        <v>318</v>
      </c>
      <c r="I13249" s="207" t="s">
        <v>2125</v>
      </c>
      <c r="J13249" s="207">
        <v>-99</v>
      </c>
      <c r="K13249" s="79" t="str">
        <f>IFERROR(IFERROR(VLOOKUP(I13249,'DE-PARA'!B:D,3,0),VLOOKUP(I13249,'DE-PARA'!C:D,2,0)),"NÃO ENCONTRADO")</f>
        <v>Outras Saídas</v>
      </c>
      <c r="L13249" s="56" t="str">
        <f>VLOOKUP(K13249,'Base -Receita-Despesa'!$B:$AS,1,FALSE)</f>
        <v>Outras Saídas</v>
      </c>
    </row>
    <row r="13250" spans="1:12" x14ac:dyDescent="0.3">
      <c r="A13250" s="286" t="str">
        <f t="shared" si="414"/>
        <v>2019</v>
      </c>
      <c r="B13250" s="205" t="s">
        <v>679</v>
      </c>
      <c r="C13250" s="205" t="s">
        <v>680</v>
      </c>
      <c r="D13250" s="72" t="str">
        <f t="shared" si="413"/>
        <v>set/2019</v>
      </c>
      <c r="E13250" s="206">
        <v>43724</v>
      </c>
      <c r="F13250" s="205" t="s">
        <v>513</v>
      </c>
      <c r="G13250" s="205" t="s">
        <v>284</v>
      </c>
      <c r="H13250" s="207" t="s">
        <v>203</v>
      </c>
      <c r="I13250" s="207" t="s">
        <v>289</v>
      </c>
      <c r="J13250" s="208">
        <v>1123.2</v>
      </c>
      <c r="K13250" s="79" t="str">
        <f>IFERROR(IFERROR(VLOOKUP(I13250,'DE-PARA'!B:D,3,0),VLOOKUP(I13250,'DE-PARA'!C:D,2,0)),"NÃO ENCONTRADO")</f>
        <v>Entrada Conta Aplicação (+)</v>
      </c>
      <c r="L13250" s="56" t="str">
        <f>VLOOKUP(K13250,'Base -Receita-Despesa'!$B:$AS,1,FALSE)</f>
        <v>ENTRADA CONTA APLICAÇÃO (+)</v>
      </c>
    </row>
    <row r="13251" spans="1:12" x14ac:dyDescent="0.3">
      <c r="A13251" s="286" t="str">
        <f t="shared" si="414"/>
        <v>2019</v>
      </c>
      <c r="B13251" s="205" t="s">
        <v>679</v>
      </c>
      <c r="C13251" s="205" t="s">
        <v>680</v>
      </c>
      <c r="D13251" s="72" t="str">
        <f t="shared" si="413"/>
        <v>set/2019</v>
      </c>
      <c r="E13251" s="206">
        <v>43725</v>
      </c>
      <c r="F13251" s="205">
        <v>26603</v>
      </c>
      <c r="G13251" s="205" t="s">
        <v>284</v>
      </c>
      <c r="H13251" s="207" t="s">
        <v>2286</v>
      </c>
      <c r="I13251" s="207" t="s">
        <v>249</v>
      </c>
      <c r="J13251" s="208">
        <v>-10194.16</v>
      </c>
      <c r="K13251" s="79" t="str">
        <f>IFERROR(IFERROR(VLOOKUP(I13251,'DE-PARA'!B:D,3,0),VLOOKUP(I13251,'DE-PARA'!C:D,2,0)),"NÃO ENCONTRADO")</f>
        <v>Materiais</v>
      </c>
      <c r="L13251" s="56" t="str">
        <f>VLOOKUP(K13251,'Base -Receita-Despesa'!$B:$AS,1,FALSE)</f>
        <v>Materiais</v>
      </c>
    </row>
    <row r="13252" spans="1:12" x14ac:dyDescent="0.3">
      <c r="A13252" s="286" t="str">
        <f t="shared" si="414"/>
        <v>2019</v>
      </c>
      <c r="B13252" s="205" t="s">
        <v>679</v>
      </c>
      <c r="C13252" s="205" t="s">
        <v>680</v>
      </c>
      <c r="D13252" s="72" t="str">
        <f t="shared" ref="D13252:D13315" si="415">TEXT(E13252,"mmm/aaaa")</f>
        <v>set/2019</v>
      </c>
      <c r="E13252" s="206">
        <v>43725</v>
      </c>
      <c r="F13252" s="205">
        <v>325</v>
      </c>
      <c r="G13252" s="205" t="s">
        <v>284</v>
      </c>
      <c r="H13252" s="207" t="s">
        <v>1883</v>
      </c>
      <c r="I13252" s="207" t="s">
        <v>137</v>
      </c>
      <c r="J13252" s="208">
        <v>-5287.67</v>
      </c>
      <c r="K13252" s="79" t="str">
        <f>IFERROR(IFERROR(VLOOKUP(I13252,'DE-PARA'!B:D,3,0),VLOOKUP(I13252,'DE-PARA'!C:D,2,0)),"NÃO ENCONTRADO")</f>
        <v>Materiais</v>
      </c>
      <c r="L13252" s="56" t="str">
        <f>VLOOKUP(K13252,'Base -Receita-Despesa'!$B:$AS,1,FALSE)</f>
        <v>Materiais</v>
      </c>
    </row>
    <row r="13253" spans="1:12" x14ac:dyDescent="0.3">
      <c r="A13253" s="286" t="str">
        <f t="shared" si="414"/>
        <v>2019</v>
      </c>
      <c r="B13253" s="205" t="s">
        <v>679</v>
      </c>
      <c r="C13253" s="205" t="s">
        <v>680</v>
      </c>
      <c r="D13253" s="72" t="str">
        <f t="shared" si="415"/>
        <v>set/2019</v>
      </c>
      <c r="E13253" s="206">
        <v>43725</v>
      </c>
      <c r="F13253" s="205" t="s">
        <v>209</v>
      </c>
      <c r="G13253" s="205" t="s">
        <v>284</v>
      </c>
      <c r="H13253" s="207" t="s">
        <v>295</v>
      </c>
      <c r="I13253" s="207" t="s">
        <v>130</v>
      </c>
      <c r="J13253" s="207">
        <v>-9.5</v>
      </c>
      <c r="K13253" s="79" t="str">
        <f>IFERROR(IFERROR(VLOOKUP(I13253,'DE-PARA'!B:D,3,0),VLOOKUP(I13253,'DE-PARA'!C:D,2,0)),"NÃO ENCONTRADO")</f>
        <v>Outras Saídas</v>
      </c>
      <c r="L13253" s="56" t="str">
        <f>VLOOKUP(K13253,'Base -Receita-Despesa'!$B:$AS,1,FALSE)</f>
        <v>Outras Saídas</v>
      </c>
    </row>
    <row r="13254" spans="1:12" x14ac:dyDescent="0.3">
      <c r="A13254" s="286" t="str">
        <f t="shared" si="414"/>
        <v>2019</v>
      </c>
      <c r="B13254" s="205" t="s">
        <v>679</v>
      </c>
      <c r="C13254" s="205" t="s">
        <v>680</v>
      </c>
      <c r="D13254" s="72" t="str">
        <f t="shared" si="415"/>
        <v>set/2019</v>
      </c>
      <c r="E13254" s="206">
        <v>43725</v>
      </c>
      <c r="F13254" s="205" t="s">
        <v>513</v>
      </c>
      <c r="G13254" s="205" t="s">
        <v>284</v>
      </c>
      <c r="H13254" s="207" t="s">
        <v>203</v>
      </c>
      <c r="I13254" s="207" t="s">
        <v>289</v>
      </c>
      <c r="J13254" s="208">
        <v>15491.33</v>
      </c>
      <c r="K13254" s="79" t="str">
        <f>IFERROR(IFERROR(VLOOKUP(I13254,'DE-PARA'!B:D,3,0),VLOOKUP(I13254,'DE-PARA'!C:D,2,0)),"NÃO ENCONTRADO")</f>
        <v>Entrada Conta Aplicação (+)</v>
      </c>
      <c r="L13254" s="56" t="str">
        <f>VLOOKUP(K13254,'Base -Receita-Despesa'!$B:$AS,1,FALSE)</f>
        <v>ENTRADA CONTA APLICAÇÃO (+)</v>
      </c>
    </row>
    <row r="13255" spans="1:12" x14ac:dyDescent="0.3">
      <c r="A13255" s="286" t="str">
        <f t="shared" si="414"/>
        <v>2019</v>
      </c>
      <c r="B13255" s="212" t="s">
        <v>679</v>
      </c>
      <c r="C13255" s="212" t="s">
        <v>680</v>
      </c>
      <c r="D13255" s="72" t="str">
        <f t="shared" si="415"/>
        <v>set/2019</v>
      </c>
      <c r="E13255" s="217">
        <v>43726</v>
      </c>
      <c r="F13255" s="212" t="s">
        <v>1921</v>
      </c>
      <c r="G13255" s="212" t="s">
        <v>284</v>
      </c>
      <c r="H13255" s="229" t="s">
        <v>2287</v>
      </c>
      <c r="I13255" s="229" t="s">
        <v>2288</v>
      </c>
      <c r="J13255" s="230">
        <v>-4803.45</v>
      </c>
      <c r="K13255" s="79" t="str">
        <f>IFERROR(IFERROR(VLOOKUP(I13255,'DE-PARA'!B:D,3,0),VLOOKUP(I13255,'DE-PARA'!C:D,2,0)),"NÃO ENCONTRADO")</f>
        <v>Concessionárias (água, luz e telefone)</v>
      </c>
      <c r="L13255" s="56" t="str">
        <f>VLOOKUP(K13255,'Base -Receita-Despesa'!$B:$AS,1,FALSE)</f>
        <v>Concessionárias (água, luz e telefone)</v>
      </c>
    </row>
    <row r="13256" spans="1:12" x14ac:dyDescent="0.3">
      <c r="A13256" s="286" t="str">
        <f t="shared" si="414"/>
        <v>2019</v>
      </c>
      <c r="B13256" s="205" t="s">
        <v>679</v>
      </c>
      <c r="C13256" s="205" t="s">
        <v>680</v>
      </c>
      <c r="D13256" s="72" t="str">
        <f t="shared" si="415"/>
        <v>set/2019</v>
      </c>
      <c r="E13256" s="206">
        <v>43726</v>
      </c>
      <c r="F13256" s="205" t="s">
        <v>2289</v>
      </c>
      <c r="G13256" s="205" t="s">
        <v>284</v>
      </c>
      <c r="H13256" s="207" t="s">
        <v>1275</v>
      </c>
      <c r="I13256" s="207" t="s">
        <v>116</v>
      </c>
      <c r="J13256" s="208">
        <v>-11895.74</v>
      </c>
      <c r="K13256" s="79" t="str">
        <f>IFERROR(IFERROR(VLOOKUP(I13256,'DE-PARA'!B:D,3,0),VLOOKUP(I13256,'DE-PARA'!C:D,2,0)),"NÃO ENCONTRADO")</f>
        <v>Serviços</v>
      </c>
      <c r="L13256" s="56" t="str">
        <f>VLOOKUP(K13256,'Base -Receita-Despesa'!$B:$AS,1,FALSE)</f>
        <v>Serviços</v>
      </c>
    </row>
    <row r="13257" spans="1:12" x14ac:dyDescent="0.3">
      <c r="A13257" s="286" t="str">
        <f t="shared" si="414"/>
        <v>2019</v>
      </c>
      <c r="B13257" s="205" t="s">
        <v>679</v>
      </c>
      <c r="C13257" s="205" t="s">
        <v>680</v>
      </c>
      <c r="D13257" s="72" t="str">
        <f t="shared" si="415"/>
        <v>set/2019</v>
      </c>
      <c r="E13257" s="206">
        <v>43726</v>
      </c>
      <c r="F13257" s="205" t="s">
        <v>2290</v>
      </c>
      <c r="G13257" s="205" t="s">
        <v>284</v>
      </c>
      <c r="H13257" s="207" t="s">
        <v>325</v>
      </c>
      <c r="I13257" s="207" t="s">
        <v>147</v>
      </c>
      <c r="J13257" s="208">
        <v>-4961</v>
      </c>
      <c r="K13257" s="79" t="str">
        <f>IFERROR(IFERROR(VLOOKUP(I13257,'DE-PARA'!B:D,3,0),VLOOKUP(I13257,'DE-PARA'!C:D,2,0)),"NÃO ENCONTRADO")</f>
        <v>Serviços</v>
      </c>
      <c r="L13257" s="56" t="str">
        <f>VLOOKUP(K13257,'Base -Receita-Despesa'!$B:$AS,1,FALSE)</f>
        <v>Serviços</v>
      </c>
    </row>
    <row r="13258" spans="1:12" x14ac:dyDescent="0.3">
      <c r="A13258" s="286" t="str">
        <f t="shared" si="414"/>
        <v>2019</v>
      </c>
      <c r="B13258" s="205" t="s">
        <v>679</v>
      </c>
      <c r="C13258" s="205" t="s">
        <v>680</v>
      </c>
      <c r="D13258" s="72" t="str">
        <f t="shared" si="415"/>
        <v>set/2019</v>
      </c>
      <c r="E13258" s="206">
        <v>43726</v>
      </c>
      <c r="F13258" s="205" t="s">
        <v>2291</v>
      </c>
      <c r="G13258" s="205" t="s">
        <v>284</v>
      </c>
      <c r="H13258" s="207" t="s">
        <v>325</v>
      </c>
      <c r="I13258" s="207" t="s">
        <v>150</v>
      </c>
      <c r="J13258" s="208">
        <v>-5368</v>
      </c>
      <c r="K13258" s="79" t="str">
        <f>IFERROR(IFERROR(VLOOKUP(I13258,'DE-PARA'!B:D,3,0),VLOOKUP(I13258,'DE-PARA'!C:D,2,0)),"NÃO ENCONTRADO")</f>
        <v>Serviços</v>
      </c>
      <c r="L13258" s="56" t="str">
        <f>VLOOKUP(K13258,'Base -Receita-Despesa'!$B:$AS,1,FALSE)</f>
        <v>Serviços</v>
      </c>
    </row>
    <row r="13259" spans="1:12" x14ac:dyDescent="0.3">
      <c r="A13259" s="286" t="str">
        <f t="shared" si="414"/>
        <v>2019</v>
      </c>
      <c r="B13259" s="205" t="s">
        <v>679</v>
      </c>
      <c r="C13259" s="205" t="s">
        <v>680</v>
      </c>
      <c r="D13259" s="72" t="str">
        <f t="shared" si="415"/>
        <v>set/2019</v>
      </c>
      <c r="E13259" s="206">
        <v>43726</v>
      </c>
      <c r="F13259" s="205" t="s">
        <v>513</v>
      </c>
      <c r="G13259" s="205" t="s">
        <v>284</v>
      </c>
      <c r="H13259" s="207" t="s">
        <v>203</v>
      </c>
      <c r="I13259" s="207" t="s">
        <v>289</v>
      </c>
      <c r="J13259" s="208">
        <v>27028.19</v>
      </c>
      <c r="K13259" s="79" t="str">
        <f>IFERROR(IFERROR(VLOOKUP(I13259,'DE-PARA'!B:D,3,0),VLOOKUP(I13259,'DE-PARA'!C:D,2,0)),"NÃO ENCONTRADO")</f>
        <v>Entrada Conta Aplicação (+)</v>
      </c>
      <c r="L13259" s="56" t="str">
        <f>VLOOKUP(K13259,'Base -Receita-Despesa'!$B:$AS,1,FALSE)</f>
        <v>ENTRADA CONTA APLICAÇÃO (+)</v>
      </c>
    </row>
    <row r="13260" spans="1:12" x14ac:dyDescent="0.3">
      <c r="A13260" s="286" t="str">
        <f t="shared" si="414"/>
        <v>2019</v>
      </c>
      <c r="B13260" s="205" t="s">
        <v>679</v>
      </c>
      <c r="C13260" s="205" t="s">
        <v>680</v>
      </c>
      <c r="D13260" s="72" t="str">
        <f t="shared" si="415"/>
        <v>set/2019</v>
      </c>
      <c r="E13260" s="206">
        <v>43728</v>
      </c>
      <c r="F13260" s="205" t="s">
        <v>2292</v>
      </c>
      <c r="G13260" s="205" t="s">
        <v>284</v>
      </c>
      <c r="H13260" s="207" t="s">
        <v>331</v>
      </c>
      <c r="I13260" s="207" t="s">
        <v>134</v>
      </c>
      <c r="J13260" s="207">
        <v>-184.9</v>
      </c>
      <c r="K13260" s="79" t="str">
        <f>IFERROR(IFERROR(VLOOKUP(I13260,'DE-PARA'!B:D,3,0),VLOOKUP(I13260,'DE-PARA'!C:D,2,0)),"NÃO ENCONTRADO")</f>
        <v>Serviços</v>
      </c>
      <c r="L13260" s="56" t="str">
        <f>VLOOKUP(K13260,'Base -Receita-Despesa'!$B:$AS,1,FALSE)</f>
        <v>Serviços</v>
      </c>
    </row>
    <row r="13261" spans="1:12" x14ac:dyDescent="0.3">
      <c r="A13261" s="286" t="str">
        <f t="shared" si="414"/>
        <v>2019</v>
      </c>
      <c r="B13261" s="205" t="s">
        <v>679</v>
      </c>
      <c r="C13261" s="205" t="s">
        <v>680</v>
      </c>
      <c r="D13261" s="72" t="str">
        <f t="shared" si="415"/>
        <v>set/2019</v>
      </c>
      <c r="E13261" s="206">
        <v>43728</v>
      </c>
      <c r="F13261" s="205" t="s">
        <v>2138</v>
      </c>
      <c r="G13261" s="205" t="s">
        <v>284</v>
      </c>
      <c r="H13261" s="207" t="s">
        <v>2140</v>
      </c>
      <c r="I13261" s="207" t="s">
        <v>126</v>
      </c>
      <c r="J13261" s="207">
        <v>-77.97</v>
      </c>
      <c r="K13261" s="79" t="str">
        <f>IFERROR(IFERROR(VLOOKUP(I13261,'DE-PARA'!B:D,3,0),VLOOKUP(I13261,'DE-PARA'!C:D,2,0)),"NÃO ENCONTRADO")</f>
        <v>Rescisões Trabalhistas</v>
      </c>
      <c r="L13261" s="56" t="str">
        <f>VLOOKUP(K13261,'Base -Receita-Despesa'!$B:$AS,1,FALSE)</f>
        <v>Rescisões Trabalhistas</v>
      </c>
    </row>
    <row r="13262" spans="1:12" x14ac:dyDescent="0.3">
      <c r="A13262" s="286" t="str">
        <f t="shared" si="414"/>
        <v>2019</v>
      </c>
      <c r="B13262" s="205" t="s">
        <v>679</v>
      </c>
      <c r="C13262" s="205" t="s">
        <v>680</v>
      </c>
      <c r="D13262" s="72" t="str">
        <f t="shared" si="415"/>
        <v>set/2019</v>
      </c>
      <c r="E13262" s="206">
        <v>43728</v>
      </c>
      <c r="F13262" s="205" t="s">
        <v>540</v>
      </c>
      <c r="G13262" s="205" t="s">
        <v>284</v>
      </c>
      <c r="H13262" s="207" t="s">
        <v>2140</v>
      </c>
      <c r="I13262" s="207" t="s">
        <v>126</v>
      </c>
      <c r="J13262" s="208">
        <v>-1351.51</v>
      </c>
      <c r="K13262" s="79" t="str">
        <f>IFERROR(IFERROR(VLOOKUP(I13262,'DE-PARA'!B:D,3,0),VLOOKUP(I13262,'DE-PARA'!C:D,2,0)),"NÃO ENCONTRADO")</f>
        <v>Rescisões Trabalhistas</v>
      </c>
      <c r="L13262" s="56" t="str">
        <f>VLOOKUP(K13262,'Base -Receita-Despesa'!$B:$AS,1,FALSE)</f>
        <v>Rescisões Trabalhistas</v>
      </c>
    </row>
    <row r="13263" spans="1:12" x14ac:dyDescent="0.3">
      <c r="A13263" s="286" t="str">
        <f t="shared" si="414"/>
        <v>2019</v>
      </c>
      <c r="B13263" s="205" t="s">
        <v>679</v>
      </c>
      <c r="C13263" s="205" t="s">
        <v>680</v>
      </c>
      <c r="D13263" s="72" t="str">
        <f t="shared" si="415"/>
        <v>set/2019</v>
      </c>
      <c r="E13263" s="206">
        <v>43728</v>
      </c>
      <c r="F13263" s="205" t="s">
        <v>513</v>
      </c>
      <c r="G13263" s="205" t="s">
        <v>284</v>
      </c>
      <c r="H13263" s="207" t="s">
        <v>203</v>
      </c>
      <c r="I13263" s="207" t="s">
        <v>289</v>
      </c>
      <c r="J13263" s="208">
        <v>1614.38</v>
      </c>
      <c r="K13263" s="79" t="str">
        <f>IFERROR(IFERROR(VLOOKUP(I13263,'DE-PARA'!B:D,3,0),VLOOKUP(I13263,'DE-PARA'!C:D,2,0)),"NÃO ENCONTRADO")</f>
        <v>Entrada Conta Aplicação (+)</v>
      </c>
      <c r="L13263" s="56" t="str">
        <f>VLOOKUP(K13263,'Base -Receita-Despesa'!$B:$AS,1,FALSE)</f>
        <v>ENTRADA CONTA APLICAÇÃO (+)</v>
      </c>
    </row>
    <row r="13264" spans="1:12" x14ac:dyDescent="0.3">
      <c r="A13264" s="286" t="str">
        <f t="shared" si="414"/>
        <v>2019</v>
      </c>
      <c r="B13264" s="205" t="s">
        <v>679</v>
      </c>
      <c r="C13264" s="205" t="s">
        <v>680</v>
      </c>
      <c r="D13264" s="72" t="str">
        <f t="shared" si="415"/>
        <v>set/2019</v>
      </c>
      <c r="E13264" s="206">
        <v>43731</v>
      </c>
      <c r="F13264" s="205" t="s">
        <v>2293</v>
      </c>
      <c r="G13264" s="205" t="s">
        <v>284</v>
      </c>
      <c r="H13264" s="207" t="s">
        <v>394</v>
      </c>
      <c r="I13264" s="207" t="s">
        <v>188</v>
      </c>
      <c r="J13264" s="207">
        <v>-185.06</v>
      </c>
      <c r="K13264" s="79" t="str">
        <f>IFERROR(IFERROR(VLOOKUP(I13264,'DE-PARA'!B:D,3,0),VLOOKUP(I13264,'DE-PARA'!C:D,2,0)),"NÃO ENCONTRADO")</f>
        <v>Tributos, Taxas e Contribuições</v>
      </c>
      <c r="L13264" s="56" t="str">
        <f>VLOOKUP(K13264,'Base -Receita-Despesa'!$B:$AS,1,FALSE)</f>
        <v>Tributos, Taxas e Contribuições</v>
      </c>
    </row>
    <row r="13265" spans="1:12" x14ac:dyDescent="0.3">
      <c r="A13265" s="286" t="str">
        <f t="shared" si="414"/>
        <v>2019</v>
      </c>
      <c r="B13265" s="205" t="s">
        <v>679</v>
      </c>
      <c r="C13265" s="205" t="s">
        <v>680</v>
      </c>
      <c r="D13265" s="72" t="str">
        <f t="shared" si="415"/>
        <v>set/2019</v>
      </c>
      <c r="E13265" s="206">
        <v>43731</v>
      </c>
      <c r="F13265" s="205">
        <v>3526</v>
      </c>
      <c r="G13265" s="205" t="s">
        <v>284</v>
      </c>
      <c r="H13265" s="207" t="s">
        <v>2210</v>
      </c>
      <c r="I13265" s="207" t="s">
        <v>249</v>
      </c>
      <c r="J13265" s="207">
        <v>-422.15</v>
      </c>
      <c r="K13265" s="79" t="str">
        <f>IFERROR(IFERROR(VLOOKUP(I13265,'DE-PARA'!B:D,3,0),VLOOKUP(I13265,'DE-PARA'!C:D,2,0)),"NÃO ENCONTRADO")</f>
        <v>Materiais</v>
      </c>
      <c r="L13265" s="56" t="str">
        <f>VLOOKUP(K13265,'Base -Receita-Despesa'!$B:$AS,1,FALSE)</f>
        <v>Materiais</v>
      </c>
    </row>
    <row r="13266" spans="1:12" x14ac:dyDescent="0.3">
      <c r="A13266" s="286" t="str">
        <f t="shared" si="414"/>
        <v>2019</v>
      </c>
      <c r="B13266" s="205" t="s">
        <v>679</v>
      </c>
      <c r="C13266" s="205" t="s">
        <v>680</v>
      </c>
      <c r="D13266" s="72" t="str">
        <f t="shared" si="415"/>
        <v>set/2019</v>
      </c>
      <c r="E13266" s="206">
        <v>43731</v>
      </c>
      <c r="F13266" s="205">
        <v>3526</v>
      </c>
      <c r="G13266" s="205" t="s">
        <v>284</v>
      </c>
      <c r="H13266" s="207" t="s">
        <v>2210</v>
      </c>
      <c r="I13266" s="207" t="s">
        <v>189</v>
      </c>
      <c r="J13266" s="207">
        <v>-137.24</v>
      </c>
      <c r="K13266" s="79" t="str">
        <f>IFERROR(IFERROR(VLOOKUP(I13266,'DE-PARA'!B:D,3,0),VLOOKUP(I13266,'DE-PARA'!C:D,2,0)),"NÃO ENCONTRADO")</f>
        <v>Outras Saídas</v>
      </c>
      <c r="L13266" s="56" t="str">
        <f>VLOOKUP(K13266,'Base -Receita-Despesa'!$B:$AS,1,FALSE)</f>
        <v>Outras Saídas</v>
      </c>
    </row>
    <row r="13267" spans="1:12" x14ac:dyDescent="0.3">
      <c r="A13267" s="286" t="str">
        <f t="shared" si="414"/>
        <v>2019</v>
      </c>
      <c r="B13267" s="205" t="s">
        <v>679</v>
      </c>
      <c r="C13267" s="205" t="s">
        <v>680</v>
      </c>
      <c r="D13267" s="72" t="str">
        <f t="shared" si="415"/>
        <v>set/2019</v>
      </c>
      <c r="E13267" s="206">
        <v>43731</v>
      </c>
      <c r="F13267" s="205" t="s">
        <v>209</v>
      </c>
      <c r="G13267" s="205" t="s">
        <v>284</v>
      </c>
      <c r="H13267" s="207" t="s">
        <v>295</v>
      </c>
      <c r="I13267" s="207" t="s">
        <v>2125</v>
      </c>
      <c r="J13267" s="207">
        <v>-9.5</v>
      </c>
      <c r="K13267" s="79" t="str">
        <f>IFERROR(IFERROR(VLOOKUP(I13267,'DE-PARA'!B:D,3,0),VLOOKUP(I13267,'DE-PARA'!C:D,2,0)),"NÃO ENCONTRADO")</f>
        <v>Outras Saídas</v>
      </c>
      <c r="L13267" s="56" t="str">
        <f>VLOOKUP(K13267,'Base -Receita-Despesa'!$B:$AS,1,FALSE)</f>
        <v>Outras Saídas</v>
      </c>
    </row>
    <row r="13268" spans="1:12" x14ac:dyDescent="0.3">
      <c r="A13268" s="286" t="str">
        <f t="shared" si="414"/>
        <v>2019</v>
      </c>
      <c r="B13268" s="205" t="s">
        <v>679</v>
      </c>
      <c r="C13268" s="205" t="s">
        <v>680</v>
      </c>
      <c r="D13268" s="72" t="str">
        <f t="shared" si="415"/>
        <v>set/2019</v>
      </c>
      <c r="E13268" s="206">
        <v>43731</v>
      </c>
      <c r="F13268" s="205" t="s">
        <v>513</v>
      </c>
      <c r="G13268" s="205" t="s">
        <v>284</v>
      </c>
      <c r="H13268" s="207" t="s">
        <v>203</v>
      </c>
      <c r="I13268" s="207" t="s">
        <v>289</v>
      </c>
      <c r="J13268" s="207">
        <v>753.95</v>
      </c>
      <c r="K13268" s="79" t="str">
        <f>IFERROR(IFERROR(VLOOKUP(I13268,'DE-PARA'!B:D,3,0),VLOOKUP(I13268,'DE-PARA'!C:D,2,0)),"NÃO ENCONTRADO")</f>
        <v>Entrada Conta Aplicação (+)</v>
      </c>
      <c r="L13268" s="56" t="str">
        <f>VLOOKUP(K13268,'Base -Receita-Despesa'!$B:$AS,1,FALSE)</f>
        <v>ENTRADA CONTA APLICAÇÃO (+)</v>
      </c>
    </row>
    <row r="13269" spans="1:12" x14ac:dyDescent="0.3">
      <c r="A13269" s="286" t="str">
        <f t="shared" si="414"/>
        <v>2019</v>
      </c>
      <c r="B13269" s="205" t="s">
        <v>681</v>
      </c>
      <c r="C13269" s="205" t="s">
        <v>680</v>
      </c>
      <c r="D13269" s="72" t="str">
        <f t="shared" si="415"/>
        <v>set/2019</v>
      </c>
      <c r="E13269" s="206">
        <v>43733</v>
      </c>
      <c r="F13269" s="205" t="s">
        <v>1606</v>
      </c>
      <c r="G13269" s="205" t="s">
        <v>284</v>
      </c>
      <c r="H13269" s="207" t="s">
        <v>1876</v>
      </c>
      <c r="I13269" s="207" t="s">
        <v>201</v>
      </c>
      <c r="J13269" s="208">
        <v>-1022383.37</v>
      </c>
      <c r="K13269" s="79" t="str">
        <f>IFERROR(IFERROR(VLOOKUP(I13269,'DE-PARA'!B:D,3,0),VLOOKUP(I13269,'DE-PARA'!C:D,2,0)),"NÃO ENCONTRADO")</f>
        <v>Saídas Da C/A Por Regates (-)</v>
      </c>
      <c r="L13269" s="56" t="str">
        <f>VLOOKUP(K13269,'Base -Receita-Despesa'!$B:$AS,1,FALSE)</f>
        <v>SAÍDAS DA C/A POR REGATES (-)</v>
      </c>
    </row>
    <row r="13270" spans="1:12" x14ac:dyDescent="0.3">
      <c r="A13270" s="286" t="str">
        <f t="shared" si="414"/>
        <v>2019</v>
      </c>
      <c r="B13270" s="205" t="s">
        <v>681</v>
      </c>
      <c r="C13270" s="205" t="s">
        <v>680</v>
      </c>
      <c r="D13270" s="72" t="str">
        <f t="shared" si="415"/>
        <v>set/2019</v>
      </c>
      <c r="E13270" s="206">
        <v>43733</v>
      </c>
      <c r="F13270" s="205" t="s">
        <v>140</v>
      </c>
      <c r="G13270" s="205" t="s">
        <v>284</v>
      </c>
      <c r="H13270" s="207" t="s">
        <v>140</v>
      </c>
      <c r="I13270" s="207" t="s">
        <v>224</v>
      </c>
      <c r="J13270" s="208">
        <v>2522383.3599999999</v>
      </c>
      <c r="K13270" s="79" t="str">
        <f>IFERROR(IFERROR(VLOOKUP(I13270,'DE-PARA'!B:D,3,0),VLOOKUP(I13270,'DE-PARA'!C:D,2,0)),"NÃO ENCONTRADO")</f>
        <v>Repasses Contrato de Gestão</v>
      </c>
      <c r="L13270" s="56" t="str">
        <f>VLOOKUP(K13270,'Base -Receita-Despesa'!$B:$AS,1,FALSE)</f>
        <v>Repasses Contrato de Gestão</v>
      </c>
    </row>
    <row r="13271" spans="1:12" x14ac:dyDescent="0.3">
      <c r="A13271" s="286" t="str">
        <f t="shared" si="414"/>
        <v>2019</v>
      </c>
      <c r="B13271" s="205" t="s">
        <v>681</v>
      </c>
      <c r="C13271" s="205" t="s">
        <v>680</v>
      </c>
      <c r="D13271" s="72" t="str">
        <f t="shared" si="415"/>
        <v>set/2019</v>
      </c>
      <c r="E13271" s="206">
        <v>43733</v>
      </c>
      <c r="F13271" s="205" t="s">
        <v>200</v>
      </c>
      <c r="G13271" s="205" t="s">
        <v>284</v>
      </c>
      <c r="H13271" s="207" t="s">
        <v>1875</v>
      </c>
      <c r="I13271" s="207" t="s">
        <v>123</v>
      </c>
      <c r="J13271" s="208">
        <v>-500000</v>
      </c>
      <c r="K13271" s="79" t="str">
        <f>IFERROR(IFERROR(VLOOKUP(I13271,'DE-PARA'!B:D,3,0),VLOOKUP(I13271,'DE-PARA'!C:D,2,0)),"NÃO ENCONTRADO")</f>
        <v>TEV – Transferências Entre Contas (Entradas)</v>
      </c>
      <c r="L13271" s="56" t="str">
        <f>VLOOKUP(K13271,'Base -Receita-Despesa'!$B:$AS,1,FALSE)</f>
        <v>TEV – Transferências Entre Contas (Entradas)</v>
      </c>
    </row>
    <row r="13272" spans="1:12" x14ac:dyDescent="0.3">
      <c r="A13272" s="286" t="str">
        <f t="shared" si="414"/>
        <v>2019</v>
      </c>
      <c r="B13272" s="205" t="s">
        <v>681</v>
      </c>
      <c r="C13272" s="205" t="s">
        <v>680</v>
      </c>
      <c r="D13272" s="72" t="str">
        <f t="shared" si="415"/>
        <v>set/2019</v>
      </c>
      <c r="E13272" s="206">
        <v>43733</v>
      </c>
      <c r="F13272" s="205" t="s">
        <v>200</v>
      </c>
      <c r="G13272" s="205" t="s">
        <v>284</v>
      </c>
      <c r="H13272" s="207" t="s">
        <v>1875</v>
      </c>
      <c r="I13272" s="207" t="s">
        <v>123</v>
      </c>
      <c r="J13272" s="208">
        <v>-1000000</v>
      </c>
      <c r="K13272" s="79" t="str">
        <f>IFERROR(IFERROR(VLOOKUP(I13272,'DE-PARA'!B:D,3,0),VLOOKUP(I13272,'DE-PARA'!C:D,2,0)),"NÃO ENCONTRADO")</f>
        <v>TEV – Transferências Entre Contas (Entradas)</v>
      </c>
      <c r="L13272" s="56" t="str">
        <f>VLOOKUP(K13272,'Base -Receita-Despesa'!$B:$AS,1,FALSE)</f>
        <v>TEV – Transferências Entre Contas (Entradas)</v>
      </c>
    </row>
    <row r="13273" spans="1:12" x14ac:dyDescent="0.3">
      <c r="A13273" s="286" t="str">
        <f t="shared" si="414"/>
        <v>2019</v>
      </c>
      <c r="B13273" s="205" t="s">
        <v>681</v>
      </c>
      <c r="C13273" s="205" t="s">
        <v>680</v>
      </c>
      <c r="D13273" s="72" t="str">
        <f t="shared" si="415"/>
        <v>set/2019</v>
      </c>
      <c r="E13273" s="206">
        <v>43733</v>
      </c>
      <c r="F13273" s="205" t="s">
        <v>513</v>
      </c>
      <c r="G13273" s="205" t="s">
        <v>284</v>
      </c>
      <c r="H13273" s="207" t="s">
        <v>203</v>
      </c>
      <c r="I13273" s="207" t="s">
        <v>289</v>
      </c>
      <c r="J13273" s="207">
        <v>0.01</v>
      </c>
      <c r="K13273" s="79" t="str">
        <f>IFERROR(IFERROR(VLOOKUP(I13273,'DE-PARA'!B:D,3,0),VLOOKUP(I13273,'DE-PARA'!C:D,2,0)),"NÃO ENCONTRADO")</f>
        <v>Entrada Conta Aplicação (+)</v>
      </c>
      <c r="L13273" s="56" t="str">
        <f>VLOOKUP(K13273,'Base -Receita-Despesa'!$B:$AS,1,FALSE)</f>
        <v>ENTRADA CONTA APLICAÇÃO (+)</v>
      </c>
    </row>
    <row r="13274" spans="1:12" x14ac:dyDescent="0.3">
      <c r="A13274" s="286" t="str">
        <f t="shared" si="414"/>
        <v>2019</v>
      </c>
      <c r="B13274" s="205" t="s">
        <v>679</v>
      </c>
      <c r="C13274" s="205" t="s">
        <v>680</v>
      </c>
      <c r="D13274" s="72" t="str">
        <f t="shared" si="415"/>
        <v>set/2019</v>
      </c>
      <c r="E13274" s="206">
        <v>43733</v>
      </c>
      <c r="F13274" s="205" t="s">
        <v>1606</v>
      </c>
      <c r="G13274" s="205" t="s">
        <v>284</v>
      </c>
      <c r="H13274" s="207" t="s">
        <v>1876</v>
      </c>
      <c r="I13274" s="207" t="s">
        <v>201</v>
      </c>
      <c r="J13274" s="208">
        <v>-1503213.57</v>
      </c>
      <c r="K13274" s="79" t="str">
        <f>IFERROR(IFERROR(VLOOKUP(I13274,'DE-PARA'!B:D,3,0),VLOOKUP(I13274,'DE-PARA'!C:D,2,0)),"NÃO ENCONTRADO")</f>
        <v>Saídas Da C/A Por Regates (-)</v>
      </c>
      <c r="L13274" s="56" t="str">
        <f>VLOOKUP(K13274,'Base -Receita-Despesa'!$B:$AS,1,FALSE)</f>
        <v>SAÍDAS DA C/A POR REGATES (-)</v>
      </c>
    </row>
    <row r="13275" spans="1:12" x14ac:dyDescent="0.3">
      <c r="A13275" s="286" t="str">
        <f t="shared" si="414"/>
        <v>2019</v>
      </c>
      <c r="B13275" s="205" t="s">
        <v>679</v>
      </c>
      <c r="C13275" s="205" t="s">
        <v>680</v>
      </c>
      <c r="D13275" s="72" t="str">
        <f t="shared" si="415"/>
        <v>set/2019</v>
      </c>
      <c r="E13275" s="206">
        <v>43733</v>
      </c>
      <c r="F13275" s="205" t="s">
        <v>200</v>
      </c>
      <c r="G13275" s="205" t="s">
        <v>284</v>
      </c>
      <c r="H13275" s="207" t="s">
        <v>1875</v>
      </c>
      <c r="I13275" s="207" t="s">
        <v>123</v>
      </c>
      <c r="J13275" s="208">
        <v>500000</v>
      </c>
      <c r="K13275" s="79" t="str">
        <f>IFERROR(IFERROR(VLOOKUP(I13275,'DE-PARA'!B:D,3,0),VLOOKUP(I13275,'DE-PARA'!C:D,2,0)),"NÃO ENCONTRADO")</f>
        <v>TEV – Transferências Entre Contas (Entradas)</v>
      </c>
      <c r="L13275" s="56" t="str">
        <f>VLOOKUP(K13275,'Base -Receita-Despesa'!$B:$AS,1,FALSE)</f>
        <v>TEV – Transferências Entre Contas (Entradas)</v>
      </c>
    </row>
    <row r="13276" spans="1:12" x14ac:dyDescent="0.3">
      <c r="A13276" s="286" t="str">
        <f t="shared" si="414"/>
        <v>2019</v>
      </c>
      <c r="B13276" s="205" t="s">
        <v>679</v>
      </c>
      <c r="C13276" s="205" t="s">
        <v>680</v>
      </c>
      <c r="D13276" s="72" t="str">
        <f t="shared" si="415"/>
        <v>set/2019</v>
      </c>
      <c r="E13276" s="206">
        <v>43733</v>
      </c>
      <c r="F13276" s="205" t="s">
        <v>200</v>
      </c>
      <c r="G13276" s="205" t="s">
        <v>284</v>
      </c>
      <c r="H13276" s="207" t="s">
        <v>1875</v>
      </c>
      <c r="I13276" s="207" t="s">
        <v>123</v>
      </c>
      <c r="J13276" s="208">
        <v>1000000</v>
      </c>
      <c r="K13276" s="79" t="str">
        <f>IFERROR(IFERROR(VLOOKUP(I13276,'DE-PARA'!B:D,3,0),VLOOKUP(I13276,'DE-PARA'!C:D,2,0)),"NÃO ENCONTRADO")</f>
        <v>TEV – Transferências Entre Contas (Entradas)</v>
      </c>
      <c r="L13276" s="56" t="str">
        <f>VLOOKUP(K13276,'Base -Receita-Despesa'!$B:$AS,1,FALSE)</f>
        <v>TEV – Transferências Entre Contas (Entradas)</v>
      </c>
    </row>
    <row r="13277" spans="1:12" x14ac:dyDescent="0.3">
      <c r="A13277" s="286" t="str">
        <f t="shared" si="414"/>
        <v>2019</v>
      </c>
      <c r="B13277" s="205" t="s">
        <v>679</v>
      </c>
      <c r="C13277" s="205" t="s">
        <v>680</v>
      </c>
      <c r="D13277" s="72" t="str">
        <f t="shared" si="415"/>
        <v>set/2019</v>
      </c>
      <c r="E13277" s="206">
        <v>43733</v>
      </c>
      <c r="F13277" s="205" t="s">
        <v>513</v>
      </c>
      <c r="G13277" s="205" t="s">
        <v>284</v>
      </c>
      <c r="H13277" s="207" t="s">
        <v>203</v>
      </c>
      <c r="I13277" s="207" t="s">
        <v>289</v>
      </c>
      <c r="J13277" s="208">
        <v>3213.57</v>
      </c>
      <c r="K13277" s="79" t="str">
        <f>IFERROR(IFERROR(VLOOKUP(I13277,'DE-PARA'!B:D,3,0),VLOOKUP(I13277,'DE-PARA'!C:D,2,0)),"NÃO ENCONTRADO")</f>
        <v>Entrada Conta Aplicação (+)</v>
      </c>
      <c r="L13277" s="56" t="str">
        <f>VLOOKUP(K13277,'Base -Receita-Despesa'!$B:$AS,1,FALSE)</f>
        <v>ENTRADA CONTA APLICAÇÃO (+)</v>
      </c>
    </row>
    <row r="13278" spans="1:12" x14ac:dyDescent="0.3">
      <c r="A13278" s="286" t="str">
        <f t="shared" si="414"/>
        <v>2019</v>
      </c>
      <c r="B13278" s="205" t="s">
        <v>681</v>
      </c>
      <c r="C13278" s="205" t="s">
        <v>680</v>
      </c>
      <c r="D13278" s="72" t="str">
        <f t="shared" si="415"/>
        <v>set/2019</v>
      </c>
      <c r="E13278" s="206">
        <v>43734</v>
      </c>
      <c r="F13278" s="205" t="s">
        <v>200</v>
      </c>
      <c r="G13278" s="205" t="s">
        <v>284</v>
      </c>
      <c r="H13278" s="207" t="s">
        <v>1875</v>
      </c>
      <c r="I13278" s="207" t="s">
        <v>123</v>
      </c>
      <c r="J13278" s="208">
        <v>-500000</v>
      </c>
      <c r="K13278" s="79" t="str">
        <f>IFERROR(IFERROR(VLOOKUP(I13278,'DE-PARA'!B:D,3,0),VLOOKUP(I13278,'DE-PARA'!C:D,2,0)),"NÃO ENCONTRADO")</f>
        <v>TEV – Transferências Entre Contas (Entradas)</v>
      </c>
      <c r="L13278" s="56" t="str">
        <f>VLOOKUP(K13278,'Base -Receita-Despesa'!$B:$AS,1,FALSE)</f>
        <v>TEV – Transferências Entre Contas (Entradas)</v>
      </c>
    </row>
    <row r="13279" spans="1:12" x14ac:dyDescent="0.3">
      <c r="A13279" s="286" t="str">
        <f t="shared" si="414"/>
        <v>2019</v>
      </c>
      <c r="B13279" s="205" t="s">
        <v>681</v>
      </c>
      <c r="C13279" s="205" t="s">
        <v>680</v>
      </c>
      <c r="D13279" s="72" t="str">
        <f t="shared" si="415"/>
        <v>set/2019</v>
      </c>
      <c r="E13279" s="206">
        <v>43734</v>
      </c>
      <c r="F13279" s="205" t="s">
        <v>209</v>
      </c>
      <c r="G13279" s="205" t="s">
        <v>284</v>
      </c>
      <c r="H13279" s="207" t="s">
        <v>318</v>
      </c>
      <c r="I13279" s="207" t="s">
        <v>2125</v>
      </c>
      <c r="J13279" s="207">
        <v>-58.46</v>
      </c>
      <c r="K13279" s="79" t="str">
        <f>IFERROR(IFERROR(VLOOKUP(I13279,'DE-PARA'!B:D,3,0),VLOOKUP(I13279,'DE-PARA'!C:D,2,0)),"NÃO ENCONTRADO")</f>
        <v>Outras Saídas</v>
      </c>
      <c r="L13279" s="56" t="str">
        <f>VLOOKUP(K13279,'Base -Receita-Despesa'!$B:$AS,1,FALSE)</f>
        <v>Outras Saídas</v>
      </c>
    </row>
    <row r="13280" spans="1:12" x14ac:dyDescent="0.3">
      <c r="A13280" s="286" t="str">
        <f t="shared" si="414"/>
        <v>2019</v>
      </c>
      <c r="B13280" s="205" t="s">
        <v>681</v>
      </c>
      <c r="C13280" s="205" t="s">
        <v>680</v>
      </c>
      <c r="D13280" s="72" t="str">
        <f t="shared" si="415"/>
        <v>set/2019</v>
      </c>
      <c r="E13280" s="206">
        <v>43734</v>
      </c>
      <c r="F13280" s="205" t="s">
        <v>209</v>
      </c>
      <c r="G13280" s="205" t="s">
        <v>284</v>
      </c>
      <c r="H13280" s="207" t="s">
        <v>1551</v>
      </c>
      <c r="I13280" s="207" t="s">
        <v>2125</v>
      </c>
      <c r="J13280" s="207">
        <v>-1.5</v>
      </c>
      <c r="K13280" s="79" t="str">
        <f>IFERROR(IFERROR(VLOOKUP(I13280,'DE-PARA'!B:D,3,0),VLOOKUP(I13280,'DE-PARA'!C:D,2,0)),"NÃO ENCONTRADO")</f>
        <v>Outras Saídas</v>
      </c>
      <c r="L13280" s="56" t="str">
        <f>VLOOKUP(K13280,'Base -Receita-Despesa'!$B:$AS,1,FALSE)</f>
        <v>Outras Saídas</v>
      </c>
    </row>
    <row r="13281" spans="1:12" x14ac:dyDescent="0.3">
      <c r="A13281" s="286" t="str">
        <f t="shared" si="414"/>
        <v>2019</v>
      </c>
      <c r="B13281" s="205" t="s">
        <v>681</v>
      </c>
      <c r="C13281" s="205" t="s">
        <v>680</v>
      </c>
      <c r="D13281" s="72" t="str">
        <f t="shared" si="415"/>
        <v>set/2019</v>
      </c>
      <c r="E13281" s="206">
        <v>43734</v>
      </c>
      <c r="F13281" s="205" t="s">
        <v>513</v>
      </c>
      <c r="G13281" s="205" t="s">
        <v>284</v>
      </c>
      <c r="H13281" s="207" t="s">
        <v>203</v>
      </c>
      <c r="I13281" s="207" t="s">
        <v>289</v>
      </c>
      <c r="J13281" s="208">
        <v>500059.96</v>
      </c>
      <c r="K13281" s="79" t="str">
        <f>IFERROR(IFERROR(VLOOKUP(I13281,'DE-PARA'!B:D,3,0),VLOOKUP(I13281,'DE-PARA'!C:D,2,0)),"NÃO ENCONTRADO")</f>
        <v>Entrada Conta Aplicação (+)</v>
      </c>
      <c r="L13281" s="56" t="str">
        <f>VLOOKUP(K13281,'Base -Receita-Despesa'!$B:$AS,1,FALSE)</f>
        <v>ENTRADA CONTA APLICAÇÃO (+)</v>
      </c>
    </row>
    <row r="13282" spans="1:12" x14ac:dyDescent="0.3">
      <c r="A13282" s="286" t="str">
        <f t="shared" si="414"/>
        <v>2019</v>
      </c>
      <c r="B13282" s="205" t="s">
        <v>679</v>
      </c>
      <c r="C13282" s="205" t="s">
        <v>680</v>
      </c>
      <c r="D13282" s="72" t="str">
        <f t="shared" si="415"/>
        <v>set/2019</v>
      </c>
      <c r="E13282" s="206">
        <v>43734</v>
      </c>
      <c r="F13282" s="205" t="s">
        <v>1606</v>
      </c>
      <c r="G13282" s="205" t="s">
        <v>284</v>
      </c>
      <c r="H13282" s="207" t="s">
        <v>1876</v>
      </c>
      <c r="I13282" s="207" t="s">
        <v>201</v>
      </c>
      <c r="J13282" s="208">
        <v>-499950</v>
      </c>
      <c r="K13282" s="79" t="str">
        <f>IFERROR(IFERROR(VLOOKUP(I13282,'DE-PARA'!B:D,3,0),VLOOKUP(I13282,'DE-PARA'!C:D,2,0)),"NÃO ENCONTRADO")</f>
        <v>Saídas Da C/A Por Regates (-)</v>
      </c>
      <c r="L13282" s="56" t="str">
        <f>VLOOKUP(K13282,'Base -Receita-Despesa'!$B:$AS,1,FALSE)</f>
        <v>SAÍDAS DA C/A POR REGATES (-)</v>
      </c>
    </row>
    <row r="13283" spans="1:12" x14ac:dyDescent="0.3">
      <c r="A13283" s="286" t="str">
        <f t="shared" si="414"/>
        <v>2019</v>
      </c>
      <c r="B13283" s="205" t="s">
        <v>679</v>
      </c>
      <c r="C13283" s="205" t="s">
        <v>680</v>
      </c>
      <c r="D13283" s="72" t="str">
        <f t="shared" si="415"/>
        <v>set/2019</v>
      </c>
      <c r="E13283" s="206">
        <v>43734</v>
      </c>
      <c r="F13283" s="205" t="s">
        <v>200</v>
      </c>
      <c r="G13283" s="205" t="s">
        <v>284</v>
      </c>
      <c r="H13283" s="207" t="s">
        <v>1875</v>
      </c>
      <c r="I13283" s="207" t="s">
        <v>123</v>
      </c>
      <c r="J13283" s="208">
        <v>500000</v>
      </c>
      <c r="K13283" s="79" t="str">
        <f>IFERROR(IFERROR(VLOOKUP(I13283,'DE-PARA'!B:D,3,0),VLOOKUP(I13283,'DE-PARA'!C:D,2,0)),"NÃO ENCONTRADO")</f>
        <v>TEV – Transferências Entre Contas (Entradas)</v>
      </c>
      <c r="L13283" s="56" t="str">
        <f>VLOOKUP(K13283,'Base -Receita-Despesa'!$B:$AS,1,FALSE)</f>
        <v>TEV – Transferências Entre Contas (Entradas)</v>
      </c>
    </row>
    <row r="13284" spans="1:12" x14ac:dyDescent="0.3">
      <c r="A13284" s="286" t="str">
        <f t="shared" si="414"/>
        <v>2019</v>
      </c>
      <c r="B13284" s="205" t="s">
        <v>679</v>
      </c>
      <c r="C13284" s="205" t="s">
        <v>680</v>
      </c>
      <c r="D13284" s="72" t="str">
        <f t="shared" si="415"/>
        <v>set/2019</v>
      </c>
      <c r="E13284" s="206">
        <v>43734</v>
      </c>
      <c r="F13284" s="205">
        <v>406170</v>
      </c>
      <c r="G13284" s="205" t="s">
        <v>286</v>
      </c>
      <c r="H13284" s="207" t="s">
        <v>2294</v>
      </c>
      <c r="I13284" s="207" t="s">
        <v>237</v>
      </c>
      <c r="J13284" s="208">
        <v>-1375</v>
      </c>
      <c r="K13284" s="79" t="str">
        <f>IFERROR(IFERROR(VLOOKUP(I13284,'DE-PARA'!B:D,3,0),VLOOKUP(I13284,'DE-PARA'!C:D,2,0)),"NÃO ENCONTRADO")</f>
        <v>Materiais</v>
      </c>
      <c r="L13284" s="56" t="str">
        <f>VLOOKUP(K13284,'Base -Receita-Despesa'!$B:$AS,1,FALSE)</f>
        <v>Materiais</v>
      </c>
    </row>
    <row r="13285" spans="1:12" x14ac:dyDescent="0.3">
      <c r="A13285" s="286" t="str">
        <f t="shared" si="414"/>
        <v>2019</v>
      </c>
      <c r="B13285" s="205" t="s">
        <v>679</v>
      </c>
      <c r="C13285" s="205" t="s">
        <v>680</v>
      </c>
      <c r="D13285" s="72" t="str">
        <f t="shared" si="415"/>
        <v>set/2019</v>
      </c>
      <c r="E13285" s="206">
        <v>43734</v>
      </c>
      <c r="F13285" s="205">
        <v>406170</v>
      </c>
      <c r="G13285" s="205" t="s">
        <v>286</v>
      </c>
      <c r="H13285" s="207" t="s">
        <v>2294</v>
      </c>
      <c r="I13285" s="207" t="s">
        <v>189</v>
      </c>
      <c r="J13285" s="207">
        <v>-224.65</v>
      </c>
      <c r="K13285" s="79" t="str">
        <f>IFERROR(IFERROR(VLOOKUP(I13285,'DE-PARA'!B:D,3,0),VLOOKUP(I13285,'DE-PARA'!C:D,2,0)),"NÃO ENCONTRADO")</f>
        <v>Outras Saídas</v>
      </c>
      <c r="L13285" s="56" t="str">
        <f>VLOOKUP(K13285,'Base -Receita-Despesa'!$B:$AS,1,FALSE)</f>
        <v>Outras Saídas</v>
      </c>
    </row>
    <row r="13286" spans="1:12" x14ac:dyDescent="0.3">
      <c r="A13286" s="286" t="str">
        <f t="shared" si="414"/>
        <v>2019</v>
      </c>
      <c r="B13286" s="205" t="s">
        <v>679</v>
      </c>
      <c r="C13286" s="205" t="s">
        <v>680</v>
      </c>
      <c r="D13286" s="72" t="str">
        <f t="shared" si="415"/>
        <v>set/2019</v>
      </c>
      <c r="E13286" s="206">
        <v>43734</v>
      </c>
      <c r="F13286" s="205">
        <v>26816</v>
      </c>
      <c r="G13286" s="205" t="s">
        <v>290</v>
      </c>
      <c r="H13286" s="207" t="s">
        <v>2295</v>
      </c>
      <c r="I13286" s="207" t="s">
        <v>237</v>
      </c>
      <c r="J13286" s="207">
        <v>-889.58</v>
      </c>
      <c r="K13286" s="79" t="str">
        <f>IFERROR(IFERROR(VLOOKUP(I13286,'DE-PARA'!B:D,3,0),VLOOKUP(I13286,'DE-PARA'!C:D,2,0)),"NÃO ENCONTRADO")</f>
        <v>Materiais</v>
      </c>
      <c r="L13286" s="56" t="str">
        <f>VLOOKUP(K13286,'Base -Receita-Despesa'!$B:$AS,1,FALSE)</f>
        <v>Materiais</v>
      </c>
    </row>
    <row r="13287" spans="1:12" x14ac:dyDescent="0.3">
      <c r="A13287" s="286" t="str">
        <f t="shared" si="414"/>
        <v>2019</v>
      </c>
      <c r="B13287" s="205" t="s">
        <v>679</v>
      </c>
      <c r="C13287" s="205" t="s">
        <v>680</v>
      </c>
      <c r="D13287" s="72" t="str">
        <f t="shared" si="415"/>
        <v>set/2019</v>
      </c>
      <c r="E13287" s="206">
        <v>43734</v>
      </c>
      <c r="F13287" s="205">
        <v>26816</v>
      </c>
      <c r="G13287" s="205" t="s">
        <v>290</v>
      </c>
      <c r="H13287" s="207" t="s">
        <v>2295</v>
      </c>
      <c r="I13287" s="207" t="s">
        <v>189</v>
      </c>
      <c r="J13287" s="207">
        <v>-174.69</v>
      </c>
      <c r="K13287" s="79" t="str">
        <f>IFERROR(IFERROR(VLOOKUP(I13287,'DE-PARA'!B:D,3,0),VLOOKUP(I13287,'DE-PARA'!C:D,2,0)),"NÃO ENCONTRADO")</f>
        <v>Outras Saídas</v>
      </c>
      <c r="L13287" s="56" t="str">
        <f>VLOOKUP(K13287,'Base -Receita-Despesa'!$B:$AS,1,FALSE)</f>
        <v>Outras Saídas</v>
      </c>
    </row>
    <row r="13288" spans="1:12" x14ac:dyDescent="0.3">
      <c r="A13288" s="286" t="str">
        <f t="shared" si="414"/>
        <v>2019</v>
      </c>
      <c r="B13288" s="205" t="s">
        <v>679</v>
      </c>
      <c r="C13288" s="205" t="s">
        <v>680</v>
      </c>
      <c r="D13288" s="72" t="str">
        <f t="shared" si="415"/>
        <v>set/2019</v>
      </c>
      <c r="E13288" s="206">
        <v>43734</v>
      </c>
      <c r="F13288" s="205">
        <v>26812</v>
      </c>
      <c r="G13288" s="205" t="s">
        <v>290</v>
      </c>
      <c r="H13288" s="207" t="s">
        <v>2295</v>
      </c>
      <c r="I13288" s="207" t="s">
        <v>237</v>
      </c>
      <c r="J13288" s="208">
        <v>-5371.33</v>
      </c>
      <c r="K13288" s="79" t="str">
        <f>IFERROR(IFERROR(VLOOKUP(I13288,'DE-PARA'!B:D,3,0),VLOOKUP(I13288,'DE-PARA'!C:D,2,0)),"NÃO ENCONTRADO")</f>
        <v>Materiais</v>
      </c>
      <c r="L13288" s="56" t="str">
        <f>VLOOKUP(K13288,'Base -Receita-Despesa'!$B:$AS,1,FALSE)</f>
        <v>Materiais</v>
      </c>
    </row>
    <row r="13289" spans="1:12" x14ac:dyDescent="0.3">
      <c r="A13289" s="286" t="str">
        <f t="shared" si="414"/>
        <v>2019</v>
      </c>
      <c r="B13289" s="205" t="s">
        <v>679</v>
      </c>
      <c r="C13289" s="205" t="s">
        <v>680</v>
      </c>
      <c r="D13289" s="72" t="str">
        <f t="shared" si="415"/>
        <v>set/2019</v>
      </c>
      <c r="E13289" s="206">
        <v>43734</v>
      </c>
      <c r="F13289" s="205">
        <v>26812</v>
      </c>
      <c r="G13289" s="205" t="s">
        <v>290</v>
      </c>
      <c r="H13289" s="207" t="s">
        <v>2295</v>
      </c>
      <c r="I13289" s="207" t="s">
        <v>189</v>
      </c>
      <c r="J13289" s="207">
        <v>-418.14</v>
      </c>
      <c r="K13289" s="79" t="str">
        <f>IFERROR(IFERROR(VLOOKUP(I13289,'DE-PARA'!B:D,3,0),VLOOKUP(I13289,'DE-PARA'!C:D,2,0)),"NÃO ENCONTRADO")</f>
        <v>Outras Saídas</v>
      </c>
      <c r="L13289" s="56" t="str">
        <f>VLOOKUP(K13289,'Base -Receita-Despesa'!$B:$AS,1,FALSE)</f>
        <v>Outras Saídas</v>
      </c>
    </row>
    <row r="13290" spans="1:12" x14ac:dyDescent="0.3">
      <c r="A13290" s="286" t="str">
        <f t="shared" si="414"/>
        <v>2019</v>
      </c>
      <c r="B13290" s="205" t="s">
        <v>679</v>
      </c>
      <c r="C13290" s="205" t="s">
        <v>680</v>
      </c>
      <c r="D13290" s="72" t="str">
        <f t="shared" si="415"/>
        <v>set/2019</v>
      </c>
      <c r="E13290" s="206">
        <v>43734</v>
      </c>
      <c r="F13290" s="205" t="s">
        <v>513</v>
      </c>
      <c r="G13290" s="205" t="s">
        <v>284</v>
      </c>
      <c r="H13290" s="207" t="s">
        <v>203</v>
      </c>
      <c r="I13290" s="207" t="s">
        <v>289</v>
      </c>
      <c r="J13290" s="208">
        <v>8403.39</v>
      </c>
      <c r="K13290" s="79" t="str">
        <f>IFERROR(IFERROR(VLOOKUP(I13290,'DE-PARA'!B:D,3,0),VLOOKUP(I13290,'DE-PARA'!C:D,2,0)),"NÃO ENCONTRADO")</f>
        <v>Entrada Conta Aplicação (+)</v>
      </c>
      <c r="L13290" s="56" t="str">
        <f>VLOOKUP(K13290,'Base -Receita-Despesa'!$B:$AS,1,FALSE)</f>
        <v>ENTRADA CONTA APLICAÇÃO (+)</v>
      </c>
    </row>
    <row r="13291" spans="1:12" x14ac:dyDescent="0.3">
      <c r="A13291" s="286" t="str">
        <f t="shared" si="414"/>
        <v>2019</v>
      </c>
      <c r="B13291" s="205" t="s">
        <v>681</v>
      </c>
      <c r="C13291" s="205" t="s">
        <v>680</v>
      </c>
      <c r="D13291" s="72" t="str">
        <f t="shared" si="415"/>
        <v>set/2019</v>
      </c>
      <c r="E13291" s="206">
        <v>43735</v>
      </c>
      <c r="F13291" s="205" t="s">
        <v>200</v>
      </c>
      <c r="G13291" s="205" t="s">
        <v>284</v>
      </c>
      <c r="H13291" s="207" t="s">
        <v>1875</v>
      </c>
      <c r="I13291" s="207" t="s">
        <v>123</v>
      </c>
      <c r="J13291" s="208">
        <v>-500000</v>
      </c>
      <c r="K13291" s="79" t="str">
        <f>IFERROR(IFERROR(VLOOKUP(I13291,'DE-PARA'!B:D,3,0),VLOOKUP(I13291,'DE-PARA'!C:D,2,0)),"NÃO ENCONTRADO")</f>
        <v>TEV – Transferências Entre Contas (Entradas)</v>
      </c>
      <c r="L13291" s="56" t="str">
        <f>VLOOKUP(K13291,'Base -Receita-Despesa'!$B:$AS,1,FALSE)</f>
        <v>TEV – Transferências Entre Contas (Entradas)</v>
      </c>
    </row>
    <row r="13292" spans="1:12" x14ac:dyDescent="0.3">
      <c r="A13292" s="286" t="str">
        <f t="shared" si="414"/>
        <v>2019</v>
      </c>
      <c r="B13292" s="205" t="s">
        <v>681</v>
      </c>
      <c r="C13292" s="205" t="s">
        <v>680</v>
      </c>
      <c r="D13292" s="72" t="str">
        <f t="shared" si="415"/>
        <v>set/2019</v>
      </c>
      <c r="E13292" s="206">
        <v>43735</v>
      </c>
      <c r="F13292" s="205" t="s">
        <v>513</v>
      </c>
      <c r="G13292" s="205" t="s">
        <v>284</v>
      </c>
      <c r="H13292" s="207" t="s">
        <v>203</v>
      </c>
      <c r="I13292" s="207" t="s">
        <v>289</v>
      </c>
      <c r="J13292" s="208">
        <v>500000</v>
      </c>
      <c r="K13292" s="79" t="str">
        <f>IFERROR(IFERROR(VLOOKUP(I13292,'DE-PARA'!B:D,3,0),VLOOKUP(I13292,'DE-PARA'!C:D,2,0)),"NÃO ENCONTRADO")</f>
        <v>Entrada Conta Aplicação (+)</v>
      </c>
      <c r="L13292" s="56" t="str">
        <f>VLOOKUP(K13292,'Base -Receita-Despesa'!$B:$AS,1,FALSE)</f>
        <v>ENTRADA CONTA APLICAÇÃO (+)</v>
      </c>
    </row>
    <row r="13293" spans="1:12" x14ac:dyDescent="0.3">
      <c r="A13293" s="286" t="str">
        <f t="shared" si="414"/>
        <v>2019</v>
      </c>
      <c r="B13293" s="205" t="s">
        <v>679</v>
      </c>
      <c r="C13293" s="205" t="s">
        <v>680</v>
      </c>
      <c r="D13293" s="72" t="str">
        <f t="shared" si="415"/>
        <v>set/2019</v>
      </c>
      <c r="E13293" s="206">
        <v>43735</v>
      </c>
      <c r="F13293" s="205">
        <v>13579</v>
      </c>
      <c r="G13293" s="205" t="s">
        <v>284</v>
      </c>
      <c r="H13293" s="207" t="s">
        <v>2079</v>
      </c>
      <c r="I13293" s="207" t="s">
        <v>118</v>
      </c>
      <c r="J13293" s="207">
        <v>500.6</v>
      </c>
      <c r="K13293" s="79" t="str">
        <f>IFERROR(IFERROR(VLOOKUP(I13293,'DE-PARA'!B:D,3,0),VLOOKUP(I13293,'DE-PARA'!C:D,2,0)),"NÃO ENCONTRADO")</f>
        <v>Serviços</v>
      </c>
      <c r="L13293" s="56" t="str">
        <f>VLOOKUP(K13293,'Base -Receita-Despesa'!$B:$AS,1,FALSE)</f>
        <v>Serviços</v>
      </c>
    </row>
    <row r="13294" spans="1:12" x14ac:dyDescent="0.3">
      <c r="A13294" s="286" t="str">
        <f t="shared" si="414"/>
        <v>2019</v>
      </c>
      <c r="B13294" s="205" t="s">
        <v>679</v>
      </c>
      <c r="C13294" s="205" t="s">
        <v>680</v>
      </c>
      <c r="D13294" s="72" t="str">
        <f t="shared" si="415"/>
        <v>set/2019</v>
      </c>
      <c r="E13294" s="206">
        <v>43735</v>
      </c>
      <c r="F13294" s="205" t="s">
        <v>200</v>
      </c>
      <c r="G13294" s="205" t="s">
        <v>284</v>
      </c>
      <c r="H13294" s="207" t="s">
        <v>1875</v>
      </c>
      <c r="I13294" s="207" t="s">
        <v>123</v>
      </c>
      <c r="J13294" s="208">
        <v>500000</v>
      </c>
      <c r="K13294" s="79" t="str">
        <f>IFERROR(IFERROR(VLOOKUP(I13294,'DE-PARA'!B:D,3,0),VLOOKUP(I13294,'DE-PARA'!C:D,2,0)),"NÃO ENCONTRADO")</f>
        <v>TEV – Transferências Entre Contas (Entradas)</v>
      </c>
      <c r="L13294" s="56" t="str">
        <f>VLOOKUP(K13294,'Base -Receita-Despesa'!$B:$AS,1,FALSE)</f>
        <v>TEV – Transferências Entre Contas (Entradas)</v>
      </c>
    </row>
    <row r="13295" spans="1:12" x14ac:dyDescent="0.3">
      <c r="A13295" s="286" t="str">
        <f t="shared" si="414"/>
        <v>2019</v>
      </c>
      <c r="B13295" s="205" t="s">
        <v>679</v>
      </c>
      <c r="C13295" s="205" t="s">
        <v>680</v>
      </c>
      <c r="D13295" s="72" t="str">
        <f t="shared" si="415"/>
        <v>set/2019</v>
      </c>
      <c r="E13295" s="206">
        <v>43735</v>
      </c>
      <c r="F13295" s="205">
        <v>18034</v>
      </c>
      <c r="G13295" s="205" t="s">
        <v>284</v>
      </c>
      <c r="H13295" s="207" t="s">
        <v>1011</v>
      </c>
      <c r="I13295" s="207" t="s">
        <v>137</v>
      </c>
      <c r="J13295" s="208">
        <v>-2347.71</v>
      </c>
      <c r="K13295" s="79" t="str">
        <f>IFERROR(IFERROR(VLOOKUP(I13295,'DE-PARA'!B:D,3,0),VLOOKUP(I13295,'DE-PARA'!C:D,2,0)),"NÃO ENCONTRADO")</f>
        <v>Materiais</v>
      </c>
      <c r="L13295" s="56" t="str">
        <f>VLOOKUP(K13295,'Base -Receita-Despesa'!$B:$AS,1,FALSE)</f>
        <v>Materiais</v>
      </c>
    </row>
    <row r="13296" spans="1:12" x14ac:dyDescent="0.3">
      <c r="A13296" s="286" t="str">
        <f t="shared" si="414"/>
        <v>2019</v>
      </c>
      <c r="B13296" s="205" t="s">
        <v>679</v>
      </c>
      <c r="C13296" s="205" t="s">
        <v>680</v>
      </c>
      <c r="D13296" s="72" t="str">
        <f t="shared" si="415"/>
        <v>set/2019</v>
      </c>
      <c r="E13296" s="206">
        <v>43735</v>
      </c>
      <c r="F13296" s="205">
        <v>18034</v>
      </c>
      <c r="G13296" s="205" t="s">
        <v>284</v>
      </c>
      <c r="H13296" s="207" t="s">
        <v>1011</v>
      </c>
      <c r="I13296" s="207" t="s">
        <v>189</v>
      </c>
      <c r="J13296" s="207">
        <v>-6.26</v>
      </c>
      <c r="K13296" s="79" t="str">
        <f>IFERROR(IFERROR(VLOOKUP(I13296,'DE-PARA'!B:D,3,0),VLOOKUP(I13296,'DE-PARA'!C:D,2,0)),"NÃO ENCONTRADO")</f>
        <v>Outras Saídas</v>
      </c>
      <c r="L13296" s="56" t="str">
        <f>VLOOKUP(K13296,'Base -Receita-Despesa'!$B:$AS,1,FALSE)</f>
        <v>Outras Saídas</v>
      </c>
    </row>
    <row r="13297" spans="1:12" x14ac:dyDescent="0.3">
      <c r="A13297" s="286" t="str">
        <f t="shared" si="414"/>
        <v>2019</v>
      </c>
      <c r="B13297" s="205" t="s">
        <v>679</v>
      </c>
      <c r="C13297" s="205" t="s">
        <v>680</v>
      </c>
      <c r="D13297" s="72" t="str">
        <f t="shared" si="415"/>
        <v>set/2019</v>
      </c>
      <c r="E13297" s="206">
        <v>43735</v>
      </c>
      <c r="F13297" s="205">
        <v>18324</v>
      </c>
      <c r="G13297" s="205" t="s">
        <v>284</v>
      </c>
      <c r="H13297" s="207" t="s">
        <v>1011</v>
      </c>
      <c r="I13297" s="207" t="s">
        <v>137</v>
      </c>
      <c r="J13297" s="208">
        <v>-2846.96</v>
      </c>
      <c r="K13297" s="79" t="str">
        <f>IFERROR(IFERROR(VLOOKUP(I13297,'DE-PARA'!B:D,3,0),VLOOKUP(I13297,'DE-PARA'!C:D,2,0)),"NÃO ENCONTRADO")</f>
        <v>Materiais</v>
      </c>
      <c r="L13297" s="56" t="str">
        <f>VLOOKUP(K13297,'Base -Receita-Despesa'!$B:$AS,1,FALSE)</f>
        <v>Materiais</v>
      </c>
    </row>
    <row r="13298" spans="1:12" x14ac:dyDescent="0.3">
      <c r="A13298" s="286" t="str">
        <f t="shared" si="414"/>
        <v>2019</v>
      </c>
      <c r="B13298" s="205" t="s">
        <v>679</v>
      </c>
      <c r="C13298" s="205" t="s">
        <v>680</v>
      </c>
      <c r="D13298" s="72" t="str">
        <f t="shared" si="415"/>
        <v>set/2019</v>
      </c>
      <c r="E13298" s="206">
        <v>43735</v>
      </c>
      <c r="F13298" s="205">
        <v>18324</v>
      </c>
      <c r="G13298" s="205" t="s">
        <v>284</v>
      </c>
      <c r="H13298" s="207" t="s">
        <v>1011</v>
      </c>
      <c r="I13298" s="207" t="s">
        <v>189</v>
      </c>
      <c r="J13298" s="207">
        <v>-60.8</v>
      </c>
      <c r="K13298" s="79" t="str">
        <f>IFERROR(IFERROR(VLOOKUP(I13298,'DE-PARA'!B:D,3,0),VLOOKUP(I13298,'DE-PARA'!C:D,2,0)),"NÃO ENCONTRADO")</f>
        <v>Outras Saídas</v>
      </c>
      <c r="L13298" s="56" t="str">
        <f>VLOOKUP(K13298,'Base -Receita-Despesa'!$B:$AS,1,FALSE)</f>
        <v>Outras Saídas</v>
      </c>
    </row>
    <row r="13299" spans="1:12" x14ac:dyDescent="0.3">
      <c r="A13299" s="286" t="str">
        <f t="shared" si="414"/>
        <v>2019</v>
      </c>
      <c r="B13299" s="205" t="s">
        <v>679</v>
      </c>
      <c r="C13299" s="205" t="s">
        <v>680</v>
      </c>
      <c r="D13299" s="72" t="str">
        <f t="shared" si="415"/>
        <v>set/2019</v>
      </c>
      <c r="E13299" s="206">
        <v>43735</v>
      </c>
      <c r="F13299" s="205">
        <v>154520</v>
      </c>
      <c r="G13299" s="205" t="s">
        <v>284</v>
      </c>
      <c r="H13299" s="207" t="s">
        <v>211</v>
      </c>
      <c r="I13299" s="207" t="s">
        <v>134</v>
      </c>
      <c r="J13299" s="208">
        <v>-5270.34</v>
      </c>
      <c r="K13299" s="79" t="str">
        <f>IFERROR(IFERROR(VLOOKUP(I13299,'DE-PARA'!B:D,3,0),VLOOKUP(I13299,'DE-PARA'!C:D,2,0)),"NÃO ENCONTRADO")</f>
        <v>Serviços</v>
      </c>
      <c r="L13299" s="56" t="str">
        <f>VLOOKUP(K13299,'Base -Receita-Despesa'!$B:$AS,1,FALSE)</f>
        <v>Serviços</v>
      </c>
    </row>
    <row r="13300" spans="1:12" x14ac:dyDescent="0.3">
      <c r="A13300" s="286" t="str">
        <f t="shared" si="414"/>
        <v>2019</v>
      </c>
      <c r="B13300" s="205" t="s">
        <v>679</v>
      </c>
      <c r="C13300" s="205" t="s">
        <v>680</v>
      </c>
      <c r="D13300" s="72" t="str">
        <f t="shared" si="415"/>
        <v>set/2019</v>
      </c>
      <c r="E13300" s="206">
        <v>43735</v>
      </c>
      <c r="F13300" s="205">
        <v>62234</v>
      </c>
      <c r="G13300" s="205" t="s">
        <v>284</v>
      </c>
      <c r="H13300" s="207" t="s">
        <v>1450</v>
      </c>
      <c r="I13300" s="207" t="s">
        <v>134</v>
      </c>
      <c r="J13300" s="208">
        <v>-8719.19</v>
      </c>
      <c r="K13300" s="79" t="str">
        <f>IFERROR(IFERROR(VLOOKUP(I13300,'DE-PARA'!B:D,3,0),VLOOKUP(I13300,'DE-PARA'!C:D,2,0)),"NÃO ENCONTRADO")</f>
        <v>Serviços</v>
      </c>
      <c r="L13300" s="56" t="str">
        <f>VLOOKUP(K13300,'Base -Receita-Despesa'!$B:$AS,1,FALSE)</f>
        <v>Serviços</v>
      </c>
    </row>
    <row r="13301" spans="1:12" x14ac:dyDescent="0.3">
      <c r="A13301" s="286" t="str">
        <f t="shared" si="414"/>
        <v>2019</v>
      </c>
      <c r="B13301" s="205" t="s">
        <v>679</v>
      </c>
      <c r="C13301" s="205" t="s">
        <v>680</v>
      </c>
      <c r="D13301" s="72" t="str">
        <f t="shared" si="415"/>
        <v>set/2019</v>
      </c>
      <c r="E13301" s="206">
        <v>43735</v>
      </c>
      <c r="F13301" s="205">
        <v>103240</v>
      </c>
      <c r="G13301" s="205" t="s">
        <v>284</v>
      </c>
      <c r="H13301" s="239" t="s">
        <v>2296</v>
      </c>
      <c r="I13301" s="207" t="s">
        <v>248</v>
      </c>
      <c r="J13301" s="208">
        <v>-5449.48</v>
      </c>
      <c r="K13301" s="79" t="str">
        <f>IFERROR(IFERROR(VLOOKUP(I13301,'DE-PARA'!B:D,3,0),VLOOKUP(I13301,'DE-PARA'!C:D,2,0)),"NÃO ENCONTRADO")</f>
        <v>Materiais</v>
      </c>
      <c r="L13301" s="56" t="str">
        <f>VLOOKUP(K13301,'Base -Receita-Despesa'!$B:$AS,1,FALSE)</f>
        <v>Materiais</v>
      </c>
    </row>
    <row r="13302" spans="1:12" x14ac:dyDescent="0.3">
      <c r="A13302" s="286" t="str">
        <f t="shared" si="414"/>
        <v>2019</v>
      </c>
      <c r="B13302" s="205" t="s">
        <v>679</v>
      </c>
      <c r="C13302" s="205" t="s">
        <v>680</v>
      </c>
      <c r="D13302" s="72" t="str">
        <f t="shared" si="415"/>
        <v>set/2019</v>
      </c>
      <c r="E13302" s="206">
        <v>43735</v>
      </c>
      <c r="F13302" s="205">
        <v>103240</v>
      </c>
      <c r="G13302" s="205" t="s">
        <v>284</v>
      </c>
      <c r="H13302" s="239" t="s">
        <v>2296</v>
      </c>
      <c r="I13302" s="207" t="s">
        <v>189</v>
      </c>
      <c r="J13302" s="207">
        <v>-136.24</v>
      </c>
      <c r="K13302" s="79" t="str">
        <f>IFERROR(IFERROR(VLOOKUP(I13302,'DE-PARA'!B:D,3,0),VLOOKUP(I13302,'DE-PARA'!C:D,2,0)),"NÃO ENCONTRADO")</f>
        <v>Outras Saídas</v>
      </c>
      <c r="L13302" s="56" t="str">
        <f>VLOOKUP(K13302,'Base -Receita-Despesa'!$B:$AS,1,FALSE)</f>
        <v>Outras Saídas</v>
      </c>
    </row>
    <row r="13303" spans="1:12" x14ac:dyDescent="0.3">
      <c r="A13303" s="286" t="str">
        <f t="shared" ref="A13303:A13366" si="416">IF(K13303="NÃO ENCONTRADO",0,RIGHT(D13303,4))</f>
        <v>2019</v>
      </c>
      <c r="B13303" s="205" t="s">
        <v>679</v>
      </c>
      <c r="C13303" s="205" t="s">
        <v>680</v>
      </c>
      <c r="D13303" s="72" t="str">
        <f t="shared" si="415"/>
        <v>set/2019</v>
      </c>
      <c r="E13303" s="206">
        <v>43735</v>
      </c>
      <c r="F13303" s="205">
        <v>57</v>
      </c>
      <c r="G13303" s="205" t="s">
        <v>284</v>
      </c>
      <c r="H13303" s="207" t="s">
        <v>324</v>
      </c>
      <c r="I13303" s="207" t="s">
        <v>134</v>
      </c>
      <c r="J13303" s="208">
        <v>-35932.5</v>
      </c>
      <c r="K13303" s="79" t="str">
        <f>IFERROR(IFERROR(VLOOKUP(I13303,'DE-PARA'!B:D,3,0),VLOOKUP(I13303,'DE-PARA'!C:D,2,0)),"NÃO ENCONTRADO")</f>
        <v>Serviços</v>
      </c>
      <c r="L13303" s="56" t="str">
        <f>VLOOKUP(K13303,'Base -Receita-Despesa'!$B:$AS,1,FALSE)</f>
        <v>Serviços</v>
      </c>
    </row>
    <row r="13304" spans="1:12" x14ac:dyDescent="0.3">
      <c r="A13304" s="286" t="str">
        <f t="shared" si="416"/>
        <v>2019</v>
      </c>
      <c r="B13304" s="205" t="s">
        <v>679</v>
      </c>
      <c r="C13304" s="205" t="s">
        <v>680</v>
      </c>
      <c r="D13304" s="72" t="str">
        <f t="shared" si="415"/>
        <v>set/2019</v>
      </c>
      <c r="E13304" s="206">
        <v>43735</v>
      </c>
      <c r="F13304" s="205">
        <v>13579</v>
      </c>
      <c r="G13304" s="205" t="s">
        <v>284</v>
      </c>
      <c r="H13304" s="207" t="s">
        <v>2079</v>
      </c>
      <c r="I13304" s="207" t="s">
        <v>118</v>
      </c>
      <c r="J13304" s="207">
        <v>-500.6</v>
      </c>
      <c r="K13304" s="79" t="str">
        <f>IFERROR(IFERROR(VLOOKUP(I13304,'DE-PARA'!B:D,3,0),VLOOKUP(I13304,'DE-PARA'!C:D,2,0)),"NÃO ENCONTRADO")</f>
        <v>Serviços</v>
      </c>
      <c r="L13304" s="56" t="str">
        <f>VLOOKUP(K13304,'Base -Receita-Despesa'!$B:$AS,1,FALSE)</f>
        <v>Serviços</v>
      </c>
    </row>
    <row r="13305" spans="1:12" x14ac:dyDescent="0.3">
      <c r="A13305" s="286" t="str">
        <f t="shared" si="416"/>
        <v>2019</v>
      </c>
      <c r="B13305" s="205" t="s">
        <v>679</v>
      </c>
      <c r="C13305" s="205" t="s">
        <v>680</v>
      </c>
      <c r="D13305" s="72" t="str">
        <f t="shared" si="415"/>
        <v>set/2019</v>
      </c>
      <c r="E13305" s="206">
        <v>43735</v>
      </c>
      <c r="F13305" s="205">
        <v>13579</v>
      </c>
      <c r="G13305" s="205" t="s">
        <v>284</v>
      </c>
      <c r="H13305" s="207" t="s">
        <v>2079</v>
      </c>
      <c r="I13305" s="207" t="s">
        <v>118</v>
      </c>
      <c r="J13305" s="207">
        <v>-500.6</v>
      </c>
      <c r="K13305" s="79" t="str">
        <f>IFERROR(IFERROR(VLOOKUP(I13305,'DE-PARA'!B:D,3,0),VLOOKUP(I13305,'DE-PARA'!C:D,2,0)),"NÃO ENCONTRADO")</f>
        <v>Serviços</v>
      </c>
      <c r="L13305" s="56" t="str">
        <f>VLOOKUP(K13305,'Base -Receita-Despesa'!$B:$AS,1,FALSE)</f>
        <v>Serviços</v>
      </c>
    </row>
    <row r="13306" spans="1:12" x14ac:dyDescent="0.3">
      <c r="A13306" s="286" t="str">
        <f t="shared" si="416"/>
        <v>2019</v>
      </c>
      <c r="B13306" s="205" t="s">
        <v>679</v>
      </c>
      <c r="C13306" s="205" t="s">
        <v>680</v>
      </c>
      <c r="D13306" s="72" t="str">
        <f t="shared" si="415"/>
        <v>set/2019</v>
      </c>
      <c r="E13306" s="206">
        <v>43735</v>
      </c>
      <c r="F13306" s="205">
        <v>92</v>
      </c>
      <c r="G13306" s="205" t="s">
        <v>284</v>
      </c>
      <c r="H13306" s="207" t="s">
        <v>1005</v>
      </c>
      <c r="I13306" s="207" t="s">
        <v>232</v>
      </c>
      <c r="J13306" s="208">
        <v>-153923.74</v>
      </c>
      <c r="K13306" s="79" t="str">
        <f>IFERROR(IFERROR(VLOOKUP(I13306,'DE-PARA'!B:D,3,0),VLOOKUP(I13306,'DE-PARA'!C:D,2,0)),"NÃO ENCONTRADO")</f>
        <v>Pessoal</v>
      </c>
      <c r="L13306" s="56" t="str">
        <f>VLOOKUP(K13306,'Base -Receita-Despesa'!$B:$AS,1,FALSE)</f>
        <v>Pessoal</v>
      </c>
    </row>
    <row r="13307" spans="1:12" x14ac:dyDescent="0.3">
      <c r="A13307" s="286" t="str">
        <f t="shared" si="416"/>
        <v>2019</v>
      </c>
      <c r="B13307" s="205" t="s">
        <v>679</v>
      </c>
      <c r="C13307" s="205" t="s">
        <v>680</v>
      </c>
      <c r="D13307" s="72" t="str">
        <f t="shared" si="415"/>
        <v>set/2019</v>
      </c>
      <c r="E13307" s="206">
        <v>43735</v>
      </c>
      <c r="F13307" s="205">
        <v>32</v>
      </c>
      <c r="G13307" s="205" t="s">
        <v>284</v>
      </c>
      <c r="H13307" s="207" t="s">
        <v>2297</v>
      </c>
      <c r="I13307" s="207" t="s">
        <v>257</v>
      </c>
      <c r="J13307" s="208">
        <v>-40900.14</v>
      </c>
      <c r="K13307" s="79" t="str">
        <f>IFERROR(IFERROR(VLOOKUP(I13307,'DE-PARA'!B:D,3,0),VLOOKUP(I13307,'DE-PARA'!C:D,2,0)),"NÃO ENCONTRADO")</f>
        <v>Serviços</v>
      </c>
      <c r="L13307" s="56" t="str">
        <f>VLOOKUP(K13307,'Base -Receita-Despesa'!$B:$AS,1,FALSE)</f>
        <v>Serviços</v>
      </c>
    </row>
    <row r="13308" spans="1:12" x14ac:dyDescent="0.3">
      <c r="A13308" s="286" t="str">
        <f t="shared" si="416"/>
        <v>2019</v>
      </c>
      <c r="B13308" s="205" t="s">
        <v>679</v>
      </c>
      <c r="C13308" s="205" t="s">
        <v>680</v>
      </c>
      <c r="D13308" s="72" t="str">
        <f t="shared" si="415"/>
        <v>set/2019</v>
      </c>
      <c r="E13308" s="206">
        <v>43735</v>
      </c>
      <c r="F13308" s="205">
        <v>219</v>
      </c>
      <c r="G13308" s="205" t="s">
        <v>284</v>
      </c>
      <c r="H13308" s="238" t="s">
        <v>2104</v>
      </c>
      <c r="I13308" s="207" t="s">
        <v>232</v>
      </c>
      <c r="J13308" s="208">
        <v>-43696.25</v>
      </c>
      <c r="K13308" s="79" t="str">
        <f>IFERROR(IFERROR(VLOOKUP(I13308,'DE-PARA'!B:D,3,0),VLOOKUP(I13308,'DE-PARA'!C:D,2,0)),"NÃO ENCONTRADO")</f>
        <v>Pessoal</v>
      </c>
      <c r="L13308" s="56" t="str">
        <f>VLOOKUP(K13308,'Base -Receita-Despesa'!$B:$AS,1,FALSE)</f>
        <v>Pessoal</v>
      </c>
    </row>
    <row r="13309" spans="1:12" x14ac:dyDescent="0.3">
      <c r="A13309" s="286" t="str">
        <f t="shared" si="416"/>
        <v>2019</v>
      </c>
      <c r="B13309" s="205" t="s">
        <v>679</v>
      </c>
      <c r="C13309" s="205" t="s">
        <v>680</v>
      </c>
      <c r="D13309" s="72" t="str">
        <f t="shared" si="415"/>
        <v>set/2019</v>
      </c>
      <c r="E13309" s="206">
        <v>43735</v>
      </c>
      <c r="F13309" s="205">
        <v>168</v>
      </c>
      <c r="G13309" s="205" t="s">
        <v>284</v>
      </c>
      <c r="H13309" s="207" t="s">
        <v>1342</v>
      </c>
      <c r="I13309" s="207" t="s">
        <v>232</v>
      </c>
      <c r="J13309" s="208">
        <v>-102355.2</v>
      </c>
      <c r="K13309" s="79" t="str">
        <f>IFERROR(IFERROR(VLOOKUP(I13309,'DE-PARA'!B:D,3,0),VLOOKUP(I13309,'DE-PARA'!C:D,2,0)),"NÃO ENCONTRADO")</f>
        <v>Pessoal</v>
      </c>
      <c r="L13309" s="56" t="str">
        <f>VLOOKUP(K13309,'Base -Receita-Despesa'!$B:$AS,1,FALSE)</f>
        <v>Pessoal</v>
      </c>
    </row>
    <row r="13310" spans="1:12" x14ac:dyDescent="0.3">
      <c r="A13310" s="286" t="str">
        <f t="shared" si="416"/>
        <v>2019</v>
      </c>
      <c r="B13310" s="205" t="s">
        <v>679</v>
      </c>
      <c r="C13310" s="205" t="s">
        <v>680</v>
      </c>
      <c r="D13310" s="72" t="str">
        <f t="shared" si="415"/>
        <v>set/2019</v>
      </c>
      <c r="E13310" s="206">
        <v>43735</v>
      </c>
      <c r="F13310" s="205">
        <v>291</v>
      </c>
      <c r="G13310" s="205" t="s">
        <v>284</v>
      </c>
      <c r="H13310" s="207" t="s">
        <v>999</v>
      </c>
      <c r="I13310" s="207" t="s">
        <v>232</v>
      </c>
      <c r="J13310" s="208">
        <v>-31986</v>
      </c>
      <c r="K13310" s="79" t="str">
        <f>IFERROR(IFERROR(VLOOKUP(I13310,'DE-PARA'!B:D,3,0),VLOOKUP(I13310,'DE-PARA'!C:D,2,0)),"NÃO ENCONTRADO")</f>
        <v>Pessoal</v>
      </c>
      <c r="L13310" s="56" t="str">
        <f>VLOOKUP(K13310,'Base -Receita-Despesa'!$B:$AS,1,FALSE)</f>
        <v>Pessoal</v>
      </c>
    </row>
    <row r="13311" spans="1:12" x14ac:dyDescent="0.3">
      <c r="A13311" s="286" t="str">
        <f t="shared" si="416"/>
        <v>2019</v>
      </c>
      <c r="B13311" s="205" t="s">
        <v>679</v>
      </c>
      <c r="C13311" s="205" t="s">
        <v>680</v>
      </c>
      <c r="D13311" s="72" t="str">
        <f t="shared" si="415"/>
        <v>set/2019</v>
      </c>
      <c r="E13311" s="206">
        <v>43735</v>
      </c>
      <c r="F13311" s="205">
        <v>169</v>
      </c>
      <c r="G13311" s="205" t="s">
        <v>284</v>
      </c>
      <c r="H13311" s="207" t="s">
        <v>1342</v>
      </c>
      <c r="I13311" s="207" t="s">
        <v>232</v>
      </c>
      <c r="J13311" s="208">
        <v>-500000</v>
      </c>
      <c r="K13311" s="79" t="str">
        <f>IFERROR(IFERROR(VLOOKUP(I13311,'DE-PARA'!B:D,3,0),VLOOKUP(I13311,'DE-PARA'!C:D,2,0)),"NÃO ENCONTRADO")</f>
        <v>Pessoal</v>
      </c>
      <c r="L13311" s="56" t="str">
        <f>VLOOKUP(K13311,'Base -Receita-Despesa'!$B:$AS,1,FALSE)</f>
        <v>Pessoal</v>
      </c>
    </row>
    <row r="13312" spans="1:12" x14ac:dyDescent="0.3">
      <c r="A13312" s="286" t="str">
        <f t="shared" si="416"/>
        <v>2019</v>
      </c>
      <c r="B13312" s="205" t="s">
        <v>679</v>
      </c>
      <c r="C13312" s="205" t="s">
        <v>680</v>
      </c>
      <c r="D13312" s="72" t="str">
        <f t="shared" si="415"/>
        <v>set/2019</v>
      </c>
      <c r="E13312" s="206">
        <v>43735</v>
      </c>
      <c r="F13312" s="205">
        <v>169</v>
      </c>
      <c r="G13312" s="205" t="s">
        <v>284</v>
      </c>
      <c r="H13312" s="207" t="s">
        <v>1342</v>
      </c>
      <c r="I13312" s="207" t="s">
        <v>232</v>
      </c>
      <c r="J13312" s="208">
        <v>-40208</v>
      </c>
      <c r="K13312" s="79" t="str">
        <f>IFERROR(IFERROR(VLOOKUP(I13312,'DE-PARA'!B:D,3,0),VLOOKUP(I13312,'DE-PARA'!C:D,2,0)),"NÃO ENCONTRADO")</f>
        <v>Pessoal</v>
      </c>
      <c r="L13312" s="56" t="str">
        <f>VLOOKUP(K13312,'Base -Receita-Despesa'!$B:$AS,1,FALSE)</f>
        <v>Pessoal</v>
      </c>
    </row>
    <row r="13313" spans="1:12" x14ac:dyDescent="0.3">
      <c r="A13313" s="286" t="str">
        <f t="shared" si="416"/>
        <v>2019</v>
      </c>
      <c r="B13313" s="205" t="s">
        <v>679</v>
      </c>
      <c r="C13313" s="205" t="s">
        <v>680</v>
      </c>
      <c r="D13313" s="72" t="str">
        <f t="shared" si="415"/>
        <v>set/2019</v>
      </c>
      <c r="E13313" s="206">
        <v>43735</v>
      </c>
      <c r="F13313" s="205" t="s">
        <v>209</v>
      </c>
      <c r="G13313" s="205" t="s">
        <v>284</v>
      </c>
      <c r="H13313" s="207" t="s">
        <v>295</v>
      </c>
      <c r="I13313" s="207" t="s">
        <v>2125</v>
      </c>
      <c r="J13313" s="207">
        <v>-9.5</v>
      </c>
      <c r="K13313" s="79" t="str">
        <f>IFERROR(IFERROR(VLOOKUP(I13313,'DE-PARA'!B:D,3,0),VLOOKUP(I13313,'DE-PARA'!C:D,2,0)),"NÃO ENCONTRADO")</f>
        <v>Outras Saídas</v>
      </c>
      <c r="L13313" s="56" t="str">
        <f>VLOOKUP(K13313,'Base -Receita-Despesa'!$B:$AS,1,FALSE)</f>
        <v>Outras Saídas</v>
      </c>
    </row>
    <row r="13314" spans="1:12" x14ac:dyDescent="0.3">
      <c r="A13314" s="286" t="str">
        <f t="shared" si="416"/>
        <v>2019</v>
      </c>
      <c r="B13314" s="205" t="s">
        <v>679</v>
      </c>
      <c r="C13314" s="205" t="s">
        <v>680</v>
      </c>
      <c r="D13314" s="72" t="str">
        <f t="shared" si="415"/>
        <v>set/2019</v>
      </c>
      <c r="E13314" s="206">
        <v>43735</v>
      </c>
      <c r="F13314" s="205" t="s">
        <v>209</v>
      </c>
      <c r="G13314" s="205" t="s">
        <v>284</v>
      </c>
      <c r="H13314" s="207" t="s">
        <v>295</v>
      </c>
      <c r="I13314" s="207" t="s">
        <v>2125</v>
      </c>
      <c r="J13314" s="207">
        <v>-9.5</v>
      </c>
      <c r="K13314" s="79" t="str">
        <f>IFERROR(IFERROR(VLOOKUP(I13314,'DE-PARA'!B:D,3,0),VLOOKUP(I13314,'DE-PARA'!C:D,2,0)),"NÃO ENCONTRADO")</f>
        <v>Outras Saídas</v>
      </c>
      <c r="L13314" s="56" t="str">
        <f>VLOOKUP(K13314,'Base -Receita-Despesa'!$B:$AS,1,FALSE)</f>
        <v>Outras Saídas</v>
      </c>
    </row>
    <row r="13315" spans="1:12" x14ac:dyDescent="0.3">
      <c r="A13315" s="286" t="str">
        <f t="shared" si="416"/>
        <v>2019</v>
      </c>
      <c r="B13315" s="205" t="s">
        <v>679</v>
      </c>
      <c r="C13315" s="205" t="s">
        <v>680</v>
      </c>
      <c r="D13315" s="72" t="str">
        <f t="shared" si="415"/>
        <v>set/2019</v>
      </c>
      <c r="E13315" s="206">
        <v>43735</v>
      </c>
      <c r="F13315" s="205" t="s">
        <v>209</v>
      </c>
      <c r="G13315" s="205" t="s">
        <v>284</v>
      </c>
      <c r="H13315" s="207" t="s">
        <v>295</v>
      </c>
      <c r="I13315" s="207" t="s">
        <v>2125</v>
      </c>
      <c r="J13315" s="207">
        <v>-9.5</v>
      </c>
      <c r="K13315" s="79" t="str">
        <f>IFERROR(IFERROR(VLOOKUP(I13315,'DE-PARA'!B:D,3,0),VLOOKUP(I13315,'DE-PARA'!C:D,2,0)),"NÃO ENCONTRADO")</f>
        <v>Outras Saídas</v>
      </c>
      <c r="L13315" s="56" t="str">
        <f>VLOOKUP(K13315,'Base -Receita-Despesa'!$B:$AS,1,FALSE)</f>
        <v>Outras Saídas</v>
      </c>
    </row>
    <row r="13316" spans="1:12" x14ac:dyDescent="0.3">
      <c r="A13316" s="286" t="str">
        <f t="shared" si="416"/>
        <v>2019</v>
      </c>
      <c r="B13316" s="205" t="s">
        <v>679</v>
      </c>
      <c r="C13316" s="205" t="s">
        <v>680</v>
      </c>
      <c r="D13316" s="72" t="str">
        <f t="shared" ref="D13316:D13379" si="417">TEXT(E13316,"mmm/aaaa")</f>
        <v>set/2019</v>
      </c>
      <c r="E13316" s="206">
        <v>43735</v>
      </c>
      <c r="F13316" s="205" t="s">
        <v>209</v>
      </c>
      <c r="G13316" s="205" t="s">
        <v>284</v>
      </c>
      <c r="H13316" s="207" t="s">
        <v>295</v>
      </c>
      <c r="I13316" s="207" t="s">
        <v>2125</v>
      </c>
      <c r="J13316" s="207">
        <v>-9.5</v>
      </c>
      <c r="K13316" s="79" t="str">
        <f>IFERROR(IFERROR(VLOOKUP(I13316,'DE-PARA'!B:D,3,0),VLOOKUP(I13316,'DE-PARA'!C:D,2,0)),"NÃO ENCONTRADO")</f>
        <v>Outras Saídas</v>
      </c>
      <c r="L13316" s="56" t="str">
        <f>VLOOKUP(K13316,'Base -Receita-Despesa'!$B:$AS,1,FALSE)</f>
        <v>Outras Saídas</v>
      </c>
    </row>
    <row r="13317" spans="1:12" x14ac:dyDescent="0.3">
      <c r="A13317" s="286" t="str">
        <f t="shared" si="416"/>
        <v>2019</v>
      </c>
      <c r="B13317" s="205" t="s">
        <v>679</v>
      </c>
      <c r="C13317" s="205" t="s">
        <v>680</v>
      </c>
      <c r="D13317" s="72" t="str">
        <f t="shared" si="417"/>
        <v>set/2019</v>
      </c>
      <c r="E13317" s="206">
        <v>43735</v>
      </c>
      <c r="F13317" s="205" t="s">
        <v>209</v>
      </c>
      <c r="G13317" s="205" t="s">
        <v>284</v>
      </c>
      <c r="H13317" s="207" t="s">
        <v>295</v>
      </c>
      <c r="I13317" s="207" t="s">
        <v>2125</v>
      </c>
      <c r="J13317" s="207">
        <v>-9.5</v>
      </c>
      <c r="K13317" s="79" t="str">
        <f>IFERROR(IFERROR(VLOOKUP(I13317,'DE-PARA'!B:D,3,0),VLOOKUP(I13317,'DE-PARA'!C:D,2,0)),"NÃO ENCONTRADO")</f>
        <v>Outras Saídas</v>
      </c>
      <c r="L13317" s="56" t="str">
        <f>VLOOKUP(K13317,'Base -Receita-Despesa'!$B:$AS,1,FALSE)</f>
        <v>Outras Saídas</v>
      </c>
    </row>
    <row r="13318" spans="1:12" x14ac:dyDescent="0.3">
      <c r="A13318" s="286" t="str">
        <f t="shared" si="416"/>
        <v>2019</v>
      </c>
      <c r="B13318" s="205" t="s">
        <v>679</v>
      </c>
      <c r="C13318" s="205" t="s">
        <v>680</v>
      </c>
      <c r="D13318" s="72" t="str">
        <f t="shared" si="417"/>
        <v>set/2019</v>
      </c>
      <c r="E13318" s="206">
        <v>43735</v>
      </c>
      <c r="F13318" s="205" t="s">
        <v>209</v>
      </c>
      <c r="G13318" s="205" t="s">
        <v>284</v>
      </c>
      <c r="H13318" s="207" t="s">
        <v>295</v>
      </c>
      <c r="I13318" s="207" t="s">
        <v>2125</v>
      </c>
      <c r="J13318" s="207">
        <v>-9.5</v>
      </c>
      <c r="K13318" s="79" t="str">
        <f>IFERROR(IFERROR(VLOOKUP(I13318,'DE-PARA'!B:D,3,0),VLOOKUP(I13318,'DE-PARA'!C:D,2,0)),"NÃO ENCONTRADO")</f>
        <v>Outras Saídas</v>
      </c>
      <c r="L13318" s="56" t="str">
        <f>VLOOKUP(K13318,'Base -Receita-Despesa'!$B:$AS,1,FALSE)</f>
        <v>Outras Saídas</v>
      </c>
    </row>
    <row r="13319" spans="1:12" x14ac:dyDescent="0.3">
      <c r="A13319" s="286" t="str">
        <f t="shared" si="416"/>
        <v>2019</v>
      </c>
      <c r="B13319" s="205" t="s">
        <v>679</v>
      </c>
      <c r="C13319" s="205" t="s">
        <v>680</v>
      </c>
      <c r="D13319" s="72" t="str">
        <f t="shared" si="417"/>
        <v>set/2019</v>
      </c>
      <c r="E13319" s="206">
        <v>43735</v>
      </c>
      <c r="F13319" s="205" t="s">
        <v>209</v>
      </c>
      <c r="G13319" s="205" t="s">
        <v>284</v>
      </c>
      <c r="H13319" s="207" t="s">
        <v>295</v>
      </c>
      <c r="I13319" s="207" t="s">
        <v>2125</v>
      </c>
      <c r="J13319" s="207">
        <v>-9.5</v>
      </c>
      <c r="K13319" s="79" t="str">
        <f>IFERROR(IFERROR(VLOOKUP(I13319,'DE-PARA'!B:D,3,0),VLOOKUP(I13319,'DE-PARA'!C:D,2,0)),"NÃO ENCONTRADO")</f>
        <v>Outras Saídas</v>
      </c>
      <c r="L13319" s="56" t="str">
        <f>VLOOKUP(K13319,'Base -Receita-Despesa'!$B:$AS,1,FALSE)</f>
        <v>Outras Saídas</v>
      </c>
    </row>
    <row r="13320" spans="1:12" x14ac:dyDescent="0.3">
      <c r="A13320" s="286" t="str">
        <f t="shared" si="416"/>
        <v>2019</v>
      </c>
      <c r="B13320" s="205" t="s">
        <v>679</v>
      </c>
      <c r="C13320" s="205" t="s">
        <v>680</v>
      </c>
      <c r="D13320" s="72" t="str">
        <f t="shared" si="417"/>
        <v>set/2019</v>
      </c>
      <c r="E13320" s="206">
        <v>43735</v>
      </c>
      <c r="F13320" s="205" t="s">
        <v>209</v>
      </c>
      <c r="G13320" s="205" t="s">
        <v>284</v>
      </c>
      <c r="H13320" s="207" t="s">
        <v>295</v>
      </c>
      <c r="I13320" s="207" t="s">
        <v>2125</v>
      </c>
      <c r="J13320" s="207">
        <v>-9.5</v>
      </c>
      <c r="K13320" s="79" t="str">
        <f>IFERROR(IFERROR(VLOOKUP(I13320,'DE-PARA'!B:D,3,0),VLOOKUP(I13320,'DE-PARA'!C:D,2,0)),"NÃO ENCONTRADO")</f>
        <v>Outras Saídas</v>
      </c>
      <c r="L13320" s="56" t="str">
        <f>VLOOKUP(K13320,'Base -Receita-Despesa'!$B:$AS,1,FALSE)</f>
        <v>Outras Saídas</v>
      </c>
    </row>
    <row r="13321" spans="1:12" x14ac:dyDescent="0.3">
      <c r="A13321" s="286" t="str">
        <f t="shared" si="416"/>
        <v>2019</v>
      </c>
      <c r="B13321" s="205" t="s">
        <v>679</v>
      </c>
      <c r="C13321" s="205" t="s">
        <v>680</v>
      </c>
      <c r="D13321" s="72" t="str">
        <f t="shared" si="417"/>
        <v>set/2019</v>
      </c>
      <c r="E13321" s="206">
        <v>43735</v>
      </c>
      <c r="F13321" s="205" t="s">
        <v>209</v>
      </c>
      <c r="G13321" s="205" t="s">
        <v>284</v>
      </c>
      <c r="H13321" s="207" t="s">
        <v>295</v>
      </c>
      <c r="I13321" s="207" t="s">
        <v>2125</v>
      </c>
      <c r="J13321" s="207">
        <v>-9.5</v>
      </c>
      <c r="K13321" s="79" t="str">
        <f>IFERROR(IFERROR(VLOOKUP(I13321,'DE-PARA'!B:D,3,0),VLOOKUP(I13321,'DE-PARA'!C:D,2,0)),"NÃO ENCONTRADO")</f>
        <v>Outras Saídas</v>
      </c>
      <c r="L13321" s="56" t="str">
        <f>VLOOKUP(K13321,'Base -Receita-Despesa'!$B:$AS,1,FALSE)</f>
        <v>Outras Saídas</v>
      </c>
    </row>
    <row r="13322" spans="1:12" x14ac:dyDescent="0.3">
      <c r="A13322" s="286" t="str">
        <f t="shared" si="416"/>
        <v>2019</v>
      </c>
      <c r="B13322" s="205" t="s">
        <v>679</v>
      </c>
      <c r="C13322" s="205" t="s">
        <v>680</v>
      </c>
      <c r="D13322" s="72" t="str">
        <f t="shared" si="417"/>
        <v>set/2019</v>
      </c>
      <c r="E13322" s="206">
        <v>43735</v>
      </c>
      <c r="F13322" s="205" t="s">
        <v>209</v>
      </c>
      <c r="G13322" s="205" t="s">
        <v>284</v>
      </c>
      <c r="H13322" s="207" t="s">
        <v>295</v>
      </c>
      <c r="I13322" s="207" t="s">
        <v>2125</v>
      </c>
      <c r="J13322" s="207">
        <v>-9.5</v>
      </c>
      <c r="K13322" s="79" t="str">
        <f>IFERROR(IFERROR(VLOOKUP(I13322,'DE-PARA'!B:D,3,0),VLOOKUP(I13322,'DE-PARA'!C:D,2,0)),"NÃO ENCONTRADO")</f>
        <v>Outras Saídas</v>
      </c>
      <c r="L13322" s="56" t="str">
        <f>VLOOKUP(K13322,'Base -Receita-Despesa'!$B:$AS,1,FALSE)</f>
        <v>Outras Saídas</v>
      </c>
    </row>
    <row r="13323" spans="1:12" x14ac:dyDescent="0.3">
      <c r="A13323" s="286" t="str">
        <f t="shared" si="416"/>
        <v>2019</v>
      </c>
      <c r="B13323" s="205" t="s">
        <v>679</v>
      </c>
      <c r="C13323" s="205" t="s">
        <v>680</v>
      </c>
      <c r="D13323" s="72" t="str">
        <f t="shared" si="417"/>
        <v>set/2019</v>
      </c>
      <c r="E13323" s="206">
        <v>43735</v>
      </c>
      <c r="F13323" s="205" t="s">
        <v>209</v>
      </c>
      <c r="G13323" s="205" t="s">
        <v>284</v>
      </c>
      <c r="H13323" s="207" t="s">
        <v>295</v>
      </c>
      <c r="I13323" s="207" t="s">
        <v>2125</v>
      </c>
      <c r="J13323" s="207">
        <v>-9.5</v>
      </c>
      <c r="K13323" s="79" t="str">
        <f>IFERROR(IFERROR(VLOOKUP(I13323,'DE-PARA'!B:D,3,0),VLOOKUP(I13323,'DE-PARA'!C:D,2,0)),"NÃO ENCONTRADO")</f>
        <v>Outras Saídas</v>
      </c>
      <c r="L13323" s="56" t="str">
        <f>VLOOKUP(K13323,'Base -Receita-Despesa'!$B:$AS,1,FALSE)</f>
        <v>Outras Saídas</v>
      </c>
    </row>
    <row r="13324" spans="1:12" x14ac:dyDescent="0.3">
      <c r="A13324" s="286" t="str">
        <f t="shared" si="416"/>
        <v>2019</v>
      </c>
      <c r="B13324" s="205" t="s">
        <v>679</v>
      </c>
      <c r="C13324" s="205" t="s">
        <v>680</v>
      </c>
      <c r="D13324" s="72" t="str">
        <f t="shared" si="417"/>
        <v>set/2019</v>
      </c>
      <c r="E13324" s="206">
        <v>43735</v>
      </c>
      <c r="F13324" s="205" t="s">
        <v>209</v>
      </c>
      <c r="G13324" s="205" t="s">
        <v>284</v>
      </c>
      <c r="H13324" s="207" t="s">
        <v>295</v>
      </c>
      <c r="I13324" s="207" t="s">
        <v>2125</v>
      </c>
      <c r="J13324" s="207">
        <v>-9.5</v>
      </c>
      <c r="K13324" s="79" t="str">
        <f>IFERROR(IFERROR(VLOOKUP(I13324,'DE-PARA'!B:D,3,0),VLOOKUP(I13324,'DE-PARA'!C:D,2,0)),"NÃO ENCONTRADO")</f>
        <v>Outras Saídas</v>
      </c>
      <c r="L13324" s="56" t="str">
        <f>VLOOKUP(K13324,'Base -Receita-Despesa'!$B:$AS,1,FALSE)</f>
        <v>Outras Saídas</v>
      </c>
    </row>
    <row r="13325" spans="1:12" x14ac:dyDescent="0.3">
      <c r="A13325" s="286" t="str">
        <f t="shared" si="416"/>
        <v>2019</v>
      </c>
      <c r="B13325" s="205" t="s">
        <v>679</v>
      </c>
      <c r="C13325" s="205" t="s">
        <v>680</v>
      </c>
      <c r="D13325" s="72" t="str">
        <f t="shared" si="417"/>
        <v>set/2019</v>
      </c>
      <c r="E13325" s="206">
        <v>43735</v>
      </c>
      <c r="F13325" s="205" t="s">
        <v>2172</v>
      </c>
      <c r="G13325" s="205" t="s">
        <v>284</v>
      </c>
      <c r="H13325" s="207" t="s">
        <v>2298</v>
      </c>
      <c r="I13325" s="207" t="s">
        <v>128</v>
      </c>
      <c r="J13325" s="208">
        <v>-1705.06</v>
      </c>
      <c r="K13325" s="79" t="str">
        <f>IFERROR(IFERROR(VLOOKUP(I13325,'DE-PARA'!B:D,3,0),VLOOKUP(I13325,'DE-PARA'!C:D,2,0)),"NÃO ENCONTRADO")</f>
        <v>Pessoal</v>
      </c>
      <c r="L13325" s="56" t="str">
        <f>VLOOKUP(K13325,'Base -Receita-Despesa'!$B:$AS,1,FALSE)</f>
        <v>Pessoal</v>
      </c>
    </row>
    <row r="13326" spans="1:12" x14ac:dyDescent="0.3">
      <c r="A13326" s="286" t="str">
        <f t="shared" si="416"/>
        <v>2019</v>
      </c>
      <c r="B13326" s="205" t="s">
        <v>679</v>
      </c>
      <c r="C13326" s="205" t="s">
        <v>680</v>
      </c>
      <c r="D13326" s="72" t="str">
        <f t="shared" si="417"/>
        <v>set/2019</v>
      </c>
      <c r="E13326" s="206">
        <v>43735</v>
      </c>
      <c r="F13326" s="205" t="s">
        <v>2172</v>
      </c>
      <c r="G13326" s="205" t="s">
        <v>284</v>
      </c>
      <c r="H13326" s="207" t="s">
        <v>2299</v>
      </c>
      <c r="I13326" s="207" t="s">
        <v>128</v>
      </c>
      <c r="J13326" s="208">
        <v>-2817.98</v>
      </c>
      <c r="K13326" s="79" t="str">
        <f>IFERROR(IFERROR(VLOOKUP(I13326,'DE-PARA'!B:D,3,0),VLOOKUP(I13326,'DE-PARA'!C:D,2,0)),"NÃO ENCONTRADO")</f>
        <v>Pessoal</v>
      </c>
      <c r="L13326" s="56" t="str">
        <f>VLOOKUP(K13326,'Base -Receita-Despesa'!$B:$AS,1,FALSE)</f>
        <v>Pessoal</v>
      </c>
    </row>
    <row r="13327" spans="1:12" x14ac:dyDescent="0.3">
      <c r="A13327" s="286" t="str">
        <f t="shared" si="416"/>
        <v>2019</v>
      </c>
      <c r="B13327" s="205" t="s">
        <v>679</v>
      </c>
      <c r="C13327" s="205" t="s">
        <v>680</v>
      </c>
      <c r="D13327" s="72" t="str">
        <f t="shared" si="417"/>
        <v>set/2019</v>
      </c>
      <c r="E13327" s="206">
        <v>43735</v>
      </c>
      <c r="F13327" s="205" t="s">
        <v>2172</v>
      </c>
      <c r="G13327" s="205" t="s">
        <v>284</v>
      </c>
      <c r="H13327" s="207" t="s">
        <v>2300</v>
      </c>
      <c r="I13327" s="207" t="s">
        <v>128</v>
      </c>
      <c r="J13327" s="208">
        <v>-2578.5500000000002</v>
      </c>
      <c r="K13327" s="79" t="str">
        <f>IFERROR(IFERROR(VLOOKUP(I13327,'DE-PARA'!B:D,3,0),VLOOKUP(I13327,'DE-PARA'!C:D,2,0)),"NÃO ENCONTRADO")</f>
        <v>Pessoal</v>
      </c>
      <c r="L13327" s="56" t="str">
        <f>VLOOKUP(K13327,'Base -Receita-Despesa'!$B:$AS,1,FALSE)</f>
        <v>Pessoal</v>
      </c>
    </row>
    <row r="13328" spans="1:12" x14ac:dyDescent="0.3">
      <c r="A13328" s="286" t="str">
        <f t="shared" si="416"/>
        <v>2019</v>
      </c>
      <c r="B13328" s="205" t="s">
        <v>679</v>
      </c>
      <c r="C13328" s="205" t="s">
        <v>680</v>
      </c>
      <c r="D13328" s="72" t="str">
        <f t="shared" si="417"/>
        <v>set/2019</v>
      </c>
      <c r="E13328" s="206">
        <v>43735</v>
      </c>
      <c r="F13328" s="205" t="s">
        <v>2172</v>
      </c>
      <c r="G13328" s="205" t="s">
        <v>284</v>
      </c>
      <c r="H13328" s="207" t="s">
        <v>2301</v>
      </c>
      <c r="I13328" s="207" t="s">
        <v>128</v>
      </c>
      <c r="J13328" s="208">
        <v>-3191.13</v>
      </c>
      <c r="K13328" s="79" t="str">
        <f>IFERROR(IFERROR(VLOOKUP(I13328,'DE-PARA'!B:D,3,0),VLOOKUP(I13328,'DE-PARA'!C:D,2,0)),"NÃO ENCONTRADO")</f>
        <v>Pessoal</v>
      </c>
      <c r="L13328" s="56" t="str">
        <f>VLOOKUP(K13328,'Base -Receita-Despesa'!$B:$AS,1,FALSE)</f>
        <v>Pessoal</v>
      </c>
    </row>
    <row r="13329" spans="1:12" x14ac:dyDescent="0.3">
      <c r="A13329" s="286" t="str">
        <f t="shared" si="416"/>
        <v>2019</v>
      </c>
      <c r="B13329" s="205" t="s">
        <v>679</v>
      </c>
      <c r="C13329" s="205" t="s">
        <v>680</v>
      </c>
      <c r="D13329" s="72" t="str">
        <f t="shared" si="417"/>
        <v>set/2019</v>
      </c>
      <c r="E13329" s="206">
        <v>43735</v>
      </c>
      <c r="F13329" s="205" t="s">
        <v>2172</v>
      </c>
      <c r="G13329" s="205" t="s">
        <v>284</v>
      </c>
      <c r="H13329" s="207" t="s">
        <v>2302</v>
      </c>
      <c r="I13329" s="207" t="s">
        <v>128</v>
      </c>
      <c r="J13329" s="208">
        <v>-3134.1</v>
      </c>
      <c r="K13329" s="79" t="str">
        <f>IFERROR(IFERROR(VLOOKUP(I13329,'DE-PARA'!B:D,3,0),VLOOKUP(I13329,'DE-PARA'!C:D,2,0)),"NÃO ENCONTRADO")</f>
        <v>Pessoal</v>
      </c>
      <c r="L13329" s="56" t="str">
        <f>VLOOKUP(K13329,'Base -Receita-Despesa'!$B:$AS,1,FALSE)</f>
        <v>Pessoal</v>
      </c>
    </row>
    <row r="13330" spans="1:12" x14ac:dyDescent="0.3">
      <c r="A13330" s="286" t="str">
        <f t="shared" si="416"/>
        <v>2019</v>
      </c>
      <c r="B13330" s="205" t="s">
        <v>679</v>
      </c>
      <c r="C13330" s="205" t="s">
        <v>680</v>
      </c>
      <c r="D13330" s="72" t="str">
        <f t="shared" si="417"/>
        <v>set/2019</v>
      </c>
      <c r="E13330" s="206">
        <v>43735</v>
      </c>
      <c r="F13330" s="205" t="s">
        <v>2172</v>
      </c>
      <c r="G13330" s="205" t="s">
        <v>284</v>
      </c>
      <c r="H13330" s="207" t="s">
        <v>2200</v>
      </c>
      <c r="I13330" s="207" t="s">
        <v>128</v>
      </c>
      <c r="J13330" s="207">
        <v>-946.09</v>
      </c>
      <c r="K13330" s="79" t="str">
        <f>IFERROR(IFERROR(VLOOKUP(I13330,'DE-PARA'!B:D,3,0),VLOOKUP(I13330,'DE-PARA'!C:D,2,0)),"NÃO ENCONTRADO")</f>
        <v>Pessoal</v>
      </c>
      <c r="L13330" s="56" t="str">
        <f>VLOOKUP(K13330,'Base -Receita-Despesa'!$B:$AS,1,FALSE)</f>
        <v>Pessoal</v>
      </c>
    </row>
    <row r="13331" spans="1:12" x14ac:dyDescent="0.3">
      <c r="A13331" s="286" t="str">
        <f t="shared" si="416"/>
        <v>2019</v>
      </c>
      <c r="B13331" s="205" t="s">
        <v>679</v>
      </c>
      <c r="C13331" s="205" t="s">
        <v>680</v>
      </c>
      <c r="D13331" s="72" t="str">
        <f t="shared" si="417"/>
        <v>set/2019</v>
      </c>
      <c r="E13331" s="206">
        <v>43735</v>
      </c>
      <c r="F13331" s="205" t="s">
        <v>2172</v>
      </c>
      <c r="G13331" s="205" t="s">
        <v>284</v>
      </c>
      <c r="H13331" s="207" t="s">
        <v>2303</v>
      </c>
      <c r="I13331" s="207" t="s">
        <v>128</v>
      </c>
      <c r="J13331" s="208">
        <v>-2578.5500000000002</v>
      </c>
      <c r="K13331" s="79" t="str">
        <f>IFERROR(IFERROR(VLOOKUP(I13331,'DE-PARA'!B:D,3,0),VLOOKUP(I13331,'DE-PARA'!C:D,2,0)),"NÃO ENCONTRADO")</f>
        <v>Pessoal</v>
      </c>
      <c r="L13331" s="56" t="str">
        <f>VLOOKUP(K13331,'Base -Receita-Despesa'!$B:$AS,1,FALSE)</f>
        <v>Pessoal</v>
      </c>
    </row>
    <row r="13332" spans="1:12" x14ac:dyDescent="0.3">
      <c r="A13332" s="286" t="str">
        <f t="shared" si="416"/>
        <v>2019</v>
      </c>
      <c r="B13332" s="205" t="s">
        <v>679</v>
      </c>
      <c r="C13332" s="205" t="s">
        <v>680</v>
      </c>
      <c r="D13332" s="72" t="str">
        <f t="shared" si="417"/>
        <v>set/2019</v>
      </c>
      <c r="E13332" s="206">
        <v>43735</v>
      </c>
      <c r="F13332" s="205" t="s">
        <v>2172</v>
      </c>
      <c r="G13332" s="205" t="s">
        <v>284</v>
      </c>
      <c r="H13332" s="207" t="s">
        <v>2304</v>
      </c>
      <c r="I13332" s="207" t="s">
        <v>128</v>
      </c>
      <c r="J13332" s="208">
        <v>-1455.29</v>
      </c>
      <c r="K13332" s="79" t="str">
        <f>IFERROR(IFERROR(VLOOKUP(I13332,'DE-PARA'!B:D,3,0),VLOOKUP(I13332,'DE-PARA'!C:D,2,0)),"NÃO ENCONTRADO")</f>
        <v>Pessoal</v>
      </c>
      <c r="L13332" s="56" t="str">
        <f>VLOOKUP(K13332,'Base -Receita-Despesa'!$B:$AS,1,FALSE)</f>
        <v>Pessoal</v>
      </c>
    </row>
    <row r="13333" spans="1:12" x14ac:dyDescent="0.3">
      <c r="A13333" s="286" t="str">
        <f t="shared" si="416"/>
        <v>2019</v>
      </c>
      <c r="B13333" s="205" t="s">
        <v>679</v>
      </c>
      <c r="C13333" s="205" t="s">
        <v>680</v>
      </c>
      <c r="D13333" s="72" t="str">
        <f t="shared" si="417"/>
        <v>set/2019</v>
      </c>
      <c r="E13333" s="206">
        <v>43735</v>
      </c>
      <c r="F13333" s="205" t="s">
        <v>2172</v>
      </c>
      <c r="G13333" s="205" t="s">
        <v>284</v>
      </c>
      <c r="H13333" s="207" t="s">
        <v>2305</v>
      </c>
      <c r="I13333" s="207" t="s">
        <v>128</v>
      </c>
      <c r="J13333" s="208">
        <v>-1763.54</v>
      </c>
      <c r="K13333" s="79" t="str">
        <f>IFERROR(IFERROR(VLOOKUP(I13333,'DE-PARA'!B:D,3,0),VLOOKUP(I13333,'DE-PARA'!C:D,2,0)),"NÃO ENCONTRADO")</f>
        <v>Pessoal</v>
      </c>
      <c r="L13333" s="56" t="str">
        <f>VLOOKUP(K13333,'Base -Receita-Despesa'!$B:$AS,1,FALSE)</f>
        <v>Pessoal</v>
      </c>
    </row>
    <row r="13334" spans="1:12" x14ac:dyDescent="0.3">
      <c r="A13334" s="286" t="str">
        <f t="shared" si="416"/>
        <v>2019</v>
      </c>
      <c r="B13334" s="205" t="s">
        <v>679</v>
      </c>
      <c r="C13334" s="205" t="s">
        <v>680</v>
      </c>
      <c r="D13334" s="72" t="str">
        <f t="shared" si="417"/>
        <v>set/2019</v>
      </c>
      <c r="E13334" s="206">
        <v>43735</v>
      </c>
      <c r="F13334" s="205" t="s">
        <v>2172</v>
      </c>
      <c r="G13334" s="205" t="s">
        <v>284</v>
      </c>
      <c r="H13334" s="207" t="s">
        <v>2306</v>
      </c>
      <c r="I13334" s="207" t="s">
        <v>128</v>
      </c>
      <c r="J13334" s="208">
        <v>-2470.5300000000002</v>
      </c>
      <c r="K13334" s="79" t="str">
        <f>IFERROR(IFERROR(VLOOKUP(I13334,'DE-PARA'!B:D,3,0),VLOOKUP(I13334,'DE-PARA'!C:D,2,0)),"NÃO ENCONTRADO")</f>
        <v>Pessoal</v>
      </c>
      <c r="L13334" s="56" t="str">
        <f>VLOOKUP(K13334,'Base -Receita-Despesa'!$B:$AS,1,FALSE)</f>
        <v>Pessoal</v>
      </c>
    </row>
    <row r="13335" spans="1:12" x14ac:dyDescent="0.3">
      <c r="A13335" s="286" t="str">
        <f t="shared" si="416"/>
        <v>2019</v>
      </c>
      <c r="B13335" s="205" t="s">
        <v>679</v>
      </c>
      <c r="C13335" s="205" t="s">
        <v>680</v>
      </c>
      <c r="D13335" s="72" t="str">
        <f t="shared" si="417"/>
        <v>set/2019</v>
      </c>
      <c r="E13335" s="206">
        <v>43735</v>
      </c>
      <c r="F13335" s="205" t="s">
        <v>2172</v>
      </c>
      <c r="G13335" s="205" t="s">
        <v>284</v>
      </c>
      <c r="H13335" s="207" t="s">
        <v>2307</v>
      </c>
      <c r="I13335" s="207" t="s">
        <v>128</v>
      </c>
      <c r="J13335" s="208">
        <v>-2791.3</v>
      </c>
      <c r="K13335" s="79" t="str">
        <f>IFERROR(IFERROR(VLOOKUP(I13335,'DE-PARA'!B:D,3,0),VLOOKUP(I13335,'DE-PARA'!C:D,2,0)),"NÃO ENCONTRADO")</f>
        <v>Pessoal</v>
      </c>
      <c r="L13335" s="56" t="str">
        <f>VLOOKUP(K13335,'Base -Receita-Despesa'!$B:$AS,1,FALSE)</f>
        <v>Pessoal</v>
      </c>
    </row>
    <row r="13336" spans="1:12" x14ac:dyDescent="0.3">
      <c r="A13336" s="286" t="str">
        <f t="shared" si="416"/>
        <v>2019</v>
      </c>
      <c r="B13336" s="205" t="s">
        <v>679</v>
      </c>
      <c r="C13336" s="205" t="s">
        <v>680</v>
      </c>
      <c r="D13336" s="72" t="str">
        <f t="shared" si="417"/>
        <v>set/2019</v>
      </c>
      <c r="E13336" s="206">
        <v>43735</v>
      </c>
      <c r="F13336" s="205" t="s">
        <v>2172</v>
      </c>
      <c r="G13336" s="205" t="s">
        <v>284</v>
      </c>
      <c r="H13336" s="207" t="s">
        <v>2308</v>
      </c>
      <c r="I13336" s="207" t="s">
        <v>128</v>
      </c>
      <c r="J13336" s="208">
        <v>-1595.77</v>
      </c>
      <c r="K13336" s="79" t="str">
        <f>IFERROR(IFERROR(VLOOKUP(I13336,'DE-PARA'!B:D,3,0),VLOOKUP(I13336,'DE-PARA'!C:D,2,0)),"NÃO ENCONTRADO")</f>
        <v>Pessoal</v>
      </c>
      <c r="L13336" s="56" t="str">
        <f>VLOOKUP(K13336,'Base -Receita-Despesa'!$B:$AS,1,FALSE)</f>
        <v>Pessoal</v>
      </c>
    </row>
    <row r="13337" spans="1:12" x14ac:dyDescent="0.3">
      <c r="A13337" s="286" t="str">
        <f t="shared" si="416"/>
        <v>2019</v>
      </c>
      <c r="B13337" s="205" t="s">
        <v>679</v>
      </c>
      <c r="C13337" s="205" t="s">
        <v>680</v>
      </c>
      <c r="D13337" s="72" t="str">
        <f t="shared" si="417"/>
        <v>set/2019</v>
      </c>
      <c r="E13337" s="206">
        <v>43735</v>
      </c>
      <c r="F13337" s="205" t="s">
        <v>2172</v>
      </c>
      <c r="G13337" s="205" t="s">
        <v>284</v>
      </c>
      <c r="H13337" s="207" t="s">
        <v>967</v>
      </c>
      <c r="I13337" s="207" t="s">
        <v>128</v>
      </c>
      <c r="J13337" s="208">
        <v>-5196.4399999999996</v>
      </c>
      <c r="K13337" s="79" t="str">
        <f>IFERROR(IFERROR(VLOOKUP(I13337,'DE-PARA'!B:D,3,0),VLOOKUP(I13337,'DE-PARA'!C:D,2,0)),"NÃO ENCONTRADO")</f>
        <v>Pessoal</v>
      </c>
      <c r="L13337" s="56" t="str">
        <f>VLOOKUP(K13337,'Base -Receita-Despesa'!$B:$AS,1,FALSE)</f>
        <v>Pessoal</v>
      </c>
    </row>
    <row r="13338" spans="1:12" x14ac:dyDescent="0.3">
      <c r="A13338" s="286" t="str">
        <f t="shared" si="416"/>
        <v>2019</v>
      </c>
      <c r="B13338" s="205" t="s">
        <v>679</v>
      </c>
      <c r="C13338" s="205" t="s">
        <v>680</v>
      </c>
      <c r="D13338" s="72" t="str">
        <f t="shared" si="417"/>
        <v>set/2019</v>
      </c>
      <c r="E13338" s="206">
        <v>43735</v>
      </c>
      <c r="F13338" s="205" t="s">
        <v>2172</v>
      </c>
      <c r="G13338" s="205" t="s">
        <v>284</v>
      </c>
      <c r="H13338" s="207" t="s">
        <v>1049</v>
      </c>
      <c r="I13338" s="207" t="s">
        <v>128</v>
      </c>
      <c r="J13338" s="208">
        <v>-2186.75</v>
      </c>
      <c r="K13338" s="79" t="str">
        <f>IFERROR(IFERROR(VLOOKUP(I13338,'DE-PARA'!B:D,3,0),VLOOKUP(I13338,'DE-PARA'!C:D,2,0)),"NÃO ENCONTRADO")</f>
        <v>Pessoal</v>
      </c>
      <c r="L13338" s="56" t="str">
        <f>VLOOKUP(K13338,'Base -Receita-Despesa'!$B:$AS,1,FALSE)</f>
        <v>Pessoal</v>
      </c>
    </row>
    <row r="13339" spans="1:12" x14ac:dyDescent="0.3">
      <c r="A13339" s="286" t="str">
        <f t="shared" si="416"/>
        <v>2019</v>
      </c>
      <c r="B13339" s="205" t="s">
        <v>679</v>
      </c>
      <c r="C13339" s="205" t="s">
        <v>680</v>
      </c>
      <c r="D13339" s="72" t="str">
        <f t="shared" si="417"/>
        <v>set/2019</v>
      </c>
      <c r="E13339" s="206">
        <v>43735</v>
      </c>
      <c r="F13339" s="205" t="s">
        <v>513</v>
      </c>
      <c r="G13339" s="205" t="s">
        <v>284</v>
      </c>
      <c r="H13339" s="207" t="s">
        <v>203</v>
      </c>
      <c r="I13339" s="207" t="s">
        <v>289</v>
      </c>
      <c r="J13339" s="208">
        <v>508864.49</v>
      </c>
      <c r="K13339" s="79" t="str">
        <f>IFERROR(IFERROR(VLOOKUP(I13339,'DE-PARA'!B:D,3,0),VLOOKUP(I13339,'DE-PARA'!C:D,2,0)),"NÃO ENCONTRADO")</f>
        <v>Entrada Conta Aplicação (+)</v>
      </c>
      <c r="L13339" s="56" t="str">
        <f>VLOOKUP(K13339,'Base -Receita-Despesa'!$B:$AS,1,FALSE)</f>
        <v>ENTRADA CONTA APLICAÇÃO (+)</v>
      </c>
    </row>
    <row r="13340" spans="1:12" x14ac:dyDescent="0.3">
      <c r="A13340" s="286" t="str">
        <f t="shared" si="416"/>
        <v>2019</v>
      </c>
      <c r="B13340" s="205" t="s">
        <v>681</v>
      </c>
      <c r="C13340" s="205" t="s">
        <v>680</v>
      </c>
      <c r="D13340" s="72" t="str">
        <f t="shared" si="417"/>
        <v>set/2019</v>
      </c>
      <c r="E13340" s="206">
        <v>43738</v>
      </c>
      <c r="F13340" s="205" t="s">
        <v>1606</v>
      </c>
      <c r="G13340" s="205" t="s">
        <v>284</v>
      </c>
      <c r="H13340" s="207" t="s">
        <v>1876</v>
      </c>
      <c r="I13340" s="207" t="s">
        <v>201</v>
      </c>
      <c r="J13340" s="208">
        <v>-3106701.86</v>
      </c>
      <c r="K13340" s="79" t="str">
        <f>IFERROR(IFERROR(VLOOKUP(I13340,'DE-PARA'!B:D,3,0),VLOOKUP(I13340,'DE-PARA'!C:D,2,0)),"NÃO ENCONTRADO")</f>
        <v>Saídas Da C/A Por Regates (-)</v>
      </c>
      <c r="L13340" s="56" t="str">
        <f>VLOOKUP(K13340,'Base -Receita-Despesa'!$B:$AS,1,FALSE)</f>
        <v>SAÍDAS DA C/A POR REGATES (-)</v>
      </c>
    </row>
    <row r="13341" spans="1:12" x14ac:dyDescent="0.3">
      <c r="A13341" s="286" t="str">
        <f t="shared" si="416"/>
        <v>2019</v>
      </c>
      <c r="B13341" s="205" t="s">
        <v>681</v>
      </c>
      <c r="C13341" s="205" t="s">
        <v>680</v>
      </c>
      <c r="D13341" s="72" t="str">
        <f t="shared" si="417"/>
        <v>set/2019</v>
      </c>
      <c r="E13341" s="206">
        <v>43738</v>
      </c>
      <c r="F13341" s="205" t="s">
        <v>140</v>
      </c>
      <c r="G13341" s="205" t="s">
        <v>284</v>
      </c>
      <c r="H13341" s="207" t="s">
        <v>140</v>
      </c>
      <c r="I13341" s="207" t="s">
        <v>224</v>
      </c>
      <c r="J13341" s="208">
        <v>3106701.86</v>
      </c>
      <c r="K13341" s="79" t="str">
        <f>IFERROR(IFERROR(VLOOKUP(I13341,'DE-PARA'!B:D,3,0),VLOOKUP(I13341,'DE-PARA'!C:D,2,0)),"NÃO ENCONTRADO")</f>
        <v>Repasses Contrato de Gestão</v>
      </c>
      <c r="L13341" s="56" t="str">
        <f>VLOOKUP(K13341,'Base -Receita-Despesa'!$B:$AS,1,FALSE)</f>
        <v>Repasses Contrato de Gestão</v>
      </c>
    </row>
    <row r="13342" spans="1:12" x14ac:dyDescent="0.3">
      <c r="A13342" s="286" t="str">
        <f t="shared" si="416"/>
        <v>2019</v>
      </c>
      <c r="B13342" s="205" t="s">
        <v>681</v>
      </c>
      <c r="C13342" s="205" t="s">
        <v>680</v>
      </c>
      <c r="D13342" s="72" t="str">
        <f t="shared" si="417"/>
        <v>set/2019</v>
      </c>
      <c r="E13342" s="206">
        <v>43738</v>
      </c>
      <c r="F13342" s="205" t="s">
        <v>200</v>
      </c>
      <c r="G13342" s="205" t="s">
        <v>284</v>
      </c>
      <c r="H13342" s="207" t="s">
        <v>1875</v>
      </c>
      <c r="I13342" s="207" t="s">
        <v>123</v>
      </c>
      <c r="J13342" s="208">
        <v>-22337.4</v>
      </c>
      <c r="K13342" s="79" t="str">
        <f>IFERROR(IFERROR(VLOOKUP(I13342,'DE-PARA'!B:D,3,0),VLOOKUP(I13342,'DE-PARA'!C:D,2,0)),"NÃO ENCONTRADO")</f>
        <v>TEV – Transferências Entre Contas (Entradas)</v>
      </c>
      <c r="L13342" s="56" t="str">
        <f>VLOOKUP(K13342,'Base -Receita-Despesa'!$B:$AS,1,FALSE)</f>
        <v>TEV – Transferências Entre Contas (Entradas)</v>
      </c>
    </row>
    <row r="13343" spans="1:12" x14ac:dyDescent="0.3">
      <c r="A13343" s="286" t="str">
        <f t="shared" si="416"/>
        <v>2019</v>
      </c>
      <c r="B13343" s="205" t="s">
        <v>681</v>
      </c>
      <c r="C13343" s="205" t="s">
        <v>680</v>
      </c>
      <c r="D13343" s="72" t="str">
        <f t="shared" si="417"/>
        <v>set/2019</v>
      </c>
      <c r="E13343" s="206">
        <v>43738</v>
      </c>
      <c r="F13343" s="205" t="s">
        <v>513</v>
      </c>
      <c r="G13343" s="205" t="s">
        <v>284</v>
      </c>
      <c r="H13343" s="207" t="s">
        <v>203</v>
      </c>
      <c r="I13343" s="207" t="s">
        <v>289</v>
      </c>
      <c r="J13343" s="208">
        <v>22337.4</v>
      </c>
      <c r="K13343" s="79" t="str">
        <f>IFERROR(IFERROR(VLOOKUP(I13343,'DE-PARA'!B:D,3,0),VLOOKUP(I13343,'DE-PARA'!C:D,2,0)),"NÃO ENCONTRADO")</f>
        <v>Entrada Conta Aplicação (+)</v>
      </c>
      <c r="L13343" s="56" t="str">
        <f>VLOOKUP(K13343,'Base -Receita-Despesa'!$B:$AS,1,FALSE)</f>
        <v>ENTRADA CONTA APLICAÇÃO (+)</v>
      </c>
    </row>
    <row r="13344" spans="1:12" x14ac:dyDescent="0.3">
      <c r="A13344" s="286" t="str">
        <f t="shared" si="416"/>
        <v>2019</v>
      </c>
      <c r="B13344" s="205" t="s">
        <v>679</v>
      </c>
      <c r="C13344" s="205" t="s">
        <v>680</v>
      </c>
      <c r="D13344" s="72" t="str">
        <f t="shared" si="417"/>
        <v>set/2019</v>
      </c>
      <c r="E13344" s="206">
        <v>43738</v>
      </c>
      <c r="F13344" s="205" t="s">
        <v>200</v>
      </c>
      <c r="G13344" s="205" t="s">
        <v>284</v>
      </c>
      <c r="H13344" s="207" t="s">
        <v>1875</v>
      </c>
      <c r="I13344" s="207" t="s">
        <v>123</v>
      </c>
      <c r="J13344" s="208">
        <v>22337.4</v>
      </c>
      <c r="K13344" s="79" t="str">
        <f>IFERROR(IFERROR(VLOOKUP(I13344,'DE-PARA'!B:D,3,0),VLOOKUP(I13344,'DE-PARA'!C:D,2,0)),"NÃO ENCONTRADO")</f>
        <v>TEV – Transferências Entre Contas (Entradas)</v>
      </c>
      <c r="L13344" s="56" t="str">
        <f>VLOOKUP(K13344,'Base -Receita-Despesa'!$B:$AS,1,FALSE)</f>
        <v>TEV – Transferências Entre Contas (Entradas)</v>
      </c>
    </row>
    <row r="13345" spans="1:12" x14ac:dyDescent="0.3">
      <c r="A13345" s="286" t="str">
        <f t="shared" si="416"/>
        <v>2019</v>
      </c>
      <c r="B13345" s="205" t="s">
        <v>679</v>
      </c>
      <c r="C13345" s="205" t="s">
        <v>680</v>
      </c>
      <c r="D13345" s="72" t="str">
        <f t="shared" si="417"/>
        <v>set/2019</v>
      </c>
      <c r="E13345" s="206">
        <v>43738</v>
      </c>
      <c r="F13345" s="205" t="s">
        <v>210</v>
      </c>
      <c r="G13345" s="205" t="s">
        <v>284</v>
      </c>
      <c r="H13345" s="207" t="s">
        <v>210</v>
      </c>
      <c r="I13345" s="207" t="s">
        <v>139</v>
      </c>
      <c r="J13345" s="207">
        <v>15.68</v>
      </c>
      <c r="K13345" s="79" t="str">
        <f>IFERROR(IFERROR(VLOOKUP(I13345,'DE-PARA'!B:D,3,0),VLOOKUP(I13345,'DE-PARA'!C:D,2,0)),"NÃO ENCONTRADO")</f>
        <v>Outras Saídas</v>
      </c>
      <c r="L13345" s="56" t="str">
        <f>VLOOKUP(K13345,'Base -Receita-Despesa'!$B:$AS,1,FALSE)</f>
        <v>Outras Saídas</v>
      </c>
    </row>
    <row r="13346" spans="1:12" x14ac:dyDescent="0.3">
      <c r="A13346" s="286" t="str">
        <f t="shared" si="416"/>
        <v>2019</v>
      </c>
      <c r="B13346" s="205" t="s">
        <v>679</v>
      </c>
      <c r="C13346" s="205" t="s">
        <v>680</v>
      </c>
      <c r="D13346" s="72" t="str">
        <f t="shared" si="417"/>
        <v>set/2019</v>
      </c>
      <c r="E13346" s="206">
        <v>43738</v>
      </c>
      <c r="F13346" s="205">
        <v>371916</v>
      </c>
      <c r="G13346" s="205" t="s">
        <v>284</v>
      </c>
      <c r="H13346" s="207" t="s">
        <v>1027</v>
      </c>
      <c r="I13346" s="207" t="s">
        <v>242</v>
      </c>
      <c r="J13346" s="207">
        <v>-986.75</v>
      </c>
      <c r="K13346" s="79" t="str">
        <f>IFERROR(IFERROR(VLOOKUP(I13346,'DE-PARA'!B:D,3,0),VLOOKUP(I13346,'DE-PARA'!C:D,2,0)),"NÃO ENCONTRADO")</f>
        <v>Materiais</v>
      </c>
      <c r="L13346" s="56" t="str">
        <f>VLOOKUP(K13346,'Base -Receita-Despesa'!$B:$AS,1,FALSE)</f>
        <v>Materiais</v>
      </c>
    </row>
    <row r="13347" spans="1:12" x14ac:dyDescent="0.3">
      <c r="A13347" s="286" t="str">
        <f t="shared" si="416"/>
        <v>2019</v>
      </c>
      <c r="B13347" s="205" t="s">
        <v>679</v>
      </c>
      <c r="C13347" s="205" t="s">
        <v>680</v>
      </c>
      <c r="D13347" s="72" t="str">
        <f t="shared" si="417"/>
        <v>set/2019</v>
      </c>
      <c r="E13347" s="206">
        <v>43738</v>
      </c>
      <c r="F13347" s="205">
        <v>330801</v>
      </c>
      <c r="G13347" s="205" t="s">
        <v>284</v>
      </c>
      <c r="H13347" s="207" t="s">
        <v>1027</v>
      </c>
      <c r="I13347" s="207" t="s">
        <v>242</v>
      </c>
      <c r="J13347" s="207">
        <v>-281.54000000000002</v>
      </c>
      <c r="K13347" s="79" t="str">
        <f>IFERROR(IFERROR(VLOOKUP(I13347,'DE-PARA'!B:D,3,0),VLOOKUP(I13347,'DE-PARA'!C:D,2,0)),"NÃO ENCONTRADO")</f>
        <v>Materiais</v>
      </c>
      <c r="L13347" s="56" t="str">
        <f>VLOOKUP(K13347,'Base -Receita-Despesa'!$B:$AS,1,FALSE)</f>
        <v>Materiais</v>
      </c>
    </row>
    <row r="13348" spans="1:12" x14ac:dyDescent="0.3">
      <c r="A13348" s="286" t="str">
        <f t="shared" si="416"/>
        <v>2019</v>
      </c>
      <c r="B13348" s="205" t="s">
        <v>679</v>
      </c>
      <c r="C13348" s="205" t="s">
        <v>680</v>
      </c>
      <c r="D13348" s="72" t="str">
        <f t="shared" si="417"/>
        <v>set/2019</v>
      </c>
      <c r="E13348" s="206">
        <v>43738</v>
      </c>
      <c r="F13348" s="205">
        <v>312688</v>
      </c>
      <c r="G13348" s="205" t="s">
        <v>284</v>
      </c>
      <c r="H13348" s="207" t="s">
        <v>1027</v>
      </c>
      <c r="I13348" s="207" t="s">
        <v>242</v>
      </c>
      <c r="J13348" s="208">
        <v>-2675.26</v>
      </c>
      <c r="K13348" s="79" t="str">
        <f>IFERROR(IFERROR(VLOOKUP(I13348,'DE-PARA'!B:D,3,0),VLOOKUP(I13348,'DE-PARA'!C:D,2,0)),"NÃO ENCONTRADO")</f>
        <v>Materiais</v>
      </c>
      <c r="L13348" s="56" t="str">
        <f>VLOOKUP(K13348,'Base -Receita-Despesa'!$B:$AS,1,FALSE)</f>
        <v>Materiais</v>
      </c>
    </row>
    <row r="13349" spans="1:12" x14ac:dyDescent="0.3">
      <c r="A13349" s="286" t="str">
        <f t="shared" si="416"/>
        <v>2019</v>
      </c>
      <c r="B13349" s="205" t="s">
        <v>679</v>
      </c>
      <c r="C13349" s="205" t="s">
        <v>680</v>
      </c>
      <c r="D13349" s="72" t="str">
        <f t="shared" si="417"/>
        <v>set/2019</v>
      </c>
      <c r="E13349" s="206">
        <v>43738</v>
      </c>
      <c r="F13349" s="205">
        <v>298764</v>
      </c>
      <c r="G13349" s="205" t="s">
        <v>284</v>
      </c>
      <c r="H13349" s="207" t="s">
        <v>1027</v>
      </c>
      <c r="I13349" s="207" t="s">
        <v>242</v>
      </c>
      <c r="J13349" s="208">
        <v>-2574.92</v>
      </c>
      <c r="K13349" s="79" t="str">
        <f>IFERROR(IFERROR(VLOOKUP(I13349,'DE-PARA'!B:D,3,0),VLOOKUP(I13349,'DE-PARA'!C:D,2,0)),"NÃO ENCONTRADO")</f>
        <v>Materiais</v>
      </c>
      <c r="L13349" s="56" t="str">
        <f>VLOOKUP(K13349,'Base -Receita-Despesa'!$B:$AS,1,FALSE)</f>
        <v>Materiais</v>
      </c>
    </row>
    <row r="13350" spans="1:12" x14ac:dyDescent="0.3">
      <c r="A13350" s="286" t="str">
        <f t="shared" si="416"/>
        <v>2019</v>
      </c>
      <c r="B13350" s="205" t="s">
        <v>679</v>
      </c>
      <c r="C13350" s="205" t="s">
        <v>680</v>
      </c>
      <c r="D13350" s="72" t="str">
        <f t="shared" si="417"/>
        <v>set/2019</v>
      </c>
      <c r="E13350" s="206">
        <v>43738</v>
      </c>
      <c r="F13350" s="205">
        <v>314000</v>
      </c>
      <c r="G13350" s="205" t="s">
        <v>284</v>
      </c>
      <c r="H13350" s="207" t="s">
        <v>1027</v>
      </c>
      <c r="I13350" s="207" t="s">
        <v>242</v>
      </c>
      <c r="J13350" s="208">
        <v>-2159.4299999999998</v>
      </c>
      <c r="K13350" s="79" t="str">
        <f>IFERROR(IFERROR(VLOOKUP(I13350,'DE-PARA'!B:D,3,0),VLOOKUP(I13350,'DE-PARA'!C:D,2,0)),"NÃO ENCONTRADO")</f>
        <v>Materiais</v>
      </c>
      <c r="L13350" s="56" t="str">
        <f>VLOOKUP(K13350,'Base -Receita-Despesa'!$B:$AS,1,FALSE)</f>
        <v>Materiais</v>
      </c>
    </row>
    <row r="13351" spans="1:12" x14ac:dyDescent="0.3">
      <c r="A13351" s="286" t="str">
        <f t="shared" si="416"/>
        <v>2019</v>
      </c>
      <c r="B13351" s="205" t="s">
        <v>679</v>
      </c>
      <c r="C13351" s="205" t="s">
        <v>680</v>
      </c>
      <c r="D13351" s="72" t="str">
        <f t="shared" si="417"/>
        <v>set/2019</v>
      </c>
      <c r="E13351" s="206">
        <v>43738</v>
      </c>
      <c r="F13351" s="205">
        <v>311255</v>
      </c>
      <c r="G13351" s="205" t="s">
        <v>284</v>
      </c>
      <c r="H13351" s="207" t="s">
        <v>1027</v>
      </c>
      <c r="I13351" s="207" t="s">
        <v>242</v>
      </c>
      <c r="J13351" s="207">
        <v>-525.02</v>
      </c>
      <c r="K13351" s="79" t="str">
        <f>IFERROR(IFERROR(VLOOKUP(I13351,'DE-PARA'!B:D,3,0),VLOOKUP(I13351,'DE-PARA'!C:D,2,0)),"NÃO ENCONTRADO")</f>
        <v>Materiais</v>
      </c>
      <c r="L13351" s="56" t="str">
        <f>VLOOKUP(K13351,'Base -Receita-Despesa'!$B:$AS,1,FALSE)</f>
        <v>Materiais</v>
      </c>
    </row>
    <row r="13352" spans="1:12" x14ac:dyDescent="0.3">
      <c r="A13352" s="286" t="str">
        <f t="shared" si="416"/>
        <v>2019</v>
      </c>
      <c r="B13352" s="205" t="s">
        <v>679</v>
      </c>
      <c r="C13352" s="205" t="s">
        <v>680</v>
      </c>
      <c r="D13352" s="72" t="str">
        <f t="shared" si="417"/>
        <v>set/2019</v>
      </c>
      <c r="E13352" s="206">
        <v>43738</v>
      </c>
      <c r="F13352" s="205">
        <v>337958</v>
      </c>
      <c r="G13352" s="205" t="s">
        <v>284</v>
      </c>
      <c r="H13352" s="207" t="s">
        <v>1027</v>
      </c>
      <c r="I13352" s="207" t="s">
        <v>242</v>
      </c>
      <c r="J13352" s="208">
        <v>-1215.93</v>
      </c>
      <c r="K13352" s="79" t="str">
        <f>IFERROR(IFERROR(VLOOKUP(I13352,'DE-PARA'!B:D,3,0),VLOOKUP(I13352,'DE-PARA'!C:D,2,0)),"NÃO ENCONTRADO")</f>
        <v>Materiais</v>
      </c>
      <c r="L13352" s="56" t="str">
        <f>VLOOKUP(K13352,'Base -Receita-Despesa'!$B:$AS,1,FALSE)</f>
        <v>Materiais</v>
      </c>
    </row>
    <row r="13353" spans="1:12" x14ac:dyDescent="0.3">
      <c r="A13353" s="286" t="str">
        <f t="shared" si="416"/>
        <v>2019</v>
      </c>
      <c r="B13353" s="205" t="s">
        <v>679</v>
      </c>
      <c r="C13353" s="205" t="s">
        <v>680</v>
      </c>
      <c r="D13353" s="72" t="str">
        <f t="shared" si="417"/>
        <v>set/2019</v>
      </c>
      <c r="E13353" s="206">
        <v>43738</v>
      </c>
      <c r="F13353" s="205">
        <v>337541</v>
      </c>
      <c r="G13353" s="205" t="s">
        <v>284</v>
      </c>
      <c r="H13353" s="207" t="s">
        <v>1027</v>
      </c>
      <c r="I13353" s="207" t="s">
        <v>242</v>
      </c>
      <c r="J13353" s="207">
        <v>-385</v>
      </c>
      <c r="K13353" s="79" t="str">
        <f>IFERROR(IFERROR(VLOOKUP(I13353,'DE-PARA'!B:D,3,0),VLOOKUP(I13353,'DE-PARA'!C:D,2,0)),"NÃO ENCONTRADO")</f>
        <v>Materiais</v>
      </c>
      <c r="L13353" s="56" t="str">
        <f>VLOOKUP(K13353,'Base -Receita-Despesa'!$B:$AS,1,FALSE)</f>
        <v>Materiais</v>
      </c>
    </row>
    <row r="13354" spans="1:12" x14ac:dyDescent="0.3">
      <c r="A13354" s="286" t="str">
        <f t="shared" si="416"/>
        <v>2019</v>
      </c>
      <c r="B13354" s="205" t="s">
        <v>679</v>
      </c>
      <c r="C13354" s="205" t="s">
        <v>680</v>
      </c>
      <c r="D13354" s="72" t="str">
        <f t="shared" si="417"/>
        <v>set/2019</v>
      </c>
      <c r="E13354" s="206">
        <v>43738</v>
      </c>
      <c r="F13354" s="205">
        <v>337536</v>
      </c>
      <c r="G13354" s="205" t="s">
        <v>284</v>
      </c>
      <c r="H13354" s="207" t="s">
        <v>1027</v>
      </c>
      <c r="I13354" s="207" t="s">
        <v>242</v>
      </c>
      <c r="J13354" s="207">
        <v>-92.63</v>
      </c>
      <c r="K13354" s="79" t="str">
        <f>IFERROR(IFERROR(VLOOKUP(I13354,'DE-PARA'!B:D,3,0),VLOOKUP(I13354,'DE-PARA'!C:D,2,0)),"NÃO ENCONTRADO")</f>
        <v>Materiais</v>
      </c>
      <c r="L13354" s="56" t="str">
        <f>VLOOKUP(K13354,'Base -Receita-Despesa'!$B:$AS,1,FALSE)</f>
        <v>Materiais</v>
      </c>
    </row>
    <row r="13355" spans="1:12" x14ac:dyDescent="0.3">
      <c r="A13355" s="286" t="str">
        <f t="shared" si="416"/>
        <v>2019</v>
      </c>
      <c r="B13355" s="205" t="s">
        <v>679</v>
      </c>
      <c r="C13355" s="205" t="s">
        <v>680</v>
      </c>
      <c r="D13355" s="72" t="str">
        <f t="shared" si="417"/>
        <v>set/2019</v>
      </c>
      <c r="E13355" s="206">
        <v>43738</v>
      </c>
      <c r="F13355" s="205">
        <v>337551</v>
      </c>
      <c r="G13355" s="205" t="s">
        <v>284</v>
      </c>
      <c r="H13355" s="207" t="s">
        <v>1027</v>
      </c>
      <c r="I13355" s="207" t="s">
        <v>242</v>
      </c>
      <c r="J13355" s="207">
        <v>-54.53</v>
      </c>
      <c r="K13355" s="79" t="str">
        <f>IFERROR(IFERROR(VLOOKUP(I13355,'DE-PARA'!B:D,3,0),VLOOKUP(I13355,'DE-PARA'!C:D,2,0)),"NÃO ENCONTRADO")</f>
        <v>Materiais</v>
      </c>
      <c r="L13355" s="56" t="str">
        <f>VLOOKUP(K13355,'Base -Receita-Despesa'!$B:$AS,1,FALSE)</f>
        <v>Materiais</v>
      </c>
    </row>
    <row r="13356" spans="1:12" x14ac:dyDescent="0.3">
      <c r="A13356" s="286" t="str">
        <f t="shared" si="416"/>
        <v>2019</v>
      </c>
      <c r="B13356" s="205" t="s">
        <v>679</v>
      </c>
      <c r="C13356" s="205" t="s">
        <v>680</v>
      </c>
      <c r="D13356" s="72" t="str">
        <f t="shared" si="417"/>
        <v>set/2019</v>
      </c>
      <c r="E13356" s="206">
        <v>43738</v>
      </c>
      <c r="F13356" s="205">
        <v>336635</v>
      </c>
      <c r="G13356" s="205" t="s">
        <v>284</v>
      </c>
      <c r="H13356" s="207" t="s">
        <v>1027</v>
      </c>
      <c r="I13356" s="207" t="s">
        <v>242</v>
      </c>
      <c r="J13356" s="207">
        <v>-321.04000000000002</v>
      </c>
      <c r="K13356" s="79" t="str">
        <f>IFERROR(IFERROR(VLOOKUP(I13356,'DE-PARA'!B:D,3,0),VLOOKUP(I13356,'DE-PARA'!C:D,2,0)),"NÃO ENCONTRADO")</f>
        <v>Materiais</v>
      </c>
      <c r="L13356" s="56" t="str">
        <f>VLOOKUP(K13356,'Base -Receita-Despesa'!$B:$AS,1,FALSE)</f>
        <v>Materiais</v>
      </c>
    </row>
    <row r="13357" spans="1:12" x14ac:dyDescent="0.3">
      <c r="A13357" s="286" t="str">
        <f t="shared" si="416"/>
        <v>2019</v>
      </c>
      <c r="B13357" s="205" t="s">
        <v>679</v>
      </c>
      <c r="C13357" s="205" t="s">
        <v>680</v>
      </c>
      <c r="D13357" s="72" t="str">
        <f t="shared" si="417"/>
        <v>set/2019</v>
      </c>
      <c r="E13357" s="206">
        <v>43738</v>
      </c>
      <c r="F13357" s="205">
        <v>336656</v>
      </c>
      <c r="G13357" s="205" t="s">
        <v>284</v>
      </c>
      <c r="H13357" s="207" t="s">
        <v>1027</v>
      </c>
      <c r="I13357" s="207" t="s">
        <v>242</v>
      </c>
      <c r="J13357" s="207">
        <v>-673.38</v>
      </c>
      <c r="K13357" s="79" t="str">
        <f>IFERROR(IFERROR(VLOOKUP(I13357,'DE-PARA'!B:D,3,0),VLOOKUP(I13357,'DE-PARA'!C:D,2,0)),"NÃO ENCONTRADO")</f>
        <v>Materiais</v>
      </c>
      <c r="L13357" s="56" t="str">
        <f>VLOOKUP(K13357,'Base -Receita-Despesa'!$B:$AS,1,FALSE)</f>
        <v>Materiais</v>
      </c>
    </row>
    <row r="13358" spans="1:12" x14ac:dyDescent="0.3">
      <c r="A13358" s="286" t="str">
        <f t="shared" si="416"/>
        <v>2019</v>
      </c>
      <c r="B13358" s="205" t="s">
        <v>679</v>
      </c>
      <c r="C13358" s="205" t="s">
        <v>680</v>
      </c>
      <c r="D13358" s="72" t="str">
        <f t="shared" si="417"/>
        <v>set/2019</v>
      </c>
      <c r="E13358" s="206">
        <v>43738</v>
      </c>
      <c r="F13358" s="205">
        <v>332200</v>
      </c>
      <c r="G13358" s="205" t="s">
        <v>284</v>
      </c>
      <c r="H13358" s="207" t="s">
        <v>1027</v>
      </c>
      <c r="I13358" s="207" t="s">
        <v>242</v>
      </c>
      <c r="J13358" s="207">
        <v>-246.69</v>
      </c>
      <c r="K13358" s="79" t="str">
        <f>IFERROR(IFERROR(VLOOKUP(I13358,'DE-PARA'!B:D,3,0),VLOOKUP(I13358,'DE-PARA'!C:D,2,0)),"NÃO ENCONTRADO")</f>
        <v>Materiais</v>
      </c>
      <c r="L13358" s="56" t="str">
        <f>VLOOKUP(K13358,'Base -Receita-Despesa'!$B:$AS,1,FALSE)</f>
        <v>Materiais</v>
      </c>
    </row>
    <row r="13359" spans="1:12" x14ac:dyDescent="0.3">
      <c r="A13359" s="286" t="str">
        <f t="shared" si="416"/>
        <v>2019</v>
      </c>
      <c r="B13359" s="205" t="s">
        <v>679</v>
      </c>
      <c r="C13359" s="205" t="s">
        <v>680</v>
      </c>
      <c r="D13359" s="72" t="str">
        <f t="shared" si="417"/>
        <v>set/2019</v>
      </c>
      <c r="E13359" s="206">
        <v>43738</v>
      </c>
      <c r="F13359" s="205">
        <v>349051</v>
      </c>
      <c r="G13359" s="205" t="s">
        <v>284</v>
      </c>
      <c r="H13359" s="207" t="s">
        <v>1027</v>
      </c>
      <c r="I13359" s="207" t="s">
        <v>242</v>
      </c>
      <c r="J13359" s="208">
        <v>-2862.53</v>
      </c>
      <c r="K13359" s="79" t="str">
        <f>IFERROR(IFERROR(VLOOKUP(I13359,'DE-PARA'!B:D,3,0),VLOOKUP(I13359,'DE-PARA'!C:D,2,0)),"NÃO ENCONTRADO")</f>
        <v>Materiais</v>
      </c>
      <c r="L13359" s="56" t="str">
        <f>VLOOKUP(K13359,'Base -Receita-Despesa'!$B:$AS,1,FALSE)</f>
        <v>Materiais</v>
      </c>
    </row>
    <row r="13360" spans="1:12" x14ac:dyDescent="0.3">
      <c r="A13360" s="286" t="str">
        <f t="shared" si="416"/>
        <v>2019</v>
      </c>
      <c r="B13360" s="205" t="s">
        <v>679</v>
      </c>
      <c r="C13360" s="205" t="s">
        <v>680</v>
      </c>
      <c r="D13360" s="72" t="str">
        <f t="shared" si="417"/>
        <v>set/2019</v>
      </c>
      <c r="E13360" s="206">
        <v>43738</v>
      </c>
      <c r="F13360" s="205">
        <v>361763</v>
      </c>
      <c r="G13360" s="205" t="s">
        <v>284</v>
      </c>
      <c r="H13360" s="207" t="s">
        <v>1027</v>
      </c>
      <c r="I13360" s="207" t="s">
        <v>242</v>
      </c>
      <c r="J13360" s="207">
        <v>-517.84</v>
      </c>
      <c r="K13360" s="79" t="str">
        <f>IFERROR(IFERROR(VLOOKUP(I13360,'DE-PARA'!B:D,3,0),VLOOKUP(I13360,'DE-PARA'!C:D,2,0)),"NÃO ENCONTRADO")</f>
        <v>Materiais</v>
      </c>
      <c r="L13360" s="56" t="str">
        <f>VLOOKUP(K13360,'Base -Receita-Despesa'!$B:$AS,1,FALSE)</f>
        <v>Materiais</v>
      </c>
    </row>
    <row r="13361" spans="1:12" x14ac:dyDescent="0.3">
      <c r="A13361" s="286" t="str">
        <f t="shared" si="416"/>
        <v>2019</v>
      </c>
      <c r="B13361" s="205" t="s">
        <v>679</v>
      </c>
      <c r="C13361" s="205" t="s">
        <v>680</v>
      </c>
      <c r="D13361" s="72" t="str">
        <f t="shared" si="417"/>
        <v>set/2019</v>
      </c>
      <c r="E13361" s="206">
        <v>43738</v>
      </c>
      <c r="F13361" s="205">
        <v>366204</v>
      </c>
      <c r="G13361" s="205" t="s">
        <v>284</v>
      </c>
      <c r="H13361" s="207" t="s">
        <v>1027</v>
      </c>
      <c r="I13361" s="207" t="s">
        <v>242</v>
      </c>
      <c r="J13361" s="208">
        <v>-1010.98</v>
      </c>
      <c r="K13361" s="79" t="str">
        <f>IFERROR(IFERROR(VLOOKUP(I13361,'DE-PARA'!B:D,3,0),VLOOKUP(I13361,'DE-PARA'!C:D,2,0)),"NÃO ENCONTRADO")</f>
        <v>Materiais</v>
      </c>
      <c r="L13361" s="56" t="str">
        <f>VLOOKUP(K13361,'Base -Receita-Despesa'!$B:$AS,1,FALSE)</f>
        <v>Materiais</v>
      </c>
    </row>
    <row r="13362" spans="1:12" x14ac:dyDescent="0.3">
      <c r="A13362" s="286" t="str">
        <f t="shared" si="416"/>
        <v>2019</v>
      </c>
      <c r="B13362" s="205" t="s">
        <v>679</v>
      </c>
      <c r="C13362" s="205" t="s">
        <v>680</v>
      </c>
      <c r="D13362" s="72" t="str">
        <f t="shared" si="417"/>
        <v>set/2019</v>
      </c>
      <c r="E13362" s="206">
        <v>43738</v>
      </c>
      <c r="F13362" s="205">
        <v>324583</v>
      </c>
      <c r="G13362" s="205" t="s">
        <v>284</v>
      </c>
      <c r="H13362" s="207" t="s">
        <v>1027</v>
      </c>
      <c r="I13362" s="207" t="s">
        <v>242</v>
      </c>
      <c r="J13362" s="207">
        <v>-393.4</v>
      </c>
      <c r="K13362" s="79" t="str">
        <f>IFERROR(IFERROR(VLOOKUP(I13362,'DE-PARA'!B:D,3,0),VLOOKUP(I13362,'DE-PARA'!C:D,2,0)),"NÃO ENCONTRADO")</f>
        <v>Materiais</v>
      </c>
      <c r="L13362" s="56" t="str">
        <f>VLOOKUP(K13362,'Base -Receita-Despesa'!$B:$AS,1,FALSE)</f>
        <v>Materiais</v>
      </c>
    </row>
    <row r="13363" spans="1:12" x14ac:dyDescent="0.3">
      <c r="A13363" s="286" t="str">
        <f t="shared" si="416"/>
        <v>2019</v>
      </c>
      <c r="B13363" s="205" t="s">
        <v>679</v>
      </c>
      <c r="C13363" s="205" t="s">
        <v>680</v>
      </c>
      <c r="D13363" s="72" t="str">
        <f t="shared" si="417"/>
        <v>set/2019</v>
      </c>
      <c r="E13363" s="206">
        <v>43738</v>
      </c>
      <c r="F13363" s="205">
        <v>341430</v>
      </c>
      <c r="G13363" s="205" t="s">
        <v>284</v>
      </c>
      <c r="H13363" s="207" t="s">
        <v>1027</v>
      </c>
      <c r="I13363" s="207" t="s">
        <v>242</v>
      </c>
      <c r="J13363" s="207">
        <v>-239.9</v>
      </c>
      <c r="K13363" s="79" t="str">
        <f>IFERROR(IFERROR(VLOOKUP(I13363,'DE-PARA'!B:D,3,0),VLOOKUP(I13363,'DE-PARA'!C:D,2,0)),"NÃO ENCONTRADO")</f>
        <v>Materiais</v>
      </c>
      <c r="L13363" s="56" t="str">
        <f>VLOOKUP(K13363,'Base -Receita-Despesa'!$B:$AS,1,FALSE)</f>
        <v>Materiais</v>
      </c>
    </row>
    <row r="13364" spans="1:12" x14ac:dyDescent="0.3">
      <c r="A13364" s="286" t="str">
        <f t="shared" si="416"/>
        <v>2019</v>
      </c>
      <c r="B13364" s="205" t="s">
        <v>679</v>
      </c>
      <c r="C13364" s="205" t="s">
        <v>680</v>
      </c>
      <c r="D13364" s="72" t="str">
        <f t="shared" si="417"/>
        <v>set/2019</v>
      </c>
      <c r="E13364" s="206">
        <v>43738</v>
      </c>
      <c r="F13364" s="205">
        <v>366266</v>
      </c>
      <c r="G13364" s="205" t="s">
        <v>284</v>
      </c>
      <c r="H13364" s="207" t="s">
        <v>1027</v>
      </c>
      <c r="I13364" s="207" t="s">
        <v>242</v>
      </c>
      <c r="J13364" s="207">
        <v>-354.02</v>
      </c>
      <c r="K13364" s="79" t="str">
        <f>IFERROR(IFERROR(VLOOKUP(I13364,'DE-PARA'!B:D,3,0),VLOOKUP(I13364,'DE-PARA'!C:D,2,0)),"NÃO ENCONTRADO")</f>
        <v>Materiais</v>
      </c>
      <c r="L13364" s="56" t="str">
        <f>VLOOKUP(K13364,'Base -Receita-Despesa'!$B:$AS,1,FALSE)</f>
        <v>Materiais</v>
      </c>
    </row>
    <row r="13365" spans="1:12" x14ac:dyDescent="0.3">
      <c r="A13365" s="286" t="str">
        <f t="shared" si="416"/>
        <v>2019</v>
      </c>
      <c r="B13365" s="205" t="s">
        <v>679</v>
      </c>
      <c r="C13365" s="205" t="s">
        <v>680</v>
      </c>
      <c r="D13365" s="72" t="str">
        <f t="shared" si="417"/>
        <v>set/2019</v>
      </c>
      <c r="E13365" s="206">
        <v>43738</v>
      </c>
      <c r="F13365" s="205">
        <v>351170</v>
      </c>
      <c r="G13365" s="205" t="s">
        <v>284</v>
      </c>
      <c r="H13365" s="207" t="s">
        <v>1027</v>
      </c>
      <c r="I13365" s="207" t="s">
        <v>242</v>
      </c>
      <c r="J13365" s="208">
        <v>-1215.93</v>
      </c>
      <c r="K13365" s="79" t="str">
        <f>IFERROR(IFERROR(VLOOKUP(I13365,'DE-PARA'!B:D,3,0),VLOOKUP(I13365,'DE-PARA'!C:D,2,0)),"NÃO ENCONTRADO")</f>
        <v>Materiais</v>
      </c>
      <c r="L13365" s="56" t="str">
        <f>VLOOKUP(K13365,'Base -Receita-Despesa'!$B:$AS,1,FALSE)</f>
        <v>Materiais</v>
      </c>
    </row>
    <row r="13366" spans="1:12" x14ac:dyDescent="0.3">
      <c r="A13366" s="286" t="str">
        <f t="shared" si="416"/>
        <v>2019</v>
      </c>
      <c r="B13366" s="205" t="s">
        <v>679</v>
      </c>
      <c r="C13366" s="205" t="s">
        <v>680</v>
      </c>
      <c r="D13366" s="72" t="str">
        <f t="shared" si="417"/>
        <v>set/2019</v>
      </c>
      <c r="E13366" s="206">
        <v>43738</v>
      </c>
      <c r="F13366" s="205">
        <v>331471</v>
      </c>
      <c r="G13366" s="205" t="s">
        <v>284</v>
      </c>
      <c r="H13366" s="207" t="s">
        <v>1027</v>
      </c>
      <c r="I13366" s="207" t="s">
        <v>242</v>
      </c>
      <c r="J13366" s="207">
        <v>-32.51</v>
      </c>
      <c r="K13366" s="79" t="str">
        <f>IFERROR(IFERROR(VLOOKUP(I13366,'DE-PARA'!B:D,3,0),VLOOKUP(I13366,'DE-PARA'!C:D,2,0)),"NÃO ENCONTRADO")</f>
        <v>Materiais</v>
      </c>
      <c r="L13366" s="56" t="str">
        <f>VLOOKUP(K13366,'Base -Receita-Despesa'!$B:$AS,1,FALSE)</f>
        <v>Materiais</v>
      </c>
    </row>
    <row r="13367" spans="1:12" x14ac:dyDescent="0.3">
      <c r="A13367" s="286" t="str">
        <f t="shared" ref="A13367:A13430" si="418">IF(K13367="NÃO ENCONTRADO",0,RIGHT(D13367,4))</f>
        <v>2019</v>
      </c>
      <c r="B13367" s="205" t="s">
        <v>679</v>
      </c>
      <c r="C13367" s="205" t="s">
        <v>680</v>
      </c>
      <c r="D13367" s="72" t="str">
        <f t="shared" si="417"/>
        <v>set/2019</v>
      </c>
      <c r="E13367" s="206">
        <v>43738</v>
      </c>
      <c r="F13367" s="205">
        <v>330820</v>
      </c>
      <c r="G13367" s="205" t="s">
        <v>284</v>
      </c>
      <c r="H13367" s="207" t="s">
        <v>1027</v>
      </c>
      <c r="I13367" s="207" t="s">
        <v>242</v>
      </c>
      <c r="J13367" s="207">
        <v>-54.53</v>
      </c>
      <c r="K13367" s="79" t="str">
        <f>IFERROR(IFERROR(VLOOKUP(I13367,'DE-PARA'!B:D,3,0),VLOOKUP(I13367,'DE-PARA'!C:D,2,0)),"NÃO ENCONTRADO")</f>
        <v>Materiais</v>
      </c>
      <c r="L13367" s="56" t="str">
        <f>VLOOKUP(K13367,'Base -Receita-Despesa'!$B:$AS,1,FALSE)</f>
        <v>Materiais</v>
      </c>
    </row>
    <row r="13368" spans="1:12" x14ac:dyDescent="0.3">
      <c r="A13368" s="286" t="str">
        <f t="shared" si="418"/>
        <v>2019</v>
      </c>
      <c r="B13368" s="205" t="s">
        <v>679</v>
      </c>
      <c r="C13368" s="205" t="s">
        <v>680</v>
      </c>
      <c r="D13368" s="72" t="str">
        <f t="shared" si="417"/>
        <v>set/2019</v>
      </c>
      <c r="E13368" s="206">
        <v>43738</v>
      </c>
      <c r="F13368" s="205">
        <v>329508</v>
      </c>
      <c r="G13368" s="205" t="s">
        <v>284</v>
      </c>
      <c r="H13368" s="207" t="s">
        <v>1027</v>
      </c>
      <c r="I13368" s="207" t="s">
        <v>242</v>
      </c>
      <c r="J13368" s="207">
        <v>-713.22</v>
      </c>
      <c r="K13368" s="79" t="str">
        <f>IFERROR(IFERROR(VLOOKUP(I13368,'DE-PARA'!B:D,3,0),VLOOKUP(I13368,'DE-PARA'!C:D,2,0)),"NÃO ENCONTRADO")</f>
        <v>Materiais</v>
      </c>
      <c r="L13368" s="56" t="str">
        <f>VLOOKUP(K13368,'Base -Receita-Despesa'!$B:$AS,1,FALSE)</f>
        <v>Materiais</v>
      </c>
    </row>
    <row r="13369" spans="1:12" x14ac:dyDescent="0.3">
      <c r="A13369" s="286" t="str">
        <f t="shared" si="418"/>
        <v>2019</v>
      </c>
      <c r="B13369" s="205" t="s">
        <v>679</v>
      </c>
      <c r="C13369" s="205" t="s">
        <v>680</v>
      </c>
      <c r="D13369" s="72" t="str">
        <f t="shared" si="417"/>
        <v>set/2019</v>
      </c>
      <c r="E13369" s="206">
        <v>43738</v>
      </c>
      <c r="F13369" s="205">
        <v>328891</v>
      </c>
      <c r="G13369" s="205" t="s">
        <v>284</v>
      </c>
      <c r="H13369" s="207" t="s">
        <v>1027</v>
      </c>
      <c r="I13369" s="207" t="s">
        <v>242</v>
      </c>
      <c r="J13369" s="208">
        <v>-1215.93</v>
      </c>
      <c r="K13369" s="79" t="str">
        <f>IFERROR(IFERROR(VLOOKUP(I13369,'DE-PARA'!B:D,3,0),VLOOKUP(I13369,'DE-PARA'!C:D,2,0)),"NÃO ENCONTRADO")</f>
        <v>Materiais</v>
      </c>
      <c r="L13369" s="56" t="str">
        <f>VLOOKUP(K13369,'Base -Receita-Despesa'!$B:$AS,1,FALSE)</f>
        <v>Materiais</v>
      </c>
    </row>
    <row r="13370" spans="1:12" x14ac:dyDescent="0.3">
      <c r="A13370" s="286" t="str">
        <f t="shared" si="418"/>
        <v>2019</v>
      </c>
      <c r="B13370" s="205" t="s">
        <v>679</v>
      </c>
      <c r="C13370" s="205" t="s">
        <v>680</v>
      </c>
      <c r="D13370" s="72" t="str">
        <f t="shared" si="417"/>
        <v>set/2019</v>
      </c>
      <c r="E13370" s="206">
        <v>43738</v>
      </c>
      <c r="F13370" s="205">
        <v>340356</v>
      </c>
      <c r="G13370" s="205" t="s">
        <v>284</v>
      </c>
      <c r="H13370" s="207" t="s">
        <v>1027</v>
      </c>
      <c r="I13370" s="207" t="s">
        <v>242</v>
      </c>
      <c r="J13370" s="207">
        <v>-324</v>
      </c>
      <c r="K13370" s="79" t="str">
        <f>IFERROR(IFERROR(VLOOKUP(I13370,'DE-PARA'!B:D,3,0),VLOOKUP(I13370,'DE-PARA'!C:D,2,0)),"NÃO ENCONTRADO")</f>
        <v>Materiais</v>
      </c>
      <c r="L13370" s="56" t="str">
        <f>VLOOKUP(K13370,'Base -Receita-Despesa'!$B:$AS,1,FALSE)</f>
        <v>Materiais</v>
      </c>
    </row>
    <row r="13371" spans="1:12" x14ac:dyDescent="0.3">
      <c r="A13371" s="286" t="str">
        <f t="shared" si="418"/>
        <v>2019</v>
      </c>
      <c r="B13371" s="205" t="s">
        <v>679</v>
      </c>
      <c r="C13371" s="205" t="s">
        <v>680</v>
      </c>
      <c r="D13371" s="72" t="str">
        <f t="shared" si="417"/>
        <v>set/2019</v>
      </c>
      <c r="E13371" s="206">
        <v>43738</v>
      </c>
      <c r="F13371" s="205">
        <v>342857</v>
      </c>
      <c r="G13371" s="205" t="s">
        <v>284</v>
      </c>
      <c r="H13371" s="207" t="s">
        <v>1027</v>
      </c>
      <c r="I13371" s="207" t="s">
        <v>242</v>
      </c>
      <c r="J13371" s="207">
        <v>-432</v>
      </c>
      <c r="K13371" s="79" t="str">
        <f>IFERROR(IFERROR(VLOOKUP(I13371,'DE-PARA'!B:D,3,0),VLOOKUP(I13371,'DE-PARA'!C:D,2,0)),"NÃO ENCONTRADO")</f>
        <v>Materiais</v>
      </c>
      <c r="L13371" s="56" t="str">
        <f>VLOOKUP(K13371,'Base -Receita-Despesa'!$B:$AS,1,FALSE)</f>
        <v>Materiais</v>
      </c>
    </row>
    <row r="13372" spans="1:12" x14ac:dyDescent="0.3">
      <c r="A13372" s="286" t="str">
        <f t="shared" si="418"/>
        <v>2019</v>
      </c>
      <c r="B13372" s="205" t="s">
        <v>679</v>
      </c>
      <c r="C13372" s="205" t="s">
        <v>680</v>
      </c>
      <c r="D13372" s="72" t="str">
        <f t="shared" si="417"/>
        <v>set/2019</v>
      </c>
      <c r="E13372" s="206">
        <v>43738</v>
      </c>
      <c r="F13372" s="205" t="s">
        <v>2309</v>
      </c>
      <c r="G13372" s="205" t="s">
        <v>284</v>
      </c>
      <c r="H13372" s="207" t="s">
        <v>2166</v>
      </c>
      <c r="I13372" s="207" t="s">
        <v>233</v>
      </c>
      <c r="J13372" s="208">
        <v>-62814.96</v>
      </c>
      <c r="K13372" s="79" t="str">
        <f>IFERROR(IFERROR(VLOOKUP(I13372,'DE-PARA'!B:D,3,0),VLOOKUP(I13372,'DE-PARA'!C:D,2,0)),"NÃO ENCONTRADO")</f>
        <v>Pessoal</v>
      </c>
      <c r="L13372" s="56" t="str">
        <f>VLOOKUP(K13372,'Base -Receita-Despesa'!$B:$AS,1,FALSE)</f>
        <v>Pessoal</v>
      </c>
    </row>
    <row r="13373" spans="1:12" x14ac:dyDescent="0.3">
      <c r="A13373" s="286" t="str">
        <f t="shared" si="418"/>
        <v>2019</v>
      </c>
      <c r="B13373" s="205" t="s">
        <v>679</v>
      </c>
      <c r="C13373" s="205" t="s">
        <v>680</v>
      </c>
      <c r="D13373" s="72" t="str">
        <f t="shared" si="417"/>
        <v>set/2019</v>
      </c>
      <c r="E13373" s="206">
        <v>43738</v>
      </c>
      <c r="F13373" s="205">
        <v>102784</v>
      </c>
      <c r="G13373" s="205" t="s">
        <v>284</v>
      </c>
      <c r="H13373" s="207" t="s">
        <v>1702</v>
      </c>
      <c r="I13373" s="207" t="s">
        <v>150</v>
      </c>
      <c r="J13373" s="208">
        <v>-6819.77</v>
      </c>
      <c r="K13373" s="79" t="str">
        <f>IFERROR(IFERROR(VLOOKUP(I13373,'DE-PARA'!B:D,3,0),VLOOKUP(I13373,'DE-PARA'!C:D,2,0)),"NÃO ENCONTRADO")</f>
        <v>Serviços</v>
      </c>
      <c r="L13373" s="56" t="str">
        <f>VLOOKUP(K13373,'Base -Receita-Despesa'!$B:$AS,1,FALSE)</f>
        <v>Serviços</v>
      </c>
    </row>
    <row r="13374" spans="1:12" x14ac:dyDescent="0.3">
      <c r="A13374" s="286" t="str">
        <f t="shared" si="418"/>
        <v>2019</v>
      </c>
      <c r="B13374" s="205" t="s">
        <v>679</v>
      </c>
      <c r="C13374" s="205" t="s">
        <v>680</v>
      </c>
      <c r="D13374" s="72" t="str">
        <f t="shared" si="417"/>
        <v>set/2019</v>
      </c>
      <c r="E13374" s="206">
        <v>43738</v>
      </c>
      <c r="F13374" s="205">
        <v>102784</v>
      </c>
      <c r="G13374" s="205" t="s">
        <v>284</v>
      </c>
      <c r="H13374" s="207" t="s">
        <v>1702</v>
      </c>
      <c r="I13374" s="207" t="s">
        <v>189</v>
      </c>
      <c r="J13374" s="207">
        <v>-109.12</v>
      </c>
      <c r="K13374" s="79" t="str">
        <f>IFERROR(IFERROR(VLOOKUP(I13374,'DE-PARA'!B:D,3,0),VLOOKUP(I13374,'DE-PARA'!C:D,2,0)),"NÃO ENCONTRADO")</f>
        <v>Outras Saídas</v>
      </c>
      <c r="L13374" s="56" t="str">
        <f>VLOOKUP(K13374,'Base -Receita-Despesa'!$B:$AS,1,FALSE)</f>
        <v>Outras Saídas</v>
      </c>
    </row>
    <row r="13375" spans="1:12" x14ac:dyDescent="0.3">
      <c r="A13375" s="286" t="str">
        <f t="shared" si="418"/>
        <v>2019</v>
      </c>
      <c r="B13375" s="205" t="s">
        <v>679</v>
      </c>
      <c r="C13375" s="205" t="s">
        <v>680</v>
      </c>
      <c r="D13375" s="72" t="str">
        <f t="shared" si="417"/>
        <v>set/2019</v>
      </c>
      <c r="E13375" s="206">
        <v>43738</v>
      </c>
      <c r="F13375" s="205" t="s">
        <v>209</v>
      </c>
      <c r="G13375" s="205" t="s">
        <v>284</v>
      </c>
      <c r="H13375" s="207" t="s">
        <v>295</v>
      </c>
      <c r="I13375" s="207" t="s">
        <v>2125</v>
      </c>
      <c r="J13375" s="207">
        <v>-9.5</v>
      </c>
      <c r="K13375" s="79" t="str">
        <f>IFERROR(IFERROR(VLOOKUP(I13375,'DE-PARA'!B:D,3,0),VLOOKUP(I13375,'DE-PARA'!C:D,2,0)),"NÃO ENCONTRADO")</f>
        <v>Outras Saídas</v>
      </c>
      <c r="L13375" s="56" t="str">
        <f>VLOOKUP(K13375,'Base -Receita-Despesa'!$B:$AS,1,FALSE)</f>
        <v>Outras Saídas</v>
      </c>
    </row>
    <row r="13376" spans="1:12" x14ac:dyDescent="0.3">
      <c r="A13376" s="286" t="str">
        <f t="shared" si="418"/>
        <v>2019</v>
      </c>
      <c r="B13376" s="205" t="s">
        <v>679</v>
      </c>
      <c r="C13376" s="205" t="s">
        <v>680</v>
      </c>
      <c r="D13376" s="72" t="str">
        <f t="shared" si="417"/>
        <v>set/2019</v>
      </c>
      <c r="E13376" s="206">
        <v>43738</v>
      </c>
      <c r="F13376" s="205" t="s">
        <v>209</v>
      </c>
      <c r="G13376" s="205" t="s">
        <v>284</v>
      </c>
      <c r="H13376" s="207" t="s">
        <v>295</v>
      </c>
      <c r="I13376" s="207" t="s">
        <v>2125</v>
      </c>
      <c r="J13376" s="207">
        <v>-9.5</v>
      </c>
      <c r="K13376" s="79" t="str">
        <f>IFERROR(IFERROR(VLOOKUP(I13376,'DE-PARA'!B:D,3,0),VLOOKUP(I13376,'DE-PARA'!C:D,2,0)),"NÃO ENCONTRADO")</f>
        <v>Outras Saídas</v>
      </c>
      <c r="L13376" s="56" t="str">
        <f>VLOOKUP(K13376,'Base -Receita-Despesa'!$B:$AS,1,FALSE)</f>
        <v>Outras Saídas</v>
      </c>
    </row>
    <row r="13377" spans="1:12" x14ac:dyDescent="0.3">
      <c r="A13377" s="286" t="str">
        <f t="shared" si="418"/>
        <v>2019</v>
      </c>
      <c r="B13377" s="205" t="s">
        <v>679</v>
      </c>
      <c r="C13377" s="205" t="s">
        <v>680</v>
      </c>
      <c r="D13377" s="72" t="str">
        <f t="shared" si="417"/>
        <v>set/2019</v>
      </c>
      <c r="E13377" s="206">
        <v>43738</v>
      </c>
      <c r="F13377" s="205" t="s">
        <v>209</v>
      </c>
      <c r="G13377" s="205" t="s">
        <v>284</v>
      </c>
      <c r="H13377" s="207" t="s">
        <v>295</v>
      </c>
      <c r="I13377" s="207" t="s">
        <v>2125</v>
      </c>
      <c r="J13377" s="207">
        <v>-9.5</v>
      </c>
      <c r="K13377" s="79" t="str">
        <f>IFERROR(IFERROR(VLOOKUP(I13377,'DE-PARA'!B:D,3,0),VLOOKUP(I13377,'DE-PARA'!C:D,2,0)),"NÃO ENCONTRADO")</f>
        <v>Outras Saídas</v>
      </c>
      <c r="L13377" s="56" t="str">
        <f>VLOOKUP(K13377,'Base -Receita-Despesa'!$B:$AS,1,FALSE)</f>
        <v>Outras Saídas</v>
      </c>
    </row>
    <row r="13378" spans="1:12" x14ac:dyDescent="0.3">
      <c r="A13378" s="286" t="str">
        <f t="shared" si="418"/>
        <v>2019</v>
      </c>
      <c r="B13378" s="205" t="s">
        <v>679</v>
      </c>
      <c r="C13378" s="205" t="s">
        <v>680</v>
      </c>
      <c r="D13378" s="72" t="str">
        <f t="shared" si="417"/>
        <v>set/2019</v>
      </c>
      <c r="E13378" s="206">
        <v>43738</v>
      </c>
      <c r="F13378" s="205" t="s">
        <v>513</v>
      </c>
      <c r="G13378" s="205" t="s">
        <v>284</v>
      </c>
      <c r="H13378" s="207" t="s">
        <v>203</v>
      </c>
      <c r="I13378" s="207" t="s">
        <v>289</v>
      </c>
      <c r="J13378" s="208">
        <v>68978.179999999993</v>
      </c>
      <c r="K13378" s="79" t="str">
        <f>IFERROR(IFERROR(VLOOKUP(I13378,'DE-PARA'!B:D,3,0),VLOOKUP(I13378,'DE-PARA'!C:D,2,0)),"NÃO ENCONTRADO")</f>
        <v>Entrada Conta Aplicação (+)</v>
      </c>
      <c r="L13378" s="56" t="str">
        <f>VLOOKUP(K13378,'Base -Receita-Despesa'!$B:$AS,1,FALSE)</f>
        <v>ENTRADA CONTA APLICAÇÃO (+)</v>
      </c>
    </row>
    <row r="13379" spans="1:12" x14ac:dyDescent="0.3">
      <c r="A13379" s="286" t="str">
        <f t="shared" si="418"/>
        <v>2019</v>
      </c>
      <c r="B13379" s="205" t="s">
        <v>681</v>
      </c>
      <c r="C13379" s="205" t="s">
        <v>680</v>
      </c>
      <c r="D13379" s="72" t="str">
        <f t="shared" si="417"/>
        <v>set/2019</v>
      </c>
      <c r="E13379" s="206">
        <v>43738</v>
      </c>
      <c r="F13379" s="205" t="s">
        <v>170</v>
      </c>
      <c r="G13379" s="205" t="s">
        <v>284</v>
      </c>
      <c r="H13379" s="207" t="s">
        <v>2310</v>
      </c>
      <c r="I13379" s="207" t="s">
        <v>227</v>
      </c>
      <c r="J13379" s="207">
        <v>88.79</v>
      </c>
      <c r="K13379" s="79" t="str">
        <f>IFERROR(IFERROR(VLOOKUP(I13379,'DE-PARA'!B:D,3,0),VLOOKUP(I13379,'DE-PARA'!C:D,2,0)),"NÃO ENCONTRADO")</f>
        <v>Rendimentos sobre Aplicações Financeiras</v>
      </c>
      <c r="L13379" s="56" t="str">
        <f>VLOOKUP(K13379,'Base -Receita-Despesa'!$B:$AS,1,FALSE)</f>
        <v>Rendimentos sobre Aplicações Financeiras</v>
      </c>
    </row>
    <row r="13380" spans="1:12" x14ac:dyDescent="0.3">
      <c r="A13380" s="286" t="str">
        <f t="shared" si="418"/>
        <v>2019</v>
      </c>
      <c r="B13380" s="205" t="s">
        <v>679</v>
      </c>
      <c r="C13380" s="205" t="s">
        <v>680</v>
      </c>
      <c r="D13380" s="72" t="str">
        <f t="shared" ref="D13380:D13443" si="419">TEXT(E13380,"mmm/aaaa")</f>
        <v>set/2019</v>
      </c>
      <c r="E13380" s="206">
        <v>43738</v>
      </c>
      <c r="F13380" s="205" t="s">
        <v>170</v>
      </c>
      <c r="G13380" s="205" t="s">
        <v>284</v>
      </c>
      <c r="H13380" s="207" t="s">
        <v>2310</v>
      </c>
      <c r="I13380" s="207" t="s">
        <v>227</v>
      </c>
      <c r="J13380" s="207">
        <v>858.47</v>
      </c>
      <c r="K13380" s="79" t="str">
        <f>IFERROR(IFERROR(VLOOKUP(I13380,'DE-PARA'!B:D,3,0),VLOOKUP(I13380,'DE-PARA'!C:D,2,0)),"NÃO ENCONTRADO")</f>
        <v>Rendimentos sobre Aplicações Financeiras</v>
      </c>
      <c r="L13380" s="56" t="str">
        <f>VLOOKUP(K13380,'Base -Receita-Despesa'!$B:$AS,1,FALSE)</f>
        <v>Rendimentos sobre Aplicações Financeiras</v>
      </c>
    </row>
    <row r="13381" spans="1:12" x14ac:dyDescent="0.3">
      <c r="A13381" s="286" t="str">
        <f t="shared" si="418"/>
        <v>2019</v>
      </c>
      <c r="B13381" s="205" t="s">
        <v>681</v>
      </c>
      <c r="C13381" s="205" t="s">
        <v>680</v>
      </c>
      <c r="D13381" s="72" t="str">
        <f t="shared" si="419"/>
        <v>out/2019</v>
      </c>
      <c r="E13381" s="206">
        <v>43739</v>
      </c>
      <c r="F13381" s="205" t="s">
        <v>200</v>
      </c>
      <c r="G13381" s="205" t="s">
        <v>284</v>
      </c>
      <c r="H13381" s="207" t="s">
        <v>1875</v>
      </c>
      <c r="I13381" s="207" t="s">
        <v>123</v>
      </c>
      <c r="J13381" s="208">
        <v>-500000</v>
      </c>
      <c r="K13381" s="79" t="str">
        <f>IFERROR(IFERROR(VLOOKUP(I13381,'DE-PARA'!B:D,3,0),VLOOKUP(I13381,'DE-PARA'!C:D,2,0)),"NÃO ENCONTRADO")</f>
        <v>TEV – Transferências Entre Contas (Entradas)</v>
      </c>
      <c r="L13381" s="56" t="str">
        <f>VLOOKUP(K13381,'Base -Receita-Despesa'!$B:$AS,1,FALSE)</f>
        <v>TEV – Transferências Entre Contas (Entradas)</v>
      </c>
    </row>
    <row r="13382" spans="1:12" x14ac:dyDescent="0.3">
      <c r="A13382" s="286" t="str">
        <f t="shared" si="418"/>
        <v>2019</v>
      </c>
      <c r="B13382" s="205" t="s">
        <v>681</v>
      </c>
      <c r="C13382" s="205" t="s">
        <v>680</v>
      </c>
      <c r="D13382" s="72" t="str">
        <f t="shared" si="419"/>
        <v>out/2019</v>
      </c>
      <c r="E13382" s="206">
        <v>43739</v>
      </c>
      <c r="F13382" s="205" t="s">
        <v>513</v>
      </c>
      <c r="G13382" s="205" t="s">
        <v>284</v>
      </c>
      <c r="H13382" s="207" t="s">
        <v>203</v>
      </c>
      <c r="I13382" s="207" t="s">
        <v>289</v>
      </c>
      <c r="J13382" s="208">
        <v>500000</v>
      </c>
      <c r="K13382" s="79" t="str">
        <f>IFERROR(IFERROR(VLOOKUP(I13382,'DE-PARA'!B:D,3,0),VLOOKUP(I13382,'DE-PARA'!C:D,2,0)),"NÃO ENCONTRADO")</f>
        <v>Entrada Conta Aplicação (+)</v>
      </c>
      <c r="L13382" s="56" t="str">
        <f>VLOOKUP(K13382,'Base -Receita-Despesa'!$B:$AS,1,FALSE)</f>
        <v>ENTRADA CONTA APLICAÇÃO (+)</v>
      </c>
    </row>
    <row r="13383" spans="1:12" x14ac:dyDescent="0.3">
      <c r="A13383" s="286" t="str">
        <f t="shared" si="418"/>
        <v>2019</v>
      </c>
      <c r="B13383" s="205" t="s">
        <v>679</v>
      </c>
      <c r="C13383" s="205" t="s">
        <v>680</v>
      </c>
      <c r="D13383" s="72" t="str">
        <f t="shared" si="419"/>
        <v>out/2019</v>
      </c>
      <c r="E13383" s="206">
        <v>43739</v>
      </c>
      <c r="F13383" s="205" t="s">
        <v>1606</v>
      </c>
      <c r="G13383" s="205" t="s">
        <v>284</v>
      </c>
      <c r="H13383" s="207" t="s">
        <v>1876</v>
      </c>
      <c r="I13383" s="207" t="s">
        <v>201</v>
      </c>
      <c r="J13383" s="208">
        <v>-499150.43</v>
      </c>
      <c r="K13383" s="79" t="str">
        <f>IFERROR(IFERROR(VLOOKUP(I13383,'DE-PARA'!B:D,3,0),VLOOKUP(I13383,'DE-PARA'!C:D,2,0)),"NÃO ENCONTRADO")</f>
        <v>Saídas Da C/A Por Regates (-)</v>
      </c>
      <c r="L13383" s="56" t="str">
        <f>VLOOKUP(K13383,'Base -Receita-Despesa'!$B:$AS,1,FALSE)</f>
        <v>SAÍDAS DA C/A POR REGATES (-)</v>
      </c>
    </row>
    <row r="13384" spans="1:12" x14ac:dyDescent="0.3">
      <c r="A13384" s="286" t="str">
        <f t="shared" si="418"/>
        <v>2019</v>
      </c>
      <c r="B13384" s="205" t="s">
        <v>679</v>
      </c>
      <c r="C13384" s="205" t="s">
        <v>680</v>
      </c>
      <c r="D13384" s="72" t="str">
        <f t="shared" si="419"/>
        <v>out/2019</v>
      </c>
      <c r="E13384" s="206">
        <v>43739</v>
      </c>
      <c r="F13384" s="205" t="s">
        <v>200</v>
      </c>
      <c r="G13384" s="205" t="s">
        <v>284</v>
      </c>
      <c r="H13384" s="207" t="s">
        <v>1875</v>
      </c>
      <c r="I13384" s="207" t="s">
        <v>123</v>
      </c>
      <c r="J13384" s="208">
        <v>500000</v>
      </c>
      <c r="K13384" s="79" t="str">
        <f>IFERROR(IFERROR(VLOOKUP(I13384,'DE-PARA'!B:D,3,0),VLOOKUP(I13384,'DE-PARA'!C:D,2,0)),"NÃO ENCONTRADO")</f>
        <v>TEV – Transferências Entre Contas (Entradas)</v>
      </c>
      <c r="L13384" s="56" t="str">
        <f>VLOOKUP(K13384,'Base -Receita-Despesa'!$B:$AS,1,FALSE)</f>
        <v>TEV – Transferências Entre Contas (Entradas)</v>
      </c>
    </row>
    <row r="13385" spans="1:12" x14ac:dyDescent="0.3">
      <c r="A13385" s="286" t="str">
        <f t="shared" si="418"/>
        <v>2019</v>
      </c>
      <c r="B13385" s="205" t="s">
        <v>679</v>
      </c>
      <c r="C13385" s="205" t="s">
        <v>680</v>
      </c>
      <c r="D13385" s="72" t="str">
        <f t="shared" si="419"/>
        <v>out/2019</v>
      </c>
      <c r="E13385" s="206">
        <v>43739</v>
      </c>
      <c r="F13385" s="205" t="s">
        <v>2187</v>
      </c>
      <c r="G13385" s="205" t="s">
        <v>284</v>
      </c>
      <c r="H13385" s="207" t="s">
        <v>2311</v>
      </c>
      <c r="I13385" s="207" t="s">
        <v>188</v>
      </c>
      <c r="J13385" s="207">
        <v>-799.57</v>
      </c>
      <c r="K13385" s="79" t="str">
        <f>IFERROR(IFERROR(VLOOKUP(I13385,'DE-PARA'!B:D,3,0),VLOOKUP(I13385,'DE-PARA'!C:D,2,0)),"NÃO ENCONTRADO")</f>
        <v>Tributos, Taxas e Contribuições</v>
      </c>
      <c r="L13385" s="56" t="str">
        <f>VLOOKUP(K13385,'Base -Receita-Despesa'!$B:$AS,1,FALSE)</f>
        <v>Tributos, Taxas e Contribuições</v>
      </c>
    </row>
    <row r="13386" spans="1:12" x14ac:dyDescent="0.3">
      <c r="A13386" s="286" t="str">
        <f t="shared" si="418"/>
        <v>2019</v>
      </c>
      <c r="B13386" s="205" t="s">
        <v>679</v>
      </c>
      <c r="C13386" s="205" t="s">
        <v>680</v>
      </c>
      <c r="D13386" s="72" t="str">
        <f t="shared" si="419"/>
        <v>out/2019</v>
      </c>
      <c r="E13386" s="206">
        <v>43739</v>
      </c>
      <c r="F13386" s="205" t="s">
        <v>209</v>
      </c>
      <c r="G13386" s="205" t="s">
        <v>284</v>
      </c>
      <c r="H13386" s="207" t="s">
        <v>133</v>
      </c>
      <c r="I13386" s="207" t="s">
        <v>2125</v>
      </c>
      <c r="J13386" s="207">
        <v>-22.26</v>
      </c>
      <c r="K13386" s="79" t="str">
        <f>IFERROR(IFERROR(VLOOKUP(I13386,'DE-PARA'!B:D,3,0),VLOOKUP(I13386,'DE-PARA'!C:D,2,0)),"NÃO ENCONTRADO")</f>
        <v>Outras Saídas</v>
      </c>
      <c r="L13386" s="56" t="str">
        <f>VLOOKUP(K13386,'Base -Receita-Despesa'!$B:$AS,1,FALSE)</f>
        <v>Outras Saídas</v>
      </c>
    </row>
    <row r="13387" spans="1:12" x14ac:dyDescent="0.3">
      <c r="A13387" s="286" t="str">
        <f t="shared" si="418"/>
        <v>2019</v>
      </c>
      <c r="B13387" s="205" t="s">
        <v>681</v>
      </c>
      <c r="C13387" s="205" t="s">
        <v>680</v>
      </c>
      <c r="D13387" s="72" t="str">
        <f t="shared" si="419"/>
        <v>out/2019</v>
      </c>
      <c r="E13387" s="206">
        <v>43740</v>
      </c>
      <c r="F13387" s="205" t="s">
        <v>200</v>
      </c>
      <c r="G13387" s="205" t="s">
        <v>284</v>
      </c>
      <c r="H13387" s="207" t="s">
        <v>1875</v>
      </c>
      <c r="I13387" s="207" t="s">
        <v>123</v>
      </c>
      <c r="J13387" s="208">
        <v>-500000</v>
      </c>
      <c r="K13387" s="79" t="str">
        <f>IFERROR(IFERROR(VLOOKUP(I13387,'DE-PARA'!B:D,3,0),VLOOKUP(I13387,'DE-PARA'!C:D,2,0)),"NÃO ENCONTRADO")</f>
        <v>TEV – Transferências Entre Contas (Entradas)</v>
      </c>
      <c r="L13387" s="56" t="str">
        <f>VLOOKUP(K13387,'Base -Receita-Despesa'!$B:$AS,1,FALSE)</f>
        <v>TEV – Transferências Entre Contas (Entradas)</v>
      </c>
    </row>
    <row r="13388" spans="1:12" x14ac:dyDescent="0.3">
      <c r="A13388" s="286" t="str">
        <f t="shared" si="418"/>
        <v>2019</v>
      </c>
      <c r="B13388" s="205" t="s">
        <v>681</v>
      </c>
      <c r="C13388" s="205" t="s">
        <v>680</v>
      </c>
      <c r="D13388" s="72" t="str">
        <f t="shared" si="419"/>
        <v>out/2019</v>
      </c>
      <c r="E13388" s="206">
        <v>43740</v>
      </c>
      <c r="F13388" s="205" t="s">
        <v>513</v>
      </c>
      <c r="G13388" s="205" t="s">
        <v>284</v>
      </c>
      <c r="H13388" s="207" t="s">
        <v>203</v>
      </c>
      <c r="I13388" s="207" t="s">
        <v>289</v>
      </c>
      <c r="J13388" s="208">
        <v>500000</v>
      </c>
      <c r="K13388" s="79" t="str">
        <f>IFERROR(IFERROR(VLOOKUP(I13388,'DE-PARA'!B:D,3,0),VLOOKUP(I13388,'DE-PARA'!C:D,2,0)),"NÃO ENCONTRADO")</f>
        <v>Entrada Conta Aplicação (+)</v>
      </c>
      <c r="L13388" s="56" t="str">
        <f>VLOOKUP(K13388,'Base -Receita-Despesa'!$B:$AS,1,FALSE)</f>
        <v>ENTRADA CONTA APLICAÇÃO (+)</v>
      </c>
    </row>
    <row r="13389" spans="1:12" x14ac:dyDescent="0.3">
      <c r="A13389" s="286" t="str">
        <f t="shared" si="418"/>
        <v>2019</v>
      </c>
      <c r="B13389" s="205" t="s">
        <v>679</v>
      </c>
      <c r="C13389" s="205" t="s">
        <v>680</v>
      </c>
      <c r="D13389" s="72" t="str">
        <f t="shared" si="419"/>
        <v>out/2019</v>
      </c>
      <c r="E13389" s="206">
        <v>43740</v>
      </c>
      <c r="F13389" s="205" t="s">
        <v>200</v>
      </c>
      <c r="G13389" s="205" t="s">
        <v>284</v>
      </c>
      <c r="H13389" s="207" t="s">
        <v>1875</v>
      </c>
      <c r="I13389" s="207" t="s">
        <v>123</v>
      </c>
      <c r="J13389" s="208">
        <v>500000</v>
      </c>
      <c r="K13389" s="79" t="str">
        <f>IFERROR(IFERROR(VLOOKUP(I13389,'DE-PARA'!B:D,3,0),VLOOKUP(I13389,'DE-PARA'!C:D,2,0)),"NÃO ENCONTRADO")</f>
        <v>TEV – Transferências Entre Contas (Entradas)</v>
      </c>
      <c r="L13389" s="56" t="str">
        <f>VLOOKUP(K13389,'Base -Receita-Despesa'!$B:$AS,1,FALSE)</f>
        <v>TEV – Transferências Entre Contas (Entradas)</v>
      </c>
    </row>
    <row r="13390" spans="1:12" x14ac:dyDescent="0.3">
      <c r="A13390" s="286" t="str">
        <f t="shared" si="418"/>
        <v>2019</v>
      </c>
      <c r="B13390" s="205" t="s">
        <v>679</v>
      </c>
      <c r="C13390" s="205" t="s">
        <v>680</v>
      </c>
      <c r="D13390" s="72" t="str">
        <f t="shared" si="419"/>
        <v>out/2019</v>
      </c>
      <c r="E13390" s="206">
        <v>43740</v>
      </c>
      <c r="F13390" s="205">
        <v>2044548</v>
      </c>
      <c r="G13390" s="205" t="s">
        <v>284</v>
      </c>
      <c r="H13390" s="207" t="s">
        <v>575</v>
      </c>
      <c r="I13390" s="207" t="s">
        <v>195</v>
      </c>
      <c r="J13390" s="207">
        <v>-380.7</v>
      </c>
      <c r="K13390" s="79" t="str">
        <f>IFERROR(IFERROR(VLOOKUP(I13390,'DE-PARA'!B:D,3,0),VLOOKUP(I13390,'DE-PARA'!C:D,2,0)),"NÃO ENCONTRADO")</f>
        <v>Pessoal</v>
      </c>
      <c r="L13390" s="56" t="str">
        <f>VLOOKUP(K13390,'Base -Receita-Despesa'!$B:$AS,1,FALSE)</f>
        <v>Pessoal</v>
      </c>
    </row>
    <row r="13391" spans="1:12" x14ac:dyDescent="0.3">
      <c r="A13391" s="286" t="str">
        <f t="shared" si="418"/>
        <v>2019</v>
      </c>
      <c r="B13391" s="205" t="s">
        <v>679</v>
      </c>
      <c r="C13391" s="205" t="s">
        <v>680</v>
      </c>
      <c r="D13391" s="72" t="str">
        <f t="shared" si="419"/>
        <v>out/2019</v>
      </c>
      <c r="E13391" s="206">
        <v>43740</v>
      </c>
      <c r="F13391" s="205" t="s">
        <v>2172</v>
      </c>
      <c r="G13391" s="205" t="s">
        <v>284</v>
      </c>
      <c r="H13391" s="207" t="s">
        <v>2312</v>
      </c>
      <c r="I13391" s="207" t="s">
        <v>128</v>
      </c>
      <c r="J13391" s="208">
        <v>-2581.27</v>
      </c>
      <c r="K13391" s="79" t="str">
        <f>IFERROR(IFERROR(VLOOKUP(I13391,'DE-PARA'!B:D,3,0),VLOOKUP(I13391,'DE-PARA'!C:D,2,0)),"NÃO ENCONTRADO")</f>
        <v>Pessoal</v>
      </c>
      <c r="L13391" s="56" t="str">
        <f>VLOOKUP(K13391,'Base -Receita-Despesa'!$B:$AS,1,FALSE)</f>
        <v>Pessoal</v>
      </c>
    </row>
    <row r="13392" spans="1:12" x14ac:dyDescent="0.3">
      <c r="A13392" s="286" t="str">
        <f t="shared" si="418"/>
        <v>2019</v>
      </c>
      <c r="B13392" s="205" t="s">
        <v>679</v>
      </c>
      <c r="C13392" s="205" t="s">
        <v>680</v>
      </c>
      <c r="D13392" s="72" t="str">
        <f t="shared" si="419"/>
        <v>out/2019</v>
      </c>
      <c r="E13392" s="206">
        <v>43740</v>
      </c>
      <c r="F13392" s="205" t="s">
        <v>131</v>
      </c>
      <c r="G13392" s="205" t="s">
        <v>284</v>
      </c>
      <c r="H13392" s="207" t="s">
        <v>2230</v>
      </c>
      <c r="I13392" s="207" t="s">
        <v>132</v>
      </c>
      <c r="J13392" s="208">
        <v>-1062.44</v>
      </c>
      <c r="K13392" s="79" t="str">
        <f>IFERROR(IFERROR(VLOOKUP(I13392,'DE-PARA'!B:D,3,0),VLOOKUP(I13392,'DE-PARA'!C:D,2,0)),"NÃO ENCONTRADO")</f>
        <v>Pessoal</v>
      </c>
      <c r="L13392" s="56" t="str">
        <f>VLOOKUP(K13392,'Base -Receita-Despesa'!$B:$AS,1,FALSE)</f>
        <v>Pessoal</v>
      </c>
    </row>
    <row r="13393" spans="1:12" x14ac:dyDescent="0.3">
      <c r="A13393" s="286" t="str">
        <f t="shared" si="418"/>
        <v>2019</v>
      </c>
      <c r="B13393" s="205" t="s">
        <v>679</v>
      </c>
      <c r="C13393" s="205" t="s">
        <v>680</v>
      </c>
      <c r="D13393" s="72" t="str">
        <f t="shared" si="419"/>
        <v>out/2019</v>
      </c>
      <c r="E13393" s="206">
        <v>43740</v>
      </c>
      <c r="F13393" s="205">
        <v>35</v>
      </c>
      <c r="G13393" s="205" t="s">
        <v>284</v>
      </c>
      <c r="H13393" s="207" t="s">
        <v>1766</v>
      </c>
      <c r="I13393" s="207" t="s">
        <v>233</v>
      </c>
      <c r="J13393" s="208">
        <v>-20000</v>
      </c>
      <c r="K13393" s="79" t="str">
        <f>IFERROR(IFERROR(VLOOKUP(I13393,'DE-PARA'!B:D,3,0),VLOOKUP(I13393,'DE-PARA'!C:D,2,0)),"NÃO ENCONTRADO")</f>
        <v>Pessoal</v>
      </c>
      <c r="L13393" s="56" t="str">
        <f>VLOOKUP(K13393,'Base -Receita-Despesa'!$B:$AS,1,FALSE)</f>
        <v>Pessoal</v>
      </c>
    </row>
    <row r="13394" spans="1:12" x14ac:dyDescent="0.3">
      <c r="A13394" s="286" t="str">
        <f t="shared" si="418"/>
        <v>2019</v>
      </c>
      <c r="B13394" s="205" t="s">
        <v>679</v>
      </c>
      <c r="C13394" s="205" t="s">
        <v>680</v>
      </c>
      <c r="D13394" s="72" t="str">
        <f t="shared" si="419"/>
        <v>out/2019</v>
      </c>
      <c r="E13394" s="206">
        <v>43740</v>
      </c>
      <c r="F13394" s="205">
        <v>5</v>
      </c>
      <c r="G13394" s="205" t="s">
        <v>284</v>
      </c>
      <c r="H13394" s="207" t="s">
        <v>2082</v>
      </c>
      <c r="I13394" s="207" t="s">
        <v>233</v>
      </c>
      <c r="J13394" s="208">
        <v>-22000</v>
      </c>
      <c r="K13394" s="79" t="str">
        <f>IFERROR(IFERROR(VLOOKUP(I13394,'DE-PARA'!B:D,3,0),VLOOKUP(I13394,'DE-PARA'!C:D,2,0)),"NÃO ENCONTRADO")</f>
        <v>Pessoal</v>
      </c>
      <c r="L13394" s="56" t="str">
        <f>VLOOKUP(K13394,'Base -Receita-Despesa'!$B:$AS,1,FALSE)</f>
        <v>Pessoal</v>
      </c>
    </row>
    <row r="13395" spans="1:12" x14ac:dyDescent="0.3">
      <c r="A13395" s="286" t="str">
        <f t="shared" si="418"/>
        <v>2019</v>
      </c>
      <c r="B13395" s="205" t="s">
        <v>679</v>
      </c>
      <c r="C13395" s="205" t="s">
        <v>680</v>
      </c>
      <c r="D13395" s="72" t="str">
        <f t="shared" si="419"/>
        <v>out/2019</v>
      </c>
      <c r="E13395" s="206">
        <v>43740</v>
      </c>
      <c r="F13395" s="205" t="s">
        <v>131</v>
      </c>
      <c r="G13395" s="205" t="s">
        <v>284</v>
      </c>
      <c r="H13395" s="207" t="s">
        <v>2313</v>
      </c>
      <c r="I13395" s="207" t="s">
        <v>132</v>
      </c>
      <c r="J13395" s="208">
        <v>-1148.33</v>
      </c>
      <c r="K13395" s="79" t="str">
        <f>IFERROR(IFERROR(VLOOKUP(I13395,'DE-PARA'!B:D,3,0),VLOOKUP(I13395,'DE-PARA'!C:D,2,0)),"NÃO ENCONTRADO")</f>
        <v>Pessoal</v>
      </c>
      <c r="L13395" s="56" t="str">
        <f>VLOOKUP(K13395,'Base -Receita-Despesa'!$B:$AS,1,FALSE)</f>
        <v>Pessoal</v>
      </c>
    </row>
    <row r="13396" spans="1:12" x14ac:dyDescent="0.3">
      <c r="A13396" s="286" t="str">
        <f t="shared" si="418"/>
        <v>2019</v>
      </c>
      <c r="B13396" s="205" t="s">
        <v>679</v>
      </c>
      <c r="C13396" s="205" t="s">
        <v>680</v>
      </c>
      <c r="D13396" s="72" t="str">
        <f t="shared" si="419"/>
        <v>out/2019</v>
      </c>
      <c r="E13396" s="206">
        <v>43740</v>
      </c>
      <c r="F13396" s="205" t="s">
        <v>2172</v>
      </c>
      <c r="G13396" s="205" t="s">
        <v>284</v>
      </c>
      <c r="H13396" s="207" t="s">
        <v>2314</v>
      </c>
      <c r="I13396" s="207" t="s">
        <v>128</v>
      </c>
      <c r="J13396" s="208">
        <v>-1635.25</v>
      </c>
      <c r="K13396" s="79" t="str">
        <f>IFERROR(IFERROR(VLOOKUP(I13396,'DE-PARA'!B:D,3,0),VLOOKUP(I13396,'DE-PARA'!C:D,2,0)),"NÃO ENCONTRADO")</f>
        <v>Pessoal</v>
      </c>
      <c r="L13396" s="56" t="str">
        <f>VLOOKUP(K13396,'Base -Receita-Despesa'!$B:$AS,1,FALSE)</f>
        <v>Pessoal</v>
      </c>
    </row>
    <row r="13397" spans="1:12" x14ac:dyDescent="0.3">
      <c r="A13397" s="286" t="str">
        <f t="shared" si="418"/>
        <v>2019</v>
      </c>
      <c r="B13397" s="205" t="s">
        <v>679</v>
      </c>
      <c r="C13397" s="205" t="s">
        <v>680</v>
      </c>
      <c r="D13397" s="72" t="str">
        <f t="shared" si="419"/>
        <v>out/2019</v>
      </c>
      <c r="E13397" s="206">
        <v>43740</v>
      </c>
      <c r="F13397" s="205" t="s">
        <v>577</v>
      </c>
      <c r="G13397" s="205" t="s">
        <v>284</v>
      </c>
      <c r="H13397" s="207" t="s">
        <v>2315</v>
      </c>
      <c r="I13397" s="207" t="s">
        <v>126</v>
      </c>
      <c r="J13397" s="208">
        <v>-4064.91</v>
      </c>
      <c r="K13397" s="79" t="str">
        <f>IFERROR(IFERROR(VLOOKUP(I13397,'DE-PARA'!B:D,3,0),VLOOKUP(I13397,'DE-PARA'!C:D,2,0)),"NÃO ENCONTRADO")</f>
        <v>Rescisões Trabalhistas</v>
      </c>
      <c r="L13397" s="56" t="str">
        <f>VLOOKUP(K13397,'Base -Receita-Despesa'!$B:$AS,1,FALSE)</f>
        <v>Rescisões Trabalhistas</v>
      </c>
    </row>
    <row r="13398" spans="1:12" x14ac:dyDescent="0.3">
      <c r="A13398" s="286" t="str">
        <f t="shared" si="418"/>
        <v>2019</v>
      </c>
      <c r="B13398" s="205" t="s">
        <v>679</v>
      </c>
      <c r="C13398" s="205" t="s">
        <v>680</v>
      </c>
      <c r="D13398" s="72" t="str">
        <f t="shared" si="419"/>
        <v>out/2019</v>
      </c>
      <c r="E13398" s="206">
        <v>43740</v>
      </c>
      <c r="F13398" s="205" t="s">
        <v>161</v>
      </c>
      <c r="G13398" s="205" t="s">
        <v>284</v>
      </c>
      <c r="H13398" s="207" t="s">
        <v>2315</v>
      </c>
      <c r="I13398" s="207" t="s">
        <v>139</v>
      </c>
      <c r="J13398" s="207">
        <v>-25</v>
      </c>
      <c r="K13398" s="79" t="str">
        <f>IFERROR(IFERROR(VLOOKUP(I13398,'DE-PARA'!B:D,3,0),VLOOKUP(I13398,'DE-PARA'!C:D,2,0)),"NÃO ENCONTRADO")</f>
        <v>Outras Saídas</v>
      </c>
      <c r="L13398" s="56" t="str">
        <f>VLOOKUP(K13398,'Base -Receita-Despesa'!$B:$AS,1,FALSE)</f>
        <v>Outras Saídas</v>
      </c>
    </row>
    <row r="13399" spans="1:12" x14ac:dyDescent="0.3">
      <c r="A13399" s="286" t="str">
        <f t="shared" si="418"/>
        <v>2019</v>
      </c>
      <c r="B13399" s="205" t="s">
        <v>679</v>
      </c>
      <c r="C13399" s="205" t="s">
        <v>680</v>
      </c>
      <c r="D13399" s="72" t="str">
        <f t="shared" si="419"/>
        <v>out/2019</v>
      </c>
      <c r="E13399" s="206">
        <v>43740</v>
      </c>
      <c r="F13399" s="205" t="s">
        <v>209</v>
      </c>
      <c r="G13399" s="205" t="s">
        <v>284</v>
      </c>
      <c r="H13399" s="207" t="s">
        <v>295</v>
      </c>
      <c r="I13399" s="207" t="s">
        <v>2125</v>
      </c>
      <c r="J13399" s="207">
        <v>-9.5</v>
      </c>
      <c r="K13399" s="79" t="str">
        <f>IFERROR(IFERROR(VLOOKUP(I13399,'DE-PARA'!B:D,3,0),VLOOKUP(I13399,'DE-PARA'!C:D,2,0)),"NÃO ENCONTRADO")</f>
        <v>Outras Saídas</v>
      </c>
      <c r="L13399" s="56" t="str">
        <f>VLOOKUP(K13399,'Base -Receita-Despesa'!$B:$AS,1,FALSE)</f>
        <v>Outras Saídas</v>
      </c>
    </row>
    <row r="13400" spans="1:12" x14ac:dyDescent="0.3">
      <c r="A13400" s="286" t="str">
        <f t="shared" si="418"/>
        <v>2019</v>
      </c>
      <c r="B13400" s="205" t="s">
        <v>679</v>
      </c>
      <c r="C13400" s="205" t="s">
        <v>680</v>
      </c>
      <c r="D13400" s="72" t="str">
        <f t="shared" si="419"/>
        <v>out/2019</v>
      </c>
      <c r="E13400" s="206">
        <v>43740</v>
      </c>
      <c r="F13400" s="205" t="s">
        <v>209</v>
      </c>
      <c r="G13400" s="205" t="s">
        <v>284</v>
      </c>
      <c r="H13400" s="207" t="s">
        <v>295</v>
      </c>
      <c r="I13400" s="207" t="s">
        <v>2125</v>
      </c>
      <c r="J13400" s="207">
        <v>-9.5</v>
      </c>
      <c r="K13400" s="79" t="str">
        <f>IFERROR(IFERROR(VLOOKUP(I13400,'DE-PARA'!B:D,3,0),VLOOKUP(I13400,'DE-PARA'!C:D,2,0)),"NÃO ENCONTRADO")</f>
        <v>Outras Saídas</v>
      </c>
      <c r="L13400" s="56" t="str">
        <f>VLOOKUP(K13400,'Base -Receita-Despesa'!$B:$AS,1,FALSE)</f>
        <v>Outras Saídas</v>
      </c>
    </row>
    <row r="13401" spans="1:12" x14ac:dyDescent="0.3">
      <c r="A13401" s="286" t="str">
        <f t="shared" si="418"/>
        <v>2019</v>
      </c>
      <c r="B13401" s="205" t="s">
        <v>679</v>
      </c>
      <c r="C13401" s="205" t="s">
        <v>680</v>
      </c>
      <c r="D13401" s="72" t="str">
        <f t="shared" si="419"/>
        <v>out/2019</v>
      </c>
      <c r="E13401" s="206">
        <v>43740</v>
      </c>
      <c r="F13401" s="205" t="s">
        <v>209</v>
      </c>
      <c r="G13401" s="205" t="s">
        <v>284</v>
      </c>
      <c r="H13401" s="207" t="s">
        <v>295</v>
      </c>
      <c r="I13401" s="207" t="s">
        <v>2125</v>
      </c>
      <c r="J13401" s="207">
        <v>-9.5</v>
      </c>
      <c r="K13401" s="79" t="str">
        <f>IFERROR(IFERROR(VLOOKUP(I13401,'DE-PARA'!B:D,3,0),VLOOKUP(I13401,'DE-PARA'!C:D,2,0)),"NÃO ENCONTRADO")</f>
        <v>Outras Saídas</v>
      </c>
      <c r="L13401" s="56" t="str">
        <f>VLOOKUP(K13401,'Base -Receita-Despesa'!$B:$AS,1,FALSE)</f>
        <v>Outras Saídas</v>
      </c>
    </row>
    <row r="13402" spans="1:12" x14ac:dyDescent="0.3">
      <c r="A13402" s="286" t="str">
        <f t="shared" si="418"/>
        <v>2019</v>
      </c>
      <c r="B13402" s="205" t="s">
        <v>679</v>
      </c>
      <c r="C13402" s="205" t="s">
        <v>680</v>
      </c>
      <c r="D13402" s="72" t="str">
        <f t="shared" si="419"/>
        <v>out/2019</v>
      </c>
      <c r="E13402" s="206">
        <v>43740</v>
      </c>
      <c r="F13402" s="205" t="s">
        <v>131</v>
      </c>
      <c r="G13402" s="205" t="s">
        <v>284</v>
      </c>
      <c r="H13402" s="207" t="s">
        <v>2316</v>
      </c>
      <c r="I13402" s="207" t="s">
        <v>132</v>
      </c>
      <c r="J13402" s="208">
        <v>-556444.71</v>
      </c>
      <c r="K13402" s="79" t="str">
        <f>IFERROR(IFERROR(VLOOKUP(I13402,'DE-PARA'!B:D,3,0),VLOOKUP(I13402,'DE-PARA'!C:D,2,0)),"NÃO ENCONTRADO")</f>
        <v>Pessoal</v>
      </c>
      <c r="L13402" s="56" t="str">
        <f>VLOOKUP(K13402,'Base -Receita-Despesa'!$B:$AS,1,FALSE)</f>
        <v>Pessoal</v>
      </c>
    </row>
    <row r="13403" spans="1:12" x14ac:dyDescent="0.3">
      <c r="A13403" s="286" t="str">
        <f t="shared" si="418"/>
        <v>2019</v>
      </c>
      <c r="B13403" s="205" t="s">
        <v>679</v>
      </c>
      <c r="C13403" s="205" t="s">
        <v>680</v>
      </c>
      <c r="D13403" s="72" t="str">
        <f t="shared" si="419"/>
        <v>out/2019</v>
      </c>
      <c r="E13403" s="206">
        <v>43740</v>
      </c>
      <c r="F13403" s="205" t="s">
        <v>513</v>
      </c>
      <c r="G13403" s="205" t="s">
        <v>284</v>
      </c>
      <c r="H13403" s="207" t="s">
        <v>203</v>
      </c>
      <c r="I13403" s="207" t="s">
        <v>289</v>
      </c>
      <c r="J13403" s="208">
        <v>109343.37</v>
      </c>
      <c r="K13403" s="79" t="str">
        <f>IFERROR(IFERROR(VLOOKUP(I13403,'DE-PARA'!B:D,3,0),VLOOKUP(I13403,'DE-PARA'!C:D,2,0)),"NÃO ENCONTRADO")</f>
        <v>Entrada Conta Aplicação (+)</v>
      </c>
      <c r="L13403" s="56" t="str">
        <f>VLOOKUP(K13403,'Base -Receita-Despesa'!$B:$AS,1,FALSE)</f>
        <v>ENTRADA CONTA APLICAÇÃO (+)</v>
      </c>
    </row>
    <row r="13404" spans="1:12" x14ac:dyDescent="0.3">
      <c r="A13404" s="286" t="str">
        <f t="shared" si="418"/>
        <v>2019</v>
      </c>
      <c r="B13404" s="205" t="s">
        <v>681</v>
      </c>
      <c r="C13404" s="205" t="s">
        <v>680</v>
      </c>
      <c r="D13404" s="72" t="str">
        <f t="shared" si="419"/>
        <v>out/2019</v>
      </c>
      <c r="E13404" s="206">
        <v>43741</v>
      </c>
      <c r="F13404" s="205" t="s">
        <v>200</v>
      </c>
      <c r="G13404" s="205" t="s">
        <v>284</v>
      </c>
      <c r="H13404" s="207" t="s">
        <v>1875</v>
      </c>
      <c r="I13404" s="207" t="s">
        <v>123</v>
      </c>
      <c r="J13404" s="208">
        <v>-500000</v>
      </c>
      <c r="K13404" s="79" t="str">
        <f>IFERROR(IFERROR(VLOOKUP(I13404,'DE-PARA'!B:D,3,0),VLOOKUP(I13404,'DE-PARA'!C:D,2,0)),"NÃO ENCONTRADO")</f>
        <v>TEV – Transferências Entre Contas (Entradas)</v>
      </c>
      <c r="L13404" s="56" t="str">
        <f>VLOOKUP(K13404,'Base -Receita-Despesa'!$B:$AS,1,FALSE)</f>
        <v>TEV – Transferências Entre Contas (Entradas)</v>
      </c>
    </row>
    <row r="13405" spans="1:12" x14ac:dyDescent="0.3">
      <c r="A13405" s="286" t="str">
        <f t="shared" si="418"/>
        <v>2019</v>
      </c>
      <c r="B13405" s="205" t="s">
        <v>681</v>
      </c>
      <c r="C13405" s="205" t="s">
        <v>680</v>
      </c>
      <c r="D13405" s="72" t="str">
        <f t="shared" si="419"/>
        <v>out/2019</v>
      </c>
      <c r="E13405" s="206">
        <v>43741</v>
      </c>
      <c r="F13405" s="205" t="s">
        <v>513</v>
      </c>
      <c r="G13405" s="205" t="s">
        <v>284</v>
      </c>
      <c r="H13405" s="207" t="s">
        <v>203</v>
      </c>
      <c r="I13405" s="207" t="s">
        <v>289</v>
      </c>
      <c r="J13405" s="208">
        <v>500000</v>
      </c>
      <c r="K13405" s="79" t="str">
        <f>IFERROR(IFERROR(VLOOKUP(I13405,'DE-PARA'!B:D,3,0),VLOOKUP(I13405,'DE-PARA'!C:D,2,0)),"NÃO ENCONTRADO")</f>
        <v>Entrada Conta Aplicação (+)</v>
      </c>
      <c r="L13405" s="56" t="str">
        <f>VLOOKUP(K13405,'Base -Receita-Despesa'!$B:$AS,1,FALSE)</f>
        <v>ENTRADA CONTA APLICAÇÃO (+)</v>
      </c>
    </row>
    <row r="13406" spans="1:12" x14ac:dyDescent="0.3">
      <c r="A13406" s="286" t="str">
        <f t="shared" si="418"/>
        <v>2019</v>
      </c>
      <c r="B13406" s="205" t="s">
        <v>679</v>
      </c>
      <c r="C13406" s="205" t="s">
        <v>680</v>
      </c>
      <c r="D13406" s="72" t="str">
        <f t="shared" si="419"/>
        <v>out/2019</v>
      </c>
      <c r="E13406" s="206">
        <v>43741</v>
      </c>
      <c r="F13406" s="205" t="s">
        <v>200</v>
      </c>
      <c r="G13406" s="205" t="s">
        <v>284</v>
      </c>
      <c r="H13406" s="207" t="s">
        <v>1875</v>
      </c>
      <c r="I13406" s="207" t="s">
        <v>123</v>
      </c>
      <c r="J13406" s="208">
        <v>500000</v>
      </c>
      <c r="K13406" s="79" t="str">
        <f>IFERROR(IFERROR(VLOOKUP(I13406,'DE-PARA'!B:D,3,0),VLOOKUP(I13406,'DE-PARA'!C:D,2,0)),"NÃO ENCONTRADO")</f>
        <v>TEV – Transferências Entre Contas (Entradas)</v>
      </c>
      <c r="L13406" s="56" t="str">
        <f>VLOOKUP(K13406,'Base -Receita-Despesa'!$B:$AS,1,FALSE)</f>
        <v>TEV – Transferências Entre Contas (Entradas)</v>
      </c>
    </row>
    <row r="13407" spans="1:12" x14ac:dyDescent="0.3">
      <c r="A13407" s="286" t="str">
        <f t="shared" si="418"/>
        <v>2019</v>
      </c>
      <c r="B13407" s="205" t="s">
        <v>679</v>
      </c>
      <c r="C13407" s="205" t="s">
        <v>680</v>
      </c>
      <c r="D13407" s="72" t="str">
        <f t="shared" si="419"/>
        <v>out/2019</v>
      </c>
      <c r="E13407" s="206">
        <v>43741</v>
      </c>
      <c r="F13407" s="205">
        <v>1.26025419276042E+16</v>
      </c>
      <c r="G13407" s="205" t="s">
        <v>284</v>
      </c>
      <c r="H13407" s="207" t="s">
        <v>394</v>
      </c>
      <c r="I13407" s="207" t="s">
        <v>188</v>
      </c>
      <c r="J13407" s="207">
        <v>-185.06</v>
      </c>
      <c r="K13407" s="79" t="str">
        <f>IFERROR(IFERROR(VLOOKUP(I13407,'DE-PARA'!B:D,3,0),VLOOKUP(I13407,'DE-PARA'!C:D,2,0)),"NÃO ENCONTRADO")</f>
        <v>Tributos, Taxas e Contribuições</v>
      </c>
      <c r="L13407" s="56" t="str">
        <f>VLOOKUP(K13407,'Base -Receita-Despesa'!$B:$AS,1,FALSE)</f>
        <v>Tributos, Taxas e Contribuições</v>
      </c>
    </row>
    <row r="13408" spans="1:12" x14ac:dyDescent="0.3">
      <c r="A13408" s="286" t="str">
        <f t="shared" si="418"/>
        <v>2019</v>
      </c>
      <c r="B13408" s="205" t="s">
        <v>679</v>
      </c>
      <c r="C13408" s="205" t="s">
        <v>680</v>
      </c>
      <c r="D13408" s="72" t="str">
        <f t="shared" si="419"/>
        <v>out/2019</v>
      </c>
      <c r="E13408" s="206">
        <v>43741</v>
      </c>
      <c r="F13408" s="205" t="s">
        <v>210</v>
      </c>
      <c r="G13408" s="205" t="s">
        <v>284</v>
      </c>
      <c r="H13408" s="207" t="s">
        <v>2317</v>
      </c>
      <c r="I13408" s="207" t="s">
        <v>139</v>
      </c>
      <c r="J13408" s="208">
        <v>-2000</v>
      </c>
      <c r="K13408" s="79" t="str">
        <f>IFERROR(IFERROR(VLOOKUP(I13408,'DE-PARA'!B:D,3,0),VLOOKUP(I13408,'DE-PARA'!C:D,2,0)),"NÃO ENCONTRADO")</f>
        <v>Outras Saídas</v>
      </c>
      <c r="L13408" s="56" t="str">
        <f>VLOOKUP(K13408,'Base -Receita-Despesa'!$B:$AS,1,FALSE)</f>
        <v>Outras Saídas</v>
      </c>
    </row>
    <row r="13409" spans="1:12" x14ac:dyDescent="0.3">
      <c r="A13409" s="286" t="str">
        <f t="shared" si="418"/>
        <v>2019</v>
      </c>
      <c r="B13409" s="205" t="s">
        <v>681</v>
      </c>
      <c r="C13409" s="205" t="s">
        <v>680</v>
      </c>
      <c r="D13409" s="72" t="str">
        <f t="shared" si="419"/>
        <v>out/2019</v>
      </c>
      <c r="E13409" s="206">
        <v>43742</v>
      </c>
      <c r="F13409" s="205" t="s">
        <v>200</v>
      </c>
      <c r="G13409" s="205" t="s">
        <v>284</v>
      </c>
      <c r="H13409" s="207" t="s">
        <v>1875</v>
      </c>
      <c r="I13409" s="207" t="s">
        <v>123</v>
      </c>
      <c r="J13409" s="208">
        <v>-500000</v>
      </c>
      <c r="K13409" s="79" t="str">
        <f>IFERROR(IFERROR(VLOOKUP(I13409,'DE-PARA'!B:D,3,0),VLOOKUP(I13409,'DE-PARA'!C:D,2,0)),"NÃO ENCONTRADO")</f>
        <v>TEV – Transferências Entre Contas (Entradas)</v>
      </c>
      <c r="L13409" s="56" t="str">
        <f>VLOOKUP(K13409,'Base -Receita-Despesa'!$B:$AS,1,FALSE)</f>
        <v>TEV – Transferências Entre Contas (Entradas)</v>
      </c>
    </row>
    <row r="13410" spans="1:12" x14ac:dyDescent="0.3">
      <c r="A13410" s="286" t="str">
        <f t="shared" si="418"/>
        <v>2019</v>
      </c>
      <c r="B13410" s="205" t="s">
        <v>681</v>
      </c>
      <c r="C13410" s="205" t="s">
        <v>680</v>
      </c>
      <c r="D13410" s="72" t="str">
        <f t="shared" si="419"/>
        <v>out/2019</v>
      </c>
      <c r="E13410" s="206">
        <v>43742</v>
      </c>
      <c r="F13410" s="205" t="s">
        <v>200</v>
      </c>
      <c r="G13410" s="205" t="s">
        <v>284</v>
      </c>
      <c r="H13410" s="207" t="s">
        <v>1875</v>
      </c>
      <c r="I13410" s="207" t="s">
        <v>123</v>
      </c>
      <c r="J13410" s="208">
        <v>-500000</v>
      </c>
      <c r="K13410" s="79" t="str">
        <f>IFERROR(IFERROR(VLOOKUP(I13410,'DE-PARA'!B:D,3,0),VLOOKUP(I13410,'DE-PARA'!C:D,2,0)),"NÃO ENCONTRADO")</f>
        <v>TEV – Transferências Entre Contas (Entradas)</v>
      </c>
      <c r="L13410" s="56" t="str">
        <f>VLOOKUP(K13410,'Base -Receita-Despesa'!$B:$AS,1,FALSE)</f>
        <v>TEV – Transferências Entre Contas (Entradas)</v>
      </c>
    </row>
    <row r="13411" spans="1:12" x14ac:dyDescent="0.3">
      <c r="A13411" s="286" t="str">
        <f t="shared" si="418"/>
        <v>2019</v>
      </c>
      <c r="B13411" s="205" t="s">
        <v>681</v>
      </c>
      <c r="C13411" s="205" t="s">
        <v>680</v>
      </c>
      <c r="D13411" s="72" t="str">
        <f t="shared" si="419"/>
        <v>out/2019</v>
      </c>
      <c r="E13411" s="206">
        <v>43742</v>
      </c>
      <c r="F13411" s="205" t="s">
        <v>200</v>
      </c>
      <c r="G13411" s="205" t="s">
        <v>284</v>
      </c>
      <c r="H13411" s="207" t="s">
        <v>1875</v>
      </c>
      <c r="I13411" s="207" t="s">
        <v>123</v>
      </c>
      <c r="J13411" s="208">
        <v>-606810.71</v>
      </c>
      <c r="K13411" s="79" t="str">
        <f>IFERROR(IFERROR(VLOOKUP(I13411,'DE-PARA'!B:D,3,0),VLOOKUP(I13411,'DE-PARA'!C:D,2,0)),"NÃO ENCONTRADO")</f>
        <v>TEV – Transferências Entre Contas (Entradas)</v>
      </c>
      <c r="L13411" s="56" t="str">
        <f>VLOOKUP(K13411,'Base -Receita-Despesa'!$B:$AS,1,FALSE)</f>
        <v>TEV – Transferências Entre Contas (Entradas)</v>
      </c>
    </row>
    <row r="13412" spans="1:12" x14ac:dyDescent="0.3">
      <c r="A13412" s="286" t="str">
        <f t="shared" si="418"/>
        <v>2019</v>
      </c>
      <c r="B13412" s="205" t="s">
        <v>681</v>
      </c>
      <c r="C13412" s="205" t="s">
        <v>680</v>
      </c>
      <c r="D13412" s="72" t="str">
        <f t="shared" si="419"/>
        <v>out/2019</v>
      </c>
      <c r="E13412" s="206">
        <v>43742</v>
      </c>
      <c r="F13412" s="205" t="s">
        <v>513</v>
      </c>
      <c r="G13412" s="205" t="s">
        <v>284</v>
      </c>
      <c r="H13412" s="207" t="s">
        <v>203</v>
      </c>
      <c r="I13412" s="207" t="s">
        <v>289</v>
      </c>
      <c r="J13412" s="208">
        <v>1606810.71</v>
      </c>
      <c r="K13412" s="79" t="str">
        <f>IFERROR(IFERROR(VLOOKUP(I13412,'DE-PARA'!B:D,3,0),VLOOKUP(I13412,'DE-PARA'!C:D,2,0)),"NÃO ENCONTRADO")</f>
        <v>Entrada Conta Aplicação (+)</v>
      </c>
      <c r="L13412" s="56" t="str">
        <f>VLOOKUP(K13412,'Base -Receita-Despesa'!$B:$AS,1,FALSE)</f>
        <v>ENTRADA CONTA APLICAÇÃO (+)</v>
      </c>
    </row>
    <row r="13413" spans="1:12" x14ac:dyDescent="0.3">
      <c r="A13413" s="286" t="str">
        <f t="shared" si="418"/>
        <v>2019</v>
      </c>
      <c r="B13413" s="205" t="s">
        <v>679</v>
      </c>
      <c r="C13413" s="205" t="s">
        <v>680</v>
      </c>
      <c r="D13413" s="72" t="str">
        <f t="shared" si="419"/>
        <v>out/2019</v>
      </c>
      <c r="E13413" s="206">
        <v>43742</v>
      </c>
      <c r="F13413" s="205" t="s">
        <v>1606</v>
      </c>
      <c r="G13413" s="205" t="s">
        <v>284</v>
      </c>
      <c r="H13413" s="207" t="s">
        <v>1876</v>
      </c>
      <c r="I13413" s="207" t="s">
        <v>201</v>
      </c>
      <c r="J13413" s="208">
        <v>-1758015.74</v>
      </c>
      <c r="K13413" s="79" t="str">
        <f>IFERROR(IFERROR(VLOOKUP(I13413,'DE-PARA'!B:D,3,0),VLOOKUP(I13413,'DE-PARA'!C:D,2,0)),"NÃO ENCONTRADO")</f>
        <v>Saídas Da C/A Por Regates (-)</v>
      </c>
      <c r="L13413" s="56" t="str">
        <f>VLOOKUP(K13413,'Base -Receita-Despesa'!$B:$AS,1,FALSE)</f>
        <v>SAÍDAS DA C/A POR REGATES (-)</v>
      </c>
    </row>
    <row r="13414" spans="1:12" x14ac:dyDescent="0.3">
      <c r="A13414" s="286" t="str">
        <f t="shared" si="418"/>
        <v>2019</v>
      </c>
      <c r="B13414" s="205" t="s">
        <v>679</v>
      </c>
      <c r="C13414" s="205" t="s">
        <v>680</v>
      </c>
      <c r="D13414" s="72" t="str">
        <f t="shared" si="419"/>
        <v>out/2019</v>
      </c>
      <c r="E13414" s="206">
        <v>43742</v>
      </c>
      <c r="F13414" s="205" t="s">
        <v>200</v>
      </c>
      <c r="G13414" s="205" t="s">
        <v>284</v>
      </c>
      <c r="H13414" s="207" t="s">
        <v>1875</v>
      </c>
      <c r="I13414" s="207" t="s">
        <v>123</v>
      </c>
      <c r="J13414" s="208">
        <v>500000</v>
      </c>
      <c r="K13414" s="79" t="str">
        <f>IFERROR(IFERROR(VLOOKUP(I13414,'DE-PARA'!B:D,3,0),VLOOKUP(I13414,'DE-PARA'!C:D,2,0)),"NÃO ENCONTRADO")</f>
        <v>TEV – Transferências Entre Contas (Entradas)</v>
      </c>
      <c r="L13414" s="56" t="str">
        <f>VLOOKUP(K13414,'Base -Receita-Despesa'!$B:$AS,1,FALSE)</f>
        <v>TEV – Transferências Entre Contas (Entradas)</v>
      </c>
    </row>
    <row r="13415" spans="1:12" x14ac:dyDescent="0.3">
      <c r="A13415" s="286" t="str">
        <f t="shared" si="418"/>
        <v>2019</v>
      </c>
      <c r="B13415" s="205" t="s">
        <v>679</v>
      </c>
      <c r="C13415" s="205" t="s">
        <v>680</v>
      </c>
      <c r="D13415" s="72" t="str">
        <f t="shared" si="419"/>
        <v>out/2019</v>
      </c>
      <c r="E13415" s="206">
        <v>43742</v>
      </c>
      <c r="F13415" s="205" t="s">
        <v>200</v>
      </c>
      <c r="G13415" s="205" t="s">
        <v>284</v>
      </c>
      <c r="H13415" s="207" t="s">
        <v>1875</v>
      </c>
      <c r="I13415" s="207" t="s">
        <v>123</v>
      </c>
      <c r="J13415" s="208">
        <v>500000</v>
      </c>
      <c r="K13415" s="79" t="str">
        <f>IFERROR(IFERROR(VLOOKUP(I13415,'DE-PARA'!B:D,3,0),VLOOKUP(I13415,'DE-PARA'!C:D,2,0)),"NÃO ENCONTRADO")</f>
        <v>TEV – Transferências Entre Contas (Entradas)</v>
      </c>
      <c r="L13415" s="56" t="str">
        <f>VLOOKUP(K13415,'Base -Receita-Despesa'!$B:$AS,1,FALSE)</f>
        <v>TEV – Transferências Entre Contas (Entradas)</v>
      </c>
    </row>
    <row r="13416" spans="1:12" x14ac:dyDescent="0.3">
      <c r="A13416" s="286" t="str">
        <f t="shared" si="418"/>
        <v>2019</v>
      </c>
      <c r="B13416" s="205" t="s">
        <v>679</v>
      </c>
      <c r="C13416" s="205" t="s">
        <v>680</v>
      </c>
      <c r="D13416" s="72" t="str">
        <f t="shared" si="419"/>
        <v>out/2019</v>
      </c>
      <c r="E13416" s="206">
        <v>43742</v>
      </c>
      <c r="F13416" s="205" t="s">
        <v>200</v>
      </c>
      <c r="G13416" s="205" t="s">
        <v>284</v>
      </c>
      <c r="H13416" s="207" t="s">
        <v>1875</v>
      </c>
      <c r="I13416" s="207" t="s">
        <v>123</v>
      </c>
      <c r="J13416" s="208">
        <v>606810.71</v>
      </c>
      <c r="K13416" s="79" t="str">
        <f>IFERROR(IFERROR(VLOOKUP(I13416,'DE-PARA'!B:D,3,0),VLOOKUP(I13416,'DE-PARA'!C:D,2,0)),"NÃO ENCONTRADO")</f>
        <v>TEV – Transferências Entre Contas (Entradas)</v>
      </c>
      <c r="L13416" s="56" t="str">
        <f>VLOOKUP(K13416,'Base -Receita-Despesa'!$B:$AS,1,FALSE)</f>
        <v>TEV – Transferências Entre Contas (Entradas)</v>
      </c>
    </row>
    <row r="13417" spans="1:12" x14ac:dyDescent="0.3">
      <c r="A13417" s="286" t="str">
        <f t="shared" si="418"/>
        <v>2019</v>
      </c>
      <c r="B13417" s="205" t="s">
        <v>679</v>
      </c>
      <c r="C13417" s="205" t="s">
        <v>680</v>
      </c>
      <c r="D13417" s="72" t="str">
        <f t="shared" si="419"/>
        <v>out/2019</v>
      </c>
      <c r="E13417" s="206">
        <v>43742</v>
      </c>
      <c r="F13417" s="205">
        <v>92</v>
      </c>
      <c r="G13417" s="205" t="s">
        <v>284</v>
      </c>
      <c r="H13417" s="207" t="s">
        <v>1005</v>
      </c>
      <c r="I13417" s="207" t="s">
        <v>232</v>
      </c>
      <c r="J13417" s="208">
        <v>-38480.93</v>
      </c>
      <c r="K13417" s="79" t="str">
        <f>IFERROR(IFERROR(VLOOKUP(I13417,'DE-PARA'!B:D,3,0),VLOOKUP(I13417,'DE-PARA'!C:D,2,0)),"NÃO ENCONTRADO")</f>
        <v>Pessoal</v>
      </c>
      <c r="L13417" s="56" t="str">
        <f>VLOOKUP(K13417,'Base -Receita-Despesa'!$B:$AS,1,FALSE)</f>
        <v>Pessoal</v>
      </c>
    </row>
    <row r="13418" spans="1:12" x14ac:dyDescent="0.3">
      <c r="A13418" s="286" t="str">
        <f t="shared" si="418"/>
        <v>2019</v>
      </c>
      <c r="B13418" s="205" t="s">
        <v>679</v>
      </c>
      <c r="C13418" s="205" t="s">
        <v>680</v>
      </c>
      <c r="D13418" s="72" t="str">
        <f t="shared" si="419"/>
        <v>out/2019</v>
      </c>
      <c r="E13418" s="206">
        <v>43742</v>
      </c>
      <c r="F13418" s="205">
        <v>32</v>
      </c>
      <c r="G13418" s="205" t="s">
        <v>284</v>
      </c>
      <c r="H13418" s="207" t="s">
        <v>2297</v>
      </c>
      <c r="I13418" s="207" t="s">
        <v>257</v>
      </c>
      <c r="J13418" s="208">
        <v>-10225.030000000001</v>
      </c>
      <c r="K13418" s="79" t="str">
        <f>IFERROR(IFERROR(VLOOKUP(I13418,'DE-PARA'!B:D,3,0),VLOOKUP(I13418,'DE-PARA'!C:D,2,0)),"NÃO ENCONTRADO")</f>
        <v>Serviços</v>
      </c>
      <c r="L13418" s="56" t="str">
        <f>VLOOKUP(K13418,'Base -Receita-Despesa'!$B:$AS,1,FALSE)</f>
        <v>Serviços</v>
      </c>
    </row>
    <row r="13419" spans="1:12" x14ac:dyDescent="0.3">
      <c r="A13419" s="286" t="str">
        <f t="shared" si="418"/>
        <v>2019</v>
      </c>
      <c r="B13419" s="205" t="s">
        <v>679</v>
      </c>
      <c r="C13419" s="205" t="s">
        <v>680</v>
      </c>
      <c r="D13419" s="72" t="str">
        <f t="shared" si="419"/>
        <v>out/2019</v>
      </c>
      <c r="E13419" s="206">
        <v>43742</v>
      </c>
      <c r="F13419" s="205">
        <v>219</v>
      </c>
      <c r="G13419" s="205" t="s">
        <v>284</v>
      </c>
      <c r="H13419" s="238" t="s">
        <v>2104</v>
      </c>
      <c r="I13419" s="207" t="s">
        <v>232</v>
      </c>
      <c r="J13419" s="208">
        <v>-10924.06</v>
      </c>
      <c r="K13419" s="79" t="str">
        <f>IFERROR(IFERROR(VLOOKUP(I13419,'DE-PARA'!B:D,3,0),VLOOKUP(I13419,'DE-PARA'!C:D,2,0)),"NÃO ENCONTRADO")</f>
        <v>Pessoal</v>
      </c>
      <c r="L13419" s="56" t="str">
        <f>VLOOKUP(K13419,'Base -Receita-Despesa'!$B:$AS,1,FALSE)</f>
        <v>Pessoal</v>
      </c>
    </row>
    <row r="13420" spans="1:12" x14ac:dyDescent="0.3">
      <c r="A13420" s="286" t="str">
        <f t="shared" si="418"/>
        <v>2019</v>
      </c>
      <c r="B13420" s="205" t="s">
        <v>679</v>
      </c>
      <c r="C13420" s="205" t="s">
        <v>680</v>
      </c>
      <c r="D13420" s="72" t="str">
        <f t="shared" si="419"/>
        <v>out/2019</v>
      </c>
      <c r="E13420" s="206">
        <v>43742</v>
      </c>
      <c r="F13420" s="205">
        <v>169</v>
      </c>
      <c r="G13420" s="205" t="s">
        <v>284</v>
      </c>
      <c r="H13420" s="207" t="s">
        <v>1342</v>
      </c>
      <c r="I13420" s="207" t="s">
        <v>232</v>
      </c>
      <c r="J13420" s="208">
        <v>-135052</v>
      </c>
      <c r="K13420" s="79" t="str">
        <f>IFERROR(IFERROR(VLOOKUP(I13420,'DE-PARA'!B:D,3,0),VLOOKUP(I13420,'DE-PARA'!C:D,2,0)),"NÃO ENCONTRADO")</f>
        <v>Pessoal</v>
      </c>
      <c r="L13420" s="56" t="str">
        <f>VLOOKUP(K13420,'Base -Receita-Despesa'!$B:$AS,1,FALSE)</f>
        <v>Pessoal</v>
      </c>
    </row>
    <row r="13421" spans="1:12" x14ac:dyDescent="0.3">
      <c r="A13421" s="286" t="str">
        <f t="shared" si="418"/>
        <v>2019</v>
      </c>
      <c r="B13421" s="205" t="s">
        <v>679</v>
      </c>
      <c r="C13421" s="205" t="s">
        <v>680</v>
      </c>
      <c r="D13421" s="72" t="str">
        <f t="shared" si="419"/>
        <v>out/2019</v>
      </c>
      <c r="E13421" s="206">
        <v>43742</v>
      </c>
      <c r="F13421" s="205">
        <v>168</v>
      </c>
      <c r="G13421" s="205" t="s">
        <v>284</v>
      </c>
      <c r="H13421" s="207" t="s">
        <v>1342</v>
      </c>
      <c r="I13421" s="207" t="s">
        <v>232</v>
      </c>
      <c r="J13421" s="208">
        <v>-25588.799999999999</v>
      </c>
      <c r="K13421" s="79" t="str">
        <f>IFERROR(IFERROR(VLOOKUP(I13421,'DE-PARA'!B:D,3,0),VLOOKUP(I13421,'DE-PARA'!C:D,2,0)),"NÃO ENCONTRADO")</f>
        <v>Pessoal</v>
      </c>
      <c r="L13421" s="56" t="str">
        <f>VLOOKUP(K13421,'Base -Receita-Despesa'!$B:$AS,1,FALSE)</f>
        <v>Pessoal</v>
      </c>
    </row>
    <row r="13422" spans="1:12" x14ac:dyDescent="0.3">
      <c r="A13422" s="286" t="str">
        <f t="shared" si="418"/>
        <v>2019</v>
      </c>
      <c r="B13422" s="205" t="s">
        <v>679</v>
      </c>
      <c r="C13422" s="205" t="s">
        <v>680</v>
      </c>
      <c r="D13422" s="72" t="str">
        <f t="shared" si="419"/>
        <v>out/2019</v>
      </c>
      <c r="E13422" s="206">
        <v>43742</v>
      </c>
      <c r="F13422" s="205">
        <v>291</v>
      </c>
      <c r="G13422" s="205" t="s">
        <v>284</v>
      </c>
      <c r="H13422" s="207" t="s">
        <v>999</v>
      </c>
      <c r="I13422" s="207" t="s">
        <v>232</v>
      </c>
      <c r="J13422" s="208">
        <v>-7996.5</v>
      </c>
      <c r="K13422" s="79" t="str">
        <f>IFERROR(IFERROR(VLOOKUP(I13422,'DE-PARA'!B:D,3,0),VLOOKUP(I13422,'DE-PARA'!C:D,2,0)),"NÃO ENCONTRADO")</f>
        <v>Pessoal</v>
      </c>
      <c r="L13422" s="56" t="str">
        <f>VLOOKUP(K13422,'Base -Receita-Despesa'!$B:$AS,1,FALSE)</f>
        <v>Pessoal</v>
      </c>
    </row>
    <row r="13423" spans="1:12" x14ac:dyDescent="0.3">
      <c r="A13423" s="286" t="str">
        <f t="shared" si="418"/>
        <v>2019</v>
      </c>
      <c r="B13423" s="205" t="s">
        <v>679</v>
      </c>
      <c r="C13423" s="205" t="s">
        <v>680</v>
      </c>
      <c r="D13423" s="72" t="str">
        <f t="shared" si="419"/>
        <v>out/2019</v>
      </c>
      <c r="E13423" s="206">
        <v>43742</v>
      </c>
      <c r="F13423" s="205">
        <v>1315756</v>
      </c>
      <c r="G13423" s="205" t="s">
        <v>284</v>
      </c>
      <c r="H13423" s="207" t="s">
        <v>2169</v>
      </c>
      <c r="I13423" s="207" t="s">
        <v>188</v>
      </c>
      <c r="J13423" s="207">
        <v>-170</v>
      </c>
      <c r="K13423" s="79" t="str">
        <f>IFERROR(IFERROR(VLOOKUP(I13423,'DE-PARA'!B:D,3,0),VLOOKUP(I13423,'DE-PARA'!C:D,2,0)),"NÃO ENCONTRADO")</f>
        <v>Tributos, Taxas e Contribuições</v>
      </c>
      <c r="L13423" s="56" t="str">
        <f>VLOOKUP(K13423,'Base -Receita-Despesa'!$B:$AS,1,FALSE)</f>
        <v>Tributos, Taxas e Contribuições</v>
      </c>
    </row>
    <row r="13424" spans="1:12" x14ac:dyDescent="0.3">
      <c r="A13424" s="286" t="str">
        <f t="shared" si="418"/>
        <v>2019</v>
      </c>
      <c r="B13424" s="205" t="s">
        <v>679</v>
      </c>
      <c r="C13424" s="205" t="s">
        <v>680</v>
      </c>
      <c r="D13424" s="72" t="str">
        <f t="shared" si="419"/>
        <v>out/2019</v>
      </c>
      <c r="E13424" s="206">
        <v>43742</v>
      </c>
      <c r="F13424" s="205" t="s">
        <v>200</v>
      </c>
      <c r="G13424" s="205" t="s">
        <v>284</v>
      </c>
      <c r="H13424" s="207" t="s">
        <v>291</v>
      </c>
      <c r="I13424" s="207" t="s">
        <v>226</v>
      </c>
      <c r="J13424" s="208">
        <v>-116756.05</v>
      </c>
      <c r="K13424" s="79" t="str">
        <f>IFERROR(IFERROR(VLOOKUP(I13424,'DE-PARA'!B:D,3,0),VLOOKUP(I13424,'DE-PARA'!C:D,2,0)),"NÃO ENCONTRADO")</f>
        <v>Reembolso de Rateios(-)</v>
      </c>
      <c r="L13424" s="56" t="str">
        <f>VLOOKUP(K13424,'Base -Receita-Despesa'!$B:$AS,1,FALSE)</f>
        <v>Reembolso de Rateios(-)</v>
      </c>
    </row>
    <row r="13425" spans="1:12" x14ac:dyDescent="0.3">
      <c r="A13425" s="286" t="str">
        <f t="shared" si="418"/>
        <v>2019</v>
      </c>
      <c r="B13425" s="205" t="s">
        <v>679</v>
      </c>
      <c r="C13425" s="205" t="s">
        <v>680</v>
      </c>
      <c r="D13425" s="72" t="str">
        <f t="shared" si="419"/>
        <v>out/2019</v>
      </c>
      <c r="E13425" s="206">
        <v>43742</v>
      </c>
      <c r="F13425" s="205" t="s">
        <v>209</v>
      </c>
      <c r="G13425" s="205" t="s">
        <v>284</v>
      </c>
      <c r="H13425" s="207" t="s">
        <v>295</v>
      </c>
      <c r="I13425" s="207" t="s">
        <v>2125</v>
      </c>
      <c r="J13425" s="207">
        <v>-9.5</v>
      </c>
      <c r="K13425" s="79" t="str">
        <f>IFERROR(IFERROR(VLOOKUP(I13425,'DE-PARA'!B:D,3,0),VLOOKUP(I13425,'DE-PARA'!C:D,2,0)),"NÃO ENCONTRADO")</f>
        <v>Outras Saídas</v>
      </c>
      <c r="L13425" s="56" t="str">
        <f>VLOOKUP(K13425,'Base -Receita-Despesa'!$B:$AS,1,FALSE)</f>
        <v>Outras Saídas</v>
      </c>
    </row>
    <row r="13426" spans="1:12" x14ac:dyDescent="0.3">
      <c r="A13426" s="286" t="str">
        <f t="shared" si="418"/>
        <v>2019</v>
      </c>
      <c r="B13426" s="205" t="s">
        <v>679</v>
      </c>
      <c r="C13426" s="205" t="s">
        <v>680</v>
      </c>
      <c r="D13426" s="72" t="str">
        <f t="shared" si="419"/>
        <v>out/2019</v>
      </c>
      <c r="E13426" s="206">
        <v>43742</v>
      </c>
      <c r="F13426" s="205" t="s">
        <v>209</v>
      </c>
      <c r="G13426" s="205" t="s">
        <v>284</v>
      </c>
      <c r="H13426" s="207" t="s">
        <v>295</v>
      </c>
      <c r="I13426" s="207" t="s">
        <v>2125</v>
      </c>
      <c r="J13426" s="207">
        <v>-9.5</v>
      </c>
      <c r="K13426" s="79" t="str">
        <f>IFERROR(IFERROR(VLOOKUP(I13426,'DE-PARA'!B:D,3,0),VLOOKUP(I13426,'DE-PARA'!C:D,2,0)),"NÃO ENCONTRADO")</f>
        <v>Outras Saídas</v>
      </c>
      <c r="L13426" s="56" t="str">
        <f>VLOOKUP(K13426,'Base -Receita-Despesa'!$B:$AS,1,FALSE)</f>
        <v>Outras Saídas</v>
      </c>
    </row>
    <row r="13427" spans="1:12" x14ac:dyDescent="0.3">
      <c r="A13427" s="286" t="str">
        <f t="shared" si="418"/>
        <v>2019</v>
      </c>
      <c r="B13427" s="205" t="s">
        <v>679</v>
      </c>
      <c r="C13427" s="205" t="s">
        <v>680</v>
      </c>
      <c r="D13427" s="72" t="str">
        <f t="shared" si="419"/>
        <v>out/2019</v>
      </c>
      <c r="E13427" s="206">
        <v>43742</v>
      </c>
      <c r="F13427" s="205" t="s">
        <v>209</v>
      </c>
      <c r="G13427" s="205" t="s">
        <v>284</v>
      </c>
      <c r="H13427" s="207" t="s">
        <v>295</v>
      </c>
      <c r="I13427" s="207" t="s">
        <v>2125</v>
      </c>
      <c r="J13427" s="207">
        <v>-9.5</v>
      </c>
      <c r="K13427" s="79" t="str">
        <f>IFERROR(IFERROR(VLOOKUP(I13427,'DE-PARA'!B:D,3,0),VLOOKUP(I13427,'DE-PARA'!C:D,2,0)),"NÃO ENCONTRADO")</f>
        <v>Outras Saídas</v>
      </c>
      <c r="L13427" s="56" t="str">
        <f>VLOOKUP(K13427,'Base -Receita-Despesa'!$B:$AS,1,FALSE)</f>
        <v>Outras Saídas</v>
      </c>
    </row>
    <row r="13428" spans="1:12" x14ac:dyDescent="0.3">
      <c r="A13428" s="286" t="str">
        <f t="shared" si="418"/>
        <v>2019</v>
      </c>
      <c r="B13428" s="205" t="s">
        <v>679</v>
      </c>
      <c r="C13428" s="205" t="s">
        <v>680</v>
      </c>
      <c r="D13428" s="72" t="str">
        <f t="shared" si="419"/>
        <v>out/2019</v>
      </c>
      <c r="E13428" s="206">
        <v>43742</v>
      </c>
      <c r="F13428" s="205" t="s">
        <v>209</v>
      </c>
      <c r="G13428" s="205" t="s">
        <v>284</v>
      </c>
      <c r="H13428" s="207" t="s">
        <v>295</v>
      </c>
      <c r="I13428" s="207" t="s">
        <v>2125</v>
      </c>
      <c r="J13428" s="207">
        <v>-9.5</v>
      </c>
      <c r="K13428" s="79" t="str">
        <f>IFERROR(IFERROR(VLOOKUP(I13428,'DE-PARA'!B:D,3,0),VLOOKUP(I13428,'DE-PARA'!C:D,2,0)),"NÃO ENCONTRADO")</f>
        <v>Outras Saídas</v>
      </c>
      <c r="L13428" s="56" t="str">
        <f>VLOOKUP(K13428,'Base -Receita-Despesa'!$B:$AS,1,FALSE)</f>
        <v>Outras Saídas</v>
      </c>
    </row>
    <row r="13429" spans="1:12" x14ac:dyDescent="0.3">
      <c r="A13429" s="286" t="str">
        <f t="shared" si="418"/>
        <v>2019</v>
      </c>
      <c r="B13429" s="205" t="s">
        <v>679</v>
      </c>
      <c r="C13429" s="205" t="s">
        <v>680</v>
      </c>
      <c r="D13429" s="72" t="str">
        <f t="shared" si="419"/>
        <v>out/2019</v>
      </c>
      <c r="E13429" s="206">
        <v>43742</v>
      </c>
      <c r="F13429" s="205" t="s">
        <v>209</v>
      </c>
      <c r="G13429" s="205" t="s">
        <v>284</v>
      </c>
      <c r="H13429" s="207" t="s">
        <v>295</v>
      </c>
      <c r="I13429" s="207" t="s">
        <v>2125</v>
      </c>
      <c r="J13429" s="207">
        <v>-9.5</v>
      </c>
      <c r="K13429" s="79" t="str">
        <f>IFERROR(IFERROR(VLOOKUP(I13429,'DE-PARA'!B:D,3,0),VLOOKUP(I13429,'DE-PARA'!C:D,2,0)),"NÃO ENCONTRADO")</f>
        <v>Outras Saídas</v>
      </c>
      <c r="L13429" s="56" t="str">
        <f>VLOOKUP(K13429,'Base -Receita-Despesa'!$B:$AS,1,FALSE)</f>
        <v>Outras Saídas</v>
      </c>
    </row>
    <row r="13430" spans="1:12" x14ac:dyDescent="0.3">
      <c r="A13430" s="286" t="str">
        <f t="shared" si="418"/>
        <v>2019</v>
      </c>
      <c r="B13430" s="205" t="s">
        <v>679</v>
      </c>
      <c r="C13430" s="205" t="s">
        <v>680</v>
      </c>
      <c r="D13430" s="72" t="str">
        <f t="shared" si="419"/>
        <v>out/2019</v>
      </c>
      <c r="E13430" s="206">
        <v>43742</v>
      </c>
      <c r="F13430" s="205" t="s">
        <v>209</v>
      </c>
      <c r="G13430" s="205" t="s">
        <v>284</v>
      </c>
      <c r="H13430" s="207" t="s">
        <v>295</v>
      </c>
      <c r="I13430" s="207" t="s">
        <v>2125</v>
      </c>
      <c r="J13430" s="207">
        <v>-9.5</v>
      </c>
      <c r="K13430" s="79" t="str">
        <f>IFERROR(IFERROR(VLOOKUP(I13430,'DE-PARA'!B:D,3,0),VLOOKUP(I13430,'DE-PARA'!C:D,2,0)),"NÃO ENCONTRADO")</f>
        <v>Outras Saídas</v>
      </c>
      <c r="L13430" s="56" t="str">
        <f>VLOOKUP(K13430,'Base -Receita-Despesa'!$B:$AS,1,FALSE)</f>
        <v>Outras Saídas</v>
      </c>
    </row>
    <row r="13431" spans="1:12" x14ac:dyDescent="0.3">
      <c r="A13431" s="286" t="str">
        <f t="shared" ref="A13431:A13494" si="420">IF(K13431="NÃO ENCONTRADO",0,RIGHT(D13431,4))</f>
        <v>2019</v>
      </c>
      <c r="B13431" s="205" t="s">
        <v>679</v>
      </c>
      <c r="C13431" s="205" t="s">
        <v>680</v>
      </c>
      <c r="D13431" s="72" t="str">
        <f t="shared" si="419"/>
        <v>out/2019</v>
      </c>
      <c r="E13431" s="206">
        <v>43742</v>
      </c>
      <c r="F13431" s="205" t="s">
        <v>209</v>
      </c>
      <c r="G13431" s="205" t="s">
        <v>284</v>
      </c>
      <c r="H13431" s="207" t="s">
        <v>295</v>
      </c>
      <c r="I13431" s="207" t="s">
        <v>2125</v>
      </c>
      <c r="J13431" s="207">
        <v>-9.5</v>
      </c>
      <c r="K13431" s="79" t="str">
        <f>IFERROR(IFERROR(VLOOKUP(I13431,'DE-PARA'!B:D,3,0),VLOOKUP(I13431,'DE-PARA'!C:D,2,0)),"NÃO ENCONTRADO")</f>
        <v>Outras Saídas</v>
      </c>
      <c r="L13431" s="56" t="str">
        <f>VLOOKUP(K13431,'Base -Receita-Despesa'!$B:$AS,1,FALSE)</f>
        <v>Outras Saídas</v>
      </c>
    </row>
    <row r="13432" spans="1:12" x14ac:dyDescent="0.3">
      <c r="A13432" s="286" t="str">
        <f t="shared" si="420"/>
        <v>2019</v>
      </c>
      <c r="B13432" s="205" t="s">
        <v>679</v>
      </c>
      <c r="C13432" s="205" t="s">
        <v>680</v>
      </c>
      <c r="D13432" s="72" t="str">
        <f t="shared" si="419"/>
        <v>out/2019</v>
      </c>
      <c r="E13432" s="206">
        <v>43742</v>
      </c>
      <c r="F13432" s="205" t="s">
        <v>209</v>
      </c>
      <c r="G13432" s="205" t="s">
        <v>284</v>
      </c>
      <c r="H13432" s="207" t="s">
        <v>133</v>
      </c>
      <c r="I13432" s="207" t="s">
        <v>2125</v>
      </c>
      <c r="J13432" s="207">
        <v>-427.71</v>
      </c>
      <c r="K13432" s="79" t="str">
        <f>IFERROR(IFERROR(VLOOKUP(I13432,'DE-PARA'!B:D,3,0),VLOOKUP(I13432,'DE-PARA'!C:D,2,0)),"NÃO ENCONTRADO")</f>
        <v>Outras Saídas</v>
      </c>
      <c r="L13432" s="56" t="str">
        <f>VLOOKUP(K13432,'Base -Receita-Despesa'!$B:$AS,1,FALSE)</f>
        <v>Outras Saídas</v>
      </c>
    </row>
    <row r="13433" spans="1:12" x14ac:dyDescent="0.3">
      <c r="A13433" s="286" t="str">
        <f t="shared" si="420"/>
        <v>2019</v>
      </c>
      <c r="B13433" s="205" t="s">
        <v>679</v>
      </c>
      <c r="C13433" s="205" t="s">
        <v>680</v>
      </c>
      <c r="D13433" s="72" t="str">
        <f t="shared" si="419"/>
        <v>out/2019</v>
      </c>
      <c r="E13433" s="206">
        <v>43742</v>
      </c>
      <c r="F13433" s="205" t="s">
        <v>513</v>
      </c>
      <c r="G13433" s="205" t="s">
        <v>284</v>
      </c>
      <c r="H13433" s="207" t="s">
        <v>203</v>
      </c>
      <c r="I13433" s="207" t="s">
        <v>289</v>
      </c>
      <c r="J13433" s="207">
        <v>557.21</v>
      </c>
      <c r="K13433" s="79" t="str">
        <f>IFERROR(IFERROR(VLOOKUP(I13433,'DE-PARA'!B:D,3,0),VLOOKUP(I13433,'DE-PARA'!C:D,2,0)),"NÃO ENCONTRADO")</f>
        <v>Entrada Conta Aplicação (+)</v>
      </c>
      <c r="L13433" s="56" t="str">
        <f>VLOOKUP(K13433,'Base -Receita-Despesa'!$B:$AS,1,FALSE)</f>
        <v>ENTRADA CONTA APLICAÇÃO (+)</v>
      </c>
    </row>
    <row r="13434" spans="1:12" x14ac:dyDescent="0.3">
      <c r="A13434" s="286" t="str">
        <f t="shared" si="420"/>
        <v>2019</v>
      </c>
      <c r="B13434" s="205" t="s">
        <v>681</v>
      </c>
      <c r="C13434" s="205" t="s">
        <v>680</v>
      </c>
      <c r="D13434" s="72" t="str">
        <f t="shared" si="419"/>
        <v>out/2019</v>
      </c>
      <c r="E13434" s="206">
        <v>43745</v>
      </c>
      <c r="F13434" s="205" t="s">
        <v>209</v>
      </c>
      <c r="G13434" s="205" t="s">
        <v>284</v>
      </c>
      <c r="H13434" s="207" t="s">
        <v>1551</v>
      </c>
      <c r="I13434" s="207" t="s">
        <v>2125</v>
      </c>
      <c r="J13434" s="207">
        <v>-1.5</v>
      </c>
      <c r="K13434" s="79" t="str">
        <f>IFERROR(IFERROR(VLOOKUP(I13434,'DE-PARA'!B:D,3,0),VLOOKUP(I13434,'DE-PARA'!C:D,2,0)),"NÃO ENCONTRADO")</f>
        <v>Outras Saídas</v>
      </c>
      <c r="L13434" s="56" t="str">
        <f>VLOOKUP(K13434,'Base -Receita-Despesa'!$B:$AS,1,FALSE)</f>
        <v>Outras Saídas</v>
      </c>
    </row>
    <row r="13435" spans="1:12" x14ac:dyDescent="0.3">
      <c r="A13435" s="286" t="str">
        <f t="shared" si="420"/>
        <v>2019</v>
      </c>
      <c r="B13435" s="205" t="s">
        <v>681</v>
      </c>
      <c r="C13435" s="205" t="s">
        <v>680</v>
      </c>
      <c r="D13435" s="72" t="str">
        <f t="shared" si="419"/>
        <v>out/2019</v>
      </c>
      <c r="E13435" s="206">
        <v>43745</v>
      </c>
      <c r="F13435" s="205" t="s">
        <v>209</v>
      </c>
      <c r="G13435" s="205" t="s">
        <v>284</v>
      </c>
      <c r="H13435" s="207" t="s">
        <v>1551</v>
      </c>
      <c r="I13435" s="207" t="s">
        <v>2125</v>
      </c>
      <c r="J13435" s="207">
        <v>-1.5</v>
      </c>
      <c r="K13435" s="79" t="str">
        <f>IFERROR(IFERROR(VLOOKUP(I13435,'DE-PARA'!B:D,3,0),VLOOKUP(I13435,'DE-PARA'!C:D,2,0)),"NÃO ENCONTRADO")</f>
        <v>Outras Saídas</v>
      </c>
      <c r="L13435" s="56" t="str">
        <f>VLOOKUP(K13435,'Base -Receita-Despesa'!$B:$AS,1,FALSE)</f>
        <v>Outras Saídas</v>
      </c>
    </row>
    <row r="13436" spans="1:12" x14ac:dyDescent="0.3">
      <c r="A13436" s="286" t="str">
        <f t="shared" si="420"/>
        <v>2019</v>
      </c>
      <c r="B13436" s="205" t="s">
        <v>681</v>
      </c>
      <c r="C13436" s="205" t="s">
        <v>680</v>
      </c>
      <c r="D13436" s="72" t="str">
        <f t="shared" si="419"/>
        <v>out/2019</v>
      </c>
      <c r="E13436" s="206">
        <v>43745</v>
      </c>
      <c r="F13436" s="205" t="s">
        <v>513</v>
      </c>
      <c r="G13436" s="205" t="s">
        <v>284</v>
      </c>
      <c r="H13436" s="207" t="s">
        <v>203</v>
      </c>
      <c r="I13436" s="207" t="s">
        <v>289</v>
      </c>
      <c r="J13436" s="207">
        <v>3</v>
      </c>
      <c r="K13436" s="79" t="str">
        <f>IFERROR(IFERROR(VLOOKUP(I13436,'DE-PARA'!B:D,3,0),VLOOKUP(I13436,'DE-PARA'!C:D,2,0)),"NÃO ENCONTRADO")</f>
        <v>Entrada Conta Aplicação (+)</v>
      </c>
      <c r="L13436" s="56" t="str">
        <f>VLOOKUP(K13436,'Base -Receita-Despesa'!$B:$AS,1,FALSE)</f>
        <v>ENTRADA CONTA APLICAÇÃO (+)</v>
      </c>
    </row>
    <row r="13437" spans="1:12" x14ac:dyDescent="0.3">
      <c r="A13437" s="286" t="str">
        <f t="shared" si="420"/>
        <v>2019</v>
      </c>
      <c r="B13437" s="205" t="s">
        <v>679</v>
      </c>
      <c r="C13437" s="205" t="s">
        <v>680</v>
      </c>
      <c r="D13437" s="72" t="str">
        <f t="shared" si="419"/>
        <v>out/2019</v>
      </c>
      <c r="E13437" s="206">
        <v>43745</v>
      </c>
      <c r="F13437" s="205" t="s">
        <v>2318</v>
      </c>
      <c r="G13437" s="205" t="s">
        <v>284</v>
      </c>
      <c r="H13437" s="207" t="s">
        <v>2319</v>
      </c>
      <c r="I13437" s="207" t="s">
        <v>153</v>
      </c>
      <c r="J13437" s="208">
        <v>-5719</v>
      </c>
      <c r="K13437" s="79" t="str">
        <f>IFERROR(IFERROR(VLOOKUP(I13437,'DE-PARA'!B:D,3,0),VLOOKUP(I13437,'DE-PARA'!C:D,2,0)),"NÃO ENCONTRADO")</f>
        <v>Encargos sobre Folha de Pagamento</v>
      </c>
      <c r="L13437" s="56" t="str">
        <f>VLOOKUP(K13437,'Base -Receita-Despesa'!$B:$AS,1,FALSE)</f>
        <v>Encargos sobre Folha de Pagamento</v>
      </c>
    </row>
    <row r="13438" spans="1:12" x14ac:dyDescent="0.3">
      <c r="A13438" s="286" t="str">
        <f t="shared" si="420"/>
        <v>2019</v>
      </c>
      <c r="B13438" s="205" t="s">
        <v>679</v>
      </c>
      <c r="C13438" s="205" t="s">
        <v>680</v>
      </c>
      <c r="D13438" s="72" t="str">
        <f t="shared" si="419"/>
        <v>out/2019</v>
      </c>
      <c r="E13438" s="206">
        <v>43745</v>
      </c>
      <c r="F13438" s="205" t="s">
        <v>2320</v>
      </c>
      <c r="G13438" s="205" t="s">
        <v>284</v>
      </c>
      <c r="H13438" s="207" t="s">
        <v>2321</v>
      </c>
      <c r="I13438" s="207" t="s">
        <v>153</v>
      </c>
      <c r="J13438" s="208">
        <v>-19117.080000000002</v>
      </c>
      <c r="K13438" s="79" t="str">
        <f>IFERROR(IFERROR(VLOOKUP(I13438,'DE-PARA'!B:D,3,0),VLOOKUP(I13438,'DE-PARA'!C:D,2,0)),"NÃO ENCONTRADO")</f>
        <v>Encargos sobre Folha de Pagamento</v>
      </c>
      <c r="L13438" s="56" t="str">
        <f>VLOOKUP(K13438,'Base -Receita-Despesa'!$B:$AS,1,FALSE)</f>
        <v>Encargos sobre Folha de Pagamento</v>
      </c>
    </row>
    <row r="13439" spans="1:12" x14ac:dyDescent="0.3">
      <c r="A13439" s="286" t="str">
        <f t="shared" si="420"/>
        <v>2019</v>
      </c>
      <c r="B13439" s="205" t="s">
        <v>679</v>
      </c>
      <c r="C13439" s="205" t="s">
        <v>680</v>
      </c>
      <c r="D13439" s="72" t="str">
        <f t="shared" si="419"/>
        <v>out/2019</v>
      </c>
      <c r="E13439" s="206">
        <v>43745</v>
      </c>
      <c r="F13439" s="205" t="s">
        <v>2042</v>
      </c>
      <c r="G13439" s="205" t="s">
        <v>284</v>
      </c>
      <c r="H13439" s="207" t="s">
        <v>2322</v>
      </c>
      <c r="I13439" s="207" t="s">
        <v>153</v>
      </c>
      <c r="J13439" s="208">
        <v>-6949.34</v>
      </c>
      <c r="K13439" s="79" t="str">
        <f>IFERROR(IFERROR(VLOOKUP(I13439,'DE-PARA'!B:D,3,0),VLOOKUP(I13439,'DE-PARA'!C:D,2,0)),"NÃO ENCONTRADO")</f>
        <v>Encargos sobre Folha de Pagamento</v>
      </c>
      <c r="L13439" s="56" t="str">
        <f>VLOOKUP(K13439,'Base -Receita-Despesa'!$B:$AS,1,FALSE)</f>
        <v>Encargos sobre Folha de Pagamento</v>
      </c>
    </row>
    <row r="13440" spans="1:12" x14ac:dyDescent="0.3">
      <c r="A13440" s="286" t="str">
        <f t="shared" si="420"/>
        <v>2019</v>
      </c>
      <c r="B13440" s="205" t="s">
        <v>679</v>
      </c>
      <c r="C13440" s="205" t="s">
        <v>680</v>
      </c>
      <c r="D13440" s="72" t="str">
        <f t="shared" si="419"/>
        <v>out/2019</v>
      </c>
      <c r="E13440" s="206">
        <v>43745</v>
      </c>
      <c r="F13440" s="212" t="s">
        <v>1874</v>
      </c>
      <c r="G13440" s="205" t="s">
        <v>284</v>
      </c>
      <c r="H13440" s="207" t="s">
        <v>2323</v>
      </c>
      <c r="I13440" s="207" t="s">
        <v>124</v>
      </c>
      <c r="J13440" s="207">
        <v>-44.98</v>
      </c>
      <c r="K13440" s="79" t="str">
        <f>IFERROR(IFERROR(VLOOKUP(I13440,'DE-PARA'!B:D,3,0),VLOOKUP(I13440,'DE-PARA'!C:D,2,0)),"NÃO ENCONTRADO")</f>
        <v>Encargos sobre Folha de Pagamento</v>
      </c>
      <c r="L13440" s="56" t="str">
        <f>VLOOKUP(K13440,'Base -Receita-Despesa'!$B:$AS,1,FALSE)</f>
        <v>Encargos sobre Folha de Pagamento</v>
      </c>
    </row>
    <row r="13441" spans="1:12" x14ac:dyDescent="0.3">
      <c r="A13441" s="286" t="str">
        <f t="shared" si="420"/>
        <v>2019</v>
      </c>
      <c r="B13441" s="205" t="s">
        <v>679</v>
      </c>
      <c r="C13441" s="205" t="s">
        <v>680</v>
      </c>
      <c r="D13441" s="72" t="str">
        <f t="shared" si="419"/>
        <v>out/2019</v>
      </c>
      <c r="E13441" s="206">
        <v>43745</v>
      </c>
      <c r="F13441" s="212" t="s">
        <v>1874</v>
      </c>
      <c r="G13441" s="205" t="s">
        <v>284</v>
      </c>
      <c r="H13441" s="207" t="s">
        <v>2323</v>
      </c>
      <c r="I13441" s="207" t="s">
        <v>124</v>
      </c>
      <c r="J13441" s="208">
        <v>-55338.33</v>
      </c>
      <c r="K13441" s="79" t="str">
        <f>IFERROR(IFERROR(VLOOKUP(I13441,'DE-PARA'!B:D,3,0),VLOOKUP(I13441,'DE-PARA'!C:D,2,0)),"NÃO ENCONTRADO")</f>
        <v>Encargos sobre Folha de Pagamento</v>
      </c>
      <c r="L13441" s="56" t="str">
        <f>VLOOKUP(K13441,'Base -Receita-Despesa'!$B:$AS,1,FALSE)</f>
        <v>Encargos sobre Folha de Pagamento</v>
      </c>
    </row>
    <row r="13442" spans="1:12" x14ac:dyDescent="0.3">
      <c r="A13442" s="286" t="str">
        <f t="shared" si="420"/>
        <v>2019</v>
      </c>
      <c r="B13442" s="205" t="s">
        <v>679</v>
      </c>
      <c r="C13442" s="205" t="s">
        <v>680</v>
      </c>
      <c r="D13442" s="72" t="str">
        <f t="shared" si="419"/>
        <v>out/2019</v>
      </c>
      <c r="E13442" s="206">
        <v>43745</v>
      </c>
      <c r="F13442" s="205" t="s">
        <v>2324</v>
      </c>
      <c r="G13442" s="205" t="s">
        <v>284</v>
      </c>
      <c r="H13442" s="207" t="s">
        <v>2325</v>
      </c>
      <c r="I13442" s="207" t="s">
        <v>154</v>
      </c>
      <c r="J13442" s="208">
        <v>-257669.52</v>
      </c>
      <c r="K13442" s="79" t="str">
        <f>IFERROR(IFERROR(VLOOKUP(I13442,'DE-PARA'!B:D,3,0),VLOOKUP(I13442,'DE-PARA'!C:D,2,0)),"NÃO ENCONTRADO")</f>
        <v>Encargos sobre Folha de Pagamento</v>
      </c>
      <c r="L13442" s="56" t="str">
        <f>VLOOKUP(K13442,'Base -Receita-Despesa'!$B:$AS,1,FALSE)</f>
        <v>Encargos sobre Folha de Pagamento</v>
      </c>
    </row>
    <row r="13443" spans="1:12" x14ac:dyDescent="0.3">
      <c r="A13443" s="286" t="str">
        <f t="shared" si="420"/>
        <v>2019</v>
      </c>
      <c r="B13443" s="205" t="s">
        <v>679</v>
      </c>
      <c r="C13443" s="205" t="s">
        <v>680</v>
      </c>
      <c r="D13443" s="72" t="str">
        <f t="shared" si="419"/>
        <v>out/2019</v>
      </c>
      <c r="E13443" s="206">
        <v>43745</v>
      </c>
      <c r="F13443" s="205">
        <v>10637</v>
      </c>
      <c r="G13443" s="205" t="s">
        <v>284</v>
      </c>
      <c r="H13443" s="207" t="s">
        <v>1580</v>
      </c>
      <c r="I13443" s="207" t="s">
        <v>260</v>
      </c>
      <c r="J13443" s="208">
        <v>-17600.29</v>
      </c>
      <c r="K13443" s="79" t="str">
        <f>IFERROR(IFERROR(VLOOKUP(I13443,'DE-PARA'!B:D,3,0),VLOOKUP(I13443,'DE-PARA'!C:D,2,0)),"NÃO ENCONTRADO")</f>
        <v>Serviços</v>
      </c>
      <c r="L13443" s="56" t="str">
        <f>VLOOKUP(K13443,'Base -Receita-Despesa'!$B:$AS,1,FALSE)</f>
        <v>Serviços</v>
      </c>
    </row>
    <row r="13444" spans="1:12" x14ac:dyDescent="0.3">
      <c r="A13444" s="286" t="str">
        <f t="shared" si="420"/>
        <v>2019</v>
      </c>
      <c r="B13444" s="205" t="s">
        <v>679</v>
      </c>
      <c r="C13444" s="205" t="s">
        <v>680</v>
      </c>
      <c r="D13444" s="72" t="str">
        <f t="shared" ref="D13444:D13507" si="421">TEXT(E13444,"mmm/aaaa")</f>
        <v>out/2019</v>
      </c>
      <c r="E13444" s="206">
        <v>43745</v>
      </c>
      <c r="F13444" s="205">
        <v>64</v>
      </c>
      <c r="G13444" s="205" t="s">
        <v>284</v>
      </c>
      <c r="H13444" s="207" t="s">
        <v>324</v>
      </c>
      <c r="I13444" s="207" t="s">
        <v>134</v>
      </c>
      <c r="J13444" s="208">
        <v>-35932.5</v>
      </c>
      <c r="K13444" s="79" t="str">
        <f>IFERROR(IFERROR(VLOOKUP(I13444,'DE-PARA'!B:D,3,0),VLOOKUP(I13444,'DE-PARA'!C:D,2,0)),"NÃO ENCONTRADO")</f>
        <v>Serviços</v>
      </c>
      <c r="L13444" s="56" t="str">
        <f>VLOOKUP(K13444,'Base -Receita-Despesa'!$B:$AS,1,FALSE)</f>
        <v>Serviços</v>
      </c>
    </row>
    <row r="13445" spans="1:12" x14ac:dyDescent="0.3">
      <c r="A13445" s="286" t="str">
        <f t="shared" si="420"/>
        <v>2019</v>
      </c>
      <c r="B13445" s="205" t="s">
        <v>679</v>
      </c>
      <c r="C13445" s="205" t="s">
        <v>680</v>
      </c>
      <c r="D13445" s="72" t="str">
        <f t="shared" si="421"/>
        <v>out/2019</v>
      </c>
      <c r="E13445" s="206">
        <v>43745</v>
      </c>
      <c r="F13445" s="205" t="s">
        <v>2326</v>
      </c>
      <c r="G13445" s="205" t="s">
        <v>284</v>
      </c>
      <c r="H13445" s="207" t="s">
        <v>2240</v>
      </c>
      <c r="I13445" s="207" t="s">
        <v>145</v>
      </c>
      <c r="J13445" s="208">
        <v>-17008.669999999998</v>
      </c>
      <c r="K13445" s="79" t="str">
        <f>IFERROR(IFERROR(VLOOKUP(I13445,'DE-PARA'!B:D,3,0),VLOOKUP(I13445,'DE-PARA'!C:D,2,0)),"NÃO ENCONTRADO")</f>
        <v>Pessoal</v>
      </c>
      <c r="L13445" s="56" t="str">
        <f>VLOOKUP(K13445,'Base -Receita-Despesa'!$B:$AS,1,FALSE)</f>
        <v>Pessoal</v>
      </c>
    </row>
    <row r="13446" spans="1:12" x14ac:dyDescent="0.3">
      <c r="A13446" s="286" t="str">
        <f t="shared" si="420"/>
        <v>2019</v>
      </c>
      <c r="B13446" s="205" t="s">
        <v>679</v>
      </c>
      <c r="C13446" s="205" t="s">
        <v>680</v>
      </c>
      <c r="D13446" s="72" t="str">
        <f t="shared" si="421"/>
        <v>out/2019</v>
      </c>
      <c r="E13446" s="206">
        <v>43745</v>
      </c>
      <c r="F13446" s="205" t="s">
        <v>209</v>
      </c>
      <c r="G13446" s="205" t="s">
        <v>284</v>
      </c>
      <c r="H13446" s="207" t="s">
        <v>295</v>
      </c>
      <c r="I13446" s="207" t="s">
        <v>2125</v>
      </c>
      <c r="J13446" s="207">
        <v>-9.5</v>
      </c>
      <c r="K13446" s="79" t="str">
        <f>IFERROR(IFERROR(VLOOKUP(I13446,'DE-PARA'!B:D,3,0),VLOOKUP(I13446,'DE-PARA'!C:D,2,0)),"NÃO ENCONTRADO")</f>
        <v>Outras Saídas</v>
      </c>
      <c r="L13446" s="56" t="str">
        <f>VLOOKUP(K13446,'Base -Receita-Despesa'!$B:$AS,1,FALSE)</f>
        <v>Outras Saídas</v>
      </c>
    </row>
    <row r="13447" spans="1:12" x14ac:dyDescent="0.3">
      <c r="A13447" s="286" t="str">
        <f t="shared" si="420"/>
        <v>2019</v>
      </c>
      <c r="B13447" s="205" t="s">
        <v>679</v>
      </c>
      <c r="C13447" s="205" t="s">
        <v>680</v>
      </c>
      <c r="D13447" s="72" t="str">
        <f t="shared" si="421"/>
        <v>out/2019</v>
      </c>
      <c r="E13447" s="206">
        <v>43745</v>
      </c>
      <c r="F13447" s="205" t="s">
        <v>209</v>
      </c>
      <c r="G13447" s="205" t="s">
        <v>284</v>
      </c>
      <c r="H13447" s="207" t="s">
        <v>295</v>
      </c>
      <c r="I13447" s="207" t="s">
        <v>2125</v>
      </c>
      <c r="J13447" s="207">
        <v>-9.5</v>
      </c>
      <c r="K13447" s="79" t="str">
        <f>IFERROR(IFERROR(VLOOKUP(I13447,'DE-PARA'!B:D,3,0),VLOOKUP(I13447,'DE-PARA'!C:D,2,0)),"NÃO ENCONTRADO")</f>
        <v>Outras Saídas</v>
      </c>
      <c r="L13447" s="56" t="str">
        <f>VLOOKUP(K13447,'Base -Receita-Despesa'!$B:$AS,1,FALSE)</f>
        <v>Outras Saídas</v>
      </c>
    </row>
    <row r="13448" spans="1:12" x14ac:dyDescent="0.3">
      <c r="A13448" s="286" t="str">
        <f t="shared" si="420"/>
        <v>2019</v>
      </c>
      <c r="B13448" s="205" t="s">
        <v>679</v>
      </c>
      <c r="C13448" s="205" t="s">
        <v>680</v>
      </c>
      <c r="D13448" s="72" t="str">
        <f t="shared" si="421"/>
        <v>out/2019</v>
      </c>
      <c r="E13448" s="206">
        <v>43745</v>
      </c>
      <c r="F13448" s="205" t="s">
        <v>209</v>
      </c>
      <c r="G13448" s="205" t="s">
        <v>284</v>
      </c>
      <c r="H13448" s="207" t="s">
        <v>295</v>
      </c>
      <c r="I13448" s="207" t="s">
        <v>2125</v>
      </c>
      <c r="J13448" s="207">
        <v>-9.5</v>
      </c>
      <c r="K13448" s="79" t="str">
        <f>IFERROR(IFERROR(VLOOKUP(I13448,'DE-PARA'!B:D,3,0),VLOOKUP(I13448,'DE-PARA'!C:D,2,0)),"NÃO ENCONTRADO")</f>
        <v>Outras Saídas</v>
      </c>
      <c r="L13448" s="56" t="str">
        <f>VLOOKUP(K13448,'Base -Receita-Despesa'!$B:$AS,1,FALSE)</f>
        <v>Outras Saídas</v>
      </c>
    </row>
    <row r="13449" spans="1:12" x14ac:dyDescent="0.3">
      <c r="A13449" s="286" t="str">
        <f t="shared" si="420"/>
        <v>2019</v>
      </c>
      <c r="B13449" s="205" t="s">
        <v>679</v>
      </c>
      <c r="C13449" s="205" t="s">
        <v>680</v>
      </c>
      <c r="D13449" s="72" t="str">
        <f t="shared" si="421"/>
        <v>out/2019</v>
      </c>
      <c r="E13449" s="206">
        <v>43745</v>
      </c>
      <c r="F13449" s="205" t="s">
        <v>513</v>
      </c>
      <c r="G13449" s="205" t="s">
        <v>284</v>
      </c>
      <c r="H13449" s="207" t="s">
        <v>203</v>
      </c>
      <c r="I13449" s="234" t="s">
        <v>289</v>
      </c>
      <c r="J13449" s="208">
        <v>415408.21</v>
      </c>
      <c r="K13449" s="79" t="str">
        <f>IFERROR(IFERROR(VLOOKUP(I13449,'DE-PARA'!B:D,3,0),VLOOKUP(I13449,'DE-PARA'!C:D,2,0)),"NÃO ENCONTRADO")</f>
        <v>Entrada Conta Aplicação (+)</v>
      </c>
      <c r="L13449" s="56" t="str">
        <f>VLOOKUP(K13449,'Base -Receita-Despesa'!$B:$AS,1,FALSE)</f>
        <v>ENTRADA CONTA APLICAÇÃO (+)</v>
      </c>
    </row>
    <row r="13450" spans="1:12" x14ac:dyDescent="0.3">
      <c r="A13450" s="286" t="str">
        <f t="shared" si="420"/>
        <v>2019</v>
      </c>
      <c r="B13450" s="205" t="s">
        <v>679</v>
      </c>
      <c r="C13450" s="205" t="s">
        <v>680</v>
      </c>
      <c r="D13450" s="72" t="str">
        <f t="shared" si="421"/>
        <v>out/2019</v>
      </c>
      <c r="E13450" s="206">
        <v>43746</v>
      </c>
      <c r="F13450" s="205" t="s">
        <v>161</v>
      </c>
      <c r="G13450" s="205" t="s">
        <v>284</v>
      </c>
      <c r="H13450" s="207" t="s">
        <v>2211</v>
      </c>
      <c r="I13450" s="207" t="s">
        <v>139</v>
      </c>
      <c r="J13450" s="207">
        <v>20</v>
      </c>
      <c r="K13450" s="79" t="str">
        <f>IFERROR(IFERROR(VLOOKUP(I13450,'DE-PARA'!B:D,3,0),VLOOKUP(I13450,'DE-PARA'!C:D,2,0)),"NÃO ENCONTRADO")</f>
        <v>Outras Saídas</v>
      </c>
      <c r="L13450" s="56" t="str">
        <f>VLOOKUP(K13450,'Base -Receita-Despesa'!$B:$AS,1,FALSE)</f>
        <v>Outras Saídas</v>
      </c>
    </row>
    <row r="13451" spans="1:12" x14ac:dyDescent="0.3">
      <c r="A13451" s="286" t="str">
        <f t="shared" si="420"/>
        <v>2019</v>
      </c>
      <c r="B13451" s="205" t="s">
        <v>679</v>
      </c>
      <c r="C13451" s="205" t="s">
        <v>680</v>
      </c>
      <c r="D13451" s="72" t="str">
        <f t="shared" si="421"/>
        <v>out/2019</v>
      </c>
      <c r="E13451" s="206">
        <v>43746</v>
      </c>
      <c r="F13451" s="205">
        <v>18531</v>
      </c>
      <c r="G13451" s="205" t="s">
        <v>284</v>
      </c>
      <c r="H13451" s="207" t="s">
        <v>1011</v>
      </c>
      <c r="I13451" s="207" t="s">
        <v>137</v>
      </c>
      <c r="J13451" s="208">
        <v>-3090.66</v>
      </c>
      <c r="K13451" s="79" t="str">
        <f>IFERROR(IFERROR(VLOOKUP(I13451,'DE-PARA'!B:D,3,0),VLOOKUP(I13451,'DE-PARA'!C:D,2,0)),"NÃO ENCONTRADO")</f>
        <v>Materiais</v>
      </c>
      <c r="L13451" s="56" t="str">
        <f>VLOOKUP(K13451,'Base -Receita-Despesa'!$B:$AS,1,FALSE)</f>
        <v>Materiais</v>
      </c>
    </row>
    <row r="13452" spans="1:12" x14ac:dyDescent="0.3">
      <c r="A13452" s="286" t="str">
        <f t="shared" si="420"/>
        <v>2019</v>
      </c>
      <c r="B13452" s="205" t="s">
        <v>679</v>
      </c>
      <c r="C13452" s="205" t="s">
        <v>680</v>
      </c>
      <c r="D13452" s="72" t="str">
        <f t="shared" si="421"/>
        <v>out/2019</v>
      </c>
      <c r="E13452" s="206">
        <v>43746</v>
      </c>
      <c r="F13452" s="205">
        <v>2966097765</v>
      </c>
      <c r="G13452" s="205" t="s">
        <v>284</v>
      </c>
      <c r="H13452" s="207" t="s">
        <v>304</v>
      </c>
      <c r="I13452" s="207" t="s">
        <v>136</v>
      </c>
      <c r="J13452" s="208">
        <v>-13499.88</v>
      </c>
      <c r="K13452" s="79" t="str">
        <f>IFERROR(IFERROR(VLOOKUP(I13452,'DE-PARA'!B:D,3,0),VLOOKUP(I13452,'DE-PARA'!C:D,2,0)),"NÃO ENCONTRADO")</f>
        <v>Concessionárias (água, luz e telefone)</v>
      </c>
      <c r="L13452" s="56" t="str">
        <f>VLOOKUP(K13452,'Base -Receita-Despesa'!$B:$AS,1,FALSE)</f>
        <v>Concessionárias (água, luz e telefone)</v>
      </c>
    </row>
    <row r="13453" spans="1:12" x14ac:dyDescent="0.3">
      <c r="A13453" s="286" t="str">
        <f t="shared" si="420"/>
        <v>2019</v>
      </c>
      <c r="B13453" s="205" t="s">
        <v>679</v>
      </c>
      <c r="C13453" s="205" t="s">
        <v>680</v>
      </c>
      <c r="D13453" s="72" t="str">
        <f t="shared" si="421"/>
        <v>out/2019</v>
      </c>
      <c r="E13453" s="206">
        <v>43746</v>
      </c>
      <c r="F13453" s="205" t="s">
        <v>161</v>
      </c>
      <c r="G13453" s="205" t="s">
        <v>284</v>
      </c>
      <c r="H13453" s="207" t="s">
        <v>2211</v>
      </c>
      <c r="I13453" s="207" t="s">
        <v>139</v>
      </c>
      <c r="J13453" s="207">
        <v>-20</v>
      </c>
      <c r="K13453" s="79" t="str">
        <f>IFERROR(IFERROR(VLOOKUP(I13453,'DE-PARA'!B:D,3,0),VLOOKUP(I13453,'DE-PARA'!C:D,2,0)),"NÃO ENCONTRADO")</f>
        <v>Outras Saídas</v>
      </c>
      <c r="L13453" s="56" t="str">
        <f>VLOOKUP(K13453,'Base -Receita-Despesa'!$B:$AS,1,FALSE)</f>
        <v>Outras Saídas</v>
      </c>
    </row>
    <row r="13454" spans="1:12" x14ac:dyDescent="0.3">
      <c r="A13454" s="286" t="str">
        <f t="shared" si="420"/>
        <v>2019</v>
      </c>
      <c r="B13454" s="205" t="s">
        <v>679</v>
      </c>
      <c r="C13454" s="205" t="s">
        <v>680</v>
      </c>
      <c r="D13454" s="72" t="str">
        <f t="shared" si="421"/>
        <v>out/2019</v>
      </c>
      <c r="E13454" s="206">
        <v>43746</v>
      </c>
      <c r="F13454" s="205">
        <v>40027</v>
      </c>
      <c r="G13454" s="205" t="s">
        <v>284</v>
      </c>
      <c r="H13454" s="207" t="s">
        <v>2327</v>
      </c>
      <c r="I13454" s="207" t="s">
        <v>238</v>
      </c>
      <c r="J13454" s="208">
        <v>-17057</v>
      </c>
      <c r="K13454" s="79" t="str">
        <f>IFERROR(IFERROR(VLOOKUP(I13454,'DE-PARA'!B:D,3,0),VLOOKUP(I13454,'DE-PARA'!C:D,2,0)),"NÃO ENCONTRADO")</f>
        <v>Materiais</v>
      </c>
      <c r="L13454" s="56" t="str">
        <f>VLOOKUP(K13454,'Base -Receita-Despesa'!$B:$AS,1,FALSE)</f>
        <v>Materiais</v>
      </c>
    </row>
    <row r="13455" spans="1:12" x14ac:dyDescent="0.3">
      <c r="A13455" s="286" t="str">
        <f t="shared" si="420"/>
        <v>2019</v>
      </c>
      <c r="B13455" s="205" t="s">
        <v>679</v>
      </c>
      <c r="C13455" s="205" t="s">
        <v>680</v>
      </c>
      <c r="D13455" s="72" t="str">
        <f t="shared" si="421"/>
        <v>out/2019</v>
      </c>
      <c r="E13455" s="206">
        <v>43746</v>
      </c>
      <c r="F13455" s="205">
        <v>40232</v>
      </c>
      <c r="G13455" s="205" t="s">
        <v>284</v>
      </c>
      <c r="H13455" s="207" t="s">
        <v>2327</v>
      </c>
      <c r="I13455" s="207" t="s">
        <v>238</v>
      </c>
      <c r="J13455" s="208">
        <v>-15944</v>
      </c>
      <c r="K13455" s="79" t="str">
        <f>IFERROR(IFERROR(VLOOKUP(I13455,'DE-PARA'!B:D,3,0),VLOOKUP(I13455,'DE-PARA'!C:D,2,0)),"NÃO ENCONTRADO")</f>
        <v>Materiais</v>
      </c>
      <c r="L13455" s="56" t="str">
        <f>VLOOKUP(K13455,'Base -Receita-Despesa'!$B:$AS,1,FALSE)</f>
        <v>Materiais</v>
      </c>
    </row>
    <row r="13456" spans="1:12" x14ac:dyDescent="0.3">
      <c r="A13456" s="286" t="str">
        <f t="shared" si="420"/>
        <v>2019</v>
      </c>
      <c r="B13456" s="205" t="s">
        <v>679</v>
      </c>
      <c r="C13456" s="205" t="s">
        <v>680</v>
      </c>
      <c r="D13456" s="72" t="str">
        <f t="shared" si="421"/>
        <v>out/2019</v>
      </c>
      <c r="E13456" s="206">
        <v>43746</v>
      </c>
      <c r="F13456" s="205">
        <v>753</v>
      </c>
      <c r="G13456" s="205" t="s">
        <v>284</v>
      </c>
      <c r="H13456" s="207" t="s">
        <v>2182</v>
      </c>
      <c r="I13456" s="207" t="s">
        <v>265</v>
      </c>
      <c r="J13456" s="208">
        <v>-1722.74</v>
      </c>
      <c r="K13456" s="79" t="str">
        <f>IFERROR(IFERROR(VLOOKUP(I13456,'DE-PARA'!B:D,3,0),VLOOKUP(I13456,'DE-PARA'!C:D,2,0)),"NÃO ENCONTRADO")</f>
        <v>Despesas com Viagens</v>
      </c>
      <c r="L13456" s="56" t="str">
        <f>VLOOKUP(K13456,'Base -Receita-Despesa'!$B:$AS,1,FALSE)</f>
        <v>Despesas com Viagens</v>
      </c>
    </row>
    <row r="13457" spans="1:12" x14ac:dyDescent="0.3">
      <c r="A13457" s="286" t="str">
        <f t="shared" si="420"/>
        <v>2019</v>
      </c>
      <c r="B13457" s="205" t="s">
        <v>679</v>
      </c>
      <c r="C13457" s="205" t="s">
        <v>680</v>
      </c>
      <c r="D13457" s="72" t="str">
        <f t="shared" si="421"/>
        <v>out/2019</v>
      </c>
      <c r="E13457" s="206">
        <v>43746</v>
      </c>
      <c r="F13457" s="205">
        <v>303</v>
      </c>
      <c r="G13457" s="205" t="s">
        <v>284</v>
      </c>
      <c r="H13457" s="207" t="s">
        <v>2328</v>
      </c>
      <c r="I13457" s="207" t="s">
        <v>163</v>
      </c>
      <c r="J13457" s="208">
        <v>-1350.32</v>
      </c>
      <c r="K13457" s="79" t="str">
        <f>IFERROR(IFERROR(VLOOKUP(I13457,'DE-PARA'!B:D,3,0),VLOOKUP(I13457,'DE-PARA'!C:D,2,0)),"NÃO ENCONTRADO")</f>
        <v>Serviços</v>
      </c>
      <c r="L13457" s="56" t="str">
        <f>VLOOKUP(K13457,'Base -Receita-Despesa'!$B:$AS,1,FALSE)</f>
        <v>Serviços</v>
      </c>
    </row>
    <row r="13458" spans="1:12" x14ac:dyDescent="0.3">
      <c r="A13458" s="286" t="str">
        <f t="shared" si="420"/>
        <v>2019</v>
      </c>
      <c r="B13458" s="205" t="s">
        <v>679</v>
      </c>
      <c r="C13458" s="205" t="s">
        <v>680</v>
      </c>
      <c r="D13458" s="72" t="str">
        <f t="shared" si="421"/>
        <v>out/2019</v>
      </c>
      <c r="E13458" s="206">
        <v>43746</v>
      </c>
      <c r="F13458" s="205">
        <v>71</v>
      </c>
      <c r="G13458" s="205" t="s">
        <v>284</v>
      </c>
      <c r="H13458" s="207" t="s">
        <v>2329</v>
      </c>
      <c r="I13458" s="207" t="s">
        <v>238</v>
      </c>
      <c r="J13458" s="207">
        <v>-640</v>
      </c>
      <c r="K13458" s="79" t="str">
        <f>IFERROR(IFERROR(VLOOKUP(I13458,'DE-PARA'!B:D,3,0),VLOOKUP(I13458,'DE-PARA'!C:D,2,0)),"NÃO ENCONTRADO")</f>
        <v>Materiais</v>
      </c>
      <c r="L13458" s="56" t="str">
        <f>VLOOKUP(K13458,'Base -Receita-Despesa'!$B:$AS,1,FALSE)</f>
        <v>Materiais</v>
      </c>
    </row>
    <row r="13459" spans="1:12" x14ac:dyDescent="0.3">
      <c r="A13459" s="286" t="str">
        <f t="shared" si="420"/>
        <v>2019</v>
      </c>
      <c r="B13459" s="205" t="s">
        <v>679</v>
      </c>
      <c r="C13459" s="205" t="s">
        <v>680</v>
      </c>
      <c r="D13459" s="72" t="str">
        <f t="shared" si="421"/>
        <v>out/2019</v>
      </c>
      <c r="E13459" s="206">
        <v>43746</v>
      </c>
      <c r="F13459" s="205">
        <v>108</v>
      </c>
      <c r="G13459" s="205" t="s">
        <v>284</v>
      </c>
      <c r="H13459" s="207" t="s">
        <v>2329</v>
      </c>
      <c r="I13459" s="207" t="s">
        <v>238</v>
      </c>
      <c r="J13459" s="208">
        <v>-1090</v>
      </c>
      <c r="K13459" s="79" t="str">
        <f>IFERROR(IFERROR(VLOOKUP(I13459,'DE-PARA'!B:D,3,0),VLOOKUP(I13459,'DE-PARA'!C:D,2,0)),"NÃO ENCONTRADO")</f>
        <v>Materiais</v>
      </c>
      <c r="L13459" s="56" t="str">
        <f>VLOOKUP(K13459,'Base -Receita-Despesa'!$B:$AS,1,FALSE)</f>
        <v>Materiais</v>
      </c>
    </row>
    <row r="13460" spans="1:12" x14ac:dyDescent="0.3">
      <c r="A13460" s="286" t="str">
        <f t="shared" si="420"/>
        <v>2019</v>
      </c>
      <c r="B13460" s="205" t="s">
        <v>679</v>
      </c>
      <c r="C13460" s="205" t="s">
        <v>680</v>
      </c>
      <c r="D13460" s="72" t="str">
        <f t="shared" si="421"/>
        <v>out/2019</v>
      </c>
      <c r="E13460" s="206">
        <v>43746</v>
      </c>
      <c r="F13460" s="205">
        <v>179</v>
      </c>
      <c r="G13460" s="205" t="s">
        <v>284</v>
      </c>
      <c r="H13460" s="207" t="s">
        <v>2329</v>
      </c>
      <c r="I13460" s="207" t="s">
        <v>238</v>
      </c>
      <c r="J13460" s="207">
        <v>-352</v>
      </c>
      <c r="K13460" s="79" t="str">
        <f>IFERROR(IFERROR(VLOOKUP(I13460,'DE-PARA'!B:D,3,0),VLOOKUP(I13460,'DE-PARA'!C:D,2,0)),"NÃO ENCONTRADO")</f>
        <v>Materiais</v>
      </c>
      <c r="L13460" s="56" t="str">
        <f>VLOOKUP(K13460,'Base -Receita-Despesa'!$B:$AS,1,FALSE)</f>
        <v>Materiais</v>
      </c>
    </row>
    <row r="13461" spans="1:12" x14ac:dyDescent="0.3">
      <c r="A13461" s="286" t="str">
        <f t="shared" si="420"/>
        <v>2019</v>
      </c>
      <c r="B13461" s="205" t="s">
        <v>679</v>
      </c>
      <c r="C13461" s="205" t="s">
        <v>680</v>
      </c>
      <c r="D13461" s="72" t="str">
        <f t="shared" si="421"/>
        <v>out/2019</v>
      </c>
      <c r="E13461" s="206">
        <v>43746</v>
      </c>
      <c r="F13461" s="205">
        <v>37477</v>
      </c>
      <c r="G13461" s="205" t="s">
        <v>284</v>
      </c>
      <c r="H13461" s="207" t="s">
        <v>2178</v>
      </c>
      <c r="I13461" s="207" t="s">
        <v>118</v>
      </c>
      <c r="J13461" s="208">
        <v>-4000</v>
      </c>
      <c r="K13461" s="79" t="str">
        <f>IFERROR(IFERROR(VLOOKUP(I13461,'DE-PARA'!B:D,3,0),VLOOKUP(I13461,'DE-PARA'!C:D,2,0)),"NÃO ENCONTRADO")</f>
        <v>Serviços</v>
      </c>
      <c r="L13461" s="56" t="str">
        <f>VLOOKUP(K13461,'Base -Receita-Despesa'!$B:$AS,1,FALSE)</f>
        <v>Serviços</v>
      </c>
    </row>
    <row r="13462" spans="1:12" x14ac:dyDescent="0.3">
      <c r="A13462" s="286" t="str">
        <f t="shared" si="420"/>
        <v>2019</v>
      </c>
      <c r="B13462" s="205" t="s">
        <v>679</v>
      </c>
      <c r="C13462" s="205" t="s">
        <v>680</v>
      </c>
      <c r="D13462" s="72" t="str">
        <f t="shared" si="421"/>
        <v>out/2019</v>
      </c>
      <c r="E13462" s="206">
        <v>43746</v>
      </c>
      <c r="F13462" s="205">
        <v>1769</v>
      </c>
      <c r="G13462" s="205" t="s">
        <v>284</v>
      </c>
      <c r="H13462" s="207" t="s">
        <v>313</v>
      </c>
      <c r="I13462" s="207" t="s">
        <v>134</v>
      </c>
      <c r="J13462" s="208">
        <v>-3500</v>
      </c>
      <c r="K13462" s="79" t="str">
        <f>IFERROR(IFERROR(VLOOKUP(I13462,'DE-PARA'!B:D,3,0),VLOOKUP(I13462,'DE-PARA'!C:D,2,0)),"NÃO ENCONTRADO")</f>
        <v>Serviços</v>
      </c>
      <c r="L13462" s="56" t="str">
        <f>VLOOKUP(K13462,'Base -Receita-Despesa'!$B:$AS,1,FALSE)</f>
        <v>Serviços</v>
      </c>
    </row>
    <row r="13463" spans="1:12" x14ac:dyDescent="0.3">
      <c r="A13463" s="286" t="str">
        <f t="shared" si="420"/>
        <v>2019</v>
      </c>
      <c r="B13463" s="205" t="s">
        <v>679</v>
      </c>
      <c r="C13463" s="205" t="s">
        <v>680</v>
      </c>
      <c r="D13463" s="72" t="str">
        <f t="shared" si="421"/>
        <v>out/2019</v>
      </c>
      <c r="E13463" s="206">
        <v>43746</v>
      </c>
      <c r="F13463" s="205">
        <v>972</v>
      </c>
      <c r="G13463" s="205" t="s">
        <v>284</v>
      </c>
      <c r="H13463" s="207" t="s">
        <v>2076</v>
      </c>
      <c r="I13463" s="207" t="s">
        <v>186</v>
      </c>
      <c r="J13463" s="208">
        <v>-15600</v>
      </c>
      <c r="K13463" s="79" t="str">
        <f>IFERROR(IFERROR(VLOOKUP(I13463,'DE-PARA'!B:D,3,0),VLOOKUP(I13463,'DE-PARA'!C:D,2,0)),"NÃO ENCONTRADO")</f>
        <v>Serviços</v>
      </c>
      <c r="L13463" s="56" t="str">
        <f>VLOOKUP(K13463,'Base -Receita-Despesa'!$B:$AS,1,FALSE)</f>
        <v>Serviços</v>
      </c>
    </row>
    <row r="13464" spans="1:12" x14ac:dyDescent="0.3">
      <c r="A13464" s="286" t="str">
        <f t="shared" si="420"/>
        <v>2019</v>
      </c>
      <c r="B13464" s="205" t="s">
        <v>679</v>
      </c>
      <c r="C13464" s="205" t="s">
        <v>680</v>
      </c>
      <c r="D13464" s="72" t="str">
        <f t="shared" si="421"/>
        <v>out/2019</v>
      </c>
      <c r="E13464" s="206">
        <v>43746</v>
      </c>
      <c r="F13464" s="205">
        <v>59189</v>
      </c>
      <c r="G13464" s="205" t="s">
        <v>284</v>
      </c>
      <c r="H13464" s="207" t="s">
        <v>1098</v>
      </c>
      <c r="I13464" s="207" t="s">
        <v>192</v>
      </c>
      <c r="J13464" s="208">
        <v>-6994.02</v>
      </c>
      <c r="K13464" s="79" t="str">
        <f>IFERROR(IFERROR(VLOOKUP(I13464,'DE-PARA'!B:D,3,0),VLOOKUP(I13464,'DE-PARA'!C:D,2,0)),"NÃO ENCONTRADO")</f>
        <v>Serviços</v>
      </c>
      <c r="L13464" s="56" t="str">
        <f>VLOOKUP(K13464,'Base -Receita-Despesa'!$B:$AS,1,FALSE)</f>
        <v>Serviços</v>
      </c>
    </row>
    <row r="13465" spans="1:12" x14ac:dyDescent="0.3">
      <c r="A13465" s="286" t="str">
        <f t="shared" si="420"/>
        <v>2019</v>
      </c>
      <c r="B13465" s="205" t="s">
        <v>679</v>
      </c>
      <c r="C13465" s="205" t="s">
        <v>680</v>
      </c>
      <c r="D13465" s="72" t="str">
        <f t="shared" si="421"/>
        <v>out/2019</v>
      </c>
      <c r="E13465" s="206">
        <v>43746</v>
      </c>
      <c r="F13465" s="205">
        <v>186</v>
      </c>
      <c r="G13465" s="205" t="s">
        <v>300</v>
      </c>
      <c r="H13465" s="207" t="s">
        <v>2146</v>
      </c>
      <c r="I13465" s="207" t="s">
        <v>247</v>
      </c>
      <c r="J13465" s="208">
        <v>-26605</v>
      </c>
      <c r="K13465" s="79" t="str">
        <f>IFERROR(IFERROR(VLOOKUP(I13465,'DE-PARA'!B:D,3,0),VLOOKUP(I13465,'DE-PARA'!C:D,2,0)),"NÃO ENCONTRADO")</f>
        <v>Materiais</v>
      </c>
      <c r="L13465" s="56" t="str">
        <f>VLOOKUP(K13465,'Base -Receita-Despesa'!$B:$AS,1,FALSE)</f>
        <v>Materiais</v>
      </c>
    </row>
    <row r="13466" spans="1:12" x14ac:dyDescent="0.3">
      <c r="A13466" s="286" t="str">
        <f t="shared" si="420"/>
        <v>2019</v>
      </c>
      <c r="B13466" s="205" t="s">
        <v>679</v>
      </c>
      <c r="C13466" s="205" t="s">
        <v>680</v>
      </c>
      <c r="D13466" s="72" t="str">
        <f t="shared" si="421"/>
        <v>out/2019</v>
      </c>
      <c r="E13466" s="206">
        <v>43746</v>
      </c>
      <c r="F13466" s="205">
        <v>37872</v>
      </c>
      <c r="G13466" s="205" t="s">
        <v>284</v>
      </c>
      <c r="H13466" s="207" t="s">
        <v>2178</v>
      </c>
      <c r="I13466" s="207" t="s">
        <v>118</v>
      </c>
      <c r="J13466" s="208">
        <v>-4000.01</v>
      </c>
      <c r="K13466" s="79" t="str">
        <f>IFERROR(IFERROR(VLOOKUP(I13466,'DE-PARA'!B:D,3,0),VLOOKUP(I13466,'DE-PARA'!C:D,2,0)),"NÃO ENCONTRADO")</f>
        <v>Serviços</v>
      </c>
      <c r="L13466" s="56" t="str">
        <f>VLOOKUP(K13466,'Base -Receita-Despesa'!$B:$AS,1,FALSE)</f>
        <v>Serviços</v>
      </c>
    </row>
    <row r="13467" spans="1:12" x14ac:dyDescent="0.3">
      <c r="A13467" s="286" t="str">
        <f t="shared" si="420"/>
        <v>2019</v>
      </c>
      <c r="B13467" s="205" t="s">
        <v>679</v>
      </c>
      <c r="C13467" s="205" t="s">
        <v>680</v>
      </c>
      <c r="D13467" s="72" t="str">
        <f t="shared" si="421"/>
        <v>out/2019</v>
      </c>
      <c r="E13467" s="206">
        <v>43746</v>
      </c>
      <c r="F13467" s="205" t="s">
        <v>161</v>
      </c>
      <c r="G13467" s="205" t="s">
        <v>284</v>
      </c>
      <c r="H13467" s="207" t="s">
        <v>2330</v>
      </c>
      <c r="I13467" s="207" t="s">
        <v>147</v>
      </c>
      <c r="J13467" s="229">
        <v>-970</v>
      </c>
      <c r="K13467" s="79" t="str">
        <f>IFERROR(IFERROR(VLOOKUP(I13467,'DE-PARA'!B:D,3,0),VLOOKUP(I13467,'DE-PARA'!C:D,2,0)),"NÃO ENCONTRADO")</f>
        <v>Serviços</v>
      </c>
      <c r="L13467" s="56" t="str">
        <f>VLOOKUP(K13467,'Base -Receita-Despesa'!$B:$AS,1,FALSE)</f>
        <v>Serviços</v>
      </c>
    </row>
    <row r="13468" spans="1:12" x14ac:dyDescent="0.3">
      <c r="A13468" s="286" t="str">
        <f t="shared" si="420"/>
        <v>2019</v>
      </c>
      <c r="B13468" s="205" t="s">
        <v>679</v>
      </c>
      <c r="C13468" s="205" t="s">
        <v>680</v>
      </c>
      <c r="D13468" s="72" t="str">
        <f t="shared" si="421"/>
        <v>out/2019</v>
      </c>
      <c r="E13468" s="206">
        <v>43746</v>
      </c>
      <c r="F13468" s="205" t="s">
        <v>161</v>
      </c>
      <c r="G13468" s="205" t="s">
        <v>284</v>
      </c>
      <c r="H13468" s="207" t="s">
        <v>2330</v>
      </c>
      <c r="I13468" s="207" t="s">
        <v>147</v>
      </c>
      <c r="J13468" s="229">
        <v>-720</v>
      </c>
      <c r="K13468" s="79" t="str">
        <f>IFERROR(IFERROR(VLOOKUP(I13468,'DE-PARA'!B:D,3,0),VLOOKUP(I13468,'DE-PARA'!C:D,2,0)),"NÃO ENCONTRADO")</f>
        <v>Serviços</v>
      </c>
      <c r="L13468" s="56" t="str">
        <f>VLOOKUP(K13468,'Base -Receita-Despesa'!$B:$AS,1,FALSE)</f>
        <v>Serviços</v>
      </c>
    </row>
    <row r="13469" spans="1:12" x14ac:dyDescent="0.3">
      <c r="A13469" s="286" t="str">
        <f t="shared" si="420"/>
        <v>2019</v>
      </c>
      <c r="B13469" s="205" t="s">
        <v>679</v>
      </c>
      <c r="C13469" s="205" t="s">
        <v>680</v>
      </c>
      <c r="D13469" s="72" t="str">
        <f t="shared" si="421"/>
        <v>out/2019</v>
      </c>
      <c r="E13469" s="206">
        <v>43746</v>
      </c>
      <c r="F13469" s="205" t="s">
        <v>161</v>
      </c>
      <c r="G13469" s="205" t="s">
        <v>284</v>
      </c>
      <c r="H13469" s="207" t="s">
        <v>2330</v>
      </c>
      <c r="I13469" s="207" t="s">
        <v>147</v>
      </c>
      <c r="J13469" s="229">
        <v>-451.45</v>
      </c>
      <c r="K13469" s="79" t="str">
        <f>IFERROR(IFERROR(VLOOKUP(I13469,'DE-PARA'!B:D,3,0),VLOOKUP(I13469,'DE-PARA'!C:D,2,0)),"NÃO ENCONTRADO")</f>
        <v>Serviços</v>
      </c>
      <c r="L13469" s="56" t="str">
        <f>VLOOKUP(K13469,'Base -Receita-Despesa'!$B:$AS,1,FALSE)</f>
        <v>Serviços</v>
      </c>
    </row>
    <row r="13470" spans="1:12" x14ac:dyDescent="0.3">
      <c r="A13470" s="286" t="str">
        <f t="shared" si="420"/>
        <v>2019</v>
      </c>
      <c r="B13470" s="205" t="s">
        <v>679</v>
      </c>
      <c r="C13470" s="205" t="s">
        <v>680</v>
      </c>
      <c r="D13470" s="72" t="str">
        <f t="shared" si="421"/>
        <v>out/2019</v>
      </c>
      <c r="E13470" s="206">
        <v>43746</v>
      </c>
      <c r="F13470" s="205" t="s">
        <v>161</v>
      </c>
      <c r="G13470" s="205" t="s">
        <v>284</v>
      </c>
      <c r="H13470" s="207" t="s">
        <v>2330</v>
      </c>
      <c r="I13470" s="207" t="s">
        <v>147</v>
      </c>
      <c r="J13470" s="230">
        <v>-1187.8</v>
      </c>
      <c r="K13470" s="79" t="str">
        <f>IFERROR(IFERROR(VLOOKUP(I13470,'DE-PARA'!B:D,3,0),VLOOKUP(I13470,'DE-PARA'!C:D,2,0)),"NÃO ENCONTRADO")</f>
        <v>Serviços</v>
      </c>
      <c r="L13470" s="56" t="str">
        <f>VLOOKUP(K13470,'Base -Receita-Despesa'!$B:$AS,1,FALSE)</f>
        <v>Serviços</v>
      </c>
    </row>
    <row r="13471" spans="1:12" x14ac:dyDescent="0.3">
      <c r="A13471" s="286" t="str">
        <f t="shared" si="420"/>
        <v>2019</v>
      </c>
      <c r="B13471" s="205" t="s">
        <v>679</v>
      </c>
      <c r="C13471" s="205" t="s">
        <v>680</v>
      </c>
      <c r="D13471" s="72" t="str">
        <f t="shared" si="421"/>
        <v>out/2019</v>
      </c>
      <c r="E13471" s="206">
        <v>43746</v>
      </c>
      <c r="F13471" s="205" t="s">
        <v>161</v>
      </c>
      <c r="G13471" s="205" t="s">
        <v>284</v>
      </c>
      <c r="H13471" s="207" t="s">
        <v>2330</v>
      </c>
      <c r="I13471" s="207" t="s">
        <v>147</v>
      </c>
      <c r="J13471" s="230">
        <v>-1656.27</v>
      </c>
      <c r="K13471" s="79" t="str">
        <f>IFERROR(IFERROR(VLOOKUP(I13471,'DE-PARA'!B:D,3,0),VLOOKUP(I13471,'DE-PARA'!C:D,2,0)),"NÃO ENCONTRADO")</f>
        <v>Serviços</v>
      </c>
      <c r="L13471" s="56" t="str">
        <f>VLOOKUP(K13471,'Base -Receita-Despesa'!$B:$AS,1,FALSE)</f>
        <v>Serviços</v>
      </c>
    </row>
    <row r="13472" spans="1:12" x14ac:dyDescent="0.3">
      <c r="A13472" s="286" t="str">
        <f t="shared" si="420"/>
        <v>2019</v>
      </c>
      <c r="B13472" s="205" t="s">
        <v>679</v>
      </c>
      <c r="C13472" s="205" t="s">
        <v>680</v>
      </c>
      <c r="D13472" s="72" t="str">
        <f t="shared" si="421"/>
        <v>out/2019</v>
      </c>
      <c r="E13472" s="206">
        <v>43746</v>
      </c>
      <c r="F13472" s="205" t="s">
        <v>161</v>
      </c>
      <c r="G13472" s="205" t="s">
        <v>284</v>
      </c>
      <c r="H13472" s="207" t="s">
        <v>2330</v>
      </c>
      <c r="I13472" s="207" t="s">
        <v>147</v>
      </c>
      <c r="J13472" s="230">
        <v>-1317.53</v>
      </c>
      <c r="K13472" s="79" t="str">
        <f>IFERROR(IFERROR(VLOOKUP(I13472,'DE-PARA'!B:D,3,0),VLOOKUP(I13472,'DE-PARA'!C:D,2,0)),"NÃO ENCONTRADO")</f>
        <v>Serviços</v>
      </c>
      <c r="L13472" s="56" t="str">
        <f>VLOOKUP(K13472,'Base -Receita-Despesa'!$B:$AS,1,FALSE)</f>
        <v>Serviços</v>
      </c>
    </row>
    <row r="13473" spans="1:12" x14ac:dyDescent="0.3">
      <c r="A13473" s="286" t="str">
        <f t="shared" si="420"/>
        <v>2019</v>
      </c>
      <c r="B13473" s="205" t="s">
        <v>679</v>
      </c>
      <c r="C13473" s="205" t="s">
        <v>680</v>
      </c>
      <c r="D13473" s="72" t="str">
        <f t="shared" si="421"/>
        <v>out/2019</v>
      </c>
      <c r="E13473" s="206">
        <v>43746</v>
      </c>
      <c r="F13473" s="205" t="s">
        <v>161</v>
      </c>
      <c r="G13473" s="205" t="s">
        <v>284</v>
      </c>
      <c r="H13473" s="207" t="s">
        <v>2330</v>
      </c>
      <c r="I13473" s="207" t="s">
        <v>147</v>
      </c>
      <c r="J13473" s="229">
        <v>-204.12</v>
      </c>
      <c r="K13473" s="79" t="str">
        <f>IFERROR(IFERROR(VLOOKUP(I13473,'DE-PARA'!B:D,3,0),VLOOKUP(I13473,'DE-PARA'!C:D,2,0)),"NÃO ENCONTRADO")</f>
        <v>Serviços</v>
      </c>
      <c r="L13473" s="56" t="str">
        <f>VLOOKUP(K13473,'Base -Receita-Despesa'!$B:$AS,1,FALSE)</f>
        <v>Serviços</v>
      </c>
    </row>
    <row r="13474" spans="1:12" x14ac:dyDescent="0.3">
      <c r="A13474" s="286" t="str">
        <f t="shared" si="420"/>
        <v>2019</v>
      </c>
      <c r="B13474" s="205" t="s">
        <v>679</v>
      </c>
      <c r="C13474" s="205" t="s">
        <v>680</v>
      </c>
      <c r="D13474" s="72" t="str">
        <f t="shared" si="421"/>
        <v>out/2019</v>
      </c>
      <c r="E13474" s="206">
        <v>43746</v>
      </c>
      <c r="F13474" s="205" t="s">
        <v>161</v>
      </c>
      <c r="G13474" s="205" t="s">
        <v>284</v>
      </c>
      <c r="H13474" s="207" t="s">
        <v>2330</v>
      </c>
      <c r="I13474" s="207" t="s">
        <v>147</v>
      </c>
      <c r="J13474" s="229">
        <v>-198</v>
      </c>
      <c r="K13474" s="79" t="str">
        <f>IFERROR(IFERROR(VLOOKUP(I13474,'DE-PARA'!B:D,3,0),VLOOKUP(I13474,'DE-PARA'!C:D,2,0)),"NÃO ENCONTRADO")</f>
        <v>Serviços</v>
      </c>
      <c r="L13474" s="56" t="str">
        <f>VLOOKUP(K13474,'Base -Receita-Despesa'!$B:$AS,1,FALSE)</f>
        <v>Serviços</v>
      </c>
    </row>
    <row r="13475" spans="1:12" x14ac:dyDescent="0.3">
      <c r="A13475" s="286" t="str">
        <f t="shared" si="420"/>
        <v>2019</v>
      </c>
      <c r="B13475" s="205" t="s">
        <v>679</v>
      </c>
      <c r="C13475" s="205" t="s">
        <v>680</v>
      </c>
      <c r="D13475" s="72" t="str">
        <f t="shared" si="421"/>
        <v>out/2019</v>
      </c>
      <c r="E13475" s="206">
        <v>43746</v>
      </c>
      <c r="F13475" s="205" t="s">
        <v>161</v>
      </c>
      <c r="G13475" s="205" t="s">
        <v>284</v>
      </c>
      <c r="H13475" s="207" t="s">
        <v>2330</v>
      </c>
      <c r="I13475" s="207" t="s">
        <v>147</v>
      </c>
      <c r="J13475" s="229">
        <v>-354</v>
      </c>
      <c r="K13475" s="79" t="str">
        <f>IFERROR(IFERROR(VLOOKUP(I13475,'DE-PARA'!B:D,3,0),VLOOKUP(I13475,'DE-PARA'!C:D,2,0)),"NÃO ENCONTRADO")</f>
        <v>Serviços</v>
      </c>
      <c r="L13475" s="56" t="str">
        <f>VLOOKUP(K13475,'Base -Receita-Despesa'!$B:$AS,1,FALSE)</f>
        <v>Serviços</v>
      </c>
    </row>
    <row r="13476" spans="1:12" x14ac:dyDescent="0.3">
      <c r="A13476" s="286" t="str">
        <f t="shared" si="420"/>
        <v>2019</v>
      </c>
      <c r="B13476" s="205" t="s">
        <v>679</v>
      </c>
      <c r="C13476" s="205" t="s">
        <v>680</v>
      </c>
      <c r="D13476" s="72" t="str">
        <f t="shared" si="421"/>
        <v>out/2019</v>
      </c>
      <c r="E13476" s="206">
        <v>43746</v>
      </c>
      <c r="F13476" s="205" t="s">
        <v>161</v>
      </c>
      <c r="G13476" s="205" t="s">
        <v>284</v>
      </c>
      <c r="H13476" s="207" t="s">
        <v>2330</v>
      </c>
      <c r="I13476" s="207" t="s">
        <v>147</v>
      </c>
      <c r="J13476" s="230">
        <v>-3226.4</v>
      </c>
      <c r="K13476" s="79" t="str">
        <f>IFERROR(IFERROR(VLOOKUP(I13476,'DE-PARA'!B:D,3,0),VLOOKUP(I13476,'DE-PARA'!C:D,2,0)),"NÃO ENCONTRADO")</f>
        <v>Serviços</v>
      </c>
      <c r="L13476" s="56" t="str">
        <f>VLOOKUP(K13476,'Base -Receita-Despesa'!$B:$AS,1,FALSE)</f>
        <v>Serviços</v>
      </c>
    </row>
    <row r="13477" spans="1:12" x14ac:dyDescent="0.3">
      <c r="A13477" s="286" t="str">
        <f t="shared" si="420"/>
        <v>2019</v>
      </c>
      <c r="B13477" s="205" t="s">
        <v>679</v>
      </c>
      <c r="C13477" s="205" t="s">
        <v>680</v>
      </c>
      <c r="D13477" s="72" t="str">
        <f t="shared" si="421"/>
        <v>out/2019</v>
      </c>
      <c r="E13477" s="206">
        <v>43746</v>
      </c>
      <c r="F13477" s="205">
        <v>142</v>
      </c>
      <c r="G13477" s="205" t="s">
        <v>284</v>
      </c>
      <c r="H13477" s="207" t="s">
        <v>2330</v>
      </c>
      <c r="I13477" s="207" t="s">
        <v>147</v>
      </c>
      <c r="J13477" s="230">
        <v>-75181.7</v>
      </c>
      <c r="K13477" s="79" t="str">
        <f>IFERROR(IFERROR(VLOOKUP(I13477,'DE-PARA'!B:D,3,0),VLOOKUP(I13477,'DE-PARA'!C:D,2,0)),"NÃO ENCONTRADO")</f>
        <v>Serviços</v>
      </c>
      <c r="L13477" s="56" t="str">
        <f>VLOOKUP(K13477,'Base -Receita-Despesa'!$B:$AS,1,FALSE)</f>
        <v>Serviços</v>
      </c>
    </row>
    <row r="13478" spans="1:12" x14ac:dyDescent="0.3">
      <c r="A13478" s="286" t="str">
        <f t="shared" si="420"/>
        <v>2019</v>
      </c>
      <c r="B13478" s="205" t="s">
        <v>679</v>
      </c>
      <c r="C13478" s="205" t="s">
        <v>680</v>
      </c>
      <c r="D13478" s="72" t="str">
        <f t="shared" si="421"/>
        <v>out/2019</v>
      </c>
      <c r="E13478" s="206">
        <v>43746</v>
      </c>
      <c r="F13478" s="205">
        <v>143</v>
      </c>
      <c r="G13478" s="205" t="s">
        <v>284</v>
      </c>
      <c r="H13478" s="207" t="s">
        <v>2330</v>
      </c>
      <c r="I13478" s="207" t="s">
        <v>150</v>
      </c>
      <c r="J13478" s="230">
        <v>-37990.800000000003</v>
      </c>
      <c r="K13478" s="79" t="str">
        <f>IFERROR(IFERROR(VLOOKUP(I13478,'DE-PARA'!B:D,3,0),VLOOKUP(I13478,'DE-PARA'!C:D,2,0)),"NÃO ENCONTRADO")</f>
        <v>Serviços</v>
      </c>
      <c r="L13478" s="56" t="str">
        <f>VLOOKUP(K13478,'Base -Receita-Despesa'!$B:$AS,1,FALSE)</f>
        <v>Serviços</v>
      </c>
    </row>
    <row r="13479" spans="1:12" x14ac:dyDescent="0.3">
      <c r="A13479" s="286" t="str">
        <f t="shared" si="420"/>
        <v>2019</v>
      </c>
      <c r="B13479" s="205" t="s">
        <v>679</v>
      </c>
      <c r="C13479" s="205" t="s">
        <v>680</v>
      </c>
      <c r="D13479" s="72" t="str">
        <f t="shared" si="421"/>
        <v>out/2019</v>
      </c>
      <c r="E13479" s="206">
        <v>43746</v>
      </c>
      <c r="F13479" s="205" t="s">
        <v>1999</v>
      </c>
      <c r="G13479" s="205" t="s">
        <v>284</v>
      </c>
      <c r="H13479" s="207" t="s">
        <v>2208</v>
      </c>
      <c r="I13479" s="207" t="s">
        <v>265</v>
      </c>
      <c r="J13479" s="233">
        <v>-430.44</v>
      </c>
      <c r="K13479" s="79" t="str">
        <f>IFERROR(IFERROR(VLOOKUP(I13479,'DE-PARA'!B:D,3,0),VLOOKUP(I13479,'DE-PARA'!C:D,2,0)),"NÃO ENCONTRADO")</f>
        <v>Despesas com Viagens</v>
      </c>
      <c r="L13479" s="56" t="str">
        <f>VLOOKUP(K13479,'Base -Receita-Despesa'!$B:$AS,1,FALSE)</f>
        <v>Despesas com Viagens</v>
      </c>
    </row>
    <row r="13480" spans="1:12" x14ac:dyDescent="0.3">
      <c r="A13480" s="286" t="str">
        <f t="shared" si="420"/>
        <v>2019</v>
      </c>
      <c r="B13480" s="205" t="s">
        <v>679</v>
      </c>
      <c r="C13480" s="205" t="s">
        <v>680</v>
      </c>
      <c r="D13480" s="72" t="str">
        <f t="shared" si="421"/>
        <v>out/2019</v>
      </c>
      <c r="E13480" s="206">
        <v>43746</v>
      </c>
      <c r="F13480" s="205" t="s">
        <v>1999</v>
      </c>
      <c r="G13480" s="205" t="s">
        <v>284</v>
      </c>
      <c r="H13480" s="207" t="s">
        <v>2143</v>
      </c>
      <c r="I13480" s="207" t="s">
        <v>265</v>
      </c>
      <c r="J13480" s="207">
        <v>-897.17</v>
      </c>
      <c r="K13480" s="79" t="str">
        <f>IFERROR(IFERROR(VLOOKUP(I13480,'DE-PARA'!B:D,3,0),VLOOKUP(I13480,'DE-PARA'!C:D,2,0)),"NÃO ENCONTRADO")</f>
        <v>Despesas com Viagens</v>
      </c>
      <c r="L13480" s="56" t="str">
        <f>VLOOKUP(K13480,'Base -Receita-Despesa'!$B:$AS,1,FALSE)</f>
        <v>Despesas com Viagens</v>
      </c>
    </row>
    <row r="13481" spans="1:12" x14ac:dyDescent="0.3">
      <c r="A13481" s="286" t="str">
        <f t="shared" si="420"/>
        <v>2019</v>
      </c>
      <c r="B13481" s="205" t="s">
        <v>679</v>
      </c>
      <c r="C13481" s="205" t="s">
        <v>680</v>
      </c>
      <c r="D13481" s="72" t="str">
        <f t="shared" si="421"/>
        <v>out/2019</v>
      </c>
      <c r="E13481" s="206">
        <v>43746</v>
      </c>
      <c r="F13481" s="205" t="s">
        <v>1999</v>
      </c>
      <c r="G13481" s="205" t="s">
        <v>284</v>
      </c>
      <c r="H13481" s="207" t="s">
        <v>2331</v>
      </c>
      <c r="I13481" s="207" t="s">
        <v>265</v>
      </c>
      <c r="J13481" s="207">
        <v>-32</v>
      </c>
      <c r="K13481" s="79" t="str">
        <f>IFERROR(IFERROR(VLOOKUP(I13481,'DE-PARA'!B:D,3,0),VLOOKUP(I13481,'DE-PARA'!C:D,2,0)),"NÃO ENCONTRADO")</f>
        <v>Despesas com Viagens</v>
      </c>
      <c r="L13481" s="56" t="str">
        <f>VLOOKUP(K13481,'Base -Receita-Despesa'!$B:$AS,1,FALSE)</f>
        <v>Despesas com Viagens</v>
      </c>
    </row>
    <row r="13482" spans="1:12" x14ac:dyDescent="0.3">
      <c r="A13482" s="286" t="str">
        <f t="shared" si="420"/>
        <v>2019</v>
      </c>
      <c r="B13482" s="205" t="s">
        <v>679</v>
      </c>
      <c r="C13482" s="205" t="s">
        <v>680</v>
      </c>
      <c r="D13482" s="72" t="str">
        <f t="shared" si="421"/>
        <v>out/2019</v>
      </c>
      <c r="E13482" s="206">
        <v>43746</v>
      </c>
      <c r="F13482" s="205">
        <v>20313</v>
      </c>
      <c r="G13482" s="205" t="s">
        <v>284</v>
      </c>
      <c r="H13482" s="207" t="s">
        <v>331</v>
      </c>
      <c r="I13482" s="207" t="s">
        <v>134</v>
      </c>
      <c r="J13482" s="208">
        <v>-11568.5</v>
      </c>
      <c r="K13482" s="79" t="str">
        <f>IFERROR(IFERROR(VLOOKUP(I13482,'DE-PARA'!B:D,3,0),VLOOKUP(I13482,'DE-PARA'!C:D,2,0)),"NÃO ENCONTRADO")</f>
        <v>Serviços</v>
      </c>
      <c r="L13482" s="56" t="str">
        <f>VLOOKUP(K13482,'Base -Receita-Despesa'!$B:$AS,1,FALSE)</f>
        <v>Serviços</v>
      </c>
    </row>
    <row r="13483" spans="1:12" x14ac:dyDescent="0.3">
      <c r="A13483" s="286" t="str">
        <f t="shared" si="420"/>
        <v>2019</v>
      </c>
      <c r="B13483" s="205" t="s">
        <v>679</v>
      </c>
      <c r="C13483" s="205" t="s">
        <v>680</v>
      </c>
      <c r="D13483" s="72" t="str">
        <f t="shared" si="421"/>
        <v>out/2019</v>
      </c>
      <c r="E13483" s="206">
        <v>43746</v>
      </c>
      <c r="F13483" s="205" t="s">
        <v>1999</v>
      </c>
      <c r="G13483" s="205" t="s">
        <v>284</v>
      </c>
      <c r="H13483" s="207" t="s">
        <v>1554</v>
      </c>
      <c r="I13483" s="207" t="s">
        <v>265</v>
      </c>
      <c r="J13483" s="207">
        <v>-612.66</v>
      </c>
      <c r="K13483" s="79" t="str">
        <f>IFERROR(IFERROR(VLOOKUP(I13483,'DE-PARA'!B:D,3,0),VLOOKUP(I13483,'DE-PARA'!C:D,2,0)),"NÃO ENCONTRADO")</f>
        <v>Despesas com Viagens</v>
      </c>
      <c r="L13483" s="56" t="str">
        <f>VLOOKUP(K13483,'Base -Receita-Despesa'!$B:$AS,1,FALSE)</f>
        <v>Despesas com Viagens</v>
      </c>
    </row>
    <row r="13484" spans="1:12" x14ac:dyDescent="0.3">
      <c r="A13484" s="286" t="str">
        <f t="shared" si="420"/>
        <v>2019</v>
      </c>
      <c r="B13484" s="205" t="s">
        <v>679</v>
      </c>
      <c r="C13484" s="205" t="s">
        <v>680</v>
      </c>
      <c r="D13484" s="72" t="str">
        <f t="shared" si="421"/>
        <v>out/2019</v>
      </c>
      <c r="E13484" s="206">
        <v>43746</v>
      </c>
      <c r="F13484" s="205" t="s">
        <v>1999</v>
      </c>
      <c r="G13484" s="205" t="s">
        <v>284</v>
      </c>
      <c r="H13484" s="207" t="s">
        <v>869</v>
      </c>
      <c r="I13484" s="207" t="s">
        <v>265</v>
      </c>
      <c r="J13484" s="207">
        <v>-40</v>
      </c>
      <c r="K13484" s="79" t="str">
        <f>IFERROR(IFERROR(VLOOKUP(I13484,'DE-PARA'!B:D,3,0),VLOOKUP(I13484,'DE-PARA'!C:D,2,0)),"NÃO ENCONTRADO")</f>
        <v>Despesas com Viagens</v>
      </c>
      <c r="L13484" s="56" t="str">
        <f>VLOOKUP(K13484,'Base -Receita-Despesa'!$B:$AS,1,FALSE)</f>
        <v>Despesas com Viagens</v>
      </c>
    </row>
    <row r="13485" spans="1:12" x14ac:dyDescent="0.3">
      <c r="A13485" s="286" t="str">
        <f t="shared" si="420"/>
        <v>2019</v>
      </c>
      <c r="B13485" s="205" t="s">
        <v>679</v>
      </c>
      <c r="C13485" s="205" t="s">
        <v>680</v>
      </c>
      <c r="D13485" s="72" t="str">
        <f t="shared" si="421"/>
        <v>out/2019</v>
      </c>
      <c r="E13485" s="206">
        <v>43746</v>
      </c>
      <c r="F13485" s="205" t="s">
        <v>1999</v>
      </c>
      <c r="G13485" s="205" t="s">
        <v>284</v>
      </c>
      <c r="H13485" s="207" t="s">
        <v>1591</v>
      </c>
      <c r="I13485" s="207" t="s">
        <v>265</v>
      </c>
      <c r="J13485" s="207">
        <v>-475.54</v>
      </c>
      <c r="K13485" s="79" t="str">
        <f>IFERROR(IFERROR(VLOOKUP(I13485,'DE-PARA'!B:D,3,0),VLOOKUP(I13485,'DE-PARA'!C:D,2,0)),"NÃO ENCONTRADO")</f>
        <v>Despesas com Viagens</v>
      </c>
      <c r="L13485" s="56" t="str">
        <f>VLOOKUP(K13485,'Base -Receita-Despesa'!$B:$AS,1,FALSE)</f>
        <v>Despesas com Viagens</v>
      </c>
    </row>
    <row r="13486" spans="1:12" x14ac:dyDescent="0.3">
      <c r="A13486" s="286" t="str">
        <f t="shared" si="420"/>
        <v>2019</v>
      </c>
      <c r="B13486" s="205" t="s">
        <v>679</v>
      </c>
      <c r="C13486" s="205" t="s">
        <v>680</v>
      </c>
      <c r="D13486" s="72" t="str">
        <f t="shared" si="421"/>
        <v>out/2019</v>
      </c>
      <c r="E13486" s="206">
        <v>43746</v>
      </c>
      <c r="F13486" s="205" t="s">
        <v>1999</v>
      </c>
      <c r="G13486" s="205" t="s">
        <v>284</v>
      </c>
      <c r="H13486" s="207" t="s">
        <v>2332</v>
      </c>
      <c r="I13486" s="207" t="s">
        <v>265</v>
      </c>
      <c r="J13486" s="207">
        <v>-35</v>
      </c>
      <c r="K13486" s="79" t="str">
        <f>IFERROR(IFERROR(VLOOKUP(I13486,'DE-PARA'!B:D,3,0),VLOOKUP(I13486,'DE-PARA'!C:D,2,0)),"NÃO ENCONTRADO")</f>
        <v>Despesas com Viagens</v>
      </c>
      <c r="L13486" s="56" t="str">
        <f>VLOOKUP(K13486,'Base -Receita-Despesa'!$B:$AS,1,FALSE)</f>
        <v>Despesas com Viagens</v>
      </c>
    </row>
    <row r="13487" spans="1:12" x14ac:dyDescent="0.3">
      <c r="A13487" s="286" t="str">
        <f t="shared" si="420"/>
        <v>2019</v>
      </c>
      <c r="B13487" s="205" t="s">
        <v>679</v>
      </c>
      <c r="C13487" s="205" t="s">
        <v>680</v>
      </c>
      <c r="D13487" s="72" t="str">
        <f t="shared" si="421"/>
        <v>out/2019</v>
      </c>
      <c r="E13487" s="206">
        <v>43746</v>
      </c>
      <c r="F13487" s="205" t="s">
        <v>1999</v>
      </c>
      <c r="G13487" s="205" t="s">
        <v>284</v>
      </c>
      <c r="H13487" s="207" t="s">
        <v>2333</v>
      </c>
      <c r="I13487" s="207" t="s">
        <v>265</v>
      </c>
      <c r="J13487" s="207">
        <v>-35</v>
      </c>
      <c r="K13487" s="79" t="str">
        <f>IFERROR(IFERROR(VLOOKUP(I13487,'DE-PARA'!B:D,3,0),VLOOKUP(I13487,'DE-PARA'!C:D,2,0)),"NÃO ENCONTRADO")</f>
        <v>Despesas com Viagens</v>
      </c>
      <c r="L13487" s="56" t="str">
        <f>VLOOKUP(K13487,'Base -Receita-Despesa'!$B:$AS,1,FALSE)</f>
        <v>Despesas com Viagens</v>
      </c>
    </row>
    <row r="13488" spans="1:12" x14ac:dyDescent="0.3">
      <c r="A13488" s="286" t="str">
        <f t="shared" si="420"/>
        <v>2019</v>
      </c>
      <c r="B13488" s="205" t="s">
        <v>679</v>
      </c>
      <c r="C13488" s="205" t="s">
        <v>680</v>
      </c>
      <c r="D13488" s="72" t="str">
        <f t="shared" si="421"/>
        <v>out/2019</v>
      </c>
      <c r="E13488" s="206">
        <v>43746</v>
      </c>
      <c r="F13488" s="205" t="s">
        <v>1999</v>
      </c>
      <c r="G13488" s="205" t="s">
        <v>284</v>
      </c>
      <c r="H13488" s="207" t="s">
        <v>2334</v>
      </c>
      <c r="I13488" s="207" t="s">
        <v>265</v>
      </c>
      <c r="J13488" s="207">
        <v>-430.44</v>
      </c>
      <c r="K13488" s="79" t="str">
        <f>IFERROR(IFERROR(VLOOKUP(I13488,'DE-PARA'!B:D,3,0),VLOOKUP(I13488,'DE-PARA'!C:D,2,0)),"NÃO ENCONTRADO")</f>
        <v>Despesas com Viagens</v>
      </c>
      <c r="L13488" s="56" t="str">
        <f>VLOOKUP(K13488,'Base -Receita-Despesa'!$B:$AS,1,FALSE)</f>
        <v>Despesas com Viagens</v>
      </c>
    </row>
    <row r="13489" spans="1:12" x14ac:dyDescent="0.3">
      <c r="A13489" s="286" t="str">
        <f t="shared" si="420"/>
        <v>2019</v>
      </c>
      <c r="B13489" s="205" t="s">
        <v>679</v>
      </c>
      <c r="C13489" s="205" t="s">
        <v>680</v>
      </c>
      <c r="D13489" s="72" t="str">
        <f t="shared" si="421"/>
        <v>out/2019</v>
      </c>
      <c r="E13489" s="206">
        <v>43746</v>
      </c>
      <c r="F13489" s="205" t="s">
        <v>1999</v>
      </c>
      <c r="G13489" s="205" t="s">
        <v>284</v>
      </c>
      <c r="H13489" s="207" t="s">
        <v>2335</v>
      </c>
      <c r="I13489" s="207" t="s">
        <v>265</v>
      </c>
      <c r="J13489" s="207">
        <v>-617.21</v>
      </c>
      <c r="K13489" s="79" t="str">
        <f>IFERROR(IFERROR(VLOOKUP(I13489,'DE-PARA'!B:D,3,0),VLOOKUP(I13489,'DE-PARA'!C:D,2,0)),"NÃO ENCONTRADO")</f>
        <v>Despesas com Viagens</v>
      </c>
      <c r="L13489" s="56" t="str">
        <f>VLOOKUP(K13489,'Base -Receita-Despesa'!$B:$AS,1,FALSE)</f>
        <v>Despesas com Viagens</v>
      </c>
    </row>
    <row r="13490" spans="1:12" x14ac:dyDescent="0.3">
      <c r="A13490" s="286" t="str">
        <f t="shared" si="420"/>
        <v>2019</v>
      </c>
      <c r="B13490" s="205" t="s">
        <v>679</v>
      </c>
      <c r="C13490" s="205" t="s">
        <v>680</v>
      </c>
      <c r="D13490" s="72" t="str">
        <f t="shared" si="421"/>
        <v>out/2019</v>
      </c>
      <c r="E13490" s="206">
        <v>43746</v>
      </c>
      <c r="F13490" s="205">
        <v>2256</v>
      </c>
      <c r="G13490" s="205" t="s">
        <v>284</v>
      </c>
      <c r="H13490" s="207" t="s">
        <v>2336</v>
      </c>
      <c r="I13490" s="207" t="s">
        <v>116</v>
      </c>
      <c r="J13490" s="208">
        <v>-101849.60000000001</v>
      </c>
      <c r="K13490" s="79" t="str">
        <f>IFERROR(IFERROR(VLOOKUP(I13490,'DE-PARA'!B:D,3,0),VLOOKUP(I13490,'DE-PARA'!C:D,2,0)),"NÃO ENCONTRADO")</f>
        <v>Serviços</v>
      </c>
      <c r="L13490" s="56" t="str">
        <f>VLOOKUP(K13490,'Base -Receita-Despesa'!$B:$AS,1,FALSE)</f>
        <v>Serviços</v>
      </c>
    </row>
    <row r="13491" spans="1:12" x14ac:dyDescent="0.3">
      <c r="A13491" s="286" t="str">
        <f t="shared" si="420"/>
        <v>2019</v>
      </c>
      <c r="B13491" s="205" t="s">
        <v>679</v>
      </c>
      <c r="C13491" s="205" t="s">
        <v>680</v>
      </c>
      <c r="D13491" s="72" t="str">
        <f t="shared" si="421"/>
        <v>out/2019</v>
      </c>
      <c r="E13491" s="206">
        <v>43746</v>
      </c>
      <c r="F13491" s="205" t="s">
        <v>577</v>
      </c>
      <c r="G13491" s="205" t="s">
        <v>284</v>
      </c>
      <c r="H13491" s="207" t="s">
        <v>2337</v>
      </c>
      <c r="I13491" s="225" t="s">
        <v>126</v>
      </c>
      <c r="J13491" s="208">
        <v>-4741.63</v>
      </c>
      <c r="K13491" s="79" t="str">
        <f>IFERROR(IFERROR(VLOOKUP(I13491,'DE-PARA'!B:D,3,0),VLOOKUP(I13491,'DE-PARA'!C:D,2,0)),"NÃO ENCONTRADO")</f>
        <v>Rescisões Trabalhistas</v>
      </c>
      <c r="L13491" s="56" t="str">
        <f>VLOOKUP(K13491,'Base -Receita-Despesa'!$B:$AS,1,FALSE)</f>
        <v>Rescisões Trabalhistas</v>
      </c>
    </row>
    <row r="13492" spans="1:12" x14ac:dyDescent="0.3">
      <c r="A13492" s="286" t="str">
        <f t="shared" si="420"/>
        <v>2019</v>
      </c>
      <c r="B13492" s="205" t="s">
        <v>679</v>
      </c>
      <c r="C13492" s="205" t="s">
        <v>680</v>
      </c>
      <c r="D13492" s="72" t="str">
        <f t="shared" si="421"/>
        <v>out/2019</v>
      </c>
      <c r="E13492" s="206">
        <v>43746</v>
      </c>
      <c r="F13492" s="205">
        <v>341</v>
      </c>
      <c r="G13492" s="205" t="s">
        <v>284</v>
      </c>
      <c r="H13492" s="207" t="s">
        <v>2338</v>
      </c>
      <c r="I13492" s="207" t="s">
        <v>137</v>
      </c>
      <c r="J13492" s="208">
        <v>-5333.64</v>
      </c>
      <c r="K13492" s="79" t="str">
        <f>IFERROR(IFERROR(VLOOKUP(I13492,'DE-PARA'!B:D,3,0),VLOOKUP(I13492,'DE-PARA'!C:D,2,0)),"NÃO ENCONTRADO")</f>
        <v>Materiais</v>
      </c>
      <c r="L13492" s="56" t="str">
        <f>VLOOKUP(K13492,'Base -Receita-Despesa'!$B:$AS,1,FALSE)</f>
        <v>Materiais</v>
      </c>
    </row>
    <row r="13493" spans="1:12" x14ac:dyDescent="0.3">
      <c r="A13493" s="286" t="str">
        <f t="shared" si="420"/>
        <v>2019</v>
      </c>
      <c r="B13493" s="205" t="s">
        <v>679</v>
      </c>
      <c r="C13493" s="205" t="s">
        <v>680</v>
      </c>
      <c r="D13493" s="72" t="str">
        <f t="shared" si="421"/>
        <v>out/2019</v>
      </c>
      <c r="E13493" s="206">
        <v>43746</v>
      </c>
      <c r="F13493" s="205" t="s">
        <v>209</v>
      </c>
      <c r="G13493" s="205" t="s">
        <v>284</v>
      </c>
      <c r="H13493" s="207" t="s">
        <v>295</v>
      </c>
      <c r="I13493" s="207" t="s">
        <v>2125</v>
      </c>
      <c r="J13493" s="207">
        <v>-9.5</v>
      </c>
      <c r="K13493" s="79" t="str">
        <f>IFERROR(IFERROR(VLOOKUP(I13493,'DE-PARA'!B:D,3,0),VLOOKUP(I13493,'DE-PARA'!C:D,2,0)),"NÃO ENCONTRADO")</f>
        <v>Outras Saídas</v>
      </c>
      <c r="L13493" s="56" t="str">
        <f>VLOOKUP(K13493,'Base -Receita-Despesa'!$B:$AS,1,FALSE)</f>
        <v>Outras Saídas</v>
      </c>
    </row>
    <row r="13494" spans="1:12" x14ac:dyDescent="0.3">
      <c r="A13494" s="286" t="str">
        <f t="shared" si="420"/>
        <v>2019</v>
      </c>
      <c r="B13494" s="205" t="s">
        <v>679</v>
      </c>
      <c r="C13494" s="205" t="s">
        <v>680</v>
      </c>
      <c r="D13494" s="72" t="str">
        <f t="shared" si="421"/>
        <v>out/2019</v>
      </c>
      <c r="E13494" s="206">
        <v>43746</v>
      </c>
      <c r="F13494" s="205" t="s">
        <v>209</v>
      </c>
      <c r="G13494" s="205" t="s">
        <v>284</v>
      </c>
      <c r="H13494" s="207" t="s">
        <v>295</v>
      </c>
      <c r="I13494" s="207" t="s">
        <v>2125</v>
      </c>
      <c r="J13494" s="207">
        <v>-9.5</v>
      </c>
      <c r="K13494" s="79" t="str">
        <f>IFERROR(IFERROR(VLOOKUP(I13494,'DE-PARA'!B:D,3,0),VLOOKUP(I13494,'DE-PARA'!C:D,2,0)),"NÃO ENCONTRADO")</f>
        <v>Outras Saídas</v>
      </c>
      <c r="L13494" s="56" t="str">
        <f>VLOOKUP(K13494,'Base -Receita-Despesa'!$B:$AS,1,FALSE)</f>
        <v>Outras Saídas</v>
      </c>
    </row>
    <row r="13495" spans="1:12" x14ac:dyDescent="0.3">
      <c r="A13495" s="286" t="str">
        <f t="shared" ref="A13495:A13558" si="422">IF(K13495="NÃO ENCONTRADO",0,RIGHT(D13495,4))</f>
        <v>2019</v>
      </c>
      <c r="B13495" s="205" t="s">
        <v>679</v>
      </c>
      <c r="C13495" s="205" t="s">
        <v>680</v>
      </c>
      <c r="D13495" s="72" t="str">
        <f t="shared" si="421"/>
        <v>out/2019</v>
      </c>
      <c r="E13495" s="206">
        <v>43746</v>
      </c>
      <c r="F13495" s="205" t="s">
        <v>209</v>
      </c>
      <c r="G13495" s="205" t="s">
        <v>284</v>
      </c>
      <c r="H13495" s="207" t="s">
        <v>295</v>
      </c>
      <c r="I13495" s="207" t="s">
        <v>2125</v>
      </c>
      <c r="J13495" s="207">
        <v>-9.5</v>
      </c>
      <c r="K13495" s="79" t="str">
        <f>IFERROR(IFERROR(VLOOKUP(I13495,'DE-PARA'!B:D,3,0),VLOOKUP(I13495,'DE-PARA'!C:D,2,0)),"NÃO ENCONTRADO")</f>
        <v>Outras Saídas</v>
      </c>
      <c r="L13495" s="56" t="str">
        <f>VLOOKUP(K13495,'Base -Receita-Despesa'!$B:$AS,1,FALSE)</f>
        <v>Outras Saídas</v>
      </c>
    </row>
    <row r="13496" spans="1:12" x14ac:dyDescent="0.3">
      <c r="A13496" s="286" t="str">
        <f t="shared" si="422"/>
        <v>2019</v>
      </c>
      <c r="B13496" s="205" t="s">
        <v>679</v>
      </c>
      <c r="C13496" s="205" t="s">
        <v>680</v>
      </c>
      <c r="D13496" s="72" t="str">
        <f t="shared" si="421"/>
        <v>out/2019</v>
      </c>
      <c r="E13496" s="206">
        <v>43746</v>
      </c>
      <c r="F13496" s="205" t="s">
        <v>209</v>
      </c>
      <c r="G13496" s="205" t="s">
        <v>284</v>
      </c>
      <c r="H13496" s="207" t="s">
        <v>295</v>
      </c>
      <c r="I13496" s="207" t="s">
        <v>2125</v>
      </c>
      <c r="J13496" s="207">
        <v>-9.5</v>
      </c>
      <c r="K13496" s="79" t="str">
        <f>IFERROR(IFERROR(VLOOKUP(I13496,'DE-PARA'!B:D,3,0),VLOOKUP(I13496,'DE-PARA'!C:D,2,0)),"NÃO ENCONTRADO")</f>
        <v>Outras Saídas</v>
      </c>
      <c r="L13496" s="56" t="str">
        <f>VLOOKUP(K13496,'Base -Receita-Despesa'!$B:$AS,1,FALSE)</f>
        <v>Outras Saídas</v>
      </c>
    </row>
    <row r="13497" spans="1:12" x14ac:dyDescent="0.3">
      <c r="A13497" s="286" t="str">
        <f t="shared" si="422"/>
        <v>2019</v>
      </c>
      <c r="B13497" s="205" t="s">
        <v>679</v>
      </c>
      <c r="C13497" s="205" t="s">
        <v>680</v>
      </c>
      <c r="D13497" s="72" t="str">
        <f t="shared" si="421"/>
        <v>out/2019</v>
      </c>
      <c r="E13497" s="206">
        <v>43746</v>
      </c>
      <c r="F13497" s="205" t="s">
        <v>209</v>
      </c>
      <c r="G13497" s="205" t="s">
        <v>284</v>
      </c>
      <c r="H13497" s="207" t="s">
        <v>295</v>
      </c>
      <c r="I13497" s="207" t="s">
        <v>2125</v>
      </c>
      <c r="J13497" s="207">
        <v>-9.5</v>
      </c>
      <c r="K13497" s="79" t="str">
        <f>IFERROR(IFERROR(VLOOKUP(I13497,'DE-PARA'!B:D,3,0),VLOOKUP(I13497,'DE-PARA'!C:D,2,0)),"NÃO ENCONTRADO")</f>
        <v>Outras Saídas</v>
      </c>
      <c r="L13497" s="56" t="str">
        <f>VLOOKUP(K13497,'Base -Receita-Despesa'!$B:$AS,1,FALSE)</f>
        <v>Outras Saídas</v>
      </c>
    </row>
    <row r="13498" spans="1:12" x14ac:dyDescent="0.3">
      <c r="A13498" s="286" t="str">
        <f t="shared" si="422"/>
        <v>2019</v>
      </c>
      <c r="B13498" s="205" t="s">
        <v>679</v>
      </c>
      <c r="C13498" s="205" t="s">
        <v>680</v>
      </c>
      <c r="D13498" s="72" t="str">
        <f t="shared" si="421"/>
        <v>out/2019</v>
      </c>
      <c r="E13498" s="206">
        <v>43746</v>
      </c>
      <c r="F13498" s="205" t="s">
        <v>209</v>
      </c>
      <c r="G13498" s="205" t="s">
        <v>284</v>
      </c>
      <c r="H13498" s="207" t="s">
        <v>295</v>
      </c>
      <c r="I13498" s="207" t="s">
        <v>2125</v>
      </c>
      <c r="J13498" s="207">
        <v>-9.5</v>
      </c>
      <c r="K13498" s="79" t="str">
        <f>IFERROR(IFERROR(VLOOKUP(I13498,'DE-PARA'!B:D,3,0),VLOOKUP(I13498,'DE-PARA'!C:D,2,0)),"NÃO ENCONTRADO")</f>
        <v>Outras Saídas</v>
      </c>
      <c r="L13498" s="56" t="str">
        <f>VLOOKUP(K13498,'Base -Receita-Despesa'!$B:$AS,1,FALSE)</f>
        <v>Outras Saídas</v>
      </c>
    </row>
    <row r="13499" spans="1:12" x14ac:dyDescent="0.3">
      <c r="A13499" s="286" t="str">
        <f t="shared" si="422"/>
        <v>2019</v>
      </c>
      <c r="B13499" s="205" t="s">
        <v>679</v>
      </c>
      <c r="C13499" s="205" t="s">
        <v>680</v>
      </c>
      <c r="D13499" s="72" t="str">
        <f t="shared" si="421"/>
        <v>out/2019</v>
      </c>
      <c r="E13499" s="206">
        <v>43746</v>
      </c>
      <c r="F13499" s="205" t="s">
        <v>209</v>
      </c>
      <c r="G13499" s="205" t="s">
        <v>284</v>
      </c>
      <c r="H13499" s="207" t="s">
        <v>295</v>
      </c>
      <c r="I13499" s="207" t="s">
        <v>2125</v>
      </c>
      <c r="J13499" s="207">
        <v>-9.5</v>
      </c>
      <c r="K13499" s="79" t="str">
        <f>IFERROR(IFERROR(VLOOKUP(I13499,'DE-PARA'!B:D,3,0),VLOOKUP(I13499,'DE-PARA'!C:D,2,0)),"NÃO ENCONTRADO")</f>
        <v>Outras Saídas</v>
      </c>
      <c r="L13499" s="56" t="str">
        <f>VLOOKUP(K13499,'Base -Receita-Despesa'!$B:$AS,1,FALSE)</f>
        <v>Outras Saídas</v>
      </c>
    </row>
    <row r="13500" spans="1:12" x14ac:dyDescent="0.3">
      <c r="A13500" s="286" t="str">
        <f t="shared" si="422"/>
        <v>2019</v>
      </c>
      <c r="B13500" s="205" t="s">
        <v>679</v>
      </c>
      <c r="C13500" s="205" t="s">
        <v>680</v>
      </c>
      <c r="D13500" s="72" t="str">
        <f t="shared" si="421"/>
        <v>out/2019</v>
      </c>
      <c r="E13500" s="206">
        <v>43746</v>
      </c>
      <c r="F13500" s="205" t="s">
        <v>209</v>
      </c>
      <c r="G13500" s="205" t="s">
        <v>284</v>
      </c>
      <c r="H13500" s="207" t="s">
        <v>295</v>
      </c>
      <c r="I13500" s="207" t="s">
        <v>2125</v>
      </c>
      <c r="J13500" s="207">
        <v>-9.5</v>
      </c>
      <c r="K13500" s="79" t="str">
        <f>IFERROR(IFERROR(VLOOKUP(I13500,'DE-PARA'!B:D,3,0),VLOOKUP(I13500,'DE-PARA'!C:D,2,0)),"NÃO ENCONTRADO")</f>
        <v>Outras Saídas</v>
      </c>
      <c r="L13500" s="56" t="str">
        <f>VLOOKUP(K13500,'Base -Receita-Despesa'!$B:$AS,1,FALSE)</f>
        <v>Outras Saídas</v>
      </c>
    </row>
    <row r="13501" spans="1:12" x14ac:dyDescent="0.3">
      <c r="A13501" s="286" t="str">
        <f t="shared" si="422"/>
        <v>2019</v>
      </c>
      <c r="B13501" s="205" t="s">
        <v>679</v>
      </c>
      <c r="C13501" s="205" t="s">
        <v>680</v>
      </c>
      <c r="D13501" s="72" t="str">
        <f t="shared" si="421"/>
        <v>out/2019</v>
      </c>
      <c r="E13501" s="206">
        <v>43746</v>
      </c>
      <c r="F13501" s="205" t="s">
        <v>209</v>
      </c>
      <c r="G13501" s="205" t="s">
        <v>284</v>
      </c>
      <c r="H13501" s="207" t="s">
        <v>295</v>
      </c>
      <c r="I13501" s="207" t="s">
        <v>2125</v>
      </c>
      <c r="J13501" s="207">
        <v>-9.5</v>
      </c>
      <c r="K13501" s="79" t="str">
        <f>IFERROR(IFERROR(VLOOKUP(I13501,'DE-PARA'!B:D,3,0),VLOOKUP(I13501,'DE-PARA'!C:D,2,0)),"NÃO ENCONTRADO")</f>
        <v>Outras Saídas</v>
      </c>
      <c r="L13501" s="56" t="str">
        <f>VLOOKUP(K13501,'Base -Receita-Despesa'!$B:$AS,1,FALSE)</f>
        <v>Outras Saídas</v>
      </c>
    </row>
    <row r="13502" spans="1:12" x14ac:dyDescent="0.3">
      <c r="A13502" s="286" t="str">
        <f t="shared" si="422"/>
        <v>2019</v>
      </c>
      <c r="B13502" s="205" t="s">
        <v>679</v>
      </c>
      <c r="C13502" s="205" t="s">
        <v>680</v>
      </c>
      <c r="D13502" s="72" t="str">
        <f t="shared" si="421"/>
        <v>out/2019</v>
      </c>
      <c r="E13502" s="206">
        <v>43746</v>
      </c>
      <c r="F13502" s="205" t="s">
        <v>209</v>
      </c>
      <c r="G13502" s="205" t="s">
        <v>284</v>
      </c>
      <c r="H13502" s="207" t="s">
        <v>295</v>
      </c>
      <c r="I13502" s="207" t="s">
        <v>2125</v>
      </c>
      <c r="J13502" s="207">
        <v>-9.5</v>
      </c>
      <c r="K13502" s="79" t="str">
        <f>IFERROR(IFERROR(VLOOKUP(I13502,'DE-PARA'!B:D,3,0),VLOOKUP(I13502,'DE-PARA'!C:D,2,0)),"NÃO ENCONTRADO")</f>
        <v>Outras Saídas</v>
      </c>
      <c r="L13502" s="56" t="str">
        <f>VLOOKUP(K13502,'Base -Receita-Despesa'!$B:$AS,1,FALSE)</f>
        <v>Outras Saídas</v>
      </c>
    </row>
    <row r="13503" spans="1:12" x14ac:dyDescent="0.3">
      <c r="A13503" s="286" t="str">
        <f t="shared" si="422"/>
        <v>2019</v>
      </c>
      <c r="B13503" s="205" t="s">
        <v>679</v>
      </c>
      <c r="C13503" s="205" t="s">
        <v>680</v>
      </c>
      <c r="D13503" s="72" t="str">
        <f t="shared" si="421"/>
        <v>out/2019</v>
      </c>
      <c r="E13503" s="206">
        <v>43746</v>
      </c>
      <c r="F13503" s="205" t="s">
        <v>209</v>
      </c>
      <c r="G13503" s="205" t="s">
        <v>284</v>
      </c>
      <c r="H13503" s="207" t="s">
        <v>295</v>
      </c>
      <c r="I13503" s="207" t="s">
        <v>2125</v>
      </c>
      <c r="J13503" s="207">
        <v>-9.5</v>
      </c>
      <c r="K13503" s="79" t="str">
        <f>IFERROR(IFERROR(VLOOKUP(I13503,'DE-PARA'!B:D,3,0),VLOOKUP(I13503,'DE-PARA'!C:D,2,0)),"NÃO ENCONTRADO")</f>
        <v>Outras Saídas</v>
      </c>
      <c r="L13503" s="56" t="str">
        <f>VLOOKUP(K13503,'Base -Receita-Despesa'!$B:$AS,1,FALSE)</f>
        <v>Outras Saídas</v>
      </c>
    </row>
    <row r="13504" spans="1:12" x14ac:dyDescent="0.3">
      <c r="A13504" s="286" t="str">
        <f t="shared" si="422"/>
        <v>2019</v>
      </c>
      <c r="B13504" s="205" t="s">
        <v>679</v>
      </c>
      <c r="C13504" s="205" t="s">
        <v>680</v>
      </c>
      <c r="D13504" s="72" t="str">
        <f t="shared" si="421"/>
        <v>out/2019</v>
      </c>
      <c r="E13504" s="206">
        <v>43746</v>
      </c>
      <c r="F13504" s="205" t="s">
        <v>209</v>
      </c>
      <c r="G13504" s="205" t="s">
        <v>284</v>
      </c>
      <c r="H13504" s="207" t="s">
        <v>295</v>
      </c>
      <c r="I13504" s="207" t="s">
        <v>2125</v>
      </c>
      <c r="J13504" s="207">
        <v>-9.5</v>
      </c>
      <c r="K13504" s="79" t="str">
        <f>IFERROR(IFERROR(VLOOKUP(I13504,'DE-PARA'!B:D,3,0),VLOOKUP(I13504,'DE-PARA'!C:D,2,0)),"NÃO ENCONTRADO")</f>
        <v>Outras Saídas</v>
      </c>
      <c r="L13504" s="56" t="str">
        <f>VLOOKUP(K13504,'Base -Receita-Despesa'!$B:$AS,1,FALSE)</f>
        <v>Outras Saídas</v>
      </c>
    </row>
    <row r="13505" spans="1:12" x14ac:dyDescent="0.3">
      <c r="A13505" s="286" t="str">
        <f t="shared" si="422"/>
        <v>2019</v>
      </c>
      <c r="B13505" s="205" t="s">
        <v>679</v>
      </c>
      <c r="C13505" s="205" t="s">
        <v>680</v>
      </c>
      <c r="D13505" s="72" t="str">
        <f t="shared" si="421"/>
        <v>out/2019</v>
      </c>
      <c r="E13505" s="206">
        <v>43746</v>
      </c>
      <c r="F13505" s="205" t="s">
        <v>209</v>
      </c>
      <c r="G13505" s="205" t="s">
        <v>284</v>
      </c>
      <c r="H13505" s="207" t="s">
        <v>295</v>
      </c>
      <c r="I13505" s="207" t="s">
        <v>2125</v>
      </c>
      <c r="J13505" s="207">
        <v>-9.5</v>
      </c>
      <c r="K13505" s="79" t="str">
        <f>IFERROR(IFERROR(VLOOKUP(I13505,'DE-PARA'!B:D,3,0),VLOOKUP(I13505,'DE-PARA'!C:D,2,0)),"NÃO ENCONTRADO")</f>
        <v>Outras Saídas</v>
      </c>
      <c r="L13505" s="56" t="str">
        <f>VLOOKUP(K13505,'Base -Receita-Despesa'!$B:$AS,1,FALSE)</f>
        <v>Outras Saídas</v>
      </c>
    </row>
    <row r="13506" spans="1:12" x14ac:dyDescent="0.3">
      <c r="A13506" s="286" t="str">
        <f t="shared" si="422"/>
        <v>2019</v>
      </c>
      <c r="B13506" s="205" t="s">
        <v>679</v>
      </c>
      <c r="C13506" s="205" t="s">
        <v>680</v>
      </c>
      <c r="D13506" s="72" t="str">
        <f t="shared" si="421"/>
        <v>out/2019</v>
      </c>
      <c r="E13506" s="206">
        <v>43746</v>
      </c>
      <c r="F13506" s="205" t="s">
        <v>209</v>
      </c>
      <c r="G13506" s="205" t="s">
        <v>284</v>
      </c>
      <c r="H13506" s="207" t="s">
        <v>295</v>
      </c>
      <c r="I13506" s="207" t="s">
        <v>2125</v>
      </c>
      <c r="J13506" s="207">
        <v>-9.5</v>
      </c>
      <c r="K13506" s="79" t="str">
        <f>IFERROR(IFERROR(VLOOKUP(I13506,'DE-PARA'!B:D,3,0),VLOOKUP(I13506,'DE-PARA'!C:D,2,0)),"NÃO ENCONTRADO")</f>
        <v>Outras Saídas</v>
      </c>
      <c r="L13506" s="56" t="str">
        <f>VLOOKUP(K13506,'Base -Receita-Despesa'!$B:$AS,1,FALSE)</f>
        <v>Outras Saídas</v>
      </c>
    </row>
    <row r="13507" spans="1:12" x14ac:dyDescent="0.3">
      <c r="A13507" s="286" t="str">
        <f t="shared" si="422"/>
        <v>2019</v>
      </c>
      <c r="B13507" s="205" t="s">
        <v>679</v>
      </c>
      <c r="C13507" s="205" t="s">
        <v>680</v>
      </c>
      <c r="D13507" s="72" t="str">
        <f t="shared" si="421"/>
        <v>out/2019</v>
      </c>
      <c r="E13507" s="206">
        <v>43746</v>
      </c>
      <c r="F13507" s="205" t="s">
        <v>209</v>
      </c>
      <c r="G13507" s="205" t="s">
        <v>284</v>
      </c>
      <c r="H13507" s="207" t="s">
        <v>295</v>
      </c>
      <c r="I13507" s="207" t="s">
        <v>2125</v>
      </c>
      <c r="J13507" s="207">
        <v>-9.5</v>
      </c>
      <c r="K13507" s="79" t="str">
        <f>IFERROR(IFERROR(VLOOKUP(I13507,'DE-PARA'!B:D,3,0),VLOOKUP(I13507,'DE-PARA'!C:D,2,0)),"NÃO ENCONTRADO")</f>
        <v>Outras Saídas</v>
      </c>
      <c r="L13507" s="56" t="str">
        <f>VLOOKUP(K13507,'Base -Receita-Despesa'!$B:$AS,1,FALSE)</f>
        <v>Outras Saídas</v>
      </c>
    </row>
    <row r="13508" spans="1:12" x14ac:dyDescent="0.3">
      <c r="A13508" s="286" t="str">
        <f t="shared" si="422"/>
        <v>2019</v>
      </c>
      <c r="B13508" s="205" t="s">
        <v>679</v>
      </c>
      <c r="C13508" s="205" t="s">
        <v>680</v>
      </c>
      <c r="D13508" s="72" t="str">
        <f t="shared" ref="D13508:D13571" si="423">TEXT(E13508,"mmm/aaaa")</f>
        <v>out/2019</v>
      </c>
      <c r="E13508" s="206">
        <v>43746</v>
      </c>
      <c r="F13508" s="205" t="s">
        <v>209</v>
      </c>
      <c r="G13508" s="205" t="s">
        <v>284</v>
      </c>
      <c r="H13508" s="207" t="s">
        <v>295</v>
      </c>
      <c r="I13508" s="207" t="s">
        <v>2125</v>
      </c>
      <c r="J13508" s="207">
        <v>-9.5</v>
      </c>
      <c r="K13508" s="79" t="str">
        <f>IFERROR(IFERROR(VLOOKUP(I13508,'DE-PARA'!B:D,3,0),VLOOKUP(I13508,'DE-PARA'!C:D,2,0)),"NÃO ENCONTRADO")</f>
        <v>Outras Saídas</v>
      </c>
      <c r="L13508" s="56" t="str">
        <f>VLOOKUP(K13508,'Base -Receita-Despesa'!$B:$AS,1,FALSE)</f>
        <v>Outras Saídas</v>
      </c>
    </row>
    <row r="13509" spans="1:12" x14ac:dyDescent="0.3">
      <c r="A13509" s="286" t="str">
        <f t="shared" si="422"/>
        <v>2019</v>
      </c>
      <c r="B13509" s="205" t="s">
        <v>679</v>
      </c>
      <c r="C13509" s="205" t="s">
        <v>680</v>
      </c>
      <c r="D13509" s="72" t="str">
        <f t="shared" si="423"/>
        <v>out/2019</v>
      </c>
      <c r="E13509" s="206">
        <v>43746</v>
      </c>
      <c r="F13509" s="205" t="s">
        <v>209</v>
      </c>
      <c r="G13509" s="205" t="s">
        <v>284</v>
      </c>
      <c r="H13509" s="207" t="s">
        <v>295</v>
      </c>
      <c r="I13509" s="207" t="s">
        <v>2125</v>
      </c>
      <c r="J13509" s="207">
        <v>-9.5</v>
      </c>
      <c r="K13509" s="79" t="str">
        <f>IFERROR(IFERROR(VLOOKUP(I13509,'DE-PARA'!B:D,3,0),VLOOKUP(I13509,'DE-PARA'!C:D,2,0)),"NÃO ENCONTRADO")</f>
        <v>Outras Saídas</v>
      </c>
      <c r="L13509" s="56" t="str">
        <f>VLOOKUP(K13509,'Base -Receita-Despesa'!$B:$AS,1,FALSE)</f>
        <v>Outras Saídas</v>
      </c>
    </row>
    <row r="13510" spans="1:12" x14ac:dyDescent="0.3">
      <c r="A13510" s="286" t="str">
        <f t="shared" si="422"/>
        <v>2019</v>
      </c>
      <c r="B13510" s="205" t="s">
        <v>679</v>
      </c>
      <c r="C13510" s="205" t="s">
        <v>680</v>
      </c>
      <c r="D13510" s="72" t="str">
        <f t="shared" si="423"/>
        <v>out/2019</v>
      </c>
      <c r="E13510" s="206">
        <v>43746</v>
      </c>
      <c r="F13510" s="205" t="s">
        <v>209</v>
      </c>
      <c r="G13510" s="205" t="s">
        <v>284</v>
      </c>
      <c r="H13510" s="207" t="s">
        <v>295</v>
      </c>
      <c r="I13510" s="207" t="s">
        <v>2125</v>
      </c>
      <c r="J13510" s="207">
        <v>-9.5</v>
      </c>
      <c r="K13510" s="79" t="str">
        <f>IFERROR(IFERROR(VLOOKUP(I13510,'DE-PARA'!B:D,3,0),VLOOKUP(I13510,'DE-PARA'!C:D,2,0)),"NÃO ENCONTRADO")</f>
        <v>Outras Saídas</v>
      </c>
      <c r="L13510" s="56" t="str">
        <f>VLOOKUP(K13510,'Base -Receita-Despesa'!$B:$AS,1,FALSE)</f>
        <v>Outras Saídas</v>
      </c>
    </row>
    <row r="13511" spans="1:12" x14ac:dyDescent="0.3">
      <c r="A13511" s="286" t="str">
        <f t="shared" si="422"/>
        <v>2019</v>
      </c>
      <c r="B13511" s="205" t="s">
        <v>679</v>
      </c>
      <c r="C13511" s="205" t="s">
        <v>680</v>
      </c>
      <c r="D13511" s="72" t="str">
        <f t="shared" si="423"/>
        <v>out/2019</v>
      </c>
      <c r="E13511" s="206">
        <v>43746</v>
      </c>
      <c r="F13511" s="205" t="s">
        <v>209</v>
      </c>
      <c r="G13511" s="205" t="s">
        <v>284</v>
      </c>
      <c r="H13511" s="207" t="s">
        <v>295</v>
      </c>
      <c r="I13511" s="207" t="s">
        <v>2125</v>
      </c>
      <c r="J13511" s="207">
        <v>-9.5</v>
      </c>
      <c r="K13511" s="79" t="str">
        <f>IFERROR(IFERROR(VLOOKUP(I13511,'DE-PARA'!B:D,3,0),VLOOKUP(I13511,'DE-PARA'!C:D,2,0)),"NÃO ENCONTRADO")</f>
        <v>Outras Saídas</v>
      </c>
      <c r="L13511" s="56" t="str">
        <f>VLOOKUP(K13511,'Base -Receita-Despesa'!$B:$AS,1,FALSE)</f>
        <v>Outras Saídas</v>
      </c>
    </row>
    <row r="13512" spans="1:12" x14ac:dyDescent="0.3">
      <c r="A13512" s="286" t="str">
        <f t="shared" si="422"/>
        <v>2019</v>
      </c>
      <c r="B13512" s="205" t="s">
        <v>679</v>
      </c>
      <c r="C13512" s="205" t="s">
        <v>680</v>
      </c>
      <c r="D13512" s="72" t="str">
        <f t="shared" si="423"/>
        <v>out/2019</v>
      </c>
      <c r="E13512" s="206">
        <v>43746</v>
      </c>
      <c r="F13512" s="205" t="s">
        <v>513</v>
      </c>
      <c r="G13512" s="205" t="s">
        <v>284</v>
      </c>
      <c r="H13512" s="207" t="s">
        <v>203</v>
      </c>
      <c r="I13512" s="207" t="s">
        <v>289</v>
      </c>
      <c r="J13512" s="208">
        <v>366183.03</v>
      </c>
      <c r="K13512" s="79" t="str">
        <f>IFERROR(IFERROR(VLOOKUP(I13512,'DE-PARA'!B:D,3,0),VLOOKUP(I13512,'DE-PARA'!C:D,2,0)),"NÃO ENCONTRADO")</f>
        <v>Entrada Conta Aplicação (+)</v>
      </c>
      <c r="L13512" s="56" t="str">
        <f>VLOOKUP(K13512,'Base -Receita-Despesa'!$B:$AS,1,FALSE)</f>
        <v>ENTRADA CONTA APLICAÇÃO (+)</v>
      </c>
    </row>
    <row r="13513" spans="1:12" x14ac:dyDescent="0.3">
      <c r="A13513" s="286" t="str">
        <f t="shared" si="422"/>
        <v>2019</v>
      </c>
      <c r="B13513" s="205" t="s">
        <v>679</v>
      </c>
      <c r="C13513" s="205" t="s">
        <v>680</v>
      </c>
      <c r="D13513" s="72" t="str">
        <f t="shared" si="423"/>
        <v>out/2019</v>
      </c>
      <c r="E13513" s="206">
        <v>43747</v>
      </c>
      <c r="F13513" s="205" t="s">
        <v>2339</v>
      </c>
      <c r="G13513" s="205" t="s">
        <v>284</v>
      </c>
      <c r="H13513" s="207" t="s">
        <v>2340</v>
      </c>
      <c r="I13513" s="207" t="s">
        <v>270</v>
      </c>
      <c r="J13513" s="208">
        <v>11760.98</v>
      </c>
      <c r="K13513" s="79" t="str">
        <f>IFERROR(IFERROR(VLOOKUP(I13513,'DE-PARA'!B:D,3,0),VLOOKUP(I13513,'DE-PARA'!C:D,2,0)),"NÃO ENCONTRADO")</f>
        <v>Outras Saídas</v>
      </c>
      <c r="L13513" s="56" t="str">
        <f>VLOOKUP(K13513,'Base -Receita-Despesa'!$B:$AS,1,FALSE)</f>
        <v>Outras Saídas</v>
      </c>
    </row>
    <row r="13514" spans="1:12" x14ac:dyDescent="0.3">
      <c r="A13514" s="286" t="str">
        <f t="shared" si="422"/>
        <v>2019</v>
      </c>
      <c r="B13514" s="205" t="s">
        <v>679</v>
      </c>
      <c r="C13514" s="205" t="s">
        <v>680</v>
      </c>
      <c r="D13514" s="72" t="str">
        <f t="shared" si="423"/>
        <v>out/2019</v>
      </c>
      <c r="E13514" s="206">
        <v>43747</v>
      </c>
      <c r="F13514" s="205" t="s">
        <v>2341</v>
      </c>
      <c r="G13514" s="205" t="s">
        <v>284</v>
      </c>
      <c r="H13514" s="207" t="s">
        <v>999</v>
      </c>
      <c r="I13514" s="207" t="s">
        <v>232</v>
      </c>
      <c r="J13514" s="208">
        <v>-2250</v>
      </c>
      <c r="K13514" s="79" t="str">
        <f>IFERROR(IFERROR(VLOOKUP(I13514,'DE-PARA'!B:D,3,0),VLOOKUP(I13514,'DE-PARA'!C:D,2,0)),"NÃO ENCONTRADO")</f>
        <v>Pessoal</v>
      </c>
      <c r="L13514" s="56" t="str">
        <f>VLOOKUP(K13514,'Base -Receita-Despesa'!$B:$AS,1,FALSE)</f>
        <v>Pessoal</v>
      </c>
    </row>
    <row r="13515" spans="1:12" x14ac:dyDescent="0.3">
      <c r="A13515" s="286" t="str">
        <f t="shared" si="422"/>
        <v>2019</v>
      </c>
      <c r="B13515" s="205" t="s">
        <v>679</v>
      </c>
      <c r="C13515" s="205" t="s">
        <v>680</v>
      </c>
      <c r="D13515" s="72" t="str">
        <f t="shared" si="423"/>
        <v>out/2019</v>
      </c>
      <c r="E13515" s="206">
        <v>43747</v>
      </c>
      <c r="F13515" s="205" t="s">
        <v>1415</v>
      </c>
      <c r="G13515" s="205" t="s">
        <v>284</v>
      </c>
      <c r="H13515" s="207" t="s">
        <v>1005</v>
      </c>
      <c r="I13515" s="207" t="s">
        <v>232</v>
      </c>
      <c r="J13515" s="208">
        <v>-10827.5</v>
      </c>
      <c r="K13515" s="79" t="str">
        <f>IFERROR(IFERROR(VLOOKUP(I13515,'DE-PARA'!B:D,3,0),VLOOKUP(I13515,'DE-PARA'!C:D,2,0)),"NÃO ENCONTRADO")</f>
        <v>Pessoal</v>
      </c>
      <c r="L13515" s="56" t="str">
        <f>VLOOKUP(K13515,'Base -Receita-Despesa'!$B:$AS,1,FALSE)</f>
        <v>Pessoal</v>
      </c>
    </row>
    <row r="13516" spans="1:12" x14ac:dyDescent="0.3">
      <c r="A13516" s="286" t="str">
        <f t="shared" si="422"/>
        <v>2019</v>
      </c>
      <c r="B13516" s="205" t="s">
        <v>679</v>
      </c>
      <c r="C13516" s="205" t="s">
        <v>680</v>
      </c>
      <c r="D13516" s="72" t="str">
        <f t="shared" si="423"/>
        <v>out/2019</v>
      </c>
      <c r="E13516" s="206">
        <v>43747</v>
      </c>
      <c r="F13516" s="205" t="s">
        <v>2342</v>
      </c>
      <c r="G13516" s="205" t="s">
        <v>284</v>
      </c>
      <c r="H13516" s="207" t="s">
        <v>2079</v>
      </c>
      <c r="I13516" s="207" t="s">
        <v>118</v>
      </c>
      <c r="J13516" s="207">
        <v>-64.44</v>
      </c>
      <c r="K13516" s="79" t="str">
        <f>IFERROR(IFERROR(VLOOKUP(I13516,'DE-PARA'!B:D,3,0),VLOOKUP(I13516,'DE-PARA'!C:D,2,0)),"NÃO ENCONTRADO")</f>
        <v>Serviços</v>
      </c>
      <c r="L13516" s="56" t="str">
        <f>VLOOKUP(K13516,'Base -Receita-Despesa'!$B:$AS,1,FALSE)</f>
        <v>Serviços</v>
      </c>
    </row>
    <row r="13517" spans="1:12" x14ac:dyDescent="0.3">
      <c r="A13517" s="286" t="str">
        <f t="shared" si="422"/>
        <v>2019</v>
      </c>
      <c r="B13517" s="205" t="s">
        <v>679</v>
      </c>
      <c r="C13517" s="205" t="s">
        <v>680</v>
      </c>
      <c r="D13517" s="72" t="str">
        <f t="shared" si="423"/>
        <v>out/2019</v>
      </c>
      <c r="E13517" s="206">
        <v>43747</v>
      </c>
      <c r="F13517" s="205" t="s">
        <v>2343</v>
      </c>
      <c r="G13517" s="205" t="s">
        <v>284</v>
      </c>
      <c r="H13517" s="207" t="s">
        <v>1580</v>
      </c>
      <c r="I13517" s="207" t="s">
        <v>260</v>
      </c>
      <c r="J13517" s="207">
        <v>-800.01</v>
      </c>
      <c r="K13517" s="79" t="str">
        <f>IFERROR(IFERROR(VLOOKUP(I13517,'DE-PARA'!B:D,3,0),VLOOKUP(I13517,'DE-PARA'!C:D,2,0)),"NÃO ENCONTRADO")</f>
        <v>Serviços</v>
      </c>
      <c r="L13517" s="56" t="str">
        <f>VLOOKUP(K13517,'Base -Receita-Despesa'!$B:$AS,1,FALSE)</f>
        <v>Serviços</v>
      </c>
    </row>
    <row r="13518" spans="1:12" x14ac:dyDescent="0.3">
      <c r="A13518" s="286" t="str">
        <f t="shared" si="422"/>
        <v>2019</v>
      </c>
      <c r="B13518" s="205" t="s">
        <v>679</v>
      </c>
      <c r="C13518" s="205" t="s">
        <v>680</v>
      </c>
      <c r="D13518" s="72" t="str">
        <f t="shared" si="423"/>
        <v>out/2019</v>
      </c>
      <c r="E13518" s="206">
        <v>43747</v>
      </c>
      <c r="F13518" s="205" t="s">
        <v>401</v>
      </c>
      <c r="G13518" s="205" t="s">
        <v>284</v>
      </c>
      <c r="H13518" s="207" t="s">
        <v>2297</v>
      </c>
      <c r="I13518" s="207" t="s">
        <v>257</v>
      </c>
      <c r="J13518" s="208">
        <v>-2877.05</v>
      </c>
      <c r="K13518" s="79" t="str">
        <f>IFERROR(IFERROR(VLOOKUP(I13518,'DE-PARA'!B:D,3,0),VLOOKUP(I13518,'DE-PARA'!C:D,2,0)),"NÃO ENCONTRADO")</f>
        <v>Serviços</v>
      </c>
      <c r="L13518" s="56" t="str">
        <f>VLOOKUP(K13518,'Base -Receita-Despesa'!$B:$AS,1,FALSE)</f>
        <v>Serviços</v>
      </c>
    </row>
    <row r="13519" spans="1:12" x14ac:dyDescent="0.3">
      <c r="A13519" s="286" t="str">
        <f t="shared" si="422"/>
        <v>2019</v>
      </c>
      <c r="B13519" s="205" t="s">
        <v>679</v>
      </c>
      <c r="C13519" s="205" t="s">
        <v>680</v>
      </c>
      <c r="D13519" s="72" t="str">
        <f t="shared" si="423"/>
        <v>out/2019</v>
      </c>
      <c r="E13519" s="206">
        <v>43747</v>
      </c>
      <c r="F13519" s="205" t="s">
        <v>2344</v>
      </c>
      <c r="G13519" s="205" t="s">
        <v>284</v>
      </c>
      <c r="H13519" s="207" t="s">
        <v>2330</v>
      </c>
      <c r="I13519" s="207" t="s">
        <v>147</v>
      </c>
      <c r="J13519" s="208">
        <v>-6950</v>
      </c>
      <c r="K13519" s="79" t="str">
        <f>IFERROR(IFERROR(VLOOKUP(I13519,'DE-PARA'!B:D,3,0),VLOOKUP(I13519,'DE-PARA'!C:D,2,0)),"NÃO ENCONTRADO")</f>
        <v>Serviços</v>
      </c>
      <c r="L13519" s="56" t="str">
        <f>VLOOKUP(K13519,'Base -Receita-Despesa'!$B:$AS,1,FALSE)</f>
        <v>Serviços</v>
      </c>
    </row>
    <row r="13520" spans="1:12" x14ac:dyDescent="0.3">
      <c r="A13520" s="286" t="str">
        <f t="shared" si="422"/>
        <v>2019</v>
      </c>
      <c r="B13520" s="205" t="s">
        <v>679</v>
      </c>
      <c r="C13520" s="205" t="s">
        <v>680</v>
      </c>
      <c r="D13520" s="72" t="str">
        <f t="shared" si="423"/>
        <v>out/2019</v>
      </c>
      <c r="E13520" s="206">
        <v>43747</v>
      </c>
      <c r="F13520" s="205">
        <v>80348</v>
      </c>
      <c r="G13520" s="205" t="s">
        <v>284</v>
      </c>
      <c r="H13520" s="207" t="s">
        <v>993</v>
      </c>
      <c r="I13520" s="207" t="s">
        <v>239</v>
      </c>
      <c r="J13520" s="208">
        <v>-7502.01</v>
      </c>
      <c r="K13520" s="79" t="str">
        <f>IFERROR(IFERROR(VLOOKUP(I13520,'DE-PARA'!B:D,3,0),VLOOKUP(I13520,'DE-PARA'!C:D,2,0)),"NÃO ENCONTRADO")</f>
        <v>Materiais</v>
      </c>
      <c r="L13520" s="56" t="str">
        <f>VLOOKUP(K13520,'Base -Receita-Despesa'!$B:$AS,1,FALSE)</f>
        <v>Materiais</v>
      </c>
    </row>
    <row r="13521" spans="1:12" x14ac:dyDescent="0.3">
      <c r="A13521" s="286" t="str">
        <f t="shared" si="422"/>
        <v>2019</v>
      </c>
      <c r="B13521" s="205" t="s">
        <v>679</v>
      </c>
      <c r="C13521" s="205" t="s">
        <v>680</v>
      </c>
      <c r="D13521" s="72" t="str">
        <f t="shared" si="423"/>
        <v>out/2019</v>
      </c>
      <c r="E13521" s="206">
        <v>43747</v>
      </c>
      <c r="F13521" s="205">
        <v>80348</v>
      </c>
      <c r="G13521" s="205" t="s">
        <v>284</v>
      </c>
      <c r="H13521" s="207" t="s">
        <v>993</v>
      </c>
      <c r="I13521" s="207" t="s">
        <v>189</v>
      </c>
      <c r="J13521" s="207">
        <v>-280.04000000000002</v>
      </c>
      <c r="K13521" s="79" t="str">
        <f>IFERROR(IFERROR(VLOOKUP(I13521,'DE-PARA'!B:D,3,0),VLOOKUP(I13521,'DE-PARA'!C:D,2,0)),"NÃO ENCONTRADO")</f>
        <v>Outras Saídas</v>
      </c>
      <c r="L13521" s="56" t="str">
        <f>VLOOKUP(K13521,'Base -Receita-Despesa'!$B:$AS,1,FALSE)</f>
        <v>Outras Saídas</v>
      </c>
    </row>
    <row r="13522" spans="1:12" x14ac:dyDescent="0.3">
      <c r="A13522" s="286" t="str">
        <f t="shared" si="422"/>
        <v>2019</v>
      </c>
      <c r="B13522" s="205" t="s">
        <v>679</v>
      </c>
      <c r="C13522" s="205" t="s">
        <v>680</v>
      </c>
      <c r="D13522" s="72" t="str">
        <f t="shared" si="423"/>
        <v>out/2019</v>
      </c>
      <c r="E13522" s="206">
        <v>43747</v>
      </c>
      <c r="F13522" s="205">
        <v>85532</v>
      </c>
      <c r="G13522" s="205" t="s">
        <v>300</v>
      </c>
      <c r="H13522" s="207" t="s">
        <v>2022</v>
      </c>
      <c r="I13522" s="207" t="s">
        <v>238</v>
      </c>
      <c r="J13522" s="207">
        <v>-959</v>
      </c>
      <c r="K13522" s="79" t="str">
        <f>IFERROR(IFERROR(VLOOKUP(I13522,'DE-PARA'!B:D,3,0),VLOOKUP(I13522,'DE-PARA'!C:D,2,0)),"NÃO ENCONTRADO")</f>
        <v>Materiais</v>
      </c>
      <c r="L13522" s="56" t="str">
        <f>VLOOKUP(K13522,'Base -Receita-Despesa'!$B:$AS,1,FALSE)</f>
        <v>Materiais</v>
      </c>
    </row>
    <row r="13523" spans="1:12" x14ac:dyDescent="0.3">
      <c r="A13523" s="286" t="str">
        <f t="shared" si="422"/>
        <v>2019</v>
      </c>
      <c r="B13523" s="205" t="s">
        <v>679</v>
      </c>
      <c r="C13523" s="205" t="s">
        <v>680</v>
      </c>
      <c r="D13523" s="72" t="str">
        <f t="shared" si="423"/>
        <v>out/2019</v>
      </c>
      <c r="E13523" s="206">
        <v>43747</v>
      </c>
      <c r="F13523" s="205">
        <v>85532</v>
      </c>
      <c r="G13523" s="205" t="s">
        <v>300</v>
      </c>
      <c r="H13523" s="207" t="s">
        <v>2022</v>
      </c>
      <c r="I13523" s="207" t="s">
        <v>189</v>
      </c>
      <c r="J13523" s="207">
        <v>-54.69</v>
      </c>
      <c r="K13523" s="79" t="str">
        <f>IFERROR(IFERROR(VLOOKUP(I13523,'DE-PARA'!B:D,3,0),VLOOKUP(I13523,'DE-PARA'!C:D,2,0)),"NÃO ENCONTRADO")</f>
        <v>Outras Saídas</v>
      </c>
      <c r="L13523" s="56" t="str">
        <f>VLOOKUP(K13523,'Base -Receita-Despesa'!$B:$AS,1,FALSE)</f>
        <v>Outras Saídas</v>
      </c>
    </row>
    <row r="13524" spans="1:12" x14ac:dyDescent="0.3">
      <c r="A13524" s="286" t="str">
        <f t="shared" si="422"/>
        <v>2019</v>
      </c>
      <c r="B13524" s="205" t="s">
        <v>679</v>
      </c>
      <c r="C13524" s="205" t="s">
        <v>680</v>
      </c>
      <c r="D13524" s="72" t="str">
        <f t="shared" si="423"/>
        <v>out/2019</v>
      </c>
      <c r="E13524" s="206">
        <v>43747</v>
      </c>
      <c r="F13524" s="205">
        <v>5823021</v>
      </c>
      <c r="G13524" s="205" t="s">
        <v>284</v>
      </c>
      <c r="H13524" s="207" t="s">
        <v>216</v>
      </c>
      <c r="I13524" s="207" t="s">
        <v>135</v>
      </c>
      <c r="J13524" s="208">
        <v>-2906.37</v>
      </c>
      <c r="K13524" s="79" t="str">
        <f>IFERROR(IFERROR(VLOOKUP(I13524,'DE-PARA'!B:D,3,0),VLOOKUP(I13524,'DE-PARA'!C:D,2,0)),"NÃO ENCONTRADO")</f>
        <v>Concessionárias (água, luz e telefone)</v>
      </c>
      <c r="L13524" s="56" t="str">
        <f>VLOOKUP(K13524,'Base -Receita-Despesa'!$B:$AS,1,FALSE)</f>
        <v>Concessionárias (água, luz e telefone)</v>
      </c>
    </row>
    <row r="13525" spans="1:12" x14ac:dyDescent="0.3">
      <c r="A13525" s="286" t="str">
        <f t="shared" si="422"/>
        <v>2019</v>
      </c>
      <c r="B13525" s="205" t="s">
        <v>679</v>
      </c>
      <c r="C13525" s="205" t="s">
        <v>680</v>
      </c>
      <c r="D13525" s="72" t="str">
        <f t="shared" si="423"/>
        <v>out/2019</v>
      </c>
      <c r="E13525" s="206">
        <v>43747</v>
      </c>
      <c r="F13525" s="205">
        <v>15791</v>
      </c>
      <c r="G13525" s="205" t="s">
        <v>284</v>
      </c>
      <c r="H13525" s="207" t="s">
        <v>1972</v>
      </c>
      <c r="I13525" s="207" t="s">
        <v>250</v>
      </c>
      <c r="J13525" s="207">
        <v>-55</v>
      </c>
      <c r="K13525" s="79" t="str">
        <f>IFERROR(IFERROR(VLOOKUP(I13525,'DE-PARA'!B:D,3,0),VLOOKUP(I13525,'DE-PARA'!C:D,2,0)),"NÃO ENCONTRADO")</f>
        <v>Materiais</v>
      </c>
      <c r="L13525" s="56" t="str">
        <f>VLOOKUP(K13525,'Base -Receita-Despesa'!$B:$AS,1,FALSE)</f>
        <v>Materiais</v>
      </c>
    </row>
    <row r="13526" spans="1:12" x14ac:dyDescent="0.3">
      <c r="A13526" s="286" t="str">
        <f t="shared" si="422"/>
        <v>2019</v>
      </c>
      <c r="B13526" s="205" t="s">
        <v>679</v>
      </c>
      <c r="C13526" s="205" t="s">
        <v>680</v>
      </c>
      <c r="D13526" s="72" t="str">
        <f t="shared" si="423"/>
        <v>out/2019</v>
      </c>
      <c r="E13526" s="206">
        <v>43747</v>
      </c>
      <c r="F13526" s="205">
        <v>328172</v>
      </c>
      <c r="G13526" s="205" t="s">
        <v>284</v>
      </c>
      <c r="H13526" s="207" t="s">
        <v>143</v>
      </c>
      <c r="I13526" s="207" t="s">
        <v>244</v>
      </c>
      <c r="J13526" s="208">
        <v>-1711.22</v>
      </c>
      <c r="K13526" s="79" t="str">
        <f>IFERROR(IFERROR(VLOOKUP(I13526,'DE-PARA'!B:D,3,0),VLOOKUP(I13526,'DE-PARA'!C:D,2,0)),"NÃO ENCONTRADO")</f>
        <v>Materiais</v>
      </c>
      <c r="L13526" s="56" t="str">
        <f>VLOOKUP(K13526,'Base -Receita-Despesa'!$B:$AS,1,FALSE)</f>
        <v>Materiais</v>
      </c>
    </row>
    <row r="13527" spans="1:12" x14ac:dyDescent="0.3">
      <c r="A13527" s="286" t="str">
        <f t="shared" si="422"/>
        <v>2019</v>
      </c>
      <c r="B13527" s="205" t="s">
        <v>679</v>
      </c>
      <c r="C13527" s="205" t="s">
        <v>680</v>
      </c>
      <c r="D13527" s="72" t="str">
        <f t="shared" si="423"/>
        <v>out/2019</v>
      </c>
      <c r="E13527" s="206">
        <v>43747</v>
      </c>
      <c r="F13527" s="205">
        <v>330837</v>
      </c>
      <c r="G13527" s="205" t="s">
        <v>284</v>
      </c>
      <c r="H13527" s="207" t="s">
        <v>143</v>
      </c>
      <c r="I13527" s="207" t="s">
        <v>244</v>
      </c>
      <c r="J13527" s="207">
        <v>-375</v>
      </c>
      <c r="K13527" s="79" t="str">
        <f>IFERROR(IFERROR(VLOOKUP(I13527,'DE-PARA'!B:D,3,0),VLOOKUP(I13527,'DE-PARA'!C:D,2,0)),"NÃO ENCONTRADO")</f>
        <v>Materiais</v>
      </c>
      <c r="L13527" s="56" t="str">
        <f>VLOOKUP(K13527,'Base -Receita-Despesa'!$B:$AS,1,FALSE)</f>
        <v>Materiais</v>
      </c>
    </row>
    <row r="13528" spans="1:12" x14ac:dyDescent="0.3">
      <c r="A13528" s="286" t="str">
        <f t="shared" si="422"/>
        <v>2019</v>
      </c>
      <c r="B13528" s="205" t="s">
        <v>679</v>
      </c>
      <c r="C13528" s="205" t="s">
        <v>680</v>
      </c>
      <c r="D13528" s="72" t="str">
        <f t="shared" si="423"/>
        <v>out/2019</v>
      </c>
      <c r="E13528" s="206">
        <v>43747</v>
      </c>
      <c r="F13528" s="205">
        <v>331798</v>
      </c>
      <c r="G13528" s="205" t="s">
        <v>284</v>
      </c>
      <c r="H13528" s="207" t="s">
        <v>143</v>
      </c>
      <c r="I13528" s="207" t="s">
        <v>244</v>
      </c>
      <c r="J13528" s="208">
        <v>-4025.5</v>
      </c>
      <c r="K13528" s="79" t="str">
        <f>IFERROR(IFERROR(VLOOKUP(I13528,'DE-PARA'!B:D,3,0),VLOOKUP(I13528,'DE-PARA'!C:D,2,0)),"NÃO ENCONTRADO")</f>
        <v>Materiais</v>
      </c>
      <c r="L13528" s="56" t="str">
        <f>VLOOKUP(K13528,'Base -Receita-Despesa'!$B:$AS,1,FALSE)</f>
        <v>Materiais</v>
      </c>
    </row>
    <row r="13529" spans="1:12" x14ac:dyDescent="0.3">
      <c r="A13529" s="286" t="str">
        <f t="shared" si="422"/>
        <v>2019</v>
      </c>
      <c r="B13529" s="205" t="s">
        <v>679</v>
      </c>
      <c r="C13529" s="205" t="s">
        <v>680</v>
      </c>
      <c r="D13529" s="72" t="str">
        <f t="shared" si="423"/>
        <v>out/2019</v>
      </c>
      <c r="E13529" s="206">
        <v>43747</v>
      </c>
      <c r="F13529" s="205">
        <v>3420</v>
      </c>
      <c r="G13529" s="205" t="s">
        <v>284</v>
      </c>
      <c r="H13529" s="207" t="s">
        <v>2345</v>
      </c>
      <c r="I13529" s="207" t="s">
        <v>249</v>
      </c>
      <c r="J13529" s="208">
        <v>-1671.58</v>
      </c>
      <c r="K13529" s="79" t="str">
        <f>IFERROR(IFERROR(VLOOKUP(I13529,'DE-PARA'!B:D,3,0),VLOOKUP(I13529,'DE-PARA'!C:D,2,0)),"NÃO ENCONTRADO")</f>
        <v>Materiais</v>
      </c>
      <c r="L13529" s="56" t="str">
        <f>VLOOKUP(K13529,'Base -Receita-Despesa'!$B:$AS,1,FALSE)</f>
        <v>Materiais</v>
      </c>
    </row>
    <row r="13530" spans="1:12" x14ac:dyDescent="0.3">
      <c r="A13530" s="286" t="str">
        <f t="shared" si="422"/>
        <v>2019</v>
      </c>
      <c r="B13530" s="205" t="s">
        <v>679</v>
      </c>
      <c r="C13530" s="205" t="s">
        <v>680</v>
      </c>
      <c r="D13530" s="72" t="str">
        <f t="shared" si="423"/>
        <v>out/2019</v>
      </c>
      <c r="E13530" s="206">
        <v>43747</v>
      </c>
      <c r="F13530" s="205">
        <v>3420</v>
      </c>
      <c r="G13530" s="205" t="s">
        <v>284</v>
      </c>
      <c r="H13530" s="207" t="s">
        <v>2345</v>
      </c>
      <c r="I13530" s="207" t="s">
        <v>189</v>
      </c>
      <c r="J13530" s="207">
        <v>-354.37</v>
      </c>
      <c r="K13530" s="79" t="str">
        <f>IFERROR(IFERROR(VLOOKUP(I13530,'DE-PARA'!B:D,3,0),VLOOKUP(I13530,'DE-PARA'!C:D,2,0)),"NÃO ENCONTRADO")</f>
        <v>Outras Saídas</v>
      </c>
      <c r="L13530" s="56" t="str">
        <f>VLOOKUP(K13530,'Base -Receita-Despesa'!$B:$AS,1,FALSE)</f>
        <v>Outras Saídas</v>
      </c>
    </row>
    <row r="13531" spans="1:12" x14ac:dyDescent="0.3">
      <c r="A13531" s="286" t="str">
        <f t="shared" si="422"/>
        <v>2019</v>
      </c>
      <c r="B13531" s="205" t="s">
        <v>679</v>
      </c>
      <c r="C13531" s="205" t="s">
        <v>680</v>
      </c>
      <c r="D13531" s="72" t="str">
        <f t="shared" si="423"/>
        <v>out/2019</v>
      </c>
      <c r="E13531" s="206">
        <v>43747</v>
      </c>
      <c r="F13531" s="205">
        <v>62431</v>
      </c>
      <c r="G13531" s="205" t="s">
        <v>284</v>
      </c>
      <c r="H13531" s="207" t="s">
        <v>2346</v>
      </c>
      <c r="I13531" s="207" t="s">
        <v>237</v>
      </c>
      <c r="J13531" s="207">
        <v>-770</v>
      </c>
      <c r="K13531" s="79" t="str">
        <f>IFERROR(IFERROR(VLOOKUP(I13531,'DE-PARA'!B:D,3,0),VLOOKUP(I13531,'DE-PARA'!C:D,2,0)),"NÃO ENCONTRADO")</f>
        <v>Materiais</v>
      </c>
      <c r="L13531" s="56" t="str">
        <f>VLOOKUP(K13531,'Base -Receita-Despesa'!$B:$AS,1,FALSE)</f>
        <v>Materiais</v>
      </c>
    </row>
    <row r="13532" spans="1:12" x14ac:dyDescent="0.3">
      <c r="A13532" s="286" t="str">
        <f t="shared" si="422"/>
        <v>2019</v>
      </c>
      <c r="B13532" s="205" t="s">
        <v>679</v>
      </c>
      <c r="C13532" s="205" t="s">
        <v>680</v>
      </c>
      <c r="D13532" s="72" t="str">
        <f t="shared" si="423"/>
        <v>out/2019</v>
      </c>
      <c r="E13532" s="206">
        <v>43747</v>
      </c>
      <c r="F13532" s="205">
        <v>62432</v>
      </c>
      <c r="G13532" s="205" t="s">
        <v>284</v>
      </c>
      <c r="H13532" s="207" t="s">
        <v>2346</v>
      </c>
      <c r="I13532" s="207" t="s">
        <v>238</v>
      </c>
      <c r="J13532" s="207">
        <v>-579.86</v>
      </c>
      <c r="K13532" s="79" t="str">
        <f>IFERROR(IFERROR(VLOOKUP(I13532,'DE-PARA'!B:D,3,0),VLOOKUP(I13532,'DE-PARA'!C:D,2,0)),"NÃO ENCONTRADO")</f>
        <v>Materiais</v>
      </c>
      <c r="L13532" s="56" t="str">
        <f>VLOOKUP(K13532,'Base -Receita-Despesa'!$B:$AS,1,FALSE)</f>
        <v>Materiais</v>
      </c>
    </row>
    <row r="13533" spans="1:12" x14ac:dyDescent="0.3">
      <c r="A13533" s="286" t="str">
        <f t="shared" si="422"/>
        <v>2019</v>
      </c>
      <c r="B13533" s="205" t="s">
        <v>679</v>
      </c>
      <c r="C13533" s="205" t="s">
        <v>680</v>
      </c>
      <c r="D13533" s="72" t="str">
        <f t="shared" si="423"/>
        <v>out/2019</v>
      </c>
      <c r="E13533" s="206">
        <v>43747</v>
      </c>
      <c r="F13533" s="205">
        <v>43133</v>
      </c>
      <c r="G13533" s="205" t="s">
        <v>284</v>
      </c>
      <c r="H13533" s="207" t="s">
        <v>561</v>
      </c>
      <c r="I13533" s="207" t="s">
        <v>237</v>
      </c>
      <c r="J13533" s="208">
        <v>-6159</v>
      </c>
      <c r="K13533" s="79" t="str">
        <f>IFERROR(IFERROR(VLOOKUP(I13533,'DE-PARA'!B:D,3,0),VLOOKUP(I13533,'DE-PARA'!C:D,2,0)),"NÃO ENCONTRADO")</f>
        <v>Materiais</v>
      </c>
      <c r="L13533" s="56" t="str">
        <f>VLOOKUP(K13533,'Base -Receita-Despesa'!$B:$AS,1,FALSE)</f>
        <v>Materiais</v>
      </c>
    </row>
    <row r="13534" spans="1:12" x14ac:dyDescent="0.3">
      <c r="A13534" s="286" t="str">
        <f t="shared" si="422"/>
        <v>2019</v>
      </c>
      <c r="B13534" s="205" t="s">
        <v>679</v>
      </c>
      <c r="C13534" s="205" t="s">
        <v>680</v>
      </c>
      <c r="D13534" s="72" t="str">
        <f t="shared" si="423"/>
        <v>out/2019</v>
      </c>
      <c r="E13534" s="206">
        <v>43747</v>
      </c>
      <c r="F13534" s="205">
        <v>3997</v>
      </c>
      <c r="G13534" s="205" t="s">
        <v>284</v>
      </c>
      <c r="H13534" s="207" t="s">
        <v>1976</v>
      </c>
      <c r="I13534" s="207" t="s">
        <v>238</v>
      </c>
      <c r="J13534" s="207">
        <v>-916</v>
      </c>
      <c r="K13534" s="79" t="str">
        <f>IFERROR(IFERROR(VLOOKUP(I13534,'DE-PARA'!B:D,3,0),VLOOKUP(I13534,'DE-PARA'!C:D,2,0)),"NÃO ENCONTRADO")</f>
        <v>Materiais</v>
      </c>
      <c r="L13534" s="56" t="str">
        <f>VLOOKUP(K13534,'Base -Receita-Despesa'!$B:$AS,1,FALSE)</f>
        <v>Materiais</v>
      </c>
    </row>
    <row r="13535" spans="1:12" x14ac:dyDescent="0.3">
      <c r="A13535" s="286" t="str">
        <f t="shared" si="422"/>
        <v>2019</v>
      </c>
      <c r="B13535" s="205" t="s">
        <v>679</v>
      </c>
      <c r="C13535" s="205" t="s">
        <v>680</v>
      </c>
      <c r="D13535" s="72" t="str">
        <f t="shared" si="423"/>
        <v>out/2019</v>
      </c>
      <c r="E13535" s="206">
        <v>43747</v>
      </c>
      <c r="F13535" s="205">
        <v>11142</v>
      </c>
      <c r="G13535" s="205" t="s">
        <v>284</v>
      </c>
      <c r="H13535" s="207" t="s">
        <v>2012</v>
      </c>
      <c r="I13535" s="207" t="s">
        <v>238</v>
      </c>
      <c r="J13535" s="232">
        <v>-1264.56</v>
      </c>
      <c r="K13535" s="79" t="str">
        <f>IFERROR(IFERROR(VLOOKUP(I13535,'DE-PARA'!B:D,3,0),VLOOKUP(I13535,'DE-PARA'!C:D,2,0)),"NÃO ENCONTRADO")</f>
        <v>Materiais</v>
      </c>
      <c r="L13535" s="56" t="str">
        <f>VLOOKUP(K13535,'Base -Receita-Despesa'!$B:$AS,1,FALSE)</f>
        <v>Materiais</v>
      </c>
    </row>
    <row r="13536" spans="1:12" x14ac:dyDescent="0.3">
      <c r="A13536" s="286" t="str">
        <f t="shared" si="422"/>
        <v>2019</v>
      </c>
      <c r="B13536" s="205" t="s">
        <v>679</v>
      </c>
      <c r="C13536" s="205" t="s">
        <v>680</v>
      </c>
      <c r="D13536" s="72" t="str">
        <f t="shared" si="423"/>
        <v>out/2019</v>
      </c>
      <c r="E13536" s="206">
        <v>43747</v>
      </c>
      <c r="F13536" s="205">
        <v>11623</v>
      </c>
      <c r="G13536" s="205" t="s">
        <v>284</v>
      </c>
      <c r="H13536" s="207" t="s">
        <v>2347</v>
      </c>
      <c r="I13536" s="207" t="s">
        <v>239</v>
      </c>
      <c r="J13536" s="207">
        <v>-297.27</v>
      </c>
      <c r="K13536" s="79" t="str">
        <f>IFERROR(IFERROR(VLOOKUP(I13536,'DE-PARA'!B:D,3,0),VLOOKUP(I13536,'DE-PARA'!C:D,2,0)),"NÃO ENCONTRADO")</f>
        <v>Materiais</v>
      </c>
      <c r="L13536" s="56" t="str">
        <f>VLOOKUP(K13536,'Base -Receita-Despesa'!$B:$AS,1,FALSE)</f>
        <v>Materiais</v>
      </c>
    </row>
    <row r="13537" spans="1:12" x14ac:dyDescent="0.3">
      <c r="A13537" s="286" t="str">
        <f t="shared" si="422"/>
        <v>2019</v>
      </c>
      <c r="B13537" s="205" t="s">
        <v>679</v>
      </c>
      <c r="C13537" s="205" t="s">
        <v>680</v>
      </c>
      <c r="D13537" s="72" t="str">
        <f t="shared" si="423"/>
        <v>out/2019</v>
      </c>
      <c r="E13537" s="206">
        <v>43747</v>
      </c>
      <c r="F13537" s="205">
        <v>11664</v>
      </c>
      <c r="G13537" s="205" t="s">
        <v>284</v>
      </c>
      <c r="H13537" s="207" t="s">
        <v>2347</v>
      </c>
      <c r="I13537" s="207" t="s">
        <v>239</v>
      </c>
      <c r="J13537" s="207">
        <v>-95</v>
      </c>
      <c r="K13537" s="79" t="str">
        <f>IFERROR(IFERROR(VLOOKUP(I13537,'DE-PARA'!B:D,3,0),VLOOKUP(I13537,'DE-PARA'!C:D,2,0)),"NÃO ENCONTRADO")</f>
        <v>Materiais</v>
      </c>
      <c r="L13537" s="56" t="str">
        <f>VLOOKUP(K13537,'Base -Receita-Despesa'!$B:$AS,1,FALSE)</f>
        <v>Materiais</v>
      </c>
    </row>
    <row r="13538" spans="1:12" x14ac:dyDescent="0.3">
      <c r="A13538" s="286" t="str">
        <f t="shared" si="422"/>
        <v>2019</v>
      </c>
      <c r="B13538" s="205" t="s">
        <v>679</v>
      </c>
      <c r="C13538" s="205" t="s">
        <v>680</v>
      </c>
      <c r="D13538" s="72" t="str">
        <f t="shared" si="423"/>
        <v>out/2019</v>
      </c>
      <c r="E13538" s="206">
        <v>43747</v>
      </c>
      <c r="F13538" s="205">
        <v>11687</v>
      </c>
      <c r="G13538" s="205" t="s">
        <v>284</v>
      </c>
      <c r="H13538" s="207" t="s">
        <v>2347</v>
      </c>
      <c r="I13538" s="207" t="s">
        <v>239</v>
      </c>
      <c r="J13538" s="208">
        <v>-1341.33</v>
      </c>
      <c r="K13538" s="79" t="str">
        <f>IFERROR(IFERROR(VLOOKUP(I13538,'DE-PARA'!B:D,3,0),VLOOKUP(I13538,'DE-PARA'!C:D,2,0)),"NÃO ENCONTRADO")</f>
        <v>Materiais</v>
      </c>
      <c r="L13538" s="56" t="str">
        <f>VLOOKUP(K13538,'Base -Receita-Despesa'!$B:$AS,1,FALSE)</f>
        <v>Materiais</v>
      </c>
    </row>
    <row r="13539" spans="1:12" x14ac:dyDescent="0.3">
      <c r="A13539" s="286" t="str">
        <f t="shared" si="422"/>
        <v>2019</v>
      </c>
      <c r="B13539" s="205" t="s">
        <v>679</v>
      </c>
      <c r="C13539" s="205" t="s">
        <v>680</v>
      </c>
      <c r="D13539" s="72" t="str">
        <f t="shared" si="423"/>
        <v>out/2019</v>
      </c>
      <c r="E13539" s="206">
        <v>43747</v>
      </c>
      <c r="F13539" s="205">
        <v>35412</v>
      </c>
      <c r="G13539" s="205" t="s">
        <v>284</v>
      </c>
      <c r="H13539" s="207" t="s">
        <v>2348</v>
      </c>
      <c r="I13539" s="207" t="s">
        <v>249</v>
      </c>
      <c r="J13539" s="208">
        <v>-2412.52</v>
      </c>
      <c r="K13539" s="79" t="str">
        <f>IFERROR(IFERROR(VLOOKUP(I13539,'DE-PARA'!B:D,3,0),VLOOKUP(I13539,'DE-PARA'!C:D,2,0)),"NÃO ENCONTRADO")</f>
        <v>Materiais</v>
      </c>
      <c r="L13539" s="56" t="str">
        <f>VLOOKUP(K13539,'Base -Receita-Despesa'!$B:$AS,1,FALSE)</f>
        <v>Materiais</v>
      </c>
    </row>
    <row r="13540" spans="1:12" x14ac:dyDescent="0.3">
      <c r="A13540" s="286" t="str">
        <f t="shared" si="422"/>
        <v>2019</v>
      </c>
      <c r="B13540" s="205" t="s">
        <v>679</v>
      </c>
      <c r="C13540" s="205" t="s">
        <v>680</v>
      </c>
      <c r="D13540" s="72" t="str">
        <f t="shared" si="423"/>
        <v>out/2019</v>
      </c>
      <c r="E13540" s="206">
        <v>43747</v>
      </c>
      <c r="F13540" s="205">
        <v>12221</v>
      </c>
      <c r="G13540" s="205" t="s">
        <v>284</v>
      </c>
      <c r="H13540" s="207" t="s">
        <v>1816</v>
      </c>
      <c r="I13540" s="207" t="s">
        <v>238</v>
      </c>
      <c r="J13540" s="208">
        <v>-1743.2</v>
      </c>
      <c r="K13540" s="79" t="str">
        <f>IFERROR(IFERROR(VLOOKUP(I13540,'DE-PARA'!B:D,3,0),VLOOKUP(I13540,'DE-PARA'!C:D,2,0)),"NÃO ENCONTRADO")</f>
        <v>Materiais</v>
      </c>
      <c r="L13540" s="56" t="str">
        <f>VLOOKUP(K13540,'Base -Receita-Despesa'!$B:$AS,1,FALSE)</f>
        <v>Materiais</v>
      </c>
    </row>
    <row r="13541" spans="1:12" x14ac:dyDescent="0.3">
      <c r="A13541" s="286" t="str">
        <f t="shared" si="422"/>
        <v>2019</v>
      </c>
      <c r="B13541" s="205" t="s">
        <v>679</v>
      </c>
      <c r="C13541" s="205" t="s">
        <v>680</v>
      </c>
      <c r="D13541" s="72" t="str">
        <f t="shared" si="423"/>
        <v>out/2019</v>
      </c>
      <c r="E13541" s="206">
        <v>43747</v>
      </c>
      <c r="F13541" s="205">
        <v>12223</v>
      </c>
      <c r="G13541" s="205" t="s">
        <v>284</v>
      </c>
      <c r="H13541" s="207" t="s">
        <v>1816</v>
      </c>
      <c r="I13541" s="207" t="s">
        <v>239</v>
      </c>
      <c r="J13541" s="207">
        <v>-359.5</v>
      </c>
      <c r="K13541" s="79" t="str">
        <f>IFERROR(IFERROR(VLOOKUP(I13541,'DE-PARA'!B:D,3,0),VLOOKUP(I13541,'DE-PARA'!C:D,2,0)),"NÃO ENCONTRADO")</f>
        <v>Materiais</v>
      </c>
      <c r="L13541" s="56" t="str">
        <f>VLOOKUP(K13541,'Base -Receita-Despesa'!$B:$AS,1,FALSE)</f>
        <v>Materiais</v>
      </c>
    </row>
    <row r="13542" spans="1:12" x14ac:dyDescent="0.3">
      <c r="A13542" s="286" t="str">
        <f t="shared" si="422"/>
        <v>2019</v>
      </c>
      <c r="B13542" s="205" t="s">
        <v>679</v>
      </c>
      <c r="C13542" s="205" t="s">
        <v>680</v>
      </c>
      <c r="D13542" s="72" t="str">
        <f t="shared" si="423"/>
        <v>out/2019</v>
      </c>
      <c r="E13542" s="206">
        <v>43747</v>
      </c>
      <c r="F13542" s="205">
        <v>12242</v>
      </c>
      <c r="G13542" s="205" t="s">
        <v>284</v>
      </c>
      <c r="H13542" s="207" t="s">
        <v>1816</v>
      </c>
      <c r="I13542" s="207" t="s">
        <v>239</v>
      </c>
      <c r="J13542" s="207">
        <v>-485</v>
      </c>
      <c r="K13542" s="79" t="str">
        <f>IFERROR(IFERROR(VLOOKUP(I13542,'DE-PARA'!B:D,3,0),VLOOKUP(I13542,'DE-PARA'!C:D,2,0)),"NÃO ENCONTRADO")</f>
        <v>Materiais</v>
      </c>
      <c r="L13542" s="56" t="str">
        <f>VLOOKUP(K13542,'Base -Receita-Despesa'!$B:$AS,1,FALSE)</f>
        <v>Materiais</v>
      </c>
    </row>
    <row r="13543" spans="1:12" x14ac:dyDescent="0.3">
      <c r="A13543" s="286" t="str">
        <f t="shared" si="422"/>
        <v>2019</v>
      </c>
      <c r="B13543" s="205" t="s">
        <v>679</v>
      </c>
      <c r="C13543" s="205" t="s">
        <v>680</v>
      </c>
      <c r="D13543" s="72" t="str">
        <f t="shared" si="423"/>
        <v>out/2019</v>
      </c>
      <c r="E13543" s="206">
        <v>43747</v>
      </c>
      <c r="F13543" s="205">
        <v>12053</v>
      </c>
      <c r="G13543" s="205" t="s">
        <v>284</v>
      </c>
      <c r="H13543" s="207" t="s">
        <v>1816</v>
      </c>
      <c r="I13543" s="207" t="s">
        <v>239</v>
      </c>
      <c r="J13543" s="207">
        <v>-485</v>
      </c>
      <c r="K13543" s="79" t="str">
        <f>IFERROR(IFERROR(VLOOKUP(I13543,'DE-PARA'!B:D,3,0),VLOOKUP(I13543,'DE-PARA'!C:D,2,0)),"NÃO ENCONTRADO")</f>
        <v>Materiais</v>
      </c>
      <c r="L13543" s="56" t="str">
        <f>VLOOKUP(K13543,'Base -Receita-Despesa'!$B:$AS,1,FALSE)</f>
        <v>Materiais</v>
      </c>
    </row>
    <row r="13544" spans="1:12" x14ac:dyDescent="0.3">
      <c r="A13544" s="286" t="str">
        <f t="shared" si="422"/>
        <v>2019</v>
      </c>
      <c r="B13544" s="205" t="s">
        <v>679</v>
      </c>
      <c r="C13544" s="205" t="s">
        <v>680</v>
      </c>
      <c r="D13544" s="72" t="str">
        <f t="shared" si="423"/>
        <v>out/2019</v>
      </c>
      <c r="E13544" s="206">
        <v>43747</v>
      </c>
      <c r="F13544" s="205">
        <v>12054</v>
      </c>
      <c r="G13544" s="205" t="s">
        <v>284</v>
      </c>
      <c r="H13544" s="207" t="s">
        <v>1816</v>
      </c>
      <c r="I13544" s="207" t="s">
        <v>238</v>
      </c>
      <c r="J13544" s="207">
        <v>-225</v>
      </c>
      <c r="K13544" s="79" t="str">
        <f>IFERROR(IFERROR(VLOOKUP(I13544,'DE-PARA'!B:D,3,0),VLOOKUP(I13544,'DE-PARA'!C:D,2,0)),"NÃO ENCONTRADO")</f>
        <v>Materiais</v>
      </c>
      <c r="L13544" s="56" t="str">
        <f>VLOOKUP(K13544,'Base -Receita-Despesa'!$B:$AS,1,FALSE)</f>
        <v>Materiais</v>
      </c>
    </row>
    <row r="13545" spans="1:12" x14ac:dyDescent="0.3">
      <c r="A13545" s="286" t="str">
        <f t="shared" si="422"/>
        <v>2019</v>
      </c>
      <c r="B13545" s="205" t="s">
        <v>679</v>
      </c>
      <c r="C13545" s="205" t="s">
        <v>680</v>
      </c>
      <c r="D13545" s="72" t="str">
        <f t="shared" si="423"/>
        <v>out/2019</v>
      </c>
      <c r="E13545" s="206">
        <v>43747</v>
      </c>
      <c r="F13545" s="205">
        <v>99188</v>
      </c>
      <c r="G13545" s="205" t="s">
        <v>284</v>
      </c>
      <c r="H13545" s="239" t="s">
        <v>2349</v>
      </c>
      <c r="I13545" s="207" t="s">
        <v>237</v>
      </c>
      <c r="J13545" s="207">
        <v>-740</v>
      </c>
      <c r="K13545" s="79" t="str">
        <f>IFERROR(IFERROR(VLOOKUP(I13545,'DE-PARA'!B:D,3,0),VLOOKUP(I13545,'DE-PARA'!C:D,2,0)),"NÃO ENCONTRADO")</f>
        <v>Materiais</v>
      </c>
      <c r="L13545" s="56" t="str">
        <f>VLOOKUP(K13545,'Base -Receita-Despesa'!$B:$AS,1,FALSE)</f>
        <v>Materiais</v>
      </c>
    </row>
    <row r="13546" spans="1:12" x14ac:dyDescent="0.3">
      <c r="A13546" s="286" t="str">
        <f t="shared" si="422"/>
        <v>2019</v>
      </c>
      <c r="B13546" s="205" t="s">
        <v>679</v>
      </c>
      <c r="C13546" s="205" t="s">
        <v>680</v>
      </c>
      <c r="D13546" s="72" t="str">
        <f t="shared" si="423"/>
        <v>out/2019</v>
      </c>
      <c r="E13546" s="206">
        <v>43747</v>
      </c>
      <c r="F13546" s="205">
        <v>16002</v>
      </c>
      <c r="G13546" s="205" t="s">
        <v>284</v>
      </c>
      <c r="H13546" s="207" t="s">
        <v>343</v>
      </c>
      <c r="I13546" s="207" t="s">
        <v>237</v>
      </c>
      <c r="J13546" s="208">
        <v>-36405.800000000003</v>
      </c>
      <c r="K13546" s="79" t="str">
        <f>IFERROR(IFERROR(VLOOKUP(I13546,'DE-PARA'!B:D,3,0),VLOOKUP(I13546,'DE-PARA'!C:D,2,0)),"NÃO ENCONTRADO")</f>
        <v>Materiais</v>
      </c>
      <c r="L13546" s="56" t="str">
        <f>VLOOKUP(K13546,'Base -Receita-Despesa'!$B:$AS,1,FALSE)</f>
        <v>Materiais</v>
      </c>
    </row>
    <row r="13547" spans="1:12" x14ac:dyDescent="0.3">
      <c r="A13547" s="286" t="str">
        <f t="shared" si="422"/>
        <v>2019</v>
      </c>
      <c r="B13547" s="205" t="s">
        <v>679</v>
      </c>
      <c r="C13547" s="205" t="s">
        <v>680</v>
      </c>
      <c r="D13547" s="72" t="str">
        <f t="shared" si="423"/>
        <v>out/2019</v>
      </c>
      <c r="E13547" s="206">
        <v>43747</v>
      </c>
      <c r="F13547" s="205">
        <v>16002</v>
      </c>
      <c r="G13547" s="205" t="s">
        <v>284</v>
      </c>
      <c r="H13547" s="207" t="s">
        <v>343</v>
      </c>
      <c r="I13547" s="207" t="s">
        <v>189</v>
      </c>
      <c r="J13547" s="208">
        <v>-3150</v>
      </c>
      <c r="K13547" s="79" t="str">
        <f>IFERROR(IFERROR(VLOOKUP(I13547,'DE-PARA'!B:D,3,0),VLOOKUP(I13547,'DE-PARA'!C:D,2,0)),"NÃO ENCONTRADO")</f>
        <v>Outras Saídas</v>
      </c>
      <c r="L13547" s="56" t="str">
        <f>VLOOKUP(K13547,'Base -Receita-Despesa'!$B:$AS,1,FALSE)</f>
        <v>Outras Saídas</v>
      </c>
    </row>
    <row r="13548" spans="1:12" x14ac:dyDescent="0.3">
      <c r="A13548" s="286" t="str">
        <f t="shared" si="422"/>
        <v>2019</v>
      </c>
      <c r="B13548" s="205" t="s">
        <v>679</v>
      </c>
      <c r="C13548" s="205" t="s">
        <v>680</v>
      </c>
      <c r="D13548" s="72" t="str">
        <f t="shared" si="423"/>
        <v>out/2019</v>
      </c>
      <c r="E13548" s="206">
        <v>43747</v>
      </c>
      <c r="F13548" s="205">
        <v>14089</v>
      </c>
      <c r="G13548" s="205" t="s">
        <v>314</v>
      </c>
      <c r="H13548" s="207" t="s">
        <v>2016</v>
      </c>
      <c r="I13548" s="207" t="s">
        <v>246</v>
      </c>
      <c r="J13548" s="208">
        <v>-3993.2</v>
      </c>
      <c r="K13548" s="79" t="str">
        <f>IFERROR(IFERROR(VLOOKUP(I13548,'DE-PARA'!B:D,3,0),VLOOKUP(I13548,'DE-PARA'!C:D,2,0)),"NÃO ENCONTRADO")</f>
        <v>Materiais</v>
      </c>
      <c r="L13548" s="56" t="str">
        <f>VLOOKUP(K13548,'Base -Receita-Despesa'!$B:$AS,1,FALSE)</f>
        <v>Materiais</v>
      </c>
    </row>
    <row r="13549" spans="1:12" x14ac:dyDescent="0.3">
      <c r="A13549" s="286" t="str">
        <f t="shared" si="422"/>
        <v>2019</v>
      </c>
      <c r="B13549" s="205" t="s">
        <v>679</v>
      </c>
      <c r="C13549" s="205" t="s">
        <v>680</v>
      </c>
      <c r="D13549" s="72" t="str">
        <f t="shared" si="423"/>
        <v>out/2019</v>
      </c>
      <c r="E13549" s="206">
        <v>43747</v>
      </c>
      <c r="F13549" s="205">
        <v>14089</v>
      </c>
      <c r="G13549" s="205" t="s">
        <v>314</v>
      </c>
      <c r="H13549" s="207" t="s">
        <v>2016</v>
      </c>
      <c r="I13549" s="207" t="s">
        <v>189</v>
      </c>
      <c r="J13549" s="207">
        <v>-388.24</v>
      </c>
      <c r="K13549" s="79" t="str">
        <f>IFERROR(IFERROR(VLOOKUP(I13549,'DE-PARA'!B:D,3,0),VLOOKUP(I13549,'DE-PARA'!C:D,2,0)),"NÃO ENCONTRADO")</f>
        <v>Outras Saídas</v>
      </c>
      <c r="L13549" s="56" t="str">
        <f>VLOOKUP(K13549,'Base -Receita-Despesa'!$B:$AS,1,FALSE)</f>
        <v>Outras Saídas</v>
      </c>
    </row>
    <row r="13550" spans="1:12" x14ac:dyDescent="0.3">
      <c r="A13550" s="286" t="str">
        <f t="shared" si="422"/>
        <v>2019</v>
      </c>
      <c r="B13550" s="205" t="s">
        <v>679</v>
      </c>
      <c r="C13550" s="205" t="s">
        <v>680</v>
      </c>
      <c r="D13550" s="72" t="str">
        <f t="shared" si="423"/>
        <v>out/2019</v>
      </c>
      <c r="E13550" s="206">
        <v>43747</v>
      </c>
      <c r="F13550" s="205">
        <v>14089</v>
      </c>
      <c r="G13550" s="205" t="s">
        <v>310</v>
      </c>
      <c r="H13550" s="207" t="s">
        <v>2016</v>
      </c>
      <c r="I13550" s="207" t="s">
        <v>246</v>
      </c>
      <c r="J13550" s="208">
        <v>-3993.2</v>
      </c>
      <c r="K13550" s="79" t="str">
        <f>IFERROR(IFERROR(VLOOKUP(I13550,'DE-PARA'!B:D,3,0),VLOOKUP(I13550,'DE-PARA'!C:D,2,0)),"NÃO ENCONTRADO")</f>
        <v>Materiais</v>
      </c>
      <c r="L13550" s="56" t="str">
        <f>VLOOKUP(K13550,'Base -Receita-Despesa'!$B:$AS,1,FALSE)</f>
        <v>Materiais</v>
      </c>
    </row>
    <row r="13551" spans="1:12" x14ac:dyDescent="0.3">
      <c r="A13551" s="286" t="str">
        <f t="shared" si="422"/>
        <v>2019</v>
      </c>
      <c r="B13551" s="205" t="s">
        <v>679</v>
      </c>
      <c r="C13551" s="205" t="s">
        <v>680</v>
      </c>
      <c r="D13551" s="72" t="str">
        <f t="shared" si="423"/>
        <v>out/2019</v>
      </c>
      <c r="E13551" s="206">
        <v>43747</v>
      </c>
      <c r="F13551" s="205">
        <v>14089</v>
      </c>
      <c r="G13551" s="205" t="s">
        <v>310</v>
      </c>
      <c r="H13551" s="207" t="s">
        <v>2016</v>
      </c>
      <c r="I13551" s="207" t="s">
        <v>189</v>
      </c>
      <c r="J13551" s="207">
        <v>-340.71</v>
      </c>
      <c r="K13551" s="79" t="str">
        <f>IFERROR(IFERROR(VLOOKUP(I13551,'DE-PARA'!B:D,3,0),VLOOKUP(I13551,'DE-PARA'!C:D,2,0)),"NÃO ENCONTRADO")</f>
        <v>Outras Saídas</v>
      </c>
      <c r="L13551" s="56" t="str">
        <f>VLOOKUP(K13551,'Base -Receita-Despesa'!$B:$AS,1,FALSE)</f>
        <v>Outras Saídas</v>
      </c>
    </row>
    <row r="13552" spans="1:12" x14ac:dyDescent="0.3">
      <c r="A13552" s="286" t="str">
        <f t="shared" si="422"/>
        <v>2019</v>
      </c>
      <c r="B13552" s="205" t="s">
        <v>679</v>
      </c>
      <c r="C13552" s="205" t="s">
        <v>680</v>
      </c>
      <c r="D13552" s="72" t="str">
        <f t="shared" si="423"/>
        <v>out/2019</v>
      </c>
      <c r="E13552" s="206">
        <v>43747</v>
      </c>
      <c r="F13552" s="205">
        <v>14089</v>
      </c>
      <c r="G13552" s="205" t="s">
        <v>290</v>
      </c>
      <c r="H13552" s="207" t="s">
        <v>2016</v>
      </c>
      <c r="I13552" s="207" t="s">
        <v>246</v>
      </c>
      <c r="J13552" s="208">
        <v>-3993.2</v>
      </c>
      <c r="K13552" s="79" t="str">
        <f>IFERROR(IFERROR(VLOOKUP(I13552,'DE-PARA'!B:D,3,0),VLOOKUP(I13552,'DE-PARA'!C:D,2,0)),"NÃO ENCONTRADO")</f>
        <v>Materiais</v>
      </c>
      <c r="L13552" s="56" t="str">
        <f>VLOOKUP(K13552,'Base -Receita-Despesa'!$B:$AS,1,FALSE)</f>
        <v>Materiais</v>
      </c>
    </row>
    <row r="13553" spans="1:12" x14ac:dyDescent="0.3">
      <c r="A13553" s="286" t="str">
        <f t="shared" si="422"/>
        <v>2019</v>
      </c>
      <c r="B13553" s="205" t="s">
        <v>679</v>
      </c>
      <c r="C13553" s="205" t="s">
        <v>680</v>
      </c>
      <c r="D13553" s="72" t="str">
        <f t="shared" si="423"/>
        <v>out/2019</v>
      </c>
      <c r="E13553" s="206">
        <v>43747</v>
      </c>
      <c r="F13553" s="205">
        <v>14089</v>
      </c>
      <c r="G13553" s="205" t="s">
        <v>290</v>
      </c>
      <c r="H13553" s="207" t="s">
        <v>2016</v>
      </c>
      <c r="I13553" s="207" t="s">
        <v>189</v>
      </c>
      <c r="J13553" s="207">
        <v>-299.97000000000003</v>
      </c>
      <c r="K13553" s="79" t="str">
        <f>IFERROR(IFERROR(VLOOKUP(I13553,'DE-PARA'!B:D,3,0),VLOOKUP(I13553,'DE-PARA'!C:D,2,0)),"NÃO ENCONTRADO")</f>
        <v>Outras Saídas</v>
      </c>
      <c r="L13553" s="56" t="str">
        <f>VLOOKUP(K13553,'Base -Receita-Despesa'!$B:$AS,1,FALSE)</f>
        <v>Outras Saídas</v>
      </c>
    </row>
    <row r="13554" spans="1:12" x14ac:dyDescent="0.3">
      <c r="A13554" s="286" t="str">
        <f t="shared" si="422"/>
        <v>2019</v>
      </c>
      <c r="B13554" s="205" t="s">
        <v>679</v>
      </c>
      <c r="C13554" s="205" t="s">
        <v>680</v>
      </c>
      <c r="D13554" s="72" t="str">
        <f t="shared" si="423"/>
        <v>out/2019</v>
      </c>
      <c r="E13554" s="206">
        <v>43747</v>
      </c>
      <c r="F13554" s="205">
        <v>14184</v>
      </c>
      <c r="G13554" s="205" t="s">
        <v>284</v>
      </c>
      <c r="H13554" s="207" t="s">
        <v>2016</v>
      </c>
      <c r="I13554" s="207" t="s">
        <v>246</v>
      </c>
      <c r="J13554" s="207">
        <v>-208</v>
      </c>
      <c r="K13554" s="79" t="str">
        <f>IFERROR(IFERROR(VLOOKUP(I13554,'DE-PARA'!B:D,3,0),VLOOKUP(I13554,'DE-PARA'!C:D,2,0)),"NÃO ENCONTRADO")</f>
        <v>Materiais</v>
      </c>
      <c r="L13554" s="56" t="str">
        <f>VLOOKUP(K13554,'Base -Receita-Despesa'!$B:$AS,1,FALSE)</f>
        <v>Materiais</v>
      </c>
    </row>
    <row r="13555" spans="1:12" x14ac:dyDescent="0.3">
      <c r="A13555" s="286" t="str">
        <f t="shared" si="422"/>
        <v>2019</v>
      </c>
      <c r="B13555" s="205" t="s">
        <v>679</v>
      </c>
      <c r="C13555" s="205" t="s">
        <v>680</v>
      </c>
      <c r="D13555" s="72" t="str">
        <f t="shared" si="423"/>
        <v>out/2019</v>
      </c>
      <c r="E13555" s="206">
        <v>43747</v>
      </c>
      <c r="F13555" s="205">
        <v>14184</v>
      </c>
      <c r="G13555" s="205" t="s">
        <v>284</v>
      </c>
      <c r="H13555" s="207" t="s">
        <v>2016</v>
      </c>
      <c r="I13555" s="207" t="s">
        <v>189</v>
      </c>
      <c r="J13555" s="207">
        <v>-28.71</v>
      </c>
      <c r="K13555" s="79" t="str">
        <f>IFERROR(IFERROR(VLOOKUP(I13555,'DE-PARA'!B:D,3,0),VLOOKUP(I13555,'DE-PARA'!C:D,2,0)),"NÃO ENCONTRADO")</f>
        <v>Outras Saídas</v>
      </c>
      <c r="L13555" s="56" t="str">
        <f>VLOOKUP(K13555,'Base -Receita-Despesa'!$B:$AS,1,FALSE)</f>
        <v>Outras Saídas</v>
      </c>
    </row>
    <row r="13556" spans="1:12" x14ac:dyDescent="0.3">
      <c r="A13556" s="286" t="str">
        <f t="shared" si="422"/>
        <v>2019</v>
      </c>
      <c r="B13556" s="205" t="s">
        <v>679</v>
      </c>
      <c r="C13556" s="205" t="s">
        <v>680</v>
      </c>
      <c r="D13556" s="72" t="str">
        <f t="shared" si="423"/>
        <v>out/2019</v>
      </c>
      <c r="E13556" s="206">
        <v>43747</v>
      </c>
      <c r="F13556" s="205">
        <v>14309</v>
      </c>
      <c r="G13556" s="205" t="s">
        <v>314</v>
      </c>
      <c r="H13556" s="207" t="s">
        <v>2016</v>
      </c>
      <c r="I13556" s="207" t="s">
        <v>246</v>
      </c>
      <c r="J13556" s="208">
        <v>-3479.96</v>
      </c>
      <c r="K13556" s="79" t="str">
        <f>IFERROR(IFERROR(VLOOKUP(I13556,'DE-PARA'!B:D,3,0),VLOOKUP(I13556,'DE-PARA'!C:D,2,0)),"NÃO ENCONTRADO")</f>
        <v>Materiais</v>
      </c>
      <c r="L13556" s="56" t="str">
        <f>VLOOKUP(K13556,'Base -Receita-Despesa'!$B:$AS,1,FALSE)</f>
        <v>Materiais</v>
      </c>
    </row>
    <row r="13557" spans="1:12" x14ac:dyDescent="0.3">
      <c r="A13557" s="286" t="str">
        <f t="shared" si="422"/>
        <v>2019</v>
      </c>
      <c r="B13557" s="205" t="s">
        <v>679</v>
      </c>
      <c r="C13557" s="205" t="s">
        <v>680</v>
      </c>
      <c r="D13557" s="72" t="str">
        <f t="shared" si="423"/>
        <v>out/2019</v>
      </c>
      <c r="E13557" s="206">
        <v>43747</v>
      </c>
      <c r="F13557" s="205">
        <v>14309</v>
      </c>
      <c r="G13557" s="205" t="s">
        <v>314</v>
      </c>
      <c r="H13557" s="207" t="s">
        <v>2016</v>
      </c>
      <c r="I13557" s="207" t="s">
        <v>189</v>
      </c>
      <c r="J13557" s="207">
        <v>-221.98</v>
      </c>
      <c r="K13557" s="79" t="str">
        <f>IFERROR(IFERROR(VLOOKUP(I13557,'DE-PARA'!B:D,3,0),VLOOKUP(I13557,'DE-PARA'!C:D,2,0)),"NÃO ENCONTRADO")</f>
        <v>Outras Saídas</v>
      </c>
      <c r="L13557" s="56" t="str">
        <f>VLOOKUP(K13557,'Base -Receita-Despesa'!$B:$AS,1,FALSE)</f>
        <v>Outras Saídas</v>
      </c>
    </row>
    <row r="13558" spans="1:12" x14ac:dyDescent="0.3">
      <c r="A13558" s="286" t="str">
        <f t="shared" si="422"/>
        <v>2019</v>
      </c>
      <c r="B13558" s="205" t="s">
        <v>679</v>
      </c>
      <c r="C13558" s="205" t="s">
        <v>680</v>
      </c>
      <c r="D13558" s="72" t="str">
        <f t="shared" si="423"/>
        <v>out/2019</v>
      </c>
      <c r="E13558" s="206">
        <v>43747</v>
      </c>
      <c r="F13558" s="205">
        <v>14309</v>
      </c>
      <c r="G13558" s="205" t="s">
        <v>310</v>
      </c>
      <c r="H13558" s="207" t="s">
        <v>2016</v>
      </c>
      <c r="I13558" s="207" t="s">
        <v>246</v>
      </c>
      <c r="J13558" s="208">
        <v>-3479.97</v>
      </c>
      <c r="K13558" s="79" t="str">
        <f>IFERROR(IFERROR(VLOOKUP(I13558,'DE-PARA'!B:D,3,0),VLOOKUP(I13558,'DE-PARA'!C:D,2,0)),"NÃO ENCONTRADO")</f>
        <v>Materiais</v>
      </c>
      <c r="L13558" s="56" t="str">
        <f>VLOOKUP(K13558,'Base -Receita-Despesa'!$B:$AS,1,FALSE)</f>
        <v>Materiais</v>
      </c>
    </row>
    <row r="13559" spans="1:12" x14ac:dyDescent="0.3">
      <c r="A13559" s="286" t="str">
        <f t="shared" ref="A13559:A13622" si="424">IF(K13559="NÃO ENCONTRADO",0,RIGHT(D13559,4))</f>
        <v>2019</v>
      </c>
      <c r="B13559" s="205" t="s">
        <v>679</v>
      </c>
      <c r="C13559" s="205" t="s">
        <v>680</v>
      </c>
      <c r="D13559" s="72" t="str">
        <f t="shared" si="423"/>
        <v>out/2019</v>
      </c>
      <c r="E13559" s="206">
        <v>43747</v>
      </c>
      <c r="F13559" s="205">
        <v>14309</v>
      </c>
      <c r="G13559" s="205" t="s">
        <v>310</v>
      </c>
      <c r="H13559" s="207" t="s">
        <v>2016</v>
      </c>
      <c r="I13559" s="207" t="s">
        <v>189</v>
      </c>
      <c r="J13559" s="207">
        <v>-162.84</v>
      </c>
      <c r="K13559" s="79" t="str">
        <f>IFERROR(IFERROR(VLOOKUP(I13559,'DE-PARA'!B:D,3,0),VLOOKUP(I13559,'DE-PARA'!C:D,2,0)),"NÃO ENCONTRADO")</f>
        <v>Outras Saídas</v>
      </c>
      <c r="L13559" s="56" t="str">
        <f>VLOOKUP(K13559,'Base -Receita-Despesa'!$B:$AS,1,FALSE)</f>
        <v>Outras Saídas</v>
      </c>
    </row>
    <row r="13560" spans="1:12" x14ac:dyDescent="0.3">
      <c r="A13560" s="286" t="str">
        <f t="shared" si="424"/>
        <v>2019</v>
      </c>
      <c r="B13560" s="205" t="s">
        <v>679</v>
      </c>
      <c r="C13560" s="205" t="s">
        <v>680</v>
      </c>
      <c r="D13560" s="72" t="str">
        <f t="shared" si="423"/>
        <v>out/2019</v>
      </c>
      <c r="E13560" s="206">
        <v>43747</v>
      </c>
      <c r="F13560" s="205">
        <v>7024</v>
      </c>
      <c r="G13560" s="205" t="s">
        <v>286</v>
      </c>
      <c r="H13560" s="207" t="s">
        <v>1603</v>
      </c>
      <c r="I13560" s="207" t="s">
        <v>238</v>
      </c>
      <c r="J13560" s="208">
        <v>-11982.11</v>
      </c>
      <c r="K13560" s="79" t="str">
        <f>IFERROR(IFERROR(VLOOKUP(I13560,'DE-PARA'!B:D,3,0),VLOOKUP(I13560,'DE-PARA'!C:D,2,0)),"NÃO ENCONTRADO")</f>
        <v>Materiais</v>
      </c>
      <c r="L13560" s="56" t="str">
        <f>VLOOKUP(K13560,'Base -Receita-Despesa'!$B:$AS,1,FALSE)</f>
        <v>Materiais</v>
      </c>
    </row>
    <row r="13561" spans="1:12" x14ac:dyDescent="0.3">
      <c r="A13561" s="286" t="str">
        <f t="shared" si="424"/>
        <v>2019</v>
      </c>
      <c r="B13561" s="205" t="s">
        <v>679</v>
      </c>
      <c r="C13561" s="205" t="s">
        <v>680</v>
      </c>
      <c r="D13561" s="72" t="str">
        <f t="shared" si="423"/>
        <v>out/2019</v>
      </c>
      <c r="E13561" s="206">
        <v>43747</v>
      </c>
      <c r="F13561" s="205">
        <v>7024</v>
      </c>
      <c r="G13561" s="205" t="s">
        <v>286</v>
      </c>
      <c r="H13561" s="207" t="s">
        <v>1603</v>
      </c>
      <c r="I13561" s="207" t="s">
        <v>189</v>
      </c>
      <c r="J13561" s="208">
        <v>-1176.55</v>
      </c>
      <c r="K13561" s="79" t="str">
        <f>IFERROR(IFERROR(VLOOKUP(I13561,'DE-PARA'!B:D,3,0),VLOOKUP(I13561,'DE-PARA'!C:D,2,0)),"NÃO ENCONTRADO")</f>
        <v>Outras Saídas</v>
      </c>
      <c r="L13561" s="56" t="str">
        <f>VLOOKUP(K13561,'Base -Receita-Despesa'!$B:$AS,1,FALSE)</f>
        <v>Outras Saídas</v>
      </c>
    </row>
    <row r="13562" spans="1:12" x14ac:dyDescent="0.3">
      <c r="A13562" s="286" t="str">
        <f t="shared" si="424"/>
        <v>2019</v>
      </c>
      <c r="B13562" s="205" t="s">
        <v>679</v>
      </c>
      <c r="C13562" s="205" t="s">
        <v>680</v>
      </c>
      <c r="D13562" s="72" t="str">
        <f t="shared" si="423"/>
        <v>out/2019</v>
      </c>
      <c r="E13562" s="206">
        <v>43747</v>
      </c>
      <c r="F13562" s="205">
        <v>7030</v>
      </c>
      <c r="G13562" s="205" t="s">
        <v>286</v>
      </c>
      <c r="H13562" s="207" t="s">
        <v>1603</v>
      </c>
      <c r="I13562" s="207" t="s">
        <v>237</v>
      </c>
      <c r="J13562" s="208">
        <v>-14176.2</v>
      </c>
      <c r="K13562" s="79" t="str">
        <f>IFERROR(IFERROR(VLOOKUP(I13562,'DE-PARA'!B:D,3,0),VLOOKUP(I13562,'DE-PARA'!C:D,2,0)),"NÃO ENCONTRADO")</f>
        <v>Materiais</v>
      </c>
      <c r="L13562" s="56" t="str">
        <f>VLOOKUP(K13562,'Base -Receita-Despesa'!$B:$AS,1,FALSE)</f>
        <v>Materiais</v>
      </c>
    </row>
    <row r="13563" spans="1:12" x14ac:dyDescent="0.3">
      <c r="A13563" s="286" t="str">
        <f t="shared" si="424"/>
        <v>2019</v>
      </c>
      <c r="B13563" s="205" t="s">
        <v>679</v>
      </c>
      <c r="C13563" s="205" t="s">
        <v>680</v>
      </c>
      <c r="D13563" s="72" t="str">
        <f t="shared" si="423"/>
        <v>out/2019</v>
      </c>
      <c r="E13563" s="206">
        <v>43747</v>
      </c>
      <c r="F13563" s="205">
        <v>7030</v>
      </c>
      <c r="G13563" s="205" t="s">
        <v>286</v>
      </c>
      <c r="H13563" s="207" t="s">
        <v>1603</v>
      </c>
      <c r="I13563" s="207" t="s">
        <v>189</v>
      </c>
      <c r="J13563" s="208">
        <v>-1256.0999999999999</v>
      </c>
      <c r="K13563" s="79" t="str">
        <f>IFERROR(IFERROR(VLOOKUP(I13563,'DE-PARA'!B:D,3,0),VLOOKUP(I13563,'DE-PARA'!C:D,2,0)),"NÃO ENCONTRADO")</f>
        <v>Outras Saídas</v>
      </c>
      <c r="L13563" s="56" t="str">
        <f>VLOOKUP(K13563,'Base -Receita-Despesa'!$B:$AS,1,FALSE)</f>
        <v>Outras Saídas</v>
      </c>
    </row>
    <row r="13564" spans="1:12" x14ac:dyDescent="0.3">
      <c r="A13564" s="286" t="str">
        <f t="shared" si="424"/>
        <v>2019</v>
      </c>
      <c r="B13564" s="205" t="s">
        <v>679</v>
      </c>
      <c r="C13564" s="205" t="s">
        <v>680</v>
      </c>
      <c r="D13564" s="72" t="str">
        <f t="shared" si="423"/>
        <v>out/2019</v>
      </c>
      <c r="E13564" s="206">
        <v>43747</v>
      </c>
      <c r="F13564" s="205">
        <v>7102</v>
      </c>
      <c r="G13564" s="205" t="s">
        <v>284</v>
      </c>
      <c r="H13564" s="207" t="s">
        <v>1603</v>
      </c>
      <c r="I13564" s="207" t="s">
        <v>237</v>
      </c>
      <c r="J13564" s="208">
        <v>-4626</v>
      </c>
      <c r="K13564" s="79" t="str">
        <f>IFERROR(IFERROR(VLOOKUP(I13564,'DE-PARA'!B:D,3,0),VLOOKUP(I13564,'DE-PARA'!C:D,2,0)),"NÃO ENCONTRADO")</f>
        <v>Materiais</v>
      </c>
      <c r="L13564" s="56" t="str">
        <f>VLOOKUP(K13564,'Base -Receita-Despesa'!$B:$AS,1,FALSE)</f>
        <v>Materiais</v>
      </c>
    </row>
    <row r="13565" spans="1:12" x14ac:dyDescent="0.3">
      <c r="A13565" s="286" t="str">
        <f t="shared" si="424"/>
        <v>2019</v>
      </c>
      <c r="B13565" s="205" t="s">
        <v>679</v>
      </c>
      <c r="C13565" s="205" t="s">
        <v>680</v>
      </c>
      <c r="D13565" s="72" t="str">
        <f t="shared" si="423"/>
        <v>out/2019</v>
      </c>
      <c r="E13565" s="206">
        <v>43747</v>
      </c>
      <c r="F13565" s="205">
        <v>7102</v>
      </c>
      <c r="G13565" s="205" t="s">
        <v>284</v>
      </c>
      <c r="H13565" s="207" t="s">
        <v>1603</v>
      </c>
      <c r="I13565" s="207" t="s">
        <v>189</v>
      </c>
      <c r="J13565" s="207">
        <v>-604.46</v>
      </c>
      <c r="K13565" s="79" t="str">
        <f>IFERROR(IFERROR(VLOOKUP(I13565,'DE-PARA'!B:D,3,0),VLOOKUP(I13565,'DE-PARA'!C:D,2,0)),"NÃO ENCONTRADO")</f>
        <v>Outras Saídas</v>
      </c>
      <c r="L13565" s="56" t="str">
        <f>VLOOKUP(K13565,'Base -Receita-Despesa'!$B:$AS,1,FALSE)</f>
        <v>Outras Saídas</v>
      </c>
    </row>
    <row r="13566" spans="1:12" x14ac:dyDescent="0.3">
      <c r="A13566" s="286" t="str">
        <f t="shared" si="424"/>
        <v>2019</v>
      </c>
      <c r="B13566" s="205" t="s">
        <v>679</v>
      </c>
      <c r="C13566" s="205" t="s">
        <v>680</v>
      </c>
      <c r="D13566" s="72" t="str">
        <f t="shared" si="423"/>
        <v>out/2019</v>
      </c>
      <c r="E13566" s="206">
        <v>43747</v>
      </c>
      <c r="F13566" s="205">
        <v>22335</v>
      </c>
      <c r="G13566" s="205" t="s">
        <v>284</v>
      </c>
      <c r="H13566" s="207" t="s">
        <v>2080</v>
      </c>
      <c r="I13566" s="207" t="s">
        <v>118</v>
      </c>
      <c r="J13566" s="207">
        <v>-839.56</v>
      </c>
      <c r="K13566" s="79" t="str">
        <f>IFERROR(IFERROR(VLOOKUP(I13566,'DE-PARA'!B:D,3,0),VLOOKUP(I13566,'DE-PARA'!C:D,2,0)),"NÃO ENCONTRADO")</f>
        <v>Serviços</v>
      </c>
      <c r="L13566" s="56" t="str">
        <f>VLOOKUP(K13566,'Base -Receita-Despesa'!$B:$AS,1,FALSE)</f>
        <v>Serviços</v>
      </c>
    </row>
    <row r="13567" spans="1:12" x14ac:dyDescent="0.3">
      <c r="A13567" s="286" t="str">
        <f t="shared" si="424"/>
        <v>2019</v>
      </c>
      <c r="B13567" s="205" t="s">
        <v>679</v>
      </c>
      <c r="C13567" s="205" t="s">
        <v>680</v>
      </c>
      <c r="D13567" s="72" t="str">
        <f t="shared" si="423"/>
        <v>out/2019</v>
      </c>
      <c r="E13567" s="206">
        <v>43747</v>
      </c>
      <c r="F13567" s="205">
        <v>22312</v>
      </c>
      <c r="G13567" s="205" t="s">
        <v>284</v>
      </c>
      <c r="H13567" s="207" t="s">
        <v>2080</v>
      </c>
      <c r="I13567" s="207" t="s">
        <v>118</v>
      </c>
      <c r="J13567" s="207">
        <v>-787.93</v>
      </c>
      <c r="K13567" s="79" t="str">
        <f>IFERROR(IFERROR(VLOOKUP(I13567,'DE-PARA'!B:D,3,0),VLOOKUP(I13567,'DE-PARA'!C:D,2,0)),"NÃO ENCONTRADO")</f>
        <v>Serviços</v>
      </c>
      <c r="L13567" s="56" t="str">
        <f>VLOOKUP(K13567,'Base -Receita-Despesa'!$B:$AS,1,FALSE)</f>
        <v>Serviços</v>
      </c>
    </row>
    <row r="13568" spans="1:12" x14ac:dyDescent="0.3">
      <c r="A13568" s="286" t="str">
        <f t="shared" si="424"/>
        <v>2019</v>
      </c>
      <c r="B13568" s="205" t="s">
        <v>679</v>
      </c>
      <c r="C13568" s="205" t="s">
        <v>680</v>
      </c>
      <c r="D13568" s="72" t="str">
        <f t="shared" si="423"/>
        <v>out/2019</v>
      </c>
      <c r="E13568" s="206">
        <v>43747</v>
      </c>
      <c r="F13568" s="205">
        <v>22588</v>
      </c>
      <c r="G13568" s="205" t="s">
        <v>284</v>
      </c>
      <c r="H13568" s="207" t="s">
        <v>2080</v>
      </c>
      <c r="I13568" s="207" t="s">
        <v>118</v>
      </c>
      <c r="J13568" s="207">
        <v>-787.93</v>
      </c>
      <c r="K13568" s="79" t="str">
        <f>IFERROR(IFERROR(VLOOKUP(I13568,'DE-PARA'!B:D,3,0),VLOOKUP(I13568,'DE-PARA'!C:D,2,0)),"NÃO ENCONTRADO")</f>
        <v>Serviços</v>
      </c>
      <c r="L13568" s="56" t="str">
        <f>VLOOKUP(K13568,'Base -Receita-Despesa'!$B:$AS,1,FALSE)</f>
        <v>Serviços</v>
      </c>
    </row>
    <row r="13569" spans="1:12" x14ac:dyDescent="0.3">
      <c r="A13569" s="286" t="str">
        <f t="shared" si="424"/>
        <v>2019</v>
      </c>
      <c r="B13569" s="205" t="s">
        <v>679</v>
      </c>
      <c r="C13569" s="205" t="s">
        <v>680</v>
      </c>
      <c r="D13569" s="72" t="str">
        <f t="shared" si="423"/>
        <v>out/2019</v>
      </c>
      <c r="E13569" s="206">
        <v>43747</v>
      </c>
      <c r="F13569" s="258">
        <v>22823</v>
      </c>
      <c r="G13569" s="205" t="s">
        <v>284</v>
      </c>
      <c r="H13569" s="207" t="s">
        <v>2080</v>
      </c>
      <c r="I13569" s="207" t="s">
        <v>118</v>
      </c>
      <c r="J13569" s="207">
        <v>-787.93</v>
      </c>
      <c r="K13569" s="79" t="str">
        <f>IFERROR(IFERROR(VLOOKUP(I13569,'DE-PARA'!B:D,3,0),VLOOKUP(I13569,'DE-PARA'!C:D,2,0)),"NÃO ENCONTRADO")</f>
        <v>Serviços</v>
      </c>
      <c r="L13569" s="56" t="str">
        <f>VLOOKUP(K13569,'Base -Receita-Despesa'!$B:$AS,1,FALSE)</f>
        <v>Serviços</v>
      </c>
    </row>
    <row r="13570" spans="1:12" x14ac:dyDescent="0.3">
      <c r="A13570" s="286" t="str">
        <f t="shared" si="424"/>
        <v>2019</v>
      </c>
      <c r="B13570" s="205" t="s">
        <v>679</v>
      </c>
      <c r="C13570" s="205" t="s">
        <v>680</v>
      </c>
      <c r="D13570" s="72" t="str">
        <f t="shared" si="423"/>
        <v>out/2019</v>
      </c>
      <c r="E13570" s="206">
        <v>43747</v>
      </c>
      <c r="F13570" s="205">
        <v>1798</v>
      </c>
      <c r="G13570" s="205" t="s">
        <v>284</v>
      </c>
      <c r="H13570" s="207" t="s">
        <v>1954</v>
      </c>
      <c r="I13570" s="207" t="s">
        <v>237</v>
      </c>
      <c r="J13570" s="207">
        <v>-623.44000000000005</v>
      </c>
      <c r="K13570" s="79" t="str">
        <f>IFERROR(IFERROR(VLOOKUP(I13570,'DE-PARA'!B:D,3,0),VLOOKUP(I13570,'DE-PARA'!C:D,2,0)),"NÃO ENCONTRADO")</f>
        <v>Materiais</v>
      </c>
      <c r="L13570" s="56" t="str">
        <f>VLOOKUP(K13570,'Base -Receita-Despesa'!$B:$AS,1,FALSE)</f>
        <v>Materiais</v>
      </c>
    </row>
    <row r="13571" spans="1:12" x14ac:dyDescent="0.3">
      <c r="A13571" s="286" t="str">
        <f t="shared" si="424"/>
        <v>2019</v>
      </c>
      <c r="B13571" s="205" t="s">
        <v>679</v>
      </c>
      <c r="C13571" s="205" t="s">
        <v>680</v>
      </c>
      <c r="D13571" s="72" t="str">
        <f t="shared" si="423"/>
        <v>out/2019</v>
      </c>
      <c r="E13571" s="206">
        <v>43747</v>
      </c>
      <c r="F13571" s="205">
        <v>50</v>
      </c>
      <c r="G13571" s="205" t="s">
        <v>284</v>
      </c>
      <c r="H13571" s="207" t="s">
        <v>1970</v>
      </c>
      <c r="I13571" s="207" t="s">
        <v>238</v>
      </c>
      <c r="J13571" s="207">
        <v>-204.8</v>
      </c>
      <c r="K13571" s="79" t="str">
        <f>IFERROR(IFERROR(VLOOKUP(I13571,'DE-PARA'!B:D,3,0),VLOOKUP(I13571,'DE-PARA'!C:D,2,0)),"NÃO ENCONTRADO")</f>
        <v>Materiais</v>
      </c>
      <c r="L13571" s="56" t="str">
        <f>VLOOKUP(K13571,'Base -Receita-Despesa'!$B:$AS,1,FALSE)</f>
        <v>Materiais</v>
      </c>
    </row>
    <row r="13572" spans="1:12" x14ac:dyDescent="0.3">
      <c r="A13572" s="286" t="str">
        <f t="shared" si="424"/>
        <v>2019</v>
      </c>
      <c r="B13572" s="205" t="s">
        <v>679</v>
      </c>
      <c r="C13572" s="205" t="s">
        <v>680</v>
      </c>
      <c r="D13572" s="72" t="str">
        <f t="shared" ref="D13572:D13635" si="425">TEXT(E13572,"mmm/aaaa")</f>
        <v>out/2019</v>
      </c>
      <c r="E13572" s="206">
        <v>43747</v>
      </c>
      <c r="F13572" s="205">
        <v>5119</v>
      </c>
      <c r="G13572" s="205" t="s">
        <v>284</v>
      </c>
      <c r="H13572" s="207" t="s">
        <v>2350</v>
      </c>
      <c r="I13572" s="207" t="s">
        <v>118</v>
      </c>
      <c r="J13572" s="208">
        <v>-1300</v>
      </c>
      <c r="K13572" s="79" t="str">
        <f>IFERROR(IFERROR(VLOOKUP(I13572,'DE-PARA'!B:D,3,0),VLOOKUP(I13572,'DE-PARA'!C:D,2,0)),"NÃO ENCONTRADO")</f>
        <v>Serviços</v>
      </c>
      <c r="L13572" s="56" t="str">
        <f>VLOOKUP(K13572,'Base -Receita-Despesa'!$B:$AS,1,FALSE)</f>
        <v>Serviços</v>
      </c>
    </row>
    <row r="13573" spans="1:12" x14ac:dyDescent="0.3">
      <c r="A13573" s="286" t="str">
        <f t="shared" si="424"/>
        <v>2019</v>
      </c>
      <c r="B13573" s="205" t="s">
        <v>679</v>
      </c>
      <c r="C13573" s="205" t="s">
        <v>680</v>
      </c>
      <c r="D13573" s="72" t="str">
        <f t="shared" si="425"/>
        <v>out/2019</v>
      </c>
      <c r="E13573" s="206">
        <v>43747</v>
      </c>
      <c r="F13573" s="205">
        <v>3031</v>
      </c>
      <c r="G13573" s="205" t="s">
        <v>284</v>
      </c>
      <c r="H13573" s="207" t="s">
        <v>2351</v>
      </c>
      <c r="I13573" s="207" t="s">
        <v>237</v>
      </c>
      <c r="J13573" s="207">
        <v>-126.99</v>
      </c>
      <c r="K13573" s="79" t="str">
        <f>IFERROR(IFERROR(VLOOKUP(I13573,'DE-PARA'!B:D,3,0),VLOOKUP(I13573,'DE-PARA'!C:D,2,0)),"NÃO ENCONTRADO")</f>
        <v>Materiais</v>
      </c>
      <c r="L13573" s="56" t="str">
        <f>VLOOKUP(K13573,'Base -Receita-Despesa'!$B:$AS,1,FALSE)</f>
        <v>Materiais</v>
      </c>
    </row>
    <row r="13574" spans="1:12" x14ac:dyDescent="0.3">
      <c r="A13574" s="286" t="str">
        <f t="shared" si="424"/>
        <v>2019</v>
      </c>
      <c r="B13574" s="205" t="s">
        <v>679</v>
      </c>
      <c r="C13574" s="205" t="s">
        <v>680</v>
      </c>
      <c r="D13574" s="72" t="str">
        <f t="shared" si="425"/>
        <v>out/2019</v>
      </c>
      <c r="E13574" s="206">
        <v>43747</v>
      </c>
      <c r="F13574" s="205">
        <v>1094597</v>
      </c>
      <c r="G13574" s="205" t="s">
        <v>286</v>
      </c>
      <c r="H13574" s="207" t="s">
        <v>385</v>
      </c>
      <c r="I13574" s="207" t="s">
        <v>238</v>
      </c>
      <c r="J13574" s="230">
        <v>-14442.83</v>
      </c>
      <c r="K13574" s="79" t="str">
        <f>IFERROR(IFERROR(VLOOKUP(I13574,'DE-PARA'!B:D,3,0),VLOOKUP(I13574,'DE-PARA'!C:D,2,0)),"NÃO ENCONTRADO")</f>
        <v>Materiais</v>
      </c>
      <c r="L13574" s="56" t="str">
        <f>VLOOKUP(K13574,'Base -Receita-Despesa'!$B:$AS,1,FALSE)</f>
        <v>Materiais</v>
      </c>
    </row>
    <row r="13575" spans="1:12" x14ac:dyDescent="0.3">
      <c r="A13575" s="286" t="str">
        <f t="shared" si="424"/>
        <v>2019</v>
      </c>
      <c r="B13575" s="205" t="s">
        <v>679</v>
      </c>
      <c r="C13575" s="205" t="s">
        <v>680</v>
      </c>
      <c r="D13575" s="72" t="str">
        <f t="shared" si="425"/>
        <v>out/2019</v>
      </c>
      <c r="E13575" s="206">
        <v>43747</v>
      </c>
      <c r="F13575" s="205">
        <v>1104909</v>
      </c>
      <c r="G13575" s="205" t="s">
        <v>286</v>
      </c>
      <c r="H13575" s="207" t="s">
        <v>385</v>
      </c>
      <c r="I13575" s="207" t="s">
        <v>238</v>
      </c>
      <c r="J13575" s="208">
        <v>-9232.27</v>
      </c>
      <c r="K13575" s="79" t="str">
        <f>IFERROR(IFERROR(VLOOKUP(I13575,'DE-PARA'!B:D,3,0),VLOOKUP(I13575,'DE-PARA'!C:D,2,0)),"NÃO ENCONTRADO")</f>
        <v>Materiais</v>
      </c>
      <c r="L13575" s="56" t="str">
        <f>VLOOKUP(K13575,'Base -Receita-Despesa'!$B:$AS,1,FALSE)</f>
        <v>Materiais</v>
      </c>
    </row>
    <row r="13576" spans="1:12" x14ac:dyDescent="0.3">
      <c r="A13576" s="286" t="str">
        <f t="shared" si="424"/>
        <v>2019</v>
      </c>
      <c r="B13576" s="205" t="s">
        <v>679</v>
      </c>
      <c r="C13576" s="205" t="s">
        <v>680</v>
      </c>
      <c r="D13576" s="72" t="str">
        <f t="shared" si="425"/>
        <v>out/2019</v>
      </c>
      <c r="E13576" s="206">
        <v>43747</v>
      </c>
      <c r="F13576" s="205">
        <v>27284</v>
      </c>
      <c r="G13576" s="205" t="s">
        <v>284</v>
      </c>
      <c r="H13576" s="207" t="s">
        <v>2266</v>
      </c>
      <c r="I13576" s="207" t="s">
        <v>238</v>
      </c>
      <c r="J13576" s="207">
        <v>-252</v>
      </c>
      <c r="K13576" s="79" t="str">
        <f>IFERROR(IFERROR(VLOOKUP(I13576,'DE-PARA'!B:D,3,0),VLOOKUP(I13576,'DE-PARA'!C:D,2,0)),"NÃO ENCONTRADO")</f>
        <v>Materiais</v>
      </c>
      <c r="L13576" s="56" t="str">
        <f>VLOOKUP(K13576,'Base -Receita-Despesa'!$B:$AS,1,FALSE)</f>
        <v>Materiais</v>
      </c>
    </row>
    <row r="13577" spans="1:12" x14ac:dyDescent="0.3">
      <c r="A13577" s="286" t="str">
        <f t="shared" si="424"/>
        <v>2019</v>
      </c>
      <c r="B13577" s="205" t="s">
        <v>679</v>
      </c>
      <c r="C13577" s="205" t="s">
        <v>680</v>
      </c>
      <c r="D13577" s="72" t="str">
        <f t="shared" si="425"/>
        <v>out/2019</v>
      </c>
      <c r="E13577" s="206">
        <v>43747</v>
      </c>
      <c r="F13577" s="205">
        <v>27169</v>
      </c>
      <c r="G13577" s="205" t="s">
        <v>284</v>
      </c>
      <c r="H13577" s="207" t="s">
        <v>2266</v>
      </c>
      <c r="I13577" s="207" t="s">
        <v>238</v>
      </c>
      <c r="J13577" s="208">
        <v>-1181.52</v>
      </c>
      <c r="K13577" s="79" t="str">
        <f>IFERROR(IFERROR(VLOOKUP(I13577,'DE-PARA'!B:D,3,0),VLOOKUP(I13577,'DE-PARA'!C:D,2,0)),"NÃO ENCONTRADO")</f>
        <v>Materiais</v>
      </c>
      <c r="L13577" s="56" t="str">
        <f>VLOOKUP(K13577,'Base -Receita-Despesa'!$B:$AS,1,FALSE)</f>
        <v>Materiais</v>
      </c>
    </row>
    <row r="13578" spans="1:12" x14ac:dyDescent="0.3">
      <c r="A13578" s="286" t="str">
        <f t="shared" si="424"/>
        <v>2019</v>
      </c>
      <c r="B13578" s="205" t="s">
        <v>679</v>
      </c>
      <c r="C13578" s="205" t="s">
        <v>680</v>
      </c>
      <c r="D13578" s="72" t="str">
        <f t="shared" si="425"/>
        <v>out/2019</v>
      </c>
      <c r="E13578" s="206">
        <v>43747</v>
      </c>
      <c r="F13578" s="205">
        <v>28140</v>
      </c>
      <c r="G13578" s="205" t="s">
        <v>284</v>
      </c>
      <c r="H13578" s="207" t="s">
        <v>2266</v>
      </c>
      <c r="I13578" s="207" t="s">
        <v>238</v>
      </c>
      <c r="J13578" s="207">
        <v>-255.7</v>
      </c>
      <c r="K13578" s="79" t="str">
        <f>IFERROR(IFERROR(VLOOKUP(I13578,'DE-PARA'!B:D,3,0),VLOOKUP(I13578,'DE-PARA'!C:D,2,0)),"NÃO ENCONTRADO")</f>
        <v>Materiais</v>
      </c>
      <c r="L13578" s="56" t="str">
        <f>VLOOKUP(K13578,'Base -Receita-Despesa'!$B:$AS,1,FALSE)</f>
        <v>Materiais</v>
      </c>
    </row>
    <row r="13579" spans="1:12" x14ac:dyDescent="0.3">
      <c r="A13579" s="286" t="str">
        <f t="shared" si="424"/>
        <v>2019</v>
      </c>
      <c r="B13579" s="205" t="s">
        <v>679</v>
      </c>
      <c r="C13579" s="205" t="s">
        <v>680</v>
      </c>
      <c r="D13579" s="72" t="str">
        <f t="shared" si="425"/>
        <v>out/2019</v>
      </c>
      <c r="E13579" s="206">
        <v>43747</v>
      </c>
      <c r="F13579" s="205">
        <v>28334</v>
      </c>
      <c r="G13579" s="205" t="s">
        <v>284</v>
      </c>
      <c r="H13579" s="207" t="s">
        <v>2266</v>
      </c>
      <c r="I13579" s="207" t="s">
        <v>238</v>
      </c>
      <c r="J13579" s="208">
        <v>-2621.9</v>
      </c>
      <c r="K13579" s="79" t="str">
        <f>IFERROR(IFERROR(VLOOKUP(I13579,'DE-PARA'!B:D,3,0),VLOOKUP(I13579,'DE-PARA'!C:D,2,0)),"NÃO ENCONTRADO")</f>
        <v>Materiais</v>
      </c>
      <c r="L13579" s="56" t="str">
        <f>VLOOKUP(K13579,'Base -Receita-Despesa'!$B:$AS,1,FALSE)</f>
        <v>Materiais</v>
      </c>
    </row>
    <row r="13580" spans="1:12" x14ac:dyDescent="0.3">
      <c r="A13580" s="286" t="str">
        <f t="shared" si="424"/>
        <v>2019</v>
      </c>
      <c r="B13580" s="205" t="s">
        <v>679</v>
      </c>
      <c r="C13580" s="205" t="s">
        <v>680</v>
      </c>
      <c r="D13580" s="72" t="str">
        <f t="shared" si="425"/>
        <v>out/2019</v>
      </c>
      <c r="E13580" s="206">
        <v>43747</v>
      </c>
      <c r="F13580" s="205">
        <v>28441</v>
      </c>
      <c r="G13580" s="205" t="s">
        <v>284</v>
      </c>
      <c r="H13580" s="207" t="s">
        <v>2266</v>
      </c>
      <c r="I13580" s="207" t="s">
        <v>238</v>
      </c>
      <c r="J13580" s="207">
        <v>-364</v>
      </c>
      <c r="K13580" s="79" t="str">
        <f>IFERROR(IFERROR(VLOOKUP(I13580,'DE-PARA'!B:D,3,0),VLOOKUP(I13580,'DE-PARA'!C:D,2,0)),"NÃO ENCONTRADO")</f>
        <v>Materiais</v>
      </c>
      <c r="L13580" s="56" t="str">
        <f>VLOOKUP(K13580,'Base -Receita-Despesa'!$B:$AS,1,FALSE)</f>
        <v>Materiais</v>
      </c>
    </row>
    <row r="13581" spans="1:12" x14ac:dyDescent="0.3">
      <c r="A13581" s="286" t="str">
        <f t="shared" si="424"/>
        <v>2019</v>
      </c>
      <c r="B13581" s="205" t="s">
        <v>679</v>
      </c>
      <c r="C13581" s="205" t="s">
        <v>680</v>
      </c>
      <c r="D13581" s="72" t="str">
        <f t="shared" si="425"/>
        <v>out/2019</v>
      </c>
      <c r="E13581" s="206">
        <v>43747</v>
      </c>
      <c r="F13581" s="205">
        <v>28638</v>
      </c>
      <c r="G13581" s="205" t="s">
        <v>284</v>
      </c>
      <c r="H13581" s="207" t="s">
        <v>2266</v>
      </c>
      <c r="I13581" s="207" t="s">
        <v>238</v>
      </c>
      <c r="J13581" s="207">
        <v>-864</v>
      </c>
      <c r="K13581" s="79" t="str">
        <f>IFERROR(IFERROR(VLOOKUP(I13581,'DE-PARA'!B:D,3,0),VLOOKUP(I13581,'DE-PARA'!C:D,2,0)),"NÃO ENCONTRADO")</f>
        <v>Materiais</v>
      </c>
      <c r="L13581" s="56" t="str">
        <f>VLOOKUP(K13581,'Base -Receita-Despesa'!$B:$AS,1,FALSE)</f>
        <v>Materiais</v>
      </c>
    </row>
    <row r="13582" spans="1:12" x14ac:dyDescent="0.3">
      <c r="A13582" s="286" t="str">
        <f t="shared" si="424"/>
        <v>2019</v>
      </c>
      <c r="B13582" s="205" t="s">
        <v>679</v>
      </c>
      <c r="C13582" s="205" t="s">
        <v>680</v>
      </c>
      <c r="D13582" s="72" t="str">
        <f t="shared" si="425"/>
        <v>out/2019</v>
      </c>
      <c r="E13582" s="206">
        <v>43747</v>
      </c>
      <c r="F13582" s="205">
        <v>1137</v>
      </c>
      <c r="G13582" s="205" t="s">
        <v>286</v>
      </c>
      <c r="H13582" s="207" t="s">
        <v>1571</v>
      </c>
      <c r="I13582" s="207" t="s">
        <v>249</v>
      </c>
      <c r="J13582" s="207">
        <v>-427.52</v>
      </c>
      <c r="K13582" s="79" t="str">
        <f>IFERROR(IFERROR(VLOOKUP(I13582,'DE-PARA'!B:D,3,0),VLOOKUP(I13582,'DE-PARA'!C:D,2,0)),"NÃO ENCONTRADO")</f>
        <v>Materiais</v>
      </c>
      <c r="L13582" s="56" t="str">
        <f>VLOOKUP(K13582,'Base -Receita-Despesa'!$B:$AS,1,FALSE)</f>
        <v>Materiais</v>
      </c>
    </row>
    <row r="13583" spans="1:12" x14ac:dyDescent="0.3">
      <c r="A13583" s="286" t="str">
        <f t="shared" si="424"/>
        <v>2019</v>
      </c>
      <c r="B13583" s="205" t="s">
        <v>679</v>
      </c>
      <c r="C13583" s="205" t="s">
        <v>680</v>
      </c>
      <c r="D13583" s="72" t="str">
        <f t="shared" si="425"/>
        <v>out/2019</v>
      </c>
      <c r="E13583" s="206">
        <v>43747</v>
      </c>
      <c r="F13583" s="205">
        <v>1265</v>
      </c>
      <c r="G13583" s="205" t="s">
        <v>300</v>
      </c>
      <c r="H13583" s="207" t="s">
        <v>1571</v>
      </c>
      <c r="I13583" s="207" t="s">
        <v>249</v>
      </c>
      <c r="J13583" s="207">
        <v>-559.72</v>
      </c>
      <c r="K13583" s="79" t="str">
        <f>IFERROR(IFERROR(VLOOKUP(I13583,'DE-PARA'!B:D,3,0),VLOOKUP(I13583,'DE-PARA'!C:D,2,0)),"NÃO ENCONTRADO")</f>
        <v>Materiais</v>
      </c>
      <c r="L13583" s="56" t="str">
        <f>VLOOKUP(K13583,'Base -Receita-Despesa'!$B:$AS,1,FALSE)</f>
        <v>Materiais</v>
      </c>
    </row>
    <row r="13584" spans="1:12" x14ac:dyDescent="0.3">
      <c r="A13584" s="286" t="str">
        <f t="shared" si="424"/>
        <v>2019</v>
      </c>
      <c r="B13584" s="205" t="s">
        <v>679</v>
      </c>
      <c r="C13584" s="205" t="s">
        <v>680</v>
      </c>
      <c r="D13584" s="72" t="str">
        <f t="shared" si="425"/>
        <v>out/2019</v>
      </c>
      <c r="E13584" s="206">
        <v>43747</v>
      </c>
      <c r="F13584" s="205">
        <v>8467</v>
      </c>
      <c r="G13584" s="205" t="s">
        <v>284</v>
      </c>
      <c r="H13584" s="207" t="s">
        <v>319</v>
      </c>
      <c r="I13584" s="207" t="s">
        <v>244</v>
      </c>
      <c r="J13584" s="208">
        <v>-1056</v>
      </c>
      <c r="K13584" s="79" t="str">
        <f>IFERROR(IFERROR(VLOOKUP(I13584,'DE-PARA'!B:D,3,0),VLOOKUP(I13584,'DE-PARA'!C:D,2,0)),"NÃO ENCONTRADO")</f>
        <v>Materiais</v>
      </c>
      <c r="L13584" s="56" t="str">
        <f>VLOOKUP(K13584,'Base -Receita-Despesa'!$B:$AS,1,FALSE)</f>
        <v>Materiais</v>
      </c>
    </row>
    <row r="13585" spans="1:12" x14ac:dyDescent="0.3">
      <c r="A13585" s="286" t="str">
        <f t="shared" si="424"/>
        <v>2019</v>
      </c>
      <c r="B13585" s="205" t="s">
        <v>679</v>
      </c>
      <c r="C13585" s="205" t="s">
        <v>680</v>
      </c>
      <c r="D13585" s="72" t="str">
        <f t="shared" si="425"/>
        <v>out/2019</v>
      </c>
      <c r="E13585" s="206">
        <v>43747</v>
      </c>
      <c r="F13585" s="205">
        <v>8467</v>
      </c>
      <c r="G13585" s="205" t="s">
        <v>284</v>
      </c>
      <c r="H13585" s="207" t="s">
        <v>319</v>
      </c>
      <c r="I13585" s="207" t="s">
        <v>189</v>
      </c>
      <c r="J13585" s="207">
        <v>-224.65</v>
      </c>
      <c r="K13585" s="79" t="str">
        <f>IFERROR(IFERROR(VLOOKUP(I13585,'DE-PARA'!B:D,3,0),VLOOKUP(I13585,'DE-PARA'!C:D,2,0)),"NÃO ENCONTRADO")</f>
        <v>Outras Saídas</v>
      </c>
      <c r="L13585" s="56" t="str">
        <f>VLOOKUP(K13585,'Base -Receita-Despesa'!$B:$AS,1,FALSE)</f>
        <v>Outras Saídas</v>
      </c>
    </row>
    <row r="13586" spans="1:12" x14ac:dyDescent="0.3">
      <c r="A13586" s="286" t="str">
        <f t="shared" si="424"/>
        <v>2019</v>
      </c>
      <c r="B13586" s="205" t="s">
        <v>679</v>
      </c>
      <c r="C13586" s="205" t="s">
        <v>680</v>
      </c>
      <c r="D13586" s="72" t="str">
        <f t="shared" si="425"/>
        <v>out/2019</v>
      </c>
      <c r="E13586" s="206">
        <v>43747</v>
      </c>
      <c r="F13586" s="205">
        <v>8563</v>
      </c>
      <c r="G13586" s="205" t="s">
        <v>284</v>
      </c>
      <c r="H13586" s="207" t="s">
        <v>319</v>
      </c>
      <c r="I13586" s="207" t="s">
        <v>244</v>
      </c>
      <c r="J13586" s="207">
        <v>-973.85</v>
      </c>
      <c r="K13586" s="79" t="str">
        <f>IFERROR(IFERROR(VLOOKUP(I13586,'DE-PARA'!B:D,3,0),VLOOKUP(I13586,'DE-PARA'!C:D,2,0)),"NÃO ENCONTRADO")</f>
        <v>Materiais</v>
      </c>
      <c r="L13586" s="56" t="str">
        <f>VLOOKUP(K13586,'Base -Receita-Despesa'!$B:$AS,1,FALSE)</f>
        <v>Materiais</v>
      </c>
    </row>
    <row r="13587" spans="1:12" x14ac:dyDescent="0.3">
      <c r="A13587" s="286" t="str">
        <f t="shared" si="424"/>
        <v>2019</v>
      </c>
      <c r="B13587" s="205" t="s">
        <v>679</v>
      </c>
      <c r="C13587" s="205" t="s">
        <v>680</v>
      </c>
      <c r="D13587" s="72" t="str">
        <f t="shared" si="425"/>
        <v>out/2019</v>
      </c>
      <c r="E13587" s="206">
        <v>43747</v>
      </c>
      <c r="F13587" s="205">
        <v>8563</v>
      </c>
      <c r="G13587" s="205" t="s">
        <v>284</v>
      </c>
      <c r="H13587" s="207" t="s">
        <v>319</v>
      </c>
      <c r="I13587" s="207" t="s">
        <v>189</v>
      </c>
      <c r="J13587" s="207">
        <v>-174.71</v>
      </c>
      <c r="K13587" s="79" t="str">
        <f>IFERROR(IFERROR(VLOOKUP(I13587,'DE-PARA'!B:D,3,0),VLOOKUP(I13587,'DE-PARA'!C:D,2,0)),"NÃO ENCONTRADO")</f>
        <v>Outras Saídas</v>
      </c>
      <c r="L13587" s="56" t="str">
        <f>VLOOKUP(K13587,'Base -Receita-Despesa'!$B:$AS,1,FALSE)</f>
        <v>Outras Saídas</v>
      </c>
    </row>
    <row r="13588" spans="1:12" x14ac:dyDescent="0.3">
      <c r="A13588" s="286" t="str">
        <f t="shared" si="424"/>
        <v>2019</v>
      </c>
      <c r="B13588" s="205" t="s">
        <v>679</v>
      </c>
      <c r="C13588" s="205" t="s">
        <v>680</v>
      </c>
      <c r="D13588" s="72" t="str">
        <f t="shared" si="425"/>
        <v>out/2019</v>
      </c>
      <c r="E13588" s="206">
        <v>43747</v>
      </c>
      <c r="F13588" s="205">
        <v>26976</v>
      </c>
      <c r="G13588" s="205" t="s">
        <v>300</v>
      </c>
      <c r="H13588" s="207" t="s">
        <v>2040</v>
      </c>
      <c r="I13588" s="207" t="s">
        <v>249</v>
      </c>
      <c r="J13588" s="208">
        <v>-7796</v>
      </c>
      <c r="K13588" s="79" t="str">
        <f>IFERROR(IFERROR(VLOOKUP(I13588,'DE-PARA'!B:D,3,0),VLOOKUP(I13588,'DE-PARA'!C:D,2,0)),"NÃO ENCONTRADO")</f>
        <v>Materiais</v>
      </c>
      <c r="L13588" s="56" t="str">
        <f>VLOOKUP(K13588,'Base -Receita-Despesa'!$B:$AS,1,FALSE)</f>
        <v>Materiais</v>
      </c>
    </row>
    <row r="13589" spans="1:12" x14ac:dyDescent="0.3">
      <c r="A13589" s="286" t="str">
        <f t="shared" si="424"/>
        <v>2019</v>
      </c>
      <c r="B13589" s="205" t="s">
        <v>679</v>
      </c>
      <c r="C13589" s="205" t="s">
        <v>680</v>
      </c>
      <c r="D13589" s="72" t="str">
        <f t="shared" si="425"/>
        <v>out/2019</v>
      </c>
      <c r="E13589" s="206">
        <v>43747</v>
      </c>
      <c r="F13589" s="205">
        <v>96415</v>
      </c>
      <c r="G13589" s="205" t="s">
        <v>284</v>
      </c>
      <c r="H13589" s="207" t="s">
        <v>1743</v>
      </c>
      <c r="I13589" s="207" t="s">
        <v>237</v>
      </c>
      <c r="J13589" s="208">
        <v>-2561.92</v>
      </c>
      <c r="K13589" s="79" t="str">
        <f>IFERROR(IFERROR(VLOOKUP(I13589,'DE-PARA'!B:D,3,0),VLOOKUP(I13589,'DE-PARA'!C:D,2,0)),"NÃO ENCONTRADO")</f>
        <v>Materiais</v>
      </c>
      <c r="L13589" s="56" t="str">
        <f>VLOOKUP(K13589,'Base -Receita-Despesa'!$B:$AS,1,FALSE)</f>
        <v>Materiais</v>
      </c>
    </row>
    <row r="13590" spans="1:12" x14ac:dyDescent="0.3">
      <c r="A13590" s="286" t="str">
        <f t="shared" si="424"/>
        <v>2019</v>
      </c>
      <c r="B13590" s="205" t="s">
        <v>679</v>
      </c>
      <c r="C13590" s="205" t="s">
        <v>680</v>
      </c>
      <c r="D13590" s="72" t="str">
        <f t="shared" si="425"/>
        <v>out/2019</v>
      </c>
      <c r="E13590" s="206">
        <v>43747</v>
      </c>
      <c r="F13590" s="205">
        <v>2531724</v>
      </c>
      <c r="G13590" s="205" t="s">
        <v>603</v>
      </c>
      <c r="H13590" s="239" t="s">
        <v>601</v>
      </c>
      <c r="I13590" s="207" t="s">
        <v>134</v>
      </c>
      <c r="J13590" s="208">
        <v>-10730.08</v>
      </c>
      <c r="K13590" s="79" t="str">
        <f>IFERROR(IFERROR(VLOOKUP(I13590,'DE-PARA'!B:D,3,0),VLOOKUP(I13590,'DE-PARA'!C:D,2,0)),"NÃO ENCONTRADO")</f>
        <v>Serviços</v>
      </c>
      <c r="L13590" s="56" t="str">
        <f>VLOOKUP(K13590,'Base -Receita-Despesa'!$B:$AS,1,FALSE)</f>
        <v>Serviços</v>
      </c>
    </row>
    <row r="13591" spans="1:12" x14ac:dyDescent="0.3">
      <c r="A13591" s="286" t="str">
        <f t="shared" si="424"/>
        <v>2019</v>
      </c>
      <c r="B13591" s="205" t="s">
        <v>679</v>
      </c>
      <c r="C13591" s="205" t="s">
        <v>680</v>
      </c>
      <c r="D13591" s="72" t="str">
        <f t="shared" si="425"/>
        <v>out/2019</v>
      </c>
      <c r="E13591" s="206">
        <v>43747</v>
      </c>
      <c r="F13591" s="205">
        <v>2531724</v>
      </c>
      <c r="G13591" s="205" t="s">
        <v>602</v>
      </c>
      <c r="H13591" s="239" t="s">
        <v>601</v>
      </c>
      <c r="I13591" s="207" t="s">
        <v>134</v>
      </c>
      <c r="J13591" s="208">
        <v>-10730.08</v>
      </c>
      <c r="K13591" s="79" t="str">
        <f>IFERROR(IFERROR(VLOOKUP(I13591,'DE-PARA'!B:D,3,0),VLOOKUP(I13591,'DE-PARA'!C:D,2,0)),"NÃO ENCONTRADO")</f>
        <v>Serviços</v>
      </c>
      <c r="L13591" s="56" t="str">
        <f>VLOOKUP(K13591,'Base -Receita-Despesa'!$B:$AS,1,FALSE)</f>
        <v>Serviços</v>
      </c>
    </row>
    <row r="13592" spans="1:12" x14ac:dyDescent="0.3">
      <c r="A13592" s="286" t="str">
        <f t="shared" si="424"/>
        <v>2019</v>
      </c>
      <c r="B13592" s="205" t="s">
        <v>679</v>
      </c>
      <c r="C13592" s="205" t="s">
        <v>680</v>
      </c>
      <c r="D13592" s="72" t="str">
        <f t="shared" si="425"/>
        <v>out/2019</v>
      </c>
      <c r="E13592" s="206">
        <v>43747</v>
      </c>
      <c r="F13592" s="205">
        <v>3153</v>
      </c>
      <c r="G13592" s="205" t="s">
        <v>284</v>
      </c>
      <c r="H13592" s="207" t="s">
        <v>285</v>
      </c>
      <c r="I13592" s="207" t="s">
        <v>241</v>
      </c>
      <c r="J13592" s="207">
        <v>-518.04999999999995</v>
      </c>
      <c r="K13592" s="79" t="str">
        <f>IFERROR(IFERROR(VLOOKUP(I13592,'DE-PARA'!B:D,3,0),VLOOKUP(I13592,'DE-PARA'!C:D,2,0)),"NÃO ENCONTRADO")</f>
        <v>Materiais</v>
      </c>
      <c r="L13592" s="56" t="str">
        <f>VLOOKUP(K13592,'Base -Receita-Despesa'!$B:$AS,1,FALSE)</f>
        <v>Materiais</v>
      </c>
    </row>
    <row r="13593" spans="1:12" x14ac:dyDescent="0.3">
      <c r="A13593" s="286" t="str">
        <f t="shared" si="424"/>
        <v>2019</v>
      </c>
      <c r="B13593" s="205" t="s">
        <v>679</v>
      </c>
      <c r="C13593" s="205" t="s">
        <v>680</v>
      </c>
      <c r="D13593" s="72" t="str">
        <f t="shared" si="425"/>
        <v>out/2019</v>
      </c>
      <c r="E13593" s="206">
        <v>43747</v>
      </c>
      <c r="F13593" s="205">
        <v>3393</v>
      </c>
      <c r="G13593" s="205" t="s">
        <v>284</v>
      </c>
      <c r="H13593" s="207" t="s">
        <v>285</v>
      </c>
      <c r="I13593" s="207" t="s">
        <v>241</v>
      </c>
      <c r="J13593" s="207">
        <v>-159.19999999999999</v>
      </c>
      <c r="K13593" s="79" t="str">
        <f>IFERROR(IFERROR(VLOOKUP(I13593,'DE-PARA'!B:D,3,0),VLOOKUP(I13593,'DE-PARA'!C:D,2,0)),"NÃO ENCONTRADO")</f>
        <v>Materiais</v>
      </c>
      <c r="L13593" s="56" t="str">
        <f>VLOOKUP(K13593,'Base -Receita-Despesa'!$B:$AS,1,FALSE)</f>
        <v>Materiais</v>
      </c>
    </row>
    <row r="13594" spans="1:12" x14ac:dyDescent="0.3">
      <c r="A13594" s="286" t="str">
        <f t="shared" si="424"/>
        <v>2019</v>
      </c>
      <c r="B13594" s="205" t="s">
        <v>679</v>
      </c>
      <c r="C13594" s="205" t="s">
        <v>680</v>
      </c>
      <c r="D13594" s="72" t="str">
        <f t="shared" si="425"/>
        <v>out/2019</v>
      </c>
      <c r="E13594" s="206">
        <v>43747</v>
      </c>
      <c r="F13594" s="205">
        <v>3413</v>
      </c>
      <c r="G13594" s="205" t="s">
        <v>284</v>
      </c>
      <c r="H13594" s="207" t="s">
        <v>285</v>
      </c>
      <c r="I13594" s="207" t="s">
        <v>241</v>
      </c>
      <c r="J13594" s="207">
        <v>-318.8</v>
      </c>
      <c r="K13594" s="79" t="str">
        <f>IFERROR(IFERROR(VLOOKUP(I13594,'DE-PARA'!B:D,3,0),VLOOKUP(I13594,'DE-PARA'!C:D,2,0)),"NÃO ENCONTRADO")</f>
        <v>Materiais</v>
      </c>
      <c r="L13594" s="56" t="str">
        <f>VLOOKUP(K13594,'Base -Receita-Despesa'!$B:$AS,1,FALSE)</f>
        <v>Materiais</v>
      </c>
    </row>
    <row r="13595" spans="1:12" x14ac:dyDescent="0.3">
      <c r="A13595" s="286" t="str">
        <f t="shared" si="424"/>
        <v>2019</v>
      </c>
      <c r="B13595" s="205" t="s">
        <v>679</v>
      </c>
      <c r="C13595" s="205" t="s">
        <v>680</v>
      </c>
      <c r="D13595" s="72" t="str">
        <f t="shared" si="425"/>
        <v>out/2019</v>
      </c>
      <c r="E13595" s="206">
        <v>43747</v>
      </c>
      <c r="F13595" s="205">
        <v>3441</v>
      </c>
      <c r="G13595" s="205" t="s">
        <v>284</v>
      </c>
      <c r="H13595" s="207" t="s">
        <v>285</v>
      </c>
      <c r="I13595" s="207" t="s">
        <v>241</v>
      </c>
      <c r="J13595" s="207">
        <v>-199.25</v>
      </c>
      <c r="K13595" s="79" t="str">
        <f>IFERROR(IFERROR(VLOOKUP(I13595,'DE-PARA'!B:D,3,0),VLOOKUP(I13595,'DE-PARA'!C:D,2,0)),"NÃO ENCONTRADO")</f>
        <v>Materiais</v>
      </c>
      <c r="L13595" s="56" t="str">
        <f>VLOOKUP(K13595,'Base -Receita-Despesa'!$B:$AS,1,FALSE)</f>
        <v>Materiais</v>
      </c>
    </row>
    <row r="13596" spans="1:12" x14ac:dyDescent="0.3">
      <c r="A13596" s="286" t="str">
        <f t="shared" si="424"/>
        <v>2019</v>
      </c>
      <c r="B13596" s="205" t="s">
        <v>679</v>
      </c>
      <c r="C13596" s="205" t="s">
        <v>680</v>
      </c>
      <c r="D13596" s="72" t="str">
        <f t="shared" si="425"/>
        <v>out/2019</v>
      </c>
      <c r="E13596" s="206">
        <v>43747</v>
      </c>
      <c r="F13596" s="205">
        <v>3060</v>
      </c>
      <c r="G13596" s="205" t="s">
        <v>284</v>
      </c>
      <c r="H13596" s="207" t="s">
        <v>285</v>
      </c>
      <c r="I13596" s="207" t="s">
        <v>241</v>
      </c>
      <c r="J13596" s="207">
        <v>-358.65</v>
      </c>
      <c r="K13596" s="79" t="str">
        <f>IFERROR(IFERROR(VLOOKUP(I13596,'DE-PARA'!B:D,3,0),VLOOKUP(I13596,'DE-PARA'!C:D,2,0)),"NÃO ENCONTRADO")</f>
        <v>Materiais</v>
      </c>
      <c r="L13596" s="56" t="str">
        <f>VLOOKUP(K13596,'Base -Receita-Despesa'!$B:$AS,1,FALSE)</f>
        <v>Materiais</v>
      </c>
    </row>
    <row r="13597" spans="1:12" x14ac:dyDescent="0.3">
      <c r="A13597" s="286" t="str">
        <f t="shared" si="424"/>
        <v>2019</v>
      </c>
      <c r="B13597" s="205" t="s">
        <v>679</v>
      </c>
      <c r="C13597" s="205" t="s">
        <v>680</v>
      </c>
      <c r="D13597" s="72" t="str">
        <f t="shared" si="425"/>
        <v>out/2019</v>
      </c>
      <c r="E13597" s="206">
        <v>43747</v>
      </c>
      <c r="F13597" s="205">
        <v>3141</v>
      </c>
      <c r="G13597" s="205" t="s">
        <v>284</v>
      </c>
      <c r="H13597" s="207" t="s">
        <v>285</v>
      </c>
      <c r="I13597" s="207" t="s">
        <v>241</v>
      </c>
      <c r="J13597" s="207">
        <v>-199.25</v>
      </c>
      <c r="K13597" s="79" t="str">
        <f>IFERROR(IFERROR(VLOOKUP(I13597,'DE-PARA'!B:D,3,0),VLOOKUP(I13597,'DE-PARA'!C:D,2,0)),"NÃO ENCONTRADO")</f>
        <v>Materiais</v>
      </c>
      <c r="L13597" s="56" t="str">
        <f>VLOOKUP(K13597,'Base -Receita-Despesa'!$B:$AS,1,FALSE)</f>
        <v>Materiais</v>
      </c>
    </row>
    <row r="13598" spans="1:12" x14ac:dyDescent="0.3">
      <c r="A13598" s="286" t="str">
        <f t="shared" si="424"/>
        <v>2019</v>
      </c>
      <c r="B13598" s="205" t="s">
        <v>679</v>
      </c>
      <c r="C13598" s="205" t="s">
        <v>680</v>
      </c>
      <c r="D13598" s="72" t="str">
        <f t="shared" si="425"/>
        <v>out/2019</v>
      </c>
      <c r="E13598" s="206">
        <v>43747</v>
      </c>
      <c r="F13598" s="205">
        <v>4144</v>
      </c>
      <c r="G13598" s="205" t="s">
        <v>284</v>
      </c>
      <c r="H13598" s="207" t="s">
        <v>285</v>
      </c>
      <c r="I13598" s="207" t="s">
        <v>241</v>
      </c>
      <c r="J13598" s="207">
        <v>-239.1</v>
      </c>
      <c r="K13598" s="79" t="str">
        <f>IFERROR(IFERROR(VLOOKUP(I13598,'DE-PARA'!B:D,3,0),VLOOKUP(I13598,'DE-PARA'!C:D,2,0)),"NÃO ENCONTRADO")</f>
        <v>Materiais</v>
      </c>
      <c r="L13598" s="56" t="str">
        <f>VLOOKUP(K13598,'Base -Receita-Despesa'!$B:$AS,1,FALSE)</f>
        <v>Materiais</v>
      </c>
    </row>
    <row r="13599" spans="1:12" x14ac:dyDescent="0.3">
      <c r="A13599" s="286" t="str">
        <f t="shared" si="424"/>
        <v>2019</v>
      </c>
      <c r="B13599" s="205" t="s">
        <v>679</v>
      </c>
      <c r="C13599" s="205" t="s">
        <v>680</v>
      </c>
      <c r="D13599" s="72" t="str">
        <f t="shared" si="425"/>
        <v>out/2019</v>
      </c>
      <c r="E13599" s="206">
        <v>43747</v>
      </c>
      <c r="F13599" s="205">
        <v>3189</v>
      </c>
      <c r="G13599" s="205" t="s">
        <v>284</v>
      </c>
      <c r="H13599" s="207" t="s">
        <v>285</v>
      </c>
      <c r="I13599" s="207" t="s">
        <v>241</v>
      </c>
      <c r="J13599" s="207">
        <v>-318.8</v>
      </c>
      <c r="K13599" s="79" t="str">
        <f>IFERROR(IFERROR(VLOOKUP(I13599,'DE-PARA'!B:D,3,0),VLOOKUP(I13599,'DE-PARA'!C:D,2,0)),"NÃO ENCONTRADO")</f>
        <v>Materiais</v>
      </c>
      <c r="L13599" s="56" t="str">
        <f>VLOOKUP(K13599,'Base -Receita-Despesa'!$B:$AS,1,FALSE)</f>
        <v>Materiais</v>
      </c>
    </row>
    <row r="13600" spans="1:12" x14ac:dyDescent="0.3">
      <c r="A13600" s="286" t="str">
        <f t="shared" si="424"/>
        <v>2019</v>
      </c>
      <c r="B13600" s="205" t="s">
        <v>679</v>
      </c>
      <c r="C13600" s="205" t="s">
        <v>680</v>
      </c>
      <c r="D13600" s="72" t="str">
        <f t="shared" si="425"/>
        <v>out/2019</v>
      </c>
      <c r="E13600" s="206">
        <v>43747</v>
      </c>
      <c r="F13600" s="205">
        <v>93212</v>
      </c>
      <c r="G13600" s="205" t="s">
        <v>284</v>
      </c>
      <c r="H13600" s="207" t="s">
        <v>178</v>
      </c>
      <c r="I13600" s="207" t="s">
        <v>237</v>
      </c>
      <c r="J13600" s="208">
        <v>-26232.81</v>
      </c>
      <c r="K13600" s="79" t="str">
        <f>IFERROR(IFERROR(VLOOKUP(I13600,'DE-PARA'!B:D,3,0),VLOOKUP(I13600,'DE-PARA'!C:D,2,0)),"NÃO ENCONTRADO")</f>
        <v>Materiais</v>
      </c>
      <c r="L13600" s="56" t="str">
        <f>VLOOKUP(K13600,'Base -Receita-Despesa'!$B:$AS,1,FALSE)</f>
        <v>Materiais</v>
      </c>
    </row>
    <row r="13601" spans="1:12" x14ac:dyDescent="0.3">
      <c r="A13601" s="286" t="str">
        <f t="shared" si="424"/>
        <v>2019</v>
      </c>
      <c r="B13601" s="205" t="s">
        <v>679</v>
      </c>
      <c r="C13601" s="205" t="s">
        <v>680</v>
      </c>
      <c r="D13601" s="72" t="str">
        <f t="shared" si="425"/>
        <v>out/2019</v>
      </c>
      <c r="E13601" s="206">
        <v>43747</v>
      </c>
      <c r="F13601" s="205">
        <v>95363</v>
      </c>
      <c r="G13601" s="205" t="s">
        <v>284</v>
      </c>
      <c r="H13601" s="207" t="s">
        <v>178</v>
      </c>
      <c r="I13601" s="207" t="s">
        <v>238</v>
      </c>
      <c r="J13601" s="207">
        <v>-950</v>
      </c>
      <c r="K13601" s="79" t="str">
        <f>IFERROR(IFERROR(VLOOKUP(I13601,'DE-PARA'!B:D,3,0),VLOOKUP(I13601,'DE-PARA'!C:D,2,0)),"NÃO ENCONTRADO")</f>
        <v>Materiais</v>
      </c>
      <c r="L13601" s="56" t="str">
        <f>VLOOKUP(K13601,'Base -Receita-Despesa'!$B:$AS,1,FALSE)</f>
        <v>Materiais</v>
      </c>
    </row>
    <row r="13602" spans="1:12" x14ac:dyDescent="0.3">
      <c r="A13602" s="286" t="str">
        <f t="shared" si="424"/>
        <v>2019</v>
      </c>
      <c r="B13602" s="205" t="s">
        <v>679</v>
      </c>
      <c r="C13602" s="205" t="s">
        <v>680</v>
      </c>
      <c r="D13602" s="72" t="str">
        <f t="shared" si="425"/>
        <v>out/2019</v>
      </c>
      <c r="E13602" s="206">
        <v>43747</v>
      </c>
      <c r="F13602" s="205">
        <v>95422</v>
      </c>
      <c r="G13602" s="205" t="s">
        <v>284</v>
      </c>
      <c r="H13602" s="207" t="s">
        <v>178</v>
      </c>
      <c r="I13602" s="207" t="s">
        <v>238</v>
      </c>
      <c r="J13602" s="208">
        <v>-6785.03</v>
      </c>
      <c r="K13602" s="79" t="str">
        <f>IFERROR(IFERROR(VLOOKUP(I13602,'DE-PARA'!B:D,3,0),VLOOKUP(I13602,'DE-PARA'!C:D,2,0)),"NÃO ENCONTRADO")</f>
        <v>Materiais</v>
      </c>
      <c r="L13602" s="56" t="str">
        <f>VLOOKUP(K13602,'Base -Receita-Despesa'!$B:$AS,1,FALSE)</f>
        <v>Materiais</v>
      </c>
    </row>
    <row r="13603" spans="1:12" x14ac:dyDescent="0.3">
      <c r="A13603" s="286" t="str">
        <f t="shared" si="424"/>
        <v>2019</v>
      </c>
      <c r="B13603" s="205" t="s">
        <v>679</v>
      </c>
      <c r="C13603" s="205" t="s">
        <v>680</v>
      </c>
      <c r="D13603" s="72" t="str">
        <f t="shared" si="425"/>
        <v>out/2019</v>
      </c>
      <c r="E13603" s="206">
        <v>43747</v>
      </c>
      <c r="F13603" s="205" t="s">
        <v>161</v>
      </c>
      <c r="G13603" s="205" t="s">
        <v>284</v>
      </c>
      <c r="H13603" s="207" t="s">
        <v>2211</v>
      </c>
      <c r="I13603" s="207" t="s">
        <v>139</v>
      </c>
      <c r="J13603" s="207">
        <v>-20</v>
      </c>
      <c r="K13603" s="79" t="str">
        <f>IFERROR(IFERROR(VLOOKUP(I13603,'DE-PARA'!B:D,3,0),VLOOKUP(I13603,'DE-PARA'!C:D,2,0)),"NÃO ENCONTRADO")</f>
        <v>Outras Saídas</v>
      </c>
      <c r="L13603" s="56" t="str">
        <f>VLOOKUP(K13603,'Base -Receita-Despesa'!$B:$AS,1,FALSE)</f>
        <v>Outras Saídas</v>
      </c>
    </row>
    <row r="13604" spans="1:12" x14ac:dyDescent="0.3">
      <c r="A13604" s="286" t="str">
        <f t="shared" si="424"/>
        <v>2019</v>
      </c>
      <c r="B13604" s="205" t="s">
        <v>679</v>
      </c>
      <c r="C13604" s="205" t="s">
        <v>680</v>
      </c>
      <c r="D13604" s="72" t="str">
        <f t="shared" si="425"/>
        <v>out/2019</v>
      </c>
      <c r="E13604" s="206">
        <v>43747</v>
      </c>
      <c r="F13604" s="205">
        <v>113602</v>
      </c>
      <c r="G13604" s="205" t="s">
        <v>284</v>
      </c>
      <c r="H13604" s="207" t="s">
        <v>2352</v>
      </c>
      <c r="I13604" s="207" t="s">
        <v>237</v>
      </c>
      <c r="J13604" s="208">
        <v>-3918</v>
      </c>
      <c r="K13604" s="79" t="str">
        <f>IFERROR(IFERROR(VLOOKUP(I13604,'DE-PARA'!B:D,3,0),VLOOKUP(I13604,'DE-PARA'!C:D,2,0)),"NÃO ENCONTRADO")</f>
        <v>Materiais</v>
      </c>
      <c r="L13604" s="56" t="str">
        <f>VLOOKUP(K13604,'Base -Receita-Despesa'!$B:$AS,1,FALSE)</f>
        <v>Materiais</v>
      </c>
    </row>
    <row r="13605" spans="1:12" x14ac:dyDescent="0.3">
      <c r="A13605" s="286" t="str">
        <f t="shared" si="424"/>
        <v>2019</v>
      </c>
      <c r="B13605" s="205" t="s">
        <v>679</v>
      </c>
      <c r="C13605" s="205" t="s">
        <v>680</v>
      </c>
      <c r="D13605" s="72" t="str">
        <f t="shared" si="425"/>
        <v>out/2019</v>
      </c>
      <c r="E13605" s="206">
        <v>43747</v>
      </c>
      <c r="F13605" s="205">
        <v>26272</v>
      </c>
      <c r="G13605" s="205" t="s">
        <v>284</v>
      </c>
      <c r="H13605" s="207" t="s">
        <v>359</v>
      </c>
      <c r="I13605" s="207" t="s">
        <v>237</v>
      </c>
      <c r="J13605" s="207">
        <v>-452.2</v>
      </c>
      <c r="K13605" s="79" t="str">
        <f>IFERROR(IFERROR(VLOOKUP(I13605,'DE-PARA'!B:D,3,0),VLOOKUP(I13605,'DE-PARA'!C:D,2,0)),"NÃO ENCONTRADO")</f>
        <v>Materiais</v>
      </c>
      <c r="L13605" s="56" t="str">
        <f>VLOOKUP(K13605,'Base -Receita-Despesa'!$B:$AS,1,FALSE)</f>
        <v>Materiais</v>
      </c>
    </row>
    <row r="13606" spans="1:12" x14ac:dyDescent="0.3">
      <c r="A13606" s="286" t="str">
        <f t="shared" si="424"/>
        <v>2019</v>
      </c>
      <c r="B13606" s="205" t="s">
        <v>679</v>
      </c>
      <c r="C13606" s="205" t="s">
        <v>680</v>
      </c>
      <c r="D13606" s="72" t="str">
        <f t="shared" si="425"/>
        <v>out/2019</v>
      </c>
      <c r="E13606" s="206">
        <v>43747</v>
      </c>
      <c r="F13606" s="205">
        <v>26291</v>
      </c>
      <c r="G13606" s="205" t="s">
        <v>300</v>
      </c>
      <c r="H13606" s="207" t="s">
        <v>359</v>
      </c>
      <c r="I13606" s="207" t="s">
        <v>237</v>
      </c>
      <c r="J13606" s="208">
        <v>-14428.79</v>
      </c>
      <c r="K13606" s="79" t="str">
        <f>IFERROR(IFERROR(VLOOKUP(I13606,'DE-PARA'!B:D,3,0),VLOOKUP(I13606,'DE-PARA'!C:D,2,0)),"NÃO ENCONTRADO")</f>
        <v>Materiais</v>
      </c>
      <c r="L13606" s="56" t="str">
        <f>VLOOKUP(K13606,'Base -Receita-Despesa'!$B:$AS,1,FALSE)</f>
        <v>Materiais</v>
      </c>
    </row>
    <row r="13607" spans="1:12" x14ac:dyDescent="0.3">
      <c r="A13607" s="286" t="str">
        <f t="shared" si="424"/>
        <v>2019</v>
      </c>
      <c r="B13607" s="205" t="s">
        <v>679</v>
      </c>
      <c r="C13607" s="205" t="s">
        <v>680</v>
      </c>
      <c r="D13607" s="72" t="str">
        <f t="shared" si="425"/>
        <v>out/2019</v>
      </c>
      <c r="E13607" s="206">
        <v>43747</v>
      </c>
      <c r="F13607" s="205" t="s">
        <v>2044</v>
      </c>
      <c r="G13607" s="205" t="s">
        <v>284</v>
      </c>
      <c r="H13607" s="207" t="s">
        <v>2334</v>
      </c>
      <c r="I13607" s="207" t="s">
        <v>139</v>
      </c>
      <c r="J13607" s="207">
        <v>-200</v>
      </c>
      <c r="K13607" s="79" t="str">
        <f>IFERROR(IFERROR(VLOOKUP(I13607,'DE-PARA'!B:D,3,0),VLOOKUP(I13607,'DE-PARA'!C:D,2,0)),"NÃO ENCONTRADO")</f>
        <v>Outras Saídas</v>
      </c>
      <c r="L13607" s="56" t="str">
        <f>VLOOKUP(K13607,'Base -Receita-Despesa'!$B:$AS,1,FALSE)</f>
        <v>Outras Saídas</v>
      </c>
    </row>
    <row r="13608" spans="1:12" x14ac:dyDescent="0.3">
      <c r="A13608" s="286" t="str">
        <f t="shared" si="424"/>
        <v>2019</v>
      </c>
      <c r="B13608" s="205" t="s">
        <v>679</v>
      </c>
      <c r="C13608" s="205" t="s">
        <v>680</v>
      </c>
      <c r="D13608" s="72" t="str">
        <f t="shared" si="425"/>
        <v>out/2019</v>
      </c>
      <c r="E13608" s="206">
        <v>43747</v>
      </c>
      <c r="F13608" s="205">
        <v>55556</v>
      </c>
      <c r="G13608" s="205" t="s">
        <v>284</v>
      </c>
      <c r="H13608" s="207" t="s">
        <v>2081</v>
      </c>
      <c r="I13608" s="207" t="s">
        <v>237</v>
      </c>
      <c r="J13608" s="208">
        <v>-1306.2</v>
      </c>
      <c r="K13608" s="79" t="str">
        <f>IFERROR(IFERROR(VLOOKUP(I13608,'DE-PARA'!B:D,3,0),VLOOKUP(I13608,'DE-PARA'!C:D,2,0)),"NÃO ENCONTRADO")</f>
        <v>Materiais</v>
      </c>
      <c r="L13608" s="56" t="str">
        <f>VLOOKUP(K13608,'Base -Receita-Despesa'!$B:$AS,1,FALSE)</f>
        <v>Materiais</v>
      </c>
    </row>
    <row r="13609" spans="1:12" x14ac:dyDescent="0.3">
      <c r="A13609" s="286" t="str">
        <f t="shared" si="424"/>
        <v>2019</v>
      </c>
      <c r="B13609" s="205" t="s">
        <v>679</v>
      </c>
      <c r="C13609" s="205" t="s">
        <v>680</v>
      </c>
      <c r="D13609" s="72" t="str">
        <f t="shared" si="425"/>
        <v>out/2019</v>
      </c>
      <c r="E13609" s="206">
        <v>43747</v>
      </c>
      <c r="F13609" s="205">
        <v>55036</v>
      </c>
      <c r="G13609" s="205" t="s">
        <v>284</v>
      </c>
      <c r="H13609" s="207" t="s">
        <v>2081</v>
      </c>
      <c r="I13609" s="207" t="s">
        <v>237</v>
      </c>
      <c r="J13609" s="208">
        <v>-1837.2</v>
      </c>
      <c r="K13609" s="79" t="str">
        <f>IFERROR(IFERROR(VLOOKUP(I13609,'DE-PARA'!B:D,3,0),VLOOKUP(I13609,'DE-PARA'!C:D,2,0)),"NÃO ENCONTRADO")</f>
        <v>Materiais</v>
      </c>
      <c r="L13609" s="56" t="str">
        <f>VLOOKUP(K13609,'Base -Receita-Despesa'!$B:$AS,1,FALSE)</f>
        <v>Materiais</v>
      </c>
    </row>
    <row r="13610" spans="1:12" x14ac:dyDescent="0.3">
      <c r="A13610" s="286" t="str">
        <f t="shared" si="424"/>
        <v>2019</v>
      </c>
      <c r="B13610" s="205" t="s">
        <v>679</v>
      </c>
      <c r="C13610" s="205" t="s">
        <v>680</v>
      </c>
      <c r="D13610" s="72" t="str">
        <f t="shared" si="425"/>
        <v>out/2019</v>
      </c>
      <c r="E13610" s="206">
        <v>43747</v>
      </c>
      <c r="F13610" s="205">
        <v>55085</v>
      </c>
      <c r="G13610" s="205" t="s">
        <v>284</v>
      </c>
      <c r="H13610" s="207" t="s">
        <v>2081</v>
      </c>
      <c r="I13610" s="207" t="s">
        <v>237</v>
      </c>
      <c r="J13610" s="208">
        <v>-7867.18</v>
      </c>
      <c r="K13610" s="79" t="str">
        <f>IFERROR(IFERROR(VLOOKUP(I13610,'DE-PARA'!B:D,3,0),VLOOKUP(I13610,'DE-PARA'!C:D,2,0)),"NÃO ENCONTRADO")</f>
        <v>Materiais</v>
      </c>
      <c r="L13610" s="56" t="str">
        <f>VLOOKUP(K13610,'Base -Receita-Despesa'!$B:$AS,1,FALSE)</f>
        <v>Materiais</v>
      </c>
    </row>
    <row r="13611" spans="1:12" x14ac:dyDescent="0.3">
      <c r="A13611" s="286" t="str">
        <f t="shared" si="424"/>
        <v>2019</v>
      </c>
      <c r="B13611" s="205" t="s">
        <v>679</v>
      </c>
      <c r="C13611" s="205" t="s">
        <v>680</v>
      </c>
      <c r="D13611" s="72" t="str">
        <f t="shared" si="425"/>
        <v>out/2019</v>
      </c>
      <c r="E13611" s="206">
        <v>43747</v>
      </c>
      <c r="F13611" s="205" t="s">
        <v>209</v>
      </c>
      <c r="G13611" s="205" t="s">
        <v>284</v>
      </c>
      <c r="H13611" s="207" t="s">
        <v>295</v>
      </c>
      <c r="I13611" s="207" t="s">
        <v>2125</v>
      </c>
      <c r="J13611" s="207">
        <v>-9.5</v>
      </c>
      <c r="K13611" s="79" t="str">
        <f>IFERROR(IFERROR(VLOOKUP(I13611,'DE-PARA'!B:D,3,0),VLOOKUP(I13611,'DE-PARA'!C:D,2,0)),"NÃO ENCONTRADO")</f>
        <v>Outras Saídas</v>
      </c>
      <c r="L13611" s="56" t="str">
        <f>VLOOKUP(K13611,'Base -Receita-Despesa'!$B:$AS,1,FALSE)</f>
        <v>Outras Saídas</v>
      </c>
    </row>
    <row r="13612" spans="1:12" x14ac:dyDescent="0.3">
      <c r="A13612" s="286" t="str">
        <f t="shared" si="424"/>
        <v>2019</v>
      </c>
      <c r="B13612" s="205" t="s">
        <v>679</v>
      </c>
      <c r="C13612" s="205" t="s">
        <v>680</v>
      </c>
      <c r="D13612" s="72" t="str">
        <f t="shared" si="425"/>
        <v>out/2019</v>
      </c>
      <c r="E13612" s="206">
        <v>43747</v>
      </c>
      <c r="F13612" s="205" t="s">
        <v>209</v>
      </c>
      <c r="G13612" s="205" t="s">
        <v>284</v>
      </c>
      <c r="H13612" s="207" t="s">
        <v>295</v>
      </c>
      <c r="I13612" s="207" t="s">
        <v>2125</v>
      </c>
      <c r="J13612" s="207">
        <v>-9.5</v>
      </c>
      <c r="K13612" s="79" t="str">
        <f>IFERROR(IFERROR(VLOOKUP(I13612,'DE-PARA'!B:D,3,0),VLOOKUP(I13612,'DE-PARA'!C:D,2,0)),"NÃO ENCONTRADO")</f>
        <v>Outras Saídas</v>
      </c>
      <c r="L13612" s="56" t="str">
        <f>VLOOKUP(K13612,'Base -Receita-Despesa'!$B:$AS,1,FALSE)</f>
        <v>Outras Saídas</v>
      </c>
    </row>
    <row r="13613" spans="1:12" x14ac:dyDescent="0.3">
      <c r="A13613" s="286" t="str">
        <f t="shared" si="424"/>
        <v>2019</v>
      </c>
      <c r="B13613" s="205" t="s">
        <v>679</v>
      </c>
      <c r="C13613" s="205" t="s">
        <v>680</v>
      </c>
      <c r="D13613" s="72" t="str">
        <f t="shared" si="425"/>
        <v>out/2019</v>
      </c>
      <c r="E13613" s="206">
        <v>43747</v>
      </c>
      <c r="F13613" s="205" t="s">
        <v>209</v>
      </c>
      <c r="G13613" s="205" t="s">
        <v>284</v>
      </c>
      <c r="H13613" s="207" t="s">
        <v>295</v>
      </c>
      <c r="I13613" s="207" t="s">
        <v>2125</v>
      </c>
      <c r="J13613" s="207">
        <v>-9.5</v>
      </c>
      <c r="K13613" s="79" t="str">
        <f>IFERROR(IFERROR(VLOOKUP(I13613,'DE-PARA'!B:D,3,0),VLOOKUP(I13613,'DE-PARA'!C:D,2,0)),"NÃO ENCONTRADO")</f>
        <v>Outras Saídas</v>
      </c>
      <c r="L13613" s="56" t="str">
        <f>VLOOKUP(K13613,'Base -Receita-Despesa'!$B:$AS,1,FALSE)</f>
        <v>Outras Saídas</v>
      </c>
    </row>
    <row r="13614" spans="1:12" x14ac:dyDescent="0.3">
      <c r="A13614" s="286" t="str">
        <f t="shared" si="424"/>
        <v>2019</v>
      </c>
      <c r="B13614" s="205" t="s">
        <v>679</v>
      </c>
      <c r="C13614" s="205" t="s">
        <v>680</v>
      </c>
      <c r="D13614" s="72" t="str">
        <f t="shared" si="425"/>
        <v>out/2019</v>
      </c>
      <c r="E13614" s="206">
        <v>43747</v>
      </c>
      <c r="F13614" s="205" t="s">
        <v>209</v>
      </c>
      <c r="G13614" s="205" t="s">
        <v>284</v>
      </c>
      <c r="H13614" s="207" t="s">
        <v>295</v>
      </c>
      <c r="I13614" s="207" t="s">
        <v>2125</v>
      </c>
      <c r="J13614" s="207">
        <v>-9.5</v>
      </c>
      <c r="K13614" s="79" t="str">
        <f>IFERROR(IFERROR(VLOOKUP(I13614,'DE-PARA'!B:D,3,0),VLOOKUP(I13614,'DE-PARA'!C:D,2,0)),"NÃO ENCONTRADO")</f>
        <v>Outras Saídas</v>
      </c>
      <c r="L13614" s="56" t="str">
        <f>VLOOKUP(K13614,'Base -Receita-Despesa'!$B:$AS,1,FALSE)</f>
        <v>Outras Saídas</v>
      </c>
    </row>
    <row r="13615" spans="1:12" x14ac:dyDescent="0.3">
      <c r="A13615" s="286" t="str">
        <f t="shared" si="424"/>
        <v>2019</v>
      </c>
      <c r="B13615" s="205" t="s">
        <v>679</v>
      </c>
      <c r="C13615" s="205" t="s">
        <v>680</v>
      </c>
      <c r="D13615" s="72" t="str">
        <f t="shared" si="425"/>
        <v>out/2019</v>
      </c>
      <c r="E13615" s="206">
        <v>43747</v>
      </c>
      <c r="F13615" s="205" t="s">
        <v>209</v>
      </c>
      <c r="G13615" s="205" t="s">
        <v>284</v>
      </c>
      <c r="H13615" s="207" t="s">
        <v>295</v>
      </c>
      <c r="I13615" s="207" t="s">
        <v>2125</v>
      </c>
      <c r="J13615" s="207">
        <v>-9.5</v>
      </c>
      <c r="K13615" s="79" t="str">
        <f>IFERROR(IFERROR(VLOOKUP(I13615,'DE-PARA'!B:D,3,0),VLOOKUP(I13615,'DE-PARA'!C:D,2,0)),"NÃO ENCONTRADO")</f>
        <v>Outras Saídas</v>
      </c>
      <c r="L13615" s="56" t="str">
        <f>VLOOKUP(K13615,'Base -Receita-Despesa'!$B:$AS,1,FALSE)</f>
        <v>Outras Saídas</v>
      </c>
    </row>
    <row r="13616" spans="1:12" x14ac:dyDescent="0.3">
      <c r="A13616" s="286" t="str">
        <f t="shared" si="424"/>
        <v>2019</v>
      </c>
      <c r="B13616" s="205" t="s">
        <v>679</v>
      </c>
      <c r="C13616" s="205" t="s">
        <v>680</v>
      </c>
      <c r="D13616" s="72" t="str">
        <f t="shared" si="425"/>
        <v>out/2019</v>
      </c>
      <c r="E13616" s="206">
        <v>43747</v>
      </c>
      <c r="F13616" s="205" t="s">
        <v>209</v>
      </c>
      <c r="G13616" s="205" t="s">
        <v>284</v>
      </c>
      <c r="H13616" s="207" t="s">
        <v>295</v>
      </c>
      <c r="I13616" s="207" t="s">
        <v>2125</v>
      </c>
      <c r="J13616" s="207">
        <v>-9.5</v>
      </c>
      <c r="K13616" s="79" t="str">
        <f>IFERROR(IFERROR(VLOOKUP(I13616,'DE-PARA'!B:D,3,0),VLOOKUP(I13616,'DE-PARA'!C:D,2,0)),"NÃO ENCONTRADO")</f>
        <v>Outras Saídas</v>
      </c>
      <c r="L13616" s="56" t="str">
        <f>VLOOKUP(K13616,'Base -Receita-Despesa'!$B:$AS,1,FALSE)</f>
        <v>Outras Saídas</v>
      </c>
    </row>
    <row r="13617" spans="1:12" x14ac:dyDescent="0.3">
      <c r="A13617" s="286" t="str">
        <f t="shared" si="424"/>
        <v>2019</v>
      </c>
      <c r="B13617" s="205" t="s">
        <v>679</v>
      </c>
      <c r="C13617" s="205" t="s">
        <v>680</v>
      </c>
      <c r="D13617" s="72" t="str">
        <f t="shared" si="425"/>
        <v>out/2019</v>
      </c>
      <c r="E13617" s="206">
        <v>43747</v>
      </c>
      <c r="F13617" s="205" t="s">
        <v>209</v>
      </c>
      <c r="G13617" s="205" t="s">
        <v>284</v>
      </c>
      <c r="H13617" s="207" t="s">
        <v>295</v>
      </c>
      <c r="I13617" s="207" t="s">
        <v>2125</v>
      </c>
      <c r="J13617" s="207">
        <v>-9.5</v>
      </c>
      <c r="K13617" s="79" t="str">
        <f>IFERROR(IFERROR(VLOOKUP(I13617,'DE-PARA'!B:D,3,0),VLOOKUP(I13617,'DE-PARA'!C:D,2,0)),"NÃO ENCONTRADO")</f>
        <v>Outras Saídas</v>
      </c>
      <c r="L13617" s="56" t="str">
        <f>VLOOKUP(K13617,'Base -Receita-Despesa'!$B:$AS,1,FALSE)</f>
        <v>Outras Saídas</v>
      </c>
    </row>
    <row r="13618" spans="1:12" x14ac:dyDescent="0.3">
      <c r="A13618" s="286" t="str">
        <f t="shared" si="424"/>
        <v>2019</v>
      </c>
      <c r="B13618" s="205" t="s">
        <v>679</v>
      </c>
      <c r="C13618" s="205" t="s">
        <v>680</v>
      </c>
      <c r="D13618" s="72" t="str">
        <f t="shared" si="425"/>
        <v>out/2019</v>
      </c>
      <c r="E13618" s="206">
        <v>43747</v>
      </c>
      <c r="F13618" s="205" t="s">
        <v>209</v>
      </c>
      <c r="G13618" s="205" t="s">
        <v>284</v>
      </c>
      <c r="H13618" s="207" t="s">
        <v>295</v>
      </c>
      <c r="I13618" s="207" t="s">
        <v>2125</v>
      </c>
      <c r="J13618" s="207">
        <v>-9.5</v>
      </c>
      <c r="K13618" s="79" t="str">
        <f>IFERROR(IFERROR(VLOOKUP(I13618,'DE-PARA'!B:D,3,0),VLOOKUP(I13618,'DE-PARA'!C:D,2,0)),"NÃO ENCONTRADO")</f>
        <v>Outras Saídas</v>
      </c>
      <c r="L13618" s="56" t="str">
        <f>VLOOKUP(K13618,'Base -Receita-Despesa'!$B:$AS,1,FALSE)</f>
        <v>Outras Saídas</v>
      </c>
    </row>
    <row r="13619" spans="1:12" x14ac:dyDescent="0.3">
      <c r="A13619" s="286" t="str">
        <f t="shared" si="424"/>
        <v>2019</v>
      </c>
      <c r="B13619" s="205" t="s">
        <v>679</v>
      </c>
      <c r="C13619" s="205" t="s">
        <v>680</v>
      </c>
      <c r="D13619" s="72" t="str">
        <f t="shared" si="425"/>
        <v>out/2019</v>
      </c>
      <c r="E13619" s="206">
        <v>43747</v>
      </c>
      <c r="F13619" s="205" t="s">
        <v>209</v>
      </c>
      <c r="G13619" s="205" t="s">
        <v>284</v>
      </c>
      <c r="H13619" s="207" t="s">
        <v>295</v>
      </c>
      <c r="I13619" s="207" t="s">
        <v>2125</v>
      </c>
      <c r="J13619" s="207">
        <v>-9.5</v>
      </c>
      <c r="K13619" s="79" t="str">
        <f>IFERROR(IFERROR(VLOOKUP(I13619,'DE-PARA'!B:D,3,0),VLOOKUP(I13619,'DE-PARA'!C:D,2,0)),"NÃO ENCONTRADO")</f>
        <v>Outras Saídas</v>
      </c>
      <c r="L13619" s="56" t="str">
        <f>VLOOKUP(K13619,'Base -Receita-Despesa'!$B:$AS,1,FALSE)</f>
        <v>Outras Saídas</v>
      </c>
    </row>
    <row r="13620" spans="1:12" x14ac:dyDescent="0.3">
      <c r="A13620" s="286" t="str">
        <f t="shared" si="424"/>
        <v>2019</v>
      </c>
      <c r="B13620" s="205" t="s">
        <v>679</v>
      </c>
      <c r="C13620" s="205" t="s">
        <v>680</v>
      </c>
      <c r="D13620" s="72" t="str">
        <f t="shared" si="425"/>
        <v>out/2019</v>
      </c>
      <c r="E13620" s="206">
        <v>43747</v>
      </c>
      <c r="F13620" s="205" t="s">
        <v>209</v>
      </c>
      <c r="G13620" s="205" t="s">
        <v>284</v>
      </c>
      <c r="H13620" s="207" t="s">
        <v>295</v>
      </c>
      <c r="I13620" s="207" t="s">
        <v>2125</v>
      </c>
      <c r="J13620" s="207">
        <v>-9.5</v>
      </c>
      <c r="K13620" s="79" t="str">
        <f>IFERROR(IFERROR(VLOOKUP(I13620,'DE-PARA'!B:D,3,0),VLOOKUP(I13620,'DE-PARA'!C:D,2,0)),"NÃO ENCONTRADO")</f>
        <v>Outras Saídas</v>
      </c>
      <c r="L13620" s="56" t="str">
        <f>VLOOKUP(K13620,'Base -Receita-Despesa'!$B:$AS,1,FALSE)</f>
        <v>Outras Saídas</v>
      </c>
    </row>
    <row r="13621" spans="1:12" x14ac:dyDescent="0.3">
      <c r="A13621" s="286" t="str">
        <f t="shared" si="424"/>
        <v>2019</v>
      </c>
      <c r="B13621" s="205" t="s">
        <v>679</v>
      </c>
      <c r="C13621" s="205" t="s">
        <v>680</v>
      </c>
      <c r="D13621" s="72" t="str">
        <f t="shared" si="425"/>
        <v>out/2019</v>
      </c>
      <c r="E13621" s="206">
        <v>43747</v>
      </c>
      <c r="F13621" s="205" t="s">
        <v>209</v>
      </c>
      <c r="G13621" s="205" t="s">
        <v>284</v>
      </c>
      <c r="H13621" s="207" t="s">
        <v>295</v>
      </c>
      <c r="I13621" s="207" t="s">
        <v>2125</v>
      </c>
      <c r="J13621" s="207">
        <v>-9.5</v>
      </c>
      <c r="K13621" s="79" t="str">
        <f>IFERROR(IFERROR(VLOOKUP(I13621,'DE-PARA'!B:D,3,0),VLOOKUP(I13621,'DE-PARA'!C:D,2,0)),"NÃO ENCONTRADO")</f>
        <v>Outras Saídas</v>
      </c>
      <c r="L13621" s="56" t="str">
        <f>VLOOKUP(K13621,'Base -Receita-Despesa'!$B:$AS,1,FALSE)</f>
        <v>Outras Saídas</v>
      </c>
    </row>
    <row r="13622" spans="1:12" x14ac:dyDescent="0.3">
      <c r="A13622" s="286" t="str">
        <f t="shared" si="424"/>
        <v>2019</v>
      </c>
      <c r="B13622" s="205" t="s">
        <v>679</v>
      </c>
      <c r="C13622" s="205" t="s">
        <v>680</v>
      </c>
      <c r="D13622" s="72" t="str">
        <f t="shared" si="425"/>
        <v>out/2019</v>
      </c>
      <c r="E13622" s="206">
        <v>43747</v>
      </c>
      <c r="F13622" s="205" t="s">
        <v>209</v>
      </c>
      <c r="G13622" s="205" t="s">
        <v>284</v>
      </c>
      <c r="H13622" s="207" t="s">
        <v>295</v>
      </c>
      <c r="I13622" s="207" t="s">
        <v>2125</v>
      </c>
      <c r="J13622" s="207">
        <v>-9.5</v>
      </c>
      <c r="K13622" s="79" t="str">
        <f>IFERROR(IFERROR(VLOOKUP(I13622,'DE-PARA'!B:D,3,0),VLOOKUP(I13622,'DE-PARA'!C:D,2,0)),"NÃO ENCONTRADO")</f>
        <v>Outras Saídas</v>
      </c>
      <c r="L13622" s="56" t="str">
        <f>VLOOKUP(K13622,'Base -Receita-Despesa'!$B:$AS,1,FALSE)</f>
        <v>Outras Saídas</v>
      </c>
    </row>
    <row r="13623" spans="1:12" x14ac:dyDescent="0.3">
      <c r="A13623" s="286" t="str">
        <f t="shared" ref="A13623:A13686" si="426">IF(K13623="NÃO ENCONTRADO",0,RIGHT(D13623,4))</f>
        <v>2019</v>
      </c>
      <c r="B13623" s="205" t="s">
        <v>679</v>
      </c>
      <c r="C13623" s="205" t="s">
        <v>680</v>
      </c>
      <c r="D13623" s="72" t="str">
        <f t="shared" si="425"/>
        <v>out/2019</v>
      </c>
      <c r="E13623" s="206">
        <v>43747</v>
      </c>
      <c r="F13623" s="205" t="s">
        <v>209</v>
      </c>
      <c r="G13623" s="205" t="s">
        <v>284</v>
      </c>
      <c r="H13623" s="207" t="s">
        <v>295</v>
      </c>
      <c r="I13623" s="207" t="s">
        <v>2125</v>
      </c>
      <c r="J13623" s="207">
        <v>-9.5</v>
      </c>
      <c r="K13623" s="79" t="str">
        <f>IFERROR(IFERROR(VLOOKUP(I13623,'DE-PARA'!B:D,3,0),VLOOKUP(I13623,'DE-PARA'!C:D,2,0)),"NÃO ENCONTRADO")</f>
        <v>Outras Saídas</v>
      </c>
      <c r="L13623" s="56" t="str">
        <f>VLOOKUP(K13623,'Base -Receita-Despesa'!$B:$AS,1,FALSE)</f>
        <v>Outras Saídas</v>
      </c>
    </row>
    <row r="13624" spans="1:12" x14ac:dyDescent="0.3">
      <c r="A13624" s="286" t="str">
        <f t="shared" si="426"/>
        <v>2019</v>
      </c>
      <c r="B13624" s="205" t="s">
        <v>679</v>
      </c>
      <c r="C13624" s="205" t="s">
        <v>680</v>
      </c>
      <c r="D13624" s="72" t="str">
        <f t="shared" si="425"/>
        <v>out/2019</v>
      </c>
      <c r="E13624" s="206">
        <v>43747</v>
      </c>
      <c r="F13624" s="205" t="s">
        <v>209</v>
      </c>
      <c r="G13624" s="205" t="s">
        <v>284</v>
      </c>
      <c r="H13624" s="207" t="s">
        <v>295</v>
      </c>
      <c r="I13624" s="207" t="s">
        <v>2125</v>
      </c>
      <c r="J13624" s="207">
        <v>-9.5</v>
      </c>
      <c r="K13624" s="79" t="str">
        <f>IFERROR(IFERROR(VLOOKUP(I13624,'DE-PARA'!B:D,3,0),VLOOKUP(I13624,'DE-PARA'!C:D,2,0)),"NÃO ENCONTRADO")</f>
        <v>Outras Saídas</v>
      </c>
      <c r="L13624" s="56" t="str">
        <f>VLOOKUP(K13624,'Base -Receita-Despesa'!$B:$AS,1,FALSE)</f>
        <v>Outras Saídas</v>
      </c>
    </row>
    <row r="13625" spans="1:12" x14ac:dyDescent="0.3">
      <c r="A13625" s="286" t="str">
        <f t="shared" si="426"/>
        <v>2019</v>
      </c>
      <c r="B13625" s="205" t="s">
        <v>679</v>
      </c>
      <c r="C13625" s="205" t="s">
        <v>680</v>
      </c>
      <c r="D13625" s="72" t="str">
        <f t="shared" si="425"/>
        <v>out/2019</v>
      </c>
      <c r="E13625" s="206">
        <v>43747</v>
      </c>
      <c r="F13625" s="205" t="s">
        <v>209</v>
      </c>
      <c r="G13625" s="205" t="s">
        <v>284</v>
      </c>
      <c r="H13625" s="207" t="s">
        <v>295</v>
      </c>
      <c r="I13625" s="207" t="s">
        <v>2125</v>
      </c>
      <c r="J13625" s="207">
        <v>-9.5</v>
      </c>
      <c r="K13625" s="79" t="str">
        <f>IFERROR(IFERROR(VLOOKUP(I13625,'DE-PARA'!B:D,3,0),VLOOKUP(I13625,'DE-PARA'!C:D,2,0)),"NÃO ENCONTRADO")</f>
        <v>Outras Saídas</v>
      </c>
      <c r="L13625" s="56" t="str">
        <f>VLOOKUP(K13625,'Base -Receita-Despesa'!$B:$AS,1,FALSE)</f>
        <v>Outras Saídas</v>
      </c>
    </row>
    <row r="13626" spans="1:12" x14ac:dyDescent="0.3">
      <c r="A13626" s="286" t="str">
        <f t="shared" si="426"/>
        <v>2019</v>
      </c>
      <c r="B13626" s="205" t="s">
        <v>679</v>
      </c>
      <c r="C13626" s="205" t="s">
        <v>680</v>
      </c>
      <c r="D13626" s="72" t="str">
        <f t="shared" si="425"/>
        <v>out/2019</v>
      </c>
      <c r="E13626" s="206">
        <v>43747</v>
      </c>
      <c r="F13626" s="205" t="s">
        <v>209</v>
      </c>
      <c r="G13626" s="205" t="s">
        <v>284</v>
      </c>
      <c r="H13626" s="207" t="s">
        <v>295</v>
      </c>
      <c r="I13626" s="207" t="s">
        <v>2125</v>
      </c>
      <c r="J13626" s="207">
        <v>-9.5</v>
      </c>
      <c r="K13626" s="79" t="str">
        <f>IFERROR(IFERROR(VLOOKUP(I13626,'DE-PARA'!B:D,3,0),VLOOKUP(I13626,'DE-PARA'!C:D,2,0)),"NÃO ENCONTRADO")</f>
        <v>Outras Saídas</v>
      </c>
      <c r="L13626" s="56" t="str">
        <f>VLOOKUP(K13626,'Base -Receita-Despesa'!$B:$AS,1,FALSE)</f>
        <v>Outras Saídas</v>
      </c>
    </row>
    <row r="13627" spans="1:12" x14ac:dyDescent="0.3">
      <c r="A13627" s="286" t="str">
        <f t="shared" si="426"/>
        <v>2019</v>
      </c>
      <c r="B13627" s="205" t="s">
        <v>679</v>
      </c>
      <c r="C13627" s="205" t="s">
        <v>680</v>
      </c>
      <c r="D13627" s="72" t="str">
        <f t="shared" si="425"/>
        <v>out/2019</v>
      </c>
      <c r="E13627" s="206">
        <v>43747</v>
      </c>
      <c r="F13627" s="205" t="s">
        <v>209</v>
      </c>
      <c r="G13627" s="205" t="s">
        <v>284</v>
      </c>
      <c r="H13627" s="207" t="s">
        <v>295</v>
      </c>
      <c r="I13627" s="207" t="s">
        <v>2125</v>
      </c>
      <c r="J13627" s="207">
        <v>-9.5</v>
      </c>
      <c r="K13627" s="79" t="str">
        <f>IFERROR(IFERROR(VLOOKUP(I13627,'DE-PARA'!B:D,3,0),VLOOKUP(I13627,'DE-PARA'!C:D,2,0)),"NÃO ENCONTRADO")</f>
        <v>Outras Saídas</v>
      </c>
      <c r="L13627" s="56" t="str">
        <f>VLOOKUP(K13627,'Base -Receita-Despesa'!$B:$AS,1,FALSE)</f>
        <v>Outras Saídas</v>
      </c>
    </row>
    <row r="13628" spans="1:12" x14ac:dyDescent="0.3">
      <c r="A13628" s="286" t="str">
        <f t="shared" si="426"/>
        <v>2019</v>
      </c>
      <c r="B13628" s="205" t="s">
        <v>679</v>
      </c>
      <c r="C13628" s="205" t="s">
        <v>680</v>
      </c>
      <c r="D13628" s="72" t="str">
        <f t="shared" si="425"/>
        <v>out/2019</v>
      </c>
      <c r="E13628" s="206">
        <v>43747</v>
      </c>
      <c r="F13628" s="205" t="s">
        <v>209</v>
      </c>
      <c r="G13628" s="205" t="s">
        <v>284</v>
      </c>
      <c r="H13628" s="207" t="s">
        <v>295</v>
      </c>
      <c r="I13628" s="207" t="s">
        <v>2125</v>
      </c>
      <c r="J13628" s="207">
        <v>-9.5</v>
      </c>
      <c r="K13628" s="79" t="str">
        <f>IFERROR(IFERROR(VLOOKUP(I13628,'DE-PARA'!B:D,3,0),VLOOKUP(I13628,'DE-PARA'!C:D,2,0)),"NÃO ENCONTRADO")</f>
        <v>Outras Saídas</v>
      </c>
      <c r="L13628" s="56" t="str">
        <f>VLOOKUP(K13628,'Base -Receita-Despesa'!$B:$AS,1,FALSE)</f>
        <v>Outras Saídas</v>
      </c>
    </row>
    <row r="13629" spans="1:12" x14ac:dyDescent="0.3">
      <c r="A13629" s="286" t="str">
        <f t="shared" si="426"/>
        <v>2019</v>
      </c>
      <c r="B13629" s="205" t="s">
        <v>679</v>
      </c>
      <c r="C13629" s="205" t="s">
        <v>680</v>
      </c>
      <c r="D13629" s="72" t="str">
        <f t="shared" si="425"/>
        <v>out/2019</v>
      </c>
      <c r="E13629" s="206">
        <v>43747</v>
      </c>
      <c r="F13629" s="205" t="s">
        <v>209</v>
      </c>
      <c r="G13629" s="205" t="s">
        <v>284</v>
      </c>
      <c r="H13629" s="207" t="s">
        <v>295</v>
      </c>
      <c r="I13629" s="207" t="s">
        <v>2125</v>
      </c>
      <c r="J13629" s="207">
        <v>-9.5</v>
      </c>
      <c r="K13629" s="79" t="str">
        <f>IFERROR(IFERROR(VLOOKUP(I13629,'DE-PARA'!B:D,3,0),VLOOKUP(I13629,'DE-PARA'!C:D,2,0)),"NÃO ENCONTRADO")</f>
        <v>Outras Saídas</v>
      </c>
      <c r="L13629" s="56" t="str">
        <f>VLOOKUP(K13629,'Base -Receita-Despesa'!$B:$AS,1,FALSE)</f>
        <v>Outras Saídas</v>
      </c>
    </row>
    <row r="13630" spans="1:12" x14ac:dyDescent="0.3">
      <c r="A13630" s="286" t="str">
        <f t="shared" si="426"/>
        <v>2019</v>
      </c>
      <c r="B13630" s="205" t="s">
        <v>679</v>
      </c>
      <c r="C13630" s="205" t="s">
        <v>680</v>
      </c>
      <c r="D13630" s="72" t="str">
        <f t="shared" si="425"/>
        <v>out/2019</v>
      </c>
      <c r="E13630" s="206">
        <v>43747</v>
      </c>
      <c r="F13630" s="205" t="s">
        <v>209</v>
      </c>
      <c r="G13630" s="205" t="s">
        <v>284</v>
      </c>
      <c r="H13630" s="207" t="s">
        <v>295</v>
      </c>
      <c r="I13630" s="207" t="s">
        <v>2125</v>
      </c>
      <c r="J13630" s="207">
        <v>-9.5</v>
      </c>
      <c r="K13630" s="79" t="str">
        <f>IFERROR(IFERROR(VLOOKUP(I13630,'DE-PARA'!B:D,3,0),VLOOKUP(I13630,'DE-PARA'!C:D,2,0)),"NÃO ENCONTRADO")</f>
        <v>Outras Saídas</v>
      </c>
      <c r="L13630" s="56" t="str">
        <f>VLOOKUP(K13630,'Base -Receita-Despesa'!$B:$AS,1,FALSE)</f>
        <v>Outras Saídas</v>
      </c>
    </row>
    <row r="13631" spans="1:12" x14ac:dyDescent="0.3">
      <c r="A13631" s="286" t="str">
        <f t="shared" si="426"/>
        <v>2019</v>
      </c>
      <c r="B13631" s="205" t="s">
        <v>679</v>
      </c>
      <c r="C13631" s="205" t="s">
        <v>680</v>
      </c>
      <c r="D13631" s="72" t="str">
        <f t="shared" si="425"/>
        <v>out/2019</v>
      </c>
      <c r="E13631" s="206">
        <v>43747</v>
      </c>
      <c r="F13631" s="205" t="s">
        <v>209</v>
      </c>
      <c r="G13631" s="205" t="s">
        <v>284</v>
      </c>
      <c r="H13631" s="207" t="s">
        <v>295</v>
      </c>
      <c r="I13631" s="207" t="s">
        <v>2125</v>
      </c>
      <c r="J13631" s="207">
        <v>-9.5</v>
      </c>
      <c r="K13631" s="79" t="str">
        <f>IFERROR(IFERROR(VLOOKUP(I13631,'DE-PARA'!B:D,3,0),VLOOKUP(I13631,'DE-PARA'!C:D,2,0)),"NÃO ENCONTRADO")</f>
        <v>Outras Saídas</v>
      </c>
      <c r="L13631" s="56" t="str">
        <f>VLOOKUP(K13631,'Base -Receita-Despesa'!$B:$AS,1,FALSE)</f>
        <v>Outras Saídas</v>
      </c>
    </row>
    <row r="13632" spans="1:12" x14ac:dyDescent="0.3">
      <c r="A13632" s="286" t="str">
        <f t="shared" si="426"/>
        <v>2019</v>
      </c>
      <c r="B13632" s="205" t="s">
        <v>679</v>
      </c>
      <c r="C13632" s="205" t="s">
        <v>680</v>
      </c>
      <c r="D13632" s="72" t="str">
        <f t="shared" si="425"/>
        <v>out/2019</v>
      </c>
      <c r="E13632" s="206">
        <v>43747</v>
      </c>
      <c r="F13632" s="205" t="s">
        <v>209</v>
      </c>
      <c r="G13632" s="205" t="s">
        <v>284</v>
      </c>
      <c r="H13632" s="207" t="s">
        <v>295</v>
      </c>
      <c r="I13632" s="207" t="s">
        <v>2125</v>
      </c>
      <c r="J13632" s="207">
        <v>-9.5</v>
      </c>
      <c r="K13632" s="79" t="str">
        <f>IFERROR(IFERROR(VLOOKUP(I13632,'DE-PARA'!B:D,3,0),VLOOKUP(I13632,'DE-PARA'!C:D,2,0)),"NÃO ENCONTRADO")</f>
        <v>Outras Saídas</v>
      </c>
      <c r="L13632" s="56" t="str">
        <f>VLOOKUP(K13632,'Base -Receita-Despesa'!$B:$AS,1,FALSE)</f>
        <v>Outras Saídas</v>
      </c>
    </row>
    <row r="13633" spans="1:12" x14ac:dyDescent="0.3">
      <c r="A13633" s="286" t="str">
        <f t="shared" si="426"/>
        <v>2019</v>
      </c>
      <c r="B13633" s="205" t="s">
        <v>679</v>
      </c>
      <c r="C13633" s="205" t="s">
        <v>680</v>
      </c>
      <c r="D13633" s="72" t="str">
        <f t="shared" si="425"/>
        <v>out/2019</v>
      </c>
      <c r="E13633" s="206">
        <v>43747</v>
      </c>
      <c r="F13633" s="205" t="s">
        <v>209</v>
      </c>
      <c r="G13633" s="205" t="s">
        <v>284</v>
      </c>
      <c r="H13633" s="207" t="s">
        <v>295</v>
      </c>
      <c r="I13633" s="207" t="s">
        <v>2125</v>
      </c>
      <c r="J13633" s="207">
        <v>-9.5</v>
      </c>
      <c r="K13633" s="79" t="str">
        <f>IFERROR(IFERROR(VLOOKUP(I13633,'DE-PARA'!B:D,3,0),VLOOKUP(I13633,'DE-PARA'!C:D,2,0)),"NÃO ENCONTRADO")</f>
        <v>Outras Saídas</v>
      </c>
      <c r="L13633" s="56" t="str">
        <f>VLOOKUP(K13633,'Base -Receita-Despesa'!$B:$AS,1,FALSE)</f>
        <v>Outras Saídas</v>
      </c>
    </row>
    <row r="13634" spans="1:12" x14ac:dyDescent="0.3">
      <c r="A13634" s="286" t="str">
        <f t="shared" si="426"/>
        <v>2019</v>
      </c>
      <c r="B13634" s="205" t="s">
        <v>679</v>
      </c>
      <c r="C13634" s="205" t="s">
        <v>680</v>
      </c>
      <c r="D13634" s="72" t="str">
        <f t="shared" si="425"/>
        <v>out/2019</v>
      </c>
      <c r="E13634" s="206">
        <v>43747</v>
      </c>
      <c r="F13634" s="205" t="s">
        <v>209</v>
      </c>
      <c r="G13634" s="205" t="s">
        <v>284</v>
      </c>
      <c r="H13634" s="207" t="s">
        <v>295</v>
      </c>
      <c r="I13634" s="207" t="s">
        <v>2125</v>
      </c>
      <c r="J13634" s="207">
        <v>-9.5</v>
      </c>
      <c r="K13634" s="79" t="str">
        <f>IFERROR(IFERROR(VLOOKUP(I13634,'DE-PARA'!B:D,3,0),VLOOKUP(I13634,'DE-PARA'!C:D,2,0)),"NÃO ENCONTRADO")</f>
        <v>Outras Saídas</v>
      </c>
      <c r="L13634" s="56" t="str">
        <f>VLOOKUP(K13634,'Base -Receita-Despesa'!$B:$AS,1,FALSE)</f>
        <v>Outras Saídas</v>
      </c>
    </row>
    <row r="13635" spans="1:12" x14ac:dyDescent="0.3">
      <c r="A13635" s="286" t="str">
        <f t="shared" si="426"/>
        <v>2019</v>
      </c>
      <c r="B13635" s="205" t="s">
        <v>679</v>
      </c>
      <c r="C13635" s="205" t="s">
        <v>680</v>
      </c>
      <c r="D13635" s="72" t="str">
        <f t="shared" si="425"/>
        <v>out/2019</v>
      </c>
      <c r="E13635" s="206">
        <v>43747</v>
      </c>
      <c r="F13635" s="205" t="s">
        <v>209</v>
      </c>
      <c r="G13635" s="205" t="s">
        <v>284</v>
      </c>
      <c r="H13635" s="207" t="s">
        <v>295</v>
      </c>
      <c r="I13635" s="207" t="s">
        <v>2125</v>
      </c>
      <c r="J13635" s="207">
        <v>-9.5</v>
      </c>
      <c r="K13635" s="79" t="str">
        <f>IFERROR(IFERROR(VLOOKUP(I13635,'DE-PARA'!B:D,3,0),VLOOKUP(I13635,'DE-PARA'!C:D,2,0)),"NÃO ENCONTRADO")</f>
        <v>Outras Saídas</v>
      </c>
      <c r="L13635" s="56" t="str">
        <f>VLOOKUP(K13635,'Base -Receita-Despesa'!$B:$AS,1,FALSE)</f>
        <v>Outras Saídas</v>
      </c>
    </row>
    <row r="13636" spans="1:12" x14ac:dyDescent="0.3">
      <c r="A13636" s="286" t="str">
        <f t="shared" si="426"/>
        <v>2019</v>
      </c>
      <c r="B13636" s="205" t="s">
        <v>679</v>
      </c>
      <c r="C13636" s="205" t="s">
        <v>680</v>
      </c>
      <c r="D13636" s="72" t="str">
        <f t="shared" ref="D13636:D13699" si="427">TEXT(E13636,"mmm/aaaa")</f>
        <v>out/2019</v>
      </c>
      <c r="E13636" s="206">
        <v>43747</v>
      </c>
      <c r="F13636" s="205" t="s">
        <v>209</v>
      </c>
      <c r="G13636" s="205" t="s">
        <v>284</v>
      </c>
      <c r="H13636" s="207" t="s">
        <v>295</v>
      </c>
      <c r="I13636" s="207" t="s">
        <v>2125</v>
      </c>
      <c r="J13636" s="207">
        <v>-9.5</v>
      </c>
      <c r="K13636" s="79" t="str">
        <f>IFERROR(IFERROR(VLOOKUP(I13636,'DE-PARA'!B:D,3,0),VLOOKUP(I13636,'DE-PARA'!C:D,2,0)),"NÃO ENCONTRADO")</f>
        <v>Outras Saídas</v>
      </c>
      <c r="L13636" s="56" t="str">
        <f>VLOOKUP(K13636,'Base -Receita-Despesa'!$B:$AS,1,FALSE)</f>
        <v>Outras Saídas</v>
      </c>
    </row>
    <row r="13637" spans="1:12" x14ac:dyDescent="0.3">
      <c r="A13637" s="286" t="str">
        <f t="shared" si="426"/>
        <v>2019</v>
      </c>
      <c r="B13637" s="205" t="s">
        <v>679</v>
      </c>
      <c r="C13637" s="205" t="s">
        <v>680</v>
      </c>
      <c r="D13637" s="72" t="str">
        <f t="shared" si="427"/>
        <v>out/2019</v>
      </c>
      <c r="E13637" s="206">
        <v>43747</v>
      </c>
      <c r="F13637" s="205" t="s">
        <v>209</v>
      </c>
      <c r="G13637" s="205" t="s">
        <v>284</v>
      </c>
      <c r="H13637" s="207" t="s">
        <v>295</v>
      </c>
      <c r="I13637" s="207" t="s">
        <v>2125</v>
      </c>
      <c r="J13637" s="207">
        <v>-9.5</v>
      </c>
      <c r="K13637" s="79" t="str">
        <f>IFERROR(IFERROR(VLOOKUP(I13637,'DE-PARA'!B:D,3,0),VLOOKUP(I13637,'DE-PARA'!C:D,2,0)),"NÃO ENCONTRADO")</f>
        <v>Outras Saídas</v>
      </c>
      <c r="L13637" s="56" t="str">
        <f>VLOOKUP(K13637,'Base -Receita-Despesa'!$B:$AS,1,FALSE)</f>
        <v>Outras Saídas</v>
      </c>
    </row>
    <row r="13638" spans="1:12" x14ac:dyDescent="0.3">
      <c r="A13638" s="286" t="str">
        <f t="shared" si="426"/>
        <v>2019</v>
      </c>
      <c r="B13638" s="205" t="s">
        <v>679</v>
      </c>
      <c r="C13638" s="205" t="s">
        <v>680</v>
      </c>
      <c r="D13638" s="72" t="str">
        <f t="shared" si="427"/>
        <v>out/2019</v>
      </c>
      <c r="E13638" s="206">
        <v>43747</v>
      </c>
      <c r="F13638" s="205" t="s">
        <v>209</v>
      </c>
      <c r="G13638" s="205" t="s">
        <v>284</v>
      </c>
      <c r="H13638" s="207" t="s">
        <v>295</v>
      </c>
      <c r="I13638" s="207" t="s">
        <v>2125</v>
      </c>
      <c r="J13638" s="207">
        <v>-9.5</v>
      </c>
      <c r="K13638" s="79" t="str">
        <f>IFERROR(IFERROR(VLOOKUP(I13638,'DE-PARA'!B:D,3,0),VLOOKUP(I13638,'DE-PARA'!C:D,2,0)),"NÃO ENCONTRADO")</f>
        <v>Outras Saídas</v>
      </c>
      <c r="L13638" s="56" t="str">
        <f>VLOOKUP(K13638,'Base -Receita-Despesa'!$B:$AS,1,FALSE)</f>
        <v>Outras Saídas</v>
      </c>
    </row>
    <row r="13639" spans="1:12" x14ac:dyDescent="0.3">
      <c r="A13639" s="286" t="str">
        <f t="shared" si="426"/>
        <v>2019</v>
      </c>
      <c r="B13639" s="205" t="s">
        <v>679</v>
      </c>
      <c r="C13639" s="205" t="s">
        <v>680</v>
      </c>
      <c r="D13639" s="72" t="str">
        <f t="shared" si="427"/>
        <v>out/2019</v>
      </c>
      <c r="E13639" s="206">
        <v>43747</v>
      </c>
      <c r="F13639" s="205" t="s">
        <v>209</v>
      </c>
      <c r="G13639" s="205" t="s">
        <v>284</v>
      </c>
      <c r="H13639" s="207" t="s">
        <v>295</v>
      </c>
      <c r="I13639" s="207" t="s">
        <v>2125</v>
      </c>
      <c r="J13639" s="207">
        <v>-9.5</v>
      </c>
      <c r="K13639" s="79" t="str">
        <f>IFERROR(IFERROR(VLOOKUP(I13639,'DE-PARA'!B:D,3,0),VLOOKUP(I13639,'DE-PARA'!C:D,2,0)),"NÃO ENCONTRADO")</f>
        <v>Outras Saídas</v>
      </c>
      <c r="L13639" s="56" t="str">
        <f>VLOOKUP(K13639,'Base -Receita-Despesa'!$B:$AS,1,FALSE)</f>
        <v>Outras Saídas</v>
      </c>
    </row>
    <row r="13640" spans="1:12" x14ac:dyDescent="0.3">
      <c r="A13640" s="286" t="str">
        <f t="shared" si="426"/>
        <v>2019</v>
      </c>
      <c r="B13640" s="205" t="s">
        <v>679</v>
      </c>
      <c r="C13640" s="205" t="s">
        <v>680</v>
      </c>
      <c r="D13640" s="72" t="str">
        <f t="shared" si="427"/>
        <v>out/2019</v>
      </c>
      <c r="E13640" s="206">
        <v>43747</v>
      </c>
      <c r="F13640" s="205" t="s">
        <v>513</v>
      </c>
      <c r="G13640" s="205" t="s">
        <v>284</v>
      </c>
      <c r="H13640" s="207" t="s">
        <v>203</v>
      </c>
      <c r="I13640" s="207" t="s">
        <v>289</v>
      </c>
      <c r="J13640" s="208">
        <v>280234.58</v>
      </c>
      <c r="K13640" s="79" t="str">
        <f>IFERROR(IFERROR(VLOOKUP(I13640,'DE-PARA'!B:D,3,0),VLOOKUP(I13640,'DE-PARA'!C:D,2,0)),"NÃO ENCONTRADO")</f>
        <v>Entrada Conta Aplicação (+)</v>
      </c>
      <c r="L13640" s="56" t="str">
        <f>VLOOKUP(K13640,'Base -Receita-Despesa'!$B:$AS,1,FALSE)</f>
        <v>ENTRADA CONTA APLICAÇÃO (+)</v>
      </c>
    </row>
    <row r="13641" spans="1:12" x14ac:dyDescent="0.3">
      <c r="A13641" s="286" t="str">
        <f t="shared" si="426"/>
        <v>2019</v>
      </c>
      <c r="B13641" s="205" t="s">
        <v>679</v>
      </c>
      <c r="C13641" s="205" t="s">
        <v>680</v>
      </c>
      <c r="D13641" s="72" t="str">
        <f t="shared" si="427"/>
        <v>out/2019</v>
      </c>
      <c r="E13641" s="206">
        <v>43748</v>
      </c>
      <c r="F13641" s="205" t="s">
        <v>1874</v>
      </c>
      <c r="G13641" s="205" t="s">
        <v>284</v>
      </c>
      <c r="H13641" s="207" t="s">
        <v>692</v>
      </c>
      <c r="I13641" s="207" t="s">
        <v>126</v>
      </c>
      <c r="J13641" s="208">
        <v>-4255.2</v>
      </c>
      <c r="K13641" s="79" t="str">
        <f>IFERROR(IFERROR(VLOOKUP(I13641,'DE-PARA'!B:D,3,0),VLOOKUP(I13641,'DE-PARA'!C:D,2,0)),"NÃO ENCONTRADO")</f>
        <v>Rescisões Trabalhistas</v>
      </c>
      <c r="L13641" s="56" t="str">
        <f>VLOOKUP(K13641,'Base -Receita-Despesa'!$B:$AS,1,FALSE)</f>
        <v>Rescisões Trabalhistas</v>
      </c>
    </row>
    <row r="13642" spans="1:12" x14ac:dyDescent="0.3">
      <c r="A13642" s="286" t="str">
        <f t="shared" si="426"/>
        <v>2019</v>
      </c>
      <c r="B13642" s="205" t="s">
        <v>679</v>
      </c>
      <c r="C13642" s="205" t="s">
        <v>680</v>
      </c>
      <c r="D13642" s="72" t="str">
        <f t="shared" si="427"/>
        <v>out/2019</v>
      </c>
      <c r="E13642" s="206">
        <v>43748</v>
      </c>
      <c r="F13642" s="205">
        <v>1.26025419283052E+16</v>
      </c>
      <c r="G13642" s="205" t="s">
        <v>284</v>
      </c>
      <c r="H13642" s="207" t="s">
        <v>394</v>
      </c>
      <c r="I13642" s="207" t="s">
        <v>188</v>
      </c>
      <c r="J13642" s="207">
        <v>-247.63</v>
      </c>
      <c r="K13642" s="79" t="str">
        <f>IFERROR(IFERROR(VLOOKUP(I13642,'DE-PARA'!B:D,3,0),VLOOKUP(I13642,'DE-PARA'!C:D,2,0)),"NÃO ENCONTRADO")</f>
        <v>Tributos, Taxas e Contribuições</v>
      </c>
      <c r="L13642" s="56" t="str">
        <f>VLOOKUP(K13642,'Base -Receita-Despesa'!$B:$AS,1,FALSE)</f>
        <v>Tributos, Taxas e Contribuições</v>
      </c>
    </row>
    <row r="13643" spans="1:12" x14ac:dyDescent="0.3">
      <c r="A13643" s="286" t="str">
        <f t="shared" si="426"/>
        <v>2019</v>
      </c>
      <c r="B13643" s="205" t="s">
        <v>679</v>
      </c>
      <c r="C13643" s="205" t="s">
        <v>680</v>
      </c>
      <c r="D13643" s="72" t="str">
        <f t="shared" si="427"/>
        <v>out/2019</v>
      </c>
      <c r="E13643" s="206">
        <v>43748</v>
      </c>
      <c r="F13643" s="205" t="s">
        <v>577</v>
      </c>
      <c r="G13643" s="205" t="s">
        <v>284</v>
      </c>
      <c r="H13643" s="207" t="s">
        <v>692</v>
      </c>
      <c r="I13643" s="207" t="s">
        <v>126</v>
      </c>
      <c r="J13643" s="208">
        <v>-15227.43</v>
      </c>
      <c r="K13643" s="79" t="str">
        <f>IFERROR(IFERROR(VLOOKUP(I13643,'DE-PARA'!B:D,3,0),VLOOKUP(I13643,'DE-PARA'!C:D,2,0)),"NÃO ENCONTRADO")</f>
        <v>Rescisões Trabalhistas</v>
      </c>
      <c r="L13643" s="56" t="str">
        <f>VLOOKUP(K13643,'Base -Receita-Despesa'!$B:$AS,1,FALSE)</f>
        <v>Rescisões Trabalhistas</v>
      </c>
    </row>
    <row r="13644" spans="1:12" x14ac:dyDescent="0.3">
      <c r="A13644" s="286" t="str">
        <f t="shared" si="426"/>
        <v>2019</v>
      </c>
      <c r="B13644" s="205" t="s">
        <v>679</v>
      </c>
      <c r="C13644" s="205" t="s">
        <v>680</v>
      </c>
      <c r="D13644" s="72" t="str">
        <f t="shared" si="427"/>
        <v>out/2019</v>
      </c>
      <c r="E13644" s="206">
        <v>43748</v>
      </c>
      <c r="F13644" s="205" t="s">
        <v>577</v>
      </c>
      <c r="G13644" s="205" t="s">
        <v>284</v>
      </c>
      <c r="H13644" s="207" t="s">
        <v>2353</v>
      </c>
      <c r="I13644" s="207" t="s">
        <v>126</v>
      </c>
      <c r="J13644" s="208">
        <v>-6002.46</v>
      </c>
      <c r="K13644" s="79" t="str">
        <f>IFERROR(IFERROR(VLOOKUP(I13644,'DE-PARA'!B:D,3,0),VLOOKUP(I13644,'DE-PARA'!C:D,2,0)),"NÃO ENCONTRADO")</f>
        <v>Rescisões Trabalhistas</v>
      </c>
      <c r="L13644" s="56" t="str">
        <f>VLOOKUP(K13644,'Base -Receita-Despesa'!$B:$AS,1,FALSE)</f>
        <v>Rescisões Trabalhistas</v>
      </c>
    </row>
    <row r="13645" spans="1:12" x14ac:dyDescent="0.3">
      <c r="A13645" s="286" t="str">
        <f t="shared" si="426"/>
        <v>2019</v>
      </c>
      <c r="B13645" s="205" t="s">
        <v>679</v>
      </c>
      <c r="C13645" s="205" t="s">
        <v>680</v>
      </c>
      <c r="D13645" s="72" t="str">
        <f t="shared" si="427"/>
        <v>out/2019</v>
      </c>
      <c r="E13645" s="206">
        <v>43748</v>
      </c>
      <c r="F13645" s="205">
        <v>72121</v>
      </c>
      <c r="G13645" s="205" t="s">
        <v>284</v>
      </c>
      <c r="H13645" s="207" t="s">
        <v>1034</v>
      </c>
      <c r="I13645" s="207" t="s">
        <v>239</v>
      </c>
      <c r="J13645" s="208">
        <v>-5175.59</v>
      </c>
      <c r="K13645" s="79" t="str">
        <f>IFERROR(IFERROR(VLOOKUP(I13645,'DE-PARA'!B:D,3,0),VLOOKUP(I13645,'DE-PARA'!C:D,2,0)),"NÃO ENCONTRADO")</f>
        <v>Materiais</v>
      </c>
      <c r="L13645" s="56" t="str">
        <f>VLOOKUP(K13645,'Base -Receita-Despesa'!$B:$AS,1,FALSE)</f>
        <v>Materiais</v>
      </c>
    </row>
    <row r="13646" spans="1:12" x14ac:dyDescent="0.3">
      <c r="A13646" s="286" t="str">
        <f t="shared" si="426"/>
        <v>2019</v>
      </c>
      <c r="B13646" s="205" t="s">
        <v>679</v>
      </c>
      <c r="C13646" s="205" t="s">
        <v>680</v>
      </c>
      <c r="D13646" s="72" t="str">
        <f t="shared" si="427"/>
        <v>out/2019</v>
      </c>
      <c r="E13646" s="206">
        <v>43748</v>
      </c>
      <c r="F13646" s="205">
        <v>6854</v>
      </c>
      <c r="G13646" s="205" t="s">
        <v>284</v>
      </c>
      <c r="H13646" s="207" t="s">
        <v>2354</v>
      </c>
      <c r="I13646" s="207" t="s">
        <v>135</v>
      </c>
      <c r="J13646" s="208">
        <v>-2769.68</v>
      </c>
      <c r="K13646" s="79" t="str">
        <f>IFERROR(IFERROR(VLOOKUP(I13646,'DE-PARA'!B:D,3,0),VLOOKUP(I13646,'DE-PARA'!C:D,2,0)),"NÃO ENCONTRADO")</f>
        <v>Concessionárias (água, luz e telefone)</v>
      </c>
      <c r="L13646" s="56" t="str">
        <f>VLOOKUP(K13646,'Base -Receita-Despesa'!$B:$AS,1,FALSE)</f>
        <v>Concessionárias (água, luz e telefone)</v>
      </c>
    </row>
    <row r="13647" spans="1:12" x14ac:dyDescent="0.3">
      <c r="A13647" s="286" t="str">
        <f t="shared" si="426"/>
        <v>2019</v>
      </c>
      <c r="B13647" s="205" t="s">
        <v>679</v>
      </c>
      <c r="C13647" s="205" t="s">
        <v>680</v>
      </c>
      <c r="D13647" s="72" t="str">
        <f t="shared" si="427"/>
        <v>out/2019</v>
      </c>
      <c r="E13647" s="206">
        <v>43748</v>
      </c>
      <c r="F13647" s="205">
        <v>19197</v>
      </c>
      <c r="G13647" s="205" t="s">
        <v>284</v>
      </c>
      <c r="H13647" s="207" t="s">
        <v>386</v>
      </c>
      <c r="I13647" s="207" t="s">
        <v>237</v>
      </c>
      <c r="J13647" s="208">
        <v>-20360.060000000001</v>
      </c>
      <c r="K13647" s="79" t="str">
        <f>IFERROR(IFERROR(VLOOKUP(I13647,'DE-PARA'!B:D,3,0),VLOOKUP(I13647,'DE-PARA'!C:D,2,0)),"NÃO ENCONTRADO")</f>
        <v>Materiais</v>
      </c>
      <c r="L13647" s="56" t="str">
        <f>VLOOKUP(K13647,'Base -Receita-Despesa'!$B:$AS,1,FALSE)</f>
        <v>Materiais</v>
      </c>
    </row>
    <row r="13648" spans="1:12" x14ac:dyDescent="0.3">
      <c r="A13648" s="286" t="str">
        <f t="shared" si="426"/>
        <v>2019</v>
      </c>
      <c r="B13648" s="205" t="s">
        <v>679</v>
      </c>
      <c r="C13648" s="205" t="s">
        <v>680</v>
      </c>
      <c r="D13648" s="72" t="str">
        <f t="shared" si="427"/>
        <v>out/2019</v>
      </c>
      <c r="E13648" s="206">
        <v>43748</v>
      </c>
      <c r="F13648" s="205">
        <v>19245</v>
      </c>
      <c r="G13648" s="205" t="s">
        <v>284</v>
      </c>
      <c r="H13648" s="207" t="s">
        <v>386</v>
      </c>
      <c r="I13648" s="207" t="s">
        <v>237</v>
      </c>
      <c r="J13648" s="208">
        <v>-2660.16</v>
      </c>
      <c r="K13648" s="79" t="str">
        <f>IFERROR(IFERROR(VLOOKUP(I13648,'DE-PARA'!B:D,3,0),VLOOKUP(I13648,'DE-PARA'!C:D,2,0)),"NÃO ENCONTRADO")</f>
        <v>Materiais</v>
      </c>
      <c r="L13648" s="56" t="str">
        <f>VLOOKUP(K13648,'Base -Receita-Despesa'!$B:$AS,1,FALSE)</f>
        <v>Materiais</v>
      </c>
    </row>
    <row r="13649" spans="1:12" x14ac:dyDescent="0.3">
      <c r="A13649" s="286" t="str">
        <f t="shared" si="426"/>
        <v>2019</v>
      </c>
      <c r="B13649" s="205" t="s">
        <v>679</v>
      </c>
      <c r="C13649" s="205" t="s">
        <v>680</v>
      </c>
      <c r="D13649" s="72" t="str">
        <f t="shared" si="427"/>
        <v>out/2019</v>
      </c>
      <c r="E13649" s="206">
        <v>43748</v>
      </c>
      <c r="F13649" s="205">
        <v>206859</v>
      </c>
      <c r="G13649" s="205" t="s">
        <v>284</v>
      </c>
      <c r="H13649" s="207" t="s">
        <v>987</v>
      </c>
      <c r="I13649" s="233" t="s">
        <v>245</v>
      </c>
      <c r="J13649" s="208">
        <v>-14505</v>
      </c>
      <c r="K13649" s="79" t="str">
        <f>IFERROR(IFERROR(VLOOKUP(I13649,'DE-PARA'!B:D,3,0),VLOOKUP(I13649,'DE-PARA'!C:D,2,0)),"NÃO ENCONTRADO")</f>
        <v>Materiais</v>
      </c>
      <c r="L13649" s="56" t="str">
        <f>VLOOKUP(K13649,'Base -Receita-Despesa'!$B:$AS,1,FALSE)</f>
        <v>Materiais</v>
      </c>
    </row>
    <row r="13650" spans="1:12" x14ac:dyDescent="0.3">
      <c r="A13650" s="286" t="str">
        <f t="shared" si="426"/>
        <v>2019</v>
      </c>
      <c r="B13650" s="205" t="s">
        <v>679</v>
      </c>
      <c r="C13650" s="205" t="s">
        <v>680</v>
      </c>
      <c r="D13650" s="72" t="str">
        <f t="shared" si="427"/>
        <v>out/2019</v>
      </c>
      <c r="E13650" s="206">
        <v>43748</v>
      </c>
      <c r="F13650" s="205">
        <v>206859</v>
      </c>
      <c r="G13650" s="205" t="s">
        <v>284</v>
      </c>
      <c r="H13650" s="207" t="s">
        <v>987</v>
      </c>
      <c r="I13650" s="207" t="s">
        <v>189</v>
      </c>
      <c r="J13650" s="207">
        <v>-652.21</v>
      </c>
      <c r="K13650" s="79" t="str">
        <f>IFERROR(IFERROR(VLOOKUP(I13650,'DE-PARA'!B:D,3,0),VLOOKUP(I13650,'DE-PARA'!C:D,2,0)),"NÃO ENCONTRADO")</f>
        <v>Outras Saídas</v>
      </c>
      <c r="L13650" s="56" t="str">
        <f>VLOOKUP(K13650,'Base -Receita-Despesa'!$B:$AS,1,FALSE)</f>
        <v>Outras Saídas</v>
      </c>
    </row>
    <row r="13651" spans="1:12" x14ac:dyDescent="0.3">
      <c r="A13651" s="286" t="str">
        <f t="shared" si="426"/>
        <v>2019</v>
      </c>
      <c r="B13651" s="205" t="s">
        <v>679</v>
      </c>
      <c r="C13651" s="205" t="s">
        <v>680</v>
      </c>
      <c r="D13651" s="72" t="str">
        <f t="shared" si="427"/>
        <v>out/2019</v>
      </c>
      <c r="E13651" s="206">
        <v>43748</v>
      </c>
      <c r="F13651" s="205">
        <v>208022</v>
      </c>
      <c r="G13651" s="205" t="s">
        <v>284</v>
      </c>
      <c r="H13651" s="207" t="s">
        <v>987</v>
      </c>
      <c r="I13651" s="233" t="s">
        <v>245</v>
      </c>
      <c r="J13651" s="208">
        <v>-15575.5</v>
      </c>
      <c r="K13651" s="79" t="str">
        <f>IFERROR(IFERROR(VLOOKUP(I13651,'DE-PARA'!B:D,3,0),VLOOKUP(I13651,'DE-PARA'!C:D,2,0)),"NÃO ENCONTRADO")</f>
        <v>Materiais</v>
      </c>
      <c r="L13651" s="56" t="str">
        <f>VLOOKUP(K13651,'Base -Receita-Despesa'!$B:$AS,1,FALSE)</f>
        <v>Materiais</v>
      </c>
    </row>
    <row r="13652" spans="1:12" x14ac:dyDescent="0.3">
      <c r="A13652" s="286" t="str">
        <f t="shared" si="426"/>
        <v>2019</v>
      </c>
      <c r="B13652" s="205" t="s">
        <v>679</v>
      </c>
      <c r="C13652" s="205" t="s">
        <v>680</v>
      </c>
      <c r="D13652" s="72" t="str">
        <f t="shared" si="427"/>
        <v>out/2019</v>
      </c>
      <c r="E13652" s="206">
        <v>43748</v>
      </c>
      <c r="F13652" s="205">
        <v>208022</v>
      </c>
      <c r="G13652" s="205" t="s">
        <v>284</v>
      </c>
      <c r="H13652" s="207" t="s">
        <v>987</v>
      </c>
      <c r="I13652" s="207" t="s">
        <v>189</v>
      </c>
      <c r="J13652" s="207">
        <v>-277.82</v>
      </c>
      <c r="K13652" s="79" t="str">
        <f>IFERROR(IFERROR(VLOOKUP(I13652,'DE-PARA'!B:D,3,0),VLOOKUP(I13652,'DE-PARA'!C:D,2,0)),"NÃO ENCONTRADO")</f>
        <v>Outras Saídas</v>
      </c>
      <c r="L13652" s="56" t="str">
        <f>VLOOKUP(K13652,'Base -Receita-Despesa'!$B:$AS,1,FALSE)</f>
        <v>Outras Saídas</v>
      </c>
    </row>
    <row r="13653" spans="1:12" x14ac:dyDescent="0.3">
      <c r="A13653" s="286" t="str">
        <f t="shared" si="426"/>
        <v>2019</v>
      </c>
      <c r="B13653" s="205" t="s">
        <v>679</v>
      </c>
      <c r="C13653" s="205" t="s">
        <v>680</v>
      </c>
      <c r="D13653" s="72" t="str">
        <f t="shared" si="427"/>
        <v>out/2019</v>
      </c>
      <c r="E13653" s="206">
        <v>43748</v>
      </c>
      <c r="F13653" s="205" t="s">
        <v>1999</v>
      </c>
      <c r="G13653" s="205" t="s">
        <v>284</v>
      </c>
      <c r="H13653" s="207" t="s">
        <v>2143</v>
      </c>
      <c r="I13653" s="207" t="s">
        <v>265</v>
      </c>
      <c r="J13653" s="207">
        <v>-430.44</v>
      </c>
      <c r="K13653" s="79" t="str">
        <f>IFERROR(IFERROR(VLOOKUP(I13653,'DE-PARA'!B:D,3,0),VLOOKUP(I13653,'DE-PARA'!C:D,2,0)),"NÃO ENCONTRADO")</f>
        <v>Despesas com Viagens</v>
      </c>
      <c r="L13653" s="56" t="str">
        <f>VLOOKUP(K13653,'Base -Receita-Despesa'!$B:$AS,1,FALSE)</f>
        <v>Despesas com Viagens</v>
      </c>
    </row>
    <row r="13654" spans="1:12" x14ac:dyDescent="0.3">
      <c r="A13654" s="286" t="str">
        <f t="shared" si="426"/>
        <v>2019</v>
      </c>
      <c r="B13654" s="205" t="s">
        <v>679</v>
      </c>
      <c r="C13654" s="205" t="s">
        <v>680</v>
      </c>
      <c r="D13654" s="72" t="str">
        <f t="shared" si="427"/>
        <v>out/2019</v>
      </c>
      <c r="E13654" s="206">
        <v>43748</v>
      </c>
      <c r="F13654" s="205">
        <v>3</v>
      </c>
      <c r="G13654" s="205" t="s">
        <v>290</v>
      </c>
      <c r="H13654" s="207" t="s">
        <v>2355</v>
      </c>
      <c r="I13654" s="207" t="s">
        <v>250</v>
      </c>
      <c r="J13654" s="208">
        <v>-1500</v>
      </c>
      <c r="K13654" s="79" t="str">
        <f>IFERROR(IFERROR(VLOOKUP(I13654,'DE-PARA'!B:D,3,0),VLOOKUP(I13654,'DE-PARA'!C:D,2,0)),"NÃO ENCONTRADO")</f>
        <v>Materiais</v>
      </c>
      <c r="L13654" s="56" t="str">
        <f>VLOOKUP(K13654,'Base -Receita-Despesa'!$B:$AS,1,FALSE)</f>
        <v>Materiais</v>
      </c>
    </row>
    <row r="13655" spans="1:12" x14ac:dyDescent="0.3">
      <c r="A13655" s="286" t="str">
        <f t="shared" si="426"/>
        <v>2019</v>
      </c>
      <c r="B13655" s="205" t="s">
        <v>679</v>
      </c>
      <c r="C13655" s="205" t="s">
        <v>680</v>
      </c>
      <c r="D13655" s="72" t="str">
        <f t="shared" si="427"/>
        <v>out/2019</v>
      </c>
      <c r="E13655" s="206">
        <v>43748</v>
      </c>
      <c r="F13655" s="205">
        <v>795332</v>
      </c>
      <c r="G13655" s="205" t="s">
        <v>284</v>
      </c>
      <c r="H13655" s="239" t="s">
        <v>2356</v>
      </c>
      <c r="I13655" s="207" t="s">
        <v>237</v>
      </c>
      <c r="J13655" s="208">
        <v>-4647.41</v>
      </c>
      <c r="K13655" s="79" t="str">
        <f>IFERROR(IFERROR(VLOOKUP(I13655,'DE-PARA'!B:D,3,0),VLOOKUP(I13655,'DE-PARA'!C:D,2,0)),"NÃO ENCONTRADO")</f>
        <v>Materiais</v>
      </c>
      <c r="L13655" s="56" t="str">
        <f>VLOOKUP(K13655,'Base -Receita-Despesa'!$B:$AS,1,FALSE)</f>
        <v>Materiais</v>
      </c>
    </row>
    <row r="13656" spans="1:12" x14ac:dyDescent="0.3">
      <c r="A13656" s="286" t="str">
        <f t="shared" si="426"/>
        <v>2019</v>
      </c>
      <c r="B13656" s="205" t="s">
        <v>679</v>
      </c>
      <c r="C13656" s="205" t="s">
        <v>680</v>
      </c>
      <c r="D13656" s="72" t="str">
        <f t="shared" si="427"/>
        <v>out/2019</v>
      </c>
      <c r="E13656" s="206">
        <v>43748</v>
      </c>
      <c r="F13656" s="205">
        <v>800498</v>
      </c>
      <c r="G13656" s="205" t="s">
        <v>284</v>
      </c>
      <c r="H13656" s="239" t="s">
        <v>2356</v>
      </c>
      <c r="I13656" s="207" t="s">
        <v>237</v>
      </c>
      <c r="J13656" s="208">
        <v>-6026.25</v>
      </c>
      <c r="K13656" s="79" t="str">
        <f>IFERROR(IFERROR(VLOOKUP(I13656,'DE-PARA'!B:D,3,0),VLOOKUP(I13656,'DE-PARA'!C:D,2,0)),"NÃO ENCONTRADO")</f>
        <v>Materiais</v>
      </c>
      <c r="L13656" s="56" t="str">
        <f>VLOOKUP(K13656,'Base -Receita-Despesa'!$B:$AS,1,FALSE)</f>
        <v>Materiais</v>
      </c>
    </row>
    <row r="13657" spans="1:12" x14ac:dyDescent="0.3">
      <c r="A13657" s="286" t="str">
        <f t="shared" si="426"/>
        <v>2019</v>
      </c>
      <c r="B13657" s="205" t="s">
        <v>679</v>
      </c>
      <c r="C13657" s="205" t="s">
        <v>680</v>
      </c>
      <c r="D13657" s="72" t="str">
        <f t="shared" si="427"/>
        <v>out/2019</v>
      </c>
      <c r="E13657" s="206">
        <v>43748</v>
      </c>
      <c r="F13657" s="205">
        <v>794908</v>
      </c>
      <c r="G13657" s="205" t="s">
        <v>284</v>
      </c>
      <c r="H13657" s="239" t="s">
        <v>2356</v>
      </c>
      <c r="I13657" s="207" t="s">
        <v>237</v>
      </c>
      <c r="J13657" s="207">
        <v>-664.72</v>
      </c>
      <c r="K13657" s="79" t="str">
        <f>IFERROR(IFERROR(VLOOKUP(I13657,'DE-PARA'!B:D,3,0),VLOOKUP(I13657,'DE-PARA'!C:D,2,0)),"NÃO ENCONTRADO")</f>
        <v>Materiais</v>
      </c>
      <c r="L13657" s="56" t="str">
        <f>VLOOKUP(K13657,'Base -Receita-Despesa'!$B:$AS,1,FALSE)</f>
        <v>Materiais</v>
      </c>
    </row>
    <row r="13658" spans="1:12" x14ac:dyDescent="0.3">
      <c r="A13658" s="286" t="str">
        <f t="shared" si="426"/>
        <v>2019</v>
      </c>
      <c r="B13658" s="205" t="s">
        <v>679</v>
      </c>
      <c r="C13658" s="205" t="s">
        <v>680</v>
      </c>
      <c r="D13658" s="72" t="str">
        <f t="shared" si="427"/>
        <v>out/2019</v>
      </c>
      <c r="E13658" s="206">
        <v>43748</v>
      </c>
      <c r="F13658" s="205">
        <v>23476</v>
      </c>
      <c r="G13658" s="205" t="s">
        <v>284</v>
      </c>
      <c r="H13658" s="207" t="s">
        <v>2357</v>
      </c>
      <c r="I13658" s="207" t="s">
        <v>239</v>
      </c>
      <c r="J13658" s="207">
        <v>-93.85</v>
      </c>
      <c r="K13658" s="79" t="str">
        <f>IFERROR(IFERROR(VLOOKUP(I13658,'DE-PARA'!B:D,3,0),VLOOKUP(I13658,'DE-PARA'!C:D,2,0)),"NÃO ENCONTRADO")</f>
        <v>Materiais</v>
      </c>
      <c r="L13658" s="56" t="str">
        <f>VLOOKUP(K13658,'Base -Receita-Despesa'!$B:$AS,1,FALSE)</f>
        <v>Materiais</v>
      </c>
    </row>
    <row r="13659" spans="1:12" x14ac:dyDescent="0.3">
      <c r="A13659" s="286" t="str">
        <f t="shared" si="426"/>
        <v>2019</v>
      </c>
      <c r="B13659" s="205" t="s">
        <v>679</v>
      </c>
      <c r="C13659" s="205" t="s">
        <v>680</v>
      </c>
      <c r="D13659" s="72" t="str">
        <f t="shared" si="427"/>
        <v>out/2019</v>
      </c>
      <c r="E13659" s="206">
        <v>43748</v>
      </c>
      <c r="F13659" s="205">
        <v>23476</v>
      </c>
      <c r="G13659" s="205" t="s">
        <v>284</v>
      </c>
      <c r="H13659" s="207" t="s">
        <v>2357</v>
      </c>
      <c r="I13659" s="207" t="s">
        <v>189</v>
      </c>
      <c r="J13659" s="207">
        <v>-5.34</v>
      </c>
      <c r="K13659" s="79" t="str">
        <f>IFERROR(IFERROR(VLOOKUP(I13659,'DE-PARA'!B:D,3,0),VLOOKUP(I13659,'DE-PARA'!C:D,2,0)),"NÃO ENCONTRADO")</f>
        <v>Outras Saídas</v>
      </c>
      <c r="L13659" s="56" t="str">
        <f>VLOOKUP(K13659,'Base -Receita-Despesa'!$B:$AS,1,FALSE)</f>
        <v>Outras Saídas</v>
      </c>
    </row>
    <row r="13660" spans="1:12" x14ac:dyDescent="0.3">
      <c r="A13660" s="286" t="str">
        <f t="shared" si="426"/>
        <v>2019</v>
      </c>
      <c r="B13660" s="205" t="s">
        <v>679</v>
      </c>
      <c r="C13660" s="205" t="s">
        <v>680</v>
      </c>
      <c r="D13660" s="72" t="str">
        <f t="shared" si="427"/>
        <v>out/2019</v>
      </c>
      <c r="E13660" s="206">
        <v>43748</v>
      </c>
      <c r="F13660" s="205" t="s">
        <v>2339</v>
      </c>
      <c r="G13660" s="205" t="s">
        <v>284</v>
      </c>
      <c r="H13660" s="207" t="s">
        <v>2340</v>
      </c>
      <c r="I13660" s="207" t="s">
        <v>270</v>
      </c>
      <c r="J13660" s="208">
        <v>-11760.98</v>
      </c>
      <c r="K13660" s="79" t="str">
        <f>IFERROR(IFERROR(VLOOKUP(I13660,'DE-PARA'!B:D,3,0),VLOOKUP(I13660,'DE-PARA'!C:D,2,0)),"NÃO ENCONTRADO")</f>
        <v>Outras Saídas</v>
      </c>
      <c r="L13660" s="56" t="str">
        <f>VLOOKUP(K13660,'Base -Receita-Despesa'!$B:$AS,1,FALSE)</f>
        <v>Outras Saídas</v>
      </c>
    </row>
    <row r="13661" spans="1:12" x14ac:dyDescent="0.3">
      <c r="A13661" s="286" t="str">
        <f t="shared" si="426"/>
        <v>2019</v>
      </c>
      <c r="B13661" s="205" t="s">
        <v>679</v>
      </c>
      <c r="C13661" s="205" t="s">
        <v>680</v>
      </c>
      <c r="D13661" s="72" t="str">
        <f t="shared" si="427"/>
        <v>out/2019</v>
      </c>
      <c r="E13661" s="206">
        <v>43748</v>
      </c>
      <c r="F13661" s="205" t="s">
        <v>209</v>
      </c>
      <c r="G13661" s="205" t="s">
        <v>284</v>
      </c>
      <c r="H13661" s="207" t="s">
        <v>295</v>
      </c>
      <c r="I13661" s="207" t="s">
        <v>2125</v>
      </c>
      <c r="J13661" s="207">
        <v>-9.5</v>
      </c>
      <c r="K13661" s="79" t="str">
        <f>IFERROR(IFERROR(VLOOKUP(I13661,'DE-PARA'!B:D,3,0),VLOOKUP(I13661,'DE-PARA'!C:D,2,0)),"NÃO ENCONTRADO")</f>
        <v>Outras Saídas</v>
      </c>
      <c r="L13661" s="56" t="str">
        <f>VLOOKUP(K13661,'Base -Receita-Despesa'!$B:$AS,1,FALSE)</f>
        <v>Outras Saídas</v>
      </c>
    </row>
    <row r="13662" spans="1:12" x14ac:dyDescent="0.3">
      <c r="A13662" s="286" t="str">
        <f t="shared" si="426"/>
        <v>2019</v>
      </c>
      <c r="B13662" s="205" t="s">
        <v>679</v>
      </c>
      <c r="C13662" s="205" t="s">
        <v>680</v>
      </c>
      <c r="D13662" s="72" t="str">
        <f t="shared" si="427"/>
        <v>out/2019</v>
      </c>
      <c r="E13662" s="206">
        <v>43748</v>
      </c>
      <c r="F13662" s="205" t="s">
        <v>209</v>
      </c>
      <c r="G13662" s="205" t="s">
        <v>284</v>
      </c>
      <c r="H13662" s="207" t="s">
        <v>295</v>
      </c>
      <c r="I13662" s="207" t="s">
        <v>2125</v>
      </c>
      <c r="J13662" s="207">
        <v>-9.5</v>
      </c>
      <c r="K13662" s="79" t="str">
        <f>IFERROR(IFERROR(VLOOKUP(I13662,'DE-PARA'!B:D,3,0),VLOOKUP(I13662,'DE-PARA'!C:D,2,0)),"NÃO ENCONTRADO")</f>
        <v>Outras Saídas</v>
      </c>
      <c r="L13662" s="56" t="str">
        <f>VLOOKUP(K13662,'Base -Receita-Despesa'!$B:$AS,1,FALSE)</f>
        <v>Outras Saídas</v>
      </c>
    </row>
    <row r="13663" spans="1:12" x14ac:dyDescent="0.3">
      <c r="A13663" s="286" t="str">
        <f t="shared" si="426"/>
        <v>2019</v>
      </c>
      <c r="B13663" s="205" t="s">
        <v>679</v>
      </c>
      <c r="C13663" s="205" t="s">
        <v>680</v>
      </c>
      <c r="D13663" s="72" t="str">
        <f t="shared" si="427"/>
        <v>out/2019</v>
      </c>
      <c r="E13663" s="206">
        <v>43748</v>
      </c>
      <c r="F13663" s="205" t="s">
        <v>209</v>
      </c>
      <c r="G13663" s="205" t="s">
        <v>284</v>
      </c>
      <c r="H13663" s="207" t="s">
        <v>295</v>
      </c>
      <c r="I13663" s="207" t="s">
        <v>2125</v>
      </c>
      <c r="J13663" s="207">
        <v>-9.5</v>
      </c>
      <c r="K13663" s="79" t="str">
        <f>IFERROR(IFERROR(VLOOKUP(I13663,'DE-PARA'!B:D,3,0),VLOOKUP(I13663,'DE-PARA'!C:D,2,0)),"NÃO ENCONTRADO")</f>
        <v>Outras Saídas</v>
      </c>
      <c r="L13663" s="56" t="str">
        <f>VLOOKUP(K13663,'Base -Receita-Despesa'!$B:$AS,1,FALSE)</f>
        <v>Outras Saídas</v>
      </c>
    </row>
    <row r="13664" spans="1:12" x14ac:dyDescent="0.3">
      <c r="A13664" s="286" t="str">
        <f t="shared" si="426"/>
        <v>2019</v>
      </c>
      <c r="B13664" s="205" t="s">
        <v>679</v>
      </c>
      <c r="C13664" s="205" t="s">
        <v>680</v>
      </c>
      <c r="D13664" s="72" t="str">
        <f t="shared" si="427"/>
        <v>out/2019</v>
      </c>
      <c r="E13664" s="206">
        <v>43748</v>
      </c>
      <c r="F13664" s="205" t="s">
        <v>209</v>
      </c>
      <c r="G13664" s="205" t="s">
        <v>284</v>
      </c>
      <c r="H13664" s="207" t="s">
        <v>295</v>
      </c>
      <c r="I13664" s="207" t="s">
        <v>2125</v>
      </c>
      <c r="J13664" s="207">
        <v>-9.5</v>
      </c>
      <c r="K13664" s="79" t="str">
        <f>IFERROR(IFERROR(VLOOKUP(I13664,'DE-PARA'!B:D,3,0),VLOOKUP(I13664,'DE-PARA'!C:D,2,0)),"NÃO ENCONTRADO")</f>
        <v>Outras Saídas</v>
      </c>
      <c r="L13664" s="56" t="str">
        <f>VLOOKUP(K13664,'Base -Receita-Despesa'!$B:$AS,1,FALSE)</f>
        <v>Outras Saídas</v>
      </c>
    </row>
    <row r="13665" spans="1:12" x14ac:dyDescent="0.3">
      <c r="A13665" s="286" t="str">
        <f t="shared" si="426"/>
        <v>2019</v>
      </c>
      <c r="B13665" s="205" t="s">
        <v>679</v>
      </c>
      <c r="C13665" s="205" t="s">
        <v>680</v>
      </c>
      <c r="D13665" s="72" t="str">
        <f t="shared" si="427"/>
        <v>out/2019</v>
      </c>
      <c r="E13665" s="206">
        <v>43748</v>
      </c>
      <c r="F13665" s="205" t="s">
        <v>209</v>
      </c>
      <c r="G13665" s="205" t="s">
        <v>284</v>
      </c>
      <c r="H13665" s="207" t="s">
        <v>295</v>
      </c>
      <c r="I13665" s="207" t="s">
        <v>2125</v>
      </c>
      <c r="J13665" s="207">
        <v>-9.5</v>
      </c>
      <c r="K13665" s="79" t="str">
        <f>IFERROR(IFERROR(VLOOKUP(I13665,'DE-PARA'!B:D,3,0),VLOOKUP(I13665,'DE-PARA'!C:D,2,0)),"NÃO ENCONTRADO")</f>
        <v>Outras Saídas</v>
      </c>
      <c r="L13665" s="56" t="str">
        <f>VLOOKUP(K13665,'Base -Receita-Despesa'!$B:$AS,1,FALSE)</f>
        <v>Outras Saídas</v>
      </c>
    </row>
    <row r="13666" spans="1:12" x14ac:dyDescent="0.3">
      <c r="A13666" s="286" t="str">
        <f t="shared" si="426"/>
        <v>2019</v>
      </c>
      <c r="B13666" s="205" t="s">
        <v>679</v>
      </c>
      <c r="C13666" s="205" t="s">
        <v>680</v>
      </c>
      <c r="D13666" s="72" t="str">
        <f t="shared" si="427"/>
        <v>out/2019</v>
      </c>
      <c r="E13666" s="206">
        <v>43748</v>
      </c>
      <c r="F13666" s="205" t="s">
        <v>209</v>
      </c>
      <c r="G13666" s="205" t="s">
        <v>284</v>
      </c>
      <c r="H13666" s="207" t="s">
        <v>295</v>
      </c>
      <c r="I13666" s="207" t="s">
        <v>2125</v>
      </c>
      <c r="J13666" s="207">
        <v>-9.5</v>
      </c>
      <c r="K13666" s="79" t="str">
        <f>IFERROR(IFERROR(VLOOKUP(I13666,'DE-PARA'!B:D,3,0),VLOOKUP(I13666,'DE-PARA'!C:D,2,0)),"NÃO ENCONTRADO")</f>
        <v>Outras Saídas</v>
      </c>
      <c r="L13666" s="56" t="str">
        <f>VLOOKUP(K13666,'Base -Receita-Despesa'!$B:$AS,1,FALSE)</f>
        <v>Outras Saídas</v>
      </c>
    </row>
    <row r="13667" spans="1:12" x14ac:dyDescent="0.3">
      <c r="A13667" s="286" t="str">
        <f t="shared" si="426"/>
        <v>2019</v>
      </c>
      <c r="B13667" s="205" t="s">
        <v>679</v>
      </c>
      <c r="C13667" s="205" t="s">
        <v>680</v>
      </c>
      <c r="D13667" s="72" t="str">
        <f t="shared" si="427"/>
        <v>out/2019</v>
      </c>
      <c r="E13667" s="206">
        <v>43748</v>
      </c>
      <c r="F13667" s="205" t="s">
        <v>209</v>
      </c>
      <c r="G13667" s="205" t="s">
        <v>284</v>
      </c>
      <c r="H13667" s="207" t="s">
        <v>295</v>
      </c>
      <c r="I13667" s="207" t="s">
        <v>2125</v>
      </c>
      <c r="J13667" s="207">
        <v>-9.5</v>
      </c>
      <c r="K13667" s="79" t="str">
        <f>IFERROR(IFERROR(VLOOKUP(I13667,'DE-PARA'!B:D,3,0),VLOOKUP(I13667,'DE-PARA'!C:D,2,0)),"NÃO ENCONTRADO")</f>
        <v>Outras Saídas</v>
      </c>
      <c r="L13667" s="56" t="str">
        <f>VLOOKUP(K13667,'Base -Receita-Despesa'!$B:$AS,1,FALSE)</f>
        <v>Outras Saídas</v>
      </c>
    </row>
    <row r="13668" spans="1:12" x14ac:dyDescent="0.3">
      <c r="A13668" s="286" t="str">
        <f t="shared" si="426"/>
        <v>2019</v>
      </c>
      <c r="B13668" s="205" t="s">
        <v>679</v>
      </c>
      <c r="C13668" s="205" t="s">
        <v>680</v>
      </c>
      <c r="D13668" s="72" t="str">
        <f t="shared" si="427"/>
        <v>out/2019</v>
      </c>
      <c r="E13668" s="206">
        <v>43748</v>
      </c>
      <c r="F13668" s="205" t="s">
        <v>209</v>
      </c>
      <c r="G13668" s="205" t="s">
        <v>284</v>
      </c>
      <c r="H13668" s="207" t="s">
        <v>295</v>
      </c>
      <c r="I13668" s="207" t="s">
        <v>2125</v>
      </c>
      <c r="J13668" s="207">
        <v>-9.5</v>
      </c>
      <c r="K13668" s="79" t="str">
        <f>IFERROR(IFERROR(VLOOKUP(I13668,'DE-PARA'!B:D,3,0),VLOOKUP(I13668,'DE-PARA'!C:D,2,0)),"NÃO ENCONTRADO")</f>
        <v>Outras Saídas</v>
      </c>
      <c r="L13668" s="56" t="str">
        <f>VLOOKUP(K13668,'Base -Receita-Despesa'!$B:$AS,1,FALSE)</f>
        <v>Outras Saídas</v>
      </c>
    </row>
    <row r="13669" spans="1:12" x14ac:dyDescent="0.3">
      <c r="A13669" s="286" t="str">
        <f t="shared" si="426"/>
        <v>2019</v>
      </c>
      <c r="B13669" s="205" t="s">
        <v>679</v>
      </c>
      <c r="C13669" s="205" t="s">
        <v>680</v>
      </c>
      <c r="D13669" s="72" t="str">
        <f t="shared" si="427"/>
        <v>out/2019</v>
      </c>
      <c r="E13669" s="206">
        <v>43748</v>
      </c>
      <c r="F13669" s="205" t="s">
        <v>209</v>
      </c>
      <c r="G13669" s="205" t="s">
        <v>284</v>
      </c>
      <c r="H13669" s="207" t="s">
        <v>295</v>
      </c>
      <c r="I13669" s="207" t="s">
        <v>2125</v>
      </c>
      <c r="J13669" s="207">
        <v>-9.5</v>
      </c>
      <c r="K13669" s="79" t="str">
        <f>IFERROR(IFERROR(VLOOKUP(I13669,'DE-PARA'!B:D,3,0),VLOOKUP(I13669,'DE-PARA'!C:D,2,0)),"NÃO ENCONTRADO")</f>
        <v>Outras Saídas</v>
      </c>
      <c r="L13669" s="56" t="str">
        <f>VLOOKUP(K13669,'Base -Receita-Despesa'!$B:$AS,1,FALSE)</f>
        <v>Outras Saídas</v>
      </c>
    </row>
    <row r="13670" spans="1:12" x14ac:dyDescent="0.3">
      <c r="A13670" s="286" t="str">
        <f t="shared" si="426"/>
        <v>2019</v>
      </c>
      <c r="B13670" s="205" t="s">
        <v>679</v>
      </c>
      <c r="C13670" s="205" t="s">
        <v>680</v>
      </c>
      <c r="D13670" s="72" t="str">
        <f t="shared" si="427"/>
        <v>out/2019</v>
      </c>
      <c r="E13670" s="206">
        <v>43748</v>
      </c>
      <c r="F13670" s="205" t="s">
        <v>209</v>
      </c>
      <c r="G13670" s="205" t="s">
        <v>284</v>
      </c>
      <c r="H13670" s="207" t="s">
        <v>295</v>
      </c>
      <c r="I13670" s="207" t="s">
        <v>2125</v>
      </c>
      <c r="J13670" s="207">
        <v>-9.5</v>
      </c>
      <c r="K13670" s="79" t="str">
        <f>IFERROR(IFERROR(VLOOKUP(I13670,'DE-PARA'!B:D,3,0),VLOOKUP(I13670,'DE-PARA'!C:D,2,0)),"NÃO ENCONTRADO")</f>
        <v>Outras Saídas</v>
      </c>
      <c r="L13670" s="56" t="str">
        <f>VLOOKUP(K13670,'Base -Receita-Despesa'!$B:$AS,1,FALSE)</f>
        <v>Outras Saídas</v>
      </c>
    </row>
    <row r="13671" spans="1:12" x14ac:dyDescent="0.3">
      <c r="A13671" s="286" t="str">
        <f t="shared" si="426"/>
        <v>2019</v>
      </c>
      <c r="B13671" s="205" t="s">
        <v>679</v>
      </c>
      <c r="C13671" s="205" t="s">
        <v>680</v>
      </c>
      <c r="D13671" s="72" t="str">
        <f t="shared" si="427"/>
        <v>out/2019</v>
      </c>
      <c r="E13671" s="206">
        <v>43748</v>
      </c>
      <c r="F13671" s="205" t="s">
        <v>513</v>
      </c>
      <c r="G13671" s="205" t="s">
        <v>284</v>
      </c>
      <c r="H13671" s="207" t="s">
        <v>203</v>
      </c>
      <c r="I13671" s="207" t="s">
        <v>289</v>
      </c>
      <c r="J13671" s="208">
        <v>112932.73</v>
      </c>
      <c r="K13671" s="79" t="str">
        <f>IFERROR(IFERROR(VLOOKUP(I13671,'DE-PARA'!B:D,3,0),VLOOKUP(I13671,'DE-PARA'!C:D,2,0)),"NÃO ENCONTRADO")</f>
        <v>Entrada Conta Aplicação (+)</v>
      </c>
      <c r="L13671" s="56" t="str">
        <f>VLOOKUP(K13671,'Base -Receita-Despesa'!$B:$AS,1,FALSE)</f>
        <v>ENTRADA CONTA APLICAÇÃO (+)</v>
      </c>
    </row>
    <row r="13672" spans="1:12" x14ac:dyDescent="0.3">
      <c r="A13672" s="286" t="str">
        <f t="shared" si="426"/>
        <v>2019</v>
      </c>
      <c r="B13672" s="205" t="s">
        <v>681</v>
      </c>
      <c r="C13672" s="205" t="s">
        <v>680</v>
      </c>
      <c r="D13672" s="72" t="str">
        <f t="shared" si="427"/>
        <v>out/2019</v>
      </c>
      <c r="E13672" s="206">
        <v>43749</v>
      </c>
      <c r="F13672" s="205" t="s">
        <v>209</v>
      </c>
      <c r="G13672" s="205" t="s">
        <v>284</v>
      </c>
      <c r="H13672" s="207" t="s">
        <v>318</v>
      </c>
      <c r="I13672" s="207" t="s">
        <v>2125</v>
      </c>
      <c r="J13672" s="207">
        <v>-58.26</v>
      </c>
      <c r="K13672" s="79" t="str">
        <f>IFERROR(IFERROR(VLOOKUP(I13672,'DE-PARA'!B:D,3,0),VLOOKUP(I13672,'DE-PARA'!C:D,2,0)),"NÃO ENCONTRADO")</f>
        <v>Outras Saídas</v>
      </c>
      <c r="L13672" s="56" t="str">
        <f>VLOOKUP(K13672,'Base -Receita-Despesa'!$B:$AS,1,FALSE)</f>
        <v>Outras Saídas</v>
      </c>
    </row>
    <row r="13673" spans="1:12" x14ac:dyDescent="0.3">
      <c r="A13673" s="286" t="str">
        <f t="shared" si="426"/>
        <v>2019</v>
      </c>
      <c r="B13673" s="205" t="s">
        <v>681</v>
      </c>
      <c r="C13673" s="205" t="s">
        <v>680</v>
      </c>
      <c r="D13673" s="72" t="str">
        <f t="shared" si="427"/>
        <v>out/2019</v>
      </c>
      <c r="E13673" s="206">
        <v>43749</v>
      </c>
      <c r="F13673" s="205" t="s">
        <v>513</v>
      </c>
      <c r="G13673" s="205" t="s">
        <v>284</v>
      </c>
      <c r="H13673" s="207" t="s">
        <v>203</v>
      </c>
      <c r="I13673" s="207" t="s">
        <v>289</v>
      </c>
      <c r="J13673" s="229">
        <v>58.26</v>
      </c>
      <c r="K13673" s="79" t="str">
        <f>IFERROR(IFERROR(VLOOKUP(I13673,'DE-PARA'!B:D,3,0),VLOOKUP(I13673,'DE-PARA'!C:D,2,0)),"NÃO ENCONTRADO")</f>
        <v>Entrada Conta Aplicação (+)</v>
      </c>
      <c r="L13673" s="56" t="str">
        <f>VLOOKUP(K13673,'Base -Receita-Despesa'!$B:$AS,1,FALSE)</f>
        <v>ENTRADA CONTA APLICAÇÃO (+)</v>
      </c>
    </row>
    <row r="13674" spans="1:12" x14ac:dyDescent="0.3">
      <c r="A13674" s="286" t="str">
        <f t="shared" si="426"/>
        <v>2019</v>
      </c>
      <c r="B13674" s="205" t="s">
        <v>679</v>
      </c>
      <c r="C13674" s="205" t="s">
        <v>680</v>
      </c>
      <c r="D13674" s="72" t="str">
        <f t="shared" si="427"/>
        <v>out/2019</v>
      </c>
      <c r="E13674" s="206">
        <v>43749</v>
      </c>
      <c r="F13674" s="205" t="s">
        <v>2339</v>
      </c>
      <c r="G13674" s="205" t="s">
        <v>284</v>
      </c>
      <c r="H13674" s="229" t="s">
        <v>2340</v>
      </c>
      <c r="I13674" s="229" t="s">
        <v>270</v>
      </c>
      <c r="J13674" s="229">
        <v>50.13</v>
      </c>
      <c r="K13674" s="79" t="str">
        <f>IFERROR(IFERROR(VLOOKUP(I13674,'DE-PARA'!B:D,3,0),VLOOKUP(I13674,'DE-PARA'!C:D,2,0)),"NÃO ENCONTRADO")</f>
        <v>Outras Saídas</v>
      </c>
      <c r="L13674" s="56" t="str">
        <f>VLOOKUP(K13674,'Base -Receita-Despesa'!$B:$AS,1,FALSE)</f>
        <v>Outras Saídas</v>
      </c>
    </row>
    <row r="13675" spans="1:12" x14ac:dyDescent="0.3">
      <c r="A13675" s="286" t="str">
        <f t="shared" si="426"/>
        <v>2019</v>
      </c>
      <c r="B13675" s="205" t="s">
        <v>679</v>
      </c>
      <c r="C13675" s="205" t="s">
        <v>680</v>
      </c>
      <c r="D13675" s="72" t="str">
        <f t="shared" si="427"/>
        <v>out/2019</v>
      </c>
      <c r="E13675" s="206">
        <v>43749</v>
      </c>
      <c r="F13675" s="205">
        <v>1913</v>
      </c>
      <c r="G13675" s="205" t="s">
        <v>284</v>
      </c>
      <c r="H13675" s="207" t="s">
        <v>2358</v>
      </c>
      <c r="I13675" s="207" t="s">
        <v>189</v>
      </c>
      <c r="J13675" s="229">
        <v>27.62</v>
      </c>
      <c r="K13675" s="79" t="str">
        <f>IFERROR(IFERROR(VLOOKUP(I13675,'DE-PARA'!B:D,3,0),VLOOKUP(I13675,'DE-PARA'!C:D,2,0)),"NÃO ENCONTRADO")</f>
        <v>Outras Saídas</v>
      </c>
      <c r="L13675" s="56" t="str">
        <f>VLOOKUP(K13675,'Base -Receita-Despesa'!$B:$AS,1,FALSE)</f>
        <v>Outras Saídas</v>
      </c>
    </row>
    <row r="13676" spans="1:12" x14ac:dyDescent="0.3">
      <c r="A13676" s="286" t="str">
        <f t="shared" si="426"/>
        <v>2019</v>
      </c>
      <c r="B13676" s="205" t="s">
        <v>679</v>
      </c>
      <c r="C13676" s="205" t="s">
        <v>680</v>
      </c>
      <c r="D13676" s="72" t="str">
        <f t="shared" si="427"/>
        <v>out/2019</v>
      </c>
      <c r="E13676" s="206">
        <v>43749</v>
      </c>
      <c r="F13676" s="205">
        <v>1010</v>
      </c>
      <c r="G13676" s="205" t="s">
        <v>284</v>
      </c>
      <c r="H13676" s="207" t="s">
        <v>1899</v>
      </c>
      <c r="I13676" s="207" t="s">
        <v>250</v>
      </c>
      <c r="J13676" s="230">
        <v>-1203.0999999999999</v>
      </c>
      <c r="K13676" s="79" t="str">
        <f>IFERROR(IFERROR(VLOOKUP(I13676,'DE-PARA'!B:D,3,0),VLOOKUP(I13676,'DE-PARA'!C:D,2,0)),"NÃO ENCONTRADO")</f>
        <v>Materiais</v>
      </c>
      <c r="L13676" s="56" t="str">
        <f>VLOOKUP(K13676,'Base -Receita-Despesa'!$B:$AS,1,FALSE)</f>
        <v>Materiais</v>
      </c>
    </row>
    <row r="13677" spans="1:12" x14ac:dyDescent="0.3">
      <c r="A13677" s="286" t="str">
        <f t="shared" si="426"/>
        <v>2019</v>
      </c>
      <c r="B13677" s="205" t="s">
        <v>679</v>
      </c>
      <c r="C13677" s="205" t="s">
        <v>680</v>
      </c>
      <c r="D13677" s="72" t="str">
        <f t="shared" si="427"/>
        <v>out/2019</v>
      </c>
      <c r="E13677" s="206">
        <v>43749</v>
      </c>
      <c r="F13677" s="205">
        <v>977</v>
      </c>
      <c r="G13677" s="205" t="s">
        <v>284</v>
      </c>
      <c r="H13677" s="207" t="s">
        <v>1899</v>
      </c>
      <c r="I13677" s="207" t="s">
        <v>249</v>
      </c>
      <c r="J13677" s="207">
        <v>-198.48</v>
      </c>
      <c r="K13677" s="79" t="str">
        <f>IFERROR(IFERROR(VLOOKUP(I13677,'DE-PARA'!B:D,3,0),VLOOKUP(I13677,'DE-PARA'!C:D,2,0)),"NÃO ENCONTRADO")</f>
        <v>Materiais</v>
      </c>
      <c r="L13677" s="56" t="str">
        <f>VLOOKUP(K13677,'Base -Receita-Despesa'!$B:$AS,1,FALSE)</f>
        <v>Materiais</v>
      </c>
    </row>
    <row r="13678" spans="1:12" x14ac:dyDescent="0.3">
      <c r="A13678" s="286" t="str">
        <f t="shared" si="426"/>
        <v>2019</v>
      </c>
      <c r="B13678" s="205" t="s">
        <v>679</v>
      </c>
      <c r="C13678" s="205" t="s">
        <v>680</v>
      </c>
      <c r="D13678" s="72" t="str">
        <f t="shared" si="427"/>
        <v>out/2019</v>
      </c>
      <c r="E13678" s="206">
        <v>43749</v>
      </c>
      <c r="F13678" s="205" t="s">
        <v>2359</v>
      </c>
      <c r="G13678" s="205" t="s">
        <v>284</v>
      </c>
      <c r="H13678" s="207" t="s">
        <v>2360</v>
      </c>
      <c r="I13678" s="207" t="s">
        <v>145</v>
      </c>
      <c r="J13678" s="207">
        <v>-425</v>
      </c>
      <c r="K13678" s="79" t="str">
        <f>IFERROR(IFERROR(VLOOKUP(I13678,'DE-PARA'!B:D,3,0),VLOOKUP(I13678,'DE-PARA'!C:D,2,0)),"NÃO ENCONTRADO")</f>
        <v>Pessoal</v>
      </c>
      <c r="L13678" s="56" t="str">
        <f>VLOOKUP(K13678,'Base -Receita-Despesa'!$B:$AS,1,FALSE)</f>
        <v>Pessoal</v>
      </c>
    </row>
    <row r="13679" spans="1:12" x14ac:dyDescent="0.3">
      <c r="A13679" s="286" t="str">
        <f t="shared" si="426"/>
        <v>2019</v>
      </c>
      <c r="B13679" s="205" t="s">
        <v>679</v>
      </c>
      <c r="C13679" s="205" t="s">
        <v>680</v>
      </c>
      <c r="D13679" s="72" t="str">
        <f t="shared" si="427"/>
        <v>out/2019</v>
      </c>
      <c r="E13679" s="206">
        <v>43749</v>
      </c>
      <c r="F13679" s="205" t="s">
        <v>2361</v>
      </c>
      <c r="G13679" s="205" t="s">
        <v>284</v>
      </c>
      <c r="H13679" s="207" t="s">
        <v>2240</v>
      </c>
      <c r="I13679" s="207" t="s">
        <v>145</v>
      </c>
      <c r="J13679" s="208">
        <v>-1230</v>
      </c>
      <c r="K13679" s="79" t="str">
        <f>IFERROR(IFERROR(VLOOKUP(I13679,'DE-PARA'!B:D,3,0),VLOOKUP(I13679,'DE-PARA'!C:D,2,0)),"NÃO ENCONTRADO")</f>
        <v>Pessoal</v>
      </c>
      <c r="L13679" s="56" t="str">
        <f>VLOOKUP(K13679,'Base -Receita-Despesa'!$B:$AS,1,FALSE)</f>
        <v>Pessoal</v>
      </c>
    </row>
    <row r="13680" spans="1:12" x14ac:dyDescent="0.3">
      <c r="A13680" s="286" t="str">
        <f t="shared" si="426"/>
        <v>2019</v>
      </c>
      <c r="B13680" s="205" t="s">
        <v>679</v>
      </c>
      <c r="C13680" s="205" t="s">
        <v>680</v>
      </c>
      <c r="D13680" s="72" t="str">
        <f t="shared" si="427"/>
        <v>out/2019</v>
      </c>
      <c r="E13680" s="206">
        <v>43749</v>
      </c>
      <c r="F13680" s="205">
        <v>185464</v>
      </c>
      <c r="G13680" s="205" t="s">
        <v>284</v>
      </c>
      <c r="H13680" s="207" t="s">
        <v>2171</v>
      </c>
      <c r="I13680" s="207" t="s">
        <v>238</v>
      </c>
      <c r="J13680" s="208">
        <v>-3197</v>
      </c>
      <c r="K13680" s="79" t="str">
        <f>IFERROR(IFERROR(VLOOKUP(I13680,'DE-PARA'!B:D,3,0),VLOOKUP(I13680,'DE-PARA'!C:D,2,0)),"NÃO ENCONTRADO")</f>
        <v>Materiais</v>
      </c>
      <c r="L13680" s="56" t="str">
        <f>VLOOKUP(K13680,'Base -Receita-Despesa'!$B:$AS,1,FALSE)</f>
        <v>Materiais</v>
      </c>
    </row>
    <row r="13681" spans="1:12" x14ac:dyDescent="0.3">
      <c r="A13681" s="286" t="str">
        <f t="shared" si="426"/>
        <v>2019</v>
      </c>
      <c r="B13681" s="205" t="s">
        <v>679</v>
      </c>
      <c r="C13681" s="205" t="s">
        <v>680</v>
      </c>
      <c r="D13681" s="72" t="str">
        <f t="shared" si="427"/>
        <v>out/2019</v>
      </c>
      <c r="E13681" s="206">
        <v>43749</v>
      </c>
      <c r="F13681" s="205">
        <v>185464</v>
      </c>
      <c r="G13681" s="205" t="s">
        <v>284</v>
      </c>
      <c r="H13681" s="207" t="s">
        <v>2171</v>
      </c>
      <c r="I13681" s="207" t="s">
        <v>189</v>
      </c>
      <c r="J13681" s="207">
        <v>-379.09</v>
      </c>
      <c r="K13681" s="79" t="str">
        <f>IFERROR(IFERROR(VLOOKUP(I13681,'DE-PARA'!B:D,3,0),VLOOKUP(I13681,'DE-PARA'!C:D,2,0)),"NÃO ENCONTRADO")</f>
        <v>Outras Saídas</v>
      </c>
      <c r="L13681" s="56" t="str">
        <f>VLOOKUP(K13681,'Base -Receita-Despesa'!$B:$AS,1,FALSE)</f>
        <v>Outras Saídas</v>
      </c>
    </row>
    <row r="13682" spans="1:12" x14ac:dyDescent="0.3">
      <c r="A13682" s="286" t="str">
        <f t="shared" si="426"/>
        <v>2019</v>
      </c>
      <c r="B13682" s="205" t="s">
        <v>679</v>
      </c>
      <c r="C13682" s="205" t="s">
        <v>680</v>
      </c>
      <c r="D13682" s="72" t="str">
        <f t="shared" si="427"/>
        <v>out/2019</v>
      </c>
      <c r="E13682" s="206">
        <v>43749</v>
      </c>
      <c r="F13682" s="205">
        <v>1428</v>
      </c>
      <c r="G13682" s="205" t="s">
        <v>284</v>
      </c>
      <c r="H13682" s="207" t="s">
        <v>2362</v>
      </c>
      <c r="I13682" s="207" t="s">
        <v>238</v>
      </c>
      <c r="J13682" s="208">
        <v>-1871.16</v>
      </c>
      <c r="K13682" s="79" t="str">
        <f>IFERROR(IFERROR(VLOOKUP(I13682,'DE-PARA'!B:D,3,0),VLOOKUP(I13682,'DE-PARA'!C:D,2,0)),"NÃO ENCONTRADO")</f>
        <v>Materiais</v>
      </c>
      <c r="L13682" s="56" t="str">
        <f>VLOOKUP(K13682,'Base -Receita-Despesa'!$B:$AS,1,FALSE)</f>
        <v>Materiais</v>
      </c>
    </row>
    <row r="13683" spans="1:12" x14ac:dyDescent="0.3">
      <c r="A13683" s="286" t="str">
        <f t="shared" si="426"/>
        <v>2019</v>
      </c>
      <c r="B13683" s="205" t="s">
        <v>679</v>
      </c>
      <c r="C13683" s="205" t="s">
        <v>680</v>
      </c>
      <c r="D13683" s="72" t="str">
        <f t="shared" si="427"/>
        <v>out/2019</v>
      </c>
      <c r="E13683" s="206">
        <v>43749</v>
      </c>
      <c r="F13683" s="205">
        <v>1427</v>
      </c>
      <c r="G13683" s="205" t="s">
        <v>284</v>
      </c>
      <c r="H13683" s="207" t="s">
        <v>2362</v>
      </c>
      <c r="I13683" s="207" t="s">
        <v>237</v>
      </c>
      <c r="J13683" s="207">
        <v>-988.84</v>
      </c>
      <c r="K13683" s="79" t="str">
        <f>IFERROR(IFERROR(VLOOKUP(I13683,'DE-PARA'!B:D,3,0),VLOOKUP(I13683,'DE-PARA'!C:D,2,0)),"NÃO ENCONTRADO")</f>
        <v>Materiais</v>
      </c>
      <c r="L13683" s="56" t="str">
        <f>VLOOKUP(K13683,'Base -Receita-Despesa'!$B:$AS,1,FALSE)</f>
        <v>Materiais</v>
      </c>
    </row>
    <row r="13684" spans="1:12" x14ac:dyDescent="0.3">
      <c r="A13684" s="286" t="str">
        <f t="shared" si="426"/>
        <v>2019</v>
      </c>
      <c r="B13684" s="205" t="s">
        <v>679</v>
      </c>
      <c r="C13684" s="205" t="s">
        <v>680</v>
      </c>
      <c r="D13684" s="72" t="str">
        <f t="shared" si="427"/>
        <v>out/2019</v>
      </c>
      <c r="E13684" s="206">
        <v>43749</v>
      </c>
      <c r="F13684" s="205">
        <v>1240</v>
      </c>
      <c r="G13684" s="205" t="s">
        <v>284</v>
      </c>
      <c r="H13684" s="207" t="s">
        <v>2362</v>
      </c>
      <c r="I13684" s="207" t="s">
        <v>237</v>
      </c>
      <c r="J13684" s="208">
        <v>-2571.8000000000002</v>
      </c>
      <c r="K13684" s="79" t="str">
        <f>IFERROR(IFERROR(VLOOKUP(I13684,'DE-PARA'!B:D,3,0),VLOOKUP(I13684,'DE-PARA'!C:D,2,0)),"NÃO ENCONTRADO")</f>
        <v>Materiais</v>
      </c>
      <c r="L13684" s="56" t="str">
        <f>VLOOKUP(K13684,'Base -Receita-Despesa'!$B:$AS,1,FALSE)</f>
        <v>Materiais</v>
      </c>
    </row>
    <row r="13685" spans="1:12" x14ac:dyDescent="0.3">
      <c r="A13685" s="286" t="str">
        <f t="shared" si="426"/>
        <v>2019</v>
      </c>
      <c r="B13685" s="205" t="s">
        <v>679</v>
      </c>
      <c r="C13685" s="205" t="s">
        <v>680</v>
      </c>
      <c r="D13685" s="72" t="str">
        <f t="shared" si="427"/>
        <v>out/2019</v>
      </c>
      <c r="E13685" s="206">
        <v>43749</v>
      </c>
      <c r="F13685" s="205">
        <v>1477</v>
      </c>
      <c r="G13685" s="205" t="s">
        <v>284</v>
      </c>
      <c r="H13685" s="207" t="s">
        <v>2362</v>
      </c>
      <c r="I13685" s="207" t="s">
        <v>238</v>
      </c>
      <c r="J13685" s="207">
        <v>-839.97</v>
      </c>
      <c r="K13685" s="79" t="str">
        <f>IFERROR(IFERROR(VLOOKUP(I13685,'DE-PARA'!B:D,3,0),VLOOKUP(I13685,'DE-PARA'!C:D,2,0)),"NÃO ENCONTRADO")</f>
        <v>Materiais</v>
      </c>
      <c r="L13685" s="56" t="str">
        <f>VLOOKUP(K13685,'Base -Receita-Despesa'!$B:$AS,1,FALSE)</f>
        <v>Materiais</v>
      </c>
    </row>
    <row r="13686" spans="1:12" x14ac:dyDescent="0.3">
      <c r="A13686" s="286" t="str">
        <f t="shared" si="426"/>
        <v>2019</v>
      </c>
      <c r="B13686" s="205" t="s">
        <v>679</v>
      </c>
      <c r="C13686" s="205" t="s">
        <v>680</v>
      </c>
      <c r="D13686" s="72" t="str">
        <f t="shared" si="427"/>
        <v>out/2019</v>
      </c>
      <c r="E13686" s="206">
        <v>43749</v>
      </c>
      <c r="F13686" s="205">
        <v>1538</v>
      </c>
      <c r="G13686" s="205" t="s">
        <v>300</v>
      </c>
      <c r="H13686" s="207" t="s">
        <v>2362</v>
      </c>
      <c r="I13686" s="207" t="s">
        <v>238</v>
      </c>
      <c r="J13686" s="208">
        <v>-4560.1499999999996</v>
      </c>
      <c r="K13686" s="79" t="str">
        <f>IFERROR(IFERROR(VLOOKUP(I13686,'DE-PARA'!B:D,3,0),VLOOKUP(I13686,'DE-PARA'!C:D,2,0)),"NÃO ENCONTRADO")</f>
        <v>Materiais</v>
      </c>
      <c r="L13686" s="56" t="str">
        <f>VLOOKUP(K13686,'Base -Receita-Despesa'!$B:$AS,1,FALSE)</f>
        <v>Materiais</v>
      </c>
    </row>
    <row r="13687" spans="1:12" x14ac:dyDescent="0.3">
      <c r="A13687" s="286" t="str">
        <f t="shared" ref="A13687:A13750" si="428">IF(K13687="NÃO ENCONTRADO",0,RIGHT(D13687,4))</f>
        <v>2019</v>
      </c>
      <c r="B13687" s="205" t="s">
        <v>679</v>
      </c>
      <c r="C13687" s="205" t="s">
        <v>680</v>
      </c>
      <c r="D13687" s="72" t="str">
        <f t="shared" si="427"/>
        <v>out/2019</v>
      </c>
      <c r="E13687" s="206">
        <v>43749</v>
      </c>
      <c r="F13687" s="205" t="s">
        <v>2363</v>
      </c>
      <c r="G13687" s="205" t="s">
        <v>284</v>
      </c>
      <c r="H13687" s="207" t="s">
        <v>2360</v>
      </c>
      <c r="I13687" s="207" t="s">
        <v>145</v>
      </c>
      <c r="J13687" s="208">
        <v>-6141.17</v>
      </c>
      <c r="K13687" s="79" t="str">
        <f>IFERROR(IFERROR(VLOOKUP(I13687,'DE-PARA'!B:D,3,0),VLOOKUP(I13687,'DE-PARA'!C:D,2,0)),"NÃO ENCONTRADO")</f>
        <v>Pessoal</v>
      </c>
      <c r="L13687" s="56" t="str">
        <f>VLOOKUP(K13687,'Base -Receita-Despesa'!$B:$AS,1,FALSE)</f>
        <v>Pessoal</v>
      </c>
    </row>
    <row r="13688" spans="1:12" x14ac:dyDescent="0.3">
      <c r="A13688" s="286" t="str">
        <f t="shared" si="428"/>
        <v>2019</v>
      </c>
      <c r="B13688" s="205" t="s">
        <v>679</v>
      </c>
      <c r="C13688" s="205" t="s">
        <v>680</v>
      </c>
      <c r="D13688" s="72" t="str">
        <f t="shared" si="427"/>
        <v>out/2019</v>
      </c>
      <c r="E13688" s="206">
        <v>43749</v>
      </c>
      <c r="F13688" s="205" t="s">
        <v>209</v>
      </c>
      <c r="G13688" s="205" t="s">
        <v>284</v>
      </c>
      <c r="H13688" s="207" t="s">
        <v>295</v>
      </c>
      <c r="I13688" s="207" t="s">
        <v>2125</v>
      </c>
      <c r="J13688" s="207">
        <v>-9.5</v>
      </c>
      <c r="K13688" s="79" t="str">
        <f>IFERROR(IFERROR(VLOOKUP(I13688,'DE-PARA'!B:D,3,0),VLOOKUP(I13688,'DE-PARA'!C:D,2,0)),"NÃO ENCONTRADO")</f>
        <v>Outras Saídas</v>
      </c>
      <c r="L13688" s="56" t="str">
        <f>VLOOKUP(K13688,'Base -Receita-Despesa'!$B:$AS,1,FALSE)</f>
        <v>Outras Saídas</v>
      </c>
    </row>
    <row r="13689" spans="1:12" x14ac:dyDescent="0.3">
      <c r="A13689" s="286" t="str">
        <f t="shared" si="428"/>
        <v>2019</v>
      </c>
      <c r="B13689" s="205" t="s">
        <v>679</v>
      </c>
      <c r="C13689" s="205" t="s">
        <v>680</v>
      </c>
      <c r="D13689" s="72" t="str">
        <f t="shared" si="427"/>
        <v>out/2019</v>
      </c>
      <c r="E13689" s="206">
        <v>43749</v>
      </c>
      <c r="F13689" s="205" t="s">
        <v>209</v>
      </c>
      <c r="G13689" s="205" t="s">
        <v>284</v>
      </c>
      <c r="H13689" s="207" t="s">
        <v>295</v>
      </c>
      <c r="I13689" s="207" t="s">
        <v>2125</v>
      </c>
      <c r="J13689" s="207">
        <v>-9.5</v>
      </c>
      <c r="K13689" s="79" t="str">
        <f>IFERROR(IFERROR(VLOOKUP(I13689,'DE-PARA'!B:D,3,0),VLOOKUP(I13689,'DE-PARA'!C:D,2,0)),"NÃO ENCONTRADO")</f>
        <v>Outras Saídas</v>
      </c>
      <c r="L13689" s="56" t="str">
        <f>VLOOKUP(K13689,'Base -Receita-Despesa'!$B:$AS,1,FALSE)</f>
        <v>Outras Saídas</v>
      </c>
    </row>
    <row r="13690" spans="1:12" x14ac:dyDescent="0.3">
      <c r="A13690" s="286" t="str">
        <f t="shared" si="428"/>
        <v>2019</v>
      </c>
      <c r="B13690" s="205" t="s">
        <v>679</v>
      </c>
      <c r="C13690" s="205" t="s">
        <v>680</v>
      </c>
      <c r="D13690" s="72" t="str">
        <f t="shared" si="427"/>
        <v>out/2019</v>
      </c>
      <c r="E13690" s="206">
        <v>43749</v>
      </c>
      <c r="F13690" s="205" t="s">
        <v>209</v>
      </c>
      <c r="G13690" s="205" t="s">
        <v>284</v>
      </c>
      <c r="H13690" s="207" t="s">
        <v>295</v>
      </c>
      <c r="I13690" s="207" t="s">
        <v>2125</v>
      </c>
      <c r="J13690" s="207">
        <v>-9.5</v>
      </c>
      <c r="K13690" s="79" t="str">
        <f>IFERROR(IFERROR(VLOOKUP(I13690,'DE-PARA'!B:D,3,0),VLOOKUP(I13690,'DE-PARA'!C:D,2,0)),"NÃO ENCONTRADO")</f>
        <v>Outras Saídas</v>
      </c>
      <c r="L13690" s="56" t="str">
        <f>VLOOKUP(K13690,'Base -Receita-Despesa'!$B:$AS,1,FALSE)</f>
        <v>Outras Saídas</v>
      </c>
    </row>
    <row r="13691" spans="1:12" x14ac:dyDescent="0.3">
      <c r="A13691" s="286" t="str">
        <f t="shared" si="428"/>
        <v>2019</v>
      </c>
      <c r="B13691" s="205" t="s">
        <v>679</v>
      </c>
      <c r="C13691" s="205" t="s">
        <v>680</v>
      </c>
      <c r="D13691" s="72" t="str">
        <f t="shared" si="427"/>
        <v>out/2019</v>
      </c>
      <c r="E13691" s="206">
        <v>43749</v>
      </c>
      <c r="F13691" s="205" t="s">
        <v>513</v>
      </c>
      <c r="G13691" s="205" t="s">
        <v>284</v>
      </c>
      <c r="H13691" s="207" t="s">
        <v>203</v>
      </c>
      <c r="I13691" s="207" t="s">
        <v>289</v>
      </c>
      <c r="J13691" s="208">
        <v>23556.51</v>
      </c>
      <c r="K13691" s="79" t="str">
        <f>IFERROR(IFERROR(VLOOKUP(I13691,'DE-PARA'!B:D,3,0),VLOOKUP(I13691,'DE-PARA'!C:D,2,0)),"NÃO ENCONTRADO")</f>
        <v>Entrada Conta Aplicação (+)</v>
      </c>
      <c r="L13691" s="56" t="str">
        <f>VLOOKUP(K13691,'Base -Receita-Despesa'!$B:$AS,1,FALSE)</f>
        <v>ENTRADA CONTA APLICAÇÃO (+)</v>
      </c>
    </row>
    <row r="13692" spans="1:12" x14ac:dyDescent="0.3">
      <c r="A13692" s="286" t="str">
        <f t="shared" si="428"/>
        <v>2019</v>
      </c>
      <c r="B13692" s="205" t="s">
        <v>681</v>
      </c>
      <c r="C13692" s="205" t="s">
        <v>680</v>
      </c>
      <c r="D13692" s="72" t="str">
        <f t="shared" si="427"/>
        <v>out/2019</v>
      </c>
      <c r="E13692" s="206">
        <v>43752</v>
      </c>
      <c r="F13692" s="205" t="s">
        <v>1606</v>
      </c>
      <c r="G13692" s="205" t="s">
        <v>284</v>
      </c>
      <c r="H13692" s="207" t="s">
        <v>1876</v>
      </c>
      <c r="I13692" s="207" t="s">
        <v>201</v>
      </c>
      <c r="J13692" s="208">
        <v>-671047.6</v>
      </c>
      <c r="K13692" s="79" t="str">
        <f>IFERROR(IFERROR(VLOOKUP(I13692,'DE-PARA'!B:D,3,0),VLOOKUP(I13692,'DE-PARA'!C:D,2,0)),"NÃO ENCONTRADO")</f>
        <v>Saídas Da C/A Por Regates (-)</v>
      </c>
      <c r="L13692" s="56" t="str">
        <f>VLOOKUP(K13692,'Base -Receita-Despesa'!$B:$AS,1,FALSE)</f>
        <v>SAÍDAS DA C/A POR REGATES (-)</v>
      </c>
    </row>
    <row r="13693" spans="1:12" x14ac:dyDescent="0.3">
      <c r="A13693" s="286" t="str">
        <f t="shared" si="428"/>
        <v>2019</v>
      </c>
      <c r="B13693" s="205" t="s">
        <v>681</v>
      </c>
      <c r="C13693" s="205" t="s">
        <v>680</v>
      </c>
      <c r="D13693" s="72" t="str">
        <f t="shared" si="427"/>
        <v>out/2019</v>
      </c>
      <c r="E13693" s="206">
        <v>43752</v>
      </c>
      <c r="F13693" s="205" t="s">
        <v>140</v>
      </c>
      <c r="G13693" s="205" t="s">
        <v>284</v>
      </c>
      <c r="H13693" s="207" t="s">
        <v>140</v>
      </c>
      <c r="I13693" s="207" t="s">
        <v>224</v>
      </c>
      <c r="J13693" s="208">
        <v>671047.6</v>
      </c>
      <c r="K13693" s="79" t="str">
        <f>IFERROR(IFERROR(VLOOKUP(I13693,'DE-PARA'!B:D,3,0),VLOOKUP(I13693,'DE-PARA'!C:D,2,0)),"NÃO ENCONTRADO")</f>
        <v>Repasses Contrato de Gestão</v>
      </c>
      <c r="L13693" s="56" t="str">
        <f>VLOOKUP(K13693,'Base -Receita-Despesa'!$B:$AS,1,FALSE)</f>
        <v>Repasses Contrato de Gestão</v>
      </c>
    </row>
    <row r="13694" spans="1:12" x14ac:dyDescent="0.3">
      <c r="A13694" s="286" t="str">
        <f t="shared" si="428"/>
        <v>2019</v>
      </c>
      <c r="B13694" s="205" t="s">
        <v>681</v>
      </c>
      <c r="C13694" s="205" t="s">
        <v>680</v>
      </c>
      <c r="D13694" s="72" t="str">
        <f t="shared" si="427"/>
        <v>out/2019</v>
      </c>
      <c r="E13694" s="206">
        <v>43752</v>
      </c>
      <c r="F13694" s="205" t="s">
        <v>209</v>
      </c>
      <c r="G13694" s="205" t="s">
        <v>284</v>
      </c>
      <c r="H13694" s="207" t="s">
        <v>318</v>
      </c>
      <c r="I13694" s="207" t="s">
        <v>2125</v>
      </c>
      <c r="J13694" s="207">
        <v>-1.19</v>
      </c>
      <c r="K13694" s="79" t="str">
        <f>IFERROR(IFERROR(VLOOKUP(I13694,'DE-PARA'!B:D,3,0),VLOOKUP(I13694,'DE-PARA'!C:D,2,0)),"NÃO ENCONTRADO")</f>
        <v>Outras Saídas</v>
      </c>
      <c r="L13694" s="56" t="str">
        <f>VLOOKUP(K13694,'Base -Receita-Despesa'!$B:$AS,1,FALSE)</f>
        <v>Outras Saídas</v>
      </c>
    </row>
    <row r="13695" spans="1:12" x14ac:dyDescent="0.3">
      <c r="A13695" s="286" t="str">
        <f t="shared" si="428"/>
        <v>2019</v>
      </c>
      <c r="B13695" s="205" t="s">
        <v>681</v>
      </c>
      <c r="C13695" s="205" t="s">
        <v>680</v>
      </c>
      <c r="D13695" s="72" t="str">
        <f t="shared" si="427"/>
        <v>out/2019</v>
      </c>
      <c r="E13695" s="206">
        <v>43752</v>
      </c>
      <c r="F13695" s="205" t="s">
        <v>513</v>
      </c>
      <c r="G13695" s="205" t="s">
        <v>284</v>
      </c>
      <c r="H13695" s="207" t="s">
        <v>203</v>
      </c>
      <c r="I13695" s="207" t="s">
        <v>289</v>
      </c>
      <c r="J13695" s="233">
        <v>1.19</v>
      </c>
      <c r="K13695" s="79" t="str">
        <f>IFERROR(IFERROR(VLOOKUP(I13695,'DE-PARA'!B:D,3,0),VLOOKUP(I13695,'DE-PARA'!C:D,2,0)),"NÃO ENCONTRADO")</f>
        <v>Entrada Conta Aplicação (+)</v>
      </c>
      <c r="L13695" s="56" t="str">
        <f>VLOOKUP(K13695,'Base -Receita-Despesa'!$B:$AS,1,FALSE)</f>
        <v>ENTRADA CONTA APLICAÇÃO (+)</v>
      </c>
    </row>
    <row r="13696" spans="1:12" x14ac:dyDescent="0.3">
      <c r="A13696" s="286" t="str">
        <f t="shared" si="428"/>
        <v>2019</v>
      </c>
      <c r="B13696" s="205" t="s">
        <v>679</v>
      </c>
      <c r="C13696" s="205" t="s">
        <v>680</v>
      </c>
      <c r="D13696" s="72" t="str">
        <f t="shared" si="427"/>
        <v>out/2019</v>
      </c>
      <c r="E13696" s="206">
        <v>43752</v>
      </c>
      <c r="F13696" s="205" t="s">
        <v>2172</v>
      </c>
      <c r="G13696" s="205" t="s">
        <v>284</v>
      </c>
      <c r="H13696" s="207" t="s">
        <v>2364</v>
      </c>
      <c r="I13696" s="207" t="s">
        <v>128</v>
      </c>
      <c r="J13696" s="208">
        <v>-2564.73</v>
      </c>
      <c r="K13696" s="79" t="str">
        <f>IFERROR(IFERROR(VLOOKUP(I13696,'DE-PARA'!B:D,3,0),VLOOKUP(I13696,'DE-PARA'!C:D,2,0)),"NÃO ENCONTRADO")</f>
        <v>Pessoal</v>
      </c>
      <c r="L13696" s="56" t="str">
        <f>VLOOKUP(K13696,'Base -Receita-Despesa'!$B:$AS,1,FALSE)</f>
        <v>Pessoal</v>
      </c>
    </row>
    <row r="13697" spans="1:12" x14ac:dyDescent="0.3">
      <c r="A13697" s="286" t="str">
        <f t="shared" si="428"/>
        <v>2019</v>
      </c>
      <c r="B13697" s="205" t="s">
        <v>679</v>
      </c>
      <c r="C13697" s="205" t="s">
        <v>680</v>
      </c>
      <c r="D13697" s="72" t="str">
        <f t="shared" si="427"/>
        <v>out/2019</v>
      </c>
      <c r="E13697" s="206">
        <v>43752</v>
      </c>
      <c r="F13697" s="205">
        <v>19</v>
      </c>
      <c r="G13697" s="205" t="s">
        <v>284</v>
      </c>
      <c r="H13697" s="207" t="s">
        <v>2365</v>
      </c>
      <c r="I13697" s="207" t="s">
        <v>137</v>
      </c>
      <c r="J13697" s="208">
        <v>-3412.87</v>
      </c>
      <c r="K13697" s="79" t="str">
        <f>IFERROR(IFERROR(VLOOKUP(I13697,'DE-PARA'!B:D,3,0),VLOOKUP(I13697,'DE-PARA'!C:D,2,0)),"NÃO ENCONTRADO")</f>
        <v>Materiais</v>
      </c>
      <c r="L13697" s="56" t="str">
        <f>VLOOKUP(K13697,'Base -Receita-Despesa'!$B:$AS,1,FALSE)</f>
        <v>Materiais</v>
      </c>
    </row>
    <row r="13698" spans="1:12" x14ac:dyDescent="0.3">
      <c r="A13698" s="286" t="str">
        <f t="shared" si="428"/>
        <v>2019</v>
      </c>
      <c r="B13698" s="205" t="s">
        <v>679</v>
      </c>
      <c r="C13698" s="205" t="s">
        <v>680</v>
      </c>
      <c r="D13698" s="72" t="str">
        <f t="shared" si="427"/>
        <v>out/2019</v>
      </c>
      <c r="E13698" s="206">
        <v>43752</v>
      </c>
      <c r="F13698" s="205">
        <v>21</v>
      </c>
      <c r="G13698" s="205" t="s">
        <v>284</v>
      </c>
      <c r="H13698" s="207" t="s">
        <v>1989</v>
      </c>
      <c r="I13698" s="207" t="s">
        <v>137</v>
      </c>
      <c r="J13698" s="208">
        <v>-14921.22</v>
      </c>
      <c r="K13698" s="79" t="str">
        <f>IFERROR(IFERROR(VLOOKUP(I13698,'DE-PARA'!B:D,3,0),VLOOKUP(I13698,'DE-PARA'!C:D,2,0)),"NÃO ENCONTRADO")</f>
        <v>Materiais</v>
      </c>
      <c r="L13698" s="56" t="str">
        <f>VLOOKUP(K13698,'Base -Receita-Despesa'!$B:$AS,1,FALSE)</f>
        <v>Materiais</v>
      </c>
    </row>
    <row r="13699" spans="1:12" x14ac:dyDescent="0.3">
      <c r="A13699" s="286" t="str">
        <f t="shared" si="428"/>
        <v>2019</v>
      </c>
      <c r="B13699" s="205" t="s">
        <v>679</v>
      </c>
      <c r="C13699" s="205" t="s">
        <v>680</v>
      </c>
      <c r="D13699" s="72" t="str">
        <f t="shared" si="427"/>
        <v>out/2019</v>
      </c>
      <c r="E13699" s="206">
        <v>43752</v>
      </c>
      <c r="F13699" s="205">
        <v>20</v>
      </c>
      <c r="G13699" s="205" t="s">
        <v>284</v>
      </c>
      <c r="H13699" s="207" t="s">
        <v>1989</v>
      </c>
      <c r="I13699" s="207" t="s">
        <v>137</v>
      </c>
      <c r="J13699" s="208">
        <v>-11327.26</v>
      </c>
      <c r="K13699" s="79" t="str">
        <f>IFERROR(IFERROR(VLOOKUP(I13699,'DE-PARA'!B:D,3,0),VLOOKUP(I13699,'DE-PARA'!C:D,2,0)),"NÃO ENCONTRADO")</f>
        <v>Materiais</v>
      </c>
      <c r="L13699" s="56" t="str">
        <f>VLOOKUP(K13699,'Base -Receita-Despesa'!$B:$AS,1,FALSE)</f>
        <v>Materiais</v>
      </c>
    </row>
    <row r="13700" spans="1:12" x14ac:dyDescent="0.3">
      <c r="A13700" s="286" t="str">
        <f t="shared" si="428"/>
        <v>2019</v>
      </c>
      <c r="B13700" s="205" t="s">
        <v>679</v>
      </c>
      <c r="C13700" s="205" t="s">
        <v>680</v>
      </c>
      <c r="D13700" s="72" t="str">
        <f t="shared" ref="D13700:D13763" si="429">TEXT(E13700,"mmm/aaaa")</f>
        <v>out/2019</v>
      </c>
      <c r="E13700" s="206">
        <v>43752</v>
      </c>
      <c r="F13700" s="205">
        <v>1913</v>
      </c>
      <c r="G13700" s="205" t="s">
        <v>284</v>
      </c>
      <c r="H13700" s="207" t="s">
        <v>2358</v>
      </c>
      <c r="I13700" s="207" t="s">
        <v>263</v>
      </c>
      <c r="J13700" s="208">
        <v>-1300</v>
      </c>
      <c r="K13700" s="79" t="str">
        <f>IFERROR(IFERROR(VLOOKUP(I13700,'DE-PARA'!B:D,3,0),VLOOKUP(I13700,'DE-PARA'!C:D,2,0)),"NÃO ENCONTRADO")</f>
        <v>Serviços</v>
      </c>
      <c r="L13700" s="56" t="str">
        <f>VLOOKUP(K13700,'Base -Receita-Despesa'!$B:$AS,1,FALSE)</f>
        <v>Serviços</v>
      </c>
    </row>
    <row r="13701" spans="1:12" x14ac:dyDescent="0.3">
      <c r="A13701" s="286" t="str">
        <f t="shared" si="428"/>
        <v>2019</v>
      </c>
      <c r="B13701" s="205" t="s">
        <v>679</v>
      </c>
      <c r="C13701" s="205" t="s">
        <v>680</v>
      </c>
      <c r="D13701" s="72" t="str">
        <f t="shared" si="429"/>
        <v>out/2019</v>
      </c>
      <c r="E13701" s="206">
        <v>43752</v>
      </c>
      <c r="F13701" s="205">
        <v>1913</v>
      </c>
      <c r="G13701" s="205" t="s">
        <v>284</v>
      </c>
      <c r="H13701" s="207" t="s">
        <v>2358</v>
      </c>
      <c r="I13701" s="207" t="s">
        <v>189</v>
      </c>
      <c r="J13701" s="207">
        <v>-27.72</v>
      </c>
      <c r="K13701" s="79" t="str">
        <f>IFERROR(IFERROR(VLOOKUP(I13701,'DE-PARA'!B:D,3,0),VLOOKUP(I13701,'DE-PARA'!C:D,2,0)),"NÃO ENCONTRADO")</f>
        <v>Outras Saídas</v>
      </c>
      <c r="L13701" s="56" t="str">
        <f>VLOOKUP(K13701,'Base -Receita-Despesa'!$B:$AS,1,FALSE)</f>
        <v>Outras Saídas</v>
      </c>
    </row>
    <row r="13702" spans="1:12" x14ac:dyDescent="0.3">
      <c r="A13702" s="286" t="str">
        <f t="shared" si="428"/>
        <v>2019</v>
      </c>
      <c r="B13702" s="205" t="s">
        <v>679</v>
      </c>
      <c r="C13702" s="205" t="s">
        <v>680</v>
      </c>
      <c r="D13702" s="72" t="str">
        <f t="shared" si="429"/>
        <v>out/2019</v>
      </c>
      <c r="E13702" s="206">
        <v>43752</v>
      </c>
      <c r="F13702" s="205" t="s">
        <v>209</v>
      </c>
      <c r="G13702" s="205" t="s">
        <v>284</v>
      </c>
      <c r="H13702" s="207" t="s">
        <v>295</v>
      </c>
      <c r="I13702" s="207" t="s">
        <v>2125</v>
      </c>
      <c r="J13702" s="207">
        <v>-9.5</v>
      </c>
      <c r="K13702" s="79" t="str">
        <f>IFERROR(IFERROR(VLOOKUP(I13702,'DE-PARA'!B:D,3,0),VLOOKUP(I13702,'DE-PARA'!C:D,2,0)),"NÃO ENCONTRADO")</f>
        <v>Outras Saídas</v>
      </c>
      <c r="L13702" s="56" t="str">
        <f>VLOOKUP(K13702,'Base -Receita-Despesa'!$B:$AS,1,FALSE)</f>
        <v>Outras Saídas</v>
      </c>
    </row>
    <row r="13703" spans="1:12" x14ac:dyDescent="0.3">
      <c r="A13703" s="286" t="str">
        <f t="shared" si="428"/>
        <v>2019</v>
      </c>
      <c r="B13703" s="205" t="s">
        <v>679</v>
      </c>
      <c r="C13703" s="205" t="s">
        <v>680</v>
      </c>
      <c r="D13703" s="72" t="str">
        <f t="shared" si="429"/>
        <v>out/2019</v>
      </c>
      <c r="E13703" s="206">
        <v>43752</v>
      </c>
      <c r="F13703" s="205" t="s">
        <v>513</v>
      </c>
      <c r="G13703" s="205" t="s">
        <v>284</v>
      </c>
      <c r="H13703" s="207" t="s">
        <v>203</v>
      </c>
      <c r="I13703" s="207" t="s">
        <v>289</v>
      </c>
      <c r="J13703" s="208">
        <v>33563.300000000003</v>
      </c>
      <c r="K13703" s="79" t="str">
        <f>IFERROR(IFERROR(VLOOKUP(I13703,'DE-PARA'!B:D,3,0),VLOOKUP(I13703,'DE-PARA'!C:D,2,0)),"NÃO ENCONTRADO")</f>
        <v>Entrada Conta Aplicação (+)</v>
      </c>
      <c r="L13703" s="56" t="str">
        <f>VLOOKUP(K13703,'Base -Receita-Despesa'!$B:$AS,1,FALSE)</f>
        <v>ENTRADA CONTA APLICAÇÃO (+)</v>
      </c>
    </row>
    <row r="13704" spans="1:12" x14ac:dyDescent="0.3">
      <c r="A13704" s="286" t="str">
        <f t="shared" si="428"/>
        <v>2019</v>
      </c>
      <c r="B13704" s="205" t="s">
        <v>681</v>
      </c>
      <c r="C13704" s="205" t="s">
        <v>680</v>
      </c>
      <c r="D13704" s="72" t="str">
        <f t="shared" si="429"/>
        <v>out/2019</v>
      </c>
      <c r="E13704" s="206">
        <v>43753</v>
      </c>
      <c r="F13704" s="205" t="s">
        <v>200</v>
      </c>
      <c r="G13704" s="205" t="s">
        <v>284</v>
      </c>
      <c r="H13704" s="207" t="s">
        <v>1875</v>
      </c>
      <c r="I13704" s="207" t="s">
        <v>123</v>
      </c>
      <c r="J13704" s="208">
        <v>-500000</v>
      </c>
      <c r="K13704" s="79" t="str">
        <f>IFERROR(IFERROR(VLOOKUP(I13704,'DE-PARA'!B:D,3,0),VLOOKUP(I13704,'DE-PARA'!C:D,2,0)),"NÃO ENCONTRADO")</f>
        <v>TEV – Transferências Entre Contas (Entradas)</v>
      </c>
      <c r="L13704" s="56" t="str">
        <f>VLOOKUP(K13704,'Base -Receita-Despesa'!$B:$AS,1,FALSE)</f>
        <v>TEV – Transferências Entre Contas (Entradas)</v>
      </c>
    </row>
    <row r="13705" spans="1:12" x14ac:dyDescent="0.3">
      <c r="A13705" s="286" t="str">
        <f t="shared" si="428"/>
        <v>2019</v>
      </c>
      <c r="B13705" s="205" t="s">
        <v>681</v>
      </c>
      <c r="C13705" s="205" t="s">
        <v>680</v>
      </c>
      <c r="D13705" s="72" t="str">
        <f t="shared" si="429"/>
        <v>out/2019</v>
      </c>
      <c r="E13705" s="206">
        <v>43753</v>
      </c>
      <c r="F13705" s="205" t="s">
        <v>209</v>
      </c>
      <c r="G13705" s="205" t="s">
        <v>284</v>
      </c>
      <c r="H13705" s="207" t="s">
        <v>318</v>
      </c>
      <c r="I13705" s="207" t="s">
        <v>2125</v>
      </c>
      <c r="J13705" s="207">
        <v>-39.549999999999997</v>
      </c>
      <c r="K13705" s="79" t="str">
        <f>IFERROR(IFERROR(VLOOKUP(I13705,'DE-PARA'!B:D,3,0),VLOOKUP(I13705,'DE-PARA'!C:D,2,0)),"NÃO ENCONTRADO")</f>
        <v>Outras Saídas</v>
      </c>
      <c r="L13705" s="56" t="str">
        <f>VLOOKUP(K13705,'Base -Receita-Despesa'!$B:$AS,1,FALSE)</f>
        <v>Outras Saídas</v>
      </c>
    </row>
    <row r="13706" spans="1:12" x14ac:dyDescent="0.3">
      <c r="A13706" s="286" t="str">
        <f t="shared" si="428"/>
        <v>2019</v>
      </c>
      <c r="B13706" s="205" t="s">
        <v>681</v>
      </c>
      <c r="C13706" s="205" t="s">
        <v>680</v>
      </c>
      <c r="D13706" s="72" t="str">
        <f t="shared" si="429"/>
        <v>out/2019</v>
      </c>
      <c r="E13706" s="206">
        <v>43753</v>
      </c>
      <c r="F13706" s="205" t="s">
        <v>513</v>
      </c>
      <c r="G13706" s="205" t="s">
        <v>284</v>
      </c>
      <c r="H13706" s="207" t="s">
        <v>203</v>
      </c>
      <c r="I13706" s="207" t="s">
        <v>289</v>
      </c>
      <c r="J13706" s="208">
        <v>500039.55</v>
      </c>
      <c r="K13706" s="79" t="str">
        <f>IFERROR(IFERROR(VLOOKUP(I13706,'DE-PARA'!B:D,3,0),VLOOKUP(I13706,'DE-PARA'!C:D,2,0)),"NÃO ENCONTRADO")</f>
        <v>Entrada Conta Aplicação (+)</v>
      </c>
      <c r="L13706" s="56" t="str">
        <f>VLOOKUP(K13706,'Base -Receita-Despesa'!$B:$AS,1,FALSE)</f>
        <v>ENTRADA CONTA APLICAÇÃO (+)</v>
      </c>
    </row>
    <row r="13707" spans="1:12" x14ac:dyDescent="0.3">
      <c r="A13707" s="286" t="str">
        <f t="shared" si="428"/>
        <v>2019</v>
      </c>
      <c r="B13707" s="205" t="s">
        <v>679</v>
      </c>
      <c r="C13707" s="205" t="s">
        <v>680</v>
      </c>
      <c r="D13707" s="72" t="str">
        <f t="shared" si="429"/>
        <v>out/2019</v>
      </c>
      <c r="E13707" s="206">
        <v>43753</v>
      </c>
      <c r="F13707" s="205" t="s">
        <v>200</v>
      </c>
      <c r="G13707" s="205" t="s">
        <v>284</v>
      </c>
      <c r="H13707" s="207" t="s">
        <v>1875</v>
      </c>
      <c r="I13707" s="207" t="s">
        <v>123</v>
      </c>
      <c r="J13707" s="208">
        <v>500000</v>
      </c>
      <c r="K13707" s="79" t="str">
        <f>IFERROR(IFERROR(VLOOKUP(I13707,'DE-PARA'!B:D,3,0),VLOOKUP(I13707,'DE-PARA'!C:D,2,0)),"NÃO ENCONTRADO")</f>
        <v>TEV – Transferências Entre Contas (Entradas)</v>
      </c>
      <c r="L13707" s="56" t="str">
        <f>VLOOKUP(K13707,'Base -Receita-Despesa'!$B:$AS,1,FALSE)</f>
        <v>TEV – Transferências Entre Contas (Entradas)</v>
      </c>
    </row>
    <row r="13708" spans="1:12" x14ac:dyDescent="0.3">
      <c r="A13708" s="286" t="str">
        <f t="shared" si="428"/>
        <v>2019</v>
      </c>
      <c r="B13708" s="205" t="s">
        <v>679</v>
      </c>
      <c r="C13708" s="205" t="s">
        <v>680</v>
      </c>
      <c r="D13708" s="72" t="str">
        <f t="shared" si="429"/>
        <v>out/2019</v>
      </c>
      <c r="E13708" s="206">
        <v>43753</v>
      </c>
      <c r="F13708" s="205">
        <v>178</v>
      </c>
      <c r="G13708" s="205" t="s">
        <v>284</v>
      </c>
      <c r="H13708" s="207" t="s">
        <v>1342</v>
      </c>
      <c r="I13708" s="207" t="s">
        <v>232</v>
      </c>
      <c r="J13708" s="208">
        <v>-63972</v>
      </c>
      <c r="K13708" s="79" t="str">
        <f>IFERROR(IFERROR(VLOOKUP(I13708,'DE-PARA'!B:D,3,0),VLOOKUP(I13708,'DE-PARA'!C:D,2,0)),"NÃO ENCONTRADO")</f>
        <v>Pessoal</v>
      </c>
      <c r="L13708" s="56" t="str">
        <f>VLOOKUP(K13708,'Base -Receita-Despesa'!$B:$AS,1,FALSE)</f>
        <v>Pessoal</v>
      </c>
    </row>
    <row r="13709" spans="1:12" x14ac:dyDescent="0.3">
      <c r="A13709" s="286" t="str">
        <f t="shared" si="428"/>
        <v>2019</v>
      </c>
      <c r="B13709" s="205" t="s">
        <v>679</v>
      </c>
      <c r="C13709" s="205" t="s">
        <v>680</v>
      </c>
      <c r="D13709" s="72" t="str">
        <f t="shared" si="429"/>
        <v>out/2019</v>
      </c>
      <c r="E13709" s="206">
        <v>43753</v>
      </c>
      <c r="F13709" s="205">
        <v>179</v>
      </c>
      <c r="G13709" s="205" t="s">
        <v>284</v>
      </c>
      <c r="H13709" s="207" t="s">
        <v>1342</v>
      </c>
      <c r="I13709" s="207" t="s">
        <v>232</v>
      </c>
      <c r="J13709" s="208">
        <v>-337630</v>
      </c>
      <c r="K13709" s="79" t="str">
        <f>IFERROR(IFERROR(VLOOKUP(I13709,'DE-PARA'!B:D,3,0),VLOOKUP(I13709,'DE-PARA'!C:D,2,0)),"NÃO ENCONTRADO")</f>
        <v>Pessoal</v>
      </c>
      <c r="L13709" s="56" t="str">
        <f>VLOOKUP(K13709,'Base -Receita-Despesa'!$B:$AS,1,FALSE)</f>
        <v>Pessoal</v>
      </c>
    </row>
    <row r="13710" spans="1:12" x14ac:dyDescent="0.3">
      <c r="A13710" s="286" t="str">
        <f t="shared" si="428"/>
        <v>2019</v>
      </c>
      <c r="B13710" s="205" t="s">
        <v>679</v>
      </c>
      <c r="C13710" s="205" t="s">
        <v>680</v>
      </c>
      <c r="D13710" s="72" t="str">
        <f t="shared" si="429"/>
        <v>out/2019</v>
      </c>
      <c r="E13710" s="206">
        <v>43753</v>
      </c>
      <c r="F13710" s="205">
        <v>300</v>
      </c>
      <c r="G13710" s="205" t="s">
        <v>284</v>
      </c>
      <c r="H13710" s="207" t="s">
        <v>999</v>
      </c>
      <c r="I13710" s="207" t="s">
        <v>232</v>
      </c>
      <c r="J13710" s="208">
        <v>-19991.25</v>
      </c>
      <c r="K13710" s="79" t="str">
        <f>IFERROR(IFERROR(VLOOKUP(I13710,'DE-PARA'!B:D,3,0),VLOOKUP(I13710,'DE-PARA'!C:D,2,0)),"NÃO ENCONTRADO")</f>
        <v>Pessoal</v>
      </c>
      <c r="L13710" s="56" t="str">
        <f>VLOOKUP(K13710,'Base -Receita-Despesa'!$B:$AS,1,FALSE)</f>
        <v>Pessoal</v>
      </c>
    </row>
    <row r="13711" spans="1:12" x14ac:dyDescent="0.3">
      <c r="A13711" s="286" t="str">
        <f t="shared" si="428"/>
        <v>2019</v>
      </c>
      <c r="B13711" s="205" t="s">
        <v>679</v>
      </c>
      <c r="C13711" s="205" t="s">
        <v>680</v>
      </c>
      <c r="D13711" s="72" t="str">
        <f t="shared" si="429"/>
        <v>out/2019</v>
      </c>
      <c r="E13711" s="206">
        <v>43753</v>
      </c>
      <c r="F13711" s="205">
        <v>51</v>
      </c>
      <c r="G13711" s="205" t="s">
        <v>284</v>
      </c>
      <c r="H13711" s="207" t="s">
        <v>2297</v>
      </c>
      <c r="I13711" s="207" t="s">
        <v>257</v>
      </c>
      <c r="J13711" s="208">
        <v>-25562.59</v>
      </c>
      <c r="K13711" s="79" t="str">
        <f>IFERROR(IFERROR(VLOOKUP(I13711,'DE-PARA'!B:D,3,0),VLOOKUP(I13711,'DE-PARA'!C:D,2,0)),"NÃO ENCONTRADO")</f>
        <v>Serviços</v>
      </c>
      <c r="L13711" s="56" t="str">
        <f>VLOOKUP(K13711,'Base -Receita-Despesa'!$B:$AS,1,FALSE)</f>
        <v>Serviços</v>
      </c>
    </row>
    <row r="13712" spans="1:12" x14ac:dyDescent="0.3">
      <c r="A13712" s="286" t="str">
        <f t="shared" si="428"/>
        <v>2019</v>
      </c>
      <c r="B13712" s="205" t="s">
        <v>679</v>
      </c>
      <c r="C13712" s="205" t="s">
        <v>680</v>
      </c>
      <c r="D13712" s="72" t="str">
        <f t="shared" si="429"/>
        <v>out/2019</v>
      </c>
      <c r="E13712" s="206">
        <v>43753</v>
      </c>
      <c r="F13712" s="205">
        <v>93</v>
      </c>
      <c r="G13712" s="205" t="s">
        <v>284</v>
      </c>
      <c r="H13712" s="207" t="s">
        <v>1005</v>
      </c>
      <c r="I13712" s="207" t="s">
        <v>232</v>
      </c>
      <c r="J13712" s="208">
        <v>-96202.34</v>
      </c>
      <c r="K13712" s="79" t="str">
        <f>IFERROR(IFERROR(VLOOKUP(I13712,'DE-PARA'!B:D,3,0),VLOOKUP(I13712,'DE-PARA'!C:D,2,0)),"NÃO ENCONTRADO")</f>
        <v>Pessoal</v>
      </c>
      <c r="L13712" s="56" t="str">
        <f>VLOOKUP(K13712,'Base -Receita-Despesa'!$B:$AS,1,FALSE)</f>
        <v>Pessoal</v>
      </c>
    </row>
    <row r="13713" spans="1:12" x14ac:dyDescent="0.3">
      <c r="A13713" s="286" t="str">
        <f t="shared" si="428"/>
        <v>2019</v>
      </c>
      <c r="B13713" s="205" t="s">
        <v>679</v>
      </c>
      <c r="C13713" s="205" t="s">
        <v>680</v>
      </c>
      <c r="D13713" s="72" t="str">
        <f t="shared" si="429"/>
        <v>out/2019</v>
      </c>
      <c r="E13713" s="206">
        <v>43753</v>
      </c>
      <c r="F13713" s="258">
        <v>225</v>
      </c>
      <c r="G13713" s="205" t="s">
        <v>284</v>
      </c>
      <c r="H13713" s="207" t="s">
        <v>2104</v>
      </c>
      <c r="I13713" s="207" t="s">
        <v>232</v>
      </c>
      <c r="J13713" s="208">
        <v>-27310.16</v>
      </c>
      <c r="K13713" s="79" t="str">
        <f>IFERROR(IFERROR(VLOOKUP(I13713,'DE-PARA'!B:D,3,0),VLOOKUP(I13713,'DE-PARA'!C:D,2,0)),"NÃO ENCONTRADO")</f>
        <v>Pessoal</v>
      </c>
      <c r="L13713" s="56" t="str">
        <f>VLOOKUP(K13713,'Base -Receita-Despesa'!$B:$AS,1,FALSE)</f>
        <v>Pessoal</v>
      </c>
    </row>
    <row r="13714" spans="1:12" x14ac:dyDescent="0.3">
      <c r="A13714" s="286" t="str">
        <f t="shared" si="428"/>
        <v>2019</v>
      </c>
      <c r="B13714" s="205" t="s">
        <v>679</v>
      </c>
      <c r="C13714" s="205" t="s">
        <v>680</v>
      </c>
      <c r="D13714" s="72" t="str">
        <f t="shared" si="429"/>
        <v>out/2019</v>
      </c>
      <c r="E13714" s="206">
        <v>43753</v>
      </c>
      <c r="F13714" s="205">
        <v>28953</v>
      </c>
      <c r="G13714" s="205" t="s">
        <v>284</v>
      </c>
      <c r="H13714" s="207" t="s">
        <v>1047</v>
      </c>
      <c r="I13714" s="207" t="s">
        <v>258</v>
      </c>
      <c r="J13714" s="208">
        <v>-20397.09</v>
      </c>
      <c r="K13714" s="79" t="str">
        <f>IFERROR(IFERROR(VLOOKUP(I13714,'DE-PARA'!B:D,3,0),VLOOKUP(I13714,'DE-PARA'!C:D,2,0)),"NÃO ENCONTRADO")</f>
        <v>Serviços</v>
      </c>
      <c r="L13714" s="56" t="str">
        <f>VLOOKUP(K13714,'Base -Receita-Despesa'!$B:$AS,1,FALSE)</f>
        <v>Serviços</v>
      </c>
    </row>
    <row r="13715" spans="1:12" x14ac:dyDescent="0.3">
      <c r="A13715" s="286" t="str">
        <f t="shared" si="428"/>
        <v>2019</v>
      </c>
      <c r="B13715" s="205" t="s">
        <v>679</v>
      </c>
      <c r="C13715" s="205" t="s">
        <v>680</v>
      </c>
      <c r="D13715" s="72" t="str">
        <f t="shared" si="429"/>
        <v>out/2019</v>
      </c>
      <c r="E13715" s="206">
        <v>43753</v>
      </c>
      <c r="F13715" s="205" t="s">
        <v>209</v>
      </c>
      <c r="G13715" s="205" t="s">
        <v>284</v>
      </c>
      <c r="H13715" s="207" t="s">
        <v>295</v>
      </c>
      <c r="I13715" s="207" t="s">
        <v>2125</v>
      </c>
      <c r="J13715" s="207">
        <v>-9.5</v>
      </c>
      <c r="K13715" s="79" t="str">
        <f>IFERROR(IFERROR(VLOOKUP(I13715,'DE-PARA'!B:D,3,0),VLOOKUP(I13715,'DE-PARA'!C:D,2,0)),"NÃO ENCONTRADO")</f>
        <v>Outras Saídas</v>
      </c>
      <c r="L13715" s="56" t="str">
        <f>VLOOKUP(K13715,'Base -Receita-Despesa'!$B:$AS,1,FALSE)</f>
        <v>Outras Saídas</v>
      </c>
    </row>
    <row r="13716" spans="1:12" x14ac:dyDescent="0.3">
      <c r="A13716" s="286" t="str">
        <f t="shared" si="428"/>
        <v>2019</v>
      </c>
      <c r="B13716" s="205" t="s">
        <v>679</v>
      </c>
      <c r="C13716" s="205" t="s">
        <v>680</v>
      </c>
      <c r="D13716" s="72" t="str">
        <f t="shared" si="429"/>
        <v>out/2019</v>
      </c>
      <c r="E13716" s="206">
        <v>43753</v>
      </c>
      <c r="F13716" s="205" t="s">
        <v>209</v>
      </c>
      <c r="G13716" s="205" t="s">
        <v>284</v>
      </c>
      <c r="H13716" s="207" t="s">
        <v>295</v>
      </c>
      <c r="I13716" s="207" t="s">
        <v>2125</v>
      </c>
      <c r="J13716" s="207">
        <v>-9.5</v>
      </c>
      <c r="K13716" s="79" t="str">
        <f>IFERROR(IFERROR(VLOOKUP(I13716,'DE-PARA'!B:D,3,0),VLOOKUP(I13716,'DE-PARA'!C:D,2,0)),"NÃO ENCONTRADO")</f>
        <v>Outras Saídas</v>
      </c>
      <c r="L13716" s="56" t="str">
        <f>VLOOKUP(K13716,'Base -Receita-Despesa'!$B:$AS,1,FALSE)</f>
        <v>Outras Saídas</v>
      </c>
    </row>
    <row r="13717" spans="1:12" x14ac:dyDescent="0.3">
      <c r="A13717" s="286" t="str">
        <f t="shared" si="428"/>
        <v>2019</v>
      </c>
      <c r="B13717" s="205" t="s">
        <v>679</v>
      </c>
      <c r="C13717" s="205" t="s">
        <v>680</v>
      </c>
      <c r="D13717" s="72" t="str">
        <f t="shared" si="429"/>
        <v>out/2019</v>
      </c>
      <c r="E13717" s="206">
        <v>43753</v>
      </c>
      <c r="F13717" s="205" t="s">
        <v>209</v>
      </c>
      <c r="G13717" s="205" t="s">
        <v>284</v>
      </c>
      <c r="H13717" s="207" t="s">
        <v>295</v>
      </c>
      <c r="I13717" s="207" t="s">
        <v>2125</v>
      </c>
      <c r="J13717" s="207">
        <v>-9.5</v>
      </c>
      <c r="K13717" s="79" t="str">
        <f>IFERROR(IFERROR(VLOOKUP(I13717,'DE-PARA'!B:D,3,0),VLOOKUP(I13717,'DE-PARA'!C:D,2,0)),"NÃO ENCONTRADO")</f>
        <v>Outras Saídas</v>
      </c>
      <c r="L13717" s="56" t="str">
        <f>VLOOKUP(K13717,'Base -Receita-Despesa'!$B:$AS,1,FALSE)</f>
        <v>Outras Saídas</v>
      </c>
    </row>
    <row r="13718" spans="1:12" x14ac:dyDescent="0.3">
      <c r="A13718" s="286" t="str">
        <f t="shared" si="428"/>
        <v>2019</v>
      </c>
      <c r="B13718" s="205" t="s">
        <v>679</v>
      </c>
      <c r="C13718" s="205" t="s">
        <v>680</v>
      </c>
      <c r="D13718" s="72" t="str">
        <f t="shared" si="429"/>
        <v>out/2019</v>
      </c>
      <c r="E13718" s="206">
        <v>43753</v>
      </c>
      <c r="F13718" s="205" t="s">
        <v>209</v>
      </c>
      <c r="G13718" s="205" t="s">
        <v>284</v>
      </c>
      <c r="H13718" s="207" t="s">
        <v>295</v>
      </c>
      <c r="I13718" s="207" t="s">
        <v>2125</v>
      </c>
      <c r="J13718" s="207">
        <v>-9.5</v>
      </c>
      <c r="K13718" s="79" t="str">
        <f>IFERROR(IFERROR(VLOOKUP(I13718,'DE-PARA'!B:D,3,0),VLOOKUP(I13718,'DE-PARA'!C:D,2,0)),"NÃO ENCONTRADO")</f>
        <v>Outras Saídas</v>
      </c>
      <c r="L13718" s="56" t="str">
        <f>VLOOKUP(K13718,'Base -Receita-Despesa'!$B:$AS,1,FALSE)</f>
        <v>Outras Saídas</v>
      </c>
    </row>
    <row r="13719" spans="1:12" x14ac:dyDescent="0.3">
      <c r="A13719" s="286" t="str">
        <f t="shared" si="428"/>
        <v>2019</v>
      </c>
      <c r="B13719" s="205" t="s">
        <v>679</v>
      </c>
      <c r="C13719" s="205" t="s">
        <v>680</v>
      </c>
      <c r="D13719" s="72" t="str">
        <f t="shared" si="429"/>
        <v>out/2019</v>
      </c>
      <c r="E13719" s="206">
        <v>43753</v>
      </c>
      <c r="F13719" s="205" t="s">
        <v>209</v>
      </c>
      <c r="G13719" s="205" t="s">
        <v>284</v>
      </c>
      <c r="H13719" s="207" t="s">
        <v>295</v>
      </c>
      <c r="I13719" s="207" t="s">
        <v>2125</v>
      </c>
      <c r="J13719" s="207">
        <v>-9.5</v>
      </c>
      <c r="K13719" s="79" t="str">
        <f>IFERROR(IFERROR(VLOOKUP(I13719,'DE-PARA'!B:D,3,0),VLOOKUP(I13719,'DE-PARA'!C:D,2,0)),"NÃO ENCONTRADO")</f>
        <v>Outras Saídas</v>
      </c>
      <c r="L13719" s="56" t="str">
        <f>VLOOKUP(K13719,'Base -Receita-Despesa'!$B:$AS,1,FALSE)</f>
        <v>Outras Saídas</v>
      </c>
    </row>
    <row r="13720" spans="1:12" x14ac:dyDescent="0.3">
      <c r="A13720" s="286" t="str">
        <f t="shared" si="428"/>
        <v>2019</v>
      </c>
      <c r="B13720" s="205" t="s">
        <v>679</v>
      </c>
      <c r="C13720" s="205" t="s">
        <v>680</v>
      </c>
      <c r="D13720" s="72" t="str">
        <f t="shared" si="429"/>
        <v>out/2019</v>
      </c>
      <c r="E13720" s="206">
        <v>43753</v>
      </c>
      <c r="F13720" s="205" t="s">
        <v>209</v>
      </c>
      <c r="G13720" s="205" t="s">
        <v>284</v>
      </c>
      <c r="H13720" s="207" t="s">
        <v>295</v>
      </c>
      <c r="I13720" s="207" t="s">
        <v>2125</v>
      </c>
      <c r="J13720" s="207">
        <v>-9.5</v>
      </c>
      <c r="K13720" s="79" t="str">
        <f>IFERROR(IFERROR(VLOOKUP(I13720,'DE-PARA'!B:D,3,0),VLOOKUP(I13720,'DE-PARA'!C:D,2,0)),"NÃO ENCONTRADO")</f>
        <v>Outras Saídas</v>
      </c>
      <c r="L13720" s="56" t="str">
        <f>VLOOKUP(K13720,'Base -Receita-Despesa'!$B:$AS,1,FALSE)</f>
        <v>Outras Saídas</v>
      </c>
    </row>
    <row r="13721" spans="1:12" x14ac:dyDescent="0.3">
      <c r="A13721" s="286" t="str">
        <f t="shared" si="428"/>
        <v>2019</v>
      </c>
      <c r="B13721" s="205" t="s">
        <v>679</v>
      </c>
      <c r="C13721" s="205" t="s">
        <v>680</v>
      </c>
      <c r="D13721" s="72" t="str">
        <f t="shared" si="429"/>
        <v>out/2019</v>
      </c>
      <c r="E13721" s="206">
        <v>43753</v>
      </c>
      <c r="F13721" s="205" t="s">
        <v>209</v>
      </c>
      <c r="G13721" s="205" t="s">
        <v>284</v>
      </c>
      <c r="H13721" s="207" t="s">
        <v>318</v>
      </c>
      <c r="I13721" s="207" t="s">
        <v>2125</v>
      </c>
      <c r="J13721" s="207">
        <v>-74.25</v>
      </c>
      <c r="K13721" s="79" t="str">
        <f>IFERROR(IFERROR(VLOOKUP(I13721,'DE-PARA'!B:D,3,0),VLOOKUP(I13721,'DE-PARA'!C:D,2,0)),"NÃO ENCONTRADO")</f>
        <v>Outras Saídas</v>
      </c>
      <c r="L13721" s="56" t="str">
        <f>VLOOKUP(K13721,'Base -Receita-Despesa'!$B:$AS,1,FALSE)</f>
        <v>Outras Saídas</v>
      </c>
    </row>
    <row r="13722" spans="1:12" x14ac:dyDescent="0.3">
      <c r="A13722" s="286" t="str">
        <f t="shared" si="428"/>
        <v>2019</v>
      </c>
      <c r="B13722" s="205" t="s">
        <v>679</v>
      </c>
      <c r="C13722" s="205" t="s">
        <v>680</v>
      </c>
      <c r="D13722" s="72" t="str">
        <f t="shared" si="429"/>
        <v>out/2019</v>
      </c>
      <c r="E13722" s="206">
        <v>43753</v>
      </c>
      <c r="F13722" s="205" t="s">
        <v>513</v>
      </c>
      <c r="G13722" s="205" t="s">
        <v>284</v>
      </c>
      <c r="H13722" s="207" t="s">
        <v>203</v>
      </c>
      <c r="I13722" s="207" t="s">
        <v>289</v>
      </c>
      <c r="J13722" s="208">
        <v>91196.68</v>
      </c>
      <c r="K13722" s="79" t="str">
        <f>IFERROR(IFERROR(VLOOKUP(I13722,'DE-PARA'!B:D,3,0),VLOOKUP(I13722,'DE-PARA'!C:D,2,0)),"NÃO ENCONTRADO")</f>
        <v>Entrada Conta Aplicação (+)</v>
      </c>
      <c r="L13722" s="56" t="str">
        <f>VLOOKUP(K13722,'Base -Receita-Despesa'!$B:$AS,1,FALSE)</f>
        <v>ENTRADA CONTA APLICAÇÃO (+)</v>
      </c>
    </row>
    <row r="13723" spans="1:12" x14ac:dyDescent="0.3">
      <c r="A13723" s="286" t="str">
        <f t="shared" si="428"/>
        <v>2019</v>
      </c>
      <c r="B13723" s="205" t="s">
        <v>681</v>
      </c>
      <c r="C13723" s="205" t="s">
        <v>680</v>
      </c>
      <c r="D13723" s="72" t="str">
        <f t="shared" si="429"/>
        <v>out/2019</v>
      </c>
      <c r="E13723" s="206">
        <v>43754</v>
      </c>
      <c r="F13723" s="205" t="s">
        <v>200</v>
      </c>
      <c r="G13723" s="205" t="s">
        <v>284</v>
      </c>
      <c r="H13723" s="207" t="s">
        <v>1875</v>
      </c>
      <c r="I13723" s="207" t="s">
        <v>123</v>
      </c>
      <c r="J13723" s="208">
        <v>-171012.08</v>
      </c>
      <c r="K13723" s="79" t="str">
        <f>IFERROR(IFERROR(VLOOKUP(I13723,'DE-PARA'!B:D,3,0),VLOOKUP(I13723,'DE-PARA'!C:D,2,0)),"NÃO ENCONTRADO")</f>
        <v>TEV – Transferências Entre Contas (Entradas)</v>
      </c>
      <c r="L13723" s="56" t="str">
        <f>VLOOKUP(K13723,'Base -Receita-Despesa'!$B:$AS,1,FALSE)</f>
        <v>TEV – Transferências Entre Contas (Entradas)</v>
      </c>
    </row>
    <row r="13724" spans="1:12" x14ac:dyDescent="0.3">
      <c r="A13724" s="286" t="str">
        <f t="shared" si="428"/>
        <v>2019</v>
      </c>
      <c r="B13724" s="205" t="s">
        <v>681</v>
      </c>
      <c r="C13724" s="205" t="s">
        <v>680</v>
      </c>
      <c r="D13724" s="72" t="str">
        <f t="shared" si="429"/>
        <v>out/2019</v>
      </c>
      <c r="E13724" s="206">
        <v>43754</v>
      </c>
      <c r="F13724" s="205" t="s">
        <v>513</v>
      </c>
      <c r="G13724" s="205" t="s">
        <v>284</v>
      </c>
      <c r="H13724" s="207" t="s">
        <v>203</v>
      </c>
      <c r="I13724" s="207" t="s">
        <v>289</v>
      </c>
      <c r="J13724" s="208">
        <v>171012.08</v>
      </c>
      <c r="K13724" s="79" t="str">
        <f>IFERROR(IFERROR(VLOOKUP(I13724,'DE-PARA'!B:D,3,0),VLOOKUP(I13724,'DE-PARA'!C:D,2,0)),"NÃO ENCONTRADO")</f>
        <v>Entrada Conta Aplicação (+)</v>
      </c>
      <c r="L13724" s="56" t="str">
        <f>VLOOKUP(K13724,'Base -Receita-Despesa'!$B:$AS,1,FALSE)</f>
        <v>ENTRADA CONTA APLICAÇÃO (+)</v>
      </c>
    </row>
    <row r="13725" spans="1:12" x14ac:dyDescent="0.3">
      <c r="A13725" s="286" t="str">
        <f t="shared" si="428"/>
        <v>2019</v>
      </c>
      <c r="B13725" s="205" t="s">
        <v>679</v>
      </c>
      <c r="C13725" s="205" t="s">
        <v>680</v>
      </c>
      <c r="D13725" s="72" t="str">
        <f t="shared" si="429"/>
        <v>out/2019</v>
      </c>
      <c r="E13725" s="206">
        <v>43754</v>
      </c>
      <c r="F13725" s="205" t="s">
        <v>200</v>
      </c>
      <c r="G13725" s="205" t="s">
        <v>284</v>
      </c>
      <c r="H13725" s="207" t="s">
        <v>1875</v>
      </c>
      <c r="I13725" s="207" t="s">
        <v>123</v>
      </c>
      <c r="J13725" s="208">
        <v>171012.08</v>
      </c>
      <c r="K13725" s="79" t="str">
        <f>IFERROR(IFERROR(VLOOKUP(I13725,'DE-PARA'!B:D,3,0),VLOOKUP(I13725,'DE-PARA'!C:D,2,0)),"NÃO ENCONTRADO")</f>
        <v>TEV – Transferências Entre Contas (Entradas)</v>
      </c>
      <c r="L13725" s="56" t="str">
        <f>VLOOKUP(K13725,'Base -Receita-Despesa'!$B:$AS,1,FALSE)</f>
        <v>TEV – Transferências Entre Contas (Entradas)</v>
      </c>
    </row>
    <row r="13726" spans="1:12" x14ac:dyDescent="0.3">
      <c r="A13726" s="286" t="str">
        <f t="shared" si="428"/>
        <v>2019</v>
      </c>
      <c r="B13726" s="205" t="s">
        <v>679</v>
      </c>
      <c r="C13726" s="205" t="s">
        <v>680</v>
      </c>
      <c r="D13726" s="72" t="str">
        <f t="shared" si="429"/>
        <v>out/2019</v>
      </c>
      <c r="E13726" s="206">
        <v>43754</v>
      </c>
      <c r="F13726" s="205">
        <v>338485</v>
      </c>
      <c r="G13726" s="205" t="s">
        <v>284</v>
      </c>
      <c r="H13726" s="207" t="s">
        <v>2294</v>
      </c>
      <c r="I13726" s="207" t="s">
        <v>237</v>
      </c>
      <c r="J13726" s="207">
        <v>-702</v>
      </c>
      <c r="K13726" s="79" t="str">
        <f>IFERROR(IFERROR(VLOOKUP(I13726,'DE-PARA'!B:D,3,0),VLOOKUP(I13726,'DE-PARA'!C:D,2,0)),"NÃO ENCONTRADO")</f>
        <v>Materiais</v>
      </c>
      <c r="L13726" s="56" t="str">
        <f>VLOOKUP(K13726,'Base -Receita-Despesa'!$B:$AS,1,FALSE)</f>
        <v>Materiais</v>
      </c>
    </row>
    <row r="13727" spans="1:12" x14ac:dyDescent="0.3">
      <c r="A13727" s="286" t="str">
        <f t="shared" si="428"/>
        <v>2019</v>
      </c>
      <c r="B13727" s="205" t="s">
        <v>679</v>
      </c>
      <c r="C13727" s="205" t="s">
        <v>680</v>
      </c>
      <c r="D13727" s="72" t="str">
        <f t="shared" si="429"/>
        <v>out/2019</v>
      </c>
      <c r="E13727" s="206">
        <v>43754</v>
      </c>
      <c r="F13727" s="205">
        <v>338485</v>
      </c>
      <c r="G13727" s="205" t="s">
        <v>284</v>
      </c>
      <c r="H13727" s="207" t="s">
        <v>2294</v>
      </c>
      <c r="I13727" s="207" t="s">
        <v>189</v>
      </c>
      <c r="J13727" s="207">
        <v>-174.69</v>
      </c>
      <c r="K13727" s="79" t="str">
        <f>IFERROR(IFERROR(VLOOKUP(I13727,'DE-PARA'!B:D,3,0),VLOOKUP(I13727,'DE-PARA'!C:D,2,0)),"NÃO ENCONTRADO")</f>
        <v>Outras Saídas</v>
      </c>
      <c r="L13727" s="56" t="str">
        <f>VLOOKUP(K13727,'Base -Receita-Despesa'!$B:$AS,1,FALSE)</f>
        <v>Outras Saídas</v>
      </c>
    </row>
    <row r="13728" spans="1:12" x14ac:dyDescent="0.3">
      <c r="A13728" s="286" t="str">
        <f t="shared" si="428"/>
        <v>2019</v>
      </c>
      <c r="B13728" s="205" t="s">
        <v>679</v>
      </c>
      <c r="C13728" s="205" t="s">
        <v>680</v>
      </c>
      <c r="D13728" s="72" t="str">
        <f t="shared" si="429"/>
        <v>out/2019</v>
      </c>
      <c r="E13728" s="206">
        <v>43754</v>
      </c>
      <c r="F13728" s="205">
        <v>52835</v>
      </c>
      <c r="G13728" s="205" t="s">
        <v>284</v>
      </c>
      <c r="H13728" s="207" t="s">
        <v>2061</v>
      </c>
      <c r="I13728" s="207" t="s">
        <v>244</v>
      </c>
      <c r="J13728" s="207">
        <v>-562.25</v>
      </c>
      <c r="K13728" s="79" t="str">
        <f>IFERROR(IFERROR(VLOOKUP(I13728,'DE-PARA'!B:D,3,0),VLOOKUP(I13728,'DE-PARA'!C:D,2,0)),"NÃO ENCONTRADO")</f>
        <v>Materiais</v>
      </c>
      <c r="L13728" s="56" t="str">
        <f>VLOOKUP(K13728,'Base -Receita-Despesa'!$B:$AS,1,FALSE)</f>
        <v>Materiais</v>
      </c>
    </row>
    <row r="13729" spans="1:12" x14ac:dyDescent="0.3">
      <c r="A13729" s="286" t="str">
        <f t="shared" si="428"/>
        <v>2019</v>
      </c>
      <c r="B13729" s="205" t="s">
        <v>679</v>
      </c>
      <c r="C13729" s="205" t="s">
        <v>680</v>
      </c>
      <c r="D13729" s="72" t="str">
        <f t="shared" si="429"/>
        <v>out/2019</v>
      </c>
      <c r="E13729" s="206">
        <v>43754</v>
      </c>
      <c r="F13729" s="205">
        <v>52835</v>
      </c>
      <c r="G13729" s="205" t="s">
        <v>284</v>
      </c>
      <c r="H13729" s="207" t="s">
        <v>2061</v>
      </c>
      <c r="I13729" s="207" t="s">
        <v>189</v>
      </c>
      <c r="J13729" s="207">
        <v>-52.84</v>
      </c>
      <c r="K13729" s="79" t="str">
        <f>IFERROR(IFERROR(VLOOKUP(I13729,'DE-PARA'!B:D,3,0),VLOOKUP(I13729,'DE-PARA'!C:D,2,0)),"NÃO ENCONTRADO")</f>
        <v>Outras Saídas</v>
      </c>
      <c r="L13729" s="56" t="str">
        <f>VLOOKUP(K13729,'Base -Receita-Despesa'!$B:$AS,1,FALSE)</f>
        <v>Outras Saídas</v>
      </c>
    </row>
    <row r="13730" spans="1:12" x14ac:dyDescent="0.3">
      <c r="A13730" s="286" t="str">
        <f t="shared" si="428"/>
        <v>2019</v>
      </c>
      <c r="B13730" s="205" t="s">
        <v>679</v>
      </c>
      <c r="C13730" s="205" t="s">
        <v>680</v>
      </c>
      <c r="D13730" s="72" t="str">
        <f t="shared" si="429"/>
        <v>out/2019</v>
      </c>
      <c r="E13730" s="206">
        <v>43755</v>
      </c>
      <c r="F13730" s="205" t="s">
        <v>577</v>
      </c>
      <c r="G13730" s="205" t="s">
        <v>284</v>
      </c>
      <c r="H13730" s="207" t="s">
        <v>976</v>
      </c>
      <c r="I13730" s="207" t="s">
        <v>126</v>
      </c>
      <c r="J13730" s="208">
        <v>-4581.25</v>
      </c>
      <c r="K13730" s="79" t="str">
        <f>IFERROR(IFERROR(VLOOKUP(I13730,'DE-PARA'!B:D,3,0),VLOOKUP(I13730,'DE-PARA'!C:D,2,0)),"NÃO ENCONTRADO")</f>
        <v>Rescisões Trabalhistas</v>
      </c>
      <c r="L13730" s="56" t="str">
        <f>VLOOKUP(K13730,'Base -Receita-Despesa'!$B:$AS,1,FALSE)</f>
        <v>Rescisões Trabalhistas</v>
      </c>
    </row>
    <row r="13731" spans="1:12" x14ac:dyDescent="0.3">
      <c r="A13731" s="286" t="str">
        <f t="shared" si="428"/>
        <v>2019</v>
      </c>
      <c r="B13731" s="205" t="s">
        <v>679</v>
      </c>
      <c r="C13731" s="205" t="s">
        <v>680</v>
      </c>
      <c r="D13731" s="72" t="str">
        <f t="shared" si="429"/>
        <v>out/2019</v>
      </c>
      <c r="E13731" s="206">
        <v>43755</v>
      </c>
      <c r="F13731" s="205" t="s">
        <v>209</v>
      </c>
      <c r="G13731" s="205" t="s">
        <v>284</v>
      </c>
      <c r="H13731" s="207" t="s">
        <v>295</v>
      </c>
      <c r="I13731" s="207" t="s">
        <v>2125</v>
      </c>
      <c r="J13731" s="207">
        <v>-9.5</v>
      </c>
      <c r="K13731" s="79" t="str">
        <f>IFERROR(IFERROR(VLOOKUP(I13731,'DE-PARA'!B:D,3,0),VLOOKUP(I13731,'DE-PARA'!C:D,2,0)),"NÃO ENCONTRADO")</f>
        <v>Outras Saídas</v>
      </c>
      <c r="L13731" s="56" t="str">
        <f>VLOOKUP(K13731,'Base -Receita-Despesa'!$B:$AS,1,FALSE)</f>
        <v>Outras Saídas</v>
      </c>
    </row>
    <row r="13732" spans="1:12" x14ac:dyDescent="0.3">
      <c r="A13732" s="286" t="str">
        <f t="shared" si="428"/>
        <v>2019</v>
      </c>
      <c r="B13732" s="205" t="s">
        <v>679</v>
      </c>
      <c r="C13732" s="205" t="s">
        <v>680</v>
      </c>
      <c r="D13732" s="72" t="str">
        <f t="shared" si="429"/>
        <v>out/2019</v>
      </c>
      <c r="E13732" s="206">
        <v>43756</v>
      </c>
      <c r="F13732" s="205" t="s">
        <v>2366</v>
      </c>
      <c r="G13732" s="205" t="s">
        <v>284</v>
      </c>
      <c r="H13732" s="207" t="s">
        <v>2297</v>
      </c>
      <c r="I13732" s="207" t="s">
        <v>257</v>
      </c>
      <c r="J13732" s="208">
        <v>-2675.66</v>
      </c>
      <c r="K13732" s="79" t="str">
        <f>IFERROR(IFERROR(VLOOKUP(I13732,'DE-PARA'!B:D,3,0),VLOOKUP(I13732,'DE-PARA'!C:D,2,0)),"NÃO ENCONTRADO")</f>
        <v>Serviços</v>
      </c>
      <c r="L13732" s="56" t="str">
        <f>VLOOKUP(K13732,'Base -Receita-Despesa'!$B:$AS,1,FALSE)</f>
        <v>Serviços</v>
      </c>
    </row>
    <row r="13733" spans="1:12" x14ac:dyDescent="0.3">
      <c r="A13733" s="286" t="str">
        <f t="shared" si="428"/>
        <v>2019</v>
      </c>
      <c r="B13733" s="205" t="s">
        <v>679</v>
      </c>
      <c r="C13733" s="205" t="s">
        <v>680</v>
      </c>
      <c r="D13733" s="72" t="str">
        <f t="shared" si="429"/>
        <v>out/2019</v>
      </c>
      <c r="E13733" s="206">
        <v>43756</v>
      </c>
      <c r="F13733" s="205" t="s">
        <v>1516</v>
      </c>
      <c r="G13733" s="205" t="s">
        <v>284</v>
      </c>
      <c r="H13733" s="207" t="s">
        <v>1005</v>
      </c>
      <c r="I13733" s="207" t="s">
        <v>232</v>
      </c>
      <c r="J13733" s="208">
        <v>-10069.58</v>
      </c>
      <c r="K13733" s="79" t="str">
        <f>IFERROR(IFERROR(VLOOKUP(I13733,'DE-PARA'!B:D,3,0),VLOOKUP(I13733,'DE-PARA'!C:D,2,0)),"NÃO ENCONTRADO")</f>
        <v>Pessoal</v>
      </c>
      <c r="L13733" s="56" t="str">
        <f>VLOOKUP(K13733,'Base -Receita-Despesa'!$B:$AS,1,FALSE)</f>
        <v>Pessoal</v>
      </c>
    </row>
    <row r="13734" spans="1:12" x14ac:dyDescent="0.3">
      <c r="A13734" s="286" t="str">
        <f t="shared" si="428"/>
        <v>2019</v>
      </c>
      <c r="B13734" s="205" t="s">
        <v>679</v>
      </c>
      <c r="C13734" s="205" t="s">
        <v>680</v>
      </c>
      <c r="D13734" s="72" t="str">
        <f t="shared" si="429"/>
        <v>out/2019</v>
      </c>
      <c r="E13734" s="206">
        <v>43756</v>
      </c>
      <c r="F13734" s="205" t="s">
        <v>2367</v>
      </c>
      <c r="G13734" s="205" t="s">
        <v>284</v>
      </c>
      <c r="H13734" s="207" t="s">
        <v>2330</v>
      </c>
      <c r="I13734" s="207" t="s">
        <v>150</v>
      </c>
      <c r="J13734" s="208">
        <v>-2269.1999999999998</v>
      </c>
      <c r="K13734" s="79" t="str">
        <f>IFERROR(IFERROR(VLOOKUP(I13734,'DE-PARA'!B:D,3,0),VLOOKUP(I13734,'DE-PARA'!C:D,2,0)),"NÃO ENCONTRADO")</f>
        <v>Serviços</v>
      </c>
      <c r="L13734" s="56" t="str">
        <f>VLOOKUP(K13734,'Base -Receita-Despesa'!$B:$AS,1,FALSE)</f>
        <v>Serviços</v>
      </c>
    </row>
    <row r="13735" spans="1:12" x14ac:dyDescent="0.3">
      <c r="A13735" s="286" t="str">
        <f t="shared" si="428"/>
        <v>2019</v>
      </c>
      <c r="B13735" s="205" t="s">
        <v>679</v>
      </c>
      <c r="C13735" s="205" t="s">
        <v>680</v>
      </c>
      <c r="D13735" s="72" t="str">
        <f t="shared" si="429"/>
        <v>out/2019</v>
      </c>
      <c r="E13735" s="206">
        <v>43756</v>
      </c>
      <c r="F13735" s="205" t="s">
        <v>1780</v>
      </c>
      <c r="G13735" s="205" t="s">
        <v>284</v>
      </c>
      <c r="H13735" s="207" t="s">
        <v>2330</v>
      </c>
      <c r="I13735" s="207" t="s">
        <v>147</v>
      </c>
      <c r="J13735" s="208">
        <v>-4194.3</v>
      </c>
      <c r="K13735" s="79" t="str">
        <f>IFERROR(IFERROR(VLOOKUP(I13735,'DE-PARA'!B:D,3,0),VLOOKUP(I13735,'DE-PARA'!C:D,2,0)),"NÃO ENCONTRADO")</f>
        <v>Serviços</v>
      </c>
      <c r="L13735" s="56" t="str">
        <f>VLOOKUP(K13735,'Base -Receita-Despesa'!$B:$AS,1,FALSE)</f>
        <v>Serviços</v>
      </c>
    </row>
    <row r="13736" spans="1:12" x14ac:dyDescent="0.3">
      <c r="A13736" s="286" t="str">
        <f t="shared" si="428"/>
        <v>2019</v>
      </c>
      <c r="B13736" s="205" t="s">
        <v>679</v>
      </c>
      <c r="C13736" s="205" t="s">
        <v>680</v>
      </c>
      <c r="D13736" s="72" t="str">
        <f t="shared" si="429"/>
        <v>out/2019</v>
      </c>
      <c r="E13736" s="206">
        <v>43756</v>
      </c>
      <c r="F13736" s="205" t="s">
        <v>1770</v>
      </c>
      <c r="G13736" s="205" t="s">
        <v>284</v>
      </c>
      <c r="H13736" s="207" t="s">
        <v>2330</v>
      </c>
      <c r="I13736" s="207" t="s">
        <v>147</v>
      </c>
      <c r="J13736" s="207">
        <v>-202.89</v>
      </c>
      <c r="K13736" s="79" t="str">
        <f>IFERROR(IFERROR(VLOOKUP(I13736,'DE-PARA'!B:D,3,0),VLOOKUP(I13736,'DE-PARA'!C:D,2,0)),"NÃO ENCONTRADO")</f>
        <v>Serviços</v>
      </c>
      <c r="L13736" s="56" t="str">
        <f>VLOOKUP(K13736,'Base -Receita-Despesa'!$B:$AS,1,FALSE)</f>
        <v>Serviços</v>
      </c>
    </row>
    <row r="13737" spans="1:12" x14ac:dyDescent="0.3">
      <c r="A13737" s="286" t="str">
        <f t="shared" si="428"/>
        <v>2019</v>
      </c>
      <c r="B13737" s="205" t="s">
        <v>679</v>
      </c>
      <c r="C13737" s="205" t="s">
        <v>680</v>
      </c>
      <c r="D13737" s="72" t="str">
        <f t="shared" si="429"/>
        <v>out/2019</v>
      </c>
      <c r="E13737" s="206">
        <v>43756</v>
      </c>
      <c r="F13737" s="205" t="s">
        <v>1361</v>
      </c>
      <c r="G13737" s="205" t="s">
        <v>284</v>
      </c>
      <c r="H13737" s="207" t="s">
        <v>1342</v>
      </c>
      <c r="I13737" s="207" t="s">
        <v>232</v>
      </c>
      <c r="J13737" s="208">
        <v>-6696</v>
      </c>
      <c r="K13737" s="79" t="str">
        <f>IFERROR(IFERROR(VLOOKUP(I13737,'DE-PARA'!B:D,3,0),VLOOKUP(I13737,'DE-PARA'!C:D,2,0)),"NÃO ENCONTRADO")</f>
        <v>Pessoal</v>
      </c>
      <c r="L13737" s="56" t="str">
        <f>VLOOKUP(K13737,'Base -Receita-Despesa'!$B:$AS,1,FALSE)</f>
        <v>Pessoal</v>
      </c>
    </row>
    <row r="13738" spans="1:12" x14ac:dyDescent="0.3">
      <c r="A13738" s="286" t="str">
        <f t="shared" si="428"/>
        <v>2019</v>
      </c>
      <c r="B13738" s="205" t="s">
        <v>679</v>
      </c>
      <c r="C13738" s="205" t="s">
        <v>680</v>
      </c>
      <c r="D13738" s="72" t="str">
        <f t="shared" si="429"/>
        <v>out/2019</v>
      </c>
      <c r="E13738" s="206">
        <v>43756</v>
      </c>
      <c r="F13738" s="205" t="s">
        <v>2368</v>
      </c>
      <c r="G13738" s="205" t="s">
        <v>284</v>
      </c>
      <c r="H13738" s="207" t="s">
        <v>1342</v>
      </c>
      <c r="I13738" s="207" t="s">
        <v>232</v>
      </c>
      <c r="J13738" s="208">
        <v>-35340</v>
      </c>
      <c r="K13738" s="79" t="str">
        <f>IFERROR(IFERROR(VLOOKUP(I13738,'DE-PARA'!B:D,3,0),VLOOKUP(I13738,'DE-PARA'!C:D,2,0)),"NÃO ENCONTRADO")</f>
        <v>Pessoal</v>
      </c>
      <c r="L13738" s="56" t="str">
        <f>VLOOKUP(K13738,'Base -Receita-Despesa'!$B:$AS,1,FALSE)</f>
        <v>Pessoal</v>
      </c>
    </row>
    <row r="13739" spans="1:12" x14ac:dyDescent="0.3">
      <c r="A13739" s="286" t="str">
        <f t="shared" si="428"/>
        <v>2019</v>
      </c>
      <c r="B13739" s="205" t="s">
        <v>679</v>
      </c>
      <c r="C13739" s="205" t="s">
        <v>680</v>
      </c>
      <c r="D13739" s="72" t="str">
        <f t="shared" si="429"/>
        <v>out/2019</v>
      </c>
      <c r="E13739" s="206">
        <v>43756</v>
      </c>
      <c r="F13739" s="205" t="s">
        <v>2369</v>
      </c>
      <c r="G13739" s="205" t="s">
        <v>284</v>
      </c>
      <c r="H13739" s="207" t="s">
        <v>2104</v>
      </c>
      <c r="I13739" s="207" t="s">
        <v>232</v>
      </c>
      <c r="J13739" s="208">
        <v>-2706.28</v>
      </c>
      <c r="K13739" s="79" t="str">
        <f>IFERROR(IFERROR(VLOOKUP(I13739,'DE-PARA'!B:D,3,0),VLOOKUP(I13739,'DE-PARA'!C:D,2,0)),"NÃO ENCONTRADO")</f>
        <v>Pessoal</v>
      </c>
      <c r="L13739" s="56" t="str">
        <f>VLOOKUP(K13739,'Base -Receita-Despesa'!$B:$AS,1,FALSE)</f>
        <v>Pessoal</v>
      </c>
    </row>
    <row r="13740" spans="1:12" x14ac:dyDescent="0.3">
      <c r="A13740" s="286" t="str">
        <f t="shared" si="428"/>
        <v>2019</v>
      </c>
      <c r="B13740" s="205" t="s">
        <v>679</v>
      </c>
      <c r="C13740" s="205" t="s">
        <v>680</v>
      </c>
      <c r="D13740" s="72" t="str">
        <f t="shared" si="429"/>
        <v>out/2019</v>
      </c>
      <c r="E13740" s="206">
        <v>43756</v>
      </c>
      <c r="F13740" s="205" t="s">
        <v>2269</v>
      </c>
      <c r="G13740" s="205" t="s">
        <v>284</v>
      </c>
      <c r="H13740" s="207" t="s">
        <v>999</v>
      </c>
      <c r="I13740" s="207" t="s">
        <v>232</v>
      </c>
      <c r="J13740" s="208">
        <v>-2092.5</v>
      </c>
      <c r="K13740" s="79" t="str">
        <f>IFERROR(IFERROR(VLOOKUP(I13740,'DE-PARA'!B:D,3,0),VLOOKUP(I13740,'DE-PARA'!C:D,2,0)),"NÃO ENCONTRADO")</f>
        <v>Pessoal</v>
      </c>
      <c r="L13740" s="56" t="str">
        <f>VLOOKUP(K13740,'Base -Receita-Despesa'!$B:$AS,1,FALSE)</f>
        <v>Pessoal</v>
      </c>
    </row>
    <row r="13741" spans="1:12" x14ac:dyDescent="0.3">
      <c r="A13741" s="286" t="str">
        <f t="shared" si="428"/>
        <v>2019</v>
      </c>
      <c r="B13741" s="205" t="s">
        <v>679</v>
      </c>
      <c r="C13741" s="205" t="s">
        <v>680</v>
      </c>
      <c r="D13741" s="72" t="str">
        <f t="shared" si="429"/>
        <v>out/2019</v>
      </c>
      <c r="E13741" s="206">
        <v>43756</v>
      </c>
      <c r="F13741" s="205" t="s">
        <v>2370</v>
      </c>
      <c r="G13741" s="205" t="s">
        <v>284</v>
      </c>
      <c r="H13741" s="207" t="s">
        <v>1450</v>
      </c>
      <c r="I13741" s="207" t="s">
        <v>134</v>
      </c>
      <c r="J13741" s="207">
        <v>-432</v>
      </c>
      <c r="K13741" s="79" t="str">
        <f>IFERROR(IFERROR(VLOOKUP(I13741,'DE-PARA'!B:D,3,0),VLOOKUP(I13741,'DE-PARA'!C:D,2,0)),"NÃO ENCONTRADO")</f>
        <v>Serviços</v>
      </c>
      <c r="L13741" s="56" t="str">
        <f>VLOOKUP(K13741,'Base -Receita-Despesa'!$B:$AS,1,FALSE)</f>
        <v>Serviços</v>
      </c>
    </row>
    <row r="13742" spans="1:12" x14ac:dyDescent="0.3">
      <c r="A13742" s="286" t="str">
        <f t="shared" si="428"/>
        <v>2019</v>
      </c>
      <c r="B13742" s="205" t="s">
        <v>679</v>
      </c>
      <c r="C13742" s="205" t="s">
        <v>680</v>
      </c>
      <c r="D13742" s="72" t="str">
        <f t="shared" si="429"/>
        <v>out/2019</v>
      </c>
      <c r="E13742" s="206">
        <v>43756</v>
      </c>
      <c r="F13742" s="205" t="s">
        <v>2371</v>
      </c>
      <c r="G13742" s="205" t="s">
        <v>284</v>
      </c>
      <c r="H13742" s="207" t="s">
        <v>1702</v>
      </c>
      <c r="I13742" s="207" t="s">
        <v>150</v>
      </c>
      <c r="J13742" s="207">
        <v>-332.58</v>
      </c>
      <c r="K13742" s="79" t="str">
        <f>IFERROR(IFERROR(VLOOKUP(I13742,'DE-PARA'!B:D,3,0),VLOOKUP(I13742,'DE-PARA'!C:D,2,0)),"NÃO ENCONTRADO")</f>
        <v>Serviços</v>
      </c>
      <c r="L13742" s="56" t="str">
        <f>VLOOKUP(K13742,'Base -Receita-Despesa'!$B:$AS,1,FALSE)</f>
        <v>Serviços</v>
      </c>
    </row>
    <row r="13743" spans="1:12" x14ac:dyDescent="0.3">
      <c r="A13743" s="286" t="str">
        <f t="shared" si="428"/>
        <v>2019</v>
      </c>
      <c r="B13743" s="205" t="s">
        <v>679</v>
      </c>
      <c r="C13743" s="205" t="s">
        <v>680</v>
      </c>
      <c r="D13743" s="72" t="str">
        <f t="shared" si="429"/>
        <v>out/2019</v>
      </c>
      <c r="E13743" s="206">
        <v>43756</v>
      </c>
      <c r="F13743" s="205" t="s">
        <v>408</v>
      </c>
      <c r="G13743" s="205" t="s">
        <v>284</v>
      </c>
      <c r="H13743" s="207" t="s">
        <v>2297</v>
      </c>
      <c r="I13743" s="207" t="s">
        <v>257</v>
      </c>
      <c r="J13743" s="207">
        <v>-863.12</v>
      </c>
      <c r="K13743" s="79" t="str">
        <f>IFERROR(IFERROR(VLOOKUP(I13743,'DE-PARA'!B:D,3,0),VLOOKUP(I13743,'DE-PARA'!C:D,2,0)),"NÃO ENCONTRADO")</f>
        <v>Serviços</v>
      </c>
      <c r="L13743" s="56" t="str">
        <f>VLOOKUP(K13743,'Base -Receita-Despesa'!$B:$AS,1,FALSE)</f>
        <v>Serviços</v>
      </c>
    </row>
    <row r="13744" spans="1:12" x14ac:dyDescent="0.3">
      <c r="A13744" s="286" t="str">
        <f t="shared" si="428"/>
        <v>2019</v>
      </c>
      <c r="B13744" s="205" t="s">
        <v>679</v>
      </c>
      <c r="C13744" s="205" t="s">
        <v>680</v>
      </c>
      <c r="D13744" s="72" t="str">
        <f t="shared" si="429"/>
        <v>out/2019</v>
      </c>
      <c r="E13744" s="206">
        <v>43756</v>
      </c>
      <c r="F13744" s="205" t="s">
        <v>631</v>
      </c>
      <c r="G13744" s="205" t="s">
        <v>284</v>
      </c>
      <c r="H13744" s="207" t="s">
        <v>1005</v>
      </c>
      <c r="I13744" s="207" t="s">
        <v>232</v>
      </c>
      <c r="J13744" s="208">
        <v>-3248.25</v>
      </c>
      <c r="K13744" s="79" t="str">
        <f>IFERROR(IFERROR(VLOOKUP(I13744,'DE-PARA'!B:D,3,0),VLOOKUP(I13744,'DE-PARA'!C:D,2,0)),"NÃO ENCONTRADO")</f>
        <v>Pessoal</v>
      </c>
      <c r="L13744" s="56" t="str">
        <f>VLOOKUP(K13744,'Base -Receita-Despesa'!$B:$AS,1,FALSE)</f>
        <v>Pessoal</v>
      </c>
    </row>
    <row r="13745" spans="1:12" x14ac:dyDescent="0.3">
      <c r="A13745" s="286" t="str">
        <f t="shared" si="428"/>
        <v>2019</v>
      </c>
      <c r="B13745" s="205" t="s">
        <v>679</v>
      </c>
      <c r="C13745" s="205" t="s">
        <v>680</v>
      </c>
      <c r="D13745" s="72" t="str">
        <f t="shared" si="429"/>
        <v>out/2019</v>
      </c>
      <c r="E13745" s="206">
        <v>43756</v>
      </c>
      <c r="F13745" s="205" t="s">
        <v>2372</v>
      </c>
      <c r="G13745" s="205" t="s">
        <v>284</v>
      </c>
      <c r="H13745" s="207" t="s">
        <v>2330</v>
      </c>
      <c r="I13745" s="207" t="s">
        <v>147</v>
      </c>
      <c r="J13745" s="207">
        <v>-14.67</v>
      </c>
      <c r="K13745" s="79" t="str">
        <f>IFERROR(IFERROR(VLOOKUP(I13745,'DE-PARA'!B:D,3,0),VLOOKUP(I13745,'DE-PARA'!C:D,2,0)),"NÃO ENCONTRADO")</f>
        <v>Serviços</v>
      </c>
      <c r="L13745" s="56" t="str">
        <f>VLOOKUP(K13745,'Base -Receita-Despesa'!$B:$AS,1,FALSE)</f>
        <v>Serviços</v>
      </c>
    </row>
    <row r="13746" spans="1:12" x14ac:dyDescent="0.3">
      <c r="A13746" s="286" t="str">
        <f t="shared" si="428"/>
        <v>2019</v>
      </c>
      <c r="B13746" s="205" t="s">
        <v>679</v>
      </c>
      <c r="C13746" s="205" t="s">
        <v>680</v>
      </c>
      <c r="D13746" s="72" t="str">
        <f t="shared" si="429"/>
        <v>out/2019</v>
      </c>
      <c r="E13746" s="206">
        <v>43756</v>
      </c>
      <c r="F13746" s="205" t="s">
        <v>2373</v>
      </c>
      <c r="G13746" s="205" t="s">
        <v>284</v>
      </c>
      <c r="H13746" s="207" t="s">
        <v>2330</v>
      </c>
      <c r="I13746" s="207" t="s">
        <v>147</v>
      </c>
      <c r="J13746" s="208">
        <v>-1353</v>
      </c>
      <c r="K13746" s="79" t="str">
        <f>IFERROR(IFERROR(VLOOKUP(I13746,'DE-PARA'!B:D,3,0),VLOOKUP(I13746,'DE-PARA'!C:D,2,0)),"NÃO ENCONTRADO")</f>
        <v>Serviços</v>
      </c>
      <c r="L13746" s="56" t="str">
        <f>VLOOKUP(K13746,'Base -Receita-Despesa'!$B:$AS,1,FALSE)</f>
        <v>Serviços</v>
      </c>
    </row>
    <row r="13747" spans="1:12" x14ac:dyDescent="0.3">
      <c r="A13747" s="286" t="str">
        <f t="shared" si="428"/>
        <v>2019</v>
      </c>
      <c r="B13747" s="205" t="s">
        <v>679</v>
      </c>
      <c r="C13747" s="205" t="s">
        <v>680</v>
      </c>
      <c r="D13747" s="72" t="str">
        <f t="shared" si="429"/>
        <v>out/2019</v>
      </c>
      <c r="E13747" s="206">
        <v>43756</v>
      </c>
      <c r="F13747" s="205" t="s">
        <v>2374</v>
      </c>
      <c r="G13747" s="205" t="s">
        <v>284</v>
      </c>
      <c r="H13747" s="207" t="s">
        <v>2330</v>
      </c>
      <c r="I13747" s="207" t="s">
        <v>150</v>
      </c>
      <c r="J13747" s="207">
        <v>-732</v>
      </c>
      <c r="K13747" s="79" t="str">
        <f>IFERROR(IFERROR(VLOOKUP(I13747,'DE-PARA'!B:D,3,0),VLOOKUP(I13747,'DE-PARA'!C:D,2,0)),"NÃO ENCONTRADO")</f>
        <v>Serviços</v>
      </c>
      <c r="L13747" s="56" t="str">
        <f>VLOOKUP(K13747,'Base -Receita-Despesa'!$B:$AS,1,FALSE)</f>
        <v>Serviços</v>
      </c>
    </row>
    <row r="13748" spans="1:12" x14ac:dyDescent="0.3">
      <c r="A13748" s="286" t="str">
        <f t="shared" si="428"/>
        <v>2019</v>
      </c>
      <c r="B13748" s="205" t="s">
        <v>679</v>
      </c>
      <c r="C13748" s="205" t="s">
        <v>680</v>
      </c>
      <c r="D13748" s="72" t="str">
        <f t="shared" si="429"/>
        <v>out/2019</v>
      </c>
      <c r="E13748" s="206">
        <v>43756</v>
      </c>
      <c r="F13748" s="205" t="s">
        <v>2375</v>
      </c>
      <c r="G13748" s="205" t="s">
        <v>284</v>
      </c>
      <c r="H13748" s="207" t="s">
        <v>2330</v>
      </c>
      <c r="I13748" s="207" t="s">
        <v>147</v>
      </c>
      <c r="J13748" s="207">
        <v>-70.760000000000005</v>
      </c>
      <c r="K13748" s="79" t="str">
        <f>IFERROR(IFERROR(VLOOKUP(I13748,'DE-PARA'!B:D,3,0),VLOOKUP(I13748,'DE-PARA'!C:D,2,0)),"NÃO ENCONTRADO")</f>
        <v>Serviços</v>
      </c>
      <c r="L13748" s="56" t="str">
        <f>VLOOKUP(K13748,'Base -Receita-Despesa'!$B:$AS,1,FALSE)</f>
        <v>Serviços</v>
      </c>
    </row>
    <row r="13749" spans="1:12" x14ac:dyDescent="0.3">
      <c r="A13749" s="286" t="str">
        <f t="shared" si="428"/>
        <v>2019</v>
      </c>
      <c r="B13749" s="205" t="s">
        <v>679</v>
      </c>
      <c r="C13749" s="205" t="s">
        <v>680</v>
      </c>
      <c r="D13749" s="72" t="str">
        <f t="shared" si="429"/>
        <v>out/2019</v>
      </c>
      <c r="E13749" s="206">
        <v>43756</v>
      </c>
      <c r="F13749" s="205" t="s">
        <v>2376</v>
      </c>
      <c r="G13749" s="205" t="s">
        <v>284</v>
      </c>
      <c r="H13749" s="207" t="s">
        <v>2330</v>
      </c>
      <c r="I13749" s="207" t="s">
        <v>147</v>
      </c>
      <c r="J13749" s="207">
        <v>-75.45</v>
      </c>
      <c r="K13749" s="79" t="str">
        <f>IFERROR(IFERROR(VLOOKUP(I13749,'DE-PARA'!B:D,3,0),VLOOKUP(I13749,'DE-PARA'!C:D,2,0)),"NÃO ENCONTRADO")</f>
        <v>Serviços</v>
      </c>
      <c r="L13749" s="56" t="str">
        <f>VLOOKUP(K13749,'Base -Receita-Despesa'!$B:$AS,1,FALSE)</f>
        <v>Serviços</v>
      </c>
    </row>
    <row r="13750" spans="1:12" x14ac:dyDescent="0.3">
      <c r="A13750" s="286" t="str">
        <f t="shared" si="428"/>
        <v>2019</v>
      </c>
      <c r="B13750" s="205" t="s">
        <v>679</v>
      </c>
      <c r="C13750" s="205" t="s">
        <v>680</v>
      </c>
      <c r="D13750" s="72" t="str">
        <f t="shared" si="429"/>
        <v>out/2019</v>
      </c>
      <c r="E13750" s="206">
        <v>43756</v>
      </c>
      <c r="F13750" s="205" t="s">
        <v>2377</v>
      </c>
      <c r="G13750" s="205" t="s">
        <v>284</v>
      </c>
      <c r="H13750" s="207" t="s">
        <v>999</v>
      </c>
      <c r="I13750" s="207" t="s">
        <v>232</v>
      </c>
      <c r="J13750" s="207">
        <v>-675</v>
      </c>
      <c r="K13750" s="79" t="str">
        <f>IFERROR(IFERROR(VLOOKUP(I13750,'DE-PARA'!B:D,3,0),VLOOKUP(I13750,'DE-PARA'!C:D,2,0)),"NÃO ENCONTRADO")</f>
        <v>Pessoal</v>
      </c>
      <c r="L13750" s="56" t="str">
        <f>VLOOKUP(K13750,'Base -Receita-Despesa'!$B:$AS,1,FALSE)</f>
        <v>Pessoal</v>
      </c>
    </row>
    <row r="13751" spans="1:12" x14ac:dyDescent="0.3">
      <c r="A13751" s="286" t="str">
        <f t="shared" ref="A13751:A13814" si="430">IF(K13751="NÃO ENCONTRADO",0,RIGHT(D13751,4))</f>
        <v>2019</v>
      </c>
      <c r="B13751" s="205" t="s">
        <v>679</v>
      </c>
      <c r="C13751" s="205" t="s">
        <v>680</v>
      </c>
      <c r="D13751" s="72" t="str">
        <f t="shared" si="429"/>
        <v>out/2019</v>
      </c>
      <c r="E13751" s="206">
        <v>43756</v>
      </c>
      <c r="F13751" s="205" t="s">
        <v>2378</v>
      </c>
      <c r="G13751" s="205" t="s">
        <v>284</v>
      </c>
      <c r="H13751" s="207" t="s">
        <v>333</v>
      </c>
      <c r="I13751" s="207" t="s">
        <v>157</v>
      </c>
      <c r="J13751" s="207">
        <v>-81</v>
      </c>
      <c r="K13751" s="79" t="str">
        <f>IFERROR(IFERROR(VLOOKUP(I13751,'DE-PARA'!B:D,3,0),VLOOKUP(I13751,'DE-PARA'!C:D,2,0)),"NÃO ENCONTRADO")</f>
        <v>Serviços</v>
      </c>
      <c r="L13751" s="56" t="str">
        <f>VLOOKUP(K13751,'Base -Receita-Despesa'!$B:$AS,1,FALSE)</f>
        <v>Serviços</v>
      </c>
    </row>
    <row r="13752" spans="1:12" x14ac:dyDescent="0.3">
      <c r="A13752" s="286" t="str">
        <f t="shared" si="430"/>
        <v>2019</v>
      </c>
      <c r="B13752" s="205" t="s">
        <v>679</v>
      </c>
      <c r="C13752" s="205" t="s">
        <v>680</v>
      </c>
      <c r="D13752" s="72" t="str">
        <f t="shared" si="429"/>
        <v>out/2019</v>
      </c>
      <c r="E13752" s="206">
        <v>43756</v>
      </c>
      <c r="F13752" s="205" t="s">
        <v>2379</v>
      </c>
      <c r="G13752" s="205" t="s">
        <v>284</v>
      </c>
      <c r="H13752" s="207" t="s">
        <v>1598</v>
      </c>
      <c r="I13752" s="207" t="s">
        <v>266</v>
      </c>
      <c r="J13752" s="207">
        <v>-21.21</v>
      </c>
      <c r="K13752" s="79" t="str">
        <f>IFERROR(IFERROR(VLOOKUP(I13752,'DE-PARA'!B:D,3,0),VLOOKUP(I13752,'DE-PARA'!C:D,2,0)),"NÃO ENCONTRADO")</f>
        <v>Serviços</v>
      </c>
      <c r="L13752" s="56" t="str">
        <f>VLOOKUP(K13752,'Base -Receita-Despesa'!$B:$AS,1,FALSE)</f>
        <v>Serviços</v>
      </c>
    </row>
    <row r="13753" spans="1:12" x14ac:dyDescent="0.3">
      <c r="A13753" s="286" t="str">
        <f t="shared" si="430"/>
        <v>2019</v>
      </c>
      <c r="B13753" s="205" t="s">
        <v>679</v>
      </c>
      <c r="C13753" s="205" t="s">
        <v>680</v>
      </c>
      <c r="D13753" s="72" t="str">
        <f t="shared" si="429"/>
        <v>out/2019</v>
      </c>
      <c r="E13753" s="206">
        <v>43756</v>
      </c>
      <c r="F13753" s="205" t="s">
        <v>2380</v>
      </c>
      <c r="G13753" s="205" t="s">
        <v>284</v>
      </c>
      <c r="H13753" s="207" t="s">
        <v>331</v>
      </c>
      <c r="I13753" s="207" t="s">
        <v>134</v>
      </c>
      <c r="J13753" s="207">
        <v>-184.9</v>
      </c>
      <c r="K13753" s="79" t="str">
        <f>IFERROR(IFERROR(VLOOKUP(I13753,'DE-PARA'!B:D,3,0),VLOOKUP(I13753,'DE-PARA'!C:D,2,0)),"NÃO ENCONTRADO")</f>
        <v>Serviços</v>
      </c>
      <c r="L13753" s="56" t="str">
        <f>VLOOKUP(K13753,'Base -Receita-Despesa'!$B:$AS,1,FALSE)</f>
        <v>Serviços</v>
      </c>
    </row>
    <row r="13754" spans="1:12" x14ac:dyDescent="0.3">
      <c r="A13754" s="286" t="str">
        <f t="shared" si="430"/>
        <v>2019</v>
      </c>
      <c r="B13754" s="205" t="s">
        <v>679</v>
      </c>
      <c r="C13754" s="205" t="s">
        <v>680</v>
      </c>
      <c r="D13754" s="72" t="str">
        <f t="shared" si="429"/>
        <v>out/2019</v>
      </c>
      <c r="E13754" s="206">
        <v>43756</v>
      </c>
      <c r="F13754" s="205" t="s">
        <v>2381</v>
      </c>
      <c r="G13754" s="205" t="s">
        <v>284</v>
      </c>
      <c r="H13754" s="207" t="s">
        <v>2080</v>
      </c>
      <c r="I13754" s="207" t="s">
        <v>118</v>
      </c>
      <c r="J13754" s="207">
        <v>-26.58</v>
      </c>
      <c r="K13754" s="79" t="str">
        <f>IFERROR(IFERROR(VLOOKUP(I13754,'DE-PARA'!B:D,3,0),VLOOKUP(I13754,'DE-PARA'!C:D,2,0)),"NÃO ENCONTRADO")</f>
        <v>Serviços</v>
      </c>
      <c r="L13754" s="56" t="str">
        <f>VLOOKUP(K13754,'Base -Receita-Despesa'!$B:$AS,1,FALSE)</f>
        <v>Serviços</v>
      </c>
    </row>
    <row r="13755" spans="1:12" x14ac:dyDescent="0.3">
      <c r="A13755" s="286" t="str">
        <f t="shared" si="430"/>
        <v>2019</v>
      </c>
      <c r="B13755" s="205" t="s">
        <v>679</v>
      </c>
      <c r="C13755" s="205" t="s">
        <v>680</v>
      </c>
      <c r="D13755" s="72" t="str">
        <f t="shared" si="429"/>
        <v>out/2019</v>
      </c>
      <c r="E13755" s="206">
        <v>43756</v>
      </c>
      <c r="F13755" s="205" t="s">
        <v>2382</v>
      </c>
      <c r="G13755" s="205" t="s">
        <v>284</v>
      </c>
      <c r="H13755" s="207" t="s">
        <v>1047</v>
      </c>
      <c r="I13755" s="207" t="s">
        <v>258</v>
      </c>
      <c r="J13755" s="207">
        <v>-692.37</v>
      </c>
      <c r="K13755" s="79" t="str">
        <f>IFERROR(IFERROR(VLOOKUP(I13755,'DE-PARA'!B:D,3,0),VLOOKUP(I13755,'DE-PARA'!C:D,2,0)),"NÃO ENCONTRADO")</f>
        <v>Serviços</v>
      </c>
      <c r="L13755" s="56" t="str">
        <f>VLOOKUP(K13755,'Base -Receita-Despesa'!$B:$AS,1,FALSE)</f>
        <v>Serviços</v>
      </c>
    </row>
    <row r="13756" spans="1:12" x14ac:dyDescent="0.3">
      <c r="A13756" s="286" t="str">
        <f t="shared" si="430"/>
        <v>2019</v>
      </c>
      <c r="B13756" s="205" t="s">
        <v>679</v>
      </c>
      <c r="C13756" s="205" t="s">
        <v>680</v>
      </c>
      <c r="D13756" s="72" t="str">
        <f t="shared" si="429"/>
        <v>out/2019</v>
      </c>
      <c r="E13756" s="206">
        <v>43756</v>
      </c>
      <c r="F13756" s="205" t="s">
        <v>2383</v>
      </c>
      <c r="G13756" s="205" t="s">
        <v>284</v>
      </c>
      <c r="H13756" s="207" t="s">
        <v>1450</v>
      </c>
      <c r="I13756" s="207" t="s">
        <v>134</v>
      </c>
      <c r="J13756" s="207">
        <v>-139.36000000000001</v>
      </c>
      <c r="K13756" s="79" t="str">
        <f>IFERROR(IFERROR(VLOOKUP(I13756,'DE-PARA'!B:D,3,0),VLOOKUP(I13756,'DE-PARA'!C:D,2,0)),"NÃO ENCONTRADO")</f>
        <v>Serviços</v>
      </c>
      <c r="L13756" s="56" t="str">
        <f>VLOOKUP(K13756,'Base -Receita-Despesa'!$B:$AS,1,FALSE)</f>
        <v>Serviços</v>
      </c>
    </row>
    <row r="13757" spans="1:12" x14ac:dyDescent="0.3">
      <c r="A13757" s="286" t="str">
        <f t="shared" si="430"/>
        <v>2019</v>
      </c>
      <c r="B13757" s="205" t="s">
        <v>679</v>
      </c>
      <c r="C13757" s="205" t="s">
        <v>680</v>
      </c>
      <c r="D13757" s="72" t="str">
        <f t="shared" si="429"/>
        <v>out/2019</v>
      </c>
      <c r="E13757" s="206">
        <v>43756</v>
      </c>
      <c r="F13757" s="205" t="s">
        <v>2384</v>
      </c>
      <c r="G13757" s="205" t="s">
        <v>284</v>
      </c>
      <c r="H13757" s="207" t="s">
        <v>2330</v>
      </c>
      <c r="I13757" s="207" t="s">
        <v>147</v>
      </c>
      <c r="J13757" s="208">
        <v>-4961</v>
      </c>
      <c r="K13757" s="79" t="str">
        <f>IFERROR(IFERROR(VLOOKUP(I13757,'DE-PARA'!B:D,3,0),VLOOKUP(I13757,'DE-PARA'!C:D,2,0)),"NÃO ENCONTRADO")</f>
        <v>Serviços</v>
      </c>
      <c r="L13757" s="56" t="str">
        <f>VLOOKUP(K13757,'Base -Receita-Despesa'!$B:$AS,1,FALSE)</f>
        <v>Serviços</v>
      </c>
    </row>
    <row r="13758" spans="1:12" x14ac:dyDescent="0.3">
      <c r="A13758" s="286" t="str">
        <f t="shared" si="430"/>
        <v>2019</v>
      </c>
      <c r="B13758" s="205" t="s">
        <v>679</v>
      </c>
      <c r="C13758" s="205" t="s">
        <v>680</v>
      </c>
      <c r="D13758" s="72" t="str">
        <f t="shared" si="429"/>
        <v>out/2019</v>
      </c>
      <c r="E13758" s="206">
        <v>43756</v>
      </c>
      <c r="F13758" s="205" t="s">
        <v>2385</v>
      </c>
      <c r="G13758" s="205" t="s">
        <v>284</v>
      </c>
      <c r="H13758" s="207" t="s">
        <v>2330</v>
      </c>
      <c r="I13758" s="207" t="s">
        <v>150</v>
      </c>
      <c r="J13758" s="208">
        <v>-5365</v>
      </c>
      <c r="K13758" s="79" t="str">
        <f>IFERROR(IFERROR(VLOOKUP(I13758,'DE-PARA'!B:D,3,0),VLOOKUP(I13758,'DE-PARA'!C:D,2,0)),"NÃO ENCONTRADO")</f>
        <v>Serviços</v>
      </c>
      <c r="L13758" s="56" t="str">
        <f>VLOOKUP(K13758,'Base -Receita-Despesa'!$B:$AS,1,FALSE)</f>
        <v>Serviços</v>
      </c>
    </row>
    <row r="13759" spans="1:12" x14ac:dyDescent="0.3">
      <c r="A13759" s="286" t="str">
        <f t="shared" si="430"/>
        <v>2019</v>
      </c>
      <c r="B13759" s="205" t="s">
        <v>679</v>
      </c>
      <c r="C13759" s="205" t="s">
        <v>680</v>
      </c>
      <c r="D13759" s="72" t="str">
        <f t="shared" si="429"/>
        <v>out/2019</v>
      </c>
      <c r="E13759" s="206">
        <v>43756</v>
      </c>
      <c r="F13759" s="205" t="s">
        <v>2187</v>
      </c>
      <c r="G13759" s="205" t="s">
        <v>284</v>
      </c>
      <c r="H13759" s="207" t="s">
        <v>2311</v>
      </c>
      <c r="I13759" s="207" t="s">
        <v>188</v>
      </c>
      <c r="J13759" s="207">
        <v>-281.11</v>
      </c>
      <c r="K13759" s="79" t="str">
        <f>IFERROR(IFERROR(VLOOKUP(I13759,'DE-PARA'!B:D,3,0),VLOOKUP(I13759,'DE-PARA'!C:D,2,0)),"NÃO ENCONTRADO")</f>
        <v>Tributos, Taxas e Contribuições</v>
      </c>
      <c r="L13759" s="56" t="str">
        <f>VLOOKUP(K13759,'Base -Receita-Despesa'!$B:$AS,1,FALSE)</f>
        <v>Tributos, Taxas e Contribuições</v>
      </c>
    </row>
    <row r="13760" spans="1:12" x14ac:dyDescent="0.3">
      <c r="A13760" s="286" t="str">
        <f t="shared" si="430"/>
        <v>2019</v>
      </c>
      <c r="B13760" s="205" t="s">
        <v>679</v>
      </c>
      <c r="C13760" s="205" t="s">
        <v>680</v>
      </c>
      <c r="D13760" s="72" t="str">
        <f t="shared" si="429"/>
        <v>out/2019</v>
      </c>
      <c r="E13760" s="206">
        <v>43756</v>
      </c>
      <c r="F13760" s="205" t="s">
        <v>2386</v>
      </c>
      <c r="G13760" s="205" t="s">
        <v>284</v>
      </c>
      <c r="H13760" s="207" t="s">
        <v>2387</v>
      </c>
      <c r="I13760" s="207" t="s">
        <v>270</v>
      </c>
      <c r="J13760" s="208">
        <v>-3700</v>
      </c>
      <c r="K13760" s="79" t="str">
        <f>IFERROR(IFERROR(VLOOKUP(I13760,'DE-PARA'!B:D,3,0),VLOOKUP(I13760,'DE-PARA'!C:D,2,0)),"NÃO ENCONTRADO")</f>
        <v>Outras Saídas</v>
      </c>
      <c r="L13760" s="56" t="str">
        <f>VLOOKUP(K13760,'Base -Receita-Despesa'!$B:$AS,1,FALSE)</f>
        <v>Outras Saídas</v>
      </c>
    </row>
    <row r="13761" spans="1:12" x14ac:dyDescent="0.3">
      <c r="A13761" s="286" t="str">
        <f t="shared" si="430"/>
        <v>2019</v>
      </c>
      <c r="B13761" s="205" t="s">
        <v>679</v>
      </c>
      <c r="C13761" s="205" t="s">
        <v>680</v>
      </c>
      <c r="D13761" s="72" t="str">
        <f t="shared" si="429"/>
        <v>out/2019</v>
      </c>
      <c r="E13761" s="206">
        <v>43756</v>
      </c>
      <c r="F13761" s="205">
        <v>9779</v>
      </c>
      <c r="G13761" s="205" t="s">
        <v>284</v>
      </c>
      <c r="H13761" s="207" t="s">
        <v>1971</v>
      </c>
      <c r="I13761" s="207" t="s">
        <v>245</v>
      </c>
      <c r="J13761" s="208">
        <v>-5845</v>
      </c>
      <c r="K13761" s="79" t="str">
        <f>IFERROR(IFERROR(VLOOKUP(I13761,'DE-PARA'!B:D,3,0),VLOOKUP(I13761,'DE-PARA'!C:D,2,0)),"NÃO ENCONTRADO")</f>
        <v>Materiais</v>
      </c>
      <c r="L13761" s="56" t="str">
        <f>VLOOKUP(K13761,'Base -Receita-Despesa'!$B:$AS,1,FALSE)</f>
        <v>Materiais</v>
      </c>
    </row>
    <row r="13762" spans="1:12" x14ac:dyDescent="0.3">
      <c r="A13762" s="286" t="str">
        <f t="shared" si="430"/>
        <v>2019</v>
      </c>
      <c r="B13762" s="205" t="s">
        <v>679</v>
      </c>
      <c r="C13762" s="205" t="s">
        <v>680</v>
      </c>
      <c r="D13762" s="72" t="str">
        <f t="shared" si="429"/>
        <v>out/2019</v>
      </c>
      <c r="E13762" s="206">
        <v>43756</v>
      </c>
      <c r="F13762" s="205">
        <v>9779</v>
      </c>
      <c r="G13762" s="205" t="s">
        <v>284</v>
      </c>
      <c r="H13762" s="207" t="s">
        <v>1971</v>
      </c>
      <c r="I13762" s="207" t="s">
        <v>189</v>
      </c>
      <c r="J13762" s="207">
        <v>-418.17</v>
      </c>
      <c r="K13762" s="79" t="str">
        <f>IFERROR(IFERROR(VLOOKUP(I13762,'DE-PARA'!B:D,3,0),VLOOKUP(I13762,'DE-PARA'!C:D,2,0)),"NÃO ENCONTRADO")</f>
        <v>Outras Saídas</v>
      </c>
      <c r="L13762" s="56" t="str">
        <f>VLOOKUP(K13762,'Base -Receita-Despesa'!$B:$AS,1,FALSE)</f>
        <v>Outras Saídas</v>
      </c>
    </row>
    <row r="13763" spans="1:12" x14ac:dyDescent="0.3">
      <c r="A13763" s="286" t="str">
        <f t="shared" si="430"/>
        <v>2019</v>
      </c>
      <c r="B13763" s="205" t="s">
        <v>679</v>
      </c>
      <c r="C13763" s="205" t="s">
        <v>680</v>
      </c>
      <c r="D13763" s="72" t="str">
        <f t="shared" si="429"/>
        <v>out/2019</v>
      </c>
      <c r="E13763" s="206">
        <v>43756</v>
      </c>
      <c r="F13763" s="205" t="s">
        <v>2339</v>
      </c>
      <c r="G13763" s="205" t="s">
        <v>284</v>
      </c>
      <c r="H13763" s="207" t="s">
        <v>2388</v>
      </c>
      <c r="I13763" s="207" t="s">
        <v>270</v>
      </c>
      <c r="J13763" s="207">
        <v>-50.13</v>
      </c>
      <c r="K13763" s="79" t="str">
        <f>IFERROR(IFERROR(VLOOKUP(I13763,'DE-PARA'!B:D,3,0),VLOOKUP(I13763,'DE-PARA'!C:D,2,0)),"NÃO ENCONTRADO")</f>
        <v>Outras Saídas</v>
      </c>
      <c r="L13763" s="56" t="str">
        <f>VLOOKUP(K13763,'Base -Receita-Despesa'!$B:$AS,1,FALSE)</f>
        <v>Outras Saídas</v>
      </c>
    </row>
    <row r="13764" spans="1:12" x14ac:dyDescent="0.3">
      <c r="A13764" s="286" t="str">
        <f t="shared" si="430"/>
        <v>2019</v>
      </c>
      <c r="B13764" s="205" t="s">
        <v>679</v>
      </c>
      <c r="C13764" s="205" t="s">
        <v>680</v>
      </c>
      <c r="D13764" s="72" t="str">
        <f t="shared" ref="D13764:D13827" si="431">TEXT(E13764,"mmm/aaaa")</f>
        <v>out/2019</v>
      </c>
      <c r="E13764" s="206">
        <v>43756</v>
      </c>
      <c r="F13764" s="205" t="s">
        <v>209</v>
      </c>
      <c r="G13764" s="205" t="s">
        <v>284</v>
      </c>
      <c r="H13764" s="207" t="s">
        <v>295</v>
      </c>
      <c r="I13764" s="207" t="s">
        <v>2125</v>
      </c>
      <c r="J13764" s="207">
        <v>-9.5</v>
      </c>
      <c r="K13764" s="79" t="str">
        <f>IFERROR(IFERROR(VLOOKUP(I13764,'DE-PARA'!B:D,3,0),VLOOKUP(I13764,'DE-PARA'!C:D,2,0)),"NÃO ENCONTRADO")</f>
        <v>Outras Saídas</v>
      </c>
      <c r="L13764" s="56" t="str">
        <f>VLOOKUP(K13764,'Base -Receita-Despesa'!$B:$AS,1,FALSE)</f>
        <v>Outras Saídas</v>
      </c>
    </row>
    <row r="13765" spans="1:12" x14ac:dyDescent="0.3">
      <c r="A13765" s="286" t="str">
        <f t="shared" si="430"/>
        <v>2019</v>
      </c>
      <c r="B13765" s="205" t="s">
        <v>679</v>
      </c>
      <c r="C13765" s="205" t="s">
        <v>680</v>
      </c>
      <c r="D13765" s="72" t="str">
        <f t="shared" si="431"/>
        <v>out/2019</v>
      </c>
      <c r="E13765" s="206">
        <v>43756</v>
      </c>
      <c r="F13765" s="205" t="s">
        <v>209</v>
      </c>
      <c r="G13765" s="205" t="s">
        <v>284</v>
      </c>
      <c r="H13765" s="207" t="s">
        <v>295</v>
      </c>
      <c r="I13765" s="207" t="s">
        <v>2125</v>
      </c>
      <c r="J13765" s="207">
        <v>-9.5</v>
      </c>
      <c r="K13765" s="79" t="str">
        <f>IFERROR(IFERROR(VLOOKUP(I13765,'DE-PARA'!B:D,3,0),VLOOKUP(I13765,'DE-PARA'!C:D,2,0)),"NÃO ENCONTRADO")</f>
        <v>Outras Saídas</v>
      </c>
      <c r="L13765" s="56" t="str">
        <f>VLOOKUP(K13765,'Base -Receita-Despesa'!$B:$AS,1,FALSE)</f>
        <v>Outras Saídas</v>
      </c>
    </row>
    <row r="13766" spans="1:12" x14ac:dyDescent="0.3">
      <c r="A13766" s="286" t="str">
        <f t="shared" si="430"/>
        <v>2019</v>
      </c>
      <c r="B13766" s="205" t="s">
        <v>679</v>
      </c>
      <c r="C13766" s="205" t="s">
        <v>680</v>
      </c>
      <c r="D13766" s="72" t="str">
        <f t="shared" si="431"/>
        <v>out/2019</v>
      </c>
      <c r="E13766" s="206">
        <v>43756</v>
      </c>
      <c r="F13766" s="205" t="s">
        <v>209</v>
      </c>
      <c r="G13766" s="205" t="s">
        <v>284</v>
      </c>
      <c r="H13766" s="207" t="s">
        <v>295</v>
      </c>
      <c r="I13766" s="207" t="s">
        <v>2125</v>
      </c>
      <c r="J13766" s="207">
        <v>-9.5</v>
      </c>
      <c r="K13766" s="79" t="str">
        <f>IFERROR(IFERROR(VLOOKUP(I13766,'DE-PARA'!B:D,3,0),VLOOKUP(I13766,'DE-PARA'!C:D,2,0)),"NÃO ENCONTRADO")</f>
        <v>Outras Saídas</v>
      </c>
      <c r="L13766" s="56" t="str">
        <f>VLOOKUP(K13766,'Base -Receita-Despesa'!$B:$AS,1,FALSE)</f>
        <v>Outras Saídas</v>
      </c>
    </row>
    <row r="13767" spans="1:12" x14ac:dyDescent="0.3">
      <c r="A13767" s="286" t="str">
        <f t="shared" si="430"/>
        <v>2019</v>
      </c>
      <c r="B13767" s="205" t="s">
        <v>679</v>
      </c>
      <c r="C13767" s="205" t="s">
        <v>680</v>
      </c>
      <c r="D13767" s="72" t="str">
        <f t="shared" si="431"/>
        <v>out/2019</v>
      </c>
      <c r="E13767" s="206">
        <v>43759</v>
      </c>
      <c r="F13767" s="205" t="s">
        <v>1606</v>
      </c>
      <c r="G13767" s="205" t="s">
        <v>284</v>
      </c>
      <c r="H13767" s="207" t="s">
        <v>1876</v>
      </c>
      <c r="I13767" s="207" t="s">
        <v>201</v>
      </c>
      <c r="J13767" s="208">
        <v>-69041.98</v>
      </c>
      <c r="K13767" s="79" t="str">
        <f>IFERROR(IFERROR(VLOOKUP(I13767,'DE-PARA'!B:D,3,0),VLOOKUP(I13767,'DE-PARA'!C:D,2,0)),"NÃO ENCONTRADO")</f>
        <v>Saídas Da C/A Por Regates (-)</v>
      </c>
      <c r="L13767" s="56" t="str">
        <f>VLOOKUP(K13767,'Base -Receita-Despesa'!$B:$AS,1,FALSE)</f>
        <v>SAÍDAS DA C/A POR REGATES (-)</v>
      </c>
    </row>
    <row r="13768" spans="1:12" x14ac:dyDescent="0.3">
      <c r="A13768" s="286" t="str">
        <f t="shared" si="430"/>
        <v>2019</v>
      </c>
      <c r="B13768" s="205" t="s">
        <v>679</v>
      </c>
      <c r="C13768" s="205" t="s">
        <v>680</v>
      </c>
      <c r="D13768" s="72" t="str">
        <f t="shared" si="431"/>
        <v>out/2019</v>
      </c>
      <c r="E13768" s="206">
        <v>43759</v>
      </c>
      <c r="F13768" s="205">
        <v>5843</v>
      </c>
      <c r="G13768" s="205" t="s">
        <v>284</v>
      </c>
      <c r="H13768" s="207" t="s">
        <v>533</v>
      </c>
      <c r="I13768" s="207" t="s">
        <v>148</v>
      </c>
      <c r="J13768" s="208">
        <v>20111.73</v>
      </c>
      <c r="K13768" s="79" t="str">
        <f>IFERROR(IFERROR(VLOOKUP(I13768,'DE-PARA'!B:D,3,0),VLOOKUP(I13768,'DE-PARA'!C:D,2,0)),"NÃO ENCONTRADO")</f>
        <v>Serviços</v>
      </c>
      <c r="L13768" s="56" t="str">
        <f>VLOOKUP(K13768,'Base -Receita-Despesa'!$B:$AS,1,FALSE)</f>
        <v>Serviços</v>
      </c>
    </row>
    <row r="13769" spans="1:12" x14ac:dyDescent="0.3">
      <c r="A13769" s="286" t="str">
        <f t="shared" si="430"/>
        <v>2019</v>
      </c>
      <c r="B13769" s="205" t="s">
        <v>679</v>
      </c>
      <c r="C13769" s="205" t="s">
        <v>680</v>
      </c>
      <c r="D13769" s="72" t="str">
        <f t="shared" si="431"/>
        <v>out/2019</v>
      </c>
      <c r="E13769" s="206">
        <v>43759</v>
      </c>
      <c r="F13769" s="205">
        <v>5843</v>
      </c>
      <c r="G13769" s="205" t="s">
        <v>284</v>
      </c>
      <c r="H13769" s="207" t="s">
        <v>533</v>
      </c>
      <c r="I13769" s="207" t="s">
        <v>148</v>
      </c>
      <c r="J13769" s="208">
        <v>-20111.73</v>
      </c>
      <c r="K13769" s="79" t="str">
        <f>IFERROR(IFERROR(VLOOKUP(I13769,'DE-PARA'!B:D,3,0),VLOOKUP(I13769,'DE-PARA'!C:D,2,0)),"NÃO ENCONTRADO")</f>
        <v>Serviços</v>
      </c>
      <c r="L13769" s="56" t="str">
        <f>VLOOKUP(K13769,'Base -Receita-Despesa'!$B:$AS,1,FALSE)</f>
        <v>Serviços</v>
      </c>
    </row>
    <row r="13770" spans="1:12" x14ac:dyDescent="0.3">
      <c r="A13770" s="286" t="str">
        <f t="shared" si="430"/>
        <v>2019</v>
      </c>
      <c r="B13770" s="205" t="s">
        <v>679</v>
      </c>
      <c r="C13770" s="205" t="s">
        <v>680</v>
      </c>
      <c r="D13770" s="72" t="str">
        <f t="shared" si="431"/>
        <v>out/2019</v>
      </c>
      <c r="E13770" s="206">
        <v>43759</v>
      </c>
      <c r="F13770" s="205">
        <v>5843</v>
      </c>
      <c r="G13770" s="205" t="s">
        <v>284</v>
      </c>
      <c r="H13770" s="207" t="s">
        <v>533</v>
      </c>
      <c r="I13770" s="207" t="s">
        <v>148</v>
      </c>
      <c r="J13770" s="208">
        <v>-20111.73</v>
      </c>
      <c r="K13770" s="79" t="str">
        <f>IFERROR(IFERROR(VLOOKUP(I13770,'DE-PARA'!B:D,3,0),VLOOKUP(I13770,'DE-PARA'!C:D,2,0)),"NÃO ENCONTRADO")</f>
        <v>Serviços</v>
      </c>
      <c r="L13770" s="56" t="str">
        <f>VLOOKUP(K13770,'Base -Receita-Despesa'!$B:$AS,1,FALSE)</f>
        <v>Serviços</v>
      </c>
    </row>
    <row r="13771" spans="1:12" x14ac:dyDescent="0.3">
      <c r="A13771" s="286" t="str">
        <f t="shared" si="430"/>
        <v>2019</v>
      </c>
      <c r="B13771" s="205" t="s">
        <v>679</v>
      </c>
      <c r="C13771" s="205" t="s">
        <v>680</v>
      </c>
      <c r="D13771" s="72" t="str">
        <f t="shared" si="431"/>
        <v>out/2019</v>
      </c>
      <c r="E13771" s="206">
        <v>43759</v>
      </c>
      <c r="F13771" s="205">
        <v>570</v>
      </c>
      <c r="G13771" s="205" t="s">
        <v>2389</v>
      </c>
      <c r="H13771" s="207" t="s">
        <v>156</v>
      </c>
      <c r="I13771" s="207" t="s">
        <v>157</v>
      </c>
      <c r="J13771" s="208">
        <v>5067.8999999999996</v>
      </c>
      <c r="K13771" s="79" t="str">
        <f>IFERROR(IFERROR(VLOOKUP(I13771,'DE-PARA'!B:D,3,0),VLOOKUP(I13771,'DE-PARA'!C:D,2,0)),"NÃO ENCONTRADO")</f>
        <v>Serviços</v>
      </c>
      <c r="L13771" s="56" t="str">
        <f>VLOOKUP(K13771,'Base -Receita-Despesa'!$B:$AS,1,FALSE)</f>
        <v>Serviços</v>
      </c>
    </row>
    <row r="13772" spans="1:12" x14ac:dyDescent="0.3">
      <c r="A13772" s="286" t="str">
        <f t="shared" si="430"/>
        <v>2019</v>
      </c>
      <c r="B13772" s="205" t="s">
        <v>679</v>
      </c>
      <c r="C13772" s="205" t="s">
        <v>680</v>
      </c>
      <c r="D13772" s="72" t="str">
        <f t="shared" si="431"/>
        <v>out/2019</v>
      </c>
      <c r="E13772" s="206">
        <v>43759</v>
      </c>
      <c r="F13772" s="205">
        <v>570</v>
      </c>
      <c r="G13772" s="205" t="s">
        <v>2389</v>
      </c>
      <c r="H13772" s="207" t="s">
        <v>156</v>
      </c>
      <c r="I13772" s="207" t="s">
        <v>157</v>
      </c>
      <c r="J13772" s="208">
        <v>-5067.8999999999996</v>
      </c>
      <c r="K13772" s="79" t="str">
        <f>IFERROR(IFERROR(VLOOKUP(I13772,'DE-PARA'!B:D,3,0),VLOOKUP(I13772,'DE-PARA'!C:D,2,0)),"NÃO ENCONTRADO")</f>
        <v>Serviços</v>
      </c>
      <c r="L13772" s="56" t="str">
        <f>VLOOKUP(K13772,'Base -Receita-Despesa'!$B:$AS,1,FALSE)</f>
        <v>Serviços</v>
      </c>
    </row>
    <row r="13773" spans="1:12" x14ac:dyDescent="0.3">
      <c r="A13773" s="286" t="str">
        <f t="shared" si="430"/>
        <v>2019</v>
      </c>
      <c r="B13773" s="205" t="s">
        <v>679</v>
      </c>
      <c r="C13773" s="205" t="s">
        <v>680</v>
      </c>
      <c r="D13773" s="72" t="str">
        <f t="shared" si="431"/>
        <v>out/2019</v>
      </c>
      <c r="E13773" s="206">
        <v>43759</v>
      </c>
      <c r="F13773" s="205">
        <v>208</v>
      </c>
      <c r="G13773" s="205" t="s">
        <v>284</v>
      </c>
      <c r="H13773" s="207" t="s">
        <v>321</v>
      </c>
      <c r="I13773" s="207" t="s">
        <v>2390</v>
      </c>
      <c r="J13773" s="208">
        <v>-36290.32</v>
      </c>
      <c r="K13773" s="79" t="str">
        <f>IFERROR(IFERROR(VLOOKUP(I13773,'DE-PARA'!B:D,3,0),VLOOKUP(I13773,'DE-PARA'!C:D,2,0)),"NÃO ENCONTRADO")</f>
        <v>Serviços</v>
      </c>
      <c r="L13773" s="56" t="str">
        <f>VLOOKUP(K13773,'Base -Receita-Despesa'!$B:$AS,1,FALSE)</f>
        <v>Serviços</v>
      </c>
    </row>
    <row r="13774" spans="1:12" x14ac:dyDescent="0.3">
      <c r="A13774" s="286" t="str">
        <f t="shared" si="430"/>
        <v>2019</v>
      </c>
      <c r="B13774" s="205" t="s">
        <v>679</v>
      </c>
      <c r="C13774" s="205" t="s">
        <v>680</v>
      </c>
      <c r="D13774" s="72" t="str">
        <f t="shared" si="431"/>
        <v>out/2019</v>
      </c>
      <c r="E13774" s="206">
        <v>43759</v>
      </c>
      <c r="F13774" s="205">
        <v>472</v>
      </c>
      <c r="G13774" s="205" t="s">
        <v>284</v>
      </c>
      <c r="H13774" s="207" t="s">
        <v>322</v>
      </c>
      <c r="I13774" s="207" t="s">
        <v>118</v>
      </c>
      <c r="J13774" s="208">
        <v>-58850</v>
      </c>
      <c r="K13774" s="79" t="str">
        <f>IFERROR(IFERROR(VLOOKUP(I13774,'DE-PARA'!B:D,3,0),VLOOKUP(I13774,'DE-PARA'!C:D,2,0)),"NÃO ENCONTRADO")</f>
        <v>Serviços</v>
      </c>
      <c r="L13774" s="56" t="str">
        <f>VLOOKUP(K13774,'Base -Receita-Despesa'!$B:$AS,1,FALSE)</f>
        <v>Serviços</v>
      </c>
    </row>
    <row r="13775" spans="1:12" x14ac:dyDescent="0.3">
      <c r="A13775" s="286" t="str">
        <f t="shared" si="430"/>
        <v>2019</v>
      </c>
      <c r="B13775" s="205" t="s">
        <v>679</v>
      </c>
      <c r="C13775" s="205" t="s">
        <v>680</v>
      </c>
      <c r="D13775" s="72" t="str">
        <f t="shared" si="431"/>
        <v>out/2019</v>
      </c>
      <c r="E13775" s="206">
        <v>43759</v>
      </c>
      <c r="F13775" s="205">
        <v>15673</v>
      </c>
      <c r="G13775" s="205" t="s">
        <v>284</v>
      </c>
      <c r="H13775" s="207" t="s">
        <v>1667</v>
      </c>
      <c r="I13775" s="207" t="s">
        <v>157</v>
      </c>
      <c r="J13775" s="208">
        <v>-15687.22</v>
      </c>
      <c r="K13775" s="79" t="str">
        <f>IFERROR(IFERROR(VLOOKUP(I13775,'DE-PARA'!B:D,3,0),VLOOKUP(I13775,'DE-PARA'!C:D,2,0)),"NÃO ENCONTRADO")</f>
        <v>Serviços</v>
      </c>
      <c r="L13775" s="56" t="str">
        <f>VLOOKUP(K13775,'Base -Receita-Despesa'!$B:$AS,1,FALSE)</f>
        <v>Serviços</v>
      </c>
    </row>
    <row r="13776" spans="1:12" x14ac:dyDescent="0.3">
      <c r="A13776" s="286" t="str">
        <f t="shared" si="430"/>
        <v>2019</v>
      </c>
      <c r="B13776" s="205" t="s">
        <v>679</v>
      </c>
      <c r="C13776" s="205" t="s">
        <v>680</v>
      </c>
      <c r="D13776" s="72" t="str">
        <f t="shared" si="431"/>
        <v>out/2019</v>
      </c>
      <c r="E13776" s="206">
        <v>43759</v>
      </c>
      <c r="F13776" s="205">
        <v>383709</v>
      </c>
      <c r="G13776" s="205" t="s">
        <v>284</v>
      </c>
      <c r="H13776" s="207" t="s">
        <v>1027</v>
      </c>
      <c r="I13776" s="207" t="s">
        <v>242</v>
      </c>
      <c r="J13776" s="207">
        <v>-265.52</v>
      </c>
      <c r="K13776" s="79" t="str">
        <f>IFERROR(IFERROR(VLOOKUP(I13776,'DE-PARA'!B:D,3,0),VLOOKUP(I13776,'DE-PARA'!C:D,2,0)),"NÃO ENCONTRADO")</f>
        <v>Materiais</v>
      </c>
      <c r="L13776" s="56" t="str">
        <f>VLOOKUP(K13776,'Base -Receita-Despesa'!$B:$AS,1,FALSE)</f>
        <v>Materiais</v>
      </c>
    </row>
    <row r="13777" spans="1:12" x14ac:dyDescent="0.3">
      <c r="A13777" s="286" t="str">
        <f t="shared" si="430"/>
        <v>2019</v>
      </c>
      <c r="B13777" s="205" t="s">
        <v>679</v>
      </c>
      <c r="C13777" s="205" t="s">
        <v>680</v>
      </c>
      <c r="D13777" s="72" t="str">
        <f t="shared" si="431"/>
        <v>out/2019</v>
      </c>
      <c r="E13777" s="206">
        <v>43759</v>
      </c>
      <c r="F13777" s="205">
        <v>383810</v>
      </c>
      <c r="G13777" s="205" t="s">
        <v>284</v>
      </c>
      <c r="H13777" s="207" t="s">
        <v>1027</v>
      </c>
      <c r="I13777" s="207" t="s">
        <v>242</v>
      </c>
      <c r="J13777" s="207">
        <v>-583.29999999999995</v>
      </c>
      <c r="K13777" s="79" t="str">
        <f>IFERROR(IFERROR(VLOOKUP(I13777,'DE-PARA'!B:D,3,0),VLOOKUP(I13777,'DE-PARA'!C:D,2,0)),"NÃO ENCONTRADO")</f>
        <v>Materiais</v>
      </c>
      <c r="L13777" s="56" t="str">
        <f>VLOOKUP(K13777,'Base -Receita-Despesa'!$B:$AS,1,FALSE)</f>
        <v>Materiais</v>
      </c>
    </row>
    <row r="13778" spans="1:12" x14ac:dyDescent="0.3">
      <c r="A13778" s="286" t="str">
        <f t="shared" si="430"/>
        <v>2019</v>
      </c>
      <c r="B13778" s="205" t="s">
        <v>679</v>
      </c>
      <c r="C13778" s="205" t="s">
        <v>680</v>
      </c>
      <c r="D13778" s="72" t="str">
        <f t="shared" si="431"/>
        <v>out/2019</v>
      </c>
      <c r="E13778" s="206">
        <v>43759</v>
      </c>
      <c r="F13778" s="205">
        <v>384363</v>
      </c>
      <c r="G13778" s="205" t="s">
        <v>284</v>
      </c>
      <c r="H13778" s="207" t="s">
        <v>1027</v>
      </c>
      <c r="I13778" s="207" t="s">
        <v>242</v>
      </c>
      <c r="J13778" s="207">
        <v>-253.93</v>
      </c>
      <c r="K13778" s="79" t="str">
        <f>IFERROR(IFERROR(VLOOKUP(I13778,'DE-PARA'!B:D,3,0),VLOOKUP(I13778,'DE-PARA'!C:D,2,0)),"NÃO ENCONTRADO")</f>
        <v>Materiais</v>
      </c>
      <c r="L13778" s="56" t="str">
        <f>VLOOKUP(K13778,'Base -Receita-Despesa'!$B:$AS,1,FALSE)</f>
        <v>Materiais</v>
      </c>
    </row>
    <row r="13779" spans="1:12" x14ac:dyDescent="0.3">
      <c r="A13779" s="286" t="str">
        <f t="shared" si="430"/>
        <v>2019</v>
      </c>
      <c r="B13779" s="205" t="s">
        <v>679</v>
      </c>
      <c r="C13779" s="205" t="s">
        <v>680</v>
      </c>
      <c r="D13779" s="72" t="str">
        <f t="shared" si="431"/>
        <v>out/2019</v>
      </c>
      <c r="E13779" s="206">
        <v>43759</v>
      </c>
      <c r="F13779" s="205">
        <v>382487</v>
      </c>
      <c r="G13779" s="205" t="s">
        <v>284</v>
      </c>
      <c r="H13779" s="207" t="s">
        <v>1027</v>
      </c>
      <c r="I13779" s="207" t="s">
        <v>242</v>
      </c>
      <c r="J13779" s="207">
        <v>-583.29999999999995</v>
      </c>
      <c r="K13779" s="79" t="str">
        <f>IFERROR(IFERROR(VLOOKUP(I13779,'DE-PARA'!B:D,3,0),VLOOKUP(I13779,'DE-PARA'!C:D,2,0)),"NÃO ENCONTRADO")</f>
        <v>Materiais</v>
      </c>
      <c r="L13779" s="56" t="str">
        <f>VLOOKUP(K13779,'Base -Receita-Despesa'!$B:$AS,1,FALSE)</f>
        <v>Materiais</v>
      </c>
    </row>
    <row r="13780" spans="1:12" x14ac:dyDescent="0.3">
      <c r="A13780" s="286" t="str">
        <f t="shared" si="430"/>
        <v>2019</v>
      </c>
      <c r="B13780" s="205" t="s">
        <v>679</v>
      </c>
      <c r="C13780" s="205" t="s">
        <v>680</v>
      </c>
      <c r="D13780" s="72" t="str">
        <f t="shared" si="431"/>
        <v>out/2019</v>
      </c>
      <c r="E13780" s="206">
        <v>43759</v>
      </c>
      <c r="F13780" s="205">
        <v>382203</v>
      </c>
      <c r="G13780" s="205" t="s">
        <v>284</v>
      </c>
      <c r="H13780" s="207" t="s">
        <v>1027</v>
      </c>
      <c r="I13780" s="207" t="s">
        <v>242</v>
      </c>
      <c r="J13780" s="207">
        <v>-416.83</v>
      </c>
      <c r="K13780" s="79" t="str">
        <f>IFERROR(IFERROR(VLOOKUP(I13780,'DE-PARA'!B:D,3,0),VLOOKUP(I13780,'DE-PARA'!C:D,2,0)),"NÃO ENCONTRADO")</f>
        <v>Materiais</v>
      </c>
      <c r="L13780" s="56" t="str">
        <f>VLOOKUP(K13780,'Base -Receita-Despesa'!$B:$AS,1,FALSE)</f>
        <v>Materiais</v>
      </c>
    </row>
    <row r="13781" spans="1:12" x14ac:dyDescent="0.3">
      <c r="A13781" s="286" t="str">
        <f t="shared" si="430"/>
        <v>2019</v>
      </c>
      <c r="B13781" s="205" t="s">
        <v>679</v>
      </c>
      <c r="C13781" s="205" t="s">
        <v>680</v>
      </c>
      <c r="D13781" s="72" t="str">
        <f t="shared" si="431"/>
        <v>out/2019</v>
      </c>
      <c r="E13781" s="206">
        <v>43759</v>
      </c>
      <c r="F13781" s="205">
        <v>383137</v>
      </c>
      <c r="G13781" s="205" t="s">
        <v>284</v>
      </c>
      <c r="H13781" s="207" t="s">
        <v>1027</v>
      </c>
      <c r="I13781" s="207" t="s">
        <v>242</v>
      </c>
      <c r="J13781" s="207">
        <v>-618.17999999999995</v>
      </c>
      <c r="K13781" s="79" t="str">
        <f>IFERROR(IFERROR(VLOOKUP(I13781,'DE-PARA'!B:D,3,0),VLOOKUP(I13781,'DE-PARA'!C:D,2,0)),"NÃO ENCONTRADO")</f>
        <v>Materiais</v>
      </c>
      <c r="L13781" s="56" t="str">
        <f>VLOOKUP(K13781,'Base -Receita-Despesa'!$B:$AS,1,FALSE)</f>
        <v>Materiais</v>
      </c>
    </row>
    <row r="13782" spans="1:12" x14ac:dyDescent="0.3">
      <c r="A13782" s="286" t="str">
        <f t="shared" si="430"/>
        <v>2019</v>
      </c>
      <c r="B13782" s="205" t="s">
        <v>679</v>
      </c>
      <c r="C13782" s="205" t="s">
        <v>680</v>
      </c>
      <c r="D13782" s="72" t="str">
        <f t="shared" si="431"/>
        <v>out/2019</v>
      </c>
      <c r="E13782" s="206">
        <v>43759</v>
      </c>
      <c r="F13782" s="205">
        <v>383811</v>
      </c>
      <c r="G13782" s="205" t="s">
        <v>284</v>
      </c>
      <c r="H13782" s="207" t="s">
        <v>1027</v>
      </c>
      <c r="I13782" s="207" t="s">
        <v>242</v>
      </c>
      <c r="J13782" s="207">
        <v>-482.2</v>
      </c>
      <c r="K13782" s="79" t="str">
        <f>IFERROR(IFERROR(VLOOKUP(I13782,'DE-PARA'!B:D,3,0),VLOOKUP(I13782,'DE-PARA'!C:D,2,0)),"NÃO ENCONTRADO")</f>
        <v>Materiais</v>
      </c>
      <c r="L13782" s="56" t="str">
        <f>VLOOKUP(K13782,'Base -Receita-Despesa'!$B:$AS,1,FALSE)</f>
        <v>Materiais</v>
      </c>
    </row>
    <row r="13783" spans="1:12" x14ac:dyDescent="0.3">
      <c r="A13783" s="286" t="str">
        <f t="shared" si="430"/>
        <v>2019</v>
      </c>
      <c r="B13783" s="205" t="s">
        <v>679</v>
      </c>
      <c r="C13783" s="205" t="s">
        <v>680</v>
      </c>
      <c r="D13783" s="72" t="str">
        <f t="shared" si="431"/>
        <v>out/2019</v>
      </c>
      <c r="E13783" s="206">
        <v>43759</v>
      </c>
      <c r="F13783" s="205">
        <v>382952</v>
      </c>
      <c r="G13783" s="205" t="s">
        <v>284</v>
      </c>
      <c r="H13783" s="207" t="s">
        <v>1027</v>
      </c>
      <c r="I13783" s="207" t="s">
        <v>242</v>
      </c>
      <c r="J13783" s="208">
        <v>-1304.44</v>
      </c>
      <c r="K13783" s="79" t="str">
        <f>IFERROR(IFERROR(VLOOKUP(I13783,'DE-PARA'!B:D,3,0),VLOOKUP(I13783,'DE-PARA'!C:D,2,0)),"NÃO ENCONTRADO")</f>
        <v>Materiais</v>
      </c>
      <c r="L13783" s="56" t="str">
        <f>VLOOKUP(K13783,'Base -Receita-Despesa'!$B:$AS,1,FALSE)</f>
        <v>Materiais</v>
      </c>
    </row>
    <row r="13784" spans="1:12" x14ac:dyDescent="0.3">
      <c r="A13784" s="286" t="str">
        <f t="shared" si="430"/>
        <v>2019</v>
      </c>
      <c r="B13784" s="205" t="s">
        <v>679</v>
      </c>
      <c r="C13784" s="205" t="s">
        <v>680</v>
      </c>
      <c r="D13784" s="72" t="str">
        <f t="shared" si="431"/>
        <v>out/2019</v>
      </c>
      <c r="E13784" s="206">
        <v>43759</v>
      </c>
      <c r="F13784" s="205">
        <v>317163</v>
      </c>
      <c r="G13784" s="205" t="s">
        <v>284</v>
      </c>
      <c r="H13784" s="207" t="s">
        <v>1027</v>
      </c>
      <c r="I13784" s="207" t="s">
        <v>242</v>
      </c>
      <c r="J13784" s="208">
        <v>-6385.5</v>
      </c>
      <c r="K13784" s="79" t="str">
        <f>IFERROR(IFERROR(VLOOKUP(I13784,'DE-PARA'!B:D,3,0),VLOOKUP(I13784,'DE-PARA'!C:D,2,0)),"NÃO ENCONTRADO")</f>
        <v>Materiais</v>
      </c>
      <c r="L13784" s="56" t="str">
        <f>VLOOKUP(K13784,'Base -Receita-Despesa'!$B:$AS,1,FALSE)</f>
        <v>Materiais</v>
      </c>
    </row>
    <row r="13785" spans="1:12" x14ac:dyDescent="0.3">
      <c r="A13785" s="286" t="str">
        <f t="shared" si="430"/>
        <v>2019</v>
      </c>
      <c r="B13785" s="205" t="s">
        <v>679</v>
      </c>
      <c r="C13785" s="205" t="s">
        <v>680</v>
      </c>
      <c r="D13785" s="72" t="str">
        <f t="shared" si="431"/>
        <v>out/2019</v>
      </c>
      <c r="E13785" s="206">
        <v>43759</v>
      </c>
      <c r="F13785" s="205">
        <v>316226</v>
      </c>
      <c r="G13785" s="205" t="s">
        <v>284</v>
      </c>
      <c r="H13785" s="207" t="s">
        <v>1027</v>
      </c>
      <c r="I13785" s="207" t="s">
        <v>242</v>
      </c>
      <c r="J13785" s="208">
        <v>-2675.26</v>
      </c>
      <c r="K13785" s="79" t="str">
        <f>IFERROR(IFERROR(VLOOKUP(I13785,'DE-PARA'!B:D,3,0),VLOOKUP(I13785,'DE-PARA'!C:D,2,0)),"NÃO ENCONTRADO")</f>
        <v>Materiais</v>
      </c>
      <c r="L13785" s="56" t="str">
        <f>VLOOKUP(K13785,'Base -Receita-Despesa'!$B:$AS,1,FALSE)</f>
        <v>Materiais</v>
      </c>
    </row>
    <row r="13786" spans="1:12" x14ac:dyDescent="0.3">
      <c r="A13786" s="286" t="str">
        <f t="shared" si="430"/>
        <v>2019</v>
      </c>
      <c r="B13786" s="205" t="s">
        <v>679</v>
      </c>
      <c r="C13786" s="205" t="s">
        <v>680</v>
      </c>
      <c r="D13786" s="72" t="str">
        <f t="shared" si="431"/>
        <v>out/2019</v>
      </c>
      <c r="E13786" s="206">
        <v>43759</v>
      </c>
      <c r="F13786" s="205">
        <v>257</v>
      </c>
      <c r="G13786" s="205" t="s">
        <v>284</v>
      </c>
      <c r="H13786" s="207" t="s">
        <v>2391</v>
      </c>
      <c r="I13786" s="207" t="s">
        <v>169</v>
      </c>
      <c r="J13786" s="207">
        <v>-45</v>
      </c>
      <c r="K13786" s="79" t="str">
        <f>IFERROR(IFERROR(VLOOKUP(I13786,'DE-PARA'!B:D,3,0),VLOOKUP(I13786,'DE-PARA'!C:D,2,0)),"NÃO ENCONTRADO")</f>
        <v>Serviços</v>
      </c>
      <c r="L13786" s="56" t="str">
        <f>VLOOKUP(K13786,'Base -Receita-Despesa'!$B:$AS,1,FALSE)</f>
        <v>Serviços</v>
      </c>
    </row>
    <row r="13787" spans="1:12" x14ac:dyDescent="0.3">
      <c r="A13787" s="286" t="str">
        <f t="shared" si="430"/>
        <v>2019</v>
      </c>
      <c r="B13787" s="205" t="s">
        <v>679</v>
      </c>
      <c r="C13787" s="205" t="s">
        <v>680</v>
      </c>
      <c r="D13787" s="72" t="str">
        <f t="shared" si="431"/>
        <v>out/2019</v>
      </c>
      <c r="E13787" s="206">
        <v>43759</v>
      </c>
      <c r="F13787" s="205">
        <v>256</v>
      </c>
      <c r="G13787" s="205" t="s">
        <v>284</v>
      </c>
      <c r="H13787" s="207" t="s">
        <v>2391</v>
      </c>
      <c r="I13787" s="207" t="s">
        <v>169</v>
      </c>
      <c r="J13787" s="207">
        <v>-65</v>
      </c>
      <c r="K13787" s="79" t="str">
        <f>IFERROR(IFERROR(VLOOKUP(I13787,'DE-PARA'!B:D,3,0),VLOOKUP(I13787,'DE-PARA'!C:D,2,0)),"NÃO ENCONTRADO")</f>
        <v>Serviços</v>
      </c>
      <c r="L13787" s="56" t="str">
        <f>VLOOKUP(K13787,'Base -Receita-Despesa'!$B:$AS,1,FALSE)</f>
        <v>Serviços</v>
      </c>
    </row>
    <row r="13788" spans="1:12" x14ac:dyDescent="0.3">
      <c r="A13788" s="286" t="str">
        <f t="shared" si="430"/>
        <v>2019</v>
      </c>
      <c r="B13788" s="205" t="s">
        <v>679</v>
      </c>
      <c r="C13788" s="205" t="s">
        <v>680</v>
      </c>
      <c r="D13788" s="72" t="str">
        <f t="shared" si="431"/>
        <v>out/2019</v>
      </c>
      <c r="E13788" s="206">
        <v>43759</v>
      </c>
      <c r="F13788" s="205">
        <v>282</v>
      </c>
      <c r="G13788" s="205" t="s">
        <v>284</v>
      </c>
      <c r="H13788" s="207" t="s">
        <v>2391</v>
      </c>
      <c r="I13788" s="207" t="s">
        <v>169</v>
      </c>
      <c r="J13788" s="207">
        <v>-65</v>
      </c>
      <c r="K13788" s="79" t="str">
        <f>IFERROR(IFERROR(VLOOKUP(I13788,'DE-PARA'!B:D,3,0),VLOOKUP(I13788,'DE-PARA'!C:D,2,0)),"NÃO ENCONTRADO")</f>
        <v>Serviços</v>
      </c>
      <c r="L13788" s="56" t="str">
        <f>VLOOKUP(K13788,'Base -Receita-Despesa'!$B:$AS,1,FALSE)</f>
        <v>Serviços</v>
      </c>
    </row>
    <row r="13789" spans="1:12" x14ac:dyDescent="0.3">
      <c r="A13789" s="286" t="str">
        <f t="shared" si="430"/>
        <v>2019</v>
      </c>
      <c r="B13789" s="205" t="s">
        <v>679</v>
      </c>
      <c r="C13789" s="205" t="s">
        <v>680</v>
      </c>
      <c r="D13789" s="72" t="str">
        <f t="shared" si="431"/>
        <v>out/2019</v>
      </c>
      <c r="E13789" s="206">
        <v>43759</v>
      </c>
      <c r="F13789" s="205">
        <v>274</v>
      </c>
      <c r="G13789" s="205" t="s">
        <v>284</v>
      </c>
      <c r="H13789" s="207" t="s">
        <v>2391</v>
      </c>
      <c r="I13789" s="207" t="s">
        <v>169</v>
      </c>
      <c r="J13789" s="207">
        <v>-175</v>
      </c>
      <c r="K13789" s="79" t="str">
        <f>IFERROR(IFERROR(VLOOKUP(I13789,'DE-PARA'!B:D,3,0),VLOOKUP(I13789,'DE-PARA'!C:D,2,0)),"NÃO ENCONTRADO")</f>
        <v>Serviços</v>
      </c>
      <c r="L13789" s="56" t="str">
        <f>VLOOKUP(K13789,'Base -Receita-Despesa'!$B:$AS,1,FALSE)</f>
        <v>Serviços</v>
      </c>
    </row>
    <row r="13790" spans="1:12" x14ac:dyDescent="0.3">
      <c r="A13790" s="286" t="str">
        <f t="shared" si="430"/>
        <v>2019</v>
      </c>
      <c r="B13790" s="205" t="s">
        <v>679</v>
      </c>
      <c r="C13790" s="205" t="s">
        <v>680</v>
      </c>
      <c r="D13790" s="72" t="str">
        <f t="shared" si="431"/>
        <v>out/2019</v>
      </c>
      <c r="E13790" s="206">
        <v>43759</v>
      </c>
      <c r="F13790" s="205" t="s">
        <v>209</v>
      </c>
      <c r="G13790" s="205" t="s">
        <v>284</v>
      </c>
      <c r="H13790" s="207" t="s">
        <v>295</v>
      </c>
      <c r="I13790" s="207" t="s">
        <v>2125</v>
      </c>
      <c r="J13790" s="207">
        <v>-9.5</v>
      </c>
      <c r="K13790" s="79" t="str">
        <f>IFERROR(IFERROR(VLOOKUP(I13790,'DE-PARA'!B:D,3,0),VLOOKUP(I13790,'DE-PARA'!C:D,2,0)),"NÃO ENCONTRADO")</f>
        <v>Outras Saídas</v>
      </c>
      <c r="L13790" s="56" t="str">
        <f>VLOOKUP(K13790,'Base -Receita-Despesa'!$B:$AS,1,FALSE)</f>
        <v>Outras Saídas</v>
      </c>
    </row>
    <row r="13791" spans="1:12" x14ac:dyDescent="0.3">
      <c r="A13791" s="286" t="str">
        <f t="shared" si="430"/>
        <v>2019</v>
      </c>
      <c r="B13791" s="205" t="s">
        <v>679</v>
      </c>
      <c r="C13791" s="205" t="s">
        <v>680</v>
      </c>
      <c r="D13791" s="72" t="str">
        <f t="shared" si="431"/>
        <v>out/2019</v>
      </c>
      <c r="E13791" s="206">
        <v>43759</v>
      </c>
      <c r="F13791" s="205" t="s">
        <v>209</v>
      </c>
      <c r="G13791" s="205" t="s">
        <v>284</v>
      </c>
      <c r="H13791" s="207" t="s">
        <v>295</v>
      </c>
      <c r="I13791" s="207" t="s">
        <v>2125</v>
      </c>
      <c r="J13791" s="207">
        <v>-9.5</v>
      </c>
      <c r="K13791" s="79" t="str">
        <f>IFERROR(IFERROR(VLOOKUP(I13791,'DE-PARA'!B:D,3,0),VLOOKUP(I13791,'DE-PARA'!C:D,2,0)),"NÃO ENCONTRADO")</f>
        <v>Outras Saídas</v>
      </c>
      <c r="L13791" s="56" t="str">
        <f>VLOOKUP(K13791,'Base -Receita-Despesa'!$B:$AS,1,FALSE)</f>
        <v>Outras Saídas</v>
      </c>
    </row>
    <row r="13792" spans="1:12" x14ac:dyDescent="0.3">
      <c r="A13792" s="286" t="str">
        <f t="shared" si="430"/>
        <v>2019</v>
      </c>
      <c r="B13792" s="205" t="s">
        <v>679</v>
      </c>
      <c r="C13792" s="205" t="s">
        <v>680</v>
      </c>
      <c r="D13792" s="72" t="str">
        <f t="shared" si="431"/>
        <v>out/2019</v>
      </c>
      <c r="E13792" s="206">
        <v>43759</v>
      </c>
      <c r="F13792" s="205" t="s">
        <v>209</v>
      </c>
      <c r="G13792" s="205" t="s">
        <v>284</v>
      </c>
      <c r="H13792" s="207" t="s">
        <v>295</v>
      </c>
      <c r="I13792" s="207" t="s">
        <v>2125</v>
      </c>
      <c r="J13792" s="207">
        <v>-9.5</v>
      </c>
      <c r="K13792" s="79" t="str">
        <f>IFERROR(IFERROR(VLOOKUP(I13792,'DE-PARA'!B:D,3,0),VLOOKUP(I13792,'DE-PARA'!C:D,2,0)),"NÃO ENCONTRADO")</f>
        <v>Outras Saídas</v>
      </c>
      <c r="L13792" s="56" t="str">
        <f>VLOOKUP(K13792,'Base -Receita-Despesa'!$B:$AS,1,FALSE)</f>
        <v>Outras Saídas</v>
      </c>
    </row>
    <row r="13793" spans="1:12" x14ac:dyDescent="0.3">
      <c r="A13793" s="286" t="str">
        <f t="shared" si="430"/>
        <v>2019</v>
      </c>
      <c r="B13793" s="205" t="s">
        <v>679</v>
      </c>
      <c r="C13793" s="205" t="s">
        <v>680</v>
      </c>
      <c r="D13793" s="72" t="str">
        <f t="shared" si="431"/>
        <v>out/2019</v>
      </c>
      <c r="E13793" s="206">
        <v>43759</v>
      </c>
      <c r="F13793" s="205" t="s">
        <v>209</v>
      </c>
      <c r="G13793" s="205" t="s">
        <v>284</v>
      </c>
      <c r="H13793" s="207" t="s">
        <v>295</v>
      </c>
      <c r="I13793" s="207" t="s">
        <v>2125</v>
      </c>
      <c r="J13793" s="207">
        <v>-9.5</v>
      </c>
      <c r="K13793" s="79" t="str">
        <f>IFERROR(IFERROR(VLOOKUP(I13793,'DE-PARA'!B:D,3,0),VLOOKUP(I13793,'DE-PARA'!C:D,2,0)),"NÃO ENCONTRADO")</f>
        <v>Outras Saídas</v>
      </c>
      <c r="L13793" s="56" t="str">
        <f>VLOOKUP(K13793,'Base -Receita-Despesa'!$B:$AS,1,FALSE)</f>
        <v>Outras Saídas</v>
      </c>
    </row>
    <row r="13794" spans="1:12" x14ac:dyDescent="0.3">
      <c r="A13794" s="286" t="str">
        <f t="shared" si="430"/>
        <v>2019</v>
      </c>
      <c r="B13794" s="205" t="s">
        <v>679</v>
      </c>
      <c r="C13794" s="205" t="s">
        <v>680</v>
      </c>
      <c r="D13794" s="72" t="str">
        <f t="shared" si="431"/>
        <v>out/2019</v>
      </c>
      <c r="E13794" s="206">
        <v>43759</v>
      </c>
      <c r="F13794" s="205" t="s">
        <v>209</v>
      </c>
      <c r="G13794" s="205" t="s">
        <v>284</v>
      </c>
      <c r="H13794" s="207" t="s">
        <v>295</v>
      </c>
      <c r="I13794" s="207" t="s">
        <v>2125</v>
      </c>
      <c r="J13794" s="207">
        <v>-9.5</v>
      </c>
      <c r="K13794" s="79" t="str">
        <f>IFERROR(IFERROR(VLOOKUP(I13794,'DE-PARA'!B:D,3,0),VLOOKUP(I13794,'DE-PARA'!C:D,2,0)),"NÃO ENCONTRADO")</f>
        <v>Outras Saídas</v>
      </c>
      <c r="L13794" s="56" t="str">
        <f>VLOOKUP(K13794,'Base -Receita-Despesa'!$B:$AS,1,FALSE)</f>
        <v>Outras Saídas</v>
      </c>
    </row>
    <row r="13795" spans="1:12" x14ac:dyDescent="0.3">
      <c r="A13795" s="286" t="str">
        <f t="shared" si="430"/>
        <v>2019</v>
      </c>
      <c r="B13795" s="205" t="s">
        <v>679</v>
      </c>
      <c r="C13795" s="205" t="s">
        <v>680</v>
      </c>
      <c r="D13795" s="72" t="str">
        <f t="shared" si="431"/>
        <v>out/2019</v>
      </c>
      <c r="E13795" s="206">
        <v>43759</v>
      </c>
      <c r="F13795" s="205" t="s">
        <v>209</v>
      </c>
      <c r="G13795" s="205" t="s">
        <v>284</v>
      </c>
      <c r="H13795" s="207" t="s">
        <v>295</v>
      </c>
      <c r="I13795" s="207" t="s">
        <v>2125</v>
      </c>
      <c r="J13795" s="207">
        <v>-9.5</v>
      </c>
      <c r="K13795" s="79" t="str">
        <f>IFERROR(IFERROR(VLOOKUP(I13795,'DE-PARA'!B:D,3,0),VLOOKUP(I13795,'DE-PARA'!C:D,2,0)),"NÃO ENCONTRADO")</f>
        <v>Outras Saídas</v>
      </c>
      <c r="L13795" s="56" t="str">
        <f>VLOOKUP(K13795,'Base -Receita-Despesa'!$B:$AS,1,FALSE)</f>
        <v>Outras Saídas</v>
      </c>
    </row>
    <row r="13796" spans="1:12" x14ac:dyDescent="0.3">
      <c r="A13796" s="286" t="str">
        <f t="shared" si="430"/>
        <v>2019</v>
      </c>
      <c r="B13796" s="205" t="s">
        <v>679</v>
      </c>
      <c r="C13796" s="205" t="s">
        <v>680</v>
      </c>
      <c r="D13796" s="72" t="str">
        <f t="shared" si="431"/>
        <v>out/2019</v>
      </c>
      <c r="E13796" s="206">
        <v>43759</v>
      </c>
      <c r="F13796" s="205" t="s">
        <v>209</v>
      </c>
      <c r="G13796" s="205" t="s">
        <v>284</v>
      </c>
      <c r="H13796" s="207" t="s">
        <v>295</v>
      </c>
      <c r="I13796" s="207" t="s">
        <v>2125</v>
      </c>
      <c r="J13796" s="207">
        <v>-9.5</v>
      </c>
      <c r="K13796" s="79" t="str">
        <f>IFERROR(IFERROR(VLOOKUP(I13796,'DE-PARA'!B:D,3,0),VLOOKUP(I13796,'DE-PARA'!C:D,2,0)),"NÃO ENCONTRADO")</f>
        <v>Outras Saídas</v>
      </c>
      <c r="L13796" s="56" t="str">
        <f>VLOOKUP(K13796,'Base -Receita-Despesa'!$B:$AS,1,FALSE)</f>
        <v>Outras Saídas</v>
      </c>
    </row>
    <row r="13797" spans="1:12" x14ac:dyDescent="0.3">
      <c r="A13797" s="286" t="str">
        <f t="shared" si="430"/>
        <v>2019</v>
      </c>
      <c r="B13797" s="205" t="s">
        <v>679</v>
      </c>
      <c r="C13797" s="205" t="s">
        <v>680</v>
      </c>
      <c r="D13797" s="72" t="str">
        <f t="shared" si="431"/>
        <v>out/2019</v>
      </c>
      <c r="E13797" s="206">
        <v>43759</v>
      </c>
      <c r="F13797" s="205" t="s">
        <v>513</v>
      </c>
      <c r="G13797" s="205" t="s">
        <v>284</v>
      </c>
      <c r="H13797" s="207" t="s">
        <v>203</v>
      </c>
      <c r="I13797" s="207" t="s">
        <v>289</v>
      </c>
      <c r="J13797" s="208">
        <v>144874.23000000001</v>
      </c>
      <c r="K13797" s="79" t="str">
        <f>IFERROR(IFERROR(VLOOKUP(I13797,'DE-PARA'!B:D,3,0),VLOOKUP(I13797,'DE-PARA'!C:D,2,0)),"NÃO ENCONTRADO")</f>
        <v>Entrada Conta Aplicação (+)</v>
      </c>
      <c r="L13797" s="56" t="str">
        <f>VLOOKUP(K13797,'Base -Receita-Despesa'!$B:$AS,1,FALSE)</f>
        <v>ENTRADA CONTA APLICAÇÃO (+)</v>
      </c>
    </row>
    <row r="13798" spans="1:12" x14ac:dyDescent="0.3">
      <c r="A13798" s="286" t="str">
        <f t="shared" si="430"/>
        <v>2019</v>
      </c>
      <c r="B13798" s="205" t="s">
        <v>679</v>
      </c>
      <c r="C13798" s="205" t="s">
        <v>680</v>
      </c>
      <c r="D13798" s="72" t="str">
        <f t="shared" si="431"/>
        <v>out/2019</v>
      </c>
      <c r="E13798" s="206">
        <v>43760</v>
      </c>
      <c r="F13798" s="205">
        <v>159355</v>
      </c>
      <c r="G13798" s="205" t="s">
        <v>284</v>
      </c>
      <c r="H13798" s="207" t="s">
        <v>337</v>
      </c>
      <c r="I13798" s="207" t="s">
        <v>134</v>
      </c>
      <c r="J13798" s="208">
        <v>-5270.34</v>
      </c>
      <c r="K13798" s="79" t="str">
        <f>IFERROR(IFERROR(VLOOKUP(I13798,'DE-PARA'!B:D,3,0),VLOOKUP(I13798,'DE-PARA'!C:D,2,0)),"NÃO ENCONTRADO")</f>
        <v>Serviços</v>
      </c>
      <c r="L13798" s="56" t="str">
        <f>VLOOKUP(K13798,'Base -Receita-Despesa'!$B:$AS,1,FALSE)</f>
        <v>Serviços</v>
      </c>
    </row>
    <row r="13799" spans="1:12" x14ac:dyDescent="0.3">
      <c r="A13799" s="286" t="str">
        <f t="shared" si="430"/>
        <v>2019</v>
      </c>
      <c r="B13799" s="205" t="s">
        <v>679</v>
      </c>
      <c r="C13799" s="205" t="s">
        <v>680</v>
      </c>
      <c r="D13799" s="72" t="str">
        <f t="shared" si="431"/>
        <v>out/2019</v>
      </c>
      <c r="E13799" s="206">
        <v>43760</v>
      </c>
      <c r="F13799" s="205">
        <v>1.26025419295632E+16</v>
      </c>
      <c r="G13799" s="205" t="s">
        <v>284</v>
      </c>
      <c r="H13799" s="207" t="s">
        <v>394</v>
      </c>
      <c r="I13799" s="207" t="s">
        <v>188</v>
      </c>
      <c r="J13799" s="207">
        <v>-201.25</v>
      </c>
      <c r="K13799" s="79" t="str">
        <f>IFERROR(IFERROR(VLOOKUP(I13799,'DE-PARA'!B:D,3,0),VLOOKUP(I13799,'DE-PARA'!C:D,2,0)),"NÃO ENCONTRADO")</f>
        <v>Tributos, Taxas e Contribuições</v>
      </c>
      <c r="L13799" s="56" t="str">
        <f>VLOOKUP(K13799,'Base -Receita-Despesa'!$B:$AS,1,FALSE)</f>
        <v>Tributos, Taxas e Contribuições</v>
      </c>
    </row>
    <row r="13800" spans="1:12" x14ac:dyDescent="0.3">
      <c r="A13800" s="286" t="str">
        <f t="shared" si="430"/>
        <v>2019</v>
      </c>
      <c r="B13800" s="205" t="s">
        <v>679</v>
      </c>
      <c r="C13800" s="205" t="s">
        <v>680</v>
      </c>
      <c r="D13800" s="72" t="str">
        <f t="shared" si="431"/>
        <v>out/2019</v>
      </c>
      <c r="E13800" s="206">
        <v>43760</v>
      </c>
      <c r="F13800" s="205">
        <v>8.1250000013769104E+16</v>
      </c>
      <c r="G13800" s="205" t="s">
        <v>284</v>
      </c>
      <c r="H13800" s="207" t="s">
        <v>2392</v>
      </c>
      <c r="I13800" s="207" t="s">
        <v>270</v>
      </c>
      <c r="J13800" s="207">
        <v>-676.38</v>
      </c>
      <c r="K13800" s="79" t="str">
        <f>IFERROR(IFERROR(VLOOKUP(I13800,'DE-PARA'!B:D,3,0),VLOOKUP(I13800,'DE-PARA'!C:D,2,0)),"NÃO ENCONTRADO")</f>
        <v>Outras Saídas</v>
      </c>
      <c r="L13800" s="56" t="str">
        <f>VLOOKUP(K13800,'Base -Receita-Despesa'!$B:$AS,1,FALSE)</f>
        <v>Outras Saídas</v>
      </c>
    </row>
    <row r="13801" spans="1:12" x14ac:dyDescent="0.3">
      <c r="A13801" s="286" t="str">
        <f t="shared" si="430"/>
        <v>2019</v>
      </c>
      <c r="B13801" s="205" t="s">
        <v>679</v>
      </c>
      <c r="C13801" s="205" t="s">
        <v>680</v>
      </c>
      <c r="D13801" s="72" t="str">
        <f t="shared" si="431"/>
        <v>out/2019</v>
      </c>
      <c r="E13801" s="206">
        <v>43760</v>
      </c>
      <c r="F13801" s="205">
        <v>570</v>
      </c>
      <c r="G13801" s="205" t="s">
        <v>284</v>
      </c>
      <c r="H13801" s="207" t="s">
        <v>156</v>
      </c>
      <c r="I13801" s="207" t="s">
        <v>157</v>
      </c>
      <c r="J13801" s="208">
        <v>-5067.8999999999996</v>
      </c>
      <c r="K13801" s="79" t="str">
        <f>IFERROR(IFERROR(VLOOKUP(I13801,'DE-PARA'!B:D,3,0),VLOOKUP(I13801,'DE-PARA'!C:D,2,0)),"NÃO ENCONTRADO")</f>
        <v>Serviços</v>
      </c>
      <c r="L13801" s="56" t="str">
        <f>VLOOKUP(K13801,'Base -Receita-Despesa'!$B:$AS,1,FALSE)</f>
        <v>Serviços</v>
      </c>
    </row>
    <row r="13802" spans="1:12" x14ac:dyDescent="0.3">
      <c r="A13802" s="286" t="str">
        <f t="shared" si="430"/>
        <v>2019</v>
      </c>
      <c r="B13802" s="205" t="s">
        <v>679</v>
      </c>
      <c r="C13802" s="205" t="s">
        <v>680</v>
      </c>
      <c r="D13802" s="72" t="str">
        <f t="shared" si="431"/>
        <v>out/2019</v>
      </c>
      <c r="E13802" s="206">
        <v>43760</v>
      </c>
      <c r="F13802" s="205">
        <v>54</v>
      </c>
      <c r="G13802" s="205" t="s">
        <v>284</v>
      </c>
      <c r="H13802" s="207" t="s">
        <v>552</v>
      </c>
      <c r="I13802" s="207" t="s">
        <v>163</v>
      </c>
      <c r="J13802" s="208">
        <v>-2200</v>
      </c>
      <c r="K13802" s="79" t="str">
        <f>IFERROR(IFERROR(VLOOKUP(I13802,'DE-PARA'!B:D,3,0),VLOOKUP(I13802,'DE-PARA'!C:D,2,0)),"NÃO ENCONTRADO")</f>
        <v>Serviços</v>
      </c>
      <c r="L13802" s="56" t="str">
        <f>VLOOKUP(K13802,'Base -Receita-Despesa'!$B:$AS,1,FALSE)</f>
        <v>Serviços</v>
      </c>
    </row>
    <row r="13803" spans="1:12" x14ac:dyDescent="0.3">
      <c r="A13803" s="286" t="str">
        <f t="shared" si="430"/>
        <v>2019</v>
      </c>
      <c r="B13803" s="205" t="s">
        <v>679</v>
      </c>
      <c r="C13803" s="205" t="s">
        <v>680</v>
      </c>
      <c r="D13803" s="72" t="str">
        <f t="shared" si="431"/>
        <v>out/2019</v>
      </c>
      <c r="E13803" s="206">
        <v>43760</v>
      </c>
      <c r="F13803" s="205">
        <v>15699</v>
      </c>
      <c r="G13803" s="205" t="s">
        <v>644</v>
      </c>
      <c r="H13803" s="207" t="s">
        <v>457</v>
      </c>
      <c r="I13803" s="207" t="s">
        <v>247</v>
      </c>
      <c r="J13803" s="208">
        <v>-12918.16</v>
      </c>
      <c r="K13803" s="79" t="str">
        <f>IFERROR(IFERROR(VLOOKUP(I13803,'DE-PARA'!B:D,3,0),VLOOKUP(I13803,'DE-PARA'!C:D,2,0)),"NÃO ENCONTRADO")</f>
        <v>Materiais</v>
      </c>
      <c r="L13803" s="56" t="str">
        <f>VLOOKUP(K13803,'Base -Receita-Despesa'!$B:$AS,1,FALSE)</f>
        <v>Materiais</v>
      </c>
    </row>
    <row r="13804" spans="1:12" x14ac:dyDescent="0.3">
      <c r="A13804" s="286" t="str">
        <f t="shared" si="430"/>
        <v>2019</v>
      </c>
      <c r="B13804" s="205" t="s">
        <v>679</v>
      </c>
      <c r="C13804" s="205" t="s">
        <v>680</v>
      </c>
      <c r="D13804" s="72" t="str">
        <f t="shared" si="431"/>
        <v>out/2019</v>
      </c>
      <c r="E13804" s="206">
        <v>43760</v>
      </c>
      <c r="F13804" s="205">
        <v>105367</v>
      </c>
      <c r="G13804" s="205" t="s">
        <v>284</v>
      </c>
      <c r="H13804" s="207" t="s">
        <v>2296</v>
      </c>
      <c r="I13804" s="207" t="s">
        <v>248</v>
      </c>
      <c r="J13804" s="208">
        <v>-3589.91</v>
      </c>
      <c r="K13804" s="79" t="str">
        <f>IFERROR(IFERROR(VLOOKUP(I13804,'DE-PARA'!B:D,3,0),VLOOKUP(I13804,'DE-PARA'!C:D,2,0)),"NÃO ENCONTRADO")</f>
        <v>Materiais</v>
      </c>
      <c r="L13804" s="56" t="str">
        <f>VLOOKUP(K13804,'Base -Receita-Despesa'!$B:$AS,1,FALSE)</f>
        <v>Materiais</v>
      </c>
    </row>
    <row r="13805" spans="1:12" x14ac:dyDescent="0.3">
      <c r="A13805" s="286" t="str">
        <f t="shared" si="430"/>
        <v>2019</v>
      </c>
      <c r="B13805" s="205" t="s">
        <v>679</v>
      </c>
      <c r="C13805" s="205" t="s">
        <v>680</v>
      </c>
      <c r="D13805" s="72" t="str">
        <f t="shared" si="431"/>
        <v>out/2019</v>
      </c>
      <c r="E13805" s="206">
        <v>43760</v>
      </c>
      <c r="F13805" s="205">
        <v>105367</v>
      </c>
      <c r="G13805" s="205" t="s">
        <v>284</v>
      </c>
      <c r="H13805" s="207" t="s">
        <v>2296</v>
      </c>
      <c r="I13805" s="207" t="s">
        <v>189</v>
      </c>
      <c r="J13805" s="207">
        <v>-67.31</v>
      </c>
      <c r="K13805" s="79" t="str">
        <f>IFERROR(IFERROR(VLOOKUP(I13805,'DE-PARA'!B:D,3,0),VLOOKUP(I13805,'DE-PARA'!C:D,2,0)),"NÃO ENCONTRADO")</f>
        <v>Outras Saídas</v>
      </c>
      <c r="L13805" s="56" t="str">
        <f>VLOOKUP(K13805,'Base -Receita-Despesa'!$B:$AS,1,FALSE)</f>
        <v>Outras Saídas</v>
      </c>
    </row>
    <row r="13806" spans="1:12" x14ac:dyDescent="0.3">
      <c r="A13806" s="286" t="str">
        <f t="shared" si="430"/>
        <v>2019</v>
      </c>
      <c r="B13806" s="205" t="s">
        <v>679</v>
      </c>
      <c r="C13806" s="205" t="s">
        <v>680</v>
      </c>
      <c r="D13806" s="72" t="str">
        <f t="shared" si="431"/>
        <v>out/2019</v>
      </c>
      <c r="E13806" s="206">
        <v>43760</v>
      </c>
      <c r="F13806" s="205">
        <v>39855</v>
      </c>
      <c r="G13806" s="205" t="s">
        <v>284</v>
      </c>
      <c r="H13806" s="207" t="s">
        <v>285</v>
      </c>
      <c r="I13806" s="207" t="s">
        <v>241</v>
      </c>
      <c r="J13806" s="208">
        <v>-2721</v>
      </c>
      <c r="K13806" s="79" t="str">
        <f>IFERROR(IFERROR(VLOOKUP(I13806,'DE-PARA'!B:D,3,0),VLOOKUP(I13806,'DE-PARA'!C:D,2,0)),"NÃO ENCONTRADO")</f>
        <v>Materiais</v>
      </c>
      <c r="L13806" s="56" t="str">
        <f>VLOOKUP(K13806,'Base -Receita-Despesa'!$B:$AS,1,FALSE)</f>
        <v>Materiais</v>
      </c>
    </row>
    <row r="13807" spans="1:12" x14ac:dyDescent="0.3">
      <c r="A13807" s="286" t="str">
        <f t="shared" si="430"/>
        <v>2019</v>
      </c>
      <c r="B13807" s="205" t="s">
        <v>679</v>
      </c>
      <c r="C13807" s="205" t="s">
        <v>680</v>
      </c>
      <c r="D13807" s="72" t="str">
        <f t="shared" si="431"/>
        <v>out/2019</v>
      </c>
      <c r="E13807" s="206">
        <v>43760</v>
      </c>
      <c r="F13807" s="205">
        <v>40000</v>
      </c>
      <c r="G13807" s="205" t="s">
        <v>284</v>
      </c>
      <c r="H13807" s="207" t="s">
        <v>285</v>
      </c>
      <c r="I13807" s="207" t="s">
        <v>241</v>
      </c>
      <c r="J13807" s="208">
        <v>-2721</v>
      </c>
      <c r="K13807" s="79" t="str">
        <f>IFERROR(IFERROR(VLOOKUP(I13807,'DE-PARA'!B:D,3,0),VLOOKUP(I13807,'DE-PARA'!C:D,2,0)),"NÃO ENCONTRADO")</f>
        <v>Materiais</v>
      </c>
      <c r="L13807" s="56" t="str">
        <f>VLOOKUP(K13807,'Base -Receita-Despesa'!$B:$AS,1,FALSE)</f>
        <v>Materiais</v>
      </c>
    </row>
    <row r="13808" spans="1:12" x14ac:dyDescent="0.3">
      <c r="A13808" s="286" t="str">
        <f t="shared" si="430"/>
        <v>2019</v>
      </c>
      <c r="B13808" s="205" t="s">
        <v>679</v>
      </c>
      <c r="C13808" s="205" t="s">
        <v>680</v>
      </c>
      <c r="D13808" s="72" t="str">
        <f t="shared" si="431"/>
        <v>out/2019</v>
      </c>
      <c r="E13808" s="206">
        <v>43760</v>
      </c>
      <c r="F13808" s="205">
        <v>3075</v>
      </c>
      <c r="G13808" s="205" t="s">
        <v>284</v>
      </c>
      <c r="H13808" s="207" t="s">
        <v>285</v>
      </c>
      <c r="I13808" s="207" t="s">
        <v>241</v>
      </c>
      <c r="J13808" s="208">
        <v>-1299.8599999999999</v>
      </c>
      <c r="K13808" s="79" t="str">
        <f>IFERROR(IFERROR(VLOOKUP(I13808,'DE-PARA'!B:D,3,0),VLOOKUP(I13808,'DE-PARA'!C:D,2,0)),"NÃO ENCONTRADO")</f>
        <v>Materiais</v>
      </c>
      <c r="L13808" s="56" t="str">
        <f>VLOOKUP(K13808,'Base -Receita-Despesa'!$B:$AS,1,FALSE)</f>
        <v>Materiais</v>
      </c>
    </row>
    <row r="13809" spans="1:12" x14ac:dyDescent="0.3">
      <c r="A13809" s="286" t="str">
        <f t="shared" si="430"/>
        <v>2019</v>
      </c>
      <c r="B13809" s="205" t="s">
        <v>679</v>
      </c>
      <c r="C13809" s="205" t="s">
        <v>680</v>
      </c>
      <c r="D13809" s="72" t="str">
        <f t="shared" si="431"/>
        <v>out/2019</v>
      </c>
      <c r="E13809" s="206">
        <v>43760</v>
      </c>
      <c r="F13809" s="205">
        <v>842</v>
      </c>
      <c r="G13809" s="205" t="s">
        <v>284</v>
      </c>
      <c r="H13809" s="207" t="s">
        <v>285</v>
      </c>
      <c r="I13809" s="207" t="s">
        <v>241</v>
      </c>
      <c r="J13809" s="208">
        <v>-5760.07</v>
      </c>
      <c r="K13809" s="79" t="str">
        <f>IFERROR(IFERROR(VLOOKUP(I13809,'DE-PARA'!B:D,3,0),VLOOKUP(I13809,'DE-PARA'!C:D,2,0)),"NÃO ENCONTRADO")</f>
        <v>Materiais</v>
      </c>
      <c r="L13809" s="56" t="str">
        <f>VLOOKUP(K13809,'Base -Receita-Despesa'!$B:$AS,1,FALSE)</f>
        <v>Materiais</v>
      </c>
    </row>
    <row r="13810" spans="1:12" x14ac:dyDescent="0.3">
      <c r="A13810" s="286" t="str">
        <f t="shared" si="430"/>
        <v>2019</v>
      </c>
      <c r="B13810" s="205" t="s">
        <v>679</v>
      </c>
      <c r="C13810" s="205" t="s">
        <v>680</v>
      </c>
      <c r="D13810" s="72" t="str">
        <f t="shared" si="431"/>
        <v>out/2019</v>
      </c>
      <c r="E13810" s="206">
        <v>43760</v>
      </c>
      <c r="F13810" s="205">
        <v>855</v>
      </c>
      <c r="G13810" s="205" t="s">
        <v>284</v>
      </c>
      <c r="H13810" s="207" t="s">
        <v>285</v>
      </c>
      <c r="I13810" s="207" t="s">
        <v>241</v>
      </c>
      <c r="J13810" s="208">
        <v>-4412.08</v>
      </c>
      <c r="K13810" s="79" t="str">
        <f>IFERROR(IFERROR(VLOOKUP(I13810,'DE-PARA'!B:D,3,0),VLOOKUP(I13810,'DE-PARA'!C:D,2,0)),"NÃO ENCONTRADO")</f>
        <v>Materiais</v>
      </c>
      <c r="L13810" s="56" t="str">
        <f>VLOOKUP(K13810,'Base -Receita-Despesa'!$B:$AS,1,FALSE)</f>
        <v>Materiais</v>
      </c>
    </row>
    <row r="13811" spans="1:12" x14ac:dyDescent="0.3">
      <c r="A13811" s="286" t="str">
        <f t="shared" si="430"/>
        <v>2019</v>
      </c>
      <c r="B13811" s="205" t="s">
        <v>679</v>
      </c>
      <c r="C13811" s="205" t="s">
        <v>680</v>
      </c>
      <c r="D13811" s="72" t="str">
        <f t="shared" si="431"/>
        <v>out/2019</v>
      </c>
      <c r="E13811" s="206">
        <v>43760</v>
      </c>
      <c r="F13811" s="205">
        <v>855</v>
      </c>
      <c r="G13811" s="205" t="s">
        <v>284</v>
      </c>
      <c r="H13811" s="207" t="s">
        <v>285</v>
      </c>
      <c r="I13811" s="207" t="s">
        <v>241</v>
      </c>
      <c r="J13811" s="207">
        <v>-0.1</v>
      </c>
      <c r="K13811" s="79" t="str">
        <f>IFERROR(IFERROR(VLOOKUP(I13811,'DE-PARA'!B:D,3,0),VLOOKUP(I13811,'DE-PARA'!C:D,2,0)),"NÃO ENCONTRADO")</f>
        <v>Materiais</v>
      </c>
      <c r="L13811" s="56" t="str">
        <f>VLOOKUP(K13811,'Base -Receita-Despesa'!$B:$AS,1,FALSE)</f>
        <v>Materiais</v>
      </c>
    </row>
    <row r="13812" spans="1:12" x14ac:dyDescent="0.3">
      <c r="A13812" s="286" t="str">
        <f t="shared" si="430"/>
        <v>2019</v>
      </c>
      <c r="B13812" s="205" t="s">
        <v>679</v>
      </c>
      <c r="C13812" s="205" t="s">
        <v>680</v>
      </c>
      <c r="D13812" s="72" t="str">
        <f t="shared" si="431"/>
        <v>out/2019</v>
      </c>
      <c r="E13812" s="206">
        <v>43760</v>
      </c>
      <c r="F13812" s="205">
        <v>894</v>
      </c>
      <c r="G13812" s="205" t="s">
        <v>284</v>
      </c>
      <c r="H13812" s="207" t="s">
        <v>2184</v>
      </c>
      <c r="I13812" s="207" t="s">
        <v>146</v>
      </c>
      <c r="J13812" s="208">
        <v>-8000</v>
      </c>
      <c r="K13812" s="79" t="str">
        <f>IFERROR(IFERROR(VLOOKUP(I13812,'DE-PARA'!B:D,3,0),VLOOKUP(I13812,'DE-PARA'!C:D,2,0)),"NÃO ENCONTRADO")</f>
        <v>Serviços</v>
      </c>
      <c r="L13812" s="56" t="str">
        <f>VLOOKUP(K13812,'Base -Receita-Despesa'!$B:$AS,1,FALSE)</f>
        <v>Serviços</v>
      </c>
    </row>
    <row r="13813" spans="1:12" x14ac:dyDescent="0.3">
      <c r="A13813" s="286" t="str">
        <f t="shared" si="430"/>
        <v>2019</v>
      </c>
      <c r="B13813" s="205" t="s">
        <v>679</v>
      </c>
      <c r="C13813" s="205" t="s">
        <v>680</v>
      </c>
      <c r="D13813" s="72" t="str">
        <f t="shared" si="431"/>
        <v>out/2019</v>
      </c>
      <c r="E13813" s="206">
        <v>43760</v>
      </c>
      <c r="F13813" s="205">
        <v>971</v>
      </c>
      <c r="G13813" s="205" t="s">
        <v>284</v>
      </c>
      <c r="H13813" s="207" t="s">
        <v>2184</v>
      </c>
      <c r="I13813" s="207" t="s">
        <v>146</v>
      </c>
      <c r="J13813" s="208">
        <v>-8000</v>
      </c>
      <c r="K13813" s="79" t="str">
        <f>IFERROR(IFERROR(VLOOKUP(I13813,'DE-PARA'!B:D,3,0),VLOOKUP(I13813,'DE-PARA'!C:D,2,0)),"NÃO ENCONTRADO")</f>
        <v>Serviços</v>
      </c>
      <c r="L13813" s="56" t="str">
        <f>VLOOKUP(K13813,'Base -Receita-Despesa'!$B:$AS,1,FALSE)</f>
        <v>Serviços</v>
      </c>
    </row>
    <row r="13814" spans="1:12" x14ac:dyDescent="0.3">
      <c r="A13814" s="286" t="str">
        <f t="shared" si="430"/>
        <v>2019</v>
      </c>
      <c r="B13814" s="205" t="s">
        <v>679</v>
      </c>
      <c r="C13814" s="205" t="s">
        <v>680</v>
      </c>
      <c r="D13814" s="72" t="str">
        <f t="shared" si="431"/>
        <v>out/2019</v>
      </c>
      <c r="E13814" s="206">
        <v>43760</v>
      </c>
      <c r="F13814" s="205">
        <v>2019602</v>
      </c>
      <c r="G13814" s="205" t="s">
        <v>284</v>
      </c>
      <c r="H13814" s="207" t="s">
        <v>2393</v>
      </c>
      <c r="I13814" s="207" t="s">
        <v>134</v>
      </c>
      <c r="J13814" s="208">
        <v>-3930.97</v>
      </c>
      <c r="K13814" s="79" t="str">
        <f>IFERROR(IFERROR(VLOOKUP(I13814,'DE-PARA'!B:D,3,0),VLOOKUP(I13814,'DE-PARA'!C:D,2,0)),"NÃO ENCONTRADO")</f>
        <v>Serviços</v>
      </c>
      <c r="L13814" s="56" t="str">
        <f>VLOOKUP(K13814,'Base -Receita-Despesa'!$B:$AS,1,FALSE)</f>
        <v>Serviços</v>
      </c>
    </row>
    <row r="13815" spans="1:12" x14ac:dyDescent="0.3">
      <c r="A13815" s="286" t="str">
        <f t="shared" ref="A13815:A13878" si="432">IF(K13815="NÃO ENCONTRADO",0,RIGHT(D13815,4))</f>
        <v>2019</v>
      </c>
      <c r="B13815" s="205" t="s">
        <v>679</v>
      </c>
      <c r="C13815" s="205" t="s">
        <v>680</v>
      </c>
      <c r="D13815" s="72" t="str">
        <f t="shared" si="431"/>
        <v>out/2019</v>
      </c>
      <c r="E13815" s="206">
        <v>43760</v>
      </c>
      <c r="F13815" s="205">
        <v>9768</v>
      </c>
      <c r="G13815" s="205" t="s">
        <v>284</v>
      </c>
      <c r="H13815" s="207" t="s">
        <v>1971</v>
      </c>
      <c r="I13815" s="207" t="s">
        <v>245</v>
      </c>
      <c r="J13815" s="208">
        <v>-3002</v>
      </c>
      <c r="K13815" s="79" t="str">
        <f>IFERROR(IFERROR(VLOOKUP(I13815,'DE-PARA'!B:D,3,0),VLOOKUP(I13815,'DE-PARA'!C:D,2,0)),"NÃO ENCONTRADO")</f>
        <v>Materiais</v>
      </c>
      <c r="L13815" s="56" t="str">
        <f>VLOOKUP(K13815,'Base -Receita-Despesa'!$B:$AS,1,FALSE)</f>
        <v>Materiais</v>
      </c>
    </row>
    <row r="13816" spans="1:12" x14ac:dyDescent="0.3">
      <c r="A13816" s="286" t="str">
        <f t="shared" si="432"/>
        <v>2019</v>
      </c>
      <c r="B13816" s="205" t="s">
        <v>679</v>
      </c>
      <c r="C13816" s="205" t="s">
        <v>680</v>
      </c>
      <c r="D13816" s="72" t="str">
        <f t="shared" si="431"/>
        <v>out/2019</v>
      </c>
      <c r="E13816" s="206">
        <v>43760</v>
      </c>
      <c r="F13816" s="205">
        <v>95590</v>
      </c>
      <c r="G13816" s="205" t="s">
        <v>300</v>
      </c>
      <c r="H13816" s="207" t="s">
        <v>178</v>
      </c>
      <c r="I13816" s="207" t="s">
        <v>237</v>
      </c>
      <c r="J13816" s="208">
        <v>-18250.740000000002</v>
      </c>
      <c r="K13816" s="79" t="str">
        <f>IFERROR(IFERROR(VLOOKUP(I13816,'DE-PARA'!B:D,3,0),VLOOKUP(I13816,'DE-PARA'!C:D,2,0)),"NÃO ENCONTRADO")</f>
        <v>Materiais</v>
      </c>
      <c r="L13816" s="56" t="str">
        <f>VLOOKUP(K13816,'Base -Receita-Despesa'!$B:$AS,1,FALSE)</f>
        <v>Materiais</v>
      </c>
    </row>
    <row r="13817" spans="1:12" x14ac:dyDescent="0.3">
      <c r="A13817" s="286" t="str">
        <f t="shared" si="432"/>
        <v>2019</v>
      </c>
      <c r="B13817" s="205" t="s">
        <v>679</v>
      </c>
      <c r="C13817" s="205" t="s">
        <v>680</v>
      </c>
      <c r="D13817" s="72" t="str">
        <f t="shared" si="431"/>
        <v>out/2019</v>
      </c>
      <c r="E13817" s="206">
        <v>43760</v>
      </c>
      <c r="F13817" s="205" t="s">
        <v>209</v>
      </c>
      <c r="G13817" s="205" t="s">
        <v>284</v>
      </c>
      <c r="H13817" s="207" t="s">
        <v>295</v>
      </c>
      <c r="I13817" s="207" t="s">
        <v>2125</v>
      </c>
      <c r="J13817" s="207">
        <v>-9.5</v>
      </c>
      <c r="K13817" s="79" t="str">
        <f>IFERROR(IFERROR(VLOOKUP(I13817,'DE-PARA'!B:D,3,0),VLOOKUP(I13817,'DE-PARA'!C:D,2,0)),"NÃO ENCONTRADO")</f>
        <v>Outras Saídas</v>
      </c>
      <c r="L13817" s="56" t="str">
        <f>VLOOKUP(K13817,'Base -Receita-Despesa'!$B:$AS,1,FALSE)</f>
        <v>Outras Saídas</v>
      </c>
    </row>
    <row r="13818" spans="1:12" x14ac:dyDescent="0.3">
      <c r="A13818" s="286" t="str">
        <f t="shared" si="432"/>
        <v>2019</v>
      </c>
      <c r="B13818" s="205" t="s">
        <v>679</v>
      </c>
      <c r="C13818" s="205" t="s">
        <v>680</v>
      </c>
      <c r="D13818" s="72" t="str">
        <f t="shared" si="431"/>
        <v>out/2019</v>
      </c>
      <c r="E13818" s="206">
        <v>43760</v>
      </c>
      <c r="F13818" s="205" t="s">
        <v>209</v>
      </c>
      <c r="G13818" s="205" t="s">
        <v>284</v>
      </c>
      <c r="H13818" s="207" t="s">
        <v>295</v>
      </c>
      <c r="I13818" s="207" t="s">
        <v>2125</v>
      </c>
      <c r="J13818" s="207">
        <v>-9.5</v>
      </c>
      <c r="K13818" s="79" t="str">
        <f>IFERROR(IFERROR(VLOOKUP(I13818,'DE-PARA'!B:D,3,0),VLOOKUP(I13818,'DE-PARA'!C:D,2,0)),"NÃO ENCONTRADO")</f>
        <v>Outras Saídas</v>
      </c>
      <c r="L13818" s="56" t="str">
        <f>VLOOKUP(K13818,'Base -Receita-Despesa'!$B:$AS,1,FALSE)</f>
        <v>Outras Saídas</v>
      </c>
    </row>
    <row r="13819" spans="1:12" x14ac:dyDescent="0.3">
      <c r="A13819" s="286" t="str">
        <f t="shared" si="432"/>
        <v>2019</v>
      </c>
      <c r="B13819" s="205" t="s">
        <v>679</v>
      </c>
      <c r="C13819" s="205" t="s">
        <v>680</v>
      </c>
      <c r="D13819" s="72" t="str">
        <f t="shared" si="431"/>
        <v>out/2019</v>
      </c>
      <c r="E13819" s="206">
        <v>43760</v>
      </c>
      <c r="F13819" s="205" t="s">
        <v>209</v>
      </c>
      <c r="G13819" s="205" t="s">
        <v>284</v>
      </c>
      <c r="H13819" s="207" t="s">
        <v>295</v>
      </c>
      <c r="I13819" s="207" t="s">
        <v>2125</v>
      </c>
      <c r="J13819" s="207">
        <v>-9.5</v>
      </c>
      <c r="K13819" s="79" t="str">
        <f>IFERROR(IFERROR(VLOOKUP(I13819,'DE-PARA'!B:D,3,0),VLOOKUP(I13819,'DE-PARA'!C:D,2,0)),"NÃO ENCONTRADO")</f>
        <v>Outras Saídas</v>
      </c>
      <c r="L13819" s="56" t="str">
        <f>VLOOKUP(K13819,'Base -Receita-Despesa'!$B:$AS,1,FALSE)</f>
        <v>Outras Saídas</v>
      </c>
    </row>
    <row r="13820" spans="1:12" x14ac:dyDescent="0.3">
      <c r="A13820" s="286" t="str">
        <f t="shared" si="432"/>
        <v>2019</v>
      </c>
      <c r="B13820" s="205" t="s">
        <v>679</v>
      </c>
      <c r="C13820" s="205" t="s">
        <v>680</v>
      </c>
      <c r="D13820" s="72" t="str">
        <f t="shared" si="431"/>
        <v>out/2019</v>
      </c>
      <c r="E13820" s="206">
        <v>43760</v>
      </c>
      <c r="F13820" s="205" t="s">
        <v>209</v>
      </c>
      <c r="G13820" s="205" t="s">
        <v>284</v>
      </c>
      <c r="H13820" s="207" t="s">
        <v>295</v>
      </c>
      <c r="I13820" s="207" t="s">
        <v>2125</v>
      </c>
      <c r="J13820" s="207">
        <v>-9.5</v>
      </c>
      <c r="K13820" s="79" t="str">
        <f>IFERROR(IFERROR(VLOOKUP(I13820,'DE-PARA'!B:D,3,0),VLOOKUP(I13820,'DE-PARA'!C:D,2,0)),"NÃO ENCONTRADO")</f>
        <v>Outras Saídas</v>
      </c>
      <c r="L13820" s="56" t="str">
        <f>VLOOKUP(K13820,'Base -Receita-Despesa'!$B:$AS,1,FALSE)</f>
        <v>Outras Saídas</v>
      </c>
    </row>
    <row r="13821" spans="1:12" x14ac:dyDescent="0.3">
      <c r="A13821" s="286" t="str">
        <f t="shared" si="432"/>
        <v>2019</v>
      </c>
      <c r="B13821" s="205" t="s">
        <v>679</v>
      </c>
      <c r="C13821" s="205" t="s">
        <v>680</v>
      </c>
      <c r="D13821" s="72" t="str">
        <f t="shared" si="431"/>
        <v>out/2019</v>
      </c>
      <c r="E13821" s="206">
        <v>43760</v>
      </c>
      <c r="F13821" s="205" t="s">
        <v>209</v>
      </c>
      <c r="G13821" s="205" t="s">
        <v>284</v>
      </c>
      <c r="H13821" s="207" t="s">
        <v>295</v>
      </c>
      <c r="I13821" s="207" t="s">
        <v>2125</v>
      </c>
      <c r="J13821" s="207">
        <v>-9.5</v>
      </c>
      <c r="K13821" s="79" t="str">
        <f>IFERROR(IFERROR(VLOOKUP(I13821,'DE-PARA'!B:D,3,0),VLOOKUP(I13821,'DE-PARA'!C:D,2,0)),"NÃO ENCONTRADO")</f>
        <v>Outras Saídas</v>
      </c>
      <c r="L13821" s="56" t="str">
        <f>VLOOKUP(K13821,'Base -Receita-Despesa'!$B:$AS,1,FALSE)</f>
        <v>Outras Saídas</v>
      </c>
    </row>
    <row r="13822" spans="1:12" x14ac:dyDescent="0.3">
      <c r="A13822" s="286" t="str">
        <f t="shared" si="432"/>
        <v>2019</v>
      </c>
      <c r="B13822" s="205" t="s">
        <v>679</v>
      </c>
      <c r="C13822" s="205" t="s">
        <v>680</v>
      </c>
      <c r="D13822" s="72" t="str">
        <f t="shared" si="431"/>
        <v>out/2019</v>
      </c>
      <c r="E13822" s="206">
        <v>43760</v>
      </c>
      <c r="F13822" s="205" t="s">
        <v>209</v>
      </c>
      <c r="G13822" s="205" t="s">
        <v>284</v>
      </c>
      <c r="H13822" s="207" t="s">
        <v>295</v>
      </c>
      <c r="I13822" s="207" t="s">
        <v>2125</v>
      </c>
      <c r="J13822" s="207">
        <v>-9.5</v>
      </c>
      <c r="K13822" s="79" t="str">
        <f>IFERROR(IFERROR(VLOOKUP(I13822,'DE-PARA'!B:D,3,0),VLOOKUP(I13822,'DE-PARA'!C:D,2,0)),"NÃO ENCONTRADO")</f>
        <v>Outras Saídas</v>
      </c>
      <c r="L13822" s="56" t="str">
        <f>VLOOKUP(K13822,'Base -Receita-Despesa'!$B:$AS,1,FALSE)</f>
        <v>Outras Saídas</v>
      </c>
    </row>
    <row r="13823" spans="1:12" x14ac:dyDescent="0.3">
      <c r="A13823" s="286" t="str">
        <f t="shared" si="432"/>
        <v>2019</v>
      </c>
      <c r="B13823" s="205" t="s">
        <v>679</v>
      </c>
      <c r="C13823" s="205" t="s">
        <v>680</v>
      </c>
      <c r="D13823" s="72" t="str">
        <f t="shared" si="431"/>
        <v>out/2019</v>
      </c>
      <c r="E13823" s="206">
        <v>43760</v>
      </c>
      <c r="F13823" s="205" t="s">
        <v>209</v>
      </c>
      <c r="G13823" s="205" t="s">
        <v>284</v>
      </c>
      <c r="H13823" s="207" t="s">
        <v>295</v>
      </c>
      <c r="I13823" s="207" t="s">
        <v>2125</v>
      </c>
      <c r="J13823" s="207">
        <v>-9.5</v>
      </c>
      <c r="K13823" s="79" t="str">
        <f>IFERROR(IFERROR(VLOOKUP(I13823,'DE-PARA'!B:D,3,0),VLOOKUP(I13823,'DE-PARA'!C:D,2,0)),"NÃO ENCONTRADO")</f>
        <v>Outras Saídas</v>
      </c>
      <c r="L13823" s="56" t="str">
        <f>VLOOKUP(K13823,'Base -Receita-Despesa'!$B:$AS,1,FALSE)</f>
        <v>Outras Saídas</v>
      </c>
    </row>
    <row r="13824" spans="1:12" x14ac:dyDescent="0.3">
      <c r="A13824" s="286" t="str">
        <f t="shared" si="432"/>
        <v>2019</v>
      </c>
      <c r="B13824" s="205" t="s">
        <v>679</v>
      </c>
      <c r="C13824" s="205" t="s">
        <v>680</v>
      </c>
      <c r="D13824" s="72" t="str">
        <f t="shared" si="431"/>
        <v>out/2019</v>
      </c>
      <c r="E13824" s="206">
        <v>43760</v>
      </c>
      <c r="F13824" s="205" t="s">
        <v>209</v>
      </c>
      <c r="G13824" s="205" t="s">
        <v>284</v>
      </c>
      <c r="H13824" s="207" t="s">
        <v>295</v>
      </c>
      <c r="I13824" s="207" t="s">
        <v>2125</v>
      </c>
      <c r="J13824" s="207">
        <v>-9.5</v>
      </c>
      <c r="K13824" s="79" t="str">
        <f>IFERROR(IFERROR(VLOOKUP(I13824,'DE-PARA'!B:D,3,0),VLOOKUP(I13824,'DE-PARA'!C:D,2,0)),"NÃO ENCONTRADO")</f>
        <v>Outras Saídas</v>
      </c>
      <c r="L13824" s="56" t="str">
        <f>VLOOKUP(K13824,'Base -Receita-Despesa'!$B:$AS,1,FALSE)</f>
        <v>Outras Saídas</v>
      </c>
    </row>
    <row r="13825" spans="1:12" x14ac:dyDescent="0.3">
      <c r="A13825" s="286" t="str">
        <f t="shared" si="432"/>
        <v>2019</v>
      </c>
      <c r="B13825" s="205" t="s">
        <v>679</v>
      </c>
      <c r="C13825" s="205" t="s">
        <v>680</v>
      </c>
      <c r="D13825" s="72" t="str">
        <f t="shared" si="431"/>
        <v>out/2019</v>
      </c>
      <c r="E13825" s="206">
        <v>43760</v>
      </c>
      <c r="F13825" s="205" t="s">
        <v>209</v>
      </c>
      <c r="G13825" s="205" t="s">
        <v>284</v>
      </c>
      <c r="H13825" s="207" t="s">
        <v>295</v>
      </c>
      <c r="I13825" s="207" t="s">
        <v>2125</v>
      </c>
      <c r="J13825" s="207">
        <v>-9.5</v>
      </c>
      <c r="K13825" s="79" t="str">
        <f>IFERROR(IFERROR(VLOOKUP(I13825,'DE-PARA'!B:D,3,0),VLOOKUP(I13825,'DE-PARA'!C:D,2,0)),"NÃO ENCONTRADO")</f>
        <v>Outras Saídas</v>
      </c>
      <c r="L13825" s="56" t="str">
        <f>VLOOKUP(K13825,'Base -Receita-Despesa'!$B:$AS,1,FALSE)</f>
        <v>Outras Saídas</v>
      </c>
    </row>
    <row r="13826" spans="1:12" x14ac:dyDescent="0.3">
      <c r="A13826" s="286" t="str">
        <f t="shared" si="432"/>
        <v>2019</v>
      </c>
      <c r="B13826" s="205" t="s">
        <v>679</v>
      </c>
      <c r="C13826" s="205" t="s">
        <v>680</v>
      </c>
      <c r="D13826" s="72" t="str">
        <f t="shared" si="431"/>
        <v>out/2019</v>
      </c>
      <c r="E13826" s="206">
        <v>43760</v>
      </c>
      <c r="F13826" s="205" t="s">
        <v>513</v>
      </c>
      <c r="G13826" s="205" t="s">
        <v>284</v>
      </c>
      <c r="H13826" s="207" t="s">
        <v>203</v>
      </c>
      <c r="I13826" s="207" t="s">
        <v>289</v>
      </c>
      <c r="J13826" s="208">
        <v>88174.57</v>
      </c>
      <c r="K13826" s="79" t="str">
        <f>IFERROR(IFERROR(VLOOKUP(I13826,'DE-PARA'!B:D,3,0),VLOOKUP(I13826,'DE-PARA'!C:D,2,0)),"NÃO ENCONTRADO")</f>
        <v>Entrada Conta Aplicação (+)</v>
      </c>
      <c r="L13826" s="56" t="str">
        <f>VLOOKUP(K13826,'Base -Receita-Despesa'!$B:$AS,1,FALSE)</f>
        <v>ENTRADA CONTA APLICAÇÃO (+)</v>
      </c>
    </row>
    <row r="13827" spans="1:12" x14ac:dyDescent="0.3">
      <c r="A13827" s="286" t="str">
        <f t="shared" si="432"/>
        <v>2019</v>
      </c>
      <c r="B13827" s="205" t="s">
        <v>679</v>
      </c>
      <c r="C13827" s="205" t="s">
        <v>680</v>
      </c>
      <c r="D13827" s="72" t="str">
        <f t="shared" si="431"/>
        <v>out/2019</v>
      </c>
      <c r="E13827" s="206">
        <v>43761</v>
      </c>
      <c r="F13827" s="205">
        <v>9807</v>
      </c>
      <c r="G13827" s="205" t="s">
        <v>284</v>
      </c>
      <c r="H13827" s="207" t="s">
        <v>1598</v>
      </c>
      <c r="I13827" s="207" t="s">
        <v>266</v>
      </c>
      <c r="J13827" s="208">
        <v>-1413.1</v>
      </c>
      <c r="K13827" s="79" t="str">
        <f>IFERROR(IFERROR(VLOOKUP(I13827,'DE-PARA'!B:D,3,0),VLOOKUP(I13827,'DE-PARA'!C:D,2,0)),"NÃO ENCONTRADO")</f>
        <v>Serviços</v>
      </c>
      <c r="L13827" s="56" t="str">
        <f>VLOOKUP(K13827,'Base -Receita-Despesa'!$B:$AS,1,FALSE)</f>
        <v>Serviços</v>
      </c>
    </row>
    <row r="13828" spans="1:12" x14ac:dyDescent="0.3">
      <c r="A13828" s="286" t="str">
        <f t="shared" si="432"/>
        <v>2019</v>
      </c>
      <c r="B13828" s="205" t="s">
        <v>679</v>
      </c>
      <c r="C13828" s="205" t="s">
        <v>680</v>
      </c>
      <c r="D13828" s="72" t="str">
        <f t="shared" ref="D13828:D13891" si="433">TEXT(E13828,"mmm/aaaa")</f>
        <v>out/2019</v>
      </c>
      <c r="E13828" s="206">
        <v>43761</v>
      </c>
      <c r="F13828" s="205">
        <v>10753</v>
      </c>
      <c r="G13828" s="205" t="s">
        <v>284</v>
      </c>
      <c r="H13828" s="207" t="s">
        <v>1580</v>
      </c>
      <c r="I13828" s="207" t="s">
        <v>260</v>
      </c>
      <c r="J13828" s="208">
        <v>-16834.55</v>
      </c>
      <c r="K13828" s="79" t="str">
        <f>IFERROR(IFERROR(VLOOKUP(I13828,'DE-PARA'!B:D,3,0),VLOOKUP(I13828,'DE-PARA'!C:D,2,0)),"NÃO ENCONTRADO")</f>
        <v>Serviços</v>
      </c>
      <c r="L13828" s="56" t="str">
        <f>VLOOKUP(K13828,'Base -Receita-Despesa'!$B:$AS,1,FALSE)</f>
        <v>Serviços</v>
      </c>
    </row>
    <row r="13829" spans="1:12" x14ac:dyDescent="0.3">
      <c r="A13829" s="286" t="str">
        <f t="shared" si="432"/>
        <v>2019</v>
      </c>
      <c r="B13829" s="205" t="s">
        <v>679</v>
      </c>
      <c r="C13829" s="205" t="s">
        <v>680</v>
      </c>
      <c r="D13829" s="72" t="str">
        <f t="shared" si="433"/>
        <v>out/2019</v>
      </c>
      <c r="E13829" s="206">
        <v>43761</v>
      </c>
      <c r="F13829" s="205">
        <v>24</v>
      </c>
      <c r="G13829" s="205" t="s">
        <v>284</v>
      </c>
      <c r="H13829" s="207" t="s">
        <v>2394</v>
      </c>
      <c r="I13829" s="207" t="s">
        <v>137</v>
      </c>
      <c r="J13829" s="208">
        <v>-1009.6</v>
      </c>
      <c r="K13829" s="79" t="str">
        <f>IFERROR(IFERROR(VLOOKUP(I13829,'DE-PARA'!B:D,3,0),VLOOKUP(I13829,'DE-PARA'!C:D,2,0)),"NÃO ENCONTRADO")</f>
        <v>Materiais</v>
      </c>
      <c r="L13829" s="56" t="str">
        <f>VLOOKUP(K13829,'Base -Receita-Despesa'!$B:$AS,1,FALSE)</f>
        <v>Materiais</v>
      </c>
    </row>
    <row r="13830" spans="1:12" x14ac:dyDescent="0.3">
      <c r="A13830" s="286" t="str">
        <f t="shared" si="432"/>
        <v>2019</v>
      </c>
      <c r="B13830" s="205" t="s">
        <v>679</v>
      </c>
      <c r="C13830" s="205" t="s">
        <v>680</v>
      </c>
      <c r="D13830" s="72" t="str">
        <f t="shared" si="433"/>
        <v>out/2019</v>
      </c>
      <c r="E13830" s="206">
        <v>43761</v>
      </c>
      <c r="F13830" s="205">
        <v>21</v>
      </c>
      <c r="G13830" s="205" t="s">
        <v>284</v>
      </c>
      <c r="H13830" s="207" t="s">
        <v>2394</v>
      </c>
      <c r="I13830" s="207" t="s">
        <v>137</v>
      </c>
      <c r="J13830" s="207">
        <v>-517.52</v>
      </c>
      <c r="K13830" s="79" t="str">
        <f>IFERROR(IFERROR(VLOOKUP(I13830,'DE-PARA'!B:D,3,0),VLOOKUP(I13830,'DE-PARA'!C:D,2,0)),"NÃO ENCONTRADO")</f>
        <v>Materiais</v>
      </c>
      <c r="L13830" s="56" t="str">
        <f>VLOOKUP(K13830,'Base -Receita-Despesa'!$B:$AS,1,FALSE)</f>
        <v>Materiais</v>
      </c>
    </row>
    <row r="13831" spans="1:12" x14ac:dyDescent="0.3">
      <c r="A13831" s="286" t="str">
        <f t="shared" si="432"/>
        <v>2019</v>
      </c>
      <c r="B13831" s="205" t="s">
        <v>679</v>
      </c>
      <c r="C13831" s="205" t="s">
        <v>680</v>
      </c>
      <c r="D13831" s="72" t="str">
        <f t="shared" si="433"/>
        <v>out/2019</v>
      </c>
      <c r="E13831" s="206">
        <v>43761</v>
      </c>
      <c r="F13831" s="205" t="s">
        <v>209</v>
      </c>
      <c r="G13831" s="205" t="s">
        <v>284</v>
      </c>
      <c r="H13831" s="207" t="s">
        <v>295</v>
      </c>
      <c r="I13831" s="207" t="s">
        <v>2125</v>
      </c>
      <c r="J13831" s="207">
        <v>-9.5</v>
      </c>
      <c r="K13831" s="79" t="str">
        <f>IFERROR(IFERROR(VLOOKUP(I13831,'DE-PARA'!B:D,3,0),VLOOKUP(I13831,'DE-PARA'!C:D,2,0)),"NÃO ENCONTRADO")</f>
        <v>Outras Saídas</v>
      </c>
      <c r="L13831" s="56" t="str">
        <f>VLOOKUP(K13831,'Base -Receita-Despesa'!$B:$AS,1,FALSE)</f>
        <v>Outras Saídas</v>
      </c>
    </row>
    <row r="13832" spans="1:12" x14ac:dyDescent="0.3">
      <c r="A13832" s="286" t="str">
        <f t="shared" si="432"/>
        <v>2019</v>
      </c>
      <c r="B13832" s="205" t="s">
        <v>679</v>
      </c>
      <c r="C13832" s="205" t="s">
        <v>680</v>
      </c>
      <c r="D13832" s="72" t="str">
        <f t="shared" si="433"/>
        <v>out/2019</v>
      </c>
      <c r="E13832" s="206">
        <v>43761</v>
      </c>
      <c r="F13832" s="205" t="s">
        <v>209</v>
      </c>
      <c r="G13832" s="205" t="s">
        <v>284</v>
      </c>
      <c r="H13832" s="207" t="s">
        <v>295</v>
      </c>
      <c r="I13832" s="207" t="s">
        <v>2125</v>
      </c>
      <c r="J13832" s="207">
        <v>-9.5</v>
      </c>
      <c r="K13832" s="79" t="str">
        <f>IFERROR(IFERROR(VLOOKUP(I13832,'DE-PARA'!B:D,3,0),VLOOKUP(I13832,'DE-PARA'!C:D,2,0)),"NÃO ENCONTRADO")</f>
        <v>Outras Saídas</v>
      </c>
      <c r="L13832" s="56" t="str">
        <f>VLOOKUP(K13832,'Base -Receita-Despesa'!$B:$AS,1,FALSE)</f>
        <v>Outras Saídas</v>
      </c>
    </row>
    <row r="13833" spans="1:12" x14ac:dyDescent="0.3">
      <c r="A13833" s="286" t="str">
        <f t="shared" si="432"/>
        <v>2019</v>
      </c>
      <c r="B13833" s="205" t="s">
        <v>679</v>
      </c>
      <c r="C13833" s="205" t="s">
        <v>680</v>
      </c>
      <c r="D13833" s="72" t="str">
        <f t="shared" si="433"/>
        <v>out/2019</v>
      </c>
      <c r="E13833" s="206">
        <v>43761</v>
      </c>
      <c r="F13833" s="205" t="s">
        <v>513</v>
      </c>
      <c r="G13833" s="205" t="s">
        <v>284</v>
      </c>
      <c r="H13833" s="207" t="s">
        <v>203</v>
      </c>
      <c r="I13833" s="207" t="s">
        <v>289</v>
      </c>
      <c r="J13833" s="208">
        <v>19793.77</v>
      </c>
      <c r="K13833" s="79" t="str">
        <f>IFERROR(IFERROR(VLOOKUP(I13833,'DE-PARA'!B:D,3,0),VLOOKUP(I13833,'DE-PARA'!C:D,2,0)),"NÃO ENCONTRADO")</f>
        <v>Entrada Conta Aplicação (+)</v>
      </c>
      <c r="L13833" s="56" t="str">
        <f>VLOOKUP(K13833,'Base -Receita-Despesa'!$B:$AS,1,FALSE)</f>
        <v>ENTRADA CONTA APLICAÇÃO (+)</v>
      </c>
    </row>
    <row r="13834" spans="1:12" x14ac:dyDescent="0.3">
      <c r="A13834" s="286" t="str">
        <f t="shared" si="432"/>
        <v>2019</v>
      </c>
      <c r="B13834" s="205" t="s">
        <v>679</v>
      </c>
      <c r="C13834" s="205" t="s">
        <v>680</v>
      </c>
      <c r="D13834" s="72" t="str">
        <f t="shared" si="433"/>
        <v>out/2019</v>
      </c>
      <c r="E13834" s="206">
        <v>43762</v>
      </c>
      <c r="F13834" s="205">
        <v>102227</v>
      </c>
      <c r="G13834" s="205" t="s">
        <v>284</v>
      </c>
      <c r="H13834" s="207" t="s">
        <v>2395</v>
      </c>
      <c r="I13834" s="207" t="s">
        <v>250</v>
      </c>
      <c r="J13834" s="232">
        <v>-1176</v>
      </c>
      <c r="K13834" s="79" t="str">
        <f>IFERROR(IFERROR(VLOOKUP(I13834,'DE-PARA'!B:D,3,0),VLOOKUP(I13834,'DE-PARA'!C:D,2,0)),"NÃO ENCONTRADO")</f>
        <v>Materiais</v>
      </c>
      <c r="L13834" s="56" t="str">
        <f>VLOOKUP(K13834,'Base -Receita-Despesa'!$B:$AS,1,FALSE)</f>
        <v>Materiais</v>
      </c>
    </row>
    <row r="13835" spans="1:12" x14ac:dyDescent="0.3">
      <c r="A13835" s="286" t="str">
        <f t="shared" si="432"/>
        <v>2019</v>
      </c>
      <c r="B13835" s="205" t="s">
        <v>679</v>
      </c>
      <c r="C13835" s="205" t="s">
        <v>680</v>
      </c>
      <c r="D13835" s="72" t="str">
        <f t="shared" si="433"/>
        <v>out/2019</v>
      </c>
      <c r="E13835" s="206">
        <v>43762</v>
      </c>
      <c r="F13835" s="205" t="s">
        <v>1999</v>
      </c>
      <c r="G13835" s="205" t="s">
        <v>284</v>
      </c>
      <c r="H13835" s="207" t="s">
        <v>425</v>
      </c>
      <c r="I13835" s="207" t="s">
        <v>265</v>
      </c>
      <c r="J13835" s="233">
        <v>-447.92</v>
      </c>
      <c r="K13835" s="79" t="str">
        <f>IFERROR(IFERROR(VLOOKUP(I13835,'DE-PARA'!B:D,3,0),VLOOKUP(I13835,'DE-PARA'!C:D,2,0)),"NÃO ENCONTRADO")</f>
        <v>Despesas com Viagens</v>
      </c>
      <c r="L13835" s="56" t="str">
        <f>VLOOKUP(K13835,'Base -Receita-Despesa'!$B:$AS,1,FALSE)</f>
        <v>Despesas com Viagens</v>
      </c>
    </row>
    <row r="13836" spans="1:12" x14ac:dyDescent="0.3">
      <c r="A13836" s="286" t="str">
        <f t="shared" si="432"/>
        <v>2019</v>
      </c>
      <c r="B13836" s="205" t="s">
        <v>679</v>
      </c>
      <c r="C13836" s="205" t="s">
        <v>680</v>
      </c>
      <c r="D13836" s="72" t="str">
        <f t="shared" si="433"/>
        <v>out/2019</v>
      </c>
      <c r="E13836" s="206">
        <v>43762</v>
      </c>
      <c r="F13836" s="205" t="s">
        <v>1999</v>
      </c>
      <c r="G13836" s="205" t="s">
        <v>284</v>
      </c>
      <c r="H13836" s="207" t="s">
        <v>197</v>
      </c>
      <c r="I13836" s="207" t="s">
        <v>265</v>
      </c>
      <c r="J13836" s="233">
        <v>-211.71</v>
      </c>
      <c r="K13836" s="79" t="str">
        <f>IFERROR(IFERROR(VLOOKUP(I13836,'DE-PARA'!B:D,3,0),VLOOKUP(I13836,'DE-PARA'!C:D,2,0)),"NÃO ENCONTRADO")</f>
        <v>Despesas com Viagens</v>
      </c>
      <c r="L13836" s="56" t="str">
        <f>VLOOKUP(K13836,'Base -Receita-Despesa'!$B:$AS,1,FALSE)</f>
        <v>Despesas com Viagens</v>
      </c>
    </row>
    <row r="13837" spans="1:12" x14ac:dyDescent="0.3">
      <c r="A13837" s="286" t="str">
        <f t="shared" si="432"/>
        <v>2019</v>
      </c>
      <c r="B13837" s="205" t="s">
        <v>679</v>
      </c>
      <c r="C13837" s="205" t="s">
        <v>680</v>
      </c>
      <c r="D13837" s="72" t="str">
        <f t="shared" si="433"/>
        <v>out/2019</v>
      </c>
      <c r="E13837" s="206">
        <v>43762</v>
      </c>
      <c r="F13837" s="205" t="s">
        <v>1999</v>
      </c>
      <c r="G13837" s="205" t="s">
        <v>284</v>
      </c>
      <c r="H13837" s="207" t="s">
        <v>327</v>
      </c>
      <c r="I13837" s="207" t="s">
        <v>265</v>
      </c>
      <c r="J13837" s="207">
        <v>-200.58</v>
      </c>
      <c r="K13837" s="79" t="str">
        <f>IFERROR(IFERROR(VLOOKUP(I13837,'DE-PARA'!B:D,3,0),VLOOKUP(I13837,'DE-PARA'!C:D,2,0)),"NÃO ENCONTRADO")</f>
        <v>Despesas com Viagens</v>
      </c>
      <c r="L13837" s="56" t="str">
        <f>VLOOKUP(K13837,'Base -Receita-Despesa'!$B:$AS,1,FALSE)</f>
        <v>Despesas com Viagens</v>
      </c>
    </row>
    <row r="13838" spans="1:12" x14ac:dyDescent="0.3">
      <c r="A13838" s="286" t="str">
        <f t="shared" si="432"/>
        <v>2019</v>
      </c>
      <c r="B13838" s="205" t="s">
        <v>679</v>
      </c>
      <c r="C13838" s="205" t="s">
        <v>680</v>
      </c>
      <c r="D13838" s="72" t="str">
        <f t="shared" si="433"/>
        <v>out/2019</v>
      </c>
      <c r="E13838" s="206">
        <v>43762</v>
      </c>
      <c r="F13838" s="205" t="s">
        <v>1999</v>
      </c>
      <c r="G13838" s="205" t="s">
        <v>284</v>
      </c>
      <c r="H13838" s="207" t="s">
        <v>1591</v>
      </c>
      <c r="I13838" s="207" t="s">
        <v>265</v>
      </c>
      <c r="J13838" s="233">
        <v>-430.44</v>
      </c>
      <c r="K13838" s="79" t="str">
        <f>IFERROR(IFERROR(VLOOKUP(I13838,'DE-PARA'!B:D,3,0),VLOOKUP(I13838,'DE-PARA'!C:D,2,0)),"NÃO ENCONTRADO")</f>
        <v>Despesas com Viagens</v>
      </c>
      <c r="L13838" s="56" t="str">
        <f>VLOOKUP(K13838,'Base -Receita-Despesa'!$B:$AS,1,FALSE)</f>
        <v>Despesas com Viagens</v>
      </c>
    </row>
    <row r="13839" spans="1:12" x14ac:dyDescent="0.3">
      <c r="A13839" s="286" t="str">
        <f t="shared" si="432"/>
        <v>2019</v>
      </c>
      <c r="B13839" s="205" t="s">
        <v>679</v>
      </c>
      <c r="C13839" s="205" t="s">
        <v>680</v>
      </c>
      <c r="D13839" s="72" t="str">
        <f t="shared" si="433"/>
        <v>out/2019</v>
      </c>
      <c r="E13839" s="206">
        <v>43762</v>
      </c>
      <c r="F13839" s="205" t="s">
        <v>1999</v>
      </c>
      <c r="G13839" s="205" t="s">
        <v>284</v>
      </c>
      <c r="H13839" s="207" t="s">
        <v>2208</v>
      </c>
      <c r="I13839" s="207" t="s">
        <v>265</v>
      </c>
      <c r="J13839" s="207">
        <v>-430.44</v>
      </c>
      <c r="K13839" s="79" t="str">
        <f>IFERROR(IFERROR(VLOOKUP(I13839,'DE-PARA'!B:D,3,0),VLOOKUP(I13839,'DE-PARA'!C:D,2,0)),"NÃO ENCONTRADO")</f>
        <v>Despesas com Viagens</v>
      </c>
      <c r="L13839" s="56" t="str">
        <f>VLOOKUP(K13839,'Base -Receita-Despesa'!$B:$AS,1,FALSE)</f>
        <v>Despesas com Viagens</v>
      </c>
    </row>
    <row r="13840" spans="1:12" x14ac:dyDescent="0.3">
      <c r="A13840" s="286" t="str">
        <f t="shared" si="432"/>
        <v>2019</v>
      </c>
      <c r="B13840" s="205" t="s">
        <v>679</v>
      </c>
      <c r="C13840" s="205" t="s">
        <v>680</v>
      </c>
      <c r="D13840" s="72" t="str">
        <f t="shared" si="433"/>
        <v>out/2019</v>
      </c>
      <c r="E13840" s="206">
        <v>43762</v>
      </c>
      <c r="F13840" s="205" t="s">
        <v>1999</v>
      </c>
      <c r="G13840" s="205" t="s">
        <v>284</v>
      </c>
      <c r="H13840" s="207" t="s">
        <v>2208</v>
      </c>
      <c r="I13840" s="207" t="s">
        <v>265</v>
      </c>
      <c r="J13840" s="207">
        <v>-430.44</v>
      </c>
      <c r="K13840" s="79" t="str">
        <f>IFERROR(IFERROR(VLOOKUP(I13840,'DE-PARA'!B:D,3,0),VLOOKUP(I13840,'DE-PARA'!C:D,2,0)),"NÃO ENCONTRADO")</f>
        <v>Despesas com Viagens</v>
      </c>
      <c r="L13840" s="56" t="str">
        <f>VLOOKUP(K13840,'Base -Receita-Despesa'!$B:$AS,1,FALSE)</f>
        <v>Despesas com Viagens</v>
      </c>
    </row>
    <row r="13841" spans="1:12" x14ac:dyDescent="0.3">
      <c r="A13841" s="286" t="str">
        <f t="shared" si="432"/>
        <v>2019</v>
      </c>
      <c r="B13841" s="205" t="s">
        <v>679</v>
      </c>
      <c r="C13841" s="205" t="s">
        <v>680</v>
      </c>
      <c r="D13841" s="72" t="str">
        <f t="shared" si="433"/>
        <v>out/2019</v>
      </c>
      <c r="E13841" s="206">
        <v>43762</v>
      </c>
      <c r="F13841" s="205" t="s">
        <v>1999</v>
      </c>
      <c r="G13841" s="205" t="s">
        <v>284</v>
      </c>
      <c r="H13841" s="207" t="s">
        <v>1554</v>
      </c>
      <c r="I13841" s="207" t="s">
        <v>265</v>
      </c>
      <c r="J13841" s="233">
        <v>-763.54</v>
      </c>
      <c r="K13841" s="79" t="str">
        <f>IFERROR(IFERROR(VLOOKUP(I13841,'DE-PARA'!B:D,3,0),VLOOKUP(I13841,'DE-PARA'!C:D,2,0)),"NÃO ENCONTRADO")</f>
        <v>Despesas com Viagens</v>
      </c>
      <c r="L13841" s="56" t="str">
        <f>VLOOKUP(K13841,'Base -Receita-Despesa'!$B:$AS,1,FALSE)</f>
        <v>Despesas com Viagens</v>
      </c>
    </row>
    <row r="13842" spans="1:12" x14ac:dyDescent="0.3">
      <c r="A13842" s="286" t="str">
        <f t="shared" si="432"/>
        <v>2019</v>
      </c>
      <c r="B13842" s="205" t="s">
        <v>679</v>
      </c>
      <c r="C13842" s="205" t="s">
        <v>680</v>
      </c>
      <c r="D13842" s="72" t="str">
        <f t="shared" si="433"/>
        <v>out/2019</v>
      </c>
      <c r="E13842" s="206">
        <v>43762</v>
      </c>
      <c r="F13842" s="205" t="s">
        <v>1999</v>
      </c>
      <c r="G13842" s="205" t="s">
        <v>284</v>
      </c>
      <c r="H13842" s="207" t="s">
        <v>1554</v>
      </c>
      <c r="I13842" s="207" t="s">
        <v>265</v>
      </c>
      <c r="J13842" s="233">
        <v>-646.05999999999995</v>
      </c>
      <c r="K13842" s="79" t="str">
        <f>IFERROR(IFERROR(VLOOKUP(I13842,'DE-PARA'!B:D,3,0),VLOOKUP(I13842,'DE-PARA'!C:D,2,0)),"NÃO ENCONTRADO")</f>
        <v>Despesas com Viagens</v>
      </c>
      <c r="L13842" s="56" t="str">
        <f>VLOOKUP(K13842,'Base -Receita-Despesa'!$B:$AS,1,FALSE)</f>
        <v>Despesas com Viagens</v>
      </c>
    </row>
    <row r="13843" spans="1:12" x14ac:dyDescent="0.3">
      <c r="A13843" s="286" t="str">
        <f t="shared" si="432"/>
        <v>2019</v>
      </c>
      <c r="B13843" s="205" t="s">
        <v>679</v>
      </c>
      <c r="C13843" s="205" t="s">
        <v>680</v>
      </c>
      <c r="D13843" s="72" t="str">
        <f t="shared" si="433"/>
        <v>out/2019</v>
      </c>
      <c r="E13843" s="206">
        <v>43762</v>
      </c>
      <c r="F13843" s="205" t="s">
        <v>1999</v>
      </c>
      <c r="G13843" s="205" t="s">
        <v>284</v>
      </c>
      <c r="H13843" s="207" t="s">
        <v>350</v>
      </c>
      <c r="I13843" s="207" t="s">
        <v>265</v>
      </c>
      <c r="J13843" s="233">
        <v>-187.14</v>
      </c>
      <c r="K13843" s="79" t="str">
        <f>IFERROR(IFERROR(VLOOKUP(I13843,'DE-PARA'!B:D,3,0),VLOOKUP(I13843,'DE-PARA'!C:D,2,0)),"NÃO ENCONTRADO")</f>
        <v>Despesas com Viagens</v>
      </c>
      <c r="L13843" s="56" t="str">
        <f>VLOOKUP(K13843,'Base -Receita-Despesa'!$B:$AS,1,FALSE)</f>
        <v>Despesas com Viagens</v>
      </c>
    </row>
    <row r="13844" spans="1:12" x14ac:dyDescent="0.3">
      <c r="A13844" s="286" t="str">
        <f t="shared" si="432"/>
        <v>2019</v>
      </c>
      <c r="B13844" s="205" t="s">
        <v>679</v>
      </c>
      <c r="C13844" s="205" t="s">
        <v>680</v>
      </c>
      <c r="D13844" s="72" t="str">
        <f t="shared" si="433"/>
        <v>out/2019</v>
      </c>
      <c r="E13844" s="206">
        <v>43762</v>
      </c>
      <c r="F13844" s="205" t="s">
        <v>1999</v>
      </c>
      <c r="G13844" s="205" t="s">
        <v>284</v>
      </c>
      <c r="H13844" s="207" t="s">
        <v>1469</v>
      </c>
      <c r="I13844" s="207" t="s">
        <v>265</v>
      </c>
      <c r="J13844" s="233">
        <v>-186.07</v>
      </c>
      <c r="K13844" s="79" t="str">
        <f>IFERROR(IFERROR(VLOOKUP(I13844,'DE-PARA'!B:D,3,0),VLOOKUP(I13844,'DE-PARA'!C:D,2,0)),"NÃO ENCONTRADO")</f>
        <v>Despesas com Viagens</v>
      </c>
      <c r="L13844" s="56" t="str">
        <f>VLOOKUP(K13844,'Base -Receita-Despesa'!$B:$AS,1,FALSE)</f>
        <v>Despesas com Viagens</v>
      </c>
    </row>
    <row r="13845" spans="1:12" x14ac:dyDescent="0.3">
      <c r="A13845" s="286" t="str">
        <f t="shared" si="432"/>
        <v>2019</v>
      </c>
      <c r="B13845" s="205" t="s">
        <v>679</v>
      </c>
      <c r="C13845" s="205" t="s">
        <v>680</v>
      </c>
      <c r="D13845" s="72" t="str">
        <f t="shared" si="433"/>
        <v>out/2019</v>
      </c>
      <c r="E13845" s="206">
        <v>43762</v>
      </c>
      <c r="F13845" s="205" t="s">
        <v>1999</v>
      </c>
      <c r="G13845" s="205" t="s">
        <v>284</v>
      </c>
      <c r="H13845" s="207" t="s">
        <v>2334</v>
      </c>
      <c r="I13845" s="207" t="s">
        <v>265</v>
      </c>
      <c r="J13845" s="233">
        <v>-430.44</v>
      </c>
      <c r="K13845" s="79" t="str">
        <f>IFERROR(IFERROR(VLOOKUP(I13845,'DE-PARA'!B:D,3,0),VLOOKUP(I13845,'DE-PARA'!C:D,2,0)),"NÃO ENCONTRADO")</f>
        <v>Despesas com Viagens</v>
      </c>
      <c r="L13845" s="56" t="str">
        <f>VLOOKUP(K13845,'Base -Receita-Despesa'!$B:$AS,1,FALSE)</f>
        <v>Despesas com Viagens</v>
      </c>
    </row>
    <row r="13846" spans="1:12" x14ac:dyDescent="0.3">
      <c r="A13846" s="286" t="str">
        <f t="shared" si="432"/>
        <v>2019</v>
      </c>
      <c r="B13846" s="205" t="s">
        <v>679</v>
      </c>
      <c r="C13846" s="205" t="s">
        <v>680</v>
      </c>
      <c r="D13846" s="72" t="str">
        <f t="shared" si="433"/>
        <v>out/2019</v>
      </c>
      <c r="E13846" s="206">
        <v>43762</v>
      </c>
      <c r="F13846" s="205" t="s">
        <v>1999</v>
      </c>
      <c r="G13846" s="205" t="s">
        <v>284</v>
      </c>
      <c r="H13846" s="207" t="s">
        <v>2334</v>
      </c>
      <c r="I13846" s="207" t="s">
        <v>265</v>
      </c>
      <c r="J13846" s="233">
        <v>-698.54</v>
      </c>
      <c r="K13846" s="79" t="str">
        <f>IFERROR(IFERROR(VLOOKUP(I13846,'DE-PARA'!B:D,3,0),VLOOKUP(I13846,'DE-PARA'!C:D,2,0)),"NÃO ENCONTRADO")</f>
        <v>Despesas com Viagens</v>
      </c>
      <c r="L13846" s="56" t="str">
        <f>VLOOKUP(K13846,'Base -Receita-Despesa'!$B:$AS,1,FALSE)</f>
        <v>Despesas com Viagens</v>
      </c>
    </row>
    <row r="13847" spans="1:12" x14ac:dyDescent="0.3">
      <c r="A13847" s="286" t="str">
        <f t="shared" si="432"/>
        <v>2019</v>
      </c>
      <c r="B13847" s="205" t="s">
        <v>679</v>
      </c>
      <c r="C13847" s="205" t="s">
        <v>680</v>
      </c>
      <c r="D13847" s="72" t="str">
        <f t="shared" si="433"/>
        <v>out/2019</v>
      </c>
      <c r="E13847" s="206">
        <v>43762</v>
      </c>
      <c r="F13847" s="205" t="s">
        <v>1999</v>
      </c>
      <c r="G13847" s="205" t="s">
        <v>284</v>
      </c>
      <c r="H13847" s="207" t="s">
        <v>181</v>
      </c>
      <c r="I13847" s="207" t="s">
        <v>265</v>
      </c>
      <c r="J13847" s="233">
        <v>-220.6</v>
      </c>
      <c r="K13847" s="79" t="str">
        <f>IFERROR(IFERROR(VLOOKUP(I13847,'DE-PARA'!B:D,3,0),VLOOKUP(I13847,'DE-PARA'!C:D,2,0)),"NÃO ENCONTRADO")</f>
        <v>Despesas com Viagens</v>
      </c>
      <c r="L13847" s="56" t="str">
        <f>VLOOKUP(K13847,'Base -Receita-Despesa'!$B:$AS,1,FALSE)</f>
        <v>Despesas com Viagens</v>
      </c>
    </row>
    <row r="13848" spans="1:12" x14ac:dyDescent="0.3">
      <c r="A13848" s="286" t="str">
        <f t="shared" si="432"/>
        <v>2019</v>
      </c>
      <c r="B13848" s="205" t="s">
        <v>679</v>
      </c>
      <c r="C13848" s="205" t="s">
        <v>680</v>
      </c>
      <c r="D13848" s="72" t="str">
        <f t="shared" si="433"/>
        <v>out/2019</v>
      </c>
      <c r="E13848" s="206">
        <v>43762</v>
      </c>
      <c r="F13848" s="205" t="s">
        <v>209</v>
      </c>
      <c r="G13848" s="205" t="s">
        <v>284</v>
      </c>
      <c r="H13848" s="207" t="s">
        <v>295</v>
      </c>
      <c r="I13848" s="207" t="s">
        <v>2125</v>
      </c>
      <c r="J13848" s="207">
        <v>-9.5</v>
      </c>
      <c r="K13848" s="79" t="str">
        <f>IFERROR(IFERROR(VLOOKUP(I13848,'DE-PARA'!B:D,3,0),VLOOKUP(I13848,'DE-PARA'!C:D,2,0)),"NÃO ENCONTRADO")</f>
        <v>Outras Saídas</v>
      </c>
      <c r="L13848" s="56" t="str">
        <f>VLOOKUP(K13848,'Base -Receita-Despesa'!$B:$AS,1,FALSE)</f>
        <v>Outras Saídas</v>
      </c>
    </row>
    <row r="13849" spans="1:12" x14ac:dyDescent="0.3">
      <c r="A13849" s="286" t="str">
        <f t="shared" si="432"/>
        <v>2019</v>
      </c>
      <c r="B13849" s="205" t="s">
        <v>679</v>
      </c>
      <c r="C13849" s="205" t="s">
        <v>680</v>
      </c>
      <c r="D13849" s="72" t="str">
        <f t="shared" si="433"/>
        <v>out/2019</v>
      </c>
      <c r="E13849" s="206">
        <v>43762</v>
      </c>
      <c r="F13849" s="205" t="s">
        <v>209</v>
      </c>
      <c r="G13849" s="205" t="s">
        <v>284</v>
      </c>
      <c r="H13849" s="207" t="s">
        <v>295</v>
      </c>
      <c r="I13849" s="207" t="s">
        <v>2125</v>
      </c>
      <c r="J13849" s="207">
        <v>-9.5</v>
      </c>
      <c r="K13849" s="79" t="str">
        <f>IFERROR(IFERROR(VLOOKUP(I13849,'DE-PARA'!B:D,3,0),VLOOKUP(I13849,'DE-PARA'!C:D,2,0)),"NÃO ENCONTRADO")</f>
        <v>Outras Saídas</v>
      </c>
      <c r="L13849" s="56" t="str">
        <f>VLOOKUP(K13849,'Base -Receita-Despesa'!$B:$AS,1,FALSE)</f>
        <v>Outras Saídas</v>
      </c>
    </row>
    <row r="13850" spans="1:12" x14ac:dyDescent="0.3">
      <c r="A13850" s="286" t="str">
        <f t="shared" si="432"/>
        <v>2019</v>
      </c>
      <c r="B13850" s="205" t="s">
        <v>679</v>
      </c>
      <c r="C13850" s="205" t="s">
        <v>680</v>
      </c>
      <c r="D13850" s="72" t="str">
        <f t="shared" si="433"/>
        <v>out/2019</v>
      </c>
      <c r="E13850" s="206">
        <v>43762</v>
      </c>
      <c r="F13850" s="205" t="s">
        <v>209</v>
      </c>
      <c r="G13850" s="205" t="s">
        <v>284</v>
      </c>
      <c r="H13850" s="207" t="s">
        <v>295</v>
      </c>
      <c r="I13850" s="207" t="s">
        <v>2125</v>
      </c>
      <c r="J13850" s="207">
        <v>-9.5</v>
      </c>
      <c r="K13850" s="79" t="str">
        <f>IFERROR(IFERROR(VLOOKUP(I13850,'DE-PARA'!B:D,3,0),VLOOKUP(I13850,'DE-PARA'!C:D,2,0)),"NÃO ENCONTRADO")</f>
        <v>Outras Saídas</v>
      </c>
      <c r="L13850" s="56" t="str">
        <f>VLOOKUP(K13850,'Base -Receita-Despesa'!$B:$AS,1,FALSE)</f>
        <v>Outras Saídas</v>
      </c>
    </row>
    <row r="13851" spans="1:12" x14ac:dyDescent="0.3">
      <c r="A13851" s="286" t="str">
        <f t="shared" si="432"/>
        <v>2019</v>
      </c>
      <c r="B13851" s="205" t="s">
        <v>679</v>
      </c>
      <c r="C13851" s="205" t="s">
        <v>680</v>
      </c>
      <c r="D13851" s="72" t="str">
        <f t="shared" si="433"/>
        <v>out/2019</v>
      </c>
      <c r="E13851" s="206">
        <v>43762</v>
      </c>
      <c r="F13851" s="205" t="s">
        <v>209</v>
      </c>
      <c r="G13851" s="205" t="s">
        <v>284</v>
      </c>
      <c r="H13851" s="207" t="s">
        <v>295</v>
      </c>
      <c r="I13851" s="207" t="s">
        <v>2125</v>
      </c>
      <c r="J13851" s="207">
        <v>-9.5</v>
      </c>
      <c r="K13851" s="79" t="str">
        <f>IFERROR(IFERROR(VLOOKUP(I13851,'DE-PARA'!B:D,3,0),VLOOKUP(I13851,'DE-PARA'!C:D,2,0)),"NÃO ENCONTRADO")</f>
        <v>Outras Saídas</v>
      </c>
      <c r="L13851" s="56" t="str">
        <f>VLOOKUP(K13851,'Base -Receita-Despesa'!$B:$AS,1,FALSE)</f>
        <v>Outras Saídas</v>
      </c>
    </row>
    <row r="13852" spans="1:12" x14ac:dyDescent="0.3">
      <c r="A13852" s="286" t="str">
        <f t="shared" si="432"/>
        <v>2019</v>
      </c>
      <c r="B13852" s="205" t="s">
        <v>679</v>
      </c>
      <c r="C13852" s="205" t="s">
        <v>680</v>
      </c>
      <c r="D13852" s="72" t="str">
        <f t="shared" si="433"/>
        <v>out/2019</v>
      </c>
      <c r="E13852" s="206">
        <v>43762</v>
      </c>
      <c r="F13852" s="205" t="s">
        <v>209</v>
      </c>
      <c r="G13852" s="205" t="s">
        <v>284</v>
      </c>
      <c r="H13852" s="207" t="s">
        <v>295</v>
      </c>
      <c r="I13852" s="207" t="s">
        <v>2125</v>
      </c>
      <c r="J13852" s="207">
        <v>-9.5</v>
      </c>
      <c r="K13852" s="79" t="str">
        <f>IFERROR(IFERROR(VLOOKUP(I13852,'DE-PARA'!B:D,3,0),VLOOKUP(I13852,'DE-PARA'!C:D,2,0)),"NÃO ENCONTRADO")</f>
        <v>Outras Saídas</v>
      </c>
      <c r="L13852" s="56" t="str">
        <f>VLOOKUP(K13852,'Base -Receita-Despesa'!$B:$AS,1,FALSE)</f>
        <v>Outras Saídas</v>
      </c>
    </row>
    <row r="13853" spans="1:12" x14ac:dyDescent="0.3">
      <c r="A13853" s="286" t="str">
        <f t="shared" si="432"/>
        <v>2019</v>
      </c>
      <c r="B13853" s="205" t="s">
        <v>679</v>
      </c>
      <c r="C13853" s="205" t="s">
        <v>680</v>
      </c>
      <c r="D13853" s="72" t="str">
        <f t="shared" si="433"/>
        <v>out/2019</v>
      </c>
      <c r="E13853" s="206">
        <v>43762</v>
      </c>
      <c r="F13853" s="205" t="s">
        <v>209</v>
      </c>
      <c r="G13853" s="205" t="s">
        <v>284</v>
      </c>
      <c r="H13853" s="207" t="s">
        <v>295</v>
      </c>
      <c r="I13853" s="207" t="s">
        <v>2125</v>
      </c>
      <c r="J13853" s="207">
        <v>-9.5</v>
      </c>
      <c r="K13853" s="79" t="str">
        <f>IFERROR(IFERROR(VLOOKUP(I13853,'DE-PARA'!B:D,3,0),VLOOKUP(I13853,'DE-PARA'!C:D,2,0)),"NÃO ENCONTRADO")</f>
        <v>Outras Saídas</v>
      </c>
      <c r="L13853" s="56" t="str">
        <f>VLOOKUP(K13853,'Base -Receita-Despesa'!$B:$AS,1,FALSE)</f>
        <v>Outras Saídas</v>
      </c>
    </row>
    <row r="13854" spans="1:12" x14ac:dyDescent="0.3">
      <c r="A13854" s="286" t="str">
        <f t="shared" si="432"/>
        <v>2019</v>
      </c>
      <c r="B13854" s="205" t="s">
        <v>679</v>
      </c>
      <c r="C13854" s="205" t="s">
        <v>680</v>
      </c>
      <c r="D13854" s="72" t="str">
        <f t="shared" si="433"/>
        <v>out/2019</v>
      </c>
      <c r="E13854" s="206">
        <v>43762</v>
      </c>
      <c r="F13854" s="205" t="s">
        <v>209</v>
      </c>
      <c r="G13854" s="205" t="s">
        <v>284</v>
      </c>
      <c r="H13854" s="207" t="s">
        <v>295</v>
      </c>
      <c r="I13854" s="207" t="s">
        <v>2125</v>
      </c>
      <c r="J13854" s="207">
        <v>-9.5</v>
      </c>
      <c r="K13854" s="79" t="str">
        <f>IFERROR(IFERROR(VLOOKUP(I13854,'DE-PARA'!B:D,3,0),VLOOKUP(I13854,'DE-PARA'!C:D,2,0)),"NÃO ENCONTRADO")</f>
        <v>Outras Saídas</v>
      </c>
      <c r="L13854" s="56" t="str">
        <f>VLOOKUP(K13854,'Base -Receita-Despesa'!$B:$AS,1,FALSE)</f>
        <v>Outras Saídas</v>
      </c>
    </row>
    <row r="13855" spans="1:12" x14ac:dyDescent="0.3">
      <c r="A13855" s="286" t="str">
        <f t="shared" si="432"/>
        <v>2019</v>
      </c>
      <c r="B13855" s="205" t="s">
        <v>679</v>
      </c>
      <c r="C13855" s="205" t="s">
        <v>680</v>
      </c>
      <c r="D13855" s="72" t="str">
        <f t="shared" si="433"/>
        <v>out/2019</v>
      </c>
      <c r="E13855" s="206">
        <v>43762</v>
      </c>
      <c r="F13855" s="205" t="s">
        <v>513</v>
      </c>
      <c r="G13855" s="205" t="s">
        <v>284</v>
      </c>
      <c r="H13855" s="209" t="s">
        <v>203</v>
      </c>
      <c r="I13855" s="209" t="s">
        <v>289</v>
      </c>
      <c r="J13855" s="208">
        <v>6526.42</v>
      </c>
      <c r="K13855" s="79" t="str">
        <f>IFERROR(IFERROR(VLOOKUP(I13855,'DE-PARA'!B:D,3,0),VLOOKUP(I13855,'DE-PARA'!C:D,2,0)),"NÃO ENCONTRADO")</f>
        <v>Entrada Conta Aplicação (+)</v>
      </c>
      <c r="L13855" s="56" t="str">
        <f>VLOOKUP(K13855,'Base -Receita-Despesa'!$B:$AS,1,FALSE)</f>
        <v>ENTRADA CONTA APLICAÇÃO (+)</v>
      </c>
    </row>
    <row r="13856" spans="1:12" x14ac:dyDescent="0.3">
      <c r="A13856" s="286" t="str">
        <f t="shared" si="432"/>
        <v>2019</v>
      </c>
      <c r="B13856" s="205" t="s">
        <v>679</v>
      </c>
      <c r="C13856" s="205" t="s">
        <v>680</v>
      </c>
      <c r="D13856" s="72" t="str">
        <f t="shared" si="433"/>
        <v>out/2019</v>
      </c>
      <c r="E13856" s="206">
        <v>43763</v>
      </c>
      <c r="F13856" s="205">
        <v>596467</v>
      </c>
      <c r="G13856" s="205" t="s">
        <v>284</v>
      </c>
      <c r="H13856" s="207" t="s">
        <v>2396</v>
      </c>
      <c r="I13856" s="207" t="s">
        <v>118</v>
      </c>
      <c r="J13856" s="207">
        <v>-295.61</v>
      </c>
      <c r="K13856" s="79" t="str">
        <f>IFERROR(IFERROR(VLOOKUP(I13856,'DE-PARA'!B:D,3,0),VLOOKUP(I13856,'DE-PARA'!C:D,2,0)),"NÃO ENCONTRADO")</f>
        <v>Serviços</v>
      </c>
      <c r="L13856" s="56" t="str">
        <f>VLOOKUP(K13856,'Base -Receita-Despesa'!$B:$AS,1,FALSE)</f>
        <v>Serviços</v>
      </c>
    </row>
    <row r="13857" spans="1:12" x14ac:dyDescent="0.3">
      <c r="A13857" s="286" t="str">
        <f t="shared" si="432"/>
        <v>2019</v>
      </c>
      <c r="B13857" s="205" t="s">
        <v>679</v>
      </c>
      <c r="C13857" s="205" t="s">
        <v>680</v>
      </c>
      <c r="D13857" s="72" t="str">
        <f t="shared" si="433"/>
        <v>out/2019</v>
      </c>
      <c r="E13857" s="206">
        <v>43763</v>
      </c>
      <c r="F13857" s="205">
        <v>727220</v>
      </c>
      <c r="G13857" s="205" t="s">
        <v>284</v>
      </c>
      <c r="H13857" s="209" t="s">
        <v>203</v>
      </c>
      <c r="I13857" s="209" t="s">
        <v>289</v>
      </c>
      <c r="J13857" s="207">
        <v>295.61</v>
      </c>
      <c r="K13857" s="79" t="str">
        <f>IFERROR(IFERROR(VLOOKUP(I13857,'DE-PARA'!B:D,3,0),VLOOKUP(I13857,'DE-PARA'!C:D,2,0)),"NÃO ENCONTRADO")</f>
        <v>Entrada Conta Aplicação (+)</v>
      </c>
      <c r="L13857" s="56" t="str">
        <f>VLOOKUP(K13857,'Base -Receita-Despesa'!$B:$AS,1,FALSE)</f>
        <v>ENTRADA CONTA APLICAÇÃO (+)</v>
      </c>
    </row>
    <row r="13858" spans="1:12" x14ac:dyDescent="0.3">
      <c r="A13858" s="286" t="str">
        <f t="shared" si="432"/>
        <v>2019</v>
      </c>
      <c r="B13858" s="205" t="s">
        <v>679</v>
      </c>
      <c r="C13858" s="205" t="s">
        <v>680</v>
      </c>
      <c r="D13858" s="72" t="str">
        <f t="shared" si="433"/>
        <v>out/2019</v>
      </c>
      <c r="E13858" s="206">
        <v>43766</v>
      </c>
      <c r="F13858" s="205">
        <v>110087</v>
      </c>
      <c r="G13858" s="205" t="s">
        <v>284</v>
      </c>
      <c r="H13858" s="207" t="s">
        <v>2311</v>
      </c>
      <c r="I13858" s="207" t="s">
        <v>188</v>
      </c>
      <c r="J13858" s="207">
        <v>-31.22</v>
      </c>
      <c r="K13858" s="79" t="str">
        <f>IFERROR(IFERROR(VLOOKUP(I13858,'DE-PARA'!B:D,3,0),VLOOKUP(I13858,'DE-PARA'!C:D,2,0)),"NÃO ENCONTRADO")</f>
        <v>Tributos, Taxas e Contribuições</v>
      </c>
      <c r="L13858" s="56" t="str">
        <f>VLOOKUP(K13858,'Base -Receita-Despesa'!$B:$AS,1,FALSE)</f>
        <v>Tributos, Taxas e Contribuições</v>
      </c>
    </row>
    <row r="13859" spans="1:12" x14ac:dyDescent="0.3">
      <c r="A13859" s="286" t="str">
        <f t="shared" si="432"/>
        <v>2019</v>
      </c>
      <c r="B13859" s="205" t="s">
        <v>679</v>
      </c>
      <c r="C13859" s="205" t="s">
        <v>680</v>
      </c>
      <c r="D13859" s="72" t="str">
        <f t="shared" si="433"/>
        <v>out/2019</v>
      </c>
      <c r="E13859" s="206">
        <v>43766</v>
      </c>
      <c r="F13859" s="205">
        <v>110087</v>
      </c>
      <c r="G13859" s="205" t="s">
        <v>284</v>
      </c>
      <c r="H13859" s="207" t="s">
        <v>2311</v>
      </c>
      <c r="I13859" s="207" t="s">
        <v>188</v>
      </c>
      <c r="J13859" s="207">
        <v>-31.22</v>
      </c>
      <c r="K13859" s="79" t="str">
        <f>IFERROR(IFERROR(VLOOKUP(I13859,'DE-PARA'!B:D,3,0),VLOOKUP(I13859,'DE-PARA'!C:D,2,0)),"NÃO ENCONTRADO")</f>
        <v>Tributos, Taxas e Contribuições</v>
      </c>
      <c r="L13859" s="56" t="str">
        <f>VLOOKUP(K13859,'Base -Receita-Despesa'!$B:$AS,1,FALSE)</f>
        <v>Tributos, Taxas e Contribuições</v>
      </c>
    </row>
    <row r="13860" spans="1:12" x14ac:dyDescent="0.3">
      <c r="A13860" s="286" t="str">
        <f t="shared" si="432"/>
        <v>2019</v>
      </c>
      <c r="B13860" s="205" t="s">
        <v>679</v>
      </c>
      <c r="C13860" s="205" t="s">
        <v>680</v>
      </c>
      <c r="D13860" s="72" t="str">
        <f t="shared" si="433"/>
        <v>out/2019</v>
      </c>
      <c r="E13860" s="206">
        <v>43766</v>
      </c>
      <c r="F13860" s="205">
        <v>110087</v>
      </c>
      <c r="G13860" s="205" t="s">
        <v>284</v>
      </c>
      <c r="H13860" s="207" t="s">
        <v>2311</v>
      </c>
      <c r="I13860" s="207" t="s">
        <v>188</v>
      </c>
      <c r="J13860" s="207">
        <v>-31.22</v>
      </c>
      <c r="K13860" s="79" t="str">
        <f>IFERROR(IFERROR(VLOOKUP(I13860,'DE-PARA'!B:D,3,0),VLOOKUP(I13860,'DE-PARA'!C:D,2,0)),"NÃO ENCONTRADO")</f>
        <v>Tributos, Taxas e Contribuições</v>
      </c>
      <c r="L13860" s="56" t="str">
        <f>VLOOKUP(K13860,'Base -Receita-Despesa'!$B:$AS,1,FALSE)</f>
        <v>Tributos, Taxas e Contribuições</v>
      </c>
    </row>
    <row r="13861" spans="1:12" x14ac:dyDescent="0.3">
      <c r="A13861" s="286" t="str">
        <f t="shared" si="432"/>
        <v>2019</v>
      </c>
      <c r="B13861" s="205" t="s">
        <v>679</v>
      </c>
      <c r="C13861" s="205" t="s">
        <v>680</v>
      </c>
      <c r="D13861" s="72" t="str">
        <f t="shared" si="433"/>
        <v>out/2019</v>
      </c>
      <c r="E13861" s="206">
        <v>43766</v>
      </c>
      <c r="F13861" s="205">
        <v>110087</v>
      </c>
      <c r="G13861" s="205" t="s">
        <v>284</v>
      </c>
      <c r="H13861" s="207" t="s">
        <v>2311</v>
      </c>
      <c r="I13861" s="207" t="s">
        <v>188</v>
      </c>
      <c r="J13861" s="207">
        <v>-31.22</v>
      </c>
      <c r="K13861" s="79" t="str">
        <f>IFERROR(IFERROR(VLOOKUP(I13861,'DE-PARA'!B:D,3,0),VLOOKUP(I13861,'DE-PARA'!C:D,2,0)),"NÃO ENCONTRADO")</f>
        <v>Tributos, Taxas e Contribuições</v>
      </c>
      <c r="L13861" s="56" t="str">
        <f>VLOOKUP(K13861,'Base -Receita-Despesa'!$B:$AS,1,FALSE)</f>
        <v>Tributos, Taxas e Contribuições</v>
      </c>
    </row>
    <row r="13862" spans="1:12" x14ac:dyDescent="0.3">
      <c r="A13862" s="286" t="str">
        <f t="shared" si="432"/>
        <v>2019</v>
      </c>
      <c r="B13862" s="205" t="s">
        <v>679</v>
      </c>
      <c r="C13862" s="205" t="s">
        <v>680</v>
      </c>
      <c r="D13862" s="72" t="str">
        <f t="shared" si="433"/>
        <v>out/2019</v>
      </c>
      <c r="E13862" s="206">
        <v>43766</v>
      </c>
      <c r="F13862" s="205">
        <v>110087</v>
      </c>
      <c r="G13862" s="205" t="s">
        <v>284</v>
      </c>
      <c r="H13862" s="207" t="s">
        <v>2311</v>
      </c>
      <c r="I13862" s="207" t="s">
        <v>188</v>
      </c>
      <c r="J13862" s="207">
        <v>-31.22</v>
      </c>
      <c r="K13862" s="79" t="str">
        <f>IFERROR(IFERROR(VLOOKUP(I13862,'DE-PARA'!B:D,3,0),VLOOKUP(I13862,'DE-PARA'!C:D,2,0)),"NÃO ENCONTRADO")</f>
        <v>Tributos, Taxas e Contribuições</v>
      </c>
      <c r="L13862" s="56" t="str">
        <f>VLOOKUP(K13862,'Base -Receita-Despesa'!$B:$AS,1,FALSE)</f>
        <v>Tributos, Taxas e Contribuições</v>
      </c>
    </row>
    <row r="13863" spans="1:12" x14ac:dyDescent="0.3">
      <c r="A13863" s="286" t="str">
        <f t="shared" si="432"/>
        <v>2019</v>
      </c>
      <c r="B13863" s="205" t="s">
        <v>679</v>
      </c>
      <c r="C13863" s="205" t="s">
        <v>680</v>
      </c>
      <c r="D13863" s="72" t="str">
        <f t="shared" si="433"/>
        <v>out/2019</v>
      </c>
      <c r="E13863" s="206">
        <v>43766</v>
      </c>
      <c r="F13863" s="205">
        <v>110087</v>
      </c>
      <c r="G13863" s="205" t="s">
        <v>284</v>
      </c>
      <c r="H13863" s="207" t="s">
        <v>2311</v>
      </c>
      <c r="I13863" s="207" t="s">
        <v>188</v>
      </c>
      <c r="J13863" s="207">
        <v>-31.22</v>
      </c>
      <c r="K13863" s="79" t="str">
        <f>IFERROR(IFERROR(VLOOKUP(I13863,'DE-PARA'!B:D,3,0),VLOOKUP(I13863,'DE-PARA'!C:D,2,0)),"NÃO ENCONTRADO")</f>
        <v>Tributos, Taxas e Contribuições</v>
      </c>
      <c r="L13863" s="56" t="str">
        <f>VLOOKUP(K13863,'Base -Receita-Despesa'!$B:$AS,1,FALSE)</f>
        <v>Tributos, Taxas e Contribuições</v>
      </c>
    </row>
    <row r="13864" spans="1:12" x14ac:dyDescent="0.3">
      <c r="A13864" s="286" t="str">
        <f t="shared" si="432"/>
        <v>2019</v>
      </c>
      <c r="B13864" s="205" t="s">
        <v>679</v>
      </c>
      <c r="C13864" s="205" t="s">
        <v>680</v>
      </c>
      <c r="D13864" s="72" t="str">
        <f t="shared" si="433"/>
        <v>out/2019</v>
      </c>
      <c r="E13864" s="206">
        <v>43766</v>
      </c>
      <c r="F13864" s="205">
        <v>110087</v>
      </c>
      <c r="G13864" s="205" t="s">
        <v>284</v>
      </c>
      <c r="H13864" s="207" t="s">
        <v>2311</v>
      </c>
      <c r="I13864" s="207" t="s">
        <v>188</v>
      </c>
      <c r="J13864" s="207">
        <v>-31.22</v>
      </c>
      <c r="K13864" s="79" t="str">
        <f>IFERROR(IFERROR(VLOOKUP(I13864,'DE-PARA'!B:D,3,0),VLOOKUP(I13864,'DE-PARA'!C:D,2,0)),"NÃO ENCONTRADO")</f>
        <v>Tributos, Taxas e Contribuições</v>
      </c>
      <c r="L13864" s="56" t="str">
        <f>VLOOKUP(K13864,'Base -Receita-Despesa'!$B:$AS,1,FALSE)</f>
        <v>Tributos, Taxas e Contribuições</v>
      </c>
    </row>
    <row r="13865" spans="1:12" x14ac:dyDescent="0.3">
      <c r="A13865" s="286" t="str">
        <f t="shared" si="432"/>
        <v>2019</v>
      </c>
      <c r="B13865" s="205" t="s">
        <v>679</v>
      </c>
      <c r="C13865" s="205" t="s">
        <v>680</v>
      </c>
      <c r="D13865" s="72" t="str">
        <f t="shared" si="433"/>
        <v>out/2019</v>
      </c>
      <c r="E13865" s="206">
        <v>43766</v>
      </c>
      <c r="F13865" s="205">
        <v>110087</v>
      </c>
      <c r="G13865" s="205" t="s">
        <v>284</v>
      </c>
      <c r="H13865" s="207" t="s">
        <v>2311</v>
      </c>
      <c r="I13865" s="207" t="s">
        <v>188</v>
      </c>
      <c r="J13865" s="207">
        <v>-31.22</v>
      </c>
      <c r="K13865" s="79" t="str">
        <f>IFERROR(IFERROR(VLOOKUP(I13865,'DE-PARA'!B:D,3,0),VLOOKUP(I13865,'DE-PARA'!C:D,2,0)),"NÃO ENCONTRADO")</f>
        <v>Tributos, Taxas e Contribuições</v>
      </c>
      <c r="L13865" s="56" t="str">
        <f>VLOOKUP(K13865,'Base -Receita-Despesa'!$B:$AS,1,FALSE)</f>
        <v>Tributos, Taxas e Contribuições</v>
      </c>
    </row>
    <row r="13866" spans="1:12" x14ac:dyDescent="0.3">
      <c r="A13866" s="286" t="str">
        <f t="shared" si="432"/>
        <v>2019</v>
      </c>
      <c r="B13866" s="205" t="s">
        <v>679</v>
      </c>
      <c r="C13866" s="205" t="s">
        <v>680</v>
      </c>
      <c r="D13866" s="72" t="str">
        <f t="shared" si="433"/>
        <v>out/2019</v>
      </c>
      <c r="E13866" s="206">
        <v>43766</v>
      </c>
      <c r="F13866" s="205">
        <v>110087</v>
      </c>
      <c r="G13866" s="205" t="s">
        <v>284</v>
      </c>
      <c r="H13866" s="207" t="s">
        <v>2311</v>
      </c>
      <c r="I13866" s="207" t="s">
        <v>188</v>
      </c>
      <c r="J13866" s="207">
        <v>-31.22</v>
      </c>
      <c r="K13866" s="79" t="str">
        <f>IFERROR(IFERROR(VLOOKUP(I13866,'DE-PARA'!B:D,3,0),VLOOKUP(I13866,'DE-PARA'!C:D,2,0)),"NÃO ENCONTRADO")</f>
        <v>Tributos, Taxas e Contribuições</v>
      </c>
      <c r="L13866" s="56" t="str">
        <f>VLOOKUP(K13866,'Base -Receita-Despesa'!$B:$AS,1,FALSE)</f>
        <v>Tributos, Taxas e Contribuições</v>
      </c>
    </row>
    <row r="13867" spans="1:12" x14ac:dyDescent="0.3">
      <c r="A13867" s="286" t="str">
        <f t="shared" si="432"/>
        <v>2019</v>
      </c>
      <c r="B13867" s="205" t="s">
        <v>679</v>
      </c>
      <c r="C13867" s="205" t="s">
        <v>680</v>
      </c>
      <c r="D13867" s="72" t="str">
        <f t="shared" si="433"/>
        <v>out/2019</v>
      </c>
      <c r="E13867" s="206">
        <v>43766</v>
      </c>
      <c r="F13867" s="205">
        <v>110087</v>
      </c>
      <c r="G13867" s="205" t="s">
        <v>284</v>
      </c>
      <c r="H13867" s="209" t="s">
        <v>2311</v>
      </c>
      <c r="I13867" s="209" t="s">
        <v>188</v>
      </c>
      <c r="J13867" s="207">
        <v>-43.89</v>
      </c>
      <c r="K13867" s="79" t="str">
        <f>IFERROR(IFERROR(VLOOKUP(I13867,'DE-PARA'!B:D,3,0),VLOOKUP(I13867,'DE-PARA'!C:D,2,0)),"NÃO ENCONTRADO")</f>
        <v>Tributos, Taxas e Contribuições</v>
      </c>
      <c r="L13867" s="56" t="str">
        <f>VLOOKUP(K13867,'Base -Receita-Despesa'!$B:$AS,1,FALSE)</f>
        <v>Tributos, Taxas e Contribuições</v>
      </c>
    </row>
    <row r="13868" spans="1:12" x14ac:dyDescent="0.3">
      <c r="A13868" s="286" t="str">
        <f t="shared" si="432"/>
        <v>2019</v>
      </c>
      <c r="B13868" s="205" t="s">
        <v>679</v>
      </c>
      <c r="C13868" s="205" t="s">
        <v>680</v>
      </c>
      <c r="D13868" s="72" t="str">
        <f t="shared" si="433"/>
        <v>out/2019</v>
      </c>
      <c r="E13868" s="206">
        <v>43766</v>
      </c>
      <c r="F13868" s="205">
        <v>110087</v>
      </c>
      <c r="G13868" s="205" t="s">
        <v>284</v>
      </c>
      <c r="H13868" s="207" t="s">
        <v>295</v>
      </c>
      <c r="I13868" s="207" t="s">
        <v>2125</v>
      </c>
      <c r="J13868" s="207">
        <v>-9.5</v>
      </c>
      <c r="K13868" s="79" t="str">
        <f>IFERROR(IFERROR(VLOOKUP(I13868,'DE-PARA'!B:D,3,0),VLOOKUP(I13868,'DE-PARA'!C:D,2,0)),"NÃO ENCONTRADO")</f>
        <v>Outras Saídas</v>
      </c>
      <c r="L13868" s="56" t="str">
        <f>VLOOKUP(K13868,'Base -Receita-Despesa'!$B:$AS,1,FALSE)</f>
        <v>Outras Saídas</v>
      </c>
    </row>
    <row r="13869" spans="1:12" x14ac:dyDescent="0.3">
      <c r="A13869" s="286" t="str">
        <f t="shared" si="432"/>
        <v>2019</v>
      </c>
      <c r="B13869" s="205" t="s">
        <v>679</v>
      </c>
      <c r="C13869" s="205" t="s">
        <v>680</v>
      </c>
      <c r="D13869" s="72" t="str">
        <f t="shared" si="433"/>
        <v>out/2019</v>
      </c>
      <c r="E13869" s="206">
        <v>43766</v>
      </c>
      <c r="F13869" s="205">
        <v>727220</v>
      </c>
      <c r="G13869" s="205" t="s">
        <v>284</v>
      </c>
      <c r="H13869" s="209" t="s">
        <v>203</v>
      </c>
      <c r="I13869" s="209" t="s">
        <v>289</v>
      </c>
      <c r="J13869" s="207">
        <v>334.37</v>
      </c>
      <c r="K13869" s="79" t="str">
        <f>IFERROR(IFERROR(VLOOKUP(I13869,'DE-PARA'!B:D,3,0),VLOOKUP(I13869,'DE-PARA'!C:D,2,0)),"NÃO ENCONTRADO")</f>
        <v>Entrada Conta Aplicação (+)</v>
      </c>
      <c r="L13869" s="56" t="str">
        <f>VLOOKUP(K13869,'Base -Receita-Despesa'!$B:$AS,1,FALSE)</f>
        <v>ENTRADA CONTA APLICAÇÃO (+)</v>
      </c>
    </row>
    <row r="13870" spans="1:12" x14ac:dyDescent="0.3">
      <c r="A13870" s="286" t="str">
        <f t="shared" si="432"/>
        <v>2019</v>
      </c>
      <c r="B13870" s="205" t="s">
        <v>679</v>
      </c>
      <c r="C13870" s="205" t="s">
        <v>680</v>
      </c>
      <c r="D13870" s="72" t="str">
        <f t="shared" si="433"/>
        <v>out/2019</v>
      </c>
      <c r="E13870" s="206">
        <v>43767</v>
      </c>
      <c r="F13870" s="205">
        <v>459489</v>
      </c>
      <c r="G13870" s="205" t="s">
        <v>284</v>
      </c>
      <c r="H13870" s="207" t="s">
        <v>394</v>
      </c>
      <c r="I13870" s="207" t="s">
        <v>188</v>
      </c>
      <c r="J13870" s="207">
        <v>-247.63</v>
      </c>
      <c r="K13870" s="79" t="str">
        <f>IFERROR(IFERROR(VLOOKUP(I13870,'DE-PARA'!B:D,3,0),VLOOKUP(I13870,'DE-PARA'!C:D,2,0)),"NÃO ENCONTRADO")</f>
        <v>Tributos, Taxas e Contribuições</v>
      </c>
      <c r="L13870" s="56" t="str">
        <f>VLOOKUP(K13870,'Base -Receita-Despesa'!$B:$AS,1,FALSE)</f>
        <v>Tributos, Taxas e Contribuições</v>
      </c>
    </row>
    <row r="13871" spans="1:12" x14ac:dyDescent="0.3">
      <c r="A13871" s="286" t="str">
        <f t="shared" si="432"/>
        <v>2019</v>
      </c>
      <c r="B13871" s="205" t="s">
        <v>679</v>
      </c>
      <c r="C13871" s="205" t="s">
        <v>680</v>
      </c>
      <c r="D13871" s="72" t="str">
        <f t="shared" si="433"/>
        <v>out/2019</v>
      </c>
      <c r="E13871" s="206">
        <v>43767</v>
      </c>
      <c r="F13871" s="205">
        <v>193914</v>
      </c>
      <c r="G13871" s="205" t="s">
        <v>286</v>
      </c>
      <c r="H13871" s="209" t="s">
        <v>2297</v>
      </c>
      <c r="I13871" s="209" t="s">
        <v>257</v>
      </c>
      <c r="J13871" s="208">
        <v>-25562.58</v>
      </c>
      <c r="K13871" s="79" t="str">
        <f>IFERROR(IFERROR(VLOOKUP(I13871,'DE-PARA'!B:D,3,0),VLOOKUP(I13871,'DE-PARA'!C:D,2,0)),"NÃO ENCONTRADO")</f>
        <v>Serviços</v>
      </c>
      <c r="L13871" s="56" t="str">
        <f>VLOOKUP(K13871,'Base -Receita-Despesa'!$B:$AS,1,FALSE)</f>
        <v>Serviços</v>
      </c>
    </row>
    <row r="13872" spans="1:12" x14ac:dyDescent="0.3">
      <c r="A13872" s="286" t="str">
        <f t="shared" si="432"/>
        <v>2019</v>
      </c>
      <c r="B13872" s="205" t="s">
        <v>679</v>
      </c>
      <c r="C13872" s="205" t="s">
        <v>680</v>
      </c>
      <c r="D13872" s="72" t="str">
        <f t="shared" si="433"/>
        <v>out/2019</v>
      </c>
      <c r="E13872" s="206">
        <v>43767</v>
      </c>
      <c r="F13872" s="205">
        <v>195080</v>
      </c>
      <c r="G13872" s="205" t="s">
        <v>286</v>
      </c>
      <c r="H13872" s="209" t="s">
        <v>999</v>
      </c>
      <c r="I13872" s="207" t="s">
        <v>232</v>
      </c>
      <c r="J13872" s="208">
        <v>-19991.25</v>
      </c>
      <c r="K13872" s="79" t="str">
        <f>IFERROR(IFERROR(VLOOKUP(I13872,'DE-PARA'!B:D,3,0),VLOOKUP(I13872,'DE-PARA'!C:D,2,0)),"NÃO ENCONTRADO")</f>
        <v>Pessoal</v>
      </c>
      <c r="L13872" s="56" t="str">
        <f>VLOOKUP(K13872,'Base -Receita-Despesa'!$B:$AS,1,FALSE)</f>
        <v>Pessoal</v>
      </c>
    </row>
    <row r="13873" spans="1:12" x14ac:dyDescent="0.3">
      <c r="A13873" s="286" t="str">
        <f t="shared" si="432"/>
        <v>2019</v>
      </c>
      <c r="B13873" s="205" t="s">
        <v>679</v>
      </c>
      <c r="C13873" s="205" t="s">
        <v>680</v>
      </c>
      <c r="D13873" s="72" t="str">
        <f t="shared" si="433"/>
        <v>out/2019</v>
      </c>
      <c r="E13873" s="206">
        <v>43767</v>
      </c>
      <c r="F13873" s="205">
        <v>195729</v>
      </c>
      <c r="G13873" s="205" t="s">
        <v>286</v>
      </c>
      <c r="H13873" s="209" t="s">
        <v>1005</v>
      </c>
      <c r="I13873" s="207" t="s">
        <v>232</v>
      </c>
      <c r="J13873" s="208">
        <v>-96202.33</v>
      </c>
      <c r="K13873" s="79" t="str">
        <f>IFERROR(IFERROR(VLOOKUP(I13873,'DE-PARA'!B:D,3,0),VLOOKUP(I13873,'DE-PARA'!C:D,2,0)),"NÃO ENCONTRADO")</f>
        <v>Pessoal</v>
      </c>
      <c r="L13873" s="56" t="str">
        <f>VLOOKUP(K13873,'Base -Receita-Despesa'!$B:$AS,1,FALSE)</f>
        <v>Pessoal</v>
      </c>
    </row>
    <row r="13874" spans="1:12" x14ac:dyDescent="0.3">
      <c r="A13874" s="286" t="str">
        <f t="shared" si="432"/>
        <v>2019</v>
      </c>
      <c r="B13874" s="205" t="s">
        <v>679</v>
      </c>
      <c r="C13874" s="205" t="s">
        <v>680</v>
      </c>
      <c r="D13874" s="72" t="str">
        <f t="shared" si="433"/>
        <v>out/2019</v>
      </c>
      <c r="E13874" s="206">
        <v>43767</v>
      </c>
      <c r="F13874" s="205">
        <v>291639</v>
      </c>
      <c r="G13874" s="205" t="s">
        <v>286</v>
      </c>
      <c r="H13874" s="209" t="s">
        <v>1047</v>
      </c>
      <c r="I13874" s="207" t="s">
        <v>258</v>
      </c>
      <c r="J13874" s="208">
        <v>-20397.09</v>
      </c>
      <c r="K13874" s="79" t="str">
        <f>IFERROR(IFERROR(VLOOKUP(I13874,'DE-PARA'!B:D,3,0),VLOOKUP(I13874,'DE-PARA'!C:D,2,0)),"NÃO ENCONTRADO")</f>
        <v>Serviços</v>
      </c>
      <c r="L13874" s="56" t="str">
        <f>VLOOKUP(K13874,'Base -Receita-Despesa'!$B:$AS,1,FALSE)</f>
        <v>Serviços</v>
      </c>
    </row>
    <row r="13875" spans="1:12" x14ac:dyDescent="0.3">
      <c r="A13875" s="286" t="str">
        <f t="shared" si="432"/>
        <v>2019</v>
      </c>
      <c r="B13875" s="205" t="s">
        <v>679</v>
      </c>
      <c r="C13875" s="205" t="s">
        <v>680</v>
      </c>
      <c r="D13875" s="72" t="str">
        <f t="shared" si="433"/>
        <v>out/2019</v>
      </c>
      <c r="E13875" s="206">
        <v>43767</v>
      </c>
      <c r="F13875" s="205" t="s">
        <v>209</v>
      </c>
      <c r="G13875" s="205" t="s">
        <v>284</v>
      </c>
      <c r="H13875" s="207" t="s">
        <v>295</v>
      </c>
      <c r="I13875" s="207" t="s">
        <v>2125</v>
      </c>
      <c r="J13875" s="207">
        <v>-9.5</v>
      </c>
      <c r="K13875" s="79" t="str">
        <f>IFERROR(IFERROR(VLOOKUP(I13875,'DE-PARA'!B:D,3,0),VLOOKUP(I13875,'DE-PARA'!C:D,2,0)),"NÃO ENCONTRADO")</f>
        <v>Outras Saídas</v>
      </c>
      <c r="L13875" s="56" t="str">
        <f>VLOOKUP(K13875,'Base -Receita-Despesa'!$B:$AS,1,FALSE)</f>
        <v>Outras Saídas</v>
      </c>
    </row>
    <row r="13876" spans="1:12" x14ac:dyDescent="0.3">
      <c r="A13876" s="286" t="str">
        <f t="shared" si="432"/>
        <v>2019</v>
      </c>
      <c r="B13876" s="205" t="s">
        <v>679</v>
      </c>
      <c r="C13876" s="205" t="s">
        <v>680</v>
      </c>
      <c r="D13876" s="72" t="str">
        <f t="shared" si="433"/>
        <v>out/2019</v>
      </c>
      <c r="E13876" s="206">
        <v>43767</v>
      </c>
      <c r="F13876" s="205" t="s">
        <v>209</v>
      </c>
      <c r="G13876" s="205" t="s">
        <v>284</v>
      </c>
      <c r="H13876" s="207" t="s">
        <v>295</v>
      </c>
      <c r="I13876" s="207" t="s">
        <v>2125</v>
      </c>
      <c r="J13876" s="207">
        <v>-9.5</v>
      </c>
      <c r="K13876" s="79" t="str">
        <f>IFERROR(IFERROR(VLOOKUP(I13876,'DE-PARA'!B:D,3,0),VLOOKUP(I13876,'DE-PARA'!C:D,2,0)),"NÃO ENCONTRADO")</f>
        <v>Outras Saídas</v>
      </c>
      <c r="L13876" s="56" t="str">
        <f>VLOOKUP(K13876,'Base -Receita-Despesa'!$B:$AS,1,FALSE)</f>
        <v>Outras Saídas</v>
      </c>
    </row>
    <row r="13877" spans="1:12" x14ac:dyDescent="0.3">
      <c r="A13877" s="286" t="str">
        <f t="shared" si="432"/>
        <v>2019</v>
      </c>
      <c r="B13877" s="205" t="s">
        <v>679</v>
      </c>
      <c r="C13877" s="205" t="s">
        <v>680</v>
      </c>
      <c r="D13877" s="72" t="str">
        <f t="shared" si="433"/>
        <v>out/2019</v>
      </c>
      <c r="E13877" s="206">
        <v>43767</v>
      </c>
      <c r="F13877" s="205" t="s">
        <v>209</v>
      </c>
      <c r="G13877" s="205" t="s">
        <v>284</v>
      </c>
      <c r="H13877" s="207" t="s">
        <v>295</v>
      </c>
      <c r="I13877" s="207" t="s">
        <v>2125</v>
      </c>
      <c r="J13877" s="207">
        <v>-9.5</v>
      </c>
      <c r="K13877" s="79" t="str">
        <f>IFERROR(IFERROR(VLOOKUP(I13877,'DE-PARA'!B:D,3,0),VLOOKUP(I13877,'DE-PARA'!C:D,2,0)),"NÃO ENCONTRADO")</f>
        <v>Outras Saídas</v>
      </c>
      <c r="L13877" s="56" t="str">
        <f>VLOOKUP(K13877,'Base -Receita-Despesa'!$B:$AS,1,FALSE)</f>
        <v>Outras Saídas</v>
      </c>
    </row>
    <row r="13878" spans="1:12" x14ac:dyDescent="0.3">
      <c r="A13878" s="286" t="str">
        <f t="shared" si="432"/>
        <v>2019</v>
      </c>
      <c r="B13878" s="205" t="s">
        <v>679</v>
      </c>
      <c r="C13878" s="205" t="s">
        <v>680</v>
      </c>
      <c r="D13878" s="72" t="str">
        <f t="shared" si="433"/>
        <v>out/2019</v>
      </c>
      <c r="E13878" s="206">
        <v>43767</v>
      </c>
      <c r="F13878" s="205" t="s">
        <v>513</v>
      </c>
      <c r="G13878" s="205" t="s">
        <v>284</v>
      </c>
      <c r="H13878" s="209" t="s">
        <v>203</v>
      </c>
      <c r="I13878" s="207" t="s">
        <v>289</v>
      </c>
      <c r="J13878" s="208">
        <v>162429.38</v>
      </c>
      <c r="K13878" s="79" t="str">
        <f>IFERROR(IFERROR(VLOOKUP(I13878,'DE-PARA'!B:D,3,0),VLOOKUP(I13878,'DE-PARA'!C:D,2,0)),"NÃO ENCONTRADO")</f>
        <v>Entrada Conta Aplicação (+)</v>
      </c>
      <c r="L13878" s="56" t="str">
        <f>VLOOKUP(K13878,'Base -Receita-Despesa'!$B:$AS,1,FALSE)</f>
        <v>ENTRADA CONTA APLICAÇÃO (+)</v>
      </c>
    </row>
    <row r="13879" spans="1:12" x14ac:dyDescent="0.3">
      <c r="A13879" s="286" t="str">
        <f t="shared" ref="A13879:A13942" si="434">IF(K13879="NÃO ENCONTRADO",0,RIGHT(D13879,4))</f>
        <v>2019</v>
      </c>
      <c r="B13879" s="205" t="s">
        <v>681</v>
      </c>
      <c r="C13879" s="205" t="s">
        <v>680</v>
      </c>
      <c r="D13879" s="72" t="str">
        <f t="shared" si="433"/>
        <v>out/2019</v>
      </c>
      <c r="E13879" s="206">
        <v>43768</v>
      </c>
      <c r="F13879" s="205" t="s">
        <v>1606</v>
      </c>
      <c r="G13879" s="205" t="s">
        <v>284</v>
      </c>
      <c r="H13879" s="209" t="s">
        <v>1876</v>
      </c>
      <c r="I13879" s="207" t="s">
        <v>201</v>
      </c>
      <c r="J13879" s="208">
        <v>-2221153.39</v>
      </c>
      <c r="K13879" s="79" t="str">
        <f>IFERROR(IFERROR(VLOOKUP(I13879,'DE-PARA'!B:D,3,0),VLOOKUP(I13879,'DE-PARA'!C:D,2,0)),"NÃO ENCONTRADO")</f>
        <v>Saídas Da C/A Por Regates (-)</v>
      </c>
      <c r="L13879" s="56" t="str">
        <f>VLOOKUP(K13879,'Base -Receita-Despesa'!$B:$AS,1,FALSE)</f>
        <v>SAÍDAS DA C/A POR REGATES (-)</v>
      </c>
    </row>
    <row r="13880" spans="1:12" x14ac:dyDescent="0.3">
      <c r="A13880" s="286" t="str">
        <f t="shared" si="434"/>
        <v>2019</v>
      </c>
      <c r="B13880" s="205" t="s">
        <v>681</v>
      </c>
      <c r="C13880" s="205" t="s">
        <v>680</v>
      </c>
      <c r="D13880" s="72" t="str">
        <f t="shared" si="433"/>
        <v>out/2019</v>
      </c>
      <c r="E13880" s="206">
        <v>43768</v>
      </c>
      <c r="F13880" s="205" t="s">
        <v>140</v>
      </c>
      <c r="G13880" s="205" t="s">
        <v>284</v>
      </c>
      <c r="H13880" s="209" t="s">
        <v>140</v>
      </c>
      <c r="I13880" s="207" t="s">
        <v>224</v>
      </c>
      <c r="J13880" s="208">
        <v>2378726.11</v>
      </c>
      <c r="K13880" s="79" t="str">
        <f>IFERROR(IFERROR(VLOOKUP(I13880,'DE-PARA'!B:D,3,0),VLOOKUP(I13880,'DE-PARA'!C:D,2,0)),"NÃO ENCONTRADO")</f>
        <v>Repasses Contrato de Gestão</v>
      </c>
      <c r="L13880" s="56" t="str">
        <f>VLOOKUP(K13880,'Base -Receita-Despesa'!$B:$AS,1,FALSE)</f>
        <v>Repasses Contrato de Gestão</v>
      </c>
    </row>
    <row r="13881" spans="1:12" x14ac:dyDescent="0.3">
      <c r="A13881" s="286" t="str">
        <f t="shared" si="434"/>
        <v>2019</v>
      </c>
      <c r="B13881" s="205" t="s">
        <v>681</v>
      </c>
      <c r="C13881" s="205" t="s">
        <v>680</v>
      </c>
      <c r="D13881" s="72" t="str">
        <f t="shared" si="433"/>
        <v>out/2019</v>
      </c>
      <c r="E13881" s="206">
        <v>43768</v>
      </c>
      <c r="F13881" s="205" t="s">
        <v>140</v>
      </c>
      <c r="G13881" s="205" t="s">
        <v>284</v>
      </c>
      <c r="H13881" s="209" t="s">
        <v>140</v>
      </c>
      <c r="I13881" s="207" t="s">
        <v>224</v>
      </c>
      <c r="J13881" s="208">
        <v>343424.7</v>
      </c>
      <c r="K13881" s="79" t="str">
        <f>IFERROR(IFERROR(VLOOKUP(I13881,'DE-PARA'!B:D,3,0),VLOOKUP(I13881,'DE-PARA'!C:D,2,0)),"NÃO ENCONTRADO")</f>
        <v>Repasses Contrato de Gestão</v>
      </c>
      <c r="L13881" s="56" t="str">
        <f>VLOOKUP(K13881,'Base -Receita-Despesa'!$B:$AS,1,FALSE)</f>
        <v>Repasses Contrato de Gestão</v>
      </c>
    </row>
    <row r="13882" spans="1:12" x14ac:dyDescent="0.3">
      <c r="A13882" s="286" t="str">
        <f t="shared" si="434"/>
        <v>2019</v>
      </c>
      <c r="B13882" s="205" t="s">
        <v>681</v>
      </c>
      <c r="C13882" s="205" t="s">
        <v>680</v>
      </c>
      <c r="D13882" s="72" t="str">
        <f t="shared" si="433"/>
        <v>out/2019</v>
      </c>
      <c r="E13882" s="206">
        <v>43768</v>
      </c>
      <c r="F13882" s="205" t="s">
        <v>200</v>
      </c>
      <c r="G13882" s="205" t="s">
        <v>284</v>
      </c>
      <c r="H13882" s="209" t="s">
        <v>1875</v>
      </c>
      <c r="I13882" s="207" t="s">
        <v>123</v>
      </c>
      <c r="J13882" s="208">
        <v>-500000</v>
      </c>
      <c r="K13882" s="79" t="str">
        <f>IFERROR(IFERROR(VLOOKUP(I13882,'DE-PARA'!B:D,3,0),VLOOKUP(I13882,'DE-PARA'!C:D,2,0)),"NÃO ENCONTRADO")</f>
        <v>TEV – Transferências Entre Contas (Entradas)</v>
      </c>
      <c r="L13882" s="56" t="str">
        <f>VLOOKUP(K13882,'Base -Receita-Despesa'!$B:$AS,1,FALSE)</f>
        <v>TEV – Transferências Entre Contas (Entradas)</v>
      </c>
    </row>
    <row r="13883" spans="1:12" x14ac:dyDescent="0.3">
      <c r="A13883" s="286" t="str">
        <f t="shared" si="434"/>
        <v>2019</v>
      </c>
      <c r="B13883" s="205" t="s">
        <v>681</v>
      </c>
      <c r="C13883" s="205" t="s">
        <v>680</v>
      </c>
      <c r="D13883" s="72" t="str">
        <f t="shared" si="433"/>
        <v>out/2019</v>
      </c>
      <c r="E13883" s="206">
        <v>43768</v>
      </c>
      <c r="F13883" s="205" t="s">
        <v>209</v>
      </c>
      <c r="G13883" s="205" t="s">
        <v>284</v>
      </c>
      <c r="H13883" s="209" t="s">
        <v>295</v>
      </c>
      <c r="I13883" s="207" t="s">
        <v>2125</v>
      </c>
      <c r="J13883" s="207">
        <v>-36.5</v>
      </c>
      <c r="K13883" s="79" t="str">
        <f>IFERROR(IFERROR(VLOOKUP(I13883,'DE-PARA'!B:D,3,0),VLOOKUP(I13883,'DE-PARA'!C:D,2,0)),"NÃO ENCONTRADO")</f>
        <v>Outras Saídas</v>
      </c>
      <c r="L13883" s="56" t="str">
        <f>VLOOKUP(K13883,'Base -Receita-Despesa'!$B:$AS,1,FALSE)</f>
        <v>Outras Saídas</v>
      </c>
    </row>
    <row r="13884" spans="1:12" x14ac:dyDescent="0.3">
      <c r="A13884" s="286" t="str">
        <f t="shared" si="434"/>
        <v>2019</v>
      </c>
      <c r="B13884" s="205" t="s">
        <v>679</v>
      </c>
      <c r="C13884" s="205" t="s">
        <v>680</v>
      </c>
      <c r="D13884" s="72" t="str">
        <f t="shared" si="433"/>
        <v>out/2019</v>
      </c>
      <c r="E13884" s="206">
        <v>43768</v>
      </c>
      <c r="F13884" s="205">
        <v>41690</v>
      </c>
      <c r="G13884" s="205" t="s">
        <v>284</v>
      </c>
      <c r="H13884" s="207" t="s">
        <v>2397</v>
      </c>
      <c r="I13884" s="207" t="s">
        <v>188</v>
      </c>
      <c r="J13884" s="207">
        <v>-169</v>
      </c>
      <c r="K13884" s="79" t="str">
        <f>IFERROR(IFERROR(VLOOKUP(I13884,'DE-PARA'!B:D,3,0),VLOOKUP(I13884,'DE-PARA'!C:D,2,0)),"NÃO ENCONTRADO")</f>
        <v>Tributos, Taxas e Contribuições</v>
      </c>
      <c r="L13884" s="56" t="str">
        <f>VLOOKUP(K13884,'Base -Receita-Despesa'!$B:$AS,1,FALSE)</f>
        <v>Tributos, Taxas e Contribuições</v>
      </c>
    </row>
    <row r="13885" spans="1:12" x14ac:dyDescent="0.3">
      <c r="A13885" s="286" t="str">
        <f t="shared" si="434"/>
        <v>2019</v>
      </c>
      <c r="B13885" s="205" t="s">
        <v>679</v>
      </c>
      <c r="C13885" s="205" t="s">
        <v>680</v>
      </c>
      <c r="D13885" s="72" t="str">
        <f t="shared" si="433"/>
        <v>out/2019</v>
      </c>
      <c r="E13885" s="206">
        <v>43768</v>
      </c>
      <c r="F13885" s="205">
        <v>225</v>
      </c>
      <c r="G13885" s="205" t="s">
        <v>284</v>
      </c>
      <c r="H13885" s="207" t="s">
        <v>2104</v>
      </c>
      <c r="I13885" s="207" t="s">
        <v>232</v>
      </c>
      <c r="J13885" s="208">
        <v>-27310.15</v>
      </c>
      <c r="K13885" s="79" t="str">
        <f>IFERROR(IFERROR(VLOOKUP(I13885,'DE-PARA'!B:D,3,0),VLOOKUP(I13885,'DE-PARA'!C:D,2,0)),"NÃO ENCONTRADO")</f>
        <v>Pessoal</v>
      </c>
      <c r="L13885" s="56" t="str">
        <f>VLOOKUP(K13885,'Base -Receita-Despesa'!$B:$AS,1,FALSE)</f>
        <v>Pessoal</v>
      </c>
    </row>
    <row r="13886" spans="1:12" x14ac:dyDescent="0.3">
      <c r="A13886" s="286" t="str">
        <f t="shared" si="434"/>
        <v>2019</v>
      </c>
      <c r="B13886" s="205" t="s">
        <v>679</v>
      </c>
      <c r="C13886" s="205" t="s">
        <v>680</v>
      </c>
      <c r="D13886" s="72" t="str">
        <f t="shared" si="433"/>
        <v>out/2019</v>
      </c>
      <c r="E13886" s="206">
        <v>43768</v>
      </c>
      <c r="F13886" s="205">
        <v>179</v>
      </c>
      <c r="G13886" s="205" t="s">
        <v>284</v>
      </c>
      <c r="H13886" s="207" t="s">
        <v>1342</v>
      </c>
      <c r="I13886" s="207" t="s">
        <v>232</v>
      </c>
      <c r="J13886" s="208">
        <v>-337630</v>
      </c>
      <c r="K13886" s="79" t="str">
        <f>IFERROR(IFERROR(VLOOKUP(I13886,'DE-PARA'!B:D,3,0),VLOOKUP(I13886,'DE-PARA'!C:D,2,0)),"NÃO ENCONTRADO")</f>
        <v>Pessoal</v>
      </c>
      <c r="L13886" s="56" t="str">
        <f>VLOOKUP(K13886,'Base -Receita-Despesa'!$B:$AS,1,FALSE)</f>
        <v>Pessoal</v>
      </c>
    </row>
    <row r="13887" spans="1:12" x14ac:dyDescent="0.3">
      <c r="A13887" s="286" t="str">
        <f t="shared" si="434"/>
        <v>2019</v>
      </c>
      <c r="B13887" s="205" t="s">
        <v>679</v>
      </c>
      <c r="C13887" s="205" t="s">
        <v>680</v>
      </c>
      <c r="D13887" s="72" t="str">
        <f t="shared" si="433"/>
        <v>out/2019</v>
      </c>
      <c r="E13887" s="206">
        <v>43768</v>
      </c>
      <c r="F13887" s="205">
        <v>178</v>
      </c>
      <c r="G13887" s="205" t="s">
        <v>284</v>
      </c>
      <c r="H13887" s="207" t="s">
        <v>1342</v>
      </c>
      <c r="I13887" s="207" t="s">
        <v>232</v>
      </c>
      <c r="J13887" s="208">
        <v>-63972</v>
      </c>
      <c r="K13887" s="79" t="str">
        <f>IFERROR(IFERROR(VLOOKUP(I13887,'DE-PARA'!B:D,3,0),VLOOKUP(I13887,'DE-PARA'!C:D,2,0)),"NÃO ENCONTRADO")</f>
        <v>Pessoal</v>
      </c>
      <c r="L13887" s="56" t="str">
        <f>VLOOKUP(K13887,'Base -Receita-Despesa'!$B:$AS,1,FALSE)</f>
        <v>Pessoal</v>
      </c>
    </row>
    <row r="13888" spans="1:12" x14ac:dyDescent="0.3">
      <c r="A13888" s="286" t="str">
        <f t="shared" si="434"/>
        <v>2019</v>
      </c>
      <c r="B13888" s="205" t="s">
        <v>679</v>
      </c>
      <c r="C13888" s="205" t="s">
        <v>680</v>
      </c>
      <c r="D13888" s="72" t="str">
        <f t="shared" si="433"/>
        <v>out/2019</v>
      </c>
      <c r="E13888" s="206">
        <v>43768</v>
      </c>
      <c r="F13888" s="205" t="s">
        <v>2172</v>
      </c>
      <c r="G13888" s="205" t="s">
        <v>284</v>
      </c>
      <c r="H13888" s="207" t="s">
        <v>2398</v>
      </c>
      <c r="I13888" s="207" t="s">
        <v>128</v>
      </c>
      <c r="J13888" s="208">
        <v>-2604.4299999999998</v>
      </c>
      <c r="K13888" s="79" t="str">
        <f>IFERROR(IFERROR(VLOOKUP(I13888,'DE-PARA'!B:D,3,0),VLOOKUP(I13888,'DE-PARA'!C:D,2,0)),"NÃO ENCONTRADO")</f>
        <v>Pessoal</v>
      </c>
      <c r="L13888" s="56" t="str">
        <f>VLOOKUP(K13888,'Base -Receita-Despesa'!$B:$AS,1,FALSE)</f>
        <v>Pessoal</v>
      </c>
    </row>
    <row r="13889" spans="1:12" x14ac:dyDescent="0.3">
      <c r="A13889" s="286" t="str">
        <f t="shared" si="434"/>
        <v>2019</v>
      </c>
      <c r="B13889" s="205" t="s">
        <v>679</v>
      </c>
      <c r="C13889" s="205" t="s">
        <v>680</v>
      </c>
      <c r="D13889" s="72" t="str">
        <f t="shared" si="433"/>
        <v>out/2019</v>
      </c>
      <c r="E13889" s="206">
        <v>43768</v>
      </c>
      <c r="F13889" s="205" t="s">
        <v>2172</v>
      </c>
      <c r="G13889" s="205" t="s">
        <v>284</v>
      </c>
      <c r="H13889" s="207" t="s">
        <v>1251</v>
      </c>
      <c r="I13889" s="207" t="s">
        <v>128</v>
      </c>
      <c r="J13889" s="208">
        <v>-2604.4299999999998</v>
      </c>
      <c r="K13889" s="79" t="str">
        <f>IFERROR(IFERROR(VLOOKUP(I13889,'DE-PARA'!B:D,3,0),VLOOKUP(I13889,'DE-PARA'!C:D,2,0)),"NÃO ENCONTRADO")</f>
        <v>Pessoal</v>
      </c>
      <c r="L13889" s="56" t="str">
        <f>VLOOKUP(K13889,'Base -Receita-Despesa'!$B:$AS,1,FALSE)</f>
        <v>Pessoal</v>
      </c>
    </row>
    <row r="13890" spans="1:12" x14ac:dyDescent="0.3">
      <c r="A13890" s="286" t="str">
        <f t="shared" si="434"/>
        <v>2019</v>
      </c>
      <c r="B13890" s="205" t="s">
        <v>679</v>
      </c>
      <c r="C13890" s="205" t="s">
        <v>680</v>
      </c>
      <c r="D13890" s="72" t="str">
        <f t="shared" si="433"/>
        <v>out/2019</v>
      </c>
      <c r="E13890" s="206">
        <v>43768</v>
      </c>
      <c r="F13890" s="205" t="s">
        <v>2172</v>
      </c>
      <c r="G13890" s="205" t="s">
        <v>284</v>
      </c>
      <c r="H13890" s="207" t="s">
        <v>2399</v>
      </c>
      <c r="I13890" s="207" t="s">
        <v>128</v>
      </c>
      <c r="J13890" s="208">
        <v>-3653.03</v>
      </c>
      <c r="K13890" s="79" t="str">
        <f>IFERROR(IFERROR(VLOOKUP(I13890,'DE-PARA'!B:D,3,0),VLOOKUP(I13890,'DE-PARA'!C:D,2,0)),"NÃO ENCONTRADO")</f>
        <v>Pessoal</v>
      </c>
      <c r="L13890" s="56" t="str">
        <f>VLOOKUP(K13890,'Base -Receita-Despesa'!$B:$AS,1,FALSE)</f>
        <v>Pessoal</v>
      </c>
    </row>
    <row r="13891" spans="1:12" x14ac:dyDescent="0.3">
      <c r="A13891" s="286" t="str">
        <f t="shared" si="434"/>
        <v>2019</v>
      </c>
      <c r="B13891" s="205" t="s">
        <v>679</v>
      </c>
      <c r="C13891" s="205" t="s">
        <v>680</v>
      </c>
      <c r="D13891" s="72" t="str">
        <f t="shared" si="433"/>
        <v>out/2019</v>
      </c>
      <c r="E13891" s="206">
        <v>43768</v>
      </c>
      <c r="F13891" s="205" t="s">
        <v>2172</v>
      </c>
      <c r="G13891" s="205" t="s">
        <v>284</v>
      </c>
      <c r="H13891" s="207" t="s">
        <v>1256</v>
      </c>
      <c r="I13891" s="207" t="s">
        <v>128</v>
      </c>
      <c r="J13891" s="207">
        <v>-977.63</v>
      </c>
      <c r="K13891" s="79" t="str">
        <f>IFERROR(IFERROR(VLOOKUP(I13891,'DE-PARA'!B:D,3,0),VLOOKUP(I13891,'DE-PARA'!C:D,2,0)),"NÃO ENCONTRADO")</f>
        <v>Pessoal</v>
      </c>
      <c r="L13891" s="56" t="str">
        <f>VLOOKUP(K13891,'Base -Receita-Despesa'!$B:$AS,1,FALSE)</f>
        <v>Pessoal</v>
      </c>
    </row>
    <row r="13892" spans="1:12" x14ac:dyDescent="0.3">
      <c r="A13892" s="286" t="str">
        <f t="shared" si="434"/>
        <v>2019</v>
      </c>
      <c r="B13892" s="205" t="s">
        <v>679</v>
      </c>
      <c r="C13892" s="205" t="s">
        <v>680</v>
      </c>
      <c r="D13892" s="72" t="str">
        <f t="shared" ref="D13892:D13955" si="435">TEXT(E13892,"mmm/aaaa")</f>
        <v>out/2019</v>
      </c>
      <c r="E13892" s="206">
        <v>43768</v>
      </c>
      <c r="F13892" s="205" t="s">
        <v>2172</v>
      </c>
      <c r="G13892" s="205" t="s">
        <v>284</v>
      </c>
      <c r="H13892" s="207" t="s">
        <v>2400</v>
      </c>
      <c r="I13892" s="207" t="s">
        <v>128</v>
      </c>
      <c r="J13892" s="208">
        <v>-2632.87</v>
      </c>
      <c r="K13892" s="79" t="str">
        <f>IFERROR(IFERROR(VLOOKUP(I13892,'DE-PARA'!B:D,3,0),VLOOKUP(I13892,'DE-PARA'!C:D,2,0)),"NÃO ENCONTRADO")</f>
        <v>Pessoal</v>
      </c>
      <c r="L13892" s="56" t="str">
        <f>VLOOKUP(K13892,'Base -Receita-Despesa'!$B:$AS,1,FALSE)</f>
        <v>Pessoal</v>
      </c>
    </row>
    <row r="13893" spans="1:12" x14ac:dyDescent="0.3">
      <c r="A13893" s="286" t="str">
        <f t="shared" si="434"/>
        <v>2019</v>
      </c>
      <c r="B13893" s="205" t="s">
        <v>679</v>
      </c>
      <c r="C13893" s="205" t="s">
        <v>680</v>
      </c>
      <c r="D13893" s="72" t="str">
        <f t="shared" si="435"/>
        <v>out/2019</v>
      </c>
      <c r="E13893" s="206">
        <v>43768</v>
      </c>
      <c r="F13893" s="205" t="s">
        <v>2172</v>
      </c>
      <c r="G13893" s="205" t="s">
        <v>284</v>
      </c>
      <c r="H13893" s="207" t="s">
        <v>1176</v>
      </c>
      <c r="I13893" s="207" t="s">
        <v>128</v>
      </c>
      <c r="J13893" s="208">
        <v>-2650.42</v>
      </c>
      <c r="K13893" s="79" t="str">
        <f>IFERROR(IFERROR(VLOOKUP(I13893,'DE-PARA'!B:D,3,0),VLOOKUP(I13893,'DE-PARA'!C:D,2,0)),"NÃO ENCONTRADO")</f>
        <v>Pessoal</v>
      </c>
      <c r="L13893" s="56" t="str">
        <f>VLOOKUP(K13893,'Base -Receita-Despesa'!$B:$AS,1,FALSE)</f>
        <v>Pessoal</v>
      </c>
    </row>
    <row r="13894" spans="1:12" x14ac:dyDescent="0.3">
      <c r="A13894" s="286" t="str">
        <f t="shared" si="434"/>
        <v>2019</v>
      </c>
      <c r="B13894" s="205" t="s">
        <v>679</v>
      </c>
      <c r="C13894" s="205" t="s">
        <v>680</v>
      </c>
      <c r="D13894" s="72" t="str">
        <f t="shared" si="435"/>
        <v>out/2019</v>
      </c>
      <c r="E13894" s="206">
        <v>43768</v>
      </c>
      <c r="F13894" s="205" t="s">
        <v>2172</v>
      </c>
      <c r="G13894" s="205" t="s">
        <v>284</v>
      </c>
      <c r="H13894" s="207" t="s">
        <v>803</v>
      </c>
      <c r="I13894" s="207" t="s">
        <v>128</v>
      </c>
      <c r="J13894" s="208">
        <v>-2249.5</v>
      </c>
      <c r="K13894" s="79" t="str">
        <f>IFERROR(IFERROR(VLOOKUP(I13894,'DE-PARA'!B:D,3,0),VLOOKUP(I13894,'DE-PARA'!C:D,2,0)),"NÃO ENCONTRADO")</f>
        <v>Pessoal</v>
      </c>
      <c r="L13894" s="56" t="str">
        <f>VLOOKUP(K13894,'Base -Receita-Despesa'!$B:$AS,1,FALSE)</f>
        <v>Pessoal</v>
      </c>
    </row>
    <row r="13895" spans="1:12" x14ac:dyDescent="0.3">
      <c r="A13895" s="286" t="str">
        <f t="shared" si="434"/>
        <v>2019</v>
      </c>
      <c r="B13895" s="205" t="s">
        <v>679</v>
      </c>
      <c r="C13895" s="205" t="s">
        <v>680</v>
      </c>
      <c r="D13895" s="72" t="str">
        <f t="shared" si="435"/>
        <v>out/2019</v>
      </c>
      <c r="E13895" s="206">
        <v>43768</v>
      </c>
      <c r="F13895" s="205" t="s">
        <v>2172</v>
      </c>
      <c r="G13895" s="205" t="s">
        <v>284</v>
      </c>
      <c r="H13895" s="207" t="s">
        <v>295</v>
      </c>
      <c r="I13895" s="207" t="s">
        <v>2125</v>
      </c>
      <c r="J13895" s="207">
        <v>-9.5</v>
      </c>
      <c r="K13895" s="79" t="str">
        <f>IFERROR(IFERROR(VLOOKUP(I13895,'DE-PARA'!B:D,3,0),VLOOKUP(I13895,'DE-PARA'!C:D,2,0)),"NÃO ENCONTRADO")</f>
        <v>Outras Saídas</v>
      </c>
      <c r="L13895" s="56" t="str">
        <f>VLOOKUP(K13895,'Base -Receita-Despesa'!$B:$AS,1,FALSE)</f>
        <v>Outras Saídas</v>
      </c>
    </row>
    <row r="13896" spans="1:12" x14ac:dyDescent="0.3">
      <c r="A13896" s="286" t="str">
        <f t="shared" si="434"/>
        <v>2019</v>
      </c>
      <c r="B13896" s="205" t="s">
        <v>679</v>
      </c>
      <c r="C13896" s="205" t="s">
        <v>680</v>
      </c>
      <c r="D13896" s="72" t="str">
        <f t="shared" si="435"/>
        <v>out/2019</v>
      </c>
      <c r="E13896" s="206">
        <v>43768</v>
      </c>
      <c r="F13896" s="205" t="s">
        <v>2172</v>
      </c>
      <c r="G13896" s="205" t="s">
        <v>284</v>
      </c>
      <c r="H13896" s="207" t="s">
        <v>295</v>
      </c>
      <c r="I13896" s="207" t="s">
        <v>2125</v>
      </c>
      <c r="J13896" s="207">
        <v>-9.5</v>
      </c>
      <c r="K13896" s="79" t="str">
        <f>IFERROR(IFERROR(VLOOKUP(I13896,'DE-PARA'!B:D,3,0),VLOOKUP(I13896,'DE-PARA'!C:D,2,0)),"NÃO ENCONTRADO")</f>
        <v>Outras Saídas</v>
      </c>
      <c r="L13896" s="56" t="str">
        <f>VLOOKUP(K13896,'Base -Receita-Despesa'!$B:$AS,1,FALSE)</f>
        <v>Outras Saídas</v>
      </c>
    </row>
    <row r="13897" spans="1:12" x14ac:dyDescent="0.3">
      <c r="A13897" s="286" t="str">
        <f t="shared" si="434"/>
        <v>2019</v>
      </c>
      <c r="B13897" s="205" t="s">
        <v>679</v>
      </c>
      <c r="C13897" s="205" t="s">
        <v>680</v>
      </c>
      <c r="D13897" s="72" t="str">
        <f t="shared" si="435"/>
        <v>out/2019</v>
      </c>
      <c r="E13897" s="206">
        <v>43768</v>
      </c>
      <c r="F13897" s="205" t="s">
        <v>2172</v>
      </c>
      <c r="G13897" s="205" t="s">
        <v>284</v>
      </c>
      <c r="H13897" s="207" t="s">
        <v>295</v>
      </c>
      <c r="I13897" s="207" t="s">
        <v>2125</v>
      </c>
      <c r="J13897" s="207">
        <v>-9.5</v>
      </c>
      <c r="K13897" s="79" t="str">
        <f>IFERROR(IFERROR(VLOOKUP(I13897,'DE-PARA'!B:D,3,0),VLOOKUP(I13897,'DE-PARA'!C:D,2,0)),"NÃO ENCONTRADO")</f>
        <v>Outras Saídas</v>
      </c>
      <c r="L13897" s="56" t="str">
        <f>VLOOKUP(K13897,'Base -Receita-Despesa'!$B:$AS,1,FALSE)</f>
        <v>Outras Saídas</v>
      </c>
    </row>
    <row r="13898" spans="1:12" x14ac:dyDescent="0.3">
      <c r="A13898" s="286" t="str">
        <f t="shared" si="434"/>
        <v>2019</v>
      </c>
      <c r="B13898" s="205" t="s">
        <v>679</v>
      </c>
      <c r="C13898" s="205" t="s">
        <v>680</v>
      </c>
      <c r="D13898" s="72" t="str">
        <f t="shared" si="435"/>
        <v>out/2019</v>
      </c>
      <c r="E13898" s="206">
        <v>43768</v>
      </c>
      <c r="F13898" s="205" t="s">
        <v>2172</v>
      </c>
      <c r="G13898" s="205" t="s">
        <v>284</v>
      </c>
      <c r="H13898" s="207" t="s">
        <v>203</v>
      </c>
      <c r="I13898" s="207" t="s">
        <v>289</v>
      </c>
      <c r="J13898" s="208">
        <v>17322.310000000001</v>
      </c>
      <c r="K13898" s="79" t="str">
        <f>IFERROR(IFERROR(VLOOKUP(I13898,'DE-PARA'!B:D,3,0),VLOOKUP(I13898,'DE-PARA'!C:D,2,0)),"NÃO ENCONTRADO")</f>
        <v>Entrada Conta Aplicação (+)</v>
      </c>
      <c r="L13898" s="56" t="str">
        <f>VLOOKUP(K13898,'Base -Receita-Despesa'!$B:$AS,1,FALSE)</f>
        <v>ENTRADA CONTA APLICAÇÃO (+)</v>
      </c>
    </row>
    <row r="13899" spans="1:12" x14ac:dyDescent="0.3">
      <c r="A13899" s="286" t="str">
        <f t="shared" si="434"/>
        <v>2019</v>
      </c>
      <c r="B13899" s="205" t="s">
        <v>679</v>
      </c>
      <c r="C13899" s="205" t="s">
        <v>680</v>
      </c>
      <c r="D13899" s="72" t="str">
        <f t="shared" si="435"/>
        <v>out/2019</v>
      </c>
      <c r="E13899" s="206">
        <v>43768</v>
      </c>
      <c r="F13899" s="205" t="s">
        <v>1606</v>
      </c>
      <c r="G13899" s="205" t="s">
        <v>284</v>
      </c>
      <c r="H13899" s="207" t="s">
        <v>1876</v>
      </c>
      <c r="I13899" s="207" t="s">
        <v>201</v>
      </c>
      <c r="J13899" s="208">
        <v>-70840.350000000006</v>
      </c>
      <c r="K13899" s="79" t="str">
        <f>IFERROR(IFERROR(VLOOKUP(I13899,'DE-PARA'!B:D,3,0),VLOOKUP(I13899,'DE-PARA'!C:D,2,0)),"NÃO ENCONTRADO")</f>
        <v>Saídas Da C/A Por Regates (-)</v>
      </c>
      <c r="L13899" s="56" t="str">
        <f>VLOOKUP(K13899,'Base -Receita-Despesa'!$B:$AS,1,FALSE)</f>
        <v>SAÍDAS DA C/A POR REGATES (-)</v>
      </c>
    </row>
    <row r="13900" spans="1:12" x14ac:dyDescent="0.3">
      <c r="A13900" s="286" t="str">
        <f t="shared" si="434"/>
        <v>2019</v>
      </c>
      <c r="B13900" s="205" t="s">
        <v>679</v>
      </c>
      <c r="C13900" s="205" t="s">
        <v>680</v>
      </c>
      <c r="D13900" s="72" t="str">
        <f t="shared" si="435"/>
        <v>out/2019</v>
      </c>
      <c r="E13900" s="206">
        <v>43768</v>
      </c>
      <c r="F13900" s="205" t="s">
        <v>200</v>
      </c>
      <c r="G13900" s="205" t="s">
        <v>284</v>
      </c>
      <c r="H13900" s="207" t="s">
        <v>1875</v>
      </c>
      <c r="I13900" s="207" t="s">
        <v>123</v>
      </c>
      <c r="J13900" s="208">
        <v>500000</v>
      </c>
      <c r="K13900" s="79" t="str">
        <f>IFERROR(IFERROR(VLOOKUP(I13900,'DE-PARA'!B:D,3,0),VLOOKUP(I13900,'DE-PARA'!C:D,2,0)),"NÃO ENCONTRADO")</f>
        <v>TEV – Transferências Entre Contas (Entradas)</v>
      </c>
      <c r="L13900" s="56" t="str">
        <f>VLOOKUP(K13900,'Base -Receita-Despesa'!$B:$AS,1,FALSE)</f>
        <v>TEV – Transferências Entre Contas (Entradas)</v>
      </c>
    </row>
    <row r="13901" spans="1:12" x14ac:dyDescent="0.3">
      <c r="A13901" s="286" t="str">
        <f t="shared" si="434"/>
        <v>2019</v>
      </c>
      <c r="B13901" s="205" t="s">
        <v>679</v>
      </c>
      <c r="C13901" s="205" t="s">
        <v>680</v>
      </c>
      <c r="D13901" s="72" t="str">
        <f t="shared" si="435"/>
        <v>out/2019</v>
      </c>
      <c r="E13901" s="206">
        <v>43769</v>
      </c>
      <c r="F13901" s="205" t="s">
        <v>200</v>
      </c>
      <c r="G13901" s="205" t="s">
        <v>284</v>
      </c>
      <c r="H13901" s="207" t="s">
        <v>1875</v>
      </c>
      <c r="I13901" s="207" t="s">
        <v>123</v>
      </c>
      <c r="J13901" s="208">
        <v>500000</v>
      </c>
      <c r="K13901" s="79" t="str">
        <f>IFERROR(IFERROR(VLOOKUP(I13901,'DE-PARA'!B:D,3,0),VLOOKUP(I13901,'DE-PARA'!C:D,2,0)),"NÃO ENCONTRADO")</f>
        <v>TEV – Transferências Entre Contas (Entradas)</v>
      </c>
      <c r="L13901" s="56" t="str">
        <f>VLOOKUP(K13901,'Base -Receita-Despesa'!$B:$AS,1,FALSE)</f>
        <v>TEV – Transferências Entre Contas (Entradas)</v>
      </c>
    </row>
    <row r="13902" spans="1:12" x14ac:dyDescent="0.3">
      <c r="A13902" s="286" t="str">
        <f t="shared" si="434"/>
        <v>2019</v>
      </c>
      <c r="B13902" s="205" t="s">
        <v>679</v>
      </c>
      <c r="C13902" s="205" t="s">
        <v>680</v>
      </c>
      <c r="D13902" s="72" t="str">
        <f t="shared" si="435"/>
        <v>out/2019</v>
      </c>
      <c r="E13902" s="206">
        <v>43769</v>
      </c>
      <c r="F13902" s="205">
        <v>310810</v>
      </c>
      <c r="G13902" s="205" t="s">
        <v>284</v>
      </c>
      <c r="H13902" s="207" t="s">
        <v>2401</v>
      </c>
      <c r="I13902" s="207" t="s">
        <v>139</v>
      </c>
      <c r="J13902" s="207">
        <v>12.67</v>
      </c>
      <c r="K13902" s="79" t="str">
        <f>IFERROR(IFERROR(VLOOKUP(I13902,'DE-PARA'!B:D,3,0),VLOOKUP(I13902,'DE-PARA'!C:D,2,0)),"NÃO ENCONTRADO")</f>
        <v>Outras Saídas</v>
      </c>
      <c r="L13902" s="56" t="str">
        <f>VLOOKUP(K13902,'Base -Receita-Despesa'!$B:$AS,1,FALSE)</f>
        <v>Outras Saídas</v>
      </c>
    </row>
    <row r="13903" spans="1:12" x14ac:dyDescent="0.3">
      <c r="A13903" s="286" t="str">
        <f t="shared" si="434"/>
        <v>2019</v>
      </c>
      <c r="B13903" s="205" t="s">
        <v>679</v>
      </c>
      <c r="C13903" s="205" t="s">
        <v>680</v>
      </c>
      <c r="D13903" s="72" t="str">
        <f t="shared" si="435"/>
        <v>out/2019</v>
      </c>
      <c r="E13903" s="206">
        <v>43769</v>
      </c>
      <c r="F13903" s="205" t="s">
        <v>2172</v>
      </c>
      <c r="G13903" s="205" t="s">
        <v>284</v>
      </c>
      <c r="H13903" s="207" t="s">
        <v>2402</v>
      </c>
      <c r="I13903" s="207" t="s">
        <v>128</v>
      </c>
      <c r="J13903" s="207">
        <v>-37.369999999999997</v>
      </c>
      <c r="K13903" s="79" t="str">
        <f>IFERROR(IFERROR(VLOOKUP(I13903,'DE-PARA'!B:D,3,0),VLOOKUP(I13903,'DE-PARA'!C:D,2,0)),"NÃO ENCONTRADO")</f>
        <v>Pessoal</v>
      </c>
      <c r="L13903" s="56" t="str">
        <f>VLOOKUP(K13903,'Base -Receita-Despesa'!$B:$AS,1,FALSE)</f>
        <v>Pessoal</v>
      </c>
    </row>
    <row r="13904" spans="1:12" x14ac:dyDescent="0.3">
      <c r="A13904" s="286" t="str">
        <f t="shared" si="434"/>
        <v>2019</v>
      </c>
      <c r="B13904" s="205" t="s">
        <v>679</v>
      </c>
      <c r="C13904" s="205" t="s">
        <v>680</v>
      </c>
      <c r="D13904" s="72" t="str">
        <f t="shared" si="435"/>
        <v>out/2019</v>
      </c>
      <c r="E13904" s="206">
        <v>43769</v>
      </c>
      <c r="F13904" s="205" t="s">
        <v>2172</v>
      </c>
      <c r="G13904" s="205" t="s">
        <v>284</v>
      </c>
      <c r="H13904" s="207" t="s">
        <v>2402</v>
      </c>
      <c r="I13904" s="207" t="s">
        <v>128</v>
      </c>
      <c r="J13904" s="208">
        <v>-2879.02</v>
      </c>
      <c r="K13904" s="79" t="str">
        <f>IFERROR(IFERROR(VLOOKUP(I13904,'DE-PARA'!B:D,3,0),VLOOKUP(I13904,'DE-PARA'!C:D,2,0)),"NÃO ENCONTRADO")</f>
        <v>Pessoal</v>
      </c>
      <c r="L13904" s="56" t="str">
        <f>VLOOKUP(K13904,'Base -Receita-Despesa'!$B:$AS,1,FALSE)</f>
        <v>Pessoal</v>
      </c>
    </row>
    <row r="13905" spans="1:12" x14ac:dyDescent="0.3">
      <c r="A13905" s="286" t="str">
        <f t="shared" si="434"/>
        <v>2019</v>
      </c>
      <c r="B13905" s="205" t="s">
        <v>679</v>
      </c>
      <c r="C13905" s="205" t="s">
        <v>680</v>
      </c>
      <c r="D13905" s="72" t="str">
        <f t="shared" si="435"/>
        <v>out/2019</v>
      </c>
      <c r="E13905" s="206">
        <v>43769</v>
      </c>
      <c r="F13905" s="205" t="s">
        <v>2172</v>
      </c>
      <c r="G13905" s="205" t="s">
        <v>284</v>
      </c>
      <c r="H13905" s="207" t="s">
        <v>2403</v>
      </c>
      <c r="I13905" s="207" t="s">
        <v>128</v>
      </c>
      <c r="J13905" s="208">
        <v>-1498.94</v>
      </c>
      <c r="K13905" s="79" t="str">
        <f>IFERROR(IFERROR(VLOOKUP(I13905,'DE-PARA'!B:D,3,0),VLOOKUP(I13905,'DE-PARA'!C:D,2,0)),"NÃO ENCONTRADO")</f>
        <v>Pessoal</v>
      </c>
      <c r="L13905" s="56" t="str">
        <f>VLOOKUP(K13905,'Base -Receita-Despesa'!$B:$AS,1,FALSE)</f>
        <v>Pessoal</v>
      </c>
    </row>
    <row r="13906" spans="1:12" x14ac:dyDescent="0.3">
      <c r="A13906" s="286" t="str">
        <f t="shared" si="434"/>
        <v>2019</v>
      </c>
      <c r="B13906" s="205" t="s">
        <v>679</v>
      </c>
      <c r="C13906" s="205" t="s">
        <v>680</v>
      </c>
      <c r="D13906" s="72" t="str">
        <f t="shared" si="435"/>
        <v>out/2019</v>
      </c>
      <c r="E13906" s="206">
        <v>43769</v>
      </c>
      <c r="F13906" s="205" t="s">
        <v>2172</v>
      </c>
      <c r="G13906" s="205" t="s">
        <v>284</v>
      </c>
      <c r="H13906" s="228" t="s">
        <v>935</v>
      </c>
      <c r="I13906" s="207" t="s">
        <v>128</v>
      </c>
      <c r="J13906" s="208">
        <v>-2242.0700000000002</v>
      </c>
      <c r="K13906" s="79" t="str">
        <f>IFERROR(IFERROR(VLOOKUP(I13906,'DE-PARA'!B:D,3,0),VLOOKUP(I13906,'DE-PARA'!C:D,2,0)),"NÃO ENCONTRADO")</f>
        <v>Pessoal</v>
      </c>
      <c r="L13906" s="56" t="str">
        <f>VLOOKUP(K13906,'Base -Receita-Despesa'!$B:$AS,1,FALSE)</f>
        <v>Pessoal</v>
      </c>
    </row>
    <row r="13907" spans="1:12" x14ac:dyDescent="0.3">
      <c r="A13907" s="286" t="str">
        <f t="shared" si="434"/>
        <v>2019</v>
      </c>
      <c r="B13907" s="205" t="s">
        <v>679</v>
      </c>
      <c r="C13907" s="205" t="s">
        <v>680</v>
      </c>
      <c r="D13907" s="72" t="str">
        <f t="shared" si="435"/>
        <v>out/2019</v>
      </c>
      <c r="E13907" s="206">
        <v>43769</v>
      </c>
      <c r="F13907" s="205" t="s">
        <v>2172</v>
      </c>
      <c r="G13907" s="205" t="s">
        <v>284</v>
      </c>
      <c r="H13907" s="207" t="s">
        <v>761</v>
      </c>
      <c r="I13907" s="207" t="s">
        <v>128</v>
      </c>
      <c r="J13907" s="208">
        <v>-3946.06</v>
      </c>
      <c r="K13907" s="79" t="str">
        <f>IFERROR(IFERROR(VLOOKUP(I13907,'DE-PARA'!B:D,3,0),VLOOKUP(I13907,'DE-PARA'!C:D,2,0)),"NÃO ENCONTRADO")</f>
        <v>Pessoal</v>
      </c>
      <c r="L13907" s="56" t="str">
        <f>VLOOKUP(K13907,'Base -Receita-Despesa'!$B:$AS,1,FALSE)</f>
        <v>Pessoal</v>
      </c>
    </row>
    <row r="13908" spans="1:12" x14ac:dyDescent="0.3">
      <c r="A13908" s="286" t="str">
        <f t="shared" si="434"/>
        <v>2019</v>
      </c>
      <c r="B13908" s="205" t="s">
        <v>679</v>
      </c>
      <c r="C13908" s="205" t="s">
        <v>680</v>
      </c>
      <c r="D13908" s="72" t="str">
        <f t="shared" si="435"/>
        <v>out/2019</v>
      </c>
      <c r="E13908" s="206">
        <v>43769</v>
      </c>
      <c r="F13908" s="205" t="s">
        <v>2172</v>
      </c>
      <c r="G13908" s="205" t="s">
        <v>284</v>
      </c>
      <c r="H13908" s="207" t="s">
        <v>2404</v>
      </c>
      <c r="I13908" s="207" t="s">
        <v>128</v>
      </c>
      <c r="J13908" s="208">
        <v>-3964.56</v>
      </c>
      <c r="K13908" s="79" t="str">
        <f>IFERROR(IFERROR(VLOOKUP(I13908,'DE-PARA'!B:D,3,0),VLOOKUP(I13908,'DE-PARA'!C:D,2,0)),"NÃO ENCONTRADO")</f>
        <v>Pessoal</v>
      </c>
      <c r="L13908" s="56" t="str">
        <f>VLOOKUP(K13908,'Base -Receita-Despesa'!$B:$AS,1,FALSE)</f>
        <v>Pessoal</v>
      </c>
    </row>
    <row r="13909" spans="1:12" x14ac:dyDescent="0.3">
      <c r="A13909" s="286" t="str">
        <f t="shared" si="434"/>
        <v>2019</v>
      </c>
      <c r="B13909" s="205" t="s">
        <v>679</v>
      </c>
      <c r="C13909" s="205" t="s">
        <v>680</v>
      </c>
      <c r="D13909" s="72" t="str">
        <f t="shared" si="435"/>
        <v>out/2019</v>
      </c>
      <c r="E13909" s="206">
        <v>43769</v>
      </c>
      <c r="F13909" s="205" t="s">
        <v>2172</v>
      </c>
      <c r="G13909" s="205" t="s">
        <v>284</v>
      </c>
      <c r="H13909" s="207" t="s">
        <v>792</v>
      </c>
      <c r="I13909" s="207" t="s">
        <v>128</v>
      </c>
      <c r="J13909" s="208">
        <v>-2487.15</v>
      </c>
      <c r="K13909" s="79" t="str">
        <f>IFERROR(IFERROR(VLOOKUP(I13909,'DE-PARA'!B:D,3,0),VLOOKUP(I13909,'DE-PARA'!C:D,2,0)),"NÃO ENCONTRADO")</f>
        <v>Pessoal</v>
      </c>
      <c r="L13909" s="56" t="str">
        <f>VLOOKUP(K13909,'Base -Receita-Despesa'!$B:$AS,1,FALSE)</f>
        <v>Pessoal</v>
      </c>
    </row>
    <row r="13910" spans="1:12" x14ac:dyDescent="0.3">
      <c r="A13910" s="286" t="str">
        <f t="shared" si="434"/>
        <v>2019</v>
      </c>
      <c r="B13910" s="205" t="s">
        <v>679</v>
      </c>
      <c r="C13910" s="205" t="s">
        <v>680</v>
      </c>
      <c r="D13910" s="72" t="str">
        <f t="shared" si="435"/>
        <v>out/2019</v>
      </c>
      <c r="E13910" s="206">
        <v>43769</v>
      </c>
      <c r="F13910" s="205" t="s">
        <v>2172</v>
      </c>
      <c r="G13910" s="205" t="s">
        <v>284</v>
      </c>
      <c r="H13910" s="207" t="s">
        <v>880</v>
      </c>
      <c r="I13910" s="207" t="s">
        <v>128</v>
      </c>
      <c r="J13910" s="208">
        <v>-2665.4</v>
      </c>
      <c r="K13910" s="79" t="str">
        <f>IFERROR(IFERROR(VLOOKUP(I13910,'DE-PARA'!B:D,3,0),VLOOKUP(I13910,'DE-PARA'!C:D,2,0)),"NÃO ENCONTRADO")</f>
        <v>Pessoal</v>
      </c>
      <c r="L13910" s="56" t="str">
        <f>VLOOKUP(K13910,'Base -Receita-Despesa'!$B:$AS,1,FALSE)</f>
        <v>Pessoal</v>
      </c>
    </row>
    <row r="13911" spans="1:12" x14ac:dyDescent="0.3">
      <c r="A13911" s="286" t="str">
        <f t="shared" si="434"/>
        <v>2019</v>
      </c>
      <c r="B13911" s="205" t="s">
        <v>679</v>
      </c>
      <c r="C13911" s="205" t="s">
        <v>680</v>
      </c>
      <c r="D13911" s="72" t="str">
        <f t="shared" si="435"/>
        <v>out/2019</v>
      </c>
      <c r="E13911" s="206">
        <v>43769</v>
      </c>
      <c r="F13911" s="205" t="s">
        <v>2172</v>
      </c>
      <c r="G13911" s="205" t="s">
        <v>284</v>
      </c>
      <c r="H13911" s="207" t="s">
        <v>1662</v>
      </c>
      <c r="I13911" s="207" t="s">
        <v>128</v>
      </c>
      <c r="J13911" s="208">
        <v>-1602.41</v>
      </c>
      <c r="K13911" s="79" t="str">
        <f>IFERROR(IFERROR(VLOOKUP(I13911,'DE-PARA'!B:D,3,0),VLOOKUP(I13911,'DE-PARA'!C:D,2,0)),"NÃO ENCONTRADO")</f>
        <v>Pessoal</v>
      </c>
      <c r="L13911" s="56" t="str">
        <f>VLOOKUP(K13911,'Base -Receita-Despesa'!$B:$AS,1,FALSE)</f>
        <v>Pessoal</v>
      </c>
    </row>
    <row r="13912" spans="1:12" x14ac:dyDescent="0.3">
      <c r="A13912" s="286" t="str">
        <f t="shared" si="434"/>
        <v>2019</v>
      </c>
      <c r="B13912" s="205" t="s">
        <v>679</v>
      </c>
      <c r="C13912" s="205" t="s">
        <v>680</v>
      </c>
      <c r="D13912" s="72" t="str">
        <f t="shared" si="435"/>
        <v>out/2019</v>
      </c>
      <c r="E13912" s="206">
        <v>43769</v>
      </c>
      <c r="F13912" s="205" t="s">
        <v>2172</v>
      </c>
      <c r="G13912" s="205" t="s">
        <v>284</v>
      </c>
      <c r="H13912" s="207" t="s">
        <v>1660</v>
      </c>
      <c r="I13912" s="207" t="s">
        <v>128</v>
      </c>
      <c r="J13912" s="208">
        <v>-2616</v>
      </c>
      <c r="K13912" s="79" t="str">
        <f>IFERROR(IFERROR(VLOOKUP(I13912,'DE-PARA'!B:D,3,0),VLOOKUP(I13912,'DE-PARA'!C:D,2,0)),"NÃO ENCONTRADO")</f>
        <v>Pessoal</v>
      </c>
      <c r="L13912" s="56" t="str">
        <f>VLOOKUP(K13912,'Base -Receita-Despesa'!$B:$AS,1,FALSE)</f>
        <v>Pessoal</v>
      </c>
    </row>
    <row r="13913" spans="1:12" x14ac:dyDescent="0.3">
      <c r="A13913" s="286" t="str">
        <f t="shared" si="434"/>
        <v>2019</v>
      </c>
      <c r="B13913" s="205" t="s">
        <v>681</v>
      </c>
      <c r="C13913" s="205" t="s">
        <v>680</v>
      </c>
      <c r="D13913" s="72" t="str">
        <f t="shared" si="435"/>
        <v>out/2019</v>
      </c>
      <c r="E13913" s="206">
        <v>43769</v>
      </c>
      <c r="F13913" s="205" t="s">
        <v>200</v>
      </c>
      <c r="G13913" s="205" t="s">
        <v>284</v>
      </c>
      <c r="H13913" s="207" t="s">
        <v>1875</v>
      </c>
      <c r="I13913" s="207" t="s">
        <v>123</v>
      </c>
      <c r="J13913" s="208">
        <v>-500000</v>
      </c>
      <c r="K13913" s="79" t="str">
        <f>IFERROR(IFERROR(VLOOKUP(I13913,'DE-PARA'!B:D,3,0),VLOOKUP(I13913,'DE-PARA'!C:D,2,0)),"NÃO ENCONTRADO")</f>
        <v>TEV – Transferências Entre Contas (Entradas)</v>
      </c>
      <c r="L13913" s="56" t="str">
        <f>VLOOKUP(K13913,'Base -Receita-Despesa'!$B:$AS,1,FALSE)</f>
        <v>TEV – Transferências Entre Contas (Entradas)</v>
      </c>
    </row>
    <row r="13914" spans="1:12" x14ac:dyDescent="0.3">
      <c r="A13914" s="286" t="str">
        <f t="shared" si="434"/>
        <v>2019</v>
      </c>
      <c r="B13914" s="205" t="s">
        <v>681</v>
      </c>
      <c r="C13914" s="205" t="s">
        <v>680</v>
      </c>
      <c r="D13914" s="72" t="str">
        <f t="shared" si="435"/>
        <v>out/2019</v>
      </c>
      <c r="E13914" s="206">
        <v>43769</v>
      </c>
      <c r="F13914" s="205" t="s">
        <v>513</v>
      </c>
      <c r="G13914" s="205" t="s">
        <v>284</v>
      </c>
      <c r="H13914" s="207" t="s">
        <v>203</v>
      </c>
      <c r="I13914" s="207" t="s">
        <v>289</v>
      </c>
      <c r="J13914" s="208">
        <v>499039.08</v>
      </c>
      <c r="K13914" s="79" t="str">
        <f>IFERROR(IFERROR(VLOOKUP(I13914,'DE-PARA'!B:D,3,0),VLOOKUP(I13914,'DE-PARA'!C:D,2,0)),"NÃO ENCONTRADO")</f>
        <v>Entrada Conta Aplicação (+)</v>
      </c>
      <c r="L13914" s="56" t="str">
        <f>VLOOKUP(K13914,'Base -Receita-Despesa'!$B:$AS,1,FALSE)</f>
        <v>ENTRADA CONTA APLICAÇÃO (+)</v>
      </c>
    </row>
    <row r="13915" spans="1:12" x14ac:dyDescent="0.3">
      <c r="A13915" s="286" t="str">
        <f t="shared" si="434"/>
        <v>2019</v>
      </c>
      <c r="B13915" s="205" t="s">
        <v>681</v>
      </c>
      <c r="C13915" s="205" t="s">
        <v>680</v>
      </c>
      <c r="D13915" s="72" t="str">
        <f t="shared" si="435"/>
        <v>out/2019</v>
      </c>
      <c r="E13915" s="206">
        <v>43769</v>
      </c>
      <c r="F13915" s="205" t="s">
        <v>170</v>
      </c>
      <c r="G13915" s="205" t="s">
        <v>284</v>
      </c>
      <c r="H13915" s="207" t="s">
        <v>2405</v>
      </c>
      <c r="I13915" s="207" t="s">
        <v>227</v>
      </c>
      <c r="J13915" s="207">
        <v>512.74</v>
      </c>
      <c r="K13915" s="79" t="str">
        <f>IFERROR(IFERROR(VLOOKUP(I13915,'DE-PARA'!B:D,3,0),VLOOKUP(I13915,'DE-PARA'!C:D,2,0)),"NÃO ENCONTRADO")</f>
        <v>Rendimentos sobre Aplicações Financeiras</v>
      </c>
      <c r="L13915" s="56" t="str">
        <f>VLOOKUP(K13915,'Base -Receita-Despesa'!$B:$AS,1,FALSE)</f>
        <v>Rendimentos sobre Aplicações Financeiras</v>
      </c>
    </row>
    <row r="13916" spans="1:12" x14ac:dyDescent="0.3">
      <c r="A13916" s="286" t="str">
        <f t="shared" si="434"/>
        <v>2019</v>
      </c>
      <c r="B13916" s="205" t="s">
        <v>679</v>
      </c>
      <c r="C13916" s="205" t="s">
        <v>680</v>
      </c>
      <c r="D13916" s="72" t="str">
        <f t="shared" si="435"/>
        <v>out/2019</v>
      </c>
      <c r="E13916" s="206">
        <v>43769</v>
      </c>
      <c r="F13916" s="205" t="s">
        <v>170</v>
      </c>
      <c r="G13916" s="205" t="s">
        <v>284</v>
      </c>
      <c r="H13916" s="207" t="s">
        <v>2405</v>
      </c>
      <c r="I13916" s="207" t="s">
        <v>227</v>
      </c>
      <c r="J13916" s="208">
        <v>7781.72</v>
      </c>
      <c r="K13916" s="79" t="str">
        <f>IFERROR(IFERROR(VLOOKUP(I13916,'DE-PARA'!B:D,3,0),VLOOKUP(I13916,'DE-PARA'!C:D,2,0)),"NÃO ENCONTRADO")</f>
        <v>Rendimentos sobre Aplicações Financeiras</v>
      </c>
      <c r="L13916" s="56" t="str">
        <f>VLOOKUP(K13916,'Base -Receita-Despesa'!$B:$AS,1,FALSE)</f>
        <v>Rendimentos sobre Aplicações Financeiras</v>
      </c>
    </row>
    <row r="13917" spans="1:12" x14ac:dyDescent="0.3">
      <c r="A13917" s="286" t="str">
        <f t="shared" si="434"/>
        <v>2019</v>
      </c>
      <c r="B13917" s="205" t="s">
        <v>681</v>
      </c>
      <c r="C13917" s="205" t="s">
        <v>680</v>
      </c>
      <c r="D13917" s="72" t="str">
        <f t="shared" si="435"/>
        <v>nov/2019</v>
      </c>
      <c r="E13917" s="206">
        <v>43770</v>
      </c>
      <c r="F13917" s="205" t="s">
        <v>200</v>
      </c>
      <c r="G13917" s="205" t="s">
        <v>284</v>
      </c>
      <c r="H13917" s="207" t="s">
        <v>1875</v>
      </c>
      <c r="I13917" s="207" t="s">
        <v>123</v>
      </c>
      <c r="J13917" s="208">
        <v>-500000</v>
      </c>
      <c r="K13917" s="79" t="str">
        <f>IFERROR(IFERROR(VLOOKUP(I13917,'DE-PARA'!B:D,3,0),VLOOKUP(I13917,'DE-PARA'!C:D,2,0)),"NÃO ENCONTRADO")</f>
        <v>TEV – Transferências Entre Contas (Entradas)</v>
      </c>
      <c r="L13917" s="56" t="str">
        <f>VLOOKUP(K13917,'Base -Receita-Despesa'!$B:$AS,1,FALSE)</f>
        <v>TEV – Transferências Entre Contas (Entradas)</v>
      </c>
    </row>
    <row r="13918" spans="1:12" x14ac:dyDescent="0.3">
      <c r="A13918" s="286" t="str">
        <f t="shared" si="434"/>
        <v>2019</v>
      </c>
      <c r="B13918" s="205" t="s">
        <v>681</v>
      </c>
      <c r="C13918" s="205" t="s">
        <v>680</v>
      </c>
      <c r="D13918" s="72" t="str">
        <f t="shared" si="435"/>
        <v>nov/2019</v>
      </c>
      <c r="E13918" s="206">
        <v>43770</v>
      </c>
      <c r="F13918" s="205" t="s">
        <v>513</v>
      </c>
      <c r="G13918" s="205" t="s">
        <v>284</v>
      </c>
      <c r="H13918" s="207" t="s">
        <v>203</v>
      </c>
      <c r="I13918" s="207" t="s">
        <v>289</v>
      </c>
      <c r="J13918" s="208">
        <v>500000</v>
      </c>
      <c r="K13918" s="79" t="str">
        <f>IFERROR(IFERROR(VLOOKUP(I13918,'DE-PARA'!B:D,3,0),VLOOKUP(I13918,'DE-PARA'!C:D,2,0)),"NÃO ENCONTRADO")</f>
        <v>Entrada Conta Aplicação (+)</v>
      </c>
      <c r="L13918" s="56" t="str">
        <f>VLOOKUP(K13918,'Base -Receita-Despesa'!$B:$AS,1,FALSE)</f>
        <v>ENTRADA CONTA APLICAÇÃO (+)</v>
      </c>
    </row>
    <row r="13919" spans="1:12" x14ac:dyDescent="0.3">
      <c r="A13919" s="286" t="str">
        <f t="shared" si="434"/>
        <v>2019</v>
      </c>
      <c r="B13919" s="205" t="s">
        <v>679</v>
      </c>
      <c r="C13919" s="205" t="s">
        <v>680</v>
      </c>
      <c r="D13919" s="72" t="str">
        <f t="shared" si="435"/>
        <v>nov/2019</v>
      </c>
      <c r="E13919" s="206">
        <v>43770</v>
      </c>
      <c r="F13919" s="205" t="s">
        <v>1606</v>
      </c>
      <c r="G13919" s="205" t="s">
        <v>284</v>
      </c>
      <c r="H13919" s="207" t="s">
        <v>1876</v>
      </c>
      <c r="I13919" s="207" t="s">
        <v>201</v>
      </c>
      <c r="J13919" s="208">
        <v>-976023.69</v>
      </c>
      <c r="K13919" s="79" t="str">
        <f>IFERROR(IFERROR(VLOOKUP(I13919,'DE-PARA'!B:D,3,0),VLOOKUP(I13919,'DE-PARA'!C:D,2,0)),"NÃO ENCONTRADO")</f>
        <v>Saídas Da C/A Por Regates (-)</v>
      </c>
      <c r="L13919" s="56" t="str">
        <f>VLOOKUP(K13919,'Base -Receita-Despesa'!$B:$AS,1,FALSE)</f>
        <v>SAÍDAS DA C/A POR REGATES (-)</v>
      </c>
    </row>
    <row r="13920" spans="1:12" x14ac:dyDescent="0.3">
      <c r="A13920" s="286" t="str">
        <f t="shared" si="434"/>
        <v>2019</v>
      </c>
      <c r="B13920" s="205" t="s">
        <v>679</v>
      </c>
      <c r="C13920" s="205" t="s">
        <v>680</v>
      </c>
      <c r="D13920" s="72" t="str">
        <f t="shared" si="435"/>
        <v>nov/2019</v>
      </c>
      <c r="E13920" s="206">
        <v>43770</v>
      </c>
      <c r="F13920" s="205" t="s">
        <v>200</v>
      </c>
      <c r="G13920" s="205" t="s">
        <v>284</v>
      </c>
      <c r="H13920" s="207" t="s">
        <v>1875</v>
      </c>
      <c r="I13920" s="207" t="s">
        <v>123</v>
      </c>
      <c r="J13920" s="208">
        <v>500000</v>
      </c>
      <c r="K13920" s="79" t="str">
        <f>IFERROR(IFERROR(VLOOKUP(I13920,'DE-PARA'!B:D,3,0),VLOOKUP(I13920,'DE-PARA'!C:D,2,0)),"NÃO ENCONTRADO")</f>
        <v>TEV – Transferências Entre Contas (Entradas)</v>
      </c>
      <c r="L13920" s="56" t="str">
        <f>VLOOKUP(K13920,'Base -Receita-Despesa'!$B:$AS,1,FALSE)</f>
        <v>TEV – Transferências Entre Contas (Entradas)</v>
      </c>
    </row>
    <row r="13921" spans="1:12" x14ac:dyDescent="0.3">
      <c r="A13921" s="286" t="str">
        <f t="shared" si="434"/>
        <v>2019</v>
      </c>
      <c r="B13921" s="205" t="s">
        <v>679</v>
      </c>
      <c r="C13921" s="205" t="s">
        <v>680</v>
      </c>
      <c r="D13921" s="72" t="str">
        <f t="shared" si="435"/>
        <v>nov/2019</v>
      </c>
      <c r="E13921" s="206">
        <v>43770</v>
      </c>
      <c r="F13921" s="205" t="s">
        <v>209</v>
      </c>
      <c r="G13921" s="205" t="s">
        <v>284</v>
      </c>
      <c r="H13921" s="207" t="s">
        <v>133</v>
      </c>
      <c r="I13921" s="207" t="s">
        <v>130</v>
      </c>
      <c r="J13921" s="207">
        <v>-11.13</v>
      </c>
      <c r="K13921" s="79" t="str">
        <f>IFERROR(IFERROR(VLOOKUP(I13921,'DE-PARA'!B:D,3,0),VLOOKUP(I13921,'DE-PARA'!C:D,2,0)),"NÃO ENCONTRADO")</f>
        <v>Outras Saídas</v>
      </c>
      <c r="L13921" s="56" t="str">
        <f>VLOOKUP(K13921,'Base -Receita-Despesa'!$B:$AS,1,FALSE)</f>
        <v>Outras Saídas</v>
      </c>
    </row>
    <row r="13922" spans="1:12" x14ac:dyDescent="0.3">
      <c r="A13922" s="286" t="str">
        <f t="shared" si="434"/>
        <v>2019</v>
      </c>
      <c r="B13922" s="205" t="s">
        <v>681</v>
      </c>
      <c r="C13922" s="205" t="s">
        <v>680</v>
      </c>
      <c r="D13922" s="72" t="str">
        <f t="shared" si="435"/>
        <v>nov/2019</v>
      </c>
      <c r="E13922" s="206">
        <v>43773</v>
      </c>
      <c r="F13922" s="205" t="s">
        <v>200</v>
      </c>
      <c r="G13922" s="205" t="s">
        <v>284</v>
      </c>
      <c r="H13922" s="207" t="s">
        <v>1875</v>
      </c>
      <c r="I13922" s="207" t="s">
        <v>123</v>
      </c>
      <c r="J13922" s="208">
        <v>-500000</v>
      </c>
      <c r="K13922" s="79" t="str">
        <f>IFERROR(IFERROR(VLOOKUP(I13922,'DE-PARA'!B:D,3,0),VLOOKUP(I13922,'DE-PARA'!C:D,2,0)),"NÃO ENCONTRADO")</f>
        <v>TEV – Transferências Entre Contas (Entradas)</v>
      </c>
      <c r="L13922" s="56" t="str">
        <f>VLOOKUP(K13922,'Base -Receita-Despesa'!$B:$AS,1,FALSE)</f>
        <v>TEV – Transferências Entre Contas (Entradas)</v>
      </c>
    </row>
    <row r="13923" spans="1:12" x14ac:dyDescent="0.3">
      <c r="A13923" s="286" t="str">
        <f t="shared" si="434"/>
        <v>2019</v>
      </c>
      <c r="B13923" s="205" t="s">
        <v>681</v>
      </c>
      <c r="C13923" s="205" t="s">
        <v>680</v>
      </c>
      <c r="D13923" s="72" t="str">
        <f t="shared" si="435"/>
        <v>nov/2019</v>
      </c>
      <c r="E13923" s="206">
        <v>43773</v>
      </c>
      <c r="F13923" s="205" t="s">
        <v>513</v>
      </c>
      <c r="G13923" s="205" t="s">
        <v>284</v>
      </c>
      <c r="H13923" s="207" t="s">
        <v>203</v>
      </c>
      <c r="I13923" s="207" t="s">
        <v>289</v>
      </c>
      <c r="J13923" s="208">
        <v>500000</v>
      </c>
      <c r="K13923" s="79" t="str">
        <f>IFERROR(IFERROR(VLOOKUP(I13923,'DE-PARA'!B:D,3,0),VLOOKUP(I13923,'DE-PARA'!C:D,2,0)),"NÃO ENCONTRADO")</f>
        <v>Entrada Conta Aplicação (+)</v>
      </c>
      <c r="L13923" s="56" t="str">
        <f>VLOOKUP(K13923,'Base -Receita-Despesa'!$B:$AS,1,FALSE)</f>
        <v>ENTRADA CONTA APLICAÇÃO (+)</v>
      </c>
    </row>
    <row r="13924" spans="1:12" x14ac:dyDescent="0.3">
      <c r="A13924" s="286" t="str">
        <f t="shared" si="434"/>
        <v>2019</v>
      </c>
      <c r="B13924" s="205" t="s">
        <v>679</v>
      </c>
      <c r="C13924" s="205" t="s">
        <v>680</v>
      </c>
      <c r="D13924" s="72" t="str">
        <f t="shared" si="435"/>
        <v>nov/2019</v>
      </c>
      <c r="E13924" s="206">
        <v>43773</v>
      </c>
      <c r="F13924" s="205" t="s">
        <v>1606</v>
      </c>
      <c r="G13924" s="205" t="s">
        <v>284</v>
      </c>
      <c r="H13924" s="207" t="s">
        <v>1876</v>
      </c>
      <c r="I13924" s="207" t="s">
        <v>201</v>
      </c>
      <c r="J13924" s="208">
        <v>-494039.51</v>
      </c>
      <c r="K13924" s="79" t="str">
        <f>IFERROR(IFERROR(VLOOKUP(I13924,'DE-PARA'!B:D,3,0),VLOOKUP(I13924,'DE-PARA'!C:D,2,0)),"NÃO ENCONTRADO")</f>
        <v>Saídas Da C/A Por Regates (-)</v>
      </c>
      <c r="L13924" s="56" t="str">
        <f>VLOOKUP(K13924,'Base -Receita-Despesa'!$B:$AS,1,FALSE)</f>
        <v>SAÍDAS DA C/A POR REGATES (-)</v>
      </c>
    </row>
    <row r="13925" spans="1:12" x14ac:dyDescent="0.3">
      <c r="A13925" s="286" t="str">
        <f t="shared" si="434"/>
        <v>2019</v>
      </c>
      <c r="B13925" s="205" t="s">
        <v>679</v>
      </c>
      <c r="C13925" s="205" t="s">
        <v>680</v>
      </c>
      <c r="D13925" s="72" t="str">
        <f t="shared" si="435"/>
        <v>nov/2019</v>
      </c>
      <c r="E13925" s="206">
        <v>43773</v>
      </c>
      <c r="F13925" s="205" t="s">
        <v>200</v>
      </c>
      <c r="G13925" s="205" t="s">
        <v>284</v>
      </c>
      <c r="H13925" s="207" t="s">
        <v>1875</v>
      </c>
      <c r="I13925" s="207" t="s">
        <v>123</v>
      </c>
      <c r="J13925" s="208">
        <v>500000</v>
      </c>
      <c r="K13925" s="79" t="str">
        <f>IFERROR(IFERROR(VLOOKUP(I13925,'DE-PARA'!B:D,3,0),VLOOKUP(I13925,'DE-PARA'!C:D,2,0)),"NÃO ENCONTRADO")</f>
        <v>TEV – Transferências Entre Contas (Entradas)</v>
      </c>
      <c r="L13925" s="56" t="str">
        <f>VLOOKUP(K13925,'Base -Receita-Despesa'!$B:$AS,1,FALSE)</f>
        <v>TEV – Transferências Entre Contas (Entradas)</v>
      </c>
    </row>
    <row r="13926" spans="1:12" x14ac:dyDescent="0.3">
      <c r="A13926" s="286" t="str">
        <f t="shared" si="434"/>
        <v>2019</v>
      </c>
      <c r="B13926" s="205" t="s">
        <v>679</v>
      </c>
      <c r="C13926" s="205" t="s">
        <v>680</v>
      </c>
      <c r="D13926" s="72" t="str">
        <f t="shared" si="435"/>
        <v>nov/2019</v>
      </c>
      <c r="E13926" s="206">
        <v>43773</v>
      </c>
      <c r="F13926" s="205">
        <v>2073984</v>
      </c>
      <c r="G13926" s="205" t="s">
        <v>284</v>
      </c>
      <c r="H13926" s="207" t="s">
        <v>575</v>
      </c>
      <c r="I13926" s="207" t="s">
        <v>195</v>
      </c>
      <c r="J13926" s="207">
        <v>-346.3</v>
      </c>
      <c r="K13926" s="79" t="str">
        <f>IFERROR(IFERROR(VLOOKUP(I13926,'DE-PARA'!B:D,3,0),VLOOKUP(I13926,'DE-PARA'!C:D,2,0)),"NÃO ENCONTRADO")</f>
        <v>Pessoal</v>
      </c>
      <c r="L13926" s="56" t="str">
        <f>VLOOKUP(K13926,'Base -Receita-Despesa'!$B:$AS,1,FALSE)</f>
        <v>Pessoal</v>
      </c>
    </row>
    <row r="13927" spans="1:12" x14ac:dyDescent="0.3">
      <c r="A13927" s="286" t="str">
        <f t="shared" si="434"/>
        <v>2019</v>
      </c>
      <c r="B13927" s="205" t="s">
        <v>679</v>
      </c>
      <c r="C13927" s="205" t="s">
        <v>680</v>
      </c>
      <c r="D13927" s="72" t="str">
        <f t="shared" si="435"/>
        <v>nov/2019</v>
      </c>
      <c r="E13927" s="206">
        <v>43773</v>
      </c>
      <c r="F13927" s="205">
        <v>15375</v>
      </c>
      <c r="G13927" s="205" t="s">
        <v>284</v>
      </c>
      <c r="H13927" s="207" t="s">
        <v>381</v>
      </c>
      <c r="I13927" s="207" t="s">
        <v>118</v>
      </c>
      <c r="J13927" s="208">
        <v>-3916</v>
      </c>
      <c r="K13927" s="79" t="str">
        <f>IFERROR(IFERROR(VLOOKUP(I13927,'DE-PARA'!B:D,3,0),VLOOKUP(I13927,'DE-PARA'!C:D,2,0)),"NÃO ENCONTRADO")</f>
        <v>Serviços</v>
      </c>
      <c r="L13927" s="56" t="str">
        <f>VLOOKUP(K13927,'Base -Receita-Despesa'!$B:$AS,1,FALSE)</f>
        <v>Serviços</v>
      </c>
    </row>
    <row r="13928" spans="1:12" x14ac:dyDescent="0.3">
      <c r="A13928" s="286" t="str">
        <f t="shared" si="434"/>
        <v>2019</v>
      </c>
      <c r="B13928" s="205" t="s">
        <v>679</v>
      </c>
      <c r="C13928" s="205" t="s">
        <v>680</v>
      </c>
      <c r="D13928" s="72" t="str">
        <f t="shared" si="435"/>
        <v>nov/2019</v>
      </c>
      <c r="E13928" s="206">
        <v>43773</v>
      </c>
      <c r="F13928" s="205">
        <v>1809</v>
      </c>
      <c r="G13928" s="205" t="s">
        <v>284</v>
      </c>
      <c r="H13928" s="207" t="s">
        <v>313</v>
      </c>
      <c r="I13928" s="207" t="s">
        <v>134</v>
      </c>
      <c r="J13928" s="208">
        <v>-3500</v>
      </c>
      <c r="K13928" s="79" t="str">
        <f>IFERROR(IFERROR(VLOOKUP(I13928,'DE-PARA'!B:D,3,0),VLOOKUP(I13928,'DE-PARA'!C:D,2,0)),"NÃO ENCONTRADO")</f>
        <v>Serviços</v>
      </c>
      <c r="L13928" s="56" t="str">
        <f>VLOOKUP(K13928,'Base -Receita-Despesa'!$B:$AS,1,FALSE)</f>
        <v>Serviços</v>
      </c>
    </row>
    <row r="13929" spans="1:12" x14ac:dyDescent="0.3">
      <c r="A13929" s="286" t="str">
        <f t="shared" si="434"/>
        <v>2019</v>
      </c>
      <c r="B13929" s="205" t="s">
        <v>679</v>
      </c>
      <c r="C13929" s="205" t="s">
        <v>680</v>
      </c>
      <c r="D13929" s="72" t="str">
        <f t="shared" si="435"/>
        <v>nov/2019</v>
      </c>
      <c r="E13929" s="206">
        <v>43773</v>
      </c>
      <c r="F13929" s="205">
        <v>2952</v>
      </c>
      <c r="G13929" s="205" t="s">
        <v>284</v>
      </c>
      <c r="H13929" s="207" t="s">
        <v>2100</v>
      </c>
      <c r="I13929" s="207" t="s">
        <v>118</v>
      </c>
      <c r="J13929" s="207">
        <v>-660</v>
      </c>
      <c r="K13929" s="79" t="str">
        <f>IFERROR(IFERROR(VLOOKUP(I13929,'DE-PARA'!B:D,3,0),VLOOKUP(I13929,'DE-PARA'!C:D,2,0)),"NÃO ENCONTRADO")</f>
        <v>Serviços</v>
      </c>
      <c r="L13929" s="56" t="str">
        <f>VLOOKUP(K13929,'Base -Receita-Despesa'!$B:$AS,1,FALSE)</f>
        <v>Serviços</v>
      </c>
    </row>
    <row r="13930" spans="1:12" x14ac:dyDescent="0.3">
      <c r="A13930" s="286" t="str">
        <f t="shared" si="434"/>
        <v>2019</v>
      </c>
      <c r="B13930" s="205" t="s">
        <v>679</v>
      </c>
      <c r="C13930" s="205" t="s">
        <v>680</v>
      </c>
      <c r="D13930" s="72" t="str">
        <f t="shared" si="435"/>
        <v>nov/2019</v>
      </c>
      <c r="E13930" s="206">
        <v>43773</v>
      </c>
      <c r="F13930" s="205" t="s">
        <v>2187</v>
      </c>
      <c r="G13930" s="205" t="s">
        <v>284</v>
      </c>
      <c r="H13930" s="207" t="s">
        <v>2311</v>
      </c>
      <c r="I13930" s="207" t="s">
        <v>188</v>
      </c>
      <c r="J13930" s="207">
        <v>-174.71</v>
      </c>
      <c r="K13930" s="79" t="str">
        <f>IFERROR(IFERROR(VLOOKUP(I13930,'DE-PARA'!B:D,3,0),VLOOKUP(I13930,'DE-PARA'!C:D,2,0)),"NÃO ENCONTRADO")</f>
        <v>Tributos, Taxas e Contribuições</v>
      </c>
      <c r="L13930" s="56" t="str">
        <f>VLOOKUP(K13930,'Base -Receita-Despesa'!$B:$AS,1,FALSE)</f>
        <v>Tributos, Taxas e Contribuições</v>
      </c>
    </row>
    <row r="13931" spans="1:12" x14ac:dyDescent="0.3">
      <c r="A13931" s="286" t="str">
        <f t="shared" si="434"/>
        <v>2019</v>
      </c>
      <c r="B13931" s="205" t="s">
        <v>679</v>
      </c>
      <c r="C13931" s="205" t="s">
        <v>680</v>
      </c>
      <c r="D13931" s="72" t="str">
        <f t="shared" si="435"/>
        <v>nov/2019</v>
      </c>
      <c r="E13931" s="206">
        <v>43773</v>
      </c>
      <c r="F13931" s="205">
        <v>8659</v>
      </c>
      <c r="G13931" s="205" t="s">
        <v>284</v>
      </c>
      <c r="H13931" s="207" t="s">
        <v>319</v>
      </c>
      <c r="I13931" s="207" t="s">
        <v>244</v>
      </c>
      <c r="J13931" s="208">
        <v>-1043.7</v>
      </c>
      <c r="K13931" s="79" t="str">
        <f>IFERROR(IFERROR(VLOOKUP(I13931,'DE-PARA'!B:D,3,0),VLOOKUP(I13931,'DE-PARA'!C:D,2,0)),"NÃO ENCONTRADO")</f>
        <v>Materiais</v>
      </c>
      <c r="L13931" s="56" t="str">
        <f>VLOOKUP(K13931,'Base -Receita-Despesa'!$B:$AS,1,FALSE)</f>
        <v>Materiais</v>
      </c>
    </row>
    <row r="13932" spans="1:12" x14ac:dyDescent="0.3">
      <c r="A13932" s="286" t="str">
        <f t="shared" si="434"/>
        <v>2019</v>
      </c>
      <c r="B13932" s="205" t="s">
        <v>679</v>
      </c>
      <c r="C13932" s="205" t="s">
        <v>680</v>
      </c>
      <c r="D13932" s="72" t="str">
        <f t="shared" si="435"/>
        <v>nov/2019</v>
      </c>
      <c r="E13932" s="206">
        <v>43773</v>
      </c>
      <c r="F13932" s="205" t="s">
        <v>2187</v>
      </c>
      <c r="G13932" s="205" t="s">
        <v>284</v>
      </c>
      <c r="H13932" s="207" t="s">
        <v>2311</v>
      </c>
      <c r="I13932" s="207" t="s">
        <v>188</v>
      </c>
      <c r="J13932" s="207">
        <v>-224.65</v>
      </c>
      <c r="K13932" s="79" t="str">
        <f>IFERROR(IFERROR(VLOOKUP(I13932,'DE-PARA'!B:D,3,0),VLOOKUP(I13932,'DE-PARA'!C:D,2,0)),"NÃO ENCONTRADO")</f>
        <v>Tributos, Taxas e Contribuições</v>
      </c>
      <c r="L13932" s="56" t="str">
        <f>VLOOKUP(K13932,'Base -Receita-Despesa'!$B:$AS,1,FALSE)</f>
        <v>Tributos, Taxas e Contribuições</v>
      </c>
    </row>
    <row r="13933" spans="1:12" x14ac:dyDescent="0.3">
      <c r="A13933" s="286" t="str">
        <f t="shared" si="434"/>
        <v>2019</v>
      </c>
      <c r="B13933" s="205" t="s">
        <v>679</v>
      </c>
      <c r="C13933" s="205" t="s">
        <v>680</v>
      </c>
      <c r="D13933" s="72" t="str">
        <f t="shared" si="435"/>
        <v>nov/2019</v>
      </c>
      <c r="E13933" s="206">
        <v>43773</v>
      </c>
      <c r="F13933" s="205" t="s">
        <v>209</v>
      </c>
      <c r="G13933" s="205" t="s">
        <v>284</v>
      </c>
      <c r="H13933" s="207" t="s">
        <v>133</v>
      </c>
      <c r="I13933" s="207" t="s">
        <v>130</v>
      </c>
      <c r="J13933" s="207">
        <v>-14.31</v>
      </c>
      <c r="K13933" s="79" t="str">
        <f>IFERROR(IFERROR(VLOOKUP(I13933,'DE-PARA'!B:D,3,0),VLOOKUP(I13933,'DE-PARA'!C:D,2,0)),"NÃO ENCONTRADO")</f>
        <v>Outras Saídas</v>
      </c>
      <c r="L13933" s="56" t="str">
        <f>VLOOKUP(K13933,'Base -Receita-Despesa'!$B:$AS,1,FALSE)</f>
        <v>Outras Saídas</v>
      </c>
    </row>
    <row r="13934" spans="1:12" x14ac:dyDescent="0.3">
      <c r="A13934" s="286" t="str">
        <f t="shared" si="434"/>
        <v>2019</v>
      </c>
      <c r="B13934" s="205" t="s">
        <v>679</v>
      </c>
      <c r="C13934" s="205" t="s">
        <v>680</v>
      </c>
      <c r="D13934" s="72" t="str">
        <f t="shared" si="435"/>
        <v>nov/2019</v>
      </c>
      <c r="E13934" s="206">
        <v>43773</v>
      </c>
      <c r="F13934" s="205" t="s">
        <v>513</v>
      </c>
      <c r="G13934" s="205" t="s">
        <v>284</v>
      </c>
      <c r="H13934" s="207" t="s">
        <v>203</v>
      </c>
      <c r="I13934" s="207" t="s">
        <v>289</v>
      </c>
      <c r="J13934" s="208">
        <v>3880.31</v>
      </c>
      <c r="K13934" s="79" t="str">
        <f>IFERROR(IFERROR(VLOOKUP(I13934,'DE-PARA'!B:D,3,0),VLOOKUP(I13934,'DE-PARA'!C:D,2,0)),"NÃO ENCONTRADO")</f>
        <v>Entrada Conta Aplicação (+)</v>
      </c>
      <c r="L13934" s="56" t="str">
        <f>VLOOKUP(K13934,'Base -Receita-Despesa'!$B:$AS,1,FALSE)</f>
        <v>ENTRADA CONTA APLICAÇÃO (+)</v>
      </c>
    </row>
    <row r="13935" spans="1:12" x14ac:dyDescent="0.3">
      <c r="A13935" s="286" t="str">
        <f t="shared" si="434"/>
        <v>2019</v>
      </c>
      <c r="B13935" s="205" t="s">
        <v>681</v>
      </c>
      <c r="C13935" s="205" t="s">
        <v>680</v>
      </c>
      <c r="D13935" s="72" t="str">
        <f t="shared" si="435"/>
        <v>nov/2019</v>
      </c>
      <c r="E13935" s="206">
        <v>43774</v>
      </c>
      <c r="F13935" s="205" t="s">
        <v>200</v>
      </c>
      <c r="G13935" s="205" t="s">
        <v>284</v>
      </c>
      <c r="H13935" s="207" t="s">
        <v>1875</v>
      </c>
      <c r="I13935" s="207" t="s">
        <v>123</v>
      </c>
      <c r="J13935" s="208">
        <v>-500000</v>
      </c>
      <c r="K13935" s="79" t="str">
        <f>IFERROR(IFERROR(VLOOKUP(I13935,'DE-PARA'!B:D,3,0),VLOOKUP(I13935,'DE-PARA'!C:D,2,0)),"NÃO ENCONTRADO")</f>
        <v>TEV – Transferências Entre Contas (Entradas)</v>
      </c>
      <c r="L13935" s="56" t="str">
        <f>VLOOKUP(K13935,'Base -Receita-Despesa'!$B:$AS,1,FALSE)</f>
        <v>TEV – Transferências Entre Contas (Entradas)</v>
      </c>
    </row>
    <row r="13936" spans="1:12" x14ac:dyDescent="0.3">
      <c r="A13936" s="286" t="str">
        <f t="shared" si="434"/>
        <v>2019</v>
      </c>
      <c r="B13936" s="205" t="s">
        <v>681</v>
      </c>
      <c r="C13936" s="205" t="s">
        <v>680</v>
      </c>
      <c r="D13936" s="72" t="str">
        <f t="shared" si="435"/>
        <v>nov/2019</v>
      </c>
      <c r="E13936" s="206">
        <v>43774</v>
      </c>
      <c r="F13936" s="205" t="s">
        <v>513</v>
      </c>
      <c r="G13936" s="205" t="s">
        <v>284</v>
      </c>
      <c r="H13936" s="207" t="s">
        <v>203</v>
      </c>
      <c r="I13936" s="207" t="s">
        <v>289</v>
      </c>
      <c r="J13936" s="208">
        <v>500000</v>
      </c>
      <c r="K13936" s="79" t="str">
        <f>IFERROR(IFERROR(VLOOKUP(I13936,'DE-PARA'!B:D,3,0),VLOOKUP(I13936,'DE-PARA'!C:D,2,0)),"NÃO ENCONTRADO")</f>
        <v>Entrada Conta Aplicação (+)</v>
      </c>
      <c r="L13936" s="56" t="str">
        <f>VLOOKUP(K13936,'Base -Receita-Despesa'!$B:$AS,1,FALSE)</f>
        <v>ENTRADA CONTA APLICAÇÃO (+)</v>
      </c>
    </row>
    <row r="13937" spans="1:12" x14ac:dyDescent="0.3">
      <c r="A13937" s="286" t="str">
        <f t="shared" si="434"/>
        <v>2019</v>
      </c>
      <c r="B13937" s="205" t="s">
        <v>679</v>
      </c>
      <c r="C13937" s="205" t="s">
        <v>680</v>
      </c>
      <c r="D13937" s="72" t="str">
        <f t="shared" si="435"/>
        <v>nov/2019</v>
      </c>
      <c r="E13937" s="206">
        <v>43774</v>
      </c>
      <c r="F13937" s="205" t="s">
        <v>200</v>
      </c>
      <c r="G13937" s="205" t="s">
        <v>284</v>
      </c>
      <c r="H13937" s="207" t="s">
        <v>1875</v>
      </c>
      <c r="I13937" s="207" t="s">
        <v>123</v>
      </c>
      <c r="J13937" s="208">
        <v>500000</v>
      </c>
      <c r="K13937" s="79" t="str">
        <f>IFERROR(IFERROR(VLOOKUP(I13937,'DE-PARA'!B:D,3,0),VLOOKUP(I13937,'DE-PARA'!C:D,2,0)),"NÃO ENCONTRADO")</f>
        <v>TEV – Transferências Entre Contas (Entradas)</v>
      </c>
      <c r="L13937" s="56" t="str">
        <f>VLOOKUP(K13937,'Base -Receita-Despesa'!$B:$AS,1,FALSE)</f>
        <v>TEV – Transferências Entre Contas (Entradas)</v>
      </c>
    </row>
    <row r="13938" spans="1:12" x14ac:dyDescent="0.3">
      <c r="A13938" s="286" t="str">
        <f t="shared" si="434"/>
        <v>2019</v>
      </c>
      <c r="B13938" s="205" t="s">
        <v>679</v>
      </c>
      <c r="C13938" s="205" t="s">
        <v>680</v>
      </c>
      <c r="D13938" s="72" t="str">
        <f t="shared" si="435"/>
        <v>nov/2019</v>
      </c>
      <c r="E13938" s="206">
        <v>43774</v>
      </c>
      <c r="F13938" s="205" t="s">
        <v>2187</v>
      </c>
      <c r="G13938" s="205" t="s">
        <v>284</v>
      </c>
      <c r="H13938" s="207" t="s">
        <v>2406</v>
      </c>
      <c r="I13938" s="207" t="s">
        <v>188</v>
      </c>
      <c r="J13938" s="207">
        <v>-31.22</v>
      </c>
      <c r="K13938" s="79" t="str">
        <f>IFERROR(IFERROR(VLOOKUP(I13938,'DE-PARA'!B:D,3,0),VLOOKUP(I13938,'DE-PARA'!C:D,2,0)),"NÃO ENCONTRADO")</f>
        <v>Tributos, Taxas e Contribuições</v>
      </c>
      <c r="L13938" s="56" t="str">
        <f>VLOOKUP(K13938,'Base -Receita-Despesa'!$B:$AS,1,FALSE)</f>
        <v>Tributos, Taxas e Contribuições</v>
      </c>
    </row>
    <row r="13939" spans="1:12" x14ac:dyDescent="0.3">
      <c r="A13939" s="286" t="str">
        <f t="shared" si="434"/>
        <v>2019</v>
      </c>
      <c r="B13939" s="205" t="s">
        <v>679</v>
      </c>
      <c r="C13939" s="205" t="s">
        <v>680</v>
      </c>
      <c r="D13939" s="72" t="str">
        <f t="shared" si="435"/>
        <v>nov/2019</v>
      </c>
      <c r="E13939" s="206">
        <v>43774</v>
      </c>
      <c r="F13939" s="205" t="s">
        <v>2187</v>
      </c>
      <c r="G13939" s="205" t="s">
        <v>284</v>
      </c>
      <c r="H13939" s="207" t="s">
        <v>2406</v>
      </c>
      <c r="I13939" s="207" t="s">
        <v>188</v>
      </c>
      <c r="J13939" s="207">
        <v>-31.22</v>
      </c>
      <c r="K13939" s="79" t="str">
        <f>IFERROR(IFERROR(VLOOKUP(I13939,'DE-PARA'!B:D,3,0),VLOOKUP(I13939,'DE-PARA'!C:D,2,0)),"NÃO ENCONTRADO")</f>
        <v>Tributos, Taxas e Contribuições</v>
      </c>
      <c r="L13939" s="56" t="str">
        <f>VLOOKUP(K13939,'Base -Receita-Despesa'!$B:$AS,1,FALSE)</f>
        <v>Tributos, Taxas e Contribuições</v>
      </c>
    </row>
    <row r="13940" spans="1:12" x14ac:dyDescent="0.3">
      <c r="A13940" s="286" t="str">
        <f t="shared" si="434"/>
        <v>2019</v>
      </c>
      <c r="B13940" s="205" t="s">
        <v>679</v>
      </c>
      <c r="C13940" s="205" t="s">
        <v>680</v>
      </c>
      <c r="D13940" s="72" t="str">
        <f t="shared" si="435"/>
        <v>nov/2019</v>
      </c>
      <c r="E13940" s="206">
        <v>43774</v>
      </c>
      <c r="F13940" s="205" t="s">
        <v>2187</v>
      </c>
      <c r="G13940" s="205" t="s">
        <v>284</v>
      </c>
      <c r="H13940" s="207" t="s">
        <v>2406</v>
      </c>
      <c r="I13940" s="207" t="s">
        <v>188</v>
      </c>
      <c r="J13940" s="207">
        <v>-31.22</v>
      </c>
      <c r="K13940" s="79" t="str">
        <f>IFERROR(IFERROR(VLOOKUP(I13940,'DE-PARA'!B:D,3,0),VLOOKUP(I13940,'DE-PARA'!C:D,2,0)),"NÃO ENCONTRADO")</f>
        <v>Tributos, Taxas e Contribuições</v>
      </c>
      <c r="L13940" s="56" t="str">
        <f>VLOOKUP(K13940,'Base -Receita-Despesa'!$B:$AS,1,FALSE)</f>
        <v>Tributos, Taxas e Contribuições</v>
      </c>
    </row>
    <row r="13941" spans="1:12" x14ac:dyDescent="0.3">
      <c r="A13941" s="286" t="str">
        <f t="shared" si="434"/>
        <v>2019</v>
      </c>
      <c r="B13941" s="205" t="s">
        <v>679</v>
      </c>
      <c r="C13941" s="205" t="s">
        <v>680</v>
      </c>
      <c r="D13941" s="72" t="str">
        <f t="shared" si="435"/>
        <v>nov/2019</v>
      </c>
      <c r="E13941" s="206">
        <v>43774</v>
      </c>
      <c r="F13941" s="205" t="s">
        <v>2187</v>
      </c>
      <c r="G13941" s="205" t="s">
        <v>284</v>
      </c>
      <c r="H13941" s="207" t="s">
        <v>2406</v>
      </c>
      <c r="I13941" s="207" t="s">
        <v>188</v>
      </c>
      <c r="J13941" s="207">
        <v>-31.22</v>
      </c>
      <c r="K13941" s="79" t="str">
        <f>IFERROR(IFERROR(VLOOKUP(I13941,'DE-PARA'!B:D,3,0),VLOOKUP(I13941,'DE-PARA'!C:D,2,0)),"NÃO ENCONTRADO")</f>
        <v>Tributos, Taxas e Contribuições</v>
      </c>
      <c r="L13941" s="56" t="str">
        <f>VLOOKUP(K13941,'Base -Receita-Despesa'!$B:$AS,1,FALSE)</f>
        <v>Tributos, Taxas e Contribuições</v>
      </c>
    </row>
    <row r="13942" spans="1:12" x14ac:dyDescent="0.3">
      <c r="A13942" s="286" t="str">
        <f t="shared" si="434"/>
        <v>2019</v>
      </c>
      <c r="B13942" s="205" t="s">
        <v>679</v>
      </c>
      <c r="C13942" s="205" t="s">
        <v>680</v>
      </c>
      <c r="D13942" s="72" t="str">
        <f t="shared" si="435"/>
        <v>nov/2019</v>
      </c>
      <c r="E13942" s="206">
        <v>43774</v>
      </c>
      <c r="F13942" s="205" t="s">
        <v>2187</v>
      </c>
      <c r="G13942" s="205" t="s">
        <v>284</v>
      </c>
      <c r="H13942" s="207" t="s">
        <v>2406</v>
      </c>
      <c r="I13942" s="207" t="s">
        <v>188</v>
      </c>
      <c r="J13942" s="207">
        <v>-31.22</v>
      </c>
      <c r="K13942" s="79" t="str">
        <f>IFERROR(IFERROR(VLOOKUP(I13942,'DE-PARA'!B:D,3,0),VLOOKUP(I13942,'DE-PARA'!C:D,2,0)),"NÃO ENCONTRADO")</f>
        <v>Tributos, Taxas e Contribuições</v>
      </c>
      <c r="L13942" s="56" t="str">
        <f>VLOOKUP(K13942,'Base -Receita-Despesa'!$B:$AS,1,FALSE)</f>
        <v>Tributos, Taxas e Contribuições</v>
      </c>
    </row>
    <row r="13943" spans="1:12" x14ac:dyDescent="0.3">
      <c r="A13943" s="286" t="str">
        <f t="shared" ref="A13943:A14006" si="436">IF(K13943="NÃO ENCONTRADO",0,RIGHT(D13943,4))</f>
        <v>2019</v>
      </c>
      <c r="B13943" s="205" t="s">
        <v>679</v>
      </c>
      <c r="C13943" s="205" t="s">
        <v>680</v>
      </c>
      <c r="D13943" s="72" t="str">
        <f t="shared" si="435"/>
        <v>nov/2019</v>
      </c>
      <c r="E13943" s="206">
        <v>43774</v>
      </c>
      <c r="F13943" s="205" t="s">
        <v>2187</v>
      </c>
      <c r="G13943" s="205" t="s">
        <v>284</v>
      </c>
      <c r="H13943" s="207" t="s">
        <v>2406</v>
      </c>
      <c r="I13943" s="207" t="s">
        <v>188</v>
      </c>
      <c r="J13943" s="207">
        <v>-31.22</v>
      </c>
      <c r="K13943" s="79" t="str">
        <f>IFERROR(IFERROR(VLOOKUP(I13943,'DE-PARA'!B:D,3,0),VLOOKUP(I13943,'DE-PARA'!C:D,2,0)),"NÃO ENCONTRADO")</f>
        <v>Tributos, Taxas e Contribuições</v>
      </c>
      <c r="L13943" s="56" t="str">
        <f>VLOOKUP(K13943,'Base -Receita-Despesa'!$B:$AS,1,FALSE)</f>
        <v>Tributos, Taxas e Contribuições</v>
      </c>
    </row>
    <row r="13944" spans="1:12" x14ac:dyDescent="0.3">
      <c r="A13944" s="286" t="str">
        <f t="shared" si="436"/>
        <v>2019</v>
      </c>
      <c r="B13944" s="205" t="s">
        <v>679</v>
      </c>
      <c r="C13944" s="205" t="s">
        <v>680</v>
      </c>
      <c r="D13944" s="72" t="str">
        <f t="shared" si="435"/>
        <v>nov/2019</v>
      </c>
      <c r="E13944" s="206">
        <v>43774</v>
      </c>
      <c r="F13944" s="205" t="s">
        <v>2187</v>
      </c>
      <c r="G13944" s="205" t="s">
        <v>284</v>
      </c>
      <c r="H13944" s="207" t="s">
        <v>2406</v>
      </c>
      <c r="I13944" s="207" t="s">
        <v>188</v>
      </c>
      <c r="J13944" s="207">
        <v>-6.27</v>
      </c>
      <c r="K13944" s="79" t="str">
        <f>IFERROR(IFERROR(VLOOKUP(I13944,'DE-PARA'!B:D,3,0),VLOOKUP(I13944,'DE-PARA'!C:D,2,0)),"NÃO ENCONTRADO")</f>
        <v>Tributos, Taxas e Contribuições</v>
      </c>
      <c r="L13944" s="56" t="str">
        <f>VLOOKUP(K13944,'Base -Receita-Despesa'!$B:$AS,1,FALSE)</f>
        <v>Tributos, Taxas e Contribuições</v>
      </c>
    </row>
    <row r="13945" spans="1:12" x14ac:dyDescent="0.3">
      <c r="A13945" s="286" t="str">
        <f t="shared" si="436"/>
        <v>2019</v>
      </c>
      <c r="B13945" s="205" t="s">
        <v>679</v>
      </c>
      <c r="C13945" s="205" t="s">
        <v>680</v>
      </c>
      <c r="D13945" s="72" t="str">
        <f t="shared" si="435"/>
        <v>nov/2019</v>
      </c>
      <c r="E13945" s="206">
        <v>43774</v>
      </c>
      <c r="F13945" s="205" t="s">
        <v>1999</v>
      </c>
      <c r="G13945" s="205" t="s">
        <v>284</v>
      </c>
      <c r="H13945" s="207" t="s">
        <v>425</v>
      </c>
      <c r="I13945" s="207" t="s">
        <v>265</v>
      </c>
      <c r="J13945" s="207">
        <v>-460.34</v>
      </c>
      <c r="K13945" s="79" t="str">
        <f>IFERROR(IFERROR(VLOOKUP(I13945,'DE-PARA'!B:D,3,0),VLOOKUP(I13945,'DE-PARA'!C:D,2,0)),"NÃO ENCONTRADO")</f>
        <v>Despesas com Viagens</v>
      </c>
      <c r="L13945" s="56" t="str">
        <f>VLOOKUP(K13945,'Base -Receita-Despesa'!$B:$AS,1,FALSE)</f>
        <v>Despesas com Viagens</v>
      </c>
    </row>
    <row r="13946" spans="1:12" x14ac:dyDescent="0.3">
      <c r="A13946" s="286" t="str">
        <f t="shared" si="436"/>
        <v>2019</v>
      </c>
      <c r="B13946" s="205" t="s">
        <v>679</v>
      </c>
      <c r="C13946" s="205" t="s">
        <v>680</v>
      </c>
      <c r="D13946" s="72" t="str">
        <f t="shared" si="435"/>
        <v>nov/2019</v>
      </c>
      <c r="E13946" s="206">
        <v>43774</v>
      </c>
      <c r="F13946" s="205" t="s">
        <v>1999</v>
      </c>
      <c r="G13946" s="205" t="s">
        <v>284</v>
      </c>
      <c r="H13946" s="207" t="s">
        <v>443</v>
      </c>
      <c r="I13946" s="207" t="s">
        <v>265</v>
      </c>
      <c r="J13946" s="207">
        <v>-163</v>
      </c>
      <c r="K13946" s="79" t="str">
        <f>IFERROR(IFERROR(VLOOKUP(I13946,'DE-PARA'!B:D,3,0),VLOOKUP(I13946,'DE-PARA'!C:D,2,0)),"NÃO ENCONTRADO")</f>
        <v>Despesas com Viagens</v>
      </c>
      <c r="L13946" s="56" t="str">
        <f>VLOOKUP(K13946,'Base -Receita-Despesa'!$B:$AS,1,FALSE)</f>
        <v>Despesas com Viagens</v>
      </c>
    </row>
    <row r="13947" spans="1:12" x14ac:dyDescent="0.3">
      <c r="A13947" s="286" t="str">
        <f t="shared" si="436"/>
        <v>2019</v>
      </c>
      <c r="B13947" s="205" t="s">
        <v>679</v>
      </c>
      <c r="C13947" s="205" t="s">
        <v>680</v>
      </c>
      <c r="D13947" s="72" t="str">
        <f t="shared" si="435"/>
        <v>nov/2019</v>
      </c>
      <c r="E13947" s="206">
        <v>43774</v>
      </c>
      <c r="F13947" s="205" t="s">
        <v>210</v>
      </c>
      <c r="G13947" s="205" t="s">
        <v>284</v>
      </c>
      <c r="H13947" s="207" t="s">
        <v>2407</v>
      </c>
      <c r="I13947" s="207" t="s">
        <v>139</v>
      </c>
      <c r="J13947" s="208">
        <v>-2000</v>
      </c>
      <c r="K13947" s="79" t="str">
        <f>IFERROR(IFERROR(VLOOKUP(I13947,'DE-PARA'!B:D,3,0),VLOOKUP(I13947,'DE-PARA'!C:D,2,0)),"NÃO ENCONTRADO")</f>
        <v>Outras Saídas</v>
      </c>
      <c r="L13947" s="56" t="str">
        <f>VLOOKUP(K13947,'Base -Receita-Despesa'!$B:$AS,1,FALSE)</f>
        <v>Outras Saídas</v>
      </c>
    </row>
    <row r="13948" spans="1:12" x14ac:dyDescent="0.3">
      <c r="A13948" s="286" t="str">
        <f t="shared" si="436"/>
        <v>2019</v>
      </c>
      <c r="B13948" s="205" t="s">
        <v>679</v>
      </c>
      <c r="C13948" s="205" t="s">
        <v>680</v>
      </c>
      <c r="D13948" s="72" t="str">
        <f t="shared" si="435"/>
        <v>nov/2019</v>
      </c>
      <c r="E13948" s="206">
        <v>43774</v>
      </c>
      <c r="F13948" s="205" t="s">
        <v>1999</v>
      </c>
      <c r="G13948" s="205" t="s">
        <v>284</v>
      </c>
      <c r="H13948" s="207" t="s">
        <v>350</v>
      </c>
      <c r="I13948" s="207" t="s">
        <v>265</v>
      </c>
      <c r="J13948" s="207">
        <v>-211.49</v>
      </c>
      <c r="K13948" s="79" t="str">
        <f>IFERROR(IFERROR(VLOOKUP(I13948,'DE-PARA'!B:D,3,0),VLOOKUP(I13948,'DE-PARA'!C:D,2,0)),"NÃO ENCONTRADO")</f>
        <v>Despesas com Viagens</v>
      </c>
      <c r="L13948" s="56" t="str">
        <f>VLOOKUP(K13948,'Base -Receita-Despesa'!$B:$AS,1,FALSE)</f>
        <v>Despesas com Viagens</v>
      </c>
    </row>
    <row r="13949" spans="1:12" x14ac:dyDescent="0.3">
      <c r="A13949" s="286" t="str">
        <f t="shared" si="436"/>
        <v>2019</v>
      </c>
      <c r="B13949" s="205" t="s">
        <v>679</v>
      </c>
      <c r="C13949" s="205" t="s">
        <v>680</v>
      </c>
      <c r="D13949" s="72" t="str">
        <f t="shared" si="435"/>
        <v>nov/2019</v>
      </c>
      <c r="E13949" s="206">
        <v>43774</v>
      </c>
      <c r="F13949" s="205" t="s">
        <v>209</v>
      </c>
      <c r="G13949" s="205" t="s">
        <v>284</v>
      </c>
      <c r="H13949" s="207" t="s">
        <v>295</v>
      </c>
      <c r="I13949" s="207" t="s">
        <v>130</v>
      </c>
      <c r="J13949" s="207">
        <v>-9.5</v>
      </c>
      <c r="K13949" s="79" t="str">
        <f>IFERROR(IFERROR(VLOOKUP(I13949,'DE-PARA'!B:D,3,0),VLOOKUP(I13949,'DE-PARA'!C:D,2,0)),"NÃO ENCONTRADO")</f>
        <v>Outras Saídas</v>
      </c>
      <c r="L13949" s="56" t="str">
        <f>VLOOKUP(K13949,'Base -Receita-Despesa'!$B:$AS,1,FALSE)</f>
        <v>Outras Saídas</v>
      </c>
    </row>
    <row r="13950" spans="1:12" x14ac:dyDescent="0.3">
      <c r="A13950" s="286" t="str">
        <f t="shared" si="436"/>
        <v>2019</v>
      </c>
      <c r="B13950" s="205" t="s">
        <v>679</v>
      </c>
      <c r="C13950" s="205" t="s">
        <v>680</v>
      </c>
      <c r="D13950" s="72" t="str">
        <f t="shared" si="435"/>
        <v>nov/2019</v>
      </c>
      <c r="E13950" s="206">
        <v>43774</v>
      </c>
      <c r="F13950" s="205" t="s">
        <v>209</v>
      </c>
      <c r="G13950" s="205" t="s">
        <v>284</v>
      </c>
      <c r="H13950" s="207" t="s">
        <v>295</v>
      </c>
      <c r="I13950" s="207" t="s">
        <v>130</v>
      </c>
      <c r="J13950" s="207">
        <v>-9.5</v>
      </c>
      <c r="K13950" s="79" t="str">
        <f>IFERROR(IFERROR(VLOOKUP(I13950,'DE-PARA'!B:D,3,0),VLOOKUP(I13950,'DE-PARA'!C:D,2,0)),"NÃO ENCONTRADO")</f>
        <v>Outras Saídas</v>
      </c>
      <c r="L13950" s="56" t="str">
        <f>VLOOKUP(K13950,'Base -Receita-Despesa'!$B:$AS,1,FALSE)</f>
        <v>Outras Saídas</v>
      </c>
    </row>
    <row r="13951" spans="1:12" x14ac:dyDescent="0.3">
      <c r="A13951" s="286" t="str">
        <f t="shared" si="436"/>
        <v>2019</v>
      </c>
      <c r="B13951" s="205" t="s">
        <v>679</v>
      </c>
      <c r="C13951" s="205" t="s">
        <v>680</v>
      </c>
      <c r="D13951" s="72" t="str">
        <f t="shared" si="435"/>
        <v>nov/2019</v>
      </c>
      <c r="E13951" s="206">
        <v>43774</v>
      </c>
      <c r="F13951" s="205" t="s">
        <v>209</v>
      </c>
      <c r="G13951" s="205" t="s">
        <v>284</v>
      </c>
      <c r="H13951" s="207" t="s">
        <v>295</v>
      </c>
      <c r="I13951" s="207" t="s">
        <v>130</v>
      </c>
      <c r="J13951" s="207">
        <v>-9.5</v>
      </c>
      <c r="K13951" s="79" t="str">
        <f>IFERROR(IFERROR(VLOOKUP(I13951,'DE-PARA'!B:D,3,0),VLOOKUP(I13951,'DE-PARA'!C:D,2,0)),"NÃO ENCONTRADO")</f>
        <v>Outras Saídas</v>
      </c>
      <c r="L13951" s="56" t="str">
        <f>VLOOKUP(K13951,'Base -Receita-Despesa'!$B:$AS,1,FALSE)</f>
        <v>Outras Saídas</v>
      </c>
    </row>
    <row r="13952" spans="1:12" x14ac:dyDescent="0.3">
      <c r="A13952" s="286" t="str">
        <f t="shared" si="436"/>
        <v>2019</v>
      </c>
      <c r="B13952" s="205" t="s">
        <v>679</v>
      </c>
      <c r="C13952" s="205" t="s">
        <v>680</v>
      </c>
      <c r="D13952" s="72" t="str">
        <f t="shared" si="435"/>
        <v>nov/2019</v>
      </c>
      <c r="E13952" s="206">
        <v>43774</v>
      </c>
      <c r="F13952" s="205" t="s">
        <v>2408</v>
      </c>
      <c r="G13952" s="205" t="s">
        <v>284</v>
      </c>
      <c r="H13952" s="207" t="s">
        <v>2409</v>
      </c>
      <c r="I13952" s="207" t="s">
        <v>132</v>
      </c>
      <c r="J13952" s="208">
        <v>-548444.66</v>
      </c>
      <c r="K13952" s="79" t="str">
        <f>IFERROR(IFERROR(VLOOKUP(I13952,'DE-PARA'!B:D,3,0),VLOOKUP(I13952,'DE-PARA'!C:D,2,0)),"NÃO ENCONTRADO")</f>
        <v>Pessoal</v>
      </c>
      <c r="L13952" s="56" t="str">
        <f>VLOOKUP(K13952,'Base -Receita-Despesa'!$B:$AS,1,FALSE)</f>
        <v>Pessoal</v>
      </c>
    </row>
    <row r="13953" spans="1:12" x14ac:dyDescent="0.3">
      <c r="A13953" s="286" t="str">
        <f t="shared" si="436"/>
        <v>2019</v>
      </c>
      <c r="B13953" s="205" t="s">
        <v>679</v>
      </c>
      <c r="C13953" s="205" t="s">
        <v>680</v>
      </c>
      <c r="D13953" s="72" t="str">
        <f t="shared" si="435"/>
        <v>nov/2019</v>
      </c>
      <c r="E13953" s="206">
        <v>43774</v>
      </c>
      <c r="F13953" s="205" t="s">
        <v>513</v>
      </c>
      <c r="G13953" s="205" t="s">
        <v>284</v>
      </c>
      <c r="H13953" s="207" t="s">
        <v>203</v>
      </c>
      <c r="I13953" s="207" t="s">
        <v>289</v>
      </c>
      <c r="J13953" s="208">
        <v>51501.58</v>
      </c>
      <c r="K13953" s="79" t="str">
        <f>IFERROR(IFERROR(VLOOKUP(I13953,'DE-PARA'!B:D,3,0),VLOOKUP(I13953,'DE-PARA'!C:D,2,0)),"NÃO ENCONTRADO")</f>
        <v>Entrada Conta Aplicação (+)</v>
      </c>
      <c r="L13953" s="56" t="str">
        <f>VLOOKUP(K13953,'Base -Receita-Despesa'!$B:$AS,1,FALSE)</f>
        <v>ENTRADA CONTA APLICAÇÃO (+)</v>
      </c>
    </row>
    <row r="13954" spans="1:12" x14ac:dyDescent="0.3">
      <c r="A13954" s="286" t="str">
        <f t="shared" si="436"/>
        <v>2019</v>
      </c>
      <c r="B13954" s="205" t="s">
        <v>679</v>
      </c>
      <c r="C13954" s="205" t="s">
        <v>680</v>
      </c>
      <c r="D13954" s="72" t="str">
        <f t="shared" si="435"/>
        <v>nov/2019</v>
      </c>
      <c r="E13954" s="206">
        <v>43775</v>
      </c>
      <c r="F13954" s="205" t="s">
        <v>1874</v>
      </c>
      <c r="G13954" s="205" t="s">
        <v>284</v>
      </c>
      <c r="H13954" s="207" t="s">
        <v>2410</v>
      </c>
      <c r="I13954" s="207" t="s">
        <v>124</v>
      </c>
      <c r="J13954" s="207">
        <v>-44.91</v>
      </c>
      <c r="K13954" s="79" t="str">
        <f>IFERROR(IFERROR(VLOOKUP(I13954,'DE-PARA'!B:D,3,0),VLOOKUP(I13954,'DE-PARA'!C:D,2,0)),"NÃO ENCONTRADO")</f>
        <v>Encargos sobre Folha de Pagamento</v>
      </c>
      <c r="L13954" s="56" t="str">
        <f>VLOOKUP(K13954,'Base -Receita-Despesa'!$B:$AS,1,FALSE)</f>
        <v>Encargos sobre Folha de Pagamento</v>
      </c>
    </row>
    <row r="13955" spans="1:12" x14ac:dyDescent="0.3">
      <c r="A13955" s="286" t="str">
        <f t="shared" si="436"/>
        <v>2019</v>
      </c>
      <c r="B13955" s="205" t="s">
        <v>679</v>
      </c>
      <c r="C13955" s="205" t="s">
        <v>680</v>
      </c>
      <c r="D13955" s="72" t="str">
        <f t="shared" si="435"/>
        <v>nov/2019</v>
      </c>
      <c r="E13955" s="206">
        <v>43775</v>
      </c>
      <c r="F13955" s="205" t="s">
        <v>1874</v>
      </c>
      <c r="G13955" s="205" t="s">
        <v>284</v>
      </c>
      <c r="H13955" s="207" t="s">
        <v>2411</v>
      </c>
      <c r="I13955" s="207" t="s">
        <v>124</v>
      </c>
      <c r="J13955" s="208">
        <v>-54372.74</v>
      </c>
      <c r="K13955" s="79" t="str">
        <f>IFERROR(IFERROR(VLOOKUP(I13955,'DE-PARA'!B:D,3,0),VLOOKUP(I13955,'DE-PARA'!C:D,2,0)),"NÃO ENCONTRADO")</f>
        <v>Encargos sobre Folha de Pagamento</v>
      </c>
      <c r="L13955" s="56" t="str">
        <f>VLOOKUP(K13955,'Base -Receita-Despesa'!$B:$AS,1,FALSE)</f>
        <v>Encargos sobre Folha de Pagamento</v>
      </c>
    </row>
    <row r="13956" spans="1:12" x14ac:dyDescent="0.3">
      <c r="A13956" s="286" t="str">
        <f t="shared" si="436"/>
        <v>2019</v>
      </c>
      <c r="B13956" s="205" t="s">
        <v>679</v>
      </c>
      <c r="C13956" s="205" t="s">
        <v>680</v>
      </c>
      <c r="D13956" s="72" t="str">
        <f t="shared" ref="D13956:D14019" si="437">TEXT(E13956,"mmm/aaaa")</f>
        <v>nov/2019</v>
      </c>
      <c r="E13956" s="206">
        <v>43775</v>
      </c>
      <c r="F13956" s="205">
        <v>1.26025419310039E+16</v>
      </c>
      <c r="G13956" s="205" t="s">
        <v>284</v>
      </c>
      <c r="H13956" s="207" t="s">
        <v>394</v>
      </c>
      <c r="I13956" s="207" t="s">
        <v>188</v>
      </c>
      <c r="J13956" s="207">
        <v>-185.06</v>
      </c>
      <c r="K13956" s="79" t="str">
        <f>IFERROR(IFERROR(VLOOKUP(I13956,'DE-PARA'!B:D,3,0),VLOOKUP(I13956,'DE-PARA'!C:D,2,0)),"NÃO ENCONTRADO")</f>
        <v>Tributos, Taxas e Contribuições</v>
      </c>
      <c r="L13956" s="56" t="str">
        <f>VLOOKUP(K13956,'Base -Receita-Despesa'!$B:$AS,1,FALSE)</f>
        <v>Tributos, Taxas e Contribuições</v>
      </c>
    </row>
    <row r="13957" spans="1:12" x14ac:dyDescent="0.3">
      <c r="A13957" s="286" t="str">
        <f t="shared" si="436"/>
        <v>2019</v>
      </c>
      <c r="B13957" s="205" t="s">
        <v>679</v>
      </c>
      <c r="C13957" s="205" t="s">
        <v>680</v>
      </c>
      <c r="D13957" s="72" t="str">
        <f t="shared" si="437"/>
        <v>nov/2019</v>
      </c>
      <c r="E13957" s="206">
        <v>43775</v>
      </c>
      <c r="F13957" s="205">
        <v>18588</v>
      </c>
      <c r="G13957" s="205" t="s">
        <v>284</v>
      </c>
      <c r="H13957" s="207" t="s">
        <v>1011</v>
      </c>
      <c r="I13957" s="207" t="s">
        <v>137</v>
      </c>
      <c r="J13957" s="208">
        <v>-2794.57</v>
      </c>
      <c r="K13957" s="79" t="str">
        <f>IFERROR(IFERROR(VLOOKUP(I13957,'DE-PARA'!B:D,3,0),VLOOKUP(I13957,'DE-PARA'!C:D,2,0)),"NÃO ENCONTRADO")</f>
        <v>Materiais</v>
      </c>
      <c r="L13957" s="56" t="str">
        <f>VLOOKUP(K13957,'Base -Receita-Despesa'!$B:$AS,1,FALSE)</f>
        <v>Materiais</v>
      </c>
    </row>
    <row r="13958" spans="1:12" x14ac:dyDescent="0.3">
      <c r="A13958" s="286" t="str">
        <f t="shared" si="436"/>
        <v>2019</v>
      </c>
      <c r="B13958" s="205" t="s">
        <v>679</v>
      </c>
      <c r="C13958" s="205" t="s">
        <v>680</v>
      </c>
      <c r="D13958" s="72" t="str">
        <f t="shared" si="437"/>
        <v>nov/2019</v>
      </c>
      <c r="E13958" s="206">
        <v>43775</v>
      </c>
      <c r="F13958" s="205" t="s">
        <v>2412</v>
      </c>
      <c r="G13958" s="205" t="s">
        <v>284</v>
      </c>
      <c r="H13958" s="207" t="s">
        <v>1011</v>
      </c>
      <c r="I13958" s="207" t="s">
        <v>189</v>
      </c>
      <c r="J13958" s="207">
        <v>-52.22</v>
      </c>
      <c r="K13958" s="79" t="str">
        <f>IFERROR(IFERROR(VLOOKUP(I13958,'DE-PARA'!B:D,3,0),VLOOKUP(I13958,'DE-PARA'!C:D,2,0)),"NÃO ENCONTRADO")</f>
        <v>Outras Saídas</v>
      </c>
      <c r="L13958" s="56" t="str">
        <f>VLOOKUP(K13958,'Base -Receita-Despesa'!$B:$AS,1,FALSE)</f>
        <v>Outras Saídas</v>
      </c>
    </row>
    <row r="13959" spans="1:12" x14ac:dyDescent="0.3">
      <c r="A13959" s="286" t="str">
        <f t="shared" si="436"/>
        <v>2019</v>
      </c>
      <c r="B13959" s="205" t="s">
        <v>679</v>
      </c>
      <c r="C13959" s="205" t="s">
        <v>680</v>
      </c>
      <c r="D13959" s="72" t="str">
        <f t="shared" si="437"/>
        <v>nov/2019</v>
      </c>
      <c r="E13959" s="206">
        <v>43775</v>
      </c>
      <c r="F13959" s="205">
        <v>39140</v>
      </c>
      <c r="G13959" s="205" t="s">
        <v>284</v>
      </c>
      <c r="H13959" s="207" t="s">
        <v>2178</v>
      </c>
      <c r="I13959" s="207" t="s">
        <v>118</v>
      </c>
      <c r="J13959" s="208">
        <v>-3730.54</v>
      </c>
      <c r="K13959" s="79" t="str">
        <f>IFERROR(IFERROR(VLOOKUP(I13959,'DE-PARA'!B:D,3,0),VLOOKUP(I13959,'DE-PARA'!C:D,2,0)),"NÃO ENCONTRADO")</f>
        <v>Serviços</v>
      </c>
      <c r="L13959" s="56" t="str">
        <f>VLOOKUP(K13959,'Base -Receita-Despesa'!$B:$AS,1,FALSE)</f>
        <v>Serviços</v>
      </c>
    </row>
    <row r="13960" spans="1:12" x14ac:dyDescent="0.3">
      <c r="A13960" s="286" t="str">
        <f t="shared" si="436"/>
        <v>2019</v>
      </c>
      <c r="B13960" s="205" t="s">
        <v>679</v>
      </c>
      <c r="C13960" s="205" t="s">
        <v>680</v>
      </c>
      <c r="D13960" s="72" t="str">
        <f t="shared" si="437"/>
        <v>nov/2019</v>
      </c>
      <c r="E13960" s="206">
        <v>43775</v>
      </c>
      <c r="F13960" s="205">
        <v>35653</v>
      </c>
      <c r="G13960" s="205" t="s">
        <v>284</v>
      </c>
      <c r="H13960" s="207" t="s">
        <v>2348</v>
      </c>
      <c r="I13960" s="207" t="s">
        <v>249</v>
      </c>
      <c r="J13960" s="208">
        <v>-2527.6999999999998</v>
      </c>
      <c r="K13960" s="79" t="str">
        <f>IFERROR(IFERROR(VLOOKUP(I13960,'DE-PARA'!B:D,3,0),VLOOKUP(I13960,'DE-PARA'!C:D,2,0)),"NÃO ENCONTRADO")</f>
        <v>Materiais</v>
      </c>
      <c r="L13960" s="56" t="str">
        <f>VLOOKUP(K13960,'Base -Receita-Despesa'!$B:$AS,1,FALSE)</f>
        <v>Materiais</v>
      </c>
    </row>
    <row r="13961" spans="1:12" x14ac:dyDescent="0.3">
      <c r="A13961" s="286" t="str">
        <f t="shared" si="436"/>
        <v>2019</v>
      </c>
      <c r="B13961" s="205" t="s">
        <v>679</v>
      </c>
      <c r="C13961" s="205" t="s">
        <v>680</v>
      </c>
      <c r="D13961" s="72" t="str">
        <f t="shared" si="437"/>
        <v>nov/2019</v>
      </c>
      <c r="E13961" s="206">
        <v>43775</v>
      </c>
      <c r="F13961" s="205">
        <v>35810</v>
      </c>
      <c r="G13961" s="205" t="s">
        <v>284</v>
      </c>
      <c r="H13961" s="207" t="s">
        <v>2348</v>
      </c>
      <c r="I13961" s="207" t="s">
        <v>249</v>
      </c>
      <c r="J13961" s="208">
        <v>-5055.3999999999996</v>
      </c>
      <c r="K13961" s="79" t="str">
        <f>IFERROR(IFERROR(VLOOKUP(I13961,'DE-PARA'!B:D,3,0),VLOOKUP(I13961,'DE-PARA'!C:D,2,0)),"NÃO ENCONTRADO")</f>
        <v>Materiais</v>
      </c>
      <c r="L13961" s="56" t="str">
        <f>VLOOKUP(K13961,'Base -Receita-Despesa'!$B:$AS,1,FALSE)</f>
        <v>Materiais</v>
      </c>
    </row>
    <row r="13962" spans="1:12" x14ac:dyDescent="0.3">
      <c r="A13962" s="286" t="str">
        <f t="shared" si="436"/>
        <v>2019</v>
      </c>
      <c r="B13962" s="205" t="s">
        <v>679</v>
      </c>
      <c r="C13962" s="205" t="s">
        <v>680</v>
      </c>
      <c r="D13962" s="72" t="str">
        <f t="shared" si="437"/>
        <v>nov/2019</v>
      </c>
      <c r="E13962" s="206">
        <v>43775</v>
      </c>
      <c r="F13962" s="205">
        <v>36029</v>
      </c>
      <c r="G13962" s="205" t="s">
        <v>284</v>
      </c>
      <c r="H13962" s="207" t="s">
        <v>2348</v>
      </c>
      <c r="I13962" s="207" t="s">
        <v>249</v>
      </c>
      <c r="J13962" s="208">
        <v>-10948.5</v>
      </c>
      <c r="K13962" s="79" t="str">
        <f>IFERROR(IFERROR(VLOOKUP(I13962,'DE-PARA'!B:D,3,0),VLOOKUP(I13962,'DE-PARA'!C:D,2,0)),"NÃO ENCONTRADO")</f>
        <v>Materiais</v>
      </c>
      <c r="L13962" s="56" t="str">
        <f>VLOOKUP(K13962,'Base -Receita-Despesa'!$B:$AS,1,FALSE)</f>
        <v>Materiais</v>
      </c>
    </row>
    <row r="13963" spans="1:12" x14ac:dyDescent="0.3">
      <c r="A13963" s="286" t="str">
        <f t="shared" si="436"/>
        <v>2019</v>
      </c>
      <c r="B13963" s="205" t="s">
        <v>679</v>
      </c>
      <c r="C13963" s="205" t="s">
        <v>680</v>
      </c>
      <c r="D13963" s="72" t="str">
        <f t="shared" si="437"/>
        <v>nov/2019</v>
      </c>
      <c r="E13963" s="206">
        <v>43775</v>
      </c>
      <c r="F13963" s="205">
        <v>36632</v>
      </c>
      <c r="G13963" s="205" t="s">
        <v>284</v>
      </c>
      <c r="H13963" s="207" t="s">
        <v>2348</v>
      </c>
      <c r="I13963" s="207" t="s">
        <v>249</v>
      </c>
      <c r="J13963" s="208">
        <v>-6225</v>
      </c>
      <c r="K13963" s="79" t="str">
        <f>IFERROR(IFERROR(VLOOKUP(I13963,'DE-PARA'!B:D,3,0),VLOOKUP(I13963,'DE-PARA'!C:D,2,0)),"NÃO ENCONTRADO")</f>
        <v>Materiais</v>
      </c>
      <c r="L13963" s="56" t="str">
        <f>VLOOKUP(K13963,'Base -Receita-Despesa'!$B:$AS,1,FALSE)</f>
        <v>Materiais</v>
      </c>
    </row>
    <row r="13964" spans="1:12" x14ac:dyDescent="0.3">
      <c r="A13964" s="286" t="str">
        <f t="shared" si="436"/>
        <v>2019</v>
      </c>
      <c r="B13964" s="205" t="s">
        <v>679</v>
      </c>
      <c r="C13964" s="205" t="s">
        <v>680</v>
      </c>
      <c r="D13964" s="72" t="str">
        <f t="shared" si="437"/>
        <v>nov/2019</v>
      </c>
      <c r="E13964" s="206">
        <v>43775</v>
      </c>
      <c r="F13964" s="205">
        <v>36819</v>
      </c>
      <c r="G13964" s="205" t="s">
        <v>284</v>
      </c>
      <c r="H13964" s="207" t="s">
        <v>2348</v>
      </c>
      <c r="I13964" s="207" t="s">
        <v>249</v>
      </c>
      <c r="J13964" s="208">
        <v>-8715</v>
      </c>
      <c r="K13964" s="79" t="str">
        <f>IFERROR(IFERROR(VLOOKUP(I13964,'DE-PARA'!B:D,3,0),VLOOKUP(I13964,'DE-PARA'!C:D,2,0)),"NÃO ENCONTRADO")</f>
        <v>Materiais</v>
      </c>
      <c r="L13964" s="56" t="str">
        <f>VLOOKUP(K13964,'Base -Receita-Despesa'!$B:$AS,1,FALSE)</f>
        <v>Materiais</v>
      </c>
    </row>
    <row r="13965" spans="1:12" x14ac:dyDescent="0.3">
      <c r="A13965" s="286" t="str">
        <f t="shared" si="436"/>
        <v>2019</v>
      </c>
      <c r="B13965" s="205" t="s">
        <v>679</v>
      </c>
      <c r="C13965" s="205" t="s">
        <v>680</v>
      </c>
      <c r="D13965" s="72" t="str">
        <f t="shared" si="437"/>
        <v>nov/2019</v>
      </c>
      <c r="E13965" s="206">
        <v>43775</v>
      </c>
      <c r="F13965" s="205">
        <v>36</v>
      </c>
      <c r="G13965" s="205" t="s">
        <v>284</v>
      </c>
      <c r="H13965" s="207" t="s">
        <v>1766</v>
      </c>
      <c r="I13965" s="207" t="s">
        <v>233</v>
      </c>
      <c r="J13965" s="208">
        <v>-20000</v>
      </c>
      <c r="K13965" s="79" t="str">
        <f>IFERROR(IFERROR(VLOOKUP(I13965,'DE-PARA'!B:D,3,0),VLOOKUP(I13965,'DE-PARA'!C:D,2,0)),"NÃO ENCONTRADO")</f>
        <v>Pessoal</v>
      </c>
      <c r="L13965" s="56" t="str">
        <f>VLOOKUP(K13965,'Base -Receita-Despesa'!$B:$AS,1,FALSE)</f>
        <v>Pessoal</v>
      </c>
    </row>
    <row r="13966" spans="1:12" x14ac:dyDescent="0.3">
      <c r="A13966" s="286" t="str">
        <f t="shared" si="436"/>
        <v>2019</v>
      </c>
      <c r="B13966" s="205" t="s">
        <v>679</v>
      </c>
      <c r="C13966" s="205" t="s">
        <v>680</v>
      </c>
      <c r="D13966" s="72" t="str">
        <f t="shared" si="437"/>
        <v>nov/2019</v>
      </c>
      <c r="E13966" s="206">
        <v>43775</v>
      </c>
      <c r="F13966" s="205">
        <v>6</v>
      </c>
      <c r="G13966" s="205" t="s">
        <v>284</v>
      </c>
      <c r="H13966" s="207" t="s">
        <v>2082</v>
      </c>
      <c r="I13966" s="207" t="s">
        <v>233</v>
      </c>
      <c r="J13966" s="208">
        <v>-22000</v>
      </c>
      <c r="K13966" s="79" t="str">
        <f>IFERROR(IFERROR(VLOOKUP(I13966,'DE-PARA'!B:D,3,0),VLOOKUP(I13966,'DE-PARA'!C:D,2,0)),"NÃO ENCONTRADO")</f>
        <v>Pessoal</v>
      </c>
      <c r="L13966" s="56" t="str">
        <f>VLOOKUP(K13966,'Base -Receita-Despesa'!$B:$AS,1,FALSE)</f>
        <v>Pessoal</v>
      </c>
    </row>
    <row r="13967" spans="1:12" x14ac:dyDescent="0.3">
      <c r="A13967" s="286" t="str">
        <f t="shared" si="436"/>
        <v>2019</v>
      </c>
      <c r="B13967" s="205" t="s">
        <v>679</v>
      </c>
      <c r="C13967" s="205" t="s">
        <v>680</v>
      </c>
      <c r="D13967" s="72" t="str">
        <f t="shared" si="437"/>
        <v>nov/2019</v>
      </c>
      <c r="E13967" s="206">
        <v>43775</v>
      </c>
      <c r="F13967" s="205" t="s">
        <v>209</v>
      </c>
      <c r="G13967" s="205" t="s">
        <v>284</v>
      </c>
      <c r="H13967" s="207" t="s">
        <v>295</v>
      </c>
      <c r="I13967" s="207" t="s">
        <v>130</v>
      </c>
      <c r="J13967" s="207">
        <v>-9.5</v>
      </c>
      <c r="K13967" s="79" t="str">
        <f>IFERROR(IFERROR(VLOOKUP(I13967,'DE-PARA'!B:D,3,0),VLOOKUP(I13967,'DE-PARA'!C:D,2,0)),"NÃO ENCONTRADO")</f>
        <v>Outras Saídas</v>
      </c>
      <c r="L13967" s="56" t="str">
        <f>VLOOKUP(K13967,'Base -Receita-Despesa'!$B:$AS,1,FALSE)</f>
        <v>Outras Saídas</v>
      </c>
    </row>
    <row r="13968" spans="1:12" x14ac:dyDescent="0.3">
      <c r="A13968" s="286" t="str">
        <f t="shared" si="436"/>
        <v>2019</v>
      </c>
      <c r="B13968" s="205" t="s">
        <v>679</v>
      </c>
      <c r="C13968" s="205" t="s">
        <v>680</v>
      </c>
      <c r="D13968" s="72" t="str">
        <f t="shared" si="437"/>
        <v>nov/2019</v>
      </c>
      <c r="E13968" s="206">
        <v>43775</v>
      </c>
      <c r="F13968" s="205" t="s">
        <v>209</v>
      </c>
      <c r="G13968" s="205" t="s">
        <v>284</v>
      </c>
      <c r="H13968" s="207" t="s">
        <v>295</v>
      </c>
      <c r="I13968" s="207" t="s">
        <v>130</v>
      </c>
      <c r="J13968" s="207">
        <v>-9.5</v>
      </c>
      <c r="K13968" s="79" t="str">
        <f>IFERROR(IFERROR(VLOOKUP(I13968,'DE-PARA'!B:D,3,0),VLOOKUP(I13968,'DE-PARA'!C:D,2,0)),"NÃO ENCONTRADO")</f>
        <v>Outras Saídas</v>
      </c>
      <c r="L13968" s="56" t="str">
        <f>VLOOKUP(K13968,'Base -Receita-Despesa'!$B:$AS,1,FALSE)</f>
        <v>Outras Saídas</v>
      </c>
    </row>
    <row r="13969" spans="1:12" x14ac:dyDescent="0.3">
      <c r="A13969" s="286" t="str">
        <f t="shared" si="436"/>
        <v>2019</v>
      </c>
      <c r="B13969" s="205" t="s">
        <v>679</v>
      </c>
      <c r="C13969" s="205" t="s">
        <v>680</v>
      </c>
      <c r="D13969" s="72" t="str">
        <f t="shared" si="437"/>
        <v>nov/2019</v>
      </c>
      <c r="E13969" s="206">
        <v>43775</v>
      </c>
      <c r="F13969" s="205" t="s">
        <v>209</v>
      </c>
      <c r="G13969" s="205" t="s">
        <v>284</v>
      </c>
      <c r="H13969" s="207" t="s">
        <v>295</v>
      </c>
      <c r="I13969" s="207" t="s">
        <v>130</v>
      </c>
      <c r="J13969" s="207">
        <v>-9.5</v>
      </c>
      <c r="K13969" s="79" t="str">
        <f>IFERROR(IFERROR(VLOOKUP(I13969,'DE-PARA'!B:D,3,0),VLOOKUP(I13969,'DE-PARA'!C:D,2,0)),"NÃO ENCONTRADO")</f>
        <v>Outras Saídas</v>
      </c>
      <c r="L13969" s="56" t="str">
        <f>VLOOKUP(K13969,'Base -Receita-Despesa'!$B:$AS,1,FALSE)</f>
        <v>Outras Saídas</v>
      </c>
    </row>
    <row r="13970" spans="1:12" x14ac:dyDescent="0.3">
      <c r="A13970" s="286" t="str">
        <f t="shared" si="436"/>
        <v>2019</v>
      </c>
      <c r="B13970" s="205" t="s">
        <v>679</v>
      </c>
      <c r="C13970" s="205" t="s">
        <v>680</v>
      </c>
      <c r="D13970" s="72" t="str">
        <f t="shared" si="437"/>
        <v>nov/2019</v>
      </c>
      <c r="E13970" s="206">
        <v>43775</v>
      </c>
      <c r="F13970" s="205" t="s">
        <v>2172</v>
      </c>
      <c r="G13970" s="205" t="s">
        <v>284</v>
      </c>
      <c r="H13970" s="207" t="s">
        <v>729</v>
      </c>
      <c r="I13970" s="207" t="s">
        <v>128</v>
      </c>
      <c r="J13970" s="208">
        <v>-2205.19</v>
      </c>
      <c r="K13970" s="79" t="str">
        <f>IFERROR(IFERROR(VLOOKUP(I13970,'DE-PARA'!B:D,3,0),VLOOKUP(I13970,'DE-PARA'!C:D,2,0)),"NÃO ENCONTRADO")</f>
        <v>Pessoal</v>
      </c>
      <c r="L13970" s="56" t="str">
        <f>VLOOKUP(K13970,'Base -Receita-Despesa'!$B:$AS,1,FALSE)</f>
        <v>Pessoal</v>
      </c>
    </row>
    <row r="13971" spans="1:12" x14ac:dyDescent="0.3">
      <c r="A13971" s="286" t="str">
        <f t="shared" si="436"/>
        <v>2019</v>
      </c>
      <c r="B13971" s="205" t="s">
        <v>679</v>
      </c>
      <c r="C13971" s="205" t="s">
        <v>680</v>
      </c>
      <c r="D13971" s="72" t="str">
        <f t="shared" si="437"/>
        <v>nov/2019</v>
      </c>
      <c r="E13971" s="206">
        <v>43775</v>
      </c>
      <c r="F13971" s="205" t="s">
        <v>2172</v>
      </c>
      <c r="G13971" s="205" t="s">
        <v>284</v>
      </c>
      <c r="H13971" s="207" t="s">
        <v>2413</v>
      </c>
      <c r="I13971" s="207" t="s">
        <v>128</v>
      </c>
      <c r="J13971" s="208">
        <v>-3486.55</v>
      </c>
      <c r="K13971" s="79" t="str">
        <f>IFERROR(IFERROR(VLOOKUP(I13971,'DE-PARA'!B:D,3,0),VLOOKUP(I13971,'DE-PARA'!C:D,2,0)),"NÃO ENCONTRADO")</f>
        <v>Pessoal</v>
      </c>
      <c r="L13971" s="56" t="str">
        <f>VLOOKUP(K13971,'Base -Receita-Despesa'!$B:$AS,1,FALSE)</f>
        <v>Pessoal</v>
      </c>
    </row>
    <row r="13972" spans="1:12" x14ac:dyDescent="0.3">
      <c r="A13972" s="286" t="str">
        <f t="shared" si="436"/>
        <v>2019</v>
      </c>
      <c r="B13972" s="205" t="s">
        <v>679</v>
      </c>
      <c r="C13972" s="205" t="s">
        <v>680</v>
      </c>
      <c r="D13972" s="72" t="str">
        <f t="shared" si="437"/>
        <v>nov/2019</v>
      </c>
      <c r="E13972" s="206">
        <v>43775</v>
      </c>
      <c r="F13972" s="205" t="s">
        <v>2172</v>
      </c>
      <c r="G13972" s="205" t="s">
        <v>284</v>
      </c>
      <c r="H13972" s="207" t="s">
        <v>2414</v>
      </c>
      <c r="I13972" s="207" t="s">
        <v>128</v>
      </c>
      <c r="J13972" s="208">
        <v>-3660.39</v>
      </c>
      <c r="K13972" s="79" t="str">
        <f>IFERROR(IFERROR(VLOOKUP(I13972,'DE-PARA'!B:D,3,0),VLOOKUP(I13972,'DE-PARA'!C:D,2,0)),"NÃO ENCONTRADO")</f>
        <v>Pessoal</v>
      </c>
      <c r="L13972" s="56" t="str">
        <f>VLOOKUP(K13972,'Base -Receita-Despesa'!$B:$AS,1,FALSE)</f>
        <v>Pessoal</v>
      </c>
    </row>
    <row r="13973" spans="1:12" x14ac:dyDescent="0.3">
      <c r="A13973" s="286" t="str">
        <f t="shared" si="436"/>
        <v>2019</v>
      </c>
      <c r="B13973" s="205" t="s">
        <v>679</v>
      </c>
      <c r="C13973" s="205" t="s">
        <v>680</v>
      </c>
      <c r="D13973" s="72" t="str">
        <f t="shared" si="437"/>
        <v>nov/2019</v>
      </c>
      <c r="E13973" s="206">
        <v>43775</v>
      </c>
      <c r="F13973" s="205" t="s">
        <v>2172</v>
      </c>
      <c r="G13973" s="205" t="s">
        <v>284</v>
      </c>
      <c r="H13973" s="207" t="s">
        <v>2415</v>
      </c>
      <c r="I13973" s="207" t="s">
        <v>128</v>
      </c>
      <c r="J13973" s="208">
        <v>-2575.2399999999998</v>
      </c>
      <c r="K13973" s="79" t="str">
        <f>IFERROR(IFERROR(VLOOKUP(I13973,'DE-PARA'!B:D,3,0),VLOOKUP(I13973,'DE-PARA'!C:D,2,0)),"NÃO ENCONTRADO")</f>
        <v>Pessoal</v>
      </c>
      <c r="L13973" s="56" t="str">
        <f>VLOOKUP(K13973,'Base -Receita-Despesa'!$B:$AS,1,FALSE)</f>
        <v>Pessoal</v>
      </c>
    </row>
    <row r="13974" spans="1:12" x14ac:dyDescent="0.3">
      <c r="A13974" s="286" t="str">
        <f t="shared" si="436"/>
        <v>2019</v>
      </c>
      <c r="B13974" s="205" t="s">
        <v>679</v>
      </c>
      <c r="C13974" s="205" t="s">
        <v>680</v>
      </c>
      <c r="D13974" s="72" t="str">
        <f t="shared" si="437"/>
        <v>nov/2019</v>
      </c>
      <c r="E13974" s="206">
        <v>43775</v>
      </c>
      <c r="F13974" s="205" t="s">
        <v>2172</v>
      </c>
      <c r="G13974" s="205" t="s">
        <v>284</v>
      </c>
      <c r="H13974" s="207" t="s">
        <v>2416</v>
      </c>
      <c r="I13974" s="207" t="s">
        <v>128</v>
      </c>
      <c r="J13974" s="208">
        <v>-3846.34</v>
      </c>
      <c r="K13974" s="79" t="str">
        <f>IFERROR(IFERROR(VLOOKUP(I13974,'DE-PARA'!B:D,3,0),VLOOKUP(I13974,'DE-PARA'!C:D,2,0)),"NÃO ENCONTRADO")</f>
        <v>Pessoal</v>
      </c>
      <c r="L13974" s="56" t="str">
        <f>VLOOKUP(K13974,'Base -Receita-Despesa'!$B:$AS,1,FALSE)</f>
        <v>Pessoal</v>
      </c>
    </row>
    <row r="13975" spans="1:12" x14ac:dyDescent="0.3">
      <c r="A13975" s="286" t="str">
        <f t="shared" si="436"/>
        <v>2019</v>
      </c>
      <c r="B13975" s="205" t="s">
        <v>679</v>
      </c>
      <c r="C13975" s="205" t="s">
        <v>680</v>
      </c>
      <c r="D13975" s="72" t="str">
        <f t="shared" si="437"/>
        <v>nov/2019</v>
      </c>
      <c r="E13975" s="206">
        <v>43775</v>
      </c>
      <c r="F13975" s="205" t="s">
        <v>513</v>
      </c>
      <c r="G13975" s="205" t="s">
        <v>284</v>
      </c>
      <c r="H13975" s="207" t="s">
        <v>203</v>
      </c>
      <c r="I13975" s="207" t="s">
        <v>289</v>
      </c>
      <c r="J13975" s="208">
        <v>152453.85</v>
      </c>
      <c r="K13975" s="79" t="str">
        <f>IFERROR(IFERROR(VLOOKUP(I13975,'DE-PARA'!B:D,3,0),VLOOKUP(I13975,'DE-PARA'!C:D,2,0)),"NÃO ENCONTRADO")</f>
        <v>Entrada Conta Aplicação (+)</v>
      </c>
      <c r="L13975" s="56" t="str">
        <f>VLOOKUP(K13975,'Base -Receita-Despesa'!$B:$AS,1,FALSE)</f>
        <v>ENTRADA CONTA APLICAÇÃO (+)</v>
      </c>
    </row>
    <row r="13976" spans="1:12" x14ac:dyDescent="0.3">
      <c r="A13976" s="286" t="str">
        <f t="shared" si="436"/>
        <v>2019</v>
      </c>
      <c r="B13976" s="205" t="s">
        <v>681</v>
      </c>
      <c r="C13976" s="205" t="s">
        <v>680</v>
      </c>
      <c r="D13976" s="72" t="str">
        <f t="shared" si="437"/>
        <v>nov/2019</v>
      </c>
      <c r="E13976" s="206">
        <v>43776</v>
      </c>
      <c r="F13976" s="205" t="s">
        <v>200</v>
      </c>
      <c r="G13976" s="205" t="s">
        <v>284</v>
      </c>
      <c r="H13976" s="207" t="s">
        <v>1875</v>
      </c>
      <c r="I13976" s="207" t="s">
        <v>123</v>
      </c>
      <c r="J13976" s="208">
        <v>-222256.09</v>
      </c>
      <c r="K13976" s="79" t="str">
        <f>IFERROR(IFERROR(VLOOKUP(I13976,'DE-PARA'!B:D,3,0),VLOOKUP(I13976,'DE-PARA'!C:D,2,0)),"NÃO ENCONTRADO")</f>
        <v>TEV – Transferências Entre Contas (Entradas)</v>
      </c>
      <c r="L13976" s="56" t="str">
        <f>VLOOKUP(K13976,'Base -Receita-Despesa'!$B:$AS,1,FALSE)</f>
        <v>TEV – Transferências Entre Contas (Entradas)</v>
      </c>
    </row>
    <row r="13977" spans="1:12" x14ac:dyDescent="0.3">
      <c r="A13977" s="286" t="str">
        <f t="shared" si="436"/>
        <v>2019</v>
      </c>
      <c r="B13977" s="205" t="s">
        <v>681</v>
      </c>
      <c r="C13977" s="205" t="s">
        <v>680</v>
      </c>
      <c r="D13977" s="72" t="str">
        <f t="shared" si="437"/>
        <v>nov/2019</v>
      </c>
      <c r="E13977" s="206">
        <v>43776</v>
      </c>
      <c r="F13977" s="205" t="s">
        <v>513</v>
      </c>
      <c r="G13977" s="205" t="s">
        <v>284</v>
      </c>
      <c r="H13977" s="207" t="s">
        <v>203</v>
      </c>
      <c r="I13977" s="207" t="s">
        <v>289</v>
      </c>
      <c r="J13977" s="208">
        <v>222256.09</v>
      </c>
      <c r="K13977" s="79" t="str">
        <f>IFERROR(IFERROR(VLOOKUP(I13977,'DE-PARA'!B:D,3,0),VLOOKUP(I13977,'DE-PARA'!C:D,2,0)),"NÃO ENCONTRADO")</f>
        <v>Entrada Conta Aplicação (+)</v>
      </c>
      <c r="L13977" s="56" t="str">
        <f>VLOOKUP(K13977,'Base -Receita-Despesa'!$B:$AS,1,FALSE)</f>
        <v>ENTRADA CONTA APLICAÇÃO (+)</v>
      </c>
    </row>
    <row r="13978" spans="1:12" x14ac:dyDescent="0.3">
      <c r="A13978" s="286" t="str">
        <f t="shared" si="436"/>
        <v>2019</v>
      </c>
      <c r="B13978" s="205" t="s">
        <v>679</v>
      </c>
      <c r="C13978" s="205" t="s">
        <v>680</v>
      </c>
      <c r="D13978" s="72" t="str">
        <f t="shared" si="437"/>
        <v>nov/2019</v>
      </c>
      <c r="E13978" s="206">
        <v>43776</v>
      </c>
      <c r="F13978" s="205" t="s">
        <v>200</v>
      </c>
      <c r="G13978" s="205" t="s">
        <v>284</v>
      </c>
      <c r="H13978" s="207" t="s">
        <v>1875</v>
      </c>
      <c r="I13978" s="207" t="s">
        <v>123</v>
      </c>
      <c r="J13978" s="208">
        <v>222256.09</v>
      </c>
      <c r="K13978" s="79" t="str">
        <f>IFERROR(IFERROR(VLOOKUP(I13978,'DE-PARA'!B:D,3,0),VLOOKUP(I13978,'DE-PARA'!C:D,2,0)),"NÃO ENCONTRADO")</f>
        <v>TEV – Transferências Entre Contas (Entradas)</v>
      </c>
      <c r="L13978" s="56" t="str">
        <f>VLOOKUP(K13978,'Base -Receita-Despesa'!$B:$AS,1,FALSE)</f>
        <v>TEV – Transferências Entre Contas (Entradas)</v>
      </c>
    </row>
    <row r="13979" spans="1:12" x14ac:dyDescent="0.3">
      <c r="A13979" s="286" t="str">
        <f t="shared" si="436"/>
        <v>2019</v>
      </c>
      <c r="B13979" s="205" t="s">
        <v>679</v>
      </c>
      <c r="C13979" s="205" t="s">
        <v>680</v>
      </c>
      <c r="D13979" s="72" t="str">
        <f t="shared" si="437"/>
        <v>nov/2019</v>
      </c>
      <c r="E13979" s="206">
        <v>43776</v>
      </c>
      <c r="F13979" s="205" t="s">
        <v>577</v>
      </c>
      <c r="G13979" s="205" t="s">
        <v>284</v>
      </c>
      <c r="H13979" s="207" t="s">
        <v>2417</v>
      </c>
      <c r="I13979" s="207" t="s">
        <v>126</v>
      </c>
      <c r="J13979" s="208">
        <v>-2442.6</v>
      </c>
      <c r="K13979" s="79" t="str">
        <f>IFERROR(IFERROR(VLOOKUP(I13979,'DE-PARA'!B:D,3,0),VLOOKUP(I13979,'DE-PARA'!C:D,2,0)),"NÃO ENCONTRADO")</f>
        <v>Rescisões Trabalhistas</v>
      </c>
      <c r="L13979" s="56" t="str">
        <f>VLOOKUP(K13979,'Base -Receita-Despesa'!$B:$AS,1,FALSE)</f>
        <v>Rescisões Trabalhistas</v>
      </c>
    </row>
    <row r="13980" spans="1:12" x14ac:dyDescent="0.3">
      <c r="A13980" s="286" t="str">
        <f t="shared" si="436"/>
        <v>2019</v>
      </c>
      <c r="B13980" s="205" t="s">
        <v>679</v>
      </c>
      <c r="C13980" s="205" t="s">
        <v>680</v>
      </c>
      <c r="D13980" s="72" t="str">
        <f t="shared" si="437"/>
        <v>nov/2019</v>
      </c>
      <c r="E13980" s="206">
        <v>43776</v>
      </c>
      <c r="F13980" s="205" t="s">
        <v>200</v>
      </c>
      <c r="G13980" s="205" t="s">
        <v>284</v>
      </c>
      <c r="H13980" s="207" t="s">
        <v>291</v>
      </c>
      <c r="I13980" s="207" t="s">
        <v>226</v>
      </c>
      <c r="J13980" s="208">
        <v>-119020.37</v>
      </c>
      <c r="K13980" s="79" t="str">
        <f>IFERROR(IFERROR(VLOOKUP(I13980,'DE-PARA'!B:D,3,0),VLOOKUP(I13980,'DE-PARA'!C:D,2,0)),"NÃO ENCONTRADO")</f>
        <v>Reembolso de Rateios(-)</v>
      </c>
      <c r="L13980" s="56" t="str">
        <f>VLOOKUP(K13980,'Base -Receita-Despesa'!$B:$AS,1,FALSE)</f>
        <v>Reembolso de Rateios(-)</v>
      </c>
    </row>
    <row r="13981" spans="1:12" x14ac:dyDescent="0.3">
      <c r="A13981" s="286" t="str">
        <f t="shared" si="436"/>
        <v>2019</v>
      </c>
      <c r="B13981" s="205" t="s">
        <v>679</v>
      </c>
      <c r="C13981" s="205" t="s">
        <v>680</v>
      </c>
      <c r="D13981" s="72" t="str">
        <f t="shared" si="437"/>
        <v>nov/2019</v>
      </c>
      <c r="E13981" s="206">
        <v>43776</v>
      </c>
      <c r="F13981" s="205" t="s">
        <v>209</v>
      </c>
      <c r="G13981" s="205" t="s">
        <v>284</v>
      </c>
      <c r="H13981" s="207" t="s">
        <v>295</v>
      </c>
      <c r="I13981" s="207" t="s">
        <v>130</v>
      </c>
      <c r="J13981" s="207">
        <v>-9.5</v>
      </c>
      <c r="K13981" s="79" t="str">
        <f>IFERROR(IFERROR(VLOOKUP(I13981,'DE-PARA'!B:D,3,0),VLOOKUP(I13981,'DE-PARA'!C:D,2,0)),"NÃO ENCONTRADO")</f>
        <v>Outras Saídas</v>
      </c>
      <c r="L13981" s="56" t="str">
        <f>VLOOKUP(K13981,'Base -Receita-Despesa'!$B:$AS,1,FALSE)</f>
        <v>Outras Saídas</v>
      </c>
    </row>
    <row r="13982" spans="1:12" x14ac:dyDescent="0.3">
      <c r="A13982" s="286" t="str">
        <f t="shared" si="436"/>
        <v>2019</v>
      </c>
      <c r="B13982" s="205" t="s">
        <v>679</v>
      </c>
      <c r="C13982" s="205" t="s">
        <v>680</v>
      </c>
      <c r="D13982" s="72" t="str">
        <f t="shared" si="437"/>
        <v>nov/2019</v>
      </c>
      <c r="E13982" s="206">
        <v>43776</v>
      </c>
      <c r="F13982" s="205" t="s">
        <v>209</v>
      </c>
      <c r="G13982" s="205" t="s">
        <v>284</v>
      </c>
      <c r="H13982" s="207" t="s">
        <v>133</v>
      </c>
      <c r="I13982" s="207" t="s">
        <v>130</v>
      </c>
      <c r="J13982" s="207">
        <v>-429.3</v>
      </c>
      <c r="K13982" s="79" t="str">
        <f>IFERROR(IFERROR(VLOOKUP(I13982,'DE-PARA'!B:D,3,0),VLOOKUP(I13982,'DE-PARA'!C:D,2,0)),"NÃO ENCONTRADO")</f>
        <v>Outras Saídas</v>
      </c>
      <c r="L13982" s="56" t="str">
        <f>VLOOKUP(K13982,'Base -Receita-Despesa'!$B:$AS,1,FALSE)</f>
        <v>Outras Saídas</v>
      </c>
    </row>
    <row r="13983" spans="1:12" x14ac:dyDescent="0.3">
      <c r="A13983" s="286" t="str">
        <f t="shared" si="436"/>
        <v>2019</v>
      </c>
      <c r="B13983" s="205" t="s">
        <v>679</v>
      </c>
      <c r="C13983" s="205" t="s">
        <v>680</v>
      </c>
      <c r="D13983" s="72" t="str">
        <f t="shared" si="437"/>
        <v>nov/2019</v>
      </c>
      <c r="E13983" s="206">
        <v>43777</v>
      </c>
      <c r="F13983" s="205" t="s">
        <v>2418</v>
      </c>
      <c r="G13983" s="205" t="s">
        <v>284</v>
      </c>
      <c r="H13983" s="207" t="s">
        <v>2419</v>
      </c>
      <c r="I13983" s="207" t="s">
        <v>220</v>
      </c>
      <c r="J13983" s="207">
        <v>278.37</v>
      </c>
      <c r="K13983" s="79" t="str">
        <f>IFERROR(IFERROR(VLOOKUP(I13983,'DE-PARA'!B:D,3,0),VLOOKUP(I13983,'DE-PARA'!C:D,2,0)),"NÃO ENCONTRADO")</f>
        <v>Pessoal</v>
      </c>
      <c r="L13983" s="56" t="str">
        <f>VLOOKUP(K13983,'Base -Receita-Despesa'!$B:$AS,1,FALSE)</f>
        <v>Pessoal</v>
      </c>
    </row>
    <row r="13984" spans="1:12" x14ac:dyDescent="0.3">
      <c r="A13984" s="286" t="str">
        <f t="shared" si="436"/>
        <v>2019</v>
      </c>
      <c r="B13984" s="205" t="s">
        <v>679</v>
      </c>
      <c r="C13984" s="205" t="s">
        <v>680</v>
      </c>
      <c r="D13984" s="72" t="str">
        <f t="shared" si="437"/>
        <v>nov/2019</v>
      </c>
      <c r="E13984" s="206">
        <v>43777</v>
      </c>
      <c r="F13984" s="205" t="s">
        <v>2418</v>
      </c>
      <c r="G13984" s="205" t="s">
        <v>284</v>
      </c>
      <c r="H13984" s="207" t="s">
        <v>2419</v>
      </c>
      <c r="I13984" s="207" t="s">
        <v>220</v>
      </c>
      <c r="J13984" s="207">
        <v>-278.37</v>
      </c>
      <c r="K13984" s="79" t="str">
        <f>IFERROR(IFERROR(VLOOKUP(I13984,'DE-PARA'!B:D,3,0),VLOOKUP(I13984,'DE-PARA'!C:D,2,0)),"NÃO ENCONTRADO")</f>
        <v>Pessoal</v>
      </c>
      <c r="L13984" s="56" t="str">
        <f>VLOOKUP(K13984,'Base -Receita-Despesa'!$B:$AS,1,FALSE)</f>
        <v>Pessoal</v>
      </c>
    </row>
    <row r="13985" spans="1:12" x14ac:dyDescent="0.3">
      <c r="A13985" s="286" t="str">
        <f t="shared" si="436"/>
        <v>2019</v>
      </c>
      <c r="B13985" s="205" t="s">
        <v>679</v>
      </c>
      <c r="C13985" s="205" t="s">
        <v>680</v>
      </c>
      <c r="D13985" s="72" t="str">
        <f t="shared" si="437"/>
        <v>nov/2019</v>
      </c>
      <c r="E13985" s="206">
        <v>43777</v>
      </c>
      <c r="F13985" s="205" t="s">
        <v>2420</v>
      </c>
      <c r="G13985" s="205" t="s">
        <v>284</v>
      </c>
      <c r="H13985" s="207" t="s">
        <v>2421</v>
      </c>
      <c r="I13985" s="207" t="s">
        <v>188</v>
      </c>
      <c r="J13985" s="208">
        <v>-2514.9</v>
      </c>
      <c r="K13985" s="79" t="str">
        <f>IFERROR(IFERROR(VLOOKUP(I13985,'DE-PARA'!B:D,3,0),VLOOKUP(I13985,'DE-PARA'!C:D,2,0)),"NÃO ENCONTRADO")</f>
        <v>Tributos, Taxas e Contribuições</v>
      </c>
      <c r="L13985" s="56" t="str">
        <f>VLOOKUP(K13985,'Base -Receita-Despesa'!$B:$AS,1,FALSE)</f>
        <v>Tributos, Taxas e Contribuições</v>
      </c>
    </row>
    <row r="13986" spans="1:12" x14ac:dyDescent="0.3">
      <c r="A13986" s="286" t="str">
        <f t="shared" si="436"/>
        <v>2019</v>
      </c>
      <c r="B13986" s="205" t="s">
        <v>679</v>
      </c>
      <c r="C13986" s="205" t="s">
        <v>680</v>
      </c>
      <c r="D13986" s="72" t="str">
        <f t="shared" si="437"/>
        <v>nov/2019</v>
      </c>
      <c r="E13986" s="206">
        <v>43777</v>
      </c>
      <c r="F13986" s="205" t="s">
        <v>2418</v>
      </c>
      <c r="G13986" s="205" t="s">
        <v>284</v>
      </c>
      <c r="H13986" s="207" t="s">
        <v>2422</v>
      </c>
      <c r="I13986" s="207" t="s">
        <v>220</v>
      </c>
      <c r="J13986" s="207">
        <v>-237.27</v>
      </c>
      <c r="K13986" s="79" t="str">
        <f>IFERROR(IFERROR(VLOOKUP(I13986,'DE-PARA'!B:D,3,0),VLOOKUP(I13986,'DE-PARA'!C:D,2,0)),"NÃO ENCONTRADO")</f>
        <v>Pessoal</v>
      </c>
      <c r="L13986" s="56" t="str">
        <f>VLOOKUP(K13986,'Base -Receita-Despesa'!$B:$AS,1,FALSE)</f>
        <v>Pessoal</v>
      </c>
    </row>
    <row r="13987" spans="1:12" x14ac:dyDescent="0.3">
      <c r="A13987" s="286" t="str">
        <f t="shared" si="436"/>
        <v>2019</v>
      </c>
      <c r="B13987" s="205" t="s">
        <v>679</v>
      </c>
      <c r="C13987" s="205" t="s">
        <v>680</v>
      </c>
      <c r="D13987" s="72" t="str">
        <f t="shared" si="437"/>
        <v>nov/2019</v>
      </c>
      <c r="E13987" s="206">
        <v>43777</v>
      </c>
      <c r="F13987" s="205">
        <v>1857</v>
      </c>
      <c r="G13987" s="205" t="s">
        <v>284</v>
      </c>
      <c r="H13987" s="207" t="s">
        <v>313</v>
      </c>
      <c r="I13987" s="207" t="s">
        <v>134</v>
      </c>
      <c r="J13987" s="208">
        <v>-3500</v>
      </c>
      <c r="K13987" s="79" t="str">
        <f>IFERROR(IFERROR(VLOOKUP(I13987,'DE-PARA'!B:D,3,0),VLOOKUP(I13987,'DE-PARA'!C:D,2,0)),"NÃO ENCONTRADO")</f>
        <v>Serviços</v>
      </c>
      <c r="L13987" s="56" t="str">
        <f>VLOOKUP(K13987,'Base -Receita-Despesa'!$B:$AS,1,FALSE)</f>
        <v>Serviços</v>
      </c>
    </row>
    <row r="13988" spans="1:12" x14ac:dyDescent="0.3">
      <c r="A13988" s="286" t="str">
        <f t="shared" si="436"/>
        <v>2019</v>
      </c>
      <c r="B13988" s="205" t="s">
        <v>679</v>
      </c>
      <c r="C13988" s="205" t="s">
        <v>680</v>
      </c>
      <c r="D13988" s="72" t="str">
        <f t="shared" si="437"/>
        <v>nov/2019</v>
      </c>
      <c r="E13988" s="206">
        <v>43777</v>
      </c>
      <c r="F13988" s="205">
        <v>94</v>
      </c>
      <c r="G13988" s="205" t="s">
        <v>300</v>
      </c>
      <c r="H13988" s="207" t="s">
        <v>1005</v>
      </c>
      <c r="I13988" s="207" t="s">
        <v>232</v>
      </c>
      <c r="J13988" s="208">
        <v>-96202.34</v>
      </c>
      <c r="K13988" s="79" t="str">
        <f>IFERROR(IFERROR(VLOOKUP(I13988,'DE-PARA'!B:D,3,0),VLOOKUP(I13988,'DE-PARA'!C:D,2,0)),"NÃO ENCONTRADO")</f>
        <v>Pessoal</v>
      </c>
      <c r="L13988" s="56" t="str">
        <f>VLOOKUP(K13988,'Base -Receita-Despesa'!$B:$AS,1,FALSE)</f>
        <v>Pessoal</v>
      </c>
    </row>
    <row r="13989" spans="1:12" x14ac:dyDescent="0.3">
      <c r="A13989" s="286" t="str">
        <f t="shared" si="436"/>
        <v>2019</v>
      </c>
      <c r="B13989" s="205" t="s">
        <v>679</v>
      </c>
      <c r="C13989" s="205" t="s">
        <v>680</v>
      </c>
      <c r="D13989" s="72" t="str">
        <f t="shared" si="437"/>
        <v>nov/2019</v>
      </c>
      <c r="E13989" s="206">
        <v>43777</v>
      </c>
      <c r="F13989" s="205">
        <v>190</v>
      </c>
      <c r="G13989" s="205" t="s">
        <v>314</v>
      </c>
      <c r="H13989" s="207" t="s">
        <v>1342</v>
      </c>
      <c r="I13989" s="207" t="s">
        <v>232</v>
      </c>
      <c r="J13989" s="208">
        <v>-337630</v>
      </c>
      <c r="K13989" s="79" t="str">
        <f>IFERROR(IFERROR(VLOOKUP(I13989,'DE-PARA'!B:D,3,0),VLOOKUP(I13989,'DE-PARA'!C:D,2,0)),"NÃO ENCONTRADO")</f>
        <v>Pessoal</v>
      </c>
      <c r="L13989" s="56" t="str">
        <f>VLOOKUP(K13989,'Base -Receita-Despesa'!$B:$AS,1,FALSE)</f>
        <v>Pessoal</v>
      </c>
    </row>
    <row r="13990" spans="1:12" x14ac:dyDescent="0.3">
      <c r="A13990" s="286" t="str">
        <f t="shared" si="436"/>
        <v>2019</v>
      </c>
      <c r="B13990" s="205" t="s">
        <v>679</v>
      </c>
      <c r="C13990" s="205" t="s">
        <v>680</v>
      </c>
      <c r="D13990" s="72" t="str">
        <f t="shared" si="437"/>
        <v>nov/2019</v>
      </c>
      <c r="E13990" s="206">
        <v>43777</v>
      </c>
      <c r="F13990" s="205">
        <v>309</v>
      </c>
      <c r="G13990" s="205" t="s">
        <v>300</v>
      </c>
      <c r="H13990" s="207" t="s">
        <v>999</v>
      </c>
      <c r="I13990" s="207" t="s">
        <v>232</v>
      </c>
      <c r="J13990" s="208">
        <v>-19991.25</v>
      </c>
      <c r="K13990" s="79" t="str">
        <f>IFERROR(IFERROR(VLOOKUP(I13990,'DE-PARA'!B:D,3,0),VLOOKUP(I13990,'DE-PARA'!C:D,2,0)),"NÃO ENCONTRADO")</f>
        <v>Pessoal</v>
      </c>
      <c r="L13990" s="56" t="str">
        <f>VLOOKUP(K13990,'Base -Receita-Despesa'!$B:$AS,1,FALSE)</f>
        <v>Pessoal</v>
      </c>
    </row>
    <row r="13991" spans="1:12" x14ac:dyDescent="0.3">
      <c r="A13991" s="286" t="str">
        <f t="shared" si="436"/>
        <v>2019</v>
      </c>
      <c r="B13991" s="205" t="s">
        <v>679</v>
      </c>
      <c r="C13991" s="205" t="s">
        <v>680</v>
      </c>
      <c r="D13991" s="72" t="str">
        <f t="shared" si="437"/>
        <v>nov/2019</v>
      </c>
      <c r="E13991" s="206">
        <v>43777</v>
      </c>
      <c r="F13991" s="205">
        <v>52</v>
      </c>
      <c r="G13991" s="205" t="s">
        <v>300</v>
      </c>
      <c r="H13991" s="207" t="s">
        <v>2297</v>
      </c>
      <c r="I13991" s="207" t="s">
        <v>257</v>
      </c>
      <c r="J13991" s="208">
        <v>-25562.59</v>
      </c>
      <c r="K13991" s="79" t="str">
        <f>IFERROR(IFERROR(VLOOKUP(I13991,'DE-PARA'!B:D,3,0),VLOOKUP(I13991,'DE-PARA'!C:D,2,0)),"NÃO ENCONTRADO")</f>
        <v>Serviços</v>
      </c>
      <c r="L13991" s="56" t="str">
        <f>VLOOKUP(K13991,'Base -Receita-Despesa'!$B:$AS,1,FALSE)</f>
        <v>Serviços</v>
      </c>
    </row>
    <row r="13992" spans="1:12" x14ac:dyDescent="0.3">
      <c r="A13992" s="286" t="str">
        <f t="shared" si="436"/>
        <v>2019</v>
      </c>
      <c r="B13992" s="205" t="s">
        <v>679</v>
      </c>
      <c r="C13992" s="205" t="s">
        <v>680</v>
      </c>
      <c r="D13992" s="72" t="str">
        <f t="shared" si="437"/>
        <v>nov/2019</v>
      </c>
      <c r="E13992" s="206">
        <v>43777</v>
      </c>
      <c r="F13992" s="205">
        <v>27434</v>
      </c>
      <c r="G13992" s="205" t="s">
        <v>284</v>
      </c>
      <c r="H13992" s="207" t="s">
        <v>2040</v>
      </c>
      <c r="I13992" s="207" t="s">
        <v>249</v>
      </c>
      <c r="J13992" s="208">
        <v>-9149</v>
      </c>
      <c r="K13992" s="79" t="str">
        <f>IFERROR(IFERROR(VLOOKUP(I13992,'DE-PARA'!B:D,3,0),VLOOKUP(I13992,'DE-PARA'!C:D,2,0)),"NÃO ENCONTRADO")</f>
        <v>Materiais</v>
      </c>
      <c r="L13992" s="56" t="str">
        <f>VLOOKUP(K13992,'Base -Receita-Despesa'!$B:$AS,1,FALSE)</f>
        <v>Materiais</v>
      </c>
    </row>
    <row r="13993" spans="1:12" x14ac:dyDescent="0.3">
      <c r="A13993" s="286" t="str">
        <f t="shared" si="436"/>
        <v>2019</v>
      </c>
      <c r="B13993" s="205" t="s">
        <v>679</v>
      </c>
      <c r="C13993" s="205" t="s">
        <v>680</v>
      </c>
      <c r="D13993" s="72" t="str">
        <f t="shared" si="437"/>
        <v>nov/2019</v>
      </c>
      <c r="E13993" s="206">
        <v>43777</v>
      </c>
      <c r="F13993" s="205">
        <v>26976</v>
      </c>
      <c r="G13993" s="205" t="s">
        <v>284</v>
      </c>
      <c r="H13993" s="207" t="s">
        <v>2040</v>
      </c>
      <c r="I13993" s="207" t="s">
        <v>249</v>
      </c>
      <c r="J13993" s="208">
        <v>-7796</v>
      </c>
      <c r="K13993" s="79" t="str">
        <f>IFERROR(IFERROR(VLOOKUP(I13993,'DE-PARA'!B:D,3,0),VLOOKUP(I13993,'DE-PARA'!C:D,2,0)),"NÃO ENCONTRADO")</f>
        <v>Materiais</v>
      </c>
      <c r="L13993" s="56" t="str">
        <f>VLOOKUP(K13993,'Base -Receita-Despesa'!$B:$AS,1,FALSE)</f>
        <v>Materiais</v>
      </c>
    </row>
    <row r="13994" spans="1:12" x14ac:dyDescent="0.3">
      <c r="A13994" s="286" t="str">
        <f t="shared" si="436"/>
        <v>2019</v>
      </c>
      <c r="B13994" s="205" t="s">
        <v>679</v>
      </c>
      <c r="C13994" s="205" t="s">
        <v>680</v>
      </c>
      <c r="D13994" s="72" t="str">
        <f t="shared" si="437"/>
        <v>nov/2019</v>
      </c>
      <c r="E13994" s="206">
        <v>43777</v>
      </c>
      <c r="F13994" s="205">
        <v>74</v>
      </c>
      <c r="G13994" s="205" t="s">
        <v>284</v>
      </c>
      <c r="H13994" s="207" t="s">
        <v>324</v>
      </c>
      <c r="I13994" s="207" t="s">
        <v>134</v>
      </c>
      <c r="J13994" s="208">
        <v>-35932.5</v>
      </c>
      <c r="K13994" s="79" t="str">
        <f>IFERROR(IFERROR(VLOOKUP(I13994,'DE-PARA'!B:D,3,0),VLOOKUP(I13994,'DE-PARA'!C:D,2,0)),"NÃO ENCONTRADO")</f>
        <v>Serviços</v>
      </c>
      <c r="L13994" s="56" t="str">
        <f>VLOOKUP(K13994,'Base -Receita-Despesa'!$B:$AS,1,FALSE)</f>
        <v>Serviços</v>
      </c>
    </row>
    <row r="13995" spans="1:12" x14ac:dyDescent="0.3">
      <c r="A13995" s="286" t="str">
        <f t="shared" si="436"/>
        <v>2019</v>
      </c>
      <c r="B13995" s="205" t="s">
        <v>679</v>
      </c>
      <c r="C13995" s="205" t="s">
        <v>680</v>
      </c>
      <c r="D13995" s="72" t="str">
        <f t="shared" si="437"/>
        <v>nov/2019</v>
      </c>
      <c r="E13995" s="206">
        <v>43777</v>
      </c>
      <c r="F13995" s="205">
        <v>81</v>
      </c>
      <c r="G13995" s="205" t="s">
        <v>284</v>
      </c>
      <c r="H13995" s="207" t="s">
        <v>324</v>
      </c>
      <c r="I13995" s="207" t="s">
        <v>134</v>
      </c>
      <c r="J13995" s="208">
        <v>-35932.5</v>
      </c>
      <c r="K13995" s="79" t="str">
        <f>IFERROR(IFERROR(VLOOKUP(I13995,'DE-PARA'!B:D,3,0),VLOOKUP(I13995,'DE-PARA'!C:D,2,0)),"NÃO ENCONTRADO")</f>
        <v>Serviços</v>
      </c>
      <c r="L13995" s="56" t="str">
        <f>VLOOKUP(K13995,'Base -Receita-Despesa'!$B:$AS,1,FALSE)</f>
        <v>Serviços</v>
      </c>
    </row>
    <row r="13996" spans="1:12" x14ac:dyDescent="0.3">
      <c r="A13996" s="286" t="str">
        <f t="shared" si="436"/>
        <v>2019</v>
      </c>
      <c r="B13996" s="205" t="s">
        <v>679</v>
      </c>
      <c r="C13996" s="205" t="s">
        <v>680</v>
      </c>
      <c r="D13996" s="72" t="str">
        <f t="shared" si="437"/>
        <v>nov/2019</v>
      </c>
      <c r="E13996" s="206">
        <v>43777</v>
      </c>
      <c r="F13996" s="205">
        <v>3696</v>
      </c>
      <c r="G13996" s="205" t="s">
        <v>284</v>
      </c>
      <c r="H13996" s="207" t="s">
        <v>2345</v>
      </c>
      <c r="I13996" s="207" t="s">
        <v>249</v>
      </c>
      <c r="J13996" s="208">
        <v>-4465.3</v>
      </c>
      <c r="K13996" s="79" t="str">
        <f>IFERROR(IFERROR(VLOOKUP(I13996,'DE-PARA'!B:D,3,0),VLOOKUP(I13996,'DE-PARA'!C:D,2,0)),"NÃO ENCONTRADO")</f>
        <v>Materiais</v>
      </c>
      <c r="L13996" s="56" t="str">
        <f>VLOOKUP(K13996,'Base -Receita-Despesa'!$B:$AS,1,FALSE)</f>
        <v>Materiais</v>
      </c>
    </row>
    <row r="13997" spans="1:12" x14ac:dyDescent="0.3">
      <c r="A13997" s="286" t="str">
        <f t="shared" si="436"/>
        <v>2019</v>
      </c>
      <c r="B13997" s="205" t="s">
        <v>679</v>
      </c>
      <c r="C13997" s="205" t="s">
        <v>680</v>
      </c>
      <c r="D13997" s="72" t="str">
        <f t="shared" si="437"/>
        <v>nov/2019</v>
      </c>
      <c r="E13997" s="206">
        <v>43777</v>
      </c>
      <c r="F13997" s="205">
        <v>3696</v>
      </c>
      <c r="G13997" s="205" t="s">
        <v>284</v>
      </c>
      <c r="H13997" s="207" t="s">
        <v>2345</v>
      </c>
      <c r="I13997" s="207" t="s">
        <v>189</v>
      </c>
      <c r="J13997" s="207">
        <v>-287.07</v>
      </c>
      <c r="K13997" s="79" t="str">
        <f>IFERROR(IFERROR(VLOOKUP(I13997,'DE-PARA'!B:D,3,0),VLOOKUP(I13997,'DE-PARA'!C:D,2,0)),"NÃO ENCONTRADO")</f>
        <v>Outras Saídas</v>
      </c>
      <c r="L13997" s="56" t="str">
        <f>VLOOKUP(K13997,'Base -Receita-Despesa'!$B:$AS,1,FALSE)</f>
        <v>Outras Saídas</v>
      </c>
    </row>
    <row r="13998" spans="1:12" x14ac:dyDescent="0.3">
      <c r="A13998" s="286" t="str">
        <f t="shared" si="436"/>
        <v>2019</v>
      </c>
      <c r="B13998" s="205" t="s">
        <v>679</v>
      </c>
      <c r="C13998" s="205" t="s">
        <v>680</v>
      </c>
      <c r="D13998" s="72" t="str">
        <f t="shared" si="437"/>
        <v>nov/2019</v>
      </c>
      <c r="E13998" s="206">
        <v>43777</v>
      </c>
      <c r="F13998" s="205">
        <v>63874</v>
      </c>
      <c r="G13998" s="205" t="s">
        <v>284</v>
      </c>
      <c r="H13998" s="207" t="s">
        <v>2346</v>
      </c>
      <c r="I13998" s="207" t="s">
        <v>238</v>
      </c>
      <c r="J13998" s="207">
        <v>-179.26</v>
      </c>
      <c r="K13998" s="79" t="str">
        <f>IFERROR(IFERROR(VLOOKUP(I13998,'DE-PARA'!B:D,3,0),VLOOKUP(I13998,'DE-PARA'!C:D,2,0)),"NÃO ENCONTRADO")</f>
        <v>Materiais</v>
      </c>
      <c r="L13998" s="56" t="str">
        <f>VLOOKUP(K13998,'Base -Receita-Despesa'!$B:$AS,1,FALSE)</f>
        <v>Materiais</v>
      </c>
    </row>
    <row r="13999" spans="1:12" x14ac:dyDescent="0.3">
      <c r="A13999" s="286" t="str">
        <f t="shared" si="436"/>
        <v>2019</v>
      </c>
      <c r="B13999" s="205" t="s">
        <v>679</v>
      </c>
      <c r="C13999" s="205" t="s">
        <v>680</v>
      </c>
      <c r="D13999" s="72" t="str">
        <f t="shared" si="437"/>
        <v>nov/2019</v>
      </c>
      <c r="E13999" s="206">
        <v>43777</v>
      </c>
      <c r="F13999" s="205">
        <v>63873</v>
      </c>
      <c r="G13999" s="205" t="s">
        <v>284</v>
      </c>
      <c r="H13999" s="207" t="s">
        <v>2346</v>
      </c>
      <c r="I13999" s="207" t="s">
        <v>237</v>
      </c>
      <c r="J13999" s="207">
        <v>-341.32</v>
      </c>
      <c r="K13999" s="79" t="str">
        <f>IFERROR(IFERROR(VLOOKUP(I13999,'DE-PARA'!B:D,3,0),VLOOKUP(I13999,'DE-PARA'!C:D,2,0)),"NÃO ENCONTRADO")</f>
        <v>Materiais</v>
      </c>
      <c r="L13999" s="56" t="str">
        <f>VLOOKUP(K13999,'Base -Receita-Despesa'!$B:$AS,1,FALSE)</f>
        <v>Materiais</v>
      </c>
    </row>
    <row r="14000" spans="1:12" x14ac:dyDescent="0.3">
      <c r="A14000" s="286" t="str">
        <f t="shared" si="436"/>
        <v>2019</v>
      </c>
      <c r="B14000" s="205" t="s">
        <v>679</v>
      </c>
      <c r="C14000" s="205" t="s">
        <v>680</v>
      </c>
      <c r="D14000" s="72" t="str">
        <f t="shared" si="437"/>
        <v>nov/2019</v>
      </c>
      <c r="E14000" s="206">
        <v>43777</v>
      </c>
      <c r="F14000" s="205">
        <v>63906</v>
      </c>
      <c r="G14000" s="205" t="s">
        <v>284</v>
      </c>
      <c r="H14000" s="207" t="s">
        <v>2346</v>
      </c>
      <c r="I14000" s="207" t="s">
        <v>238</v>
      </c>
      <c r="J14000" s="207">
        <v>-612.49</v>
      </c>
      <c r="K14000" s="79" t="str">
        <f>IFERROR(IFERROR(VLOOKUP(I14000,'DE-PARA'!B:D,3,0),VLOOKUP(I14000,'DE-PARA'!C:D,2,0)),"NÃO ENCONTRADO")</f>
        <v>Materiais</v>
      </c>
      <c r="L14000" s="56" t="str">
        <f>VLOOKUP(K14000,'Base -Receita-Despesa'!$B:$AS,1,FALSE)</f>
        <v>Materiais</v>
      </c>
    </row>
    <row r="14001" spans="1:12" x14ac:dyDescent="0.3">
      <c r="A14001" s="286" t="str">
        <f t="shared" si="436"/>
        <v>2019</v>
      </c>
      <c r="B14001" s="205" t="s">
        <v>679</v>
      </c>
      <c r="C14001" s="205" t="s">
        <v>680</v>
      </c>
      <c r="D14001" s="72" t="str">
        <f t="shared" si="437"/>
        <v>nov/2019</v>
      </c>
      <c r="E14001" s="206">
        <v>43777</v>
      </c>
      <c r="F14001" s="205">
        <v>64203</v>
      </c>
      <c r="G14001" s="205" t="s">
        <v>284</v>
      </c>
      <c r="H14001" s="207" t="s">
        <v>2346</v>
      </c>
      <c r="I14001" s="207" t="s">
        <v>238</v>
      </c>
      <c r="J14001" s="207">
        <v>-444.53</v>
      </c>
      <c r="K14001" s="79" t="str">
        <f>IFERROR(IFERROR(VLOOKUP(I14001,'DE-PARA'!B:D,3,0),VLOOKUP(I14001,'DE-PARA'!C:D,2,0)),"NÃO ENCONTRADO")</f>
        <v>Materiais</v>
      </c>
      <c r="L14001" s="56" t="str">
        <f>VLOOKUP(K14001,'Base -Receita-Despesa'!$B:$AS,1,FALSE)</f>
        <v>Materiais</v>
      </c>
    </row>
    <row r="14002" spans="1:12" x14ac:dyDescent="0.3">
      <c r="A14002" s="286" t="str">
        <f t="shared" si="436"/>
        <v>2019</v>
      </c>
      <c r="B14002" s="205" t="s">
        <v>679</v>
      </c>
      <c r="C14002" s="205" t="s">
        <v>680</v>
      </c>
      <c r="D14002" s="72" t="str">
        <f t="shared" si="437"/>
        <v>nov/2019</v>
      </c>
      <c r="E14002" s="206">
        <v>43777</v>
      </c>
      <c r="F14002" s="205">
        <v>64171</v>
      </c>
      <c r="G14002" s="205" t="s">
        <v>284</v>
      </c>
      <c r="H14002" s="207" t="s">
        <v>2346</v>
      </c>
      <c r="I14002" s="207" t="s">
        <v>238</v>
      </c>
      <c r="J14002" s="208">
        <v>-1031.52</v>
      </c>
      <c r="K14002" s="79" t="str">
        <f>IFERROR(IFERROR(VLOOKUP(I14002,'DE-PARA'!B:D,3,0),VLOOKUP(I14002,'DE-PARA'!C:D,2,0)),"NÃO ENCONTRADO")</f>
        <v>Materiais</v>
      </c>
      <c r="L14002" s="56" t="str">
        <f>VLOOKUP(K14002,'Base -Receita-Despesa'!$B:$AS,1,FALSE)</f>
        <v>Materiais</v>
      </c>
    </row>
    <row r="14003" spans="1:12" x14ac:dyDescent="0.3">
      <c r="A14003" s="286" t="str">
        <f t="shared" si="436"/>
        <v>2019</v>
      </c>
      <c r="B14003" s="205" t="s">
        <v>679</v>
      </c>
      <c r="C14003" s="205" t="s">
        <v>680</v>
      </c>
      <c r="D14003" s="72" t="str">
        <f t="shared" si="437"/>
        <v>nov/2019</v>
      </c>
      <c r="E14003" s="206">
        <v>43777</v>
      </c>
      <c r="F14003" s="205">
        <v>64924</v>
      </c>
      <c r="G14003" s="205" t="s">
        <v>284</v>
      </c>
      <c r="H14003" s="207" t="s">
        <v>2346</v>
      </c>
      <c r="I14003" s="207" t="s">
        <v>238</v>
      </c>
      <c r="J14003" s="208">
        <v>-1113.5</v>
      </c>
      <c r="K14003" s="79" t="str">
        <f>IFERROR(IFERROR(VLOOKUP(I14003,'DE-PARA'!B:D,3,0),VLOOKUP(I14003,'DE-PARA'!C:D,2,0)),"NÃO ENCONTRADO")</f>
        <v>Materiais</v>
      </c>
      <c r="L14003" s="56" t="str">
        <f>VLOOKUP(K14003,'Base -Receita-Despesa'!$B:$AS,1,FALSE)</f>
        <v>Materiais</v>
      </c>
    </row>
    <row r="14004" spans="1:12" x14ac:dyDescent="0.3">
      <c r="A14004" s="286" t="str">
        <f t="shared" si="436"/>
        <v>2019</v>
      </c>
      <c r="B14004" s="205" t="s">
        <v>679</v>
      </c>
      <c r="C14004" s="205" t="s">
        <v>680</v>
      </c>
      <c r="D14004" s="72" t="str">
        <f t="shared" si="437"/>
        <v>nov/2019</v>
      </c>
      <c r="E14004" s="206">
        <v>43777</v>
      </c>
      <c r="F14004" s="205">
        <v>6007</v>
      </c>
      <c r="G14004" s="205" t="s">
        <v>284</v>
      </c>
      <c r="H14004" s="207" t="s">
        <v>533</v>
      </c>
      <c r="I14004" s="207" t="s">
        <v>148</v>
      </c>
      <c r="J14004" s="208">
        <v>-20111.73</v>
      </c>
      <c r="K14004" s="79" t="str">
        <f>IFERROR(IFERROR(VLOOKUP(I14004,'DE-PARA'!B:D,3,0),VLOOKUP(I14004,'DE-PARA'!C:D,2,0)),"NÃO ENCONTRADO")</f>
        <v>Serviços</v>
      </c>
      <c r="L14004" s="56" t="str">
        <f>VLOOKUP(K14004,'Base -Receita-Despesa'!$B:$AS,1,FALSE)</f>
        <v>Serviços</v>
      </c>
    </row>
    <row r="14005" spans="1:12" x14ac:dyDescent="0.3">
      <c r="A14005" s="286" t="str">
        <f t="shared" si="436"/>
        <v>2019</v>
      </c>
      <c r="B14005" s="205" t="s">
        <v>679</v>
      </c>
      <c r="C14005" s="205" t="s">
        <v>680</v>
      </c>
      <c r="D14005" s="72" t="str">
        <f t="shared" si="437"/>
        <v>nov/2019</v>
      </c>
      <c r="E14005" s="206">
        <v>43777</v>
      </c>
      <c r="F14005" s="205" t="s">
        <v>2423</v>
      </c>
      <c r="G14005" s="205" t="s">
        <v>2424</v>
      </c>
      <c r="H14005" s="207" t="s">
        <v>2166</v>
      </c>
      <c r="I14005" s="207" t="s">
        <v>233</v>
      </c>
      <c r="J14005" s="208">
        <v>-62814.96</v>
      </c>
      <c r="K14005" s="79" t="str">
        <f>IFERROR(IFERROR(VLOOKUP(I14005,'DE-PARA'!B:D,3,0),VLOOKUP(I14005,'DE-PARA'!C:D,2,0)),"NÃO ENCONTRADO")</f>
        <v>Pessoal</v>
      </c>
      <c r="L14005" s="56" t="str">
        <f>VLOOKUP(K14005,'Base -Receita-Despesa'!$B:$AS,1,FALSE)</f>
        <v>Pessoal</v>
      </c>
    </row>
    <row r="14006" spans="1:12" x14ac:dyDescent="0.3">
      <c r="A14006" s="286" t="str">
        <f t="shared" si="436"/>
        <v>2019</v>
      </c>
      <c r="B14006" s="205" t="s">
        <v>679</v>
      </c>
      <c r="C14006" s="205" t="s">
        <v>680</v>
      </c>
      <c r="D14006" s="72" t="str">
        <f t="shared" si="437"/>
        <v>nov/2019</v>
      </c>
      <c r="E14006" s="206">
        <v>43777</v>
      </c>
      <c r="F14006" s="205">
        <v>585</v>
      </c>
      <c r="G14006" s="205" t="s">
        <v>284</v>
      </c>
      <c r="H14006" s="207" t="s">
        <v>333</v>
      </c>
      <c r="I14006" s="207" t="s">
        <v>157</v>
      </c>
      <c r="J14006" s="208">
        <v>-5067.8999999999996</v>
      </c>
      <c r="K14006" s="79" t="str">
        <f>IFERROR(IFERROR(VLOOKUP(I14006,'DE-PARA'!B:D,3,0),VLOOKUP(I14006,'DE-PARA'!C:D,2,0)),"NÃO ENCONTRADO")</f>
        <v>Serviços</v>
      </c>
      <c r="L14006" s="56" t="str">
        <f>VLOOKUP(K14006,'Base -Receita-Despesa'!$B:$AS,1,FALSE)</f>
        <v>Serviços</v>
      </c>
    </row>
    <row r="14007" spans="1:12" x14ac:dyDescent="0.3">
      <c r="A14007" s="286" t="str">
        <f t="shared" ref="A14007:A14070" si="438">IF(K14007="NÃO ENCONTRADO",0,RIGHT(D14007,4))</f>
        <v>2019</v>
      </c>
      <c r="B14007" s="205" t="s">
        <v>679</v>
      </c>
      <c r="C14007" s="205" t="s">
        <v>680</v>
      </c>
      <c r="D14007" s="72" t="str">
        <f t="shared" si="437"/>
        <v>nov/2019</v>
      </c>
      <c r="E14007" s="206">
        <v>43777</v>
      </c>
      <c r="F14007" s="205" t="s">
        <v>2044</v>
      </c>
      <c r="G14007" s="205" t="s">
        <v>284</v>
      </c>
      <c r="H14007" s="207" t="s">
        <v>2330</v>
      </c>
      <c r="I14007" s="207" t="s">
        <v>147</v>
      </c>
      <c r="J14007" s="208">
        <v>-2824</v>
      </c>
      <c r="K14007" s="79" t="str">
        <f>IFERROR(IFERROR(VLOOKUP(I14007,'DE-PARA'!B:D,3,0),VLOOKUP(I14007,'DE-PARA'!C:D,2,0)),"NÃO ENCONTRADO")</f>
        <v>Serviços</v>
      </c>
      <c r="L14007" s="56" t="str">
        <f>VLOOKUP(K14007,'Base -Receita-Despesa'!$B:$AS,1,FALSE)</f>
        <v>Serviços</v>
      </c>
    </row>
    <row r="14008" spans="1:12" x14ac:dyDescent="0.3">
      <c r="A14008" s="286" t="str">
        <f t="shared" si="438"/>
        <v>2019</v>
      </c>
      <c r="B14008" s="205" t="s">
        <v>679</v>
      </c>
      <c r="C14008" s="205" t="s">
        <v>680</v>
      </c>
      <c r="D14008" s="72" t="str">
        <f t="shared" si="437"/>
        <v>nov/2019</v>
      </c>
      <c r="E14008" s="206">
        <v>43777</v>
      </c>
      <c r="F14008" s="205">
        <v>147</v>
      </c>
      <c r="G14008" s="205" t="s">
        <v>284</v>
      </c>
      <c r="H14008" s="207" t="s">
        <v>2330</v>
      </c>
      <c r="I14008" s="207" t="s">
        <v>147</v>
      </c>
      <c r="J14008" s="208">
        <v>-4605.8100000000004</v>
      </c>
      <c r="K14008" s="79" t="str">
        <f>IFERROR(IFERROR(VLOOKUP(I14008,'DE-PARA'!B:D,3,0),VLOOKUP(I14008,'DE-PARA'!C:D,2,0)),"NÃO ENCONTRADO")</f>
        <v>Serviços</v>
      </c>
      <c r="L14008" s="56" t="str">
        <f>VLOOKUP(K14008,'Base -Receita-Despesa'!$B:$AS,1,FALSE)</f>
        <v>Serviços</v>
      </c>
    </row>
    <row r="14009" spans="1:12" x14ac:dyDescent="0.3">
      <c r="A14009" s="286" t="str">
        <f t="shared" si="438"/>
        <v>2019</v>
      </c>
      <c r="B14009" s="205" t="s">
        <v>679</v>
      </c>
      <c r="C14009" s="205" t="s">
        <v>680</v>
      </c>
      <c r="D14009" s="72" t="str">
        <f t="shared" si="437"/>
        <v>nov/2019</v>
      </c>
      <c r="E14009" s="206">
        <v>43777</v>
      </c>
      <c r="F14009" s="205">
        <v>149</v>
      </c>
      <c r="G14009" s="205" t="s">
        <v>284</v>
      </c>
      <c r="H14009" s="207" t="s">
        <v>2330</v>
      </c>
      <c r="I14009" s="207" t="s">
        <v>147</v>
      </c>
      <c r="J14009" s="208">
        <v>-17268.52</v>
      </c>
      <c r="K14009" s="79" t="str">
        <f>IFERROR(IFERROR(VLOOKUP(I14009,'DE-PARA'!B:D,3,0),VLOOKUP(I14009,'DE-PARA'!C:D,2,0)),"NÃO ENCONTRADO")</f>
        <v>Serviços</v>
      </c>
      <c r="L14009" s="56" t="str">
        <f>VLOOKUP(K14009,'Base -Receita-Despesa'!$B:$AS,1,FALSE)</f>
        <v>Serviços</v>
      </c>
    </row>
    <row r="14010" spans="1:12" x14ac:dyDescent="0.3">
      <c r="A14010" s="286" t="str">
        <f t="shared" si="438"/>
        <v>2019</v>
      </c>
      <c r="B14010" s="205" t="s">
        <v>679</v>
      </c>
      <c r="C14010" s="205" t="s">
        <v>680</v>
      </c>
      <c r="D14010" s="72" t="str">
        <f t="shared" si="437"/>
        <v>nov/2019</v>
      </c>
      <c r="E14010" s="206">
        <v>43777</v>
      </c>
      <c r="F14010" s="205">
        <v>155</v>
      </c>
      <c r="G14010" s="205" t="s">
        <v>284</v>
      </c>
      <c r="H14010" s="207" t="s">
        <v>2330</v>
      </c>
      <c r="I14010" s="207" t="s">
        <v>147</v>
      </c>
      <c r="J14010" s="207">
        <v>-918.04</v>
      </c>
      <c r="K14010" s="79" t="str">
        <f>IFERROR(IFERROR(VLOOKUP(I14010,'DE-PARA'!B:D,3,0),VLOOKUP(I14010,'DE-PARA'!C:D,2,0)),"NÃO ENCONTRADO")</f>
        <v>Serviços</v>
      </c>
      <c r="L14010" s="56" t="str">
        <f>VLOOKUP(K14010,'Base -Receita-Despesa'!$B:$AS,1,FALSE)</f>
        <v>Serviços</v>
      </c>
    </row>
    <row r="14011" spans="1:12" x14ac:dyDescent="0.3">
      <c r="A14011" s="286" t="str">
        <f t="shared" si="438"/>
        <v>2019</v>
      </c>
      <c r="B14011" s="205" t="s">
        <v>679</v>
      </c>
      <c r="C14011" s="205" t="s">
        <v>680</v>
      </c>
      <c r="D14011" s="72" t="str">
        <f t="shared" si="437"/>
        <v>nov/2019</v>
      </c>
      <c r="E14011" s="206">
        <v>43777</v>
      </c>
      <c r="F14011" s="205" t="s">
        <v>161</v>
      </c>
      <c r="G14011" s="205" t="s">
        <v>284</v>
      </c>
      <c r="H14011" s="207" t="s">
        <v>2330</v>
      </c>
      <c r="I14011" s="207" t="s">
        <v>150</v>
      </c>
      <c r="J14011" s="208">
        <v>-3200</v>
      </c>
      <c r="K14011" s="79" t="str">
        <f>IFERROR(IFERROR(VLOOKUP(I14011,'DE-PARA'!B:D,3,0),VLOOKUP(I14011,'DE-PARA'!C:D,2,0)),"NÃO ENCONTRADO")</f>
        <v>Serviços</v>
      </c>
      <c r="L14011" s="56" t="str">
        <f>VLOOKUP(K14011,'Base -Receita-Despesa'!$B:$AS,1,FALSE)</f>
        <v>Serviços</v>
      </c>
    </row>
    <row r="14012" spans="1:12" x14ac:dyDescent="0.3">
      <c r="A14012" s="286" t="str">
        <f t="shared" si="438"/>
        <v>2019</v>
      </c>
      <c r="B14012" s="205" t="s">
        <v>679</v>
      </c>
      <c r="C14012" s="205" t="s">
        <v>680</v>
      </c>
      <c r="D14012" s="72" t="str">
        <f t="shared" si="437"/>
        <v>nov/2019</v>
      </c>
      <c r="E14012" s="206">
        <v>43777</v>
      </c>
      <c r="F14012" s="205">
        <v>11642</v>
      </c>
      <c r="G14012" s="205" t="s">
        <v>284</v>
      </c>
      <c r="H14012" s="207" t="s">
        <v>342</v>
      </c>
      <c r="I14012" s="207" t="s">
        <v>238</v>
      </c>
      <c r="J14012" s="208">
        <v>-3120</v>
      </c>
      <c r="K14012" s="79" t="str">
        <f>IFERROR(IFERROR(VLOOKUP(I14012,'DE-PARA'!B:D,3,0),VLOOKUP(I14012,'DE-PARA'!C:D,2,0)),"NÃO ENCONTRADO")</f>
        <v>Materiais</v>
      </c>
      <c r="L14012" s="56" t="str">
        <f>VLOOKUP(K14012,'Base -Receita-Despesa'!$B:$AS,1,FALSE)</f>
        <v>Materiais</v>
      </c>
    </row>
    <row r="14013" spans="1:12" x14ac:dyDescent="0.3">
      <c r="A14013" s="286" t="str">
        <f t="shared" si="438"/>
        <v>2019</v>
      </c>
      <c r="B14013" s="205" t="s">
        <v>679</v>
      </c>
      <c r="C14013" s="205" t="s">
        <v>680</v>
      </c>
      <c r="D14013" s="72" t="str">
        <f t="shared" si="437"/>
        <v>nov/2019</v>
      </c>
      <c r="E14013" s="206">
        <v>43777</v>
      </c>
      <c r="F14013" s="205">
        <v>25</v>
      </c>
      <c r="G14013" s="205" t="s">
        <v>284</v>
      </c>
      <c r="H14013" s="207" t="s">
        <v>2365</v>
      </c>
      <c r="I14013" s="207" t="s">
        <v>137</v>
      </c>
      <c r="J14013" s="208">
        <v>-9153.19</v>
      </c>
      <c r="K14013" s="79" t="str">
        <f>IFERROR(IFERROR(VLOOKUP(I14013,'DE-PARA'!B:D,3,0),VLOOKUP(I14013,'DE-PARA'!C:D,2,0)),"NÃO ENCONTRADO")</f>
        <v>Materiais</v>
      </c>
      <c r="L14013" s="56" t="str">
        <f>VLOOKUP(K14013,'Base -Receita-Despesa'!$B:$AS,1,FALSE)</f>
        <v>Materiais</v>
      </c>
    </row>
    <row r="14014" spans="1:12" x14ac:dyDescent="0.3">
      <c r="A14014" s="286" t="str">
        <f t="shared" si="438"/>
        <v>2019</v>
      </c>
      <c r="B14014" s="205" t="s">
        <v>679</v>
      </c>
      <c r="C14014" s="205" t="s">
        <v>680</v>
      </c>
      <c r="D14014" s="72" t="str">
        <f t="shared" si="437"/>
        <v>nov/2019</v>
      </c>
      <c r="E14014" s="206">
        <v>43777</v>
      </c>
      <c r="F14014" s="205">
        <v>26</v>
      </c>
      <c r="G14014" s="205" t="s">
        <v>284</v>
      </c>
      <c r="H14014" s="207" t="s">
        <v>2365</v>
      </c>
      <c r="I14014" s="207" t="s">
        <v>137</v>
      </c>
      <c r="J14014" s="208">
        <v>-19197.95</v>
      </c>
      <c r="K14014" s="79" t="str">
        <f>IFERROR(IFERROR(VLOOKUP(I14014,'DE-PARA'!B:D,3,0),VLOOKUP(I14014,'DE-PARA'!C:D,2,0)),"NÃO ENCONTRADO")</f>
        <v>Materiais</v>
      </c>
      <c r="L14014" s="56" t="str">
        <f>VLOOKUP(K14014,'Base -Receita-Despesa'!$B:$AS,1,FALSE)</f>
        <v>Materiais</v>
      </c>
    </row>
    <row r="14015" spans="1:12" x14ac:dyDescent="0.3">
      <c r="A14015" s="286" t="str">
        <f t="shared" si="438"/>
        <v>2019</v>
      </c>
      <c r="B14015" s="205" t="s">
        <v>679</v>
      </c>
      <c r="C14015" s="205" t="s">
        <v>680</v>
      </c>
      <c r="D14015" s="72" t="str">
        <f t="shared" si="437"/>
        <v>nov/2019</v>
      </c>
      <c r="E14015" s="206">
        <v>43777</v>
      </c>
      <c r="F14015" s="205">
        <v>28</v>
      </c>
      <c r="G14015" s="205" t="s">
        <v>284</v>
      </c>
      <c r="H14015" s="207" t="s">
        <v>2365</v>
      </c>
      <c r="I14015" s="207" t="s">
        <v>137</v>
      </c>
      <c r="J14015" s="207">
        <v>-78.959999999999994</v>
      </c>
      <c r="K14015" s="79" t="str">
        <f>IFERROR(IFERROR(VLOOKUP(I14015,'DE-PARA'!B:D,3,0),VLOOKUP(I14015,'DE-PARA'!C:D,2,0)),"NÃO ENCONTRADO")</f>
        <v>Materiais</v>
      </c>
      <c r="L14015" s="56" t="str">
        <f>VLOOKUP(K14015,'Base -Receita-Despesa'!$B:$AS,1,FALSE)</f>
        <v>Materiais</v>
      </c>
    </row>
    <row r="14016" spans="1:12" x14ac:dyDescent="0.3">
      <c r="A14016" s="286" t="str">
        <f t="shared" si="438"/>
        <v>2019</v>
      </c>
      <c r="B14016" s="205" t="s">
        <v>679</v>
      </c>
      <c r="C14016" s="205" t="s">
        <v>680</v>
      </c>
      <c r="D14016" s="72" t="str">
        <f t="shared" si="437"/>
        <v>nov/2019</v>
      </c>
      <c r="E14016" s="206">
        <v>43777</v>
      </c>
      <c r="F14016" s="205">
        <v>29441</v>
      </c>
      <c r="G14016" s="205" t="s">
        <v>284</v>
      </c>
      <c r="H14016" s="207" t="s">
        <v>1047</v>
      </c>
      <c r="I14016" s="207" t="s">
        <v>258</v>
      </c>
      <c r="J14016" s="208">
        <v>-39914.1</v>
      </c>
      <c r="K14016" s="79" t="str">
        <f>IFERROR(IFERROR(VLOOKUP(I14016,'DE-PARA'!B:D,3,0),VLOOKUP(I14016,'DE-PARA'!C:D,2,0)),"NÃO ENCONTRADO")</f>
        <v>Serviços</v>
      </c>
      <c r="L14016" s="56" t="str">
        <f>VLOOKUP(K14016,'Base -Receita-Despesa'!$B:$AS,1,FALSE)</f>
        <v>Serviços</v>
      </c>
    </row>
    <row r="14017" spans="1:12" x14ac:dyDescent="0.3">
      <c r="A14017" s="286" t="str">
        <f t="shared" si="438"/>
        <v>2019</v>
      </c>
      <c r="B14017" s="205" t="s">
        <v>679</v>
      </c>
      <c r="C14017" s="205" t="s">
        <v>680</v>
      </c>
      <c r="D14017" s="72" t="str">
        <f t="shared" si="437"/>
        <v>nov/2019</v>
      </c>
      <c r="E14017" s="206">
        <v>43777</v>
      </c>
      <c r="F14017" s="205">
        <v>29959</v>
      </c>
      <c r="G14017" s="205" t="s">
        <v>300</v>
      </c>
      <c r="H14017" s="207" t="s">
        <v>1047</v>
      </c>
      <c r="I14017" s="207" t="s">
        <v>258</v>
      </c>
      <c r="J14017" s="208">
        <v>-21659.7</v>
      </c>
      <c r="K14017" s="79" t="str">
        <f>IFERROR(IFERROR(VLOOKUP(I14017,'DE-PARA'!B:D,3,0),VLOOKUP(I14017,'DE-PARA'!C:D,2,0)),"NÃO ENCONTRADO")</f>
        <v>Serviços</v>
      </c>
      <c r="L14017" s="56" t="str">
        <f>VLOOKUP(K14017,'Base -Receita-Despesa'!$B:$AS,1,FALSE)</f>
        <v>Serviços</v>
      </c>
    </row>
    <row r="14018" spans="1:12" x14ac:dyDescent="0.3">
      <c r="A14018" s="286" t="str">
        <f t="shared" si="438"/>
        <v>2019</v>
      </c>
      <c r="B14018" s="205" t="s">
        <v>679</v>
      </c>
      <c r="C14018" s="205" t="s">
        <v>680</v>
      </c>
      <c r="D14018" s="72" t="str">
        <f t="shared" si="437"/>
        <v>nov/2019</v>
      </c>
      <c r="E14018" s="206">
        <v>43777</v>
      </c>
      <c r="F14018" s="205">
        <v>57</v>
      </c>
      <c r="G14018" s="205" t="s">
        <v>1711</v>
      </c>
      <c r="H14018" s="207" t="s">
        <v>1018</v>
      </c>
      <c r="I14018" s="207" t="s">
        <v>232</v>
      </c>
      <c r="J14018" s="208">
        <v>-25720.71</v>
      </c>
      <c r="K14018" s="79" t="str">
        <f>IFERROR(IFERROR(VLOOKUP(I14018,'DE-PARA'!B:D,3,0),VLOOKUP(I14018,'DE-PARA'!C:D,2,0)),"NÃO ENCONTRADO")</f>
        <v>Pessoal</v>
      </c>
      <c r="L14018" s="56" t="str">
        <f>VLOOKUP(K14018,'Base -Receita-Despesa'!$B:$AS,1,FALSE)</f>
        <v>Pessoal</v>
      </c>
    </row>
    <row r="14019" spans="1:12" x14ac:dyDescent="0.3">
      <c r="A14019" s="286" t="str">
        <f t="shared" si="438"/>
        <v>2019</v>
      </c>
      <c r="B14019" s="205" t="s">
        <v>679</v>
      </c>
      <c r="C14019" s="205" t="s">
        <v>680</v>
      </c>
      <c r="D14019" s="72" t="str">
        <f t="shared" si="437"/>
        <v>nov/2019</v>
      </c>
      <c r="E14019" s="206">
        <v>43777</v>
      </c>
      <c r="F14019" s="205">
        <v>2288</v>
      </c>
      <c r="G14019" s="205" t="s">
        <v>284</v>
      </c>
      <c r="H14019" s="207" t="s">
        <v>1275</v>
      </c>
      <c r="I14019" s="207" t="s">
        <v>116</v>
      </c>
      <c r="J14019" s="208">
        <v>-96710.27</v>
      </c>
      <c r="K14019" s="79" t="str">
        <f>IFERROR(IFERROR(VLOOKUP(I14019,'DE-PARA'!B:D,3,0),VLOOKUP(I14019,'DE-PARA'!C:D,2,0)),"NÃO ENCONTRADO")</f>
        <v>Serviços</v>
      </c>
      <c r="L14019" s="56" t="str">
        <f>VLOOKUP(K14019,'Base -Receita-Despesa'!$B:$AS,1,FALSE)</f>
        <v>Serviços</v>
      </c>
    </row>
    <row r="14020" spans="1:12" x14ac:dyDescent="0.3">
      <c r="A14020" s="286" t="str">
        <f t="shared" si="438"/>
        <v>2019</v>
      </c>
      <c r="B14020" s="205" t="s">
        <v>679</v>
      </c>
      <c r="C14020" s="205" t="s">
        <v>680</v>
      </c>
      <c r="D14020" s="72" t="str">
        <f t="shared" ref="D14020:D14083" si="439">TEXT(E14020,"mmm/aaaa")</f>
        <v>nov/2019</v>
      </c>
      <c r="E14020" s="206">
        <v>43777</v>
      </c>
      <c r="F14020" s="205" t="s">
        <v>209</v>
      </c>
      <c r="G14020" s="205" t="s">
        <v>284</v>
      </c>
      <c r="H14020" s="207" t="s">
        <v>295</v>
      </c>
      <c r="I14020" s="207" t="s">
        <v>130</v>
      </c>
      <c r="J14020" s="207">
        <v>-9.5</v>
      </c>
      <c r="K14020" s="79" t="str">
        <f>IFERROR(IFERROR(VLOOKUP(I14020,'DE-PARA'!B:D,3,0),VLOOKUP(I14020,'DE-PARA'!C:D,2,0)),"NÃO ENCONTRADO")</f>
        <v>Outras Saídas</v>
      </c>
      <c r="L14020" s="56" t="str">
        <f>VLOOKUP(K14020,'Base -Receita-Despesa'!$B:$AS,1,FALSE)</f>
        <v>Outras Saídas</v>
      </c>
    </row>
    <row r="14021" spans="1:12" x14ac:dyDescent="0.3">
      <c r="A14021" s="286" t="str">
        <f t="shared" si="438"/>
        <v>2019</v>
      </c>
      <c r="B14021" s="205" t="s">
        <v>679</v>
      </c>
      <c r="C14021" s="205" t="s">
        <v>680</v>
      </c>
      <c r="D14021" s="72" t="str">
        <f t="shared" si="439"/>
        <v>nov/2019</v>
      </c>
      <c r="E14021" s="206">
        <v>43777</v>
      </c>
      <c r="F14021" s="205" t="s">
        <v>209</v>
      </c>
      <c r="G14021" s="205" t="s">
        <v>284</v>
      </c>
      <c r="H14021" s="207" t="s">
        <v>295</v>
      </c>
      <c r="I14021" s="207" t="s">
        <v>130</v>
      </c>
      <c r="J14021" s="207">
        <v>-9.5</v>
      </c>
      <c r="K14021" s="79" t="str">
        <f>IFERROR(IFERROR(VLOOKUP(I14021,'DE-PARA'!B:D,3,0),VLOOKUP(I14021,'DE-PARA'!C:D,2,0)),"NÃO ENCONTRADO")</f>
        <v>Outras Saídas</v>
      </c>
      <c r="L14021" s="56" t="str">
        <f>VLOOKUP(K14021,'Base -Receita-Despesa'!$B:$AS,1,FALSE)</f>
        <v>Outras Saídas</v>
      </c>
    </row>
    <row r="14022" spans="1:12" x14ac:dyDescent="0.3">
      <c r="A14022" s="286" t="str">
        <f t="shared" si="438"/>
        <v>2019</v>
      </c>
      <c r="B14022" s="205" t="s">
        <v>679</v>
      </c>
      <c r="C14022" s="205" t="s">
        <v>680</v>
      </c>
      <c r="D14022" s="72" t="str">
        <f t="shared" si="439"/>
        <v>nov/2019</v>
      </c>
      <c r="E14022" s="206">
        <v>43777</v>
      </c>
      <c r="F14022" s="205" t="s">
        <v>209</v>
      </c>
      <c r="G14022" s="205" t="s">
        <v>284</v>
      </c>
      <c r="H14022" s="207" t="s">
        <v>295</v>
      </c>
      <c r="I14022" s="207" t="s">
        <v>130</v>
      </c>
      <c r="J14022" s="207">
        <v>-9.5</v>
      </c>
      <c r="K14022" s="79" t="str">
        <f>IFERROR(IFERROR(VLOOKUP(I14022,'DE-PARA'!B:D,3,0),VLOOKUP(I14022,'DE-PARA'!C:D,2,0)),"NÃO ENCONTRADO")</f>
        <v>Outras Saídas</v>
      </c>
      <c r="L14022" s="56" t="str">
        <f>VLOOKUP(K14022,'Base -Receita-Despesa'!$B:$AS,1,FALSE)</f>
        <v>Outras Saídas</v>
      </c>
    </row>
    <row r="14023" spans="1:12" x14ac:dyDescent="0.3">
      <c r="A14023" s="286" t="str">
        <f t="shared" si="438"/>
        <v>2019</v>
      </c>
      <c r="B14023" s="205" t="s">
        <v>679</v>
      </c>
      <c r="C14023" s="205" t="s">
        <v>680</v>
      </c>
      <c r="D14023" s="72" t="str">
        <f t="shared" si="439"/>
        <v>nov/2019</v>
      </c>
      <c r="E14023" s="206">
        <v>43777</v>
      </c>
      <c r="F14023" s="205" t="s">
        <v>209</v>
      </c>
      <c r="G14023" s="205" t="s">
        <v>284</v>
      </c>
      <c r="H14023" s="207" t="s">
        <v>295</v>
      </c>
      <c r="I14023" s="207" t="s">
        <v>130</v>
      </c>
      <c r="J14023" s="207">
        <v>-9.5</v>
      </c>
      <c r="K14023" s="79" t="str">
        <f>IFERROR(IFERROR(VLOOKUP(I14023,'DE-PARA'!B:D,3,0),VLOOKUP(I14023,'DE-PARA'!C:D,2,0)),"NÃO ENCONTRADO")</f>
        <v>Outras Saídas</v>
      </c>
      <c r="L14023" s="56" t="str">
        <f>VLOOKUP(K14023,'Base -Receita-Despesa'!$B:$AS,1,FALSE)</f>
        <v>Outras Saídas</v>
      </c>
    </row>
    <row r="14024" spans="1:12" x14ac:dyDescent="0.3">
      <c r="A14024" s="286" t="str">
        <f t="shared" si="438"/>
        <v>2019</v>
      </c>
      <c r="B14024" s="205" t="s">
        <v>679</v>
      </c>
      <c r="C14024" s="205" t="s">
        <v>680</v>
      </c>
      <c r="D14024" s="72" t="str">
        <f t="shared" si="439"/>
        <v>nov/2019</v>
      </c>
      <c r="E14024" s="206">
        <v>43777</v>
      </c>
      <c r="F14024" s="205" t="s">
        <v>209</v>
      </c>
      <c r="G14024" s="205" t="s">
        <v>284</v>
      </c>
      <c r="H14024" s="207" t="s">
        <v>295</v>
      </c>
      <c r="I14024" s="207" t="s">
        <v>130</v>
      </c>
      <c r="J14024" s="207">
        <v>-9.5</v>
      </c>
      <c r="K14024" s="79" t="str">
        <f>IFERROR(IFERROR(VLOOKUP(I14024,'DE-PARA'!B:D,3,0),VLOOKUP(I14024,'DE-PARA'!C:D,2,0)),"NÃO ENCONTRADO")</f>
        <v>Outras Saídas</v>
      </c>
      <c r="L14024" s="56" t="str">
        <f>VLOOKUP(K14024,'Base -Receita-Despesa'!$B:$AS,1,FALSE)</f>
        <v>Outras Saídas</v>
      </c>
    </row>
    <row r="14025" spans="1:12" x14ac:dyDescent="0.3">
      <c r="A14025" s="286" t="str">
        <f t="shared" si="438"/>
        <v>2019</v>
      </c>
      <c r="B14025" s="205" t="s">
        <v>679</v>
      </c>
      <c r="C14025" s="205" t="s">
        <v>680</v>
      </c>
      <c r="D14025" s="72" t="str">
        <f t="shared" si="439"/>
        <v>nov/2019</v>
      </c>
      <c r="E14025" s="206">
        <v>43777</v>
      </c>
      <c r="F14025" s="205" t="s">
        <v>209</v>
      </c>
      <c r="G14025" s="205" t="s">
        <v>284</v>
      </c>
      <c r="H14025" s="207" t="s">
        <v>295</v>
      </c>
      <c r="I14025" s="207" t="s">
        <v>130</v>
      </c>
      <c r="J14025" s="207">
        <v>-9.5</v>
      </c>
      <c r="K14025" s="79" t="str">
        <f>IFERROR(IFERROR(VLOOKUP(I14025,'DE-PARA'!B:D,3,0),VLOOKUP(I14025,'DE-PARA'!C:D,2,0)),"NÃO ENCONTRADO")</f>
        <v>Outras Saídas</v>
      </c>
      <c r="L14025" s="56" t="str">
        <f>VLOOKUP(K14025,'Base -Receita-Despesa'!$B:$AS,1,FALSE)</f>
        <v>Outras Saídas</v>
      </c>
    </row>
    <row r="14026" spans="1:12" x14ac:dyDescent="0.3">
      <c r="A14026" s="286" t="str">
        <f t="shared" si="438"/>
        <v>2019</v>
      </c>
      <c r="B14026" s="205" t="s">
        <v>679</v>
      </c>
      <c r="C14026" s="205" t="s">
        <v>680</v>
      </c>
      <c r="D14026" s="72" t="str">
        <f t="shared" si="439"/>
        <v>nov/2019</v>
      </c>
      <c r="E14026" s="206">
        <v>43777</v>
      </c>
      <c r="F14026" s="205" t="s">
        <v>209</v>
      </c>
      <c r="G14026" s="205" t="s">
        <v>284</v>
      </c>
      <c r="H14026" s="207" t="s">
        <v>295</v>
      </c>
      <c r="I14026" s="207" t="s">
        <v>130</v>
      </c>
      <c r="J14026" s="207">
        <v>-9.5</v>
      </c>
      <c r="K14026" s="79" t="str">
        <f>IFERROR(IFERROR(VLOOKUP(I14026,'DE-PARA'!B:D,3,0),VLOOKUP(I14026,'DE-PARA'!C:D,2,0)),"NÃO ENCONTRADO")</f>
        <v>Outras Saídas</v>
      </c>
      <c r="L14026" s="56" t="str">
        <f>VLOOKUP(K14026,'Base -Receita-Despesa'!$B:$AS,1,FALSE)</f>
        <v>Outras Saídas</v>
      </c>
    </row>
    <row r="14027" spans="1:12" x14ac:dyDescent="0.3">
      <c r="A14027" s="286" t="str">
        <f t="shared" si="438"/>
        <v>2019</v>
      </c>
      <c r="B14027" s="205" t="s">
        <v>679</v>
      </c>
      <c r="C14027" s="205" t="s">
        <v>680</v>
      </c>
      <c r="D14027" s="72" t="str">
        <f t="shared" si="439"/>
        <v>nov/2019</v>
      </c>
      <c r="E14027" s="206">
        <v>43777</v>
      </c>
      <c r="F14027" s="205" t="s">
        <v>209</v>
      </c>
      <c r="G14027" s="205" t="s">
        <v>284</v>
      </c>
      <c r="H14027" s="207" t="s">
        <v>295</v>
      </c>
      <c r="I14027" s="207" t="s">
        <v>130</v>
      </c>
      <c r="J14027" s="207">
        <v>-9.5</v>
      </c>
      <c r="K14027" s="79" t="str">
        <f>IFERROR(IFERROR(VLOOKUP(I14027,'DE-PARA'!B:D,3,0),VLOOKUP(I14027,'DE-PARA'!C:D,2,0)),"NÃO ENCONTRADO")</f>
        <v>Outras Saídas</v>
      </c>
      <c r="L14027" s="56" t="str">
        <f>VLOOKUP(K14027,'Base -Receita-Despesa'!$B:$AS,1,FALSE)</f>
        <v>Outras Saídas</v>
      </c>
    </row>
    <row r="14028" spans="1:12" x14ac:dyDescent="0.3">
      <c r="A14028" s="286" t="str">
        <f t="shared" si="438"/>
        <v>2019</v>
      </c>
      <c r="B14028" s="205" t="s">
        <v>679</v>
      </c>
      <c r="C14028" s="205" t="s">
        <v>680</v>
      </c>
      <c r="D14028" s="72" t="str">
        <f t="shared" si="439"/>
        <v>nov/2019</v>
      </c>
      <c r="E14028" s="206">
        <v>43777</v>
      </c>
      <c r="F14028" s="205" t="s">
        <v>209</v>
      </c>
      <c r="G14028" s="205" t="s">
        <v>284</v>
      </c>
      <c r="H14028" s="207" t="s">
        <v>295</v>
      </c>
      <c r="I14028" s="207" t="s">
        <v>130</v>
      </c>
      <c r="J14028" s="207">
        <v>-9.5</v>
      </c>
      <c r="K14028" s="79" t="str">
        <f>IFERROR(IFERROR(VLOOKUP(I14028,'DE-PARA'!B:D,3,0),VLOOKUP(I14028,'DE-PARA'!C:D,2,0)),"NÃO ENCONTRADO")</f>
        <v>Outras Saídas</v>
      </c>
      <c r="L14028" s="56" t="str">
        <f>VLOOKUP(K14028,'Base -Receita-Despesa'!$B:$AS,1,FALSE)</f>
        <v>Outras Saídas</v>
      </c>
    </row>
    <row r="14029" spans="1:12" x14ac:dyDescent="0.3">
      <c r="A14029" s="286" t="str">
        <f t="shared" si="438"/>
        <v>2019</v>
      </c>
      <c r="B14029" s="205" t="s">
        <v>679</v>
      </c>
      <c r="C14029" s="205" t="s">
        <v>680</v>
      </c>
      <c r="D14029" s="72" t="str">
        <f t="shared" si="439"/>
        <v>nov/2019</v>
      </c>
      <c r="E14029" s="206">
        <v>43777</v>
      </c>
      <c r="F14029" s="205" t="s">
        <v>209</v>
      </c>
      <c r="G14029" s="205" t="s">
        <v>284</v>
      </c>
      <c r="H14029" s="207" t="s">
        <v>295</v>
      </c>
      <c r="I14029" s="207" t="s">
        <v>130</v>
      </c>
      <c r="J14029" s="207">
        <v>-9.5</v>
      </c>
      <c r="K14029" s="79" t="str">
        <f>IFERROR(IFERROR(VLOOKUP(I14029,'DE-PARA'!B:D,3,0),VLOOKUP(I14029,'DE-PARA'!C:D,2,0)),"NÃO ENCONTRADO")</f>
        <v>Outras Saídas</v>
      </c>
      <c r="L14029" s="56" t="str">
        <f>VLOOKUP(K14029,'Base -Receita-Despesa'!$B:$AS,1,FALSE)</f>
        <v>Outras Saídas</v>
      </c>
    </row>
    <row r="14030" spans="1:12" x14ac:dyDescent="0.3">
      <c r="A14030" s="286" t="str">
        <f t="shared" si="438"/>
        <v>2019</v>
      </c>
      <c r="B14030" s="205" t="s">
        <v>679</v>
      </c>
      <c r="C14030" s="205" t="s">
        <v>680</v>
      </c>
      <c r="D14030" s="72" t="str">
        <f t="shared" si="439"/>
        <v>nov/2019</v>
      </c>
      <c r="E14030" s="206">
        <v>43777</v>
      </c>
      <c r="F14030" s="205" t="s">
        <v>209</v>
      </c>
      <c r="G14030" s="205" t="s">
        <v>284</v>
      </c>
      <c r="H14030" s="207" t="s">
        <v>295</v>
      </c>
      <c r="I14030" s="207" t="s">
        <v>130</v>
      </c>
      <c r="J14030" s="207">
        <v>-9.5</v>
      </c>
      <c r="K14030" s="79" t="str">
        <f>IFERROR(IFERROR(VLOOKUP(I14030,'DE-PARA'!B:D,3,0),VLOOKUP(I14030,'DE-PARA'!C:D,2,0)),"NÃO ENCONTRADO")</f>
        <v>Outras Saídas</v>
      </c>
      <c r="L14030" s="56" t="str">
        <f>VLOOKUP(K14030,'Base -Receita-Despesa'!$B:$AS,1,FALSE)</f>
        <v>Outras Saídas</v>
      </c>
    </row>
    <row r="14031" spans="1:12" x14ac:dyDescent="0.3">
      <c r="A14031" s="286" t="str">
        <f t="shared" si="438"/>
        <v>2019</v>
      </c>
      <c r="B14031" s="205" t="s">
        <v>679</v>
      </c>
      <c r="C14031" s="205" t="s">
        <v>680</v>
      </c>
      <c r="D14031" s="72" t="str">
        <f t="shared" si="439"/>
        <v>nov/2019</v>
      </c>
      <c r="E14031" s="206">
        <v>43777</v>
      </c>
      <c r="F14031" s="205" t="s">
        <v>209</v>
      </c>
      <c r="G14031" s="205" t="s">
        <v>284</v>
      </c>
      <c r="H14031" s="207" t="s">
        <v>295</v>
      </c>
      <c r="I14031" s="207" t="s">
        <v>130</v>
      </c>
      <c r="J14031" s="207">
        <v>-9.5</v>
      </c>
      <c r="K14031" s="79" t="str">
        <f>IFERROR(IFERROR(VLOOKUP(I14031,'DE-PARA'!B:D,3,0),VLOOKUP(I14031,'DE-PARA'!C:D,2,0)),"NÃO ENCONTRADO")</f>
        <v>Outras Saídas</v>
      </c>
      <c r="L14031" s="56" t="str">
        <f>VLOOKUP(K14031,'Base -Receita-Despesa'!$B:$AS,1,FALSE)</f>
        <v>Outras Saídas</v>
      </c>
    </row>
    <row r="14032" spans="1:12" x14ac:dyDescent="0.3">
      <c r="A14032" s="286" t="str">
        <f t="shared" si="438"/>
        <v>2019</v>
      </c>
      <c r="B14032" s="205" t="s">
        <v>679</v>
      </c>
      <c r="C14032" s="205" t="s">
        <v>680</v>
      </c>
      <c r="D14032" s="72" t="str">
        <f t="shared" si="439"/>
        <v>nov/2019</v>
      </c>
      <c r="E14032" s="206">
        <v>43777</v>
      </c>
      <c r="F14032" s="205" t="s">
        <v>209</v>
      </c>
      <c r="G14032" s="205" t="s">
        <v>284</v>
      </c>
      <c r="H14032" s="207" t="s">
        <v>295</v>
      </c>
      <c r="I14032" s="207" t="s">
        <v>130</v>
      </c>
      <c r="J14032" s="207">
        <v>-9.5</v>
      </c>
      <c r="K14032" s="79" t="str">
        <f>IFERROR(IFERROR(VLOOKUP(I14032,'DE-PARA'!B:D,3,0),VLOOKUP(I14032,'DE-PARA'!C:D,2,0)),"NÃO ENCONTRADO")</f>
        <v>Outras Saídas</v>
      </c>
      <c r="L14032" s="56" t="str">
        <f>VLOOKUP(K14032,'Base -Receita-Despesa'!$B:$AS,1,FALSE)</f>
        <v>Outras Saídas</v>
      </c>
    </row>
    <row r="14033" spans="1:12" x14ac:dyDescent="0.3">
      <c r="A14033" s="286" t="str">
        <f t="shared" si="438"/>
        <v>2019</v>
      </c>
      <c r="B14033" s="205" t="s">
        <v>679</v>
      </c>
      <c r="C14033" s="205" t="s">
        <v>680</v>
      </c>
      <c r="D14033" s="72" t="str">
        <f t="shared" si="439"/>
        <v>nov/2019</v>
      </c>
      <c r="E14033" s="206">
        <v>43777</v>
      </c>
      <c r="F14033" s="205" t="s">
        <v>209</v>
      </c>
      <c r="G14033" s="205" t="s">
        <v>284</v>
      </c>
      <c r="H14033" s="207" t="s">
        <v>295</v>
      </c>
      <c r="I14033" s="207" t="s">
        <v>130</v>
      </c>
      <c r="J14033" s="207">
        <v>-9.5</v>
      </c>
      <c r="K14033" s="79" t="str">
        <f>IFERROR(IFERROR(VLOOKUP(I14033,'DE-PARA'!B:D,3,0),VLOOKUP(I14033,'DE-PARA'!C:D,2,0)),"NÃO ENCONTRADO")</f>
        <v>Outras Saídas</v>
      </c>
      <c r="L14033" s="56" t="str">
        <f>VLOOKUP(K14033,'Base -Receita-Despesa'!$B:$AS,1,FALSE)</f>
        <v>Outras Saídas</v>
      </c>
    </row>
    <row r="14034" spans="1:12" x14ac:dyDescent="0.3">
      <c r="A14034" s="286" t="str">
        <f t="shared" si="438"/>
        <v>2019</v>
      </c>
      <c r="B14034" s="205" t="s">
        <v>679</v>
      </c>
      <c r="C14034" s="205" t="s">
        <v>680</v>
      </c>
      <c r="D14034" s="72" t="str">
        <f t="shared" si="439"/>
        <v>nov/2019</v>
      </c>
      <c r="E14034" s="206">
        <v>43777</v>
      </c>
      <c r="F14034" s="205" t="s">
        <v>209</v>
      </c>
      <c r="G14034" s="205" t="s">
        <v>284</v>
      </c>
      <c r="H14034" s="207" t="s">
        <v>295</v>
      </c>
      <c r="I14034" s="207" t="s">
        <v>130</v>
      </c>
      <c r="J14034" s="207">
        <v>-9.5</v>
      </c>
      <c r="K14034" s="79" t="str">
        <f>IFERROR(IFERROR(VLOOKUP(I14034,'DE-PARA'!B:D,3,0),VLOOKUP(I14034,'DE-PARA'!C:D,2,0)),"NÃO ENCONTRADO")</f>
        <v>Outras Saídas</v>
      </c>
      <c r="L14034" s="56" t="str">
        <f>VLOOKUP(K14034,'Base -Receita-Despesa'!$B:$AS,1,FALSE)</f>
        <v>Outras Saídas</v>
      </c>
    </row>
    <row r="14035" spans="1:12" x14ac:dyDescent="0.3">
      <c r="A14035" s="286" t="str">
        <f t="shared" si="438"/>
        <v>2019</v>
      </c>
      <c r="B14035" s="205" t="s">
        <v>679</v>
      </c>
      <c r="C14035" s="205" t="s">
        <v>680</v>
      </c>
      <c r="D14035" s="72" t="str">
        <f t="shared" si="439"/>
        <v>nov/2019</v>
      </c>
      <c r="E14035" s="206">
        <v>43777</v>
      </c>
      <c r="F14035" s="205" t="s">
        <v>209</v>
      </c>
      <c r="G14035" s="205" t="s">
        <v>284</v>
      </c>
      <c r="H14035" s="207" t="s">
        <v>295</v>
      </c>
      <c r="I14035" s="207" t="s">
        <v>130</v>
      </c>
      <c r="J14035" s="207">
        <v>-9.5</v>
      </c>
      <c r="K14035" s="79" t="str">
        <f>IFERROR(IFERROR(VLOOKUP(I14035,'DE-PARA'!B:D,3,0),VLOOKUP(I14035,'DE-PARA'!C:D,2,0)),"NÃO ENCONTRADO")</f>
        <v>Outras Saídas</v>
      </c>
      <c r="L14035" s="56" t="str">
        <f>VLOOKUP(K14035,'Base -Receita-Despesa'!$B:$AS,1,FALSE)</f>
        <v>Outras Saídas</v>
      </c>
    </row>
    <row r="14036" spans="1:12" x14ac:dyDescent="0.3">
      <c r="A14036" s="286" t="str">
        <f t="shared" si="438"/>
        <v>2019</v>
      </c>
      <c r="B14036" s="205" t="s">
        <v>679</v>
      </c>
      <c r="C14036" s="205" t="s">
        <v>680</v>
      </c>
      <c r="D14036" s="72" t="str">
        <f t="shared" si="439"/>
        <v>nov/2019</v>
      </c>
      <c r="E14036" s="206">
        <v>43777</v>
      </c>
      <c r="F14036" s="205" t="s">
        <v>2418</v>
      </c>
      <c r="G14036" s="205" t="s">
        <v>284</v>
      </c>
      <c r="H14036" s="207" t="s">
        <v>2425</v>
      </c>
      <c r="I14036" s="207" t="s">
        <v>220</v>
      </c>
      <c r="J14036" s="208">
        <v>-299872.21000000002</v>
      </c>
      <c r="K14036" s="79" t="str">
        <f>IFERROR(IFERROR(VLOOKUP(I14036,'DE-PARA'!B:D,3,0),VLOOKUP(I14036,'DE-PARA'!C:D,2,0)),"NÃO ENCONTRADO")</f>
        <v>Pessoal</v>
      </c>
      <c r="L14036" s="56" t="str">
        <f>VLOOKUP(K14036,'Base -Receita-Despesa'!$B:$AS,1,FALSE)</f>
        <v>Pessoal</v>
      </c>
    </row>
    <row r="14037" spans="1:12" x14ac:dyDescent="0.3">
      <c r="A14037" s="286" t="str">
        <f t="shared" si="438"/>
        <v>2019</v>
      </c>
      <c r="B14037" s="205" t="s">
        <v>679</v>
      </c>
      <c r="C14037" s="205" t="s">
        <v>680</v>
      </c>
      <c r="D14037" s="72" t="str">
        <f t="shared" si="439"/>
        <v>nov/2019</v>
      </c>
      <c r="E14037" s="206">
        <v>43777</v>
      </c>
      <c r="F14037" s="205" t="s">
        <v>209</v>
      </c>
      <c r="G14037" s="205" t="s">
        <v>284</v>
      </c>
      <c r="H14037" s="207" t="s">
        <v>133</v>
      </c>
      <c r="I14037" s="207" t="s">
        <v>130</v>
      </c>
      <c r="J14037" s="207">
        <v>-7.95</v>
      </c>
      <c r="K14037" s="79" t="str">
        <f>IFERROR(IFERROR(VLOOKUP(I14037,'DE-PARA'!B:D,3,0),VLOOKUP(I14037,'DE-PARA'!C:D,2,0)),"NÃO ENCONTRADO")</f>
        <v>Outras Saídas</v>
      </c>
      <c r="L14037" s="56" t="str">
        <f>VLOOKUP(K14037,'Base -Receita-Despesa'!$B:$AS,1,FALSE)</f>
        <v>Outras Saídas</v>
      </c>
    </row>
    <row r="14038" spans="1:12" x14ac:dyDescent="0.3">
      <c r="A14038" s="286" t="str">
        <f t="shared" si="438"/>
        <v>2019</v>
      </c>
      <c r="B14038" s="205" t="s">
        <v>679</v>
      </c>
      <c r="C14038" s="205" t="s">
        <v>680</v>
      </c>
      <c r="D14038" s="72" t="str">
        <f t="shared" si="439"/>
        <v>nov/2019</v>
      </c>
      <c r="E14038" s="206">
        <v>43777</v>
      </c>
      <c r="F14038" s="205" t="s">
        <v>513</v>
      </c>
      <c r="G14038" s="205" t="s">
        <v>284</v>
      </c>
      <c r="H14038" s="207" t="s">
        <v>203</v>
      </c>
      <c r="I14038" s="207" t="s">
        <v>289</v>
      </c>
      <c r="J14038" s="208">
        <v>1114967.02</v>
      </c>
      <c r="K14038" s="79" t="str">
        <f>IFERROR(IFERROR(VLOOKUP(I14038,'DE-PARA'!B:D,3,0),VLOOKUP(I14038,'DE-PARA'!C:D,2,0)),"NÃO ENCONTRADO")</f>
        <v>Entrada Conta Aplicação (+)</v>
      </c>
      <c r="L14038" s="56" t="str">
        <f>VLOOKUP(K14038,'Base -Receita-Despesa'!$B:$AS,1,FALSE)</f>
        <v>ENTRADA CONTA APLICAÇÃO (+)</v>
      </c>
    </row>
    <row r="14039" spans="1:12" x14ac:dyDescent="0.3">
      <c r="A14039" s="286" t="str">
        <f t="shared" si="438"/>
        <v>2019</v>
      </c>
      <c r="B14039" s="205" t="s">
        <v>679</v>
      </c>
      <c r="C14039" s="205" t="s">
        <v>680</v>
      </c>
      <c r="D14039" s="72" t="str">
        <f t="shared" si="439"/>
        <v>nov/2019</v>
      </c>
      <c r="E14039" s="206">
        <v>43780</v>
      </c>
      <c r="F14039" s="205">
        <v>9958</v>
      </c>
      <c r="G14039" s="205" t="s">
        <v>284</v>
      </c>
      <c r="H14039" s="207" t="s">
        <v>1598</v>
      </c>
      <c r="I14039" s="207" t="s">
        <v>266</v>
      </c>
      <c r="J14039" s="208">
        <v>-1327.27</v>
      </c>
      <c r="K14039" s="79" t="str">
        <f>IFERROR(IFERROR(VLOOKUP(I14039,'DE-PARA'!B:D,3,0),VLOOKUP(I14039,'DE-PARA'!C:D,2,0)),"NÃO ENCONTRADO")</f>
        <v>Serviços</v>
      </c>
      <c r="L14039" s="56" t="str">
        <f>VLOOKUP(K14039,'Base -Receita-Despesa'!$B:$AS,1,FALSE)</f>
        <v>Serviços</v>
      </c>
    </row>
    <row r="14040" spans="1:12" x14ac:dyDescent="0.3">
      <c r="A14040" s="286" t="str">
        <f t="shared" si="438"/>
        <v>2019</v>
      </c>
      <c r="B14040" s="205" t="s">
        <v>679</v>
      </c>
      <c r="C14040" s="205" t="s">
        <v>680</v>
      </c>
      <c r="D14040" s="72" t="str">
        <f t="shared" si="439"/>
        <v>nov/2019</v>
      </c>
      <c r="E14040" s="206">
        <v>43780</v>
      </c>
      <c r="F14040" s="205">
        <v>9958</v>
      </c>
      <c r="G14040" s="205" t="s">
        <v>284</v>
      </c>
      <c r="H14040" s="207" t="s">
        <v>1598</v>
      </c>
      <c r="I14040" s="207" t="s">
        <v>189</v>
      </c>
      <c r="J14040" s="207">
        <v>-81.41</v>
      </c>
      <c r="K14040" s="79" t="str">
        <f>IFERROR(IFERROR(VLOOKUP(I14040,'DE-PARA'!B:D,3,0),VLOOKUP(I14040,'DE-PARA'!C:D,2,0)),"NÃO ENCONTRADO")</f>
        <v>Outras Saídas</v>
      </c>
      <c r="L14040" s="56" t="str">
        <f>VLOOKUP(K14040,'Base -Receita-Despesa'!$B:$AS,1,FALSE)</f>
        <v>Outras Saídas</v>
      </c>
    </row>
    <row r="14041" spans="1:12" x14ac:dyDescent="0.3">
      <c r="A14041" s="286" t="str">
        <f t="shared" si="438"/>
        <v>2019</v>
      </c>
      <c r="B14041" s="205" t="s">
        <v>679</v>
      </c>
      <c r="C14041" s="205" t="s">
        <v>680</v>
      </c>
      <c r="D14041" s="72" t="str">
        <f t="shared" si="439"/>
        <v>nov/2019</v>
      </c>
      <c r="E14041" s="206">
        <v>43780</v>
      </c>
      <c r="F14041" s="205" t="s">
        <v>2426</v>
      </c>
      <c r="G14041" s="205" t="s">
        <v>284</v>
      </c>
      <c r="H14041" s="207" t="s">
        <v>1342</v>
      </c>
      <c r="I14041" s="207" t="s">
        <v>232</v>
      </c>
      <c r="J14041" s="208">
        <v>-45200</v>
      </c>
      <c r="K14041" s="79" t="str">
        <f>IFERROR(IFERROR(VLOOKUP(I14041,'DE-PARA'!B:D,3,0),VLOOKUP(I14041,'DE-PARA'!C:D,2,0)),"NÃO ENCONTRADO")</f>
        <v>Pessoal</v>
      </c>
      <c r="L14041" s="56" t="str">
        <f>VLOOKUP(K14041,'Base -Receita-Despesa'!$B:$AS,1,FALSE)</f>
        <v>Pessoal</v>
      </c>
    </row>
    <row r="14042" spans="1:12" x14ac:dyDescent="0.3">
      <c r="A14042" s="286" t="str">
        <f t="shared" si="438"/>
        <v>2019</v>
      </c>
      <c r="B14042" s="205" t="s">
        <v>679</v>
      </c>
      <c r="C14042" s="205" t="s">
        <v>680</v>
      </c>
      <c r="D14042" s="72" t="str">
        <f t="shared" si="439"/>
        <v>nov/2019</v>
      </c>
      <c r="E14042" s="206">
        <v>43780</v>
      </c>
      <c r="F14042" s="205" t="s">
        <v>2427</v>
      </c>
      <c r="G14042" s="205" t="s">
        <v>284</v>
      </c>
      <c r="H14042" s="207" t="s">
        <v>1580</v>
      </c>
      <c r="I14042" s="207" t="s">
        <v>260</v>
      </c>
      <c r="J14042" s="207">
        <v>-748.66</v>
      </c>
      <c r="K14042" s="79" t="str">
        <f>IFERROR(IFERROR(VLOOKUP(I14042,'DE-PARA'!B:D,3,0),VLOOKUP(I14042,'DE-PARA'!C:D,2,0)),"NÃO ENCONTRADO")</f>
        <v>Serviços</v>
      </c>
      <c r="L14042" s="56" t="str">
        <f>VLOOKUP(K14042,'Base -Receita-Despesa'!$B:$AS,1,FALSE)</f>
        <v>Serviços</v>
      </c>
    </row>
    <row r="14043" spans="1:12" x14ac:dyDescent="0.3">
      <c r="A14043" s="286" t="str">
        <f t="shared" si="438"/>
        <v>2019</v>
      </c>
      <c r="B14043" s="205" t="s">
        <v>679</v>
      </c>
      <c r="C14043" s="205" t="s">
        <v>680</v>
      </c>
      <c r="D14043" s="72" t="str">
        <f t="shared" si="439"/>
        <v>nov/2019</v>
      </c>
      <c r="E14043" s="206">
        <v>43780</v>
      </c>
      <c r="F14043" s="205" t="s">
        <v>2428</v>
      </c>
      <c r="G14043" s="205" t="s">
        <v>284</v>
      </c>
      <c r="H14043" s="207" t="s">
        <v>2079</v>
      </c>
      <c r="I14043" s="207" t="s">
        <v>118</v>
      </c>
      <c r="J14043" s="207">
        <v>-31.77</v>
      </c>
      <c r="K14043" s="79" t="str">
        <f>IFERROR(IFERROR(VLOOKUP(I14043,'DE-PARA'!B:D,3,0),VLOOKUP(I14043,'DE-PARA'!C:D,2,0)),"NÃO ENCONTRADO")</f>
        <v>Serviços</v>
      </c>
      <c r="L14043" s="56" t="str">
        <f>VLOOKUP(K14043,'Base -Receita-Despesa'!$B:$AS,1,FALSE)</f>
        <v>Serviços</v>
      </c>
    </row>
    <row r="14044" spans="1:12" x14ac:dyDescent="0.3">
      <c r="A14044" s="286" t="str">
        <f t="shared" si="438"/>
        <v>2019</v>
      </c>
      <c r="B14044" s="205" t="s">
        <v>679</v>
      </c>
      <c r="C14044" s="205" t="s">
        <v>680</v>
      </c>
      <c r="D14044" s="72" t="str">
        <f t="shared" si="439"/>
        <v>nov/2019</v>
      </c>
      <c r="E14044" s="206">
        <v>43780</v>
      </c>
      <c r="F14044" s="205" t="s">
        <v>2429</v>
      </c>
      <c r="G14044" s="205" t="s">
        <v>284</v>
      </c>
      <c r="H14044" s="207" t="s">
        <v>2297</v>
      </c>
      <c r="I14044" s="207" t="s">
        <v>257</v>
      </c>
      <c r="J14044" s="208">
        <v>-2877.05</v>
      </c>
      <c r="K14044" s="79" t="str">
        <f>IFERROR(IFERROR(VLOOKUP(I14044,'DE-PARA'!B:D,3,0),VLOOKUP(I14044,'DE-PARA'!C:D,2,0)),"NÃO ENCONTRADO")</f>
        <v>Serviços</v>
      </c>
      <c r="L14044" s="56" t="str">
        <f>VLOOKUP(K14044,'Base -Receita-Despesa'!$B:$AS,1,FALSE)</f>
        <v>Serviços</v>
      </c>
    </row>
    <row r="14045" spans="1:12" x14ac:dyDescent="0.3">
      <c r="A14045" s="286" t="str">
        <f t="shared" si="438"/>
        <v>2019</v>
      </c>
      <c r="B14045" s="205" t="s">
        <v>679</v>
      </c>
      <c r="C14045" s="205" t="s">
        <v>680</v>
      </c>
      <c r="D14045" s="72" t="str">
        <f t="shared" si="439"/>
        <v>nov/2019</v>
      </c>
      <c r="E14045" s="206">
        <v>43780</v>
      </c>
      <c r="F14045" s="205" t="s">
        <v>2430</v>
      </c>
      <c r="G14045" s="205" t="s">
        <v>284</v>
      </c>
      <c r="H14045" s="207" t="s">
        <v>2330</v>
      </c>
      <c r="I14045" s="207" t="s">
        <v>147</v>
      </c>
      <c r="J14045" s="208">
        <v>-6950</v>
      </c>
      <c r="K14045" s="79" t="str">
        <f>IFERROR(IFERROR(VLOOKUP(I14045,'DE-PARA'!B:D,3,0),VLOOKUP(I14045,'DE-PARA'!C:D,2,0)),"NÃO ENCONTRADO")</f>
        <v>Serviços</v>
      </c>
      <c r="L14045" s="56" t="str">
        <f>VLOOKUP(K14045,'Base -Receita-Despesa'!$B:$AS,1,FALSE)</f>
        <v>Serviços</v>
      </c>
    </row>
    <row r="14046" spans="1:12" x14ac:dyDescent="0.3">
      <c r="A14046" s="286" t="str">
        <f t="shared" si="438"/>
        <v>2019</v>
      </c>
      <c r="B14046" s="205" t="s">
        <v>679</v>
      </c>
      <c r="C14046" s="205" t="s">
        <v>680</v>
      </c>
      <c r="D14046" s="72" t="str">
        <f t="shared" si="439"/>
        <v>nov/2019</v>
      </c>
      <c r="E14046" s="206">
        <v>43780</v>
      </c>
      <c r="F14046" s="205">
        <v>2098687795</v>
      </c>
      <c r="G14046" s="205" t="s">
        <v>284</v>
      </c>
      <c r="H14046" s="207" t="s">
        <v>304</v>
      </c>
      <c r="I14046" s="207" t="s">
        <v>136</v>
      </c>
      <c r="J14046" s="208">
        <v>-12219.85</v>
      </c>
      <c r="K14046" s="79" t="str">
        <f>IFERROR(IFERROR(VLOOKUP(I14046,'DE-PARA'!B:D,3,0),VLOOKUP(I14046,'DE-PARA'!C:D,2,0)),"NÃO ENCONTRADO")</f>
        <v>Concessionárias (água, luz e telefone)</v>
      </c>
      <c r="L14046" s="56" t="str">
        <f>VLOOKUP(K14046,'Base -Receita-Despesa'!$B:$AS,1,FALSE)</f>
        <v>Concessionárias (água, luz e telefone)</v>
      </c>
    </row>
    <row r="14047" spans="1:12" x14ac:dyDescent="0.3">
      <c r="A14047" s="286" t="str">
        <f t="shared" si="438"/>
        <v>2019</v>
      </c>
      <c r="B14047" s="205" t="s">
        <v>679</v>
      </c>
      <c r="C14047" s="205" t="s">
        <v>680</v>
      </c>
      <c r="D14047" s="72" t="str">
        <f t="shared" si="439"/>
        <v>nov/2019</v>
      </c>
      <c r="E14047" s="206">
        <v>43780</v>
      </c>
      <c r="F14047" s="205">
        <v>6290887</v>
      </c>
      <c r="G14047" s="205" t="s">
        <v>284</v>
      </c>
      <c r="H14047" s="207" t="s">
        <v>216</v>
      </c>
      <c r="I14047" s="207" t="s">
        <v>135</v>
      </c>
      <c r="J14047" s="208">
        <v>-2906.61</v>
      </c>
      <c r="K14047" s="79" t="str">
        <f>IFERROR(IFERROR(VLOOKUP(I14047,'DE-PARA'!B:D,3,0),VLOOKUP(I14047,'DE-PARA'!C:D,2,0)),"NÃO ENCONTRADO")</f>
        <v>Concessionárias (água, luz e telefone)</v>
      </c>
      <c r="L14047" s="56" t="str">
        <f>VLOOKUP(K14047,'Base -Receita-Despesa'!$B:$AS,1,FALSE)</f>
        <v>Concessionárias (água, luz e telefone)</v>
      </c>
    </row>
    <row r="14048" spans="1:12" x14ac:dyDescent="0.3">
      <c r="A14048" s="286" t="str">
        <f t="shared" si="438"/>
        <v>2019</v>
      </c>
      <c r="B14048" s="205" t="s">
        <v>679</v>
      </c>
      <c r="C14048" s="205" t="s">
        <v>680</v>
      </c>
      <c r="D14048" s="72" t="str">
        <f t="shared" si="439"/>
        <v>nov/2019</v>
      </c>
      <c r="E14048" s="206">
        <v>43780</v>
      </c>
      <c r="F14048" s="205" t="s">
        <v>2431</v>
      </c>
      <c r="G14048" s="205" t="s">
        <v>284</v>
      </c>
      <c r="H14048" s="207" t="s">
        <v>1005</v>
      </c>
      <c r="I14048" s="207" t="s">
        <v>232</v>
      </c>
      <c r="J14048" s="208">
        <v>-10827.5</v>
      </c>
      <c r="K14048" s="79" t="str">
        <f>IFERROR(IFERROR(VLOOKUP(I14048,'DE-PARA'!B:D,3,0),VLOOKUP(I14048,'DE-PARA'!C:D,2,0)),"NÃO ENCONTRADO")</f>
        <v>Pessoal</v>
      </c>
      <c r="L14048" s="56" t="str">
        <f>VLOOKUP(K14048,'Base -Receita-Despesa'!$B:$AS,1,FALSE)</f>
        <v>Pessoal</v>
      </c>
    </row>
    <row r="14049" spans="1:12" x14ac:dyDescent="0.3">
      <c r="A14049" s="286" t="str">
        <f t="shared" si="438"/>
        <v>2019</v>
      </c>
      <c r="B14049" s="205" t="s">
        <v>679</v>
      </c>
      <c r="C14049" s="205" t="s">
        <v>680</v>
      </c>
      <c r="D14049" s="72" t="str">
        <f t="shared" si="439"/>
        <v>nov/2019</v>
      </c>
      <c r="E14049" s="206">
        <v>43780</v>
      </c>
      <c r="F14049" s="205">
        <v>190</v>
      </c>
      <c r="G14049" s="205" t="s">
        <v>310</v>
      </c>
      <c r="H14049" s="207" t="s">
        <v>1342</v>
      </c>
      <c r="I14049" s="207" t="s">
        <v>232</v>
      </c>
      <c r="J14049" s="208">
        <v>-63972</v>
      </c>
      <c r="K14049" s="79" t="str">
        <f>IFERROR(IFERROR(VLOOKUP(I14049,'DE-PARA'!B:D,3,0),VLOOKUP(I14049,'DE-PARA'!C:D,2,0)),"NÃO ENCONTRADO")</f>
        <v>Pessoal</v>
      </c>
      <c r="L14049" s="56" t="str">
        <f>VLOOKUP(K14049,'Base -Receita-Despesa'!$B:$AS,1,FALSE)</f>
        <v>Pessoal</v>
      </c>
    </row>
    <row r="14050" spans="1:12" x14ac:dyDescent="0.3">
      <c r="A14050" s="286" t="str">
        <f t="shared" si="438"/>
        <v>2019</v>
      </c>
      <c r="B14050" s="205" t="s">
        <v>679</v>
      </c>
      <c r="C14050" s="205" t="s">
        <v>680</v>
      </c>
      <c r="D14050" s="72" t="str">
        <f t="shared" si="439"/>
        <v>nov/2019</v>
      </c>
      <c r="E14050" s="206">
        <v>43780</v>
      </c>
      <c r="F14050" s="205" t="s">
        <v>2418</v>
      </c>
      <c r="G14050" s="205" t="s">
        <v>284</v>
      </c>
      <c r="H14050" s="207" t="s">
        <v>2419</v>
      </c>
      <c r="I14050" s="207" t="s">
        <v>220</v>
      </c>
      <c r="J14050" s="207">
        <v>-278.37</v>
      </c>
      <c r="K14050" s="79" t="str">
        <f>IFERROR(IFERROR(VLOOKUP(I14050,'DE-PARA'!B:D,3,0),VLOOKUP(I14050,'DE-PARA'!C:D,2,0)),"NÃO ENCONTRADO")</f>
        <v>Pessoal</v>
      </c>
      <c r="L14050" s="56" t="str">
        <f>VLOOKUP(K14050,'Base -Receita-Despesa'!$B:$AS,1,FALSE)</f>
        <v>Pessoal</v>
      </c>
    </row>
    <row r="14051" spans="1:12" x14ac:dyDescent="0.3">
      <c r="A14051" s="286" t="str">
        <f t="shared" si="438"/>
        <v>2019</v>
      </c>
      <c r="B14051" s="205" t="s">
        <v>679</v>
      </c>
      <c r="C14051" s="205" t="s">
        <v>680</v>
      </c>
      <c r="D14051" s="72" t="str">
        <f t="shared" si="439"/>
        <v>nov/2019</v>
      </c>
      <c r="E14051" s="206">
        <v>43780</v>
      </c>
      <c r="F14051" s="205">
        <v>21703</v>
      </c>
      <c r="G14051" s="205" t="s">
        <v>284</v>
      </c>
      <c r="H14051" s="207" t="s">
        <v>1957</v>
      </c>
      <c r="I14051" s="207" t="s">
        <v>245</v>
      </c>
      <c r="J14051" s="208">
        <v>-1193.2</v>
      </c>
      <c r="K14051" s="79" t="str">
        <f>IFERROR(IFERROR(VLOOKUP(I14051,'DE-PARA'!B:D,3,0),VLOOKUP(I14051,'DE-PARA'!C:D,2,0)),"NÃO ENCONTRADO")</f>
        <v>Materiais</v>
      </c>
      <c r="L14051" s="56" t="str">
        <f>VLOOKUP(K14051,'Base -Receita-Despesa'!$B:$AS,1,FALSE)</f>
        <v>Materiais</v>
      </c>
    </row>
    <row r="14052" spans="1:12" x14ac:dyDescent="0.3">
      <c r="A14052" s="286" t="str">
        <f t="shared" si="438"/>
        <v>2019</v>
      </c>
      <c r="B14052" s="205" t="s">
        <v>679</v>
      </c>
      <c r="C14052" s="205" t="s">
        <v>680</v>
      </c>
      <c r="D14052" s="72" t="str">
        <f t="shared" si="439"/>
        <v>nov/2019</v>
      </c>
      <c r="E14052" s="206">
        <v>43780</v>
      </c>
      <c r="F14052" s="205">
        <v>21703</v>
      </c>
      <c r="G14052" s="205" t="s">
        <v>284</v>
      </c>
      <c r="H14052" s="207" t="s">
        <v>1957</v>
      </c>
      <c r="I14052" s="207" t="s">
        <v>189</v>
      </c>
      <c r="J14052" s="207">
        <v>-291.54000000000002</v>
      </c>
      <c r="K14052" s="79" t="str">
        <f>IFERROR(IFERROR(VLOOKUP(I14052,'DE-PARA'!B:D,3,0),VLOOKUP(I14052,'DE-PARA'!C:D,2,0)),"NÃO ENCONTRADO")</f>
        <v>Outras Saídas</v>
      </c>
      <c r="L14052" s="56" t="str">
        <f>VLOOKUP(K14052,'Base -Receita-Despesa'!$B:$AS,1,FALSE)</f>
        <v>Outras Saídas</v>
      </c>
    </row>
    <row r="14053" spans="1:12" x14ac:dyDescent="0.3">
      <c r="A14053" s="286" t="str">
        <f t="shared" si="438"/>
        <v>2019</v>
      </c>
      <c r="B14053" s="205" t="s">
        <v>679</v>
      </c>
      <c r="C14053" s="205" t="s">
        <v>680</v>
      </c>
      <c r="D14053" s="72" t="str">
        <f t="shared" si="439"/>
        <v>nov/2019</v>
      </c>
      <c r="E14053" s="206">
        <v>43780</v>
      </c>
      <c r="F14053" s="205">
        <v>21993</v>
      </c>
      <c r="G14053" s="205" t="s">
        <v>284</v>
      </c>
      <c r="H14053" s="207" t="s">
        <v>1957</v>
      </c>
      <c r="I14053" s="207" t="s">
        <v>245</v>
      </c>
      <c r="J14053" s="208">
        <v>-1580.2</v>
      </c>
      <c r="K14053" s="79" t="str">
        <f>IFERROR(IFERROR(VLOOKUP(I14053,'DE-PARA'!B:D,3,0),VLOOKUP(I14053,'DE-PARA'!C:D,2,0)),"NÃO ENCONTRADO")</f>
        <v>Materiais</v>
      </c>
      <c r="L14053" s="56" t="str">
        <f>VLOOKUP(K14053,'Base -Receita-Despesa'!$B:$AS,1,FALSE)</f>
        <v>Materiais</v>
      </c>
    </row>
    <row r="14054" spans="1:12" x14ac:dyDescent="0.3">
      <c r="A14054" s="286" t="str">
        <f t="shared" si="438"/>
        <v>2019</v>
      </c>
      <c r="B14054" s="205" t="s">
        <v>679</v>
      </c>
      <c r="C14054" s="205" t="s">
        <v>680</v>
      </c>
      <c r="D14054" s="72" t="str">
        <f t="shared" si="439"/>
        <v>nov/2019</v>
      </c>
      <c r="E14054" s="206">
        <v>43780</v>
      </c>
      <c r="F14054" s="205">
        <v>21993</v>
      </c>
      <c r="G14054" s="205" t="s">
        <v>284</v>
      </c>
      <c r="H14054" s="207" t="s">
        <v>1957</v>
      </c>
      <c r="I14054" s="207" t="s">
        <v>189</v>
      </c>
      <c r="J14054" s="207">
        <v>-293.88</v>
      </c>
      <c r="K14054" s="79" t="str">
        <f>IFERROR(IFERROR(VLOOKUP(I14054,'DE-PARA'!B:D,3,0),VLOOKUP(I14054,'DE-PARA'!C:D,2,0)),"NÃO ENCONTRADO")</f>
        <v>Outras Saídas</v>
      </c>
      <c r="L14054" s="56" t="str">
        <f>VLOOKUP(K14054,'Base -Receita-Despesa'!$B:$AS,1,FALSE)</f>
        <v>Outras Saídas</v>
      </c>
    </row>
    <row r="14055" spans="1:12" x14ac:dyDescent="0.3">
      <c r="A14055" s="286" t="str">
        <f t="shared" si="438"/>
        <v>2019</v>
      </c>
      <c r="B14055" s="205" t="s">
        <v>679</v>
      </c>
      <c r="C14055" s="205" t="s">
        <v>680</v>
      </c>
      <c r="D14055" s="72" t="str">
        <f t="shared" si="439"/>
        <v>nov/2019</v>
      </c>
      <c r="E14055" s="206">
        <v>43780</v>
      </c>
      <c r="F14055" s="205">
        <v>13403</v>
      </c>
      <c r="G14055" s="205" t="s">
        <v>284</v>
      </c>
      <c r="H14055" s="207" t="s">
        <v>1054</v>
      </c>
      <c r="I14055" s="207" t="s">
        <v>195</v>
      </c>
      <c r="J14055" s="207">
        <v>-348</v>
      </c>
      <c r="K14055" s="79" t="str">
        <f>IFERROR(IFERROR(VLOOKUP(I14055,'DE-PARA'!B:D,3,0),VLOOKUP(I14055,'DE-PARA'!C:D,2,0)),"NÃO ENCONTRADO")</f>
        <v>Pessoal</v>
      </c>
      <c r="L14055" s="56" t="str">
        <f>VLOOKUP(K14055,'Base -Receita-Despesa'!$B:$AS,1,FALSE)</f>
        <v>Pessoal</v>
      </c>
    </row>
    <row r="14056" spans="1:12" x14ac:dyDescent="0.3">
      <c r="A14056" s="286" t="str">
        <f t="shared" si="438"/>
        <v>2019</v>
      </c>
      <c r="B14056" s="205" t="s">
        <v>679</v>
      </c>
      <c r="C14056" s="205" t="s">
        <v>680</v>
      </c>
      <c r="D14056" s="72" t="str">
        <f t="shared" si="439"/>
        <v>nov/2019</v>
      </c>
      <c r="E14056" s="206">
        <v>43780</v>
      </c>
      <c r="F14056" s="205" t="s">
        <v>209</v>
      </c>
      <c r="G14056" s="205" t="s">
        <v>284</v>
      </c>
      <c r="H14056" s="207" t="s">
        <v>295</v>
      </c>
      <c r="I14056" s="207" t="s">
        <v>130</v>
      </c>
      <c r="J14056" s="207">
        <v>-9.5</v>
      </c>
      <c r="K14056" s="79" t="str">
        <f>IFERROR(IFERROR(VLOOKUP(I14056,'DE-PARA'!B:D,3,0),VLOOKUP(I14056,'DE-PARA'!C:D,2,0)),"NÃO ENCONTRADO")</f>
        <v>Outras Saídas</v>
      </c>
      <c r="L14056" s="56" t="str">
        <f>VLOOKUP(K14056,'Base -Receita-Despesa'!$B:$AS,1,FALSE)</f>
        <v>Outras Saídas</v>
      </c>
    </row>
    <row r="14057" spans="1:12" x14ac:dyDescent="0.3">
      <c r="A14057" s="286" t="str">
        <f t="shared" si="438"/>
        <v>2019</v>
      </c>
      <c r="B14057" s="205" t="s">
        <v>679</v>
      </c>
      <c r="C14057" s="205" t="s">
        <v>680</v>
      </c>
      <c r="D14057" s="72" t="str">
        <f t="shared" si="439"/>
        <v>nov/2019</v>
      </c>
      <c r="E14057" s="206">
        <v>43780</v>
      </c>
      <c r="F14057" s="205" t="s">
        <v>209</v>
      </c>
      <c r="G14057" s="205" t="s">
        <v>284</v>
      </c>
      <c r="H14057" s="207" t="s">
        <v>295</v>
      </c>
      <c r="I14057" s="207" t="s">
        <v>130</v>
      </c>
      <c r="J14057" s="207">
        <v>-9.5</v>
      </c>
      <c r="K14057" s="79" t="str">
        <f>IFERROR(IFERROR(VLOOKUP(I14057,'DE-PARA'!B:D,3,0),VLOOKUP(I14057,'DE-PARA'!C:D,2,0)),"NÃO ENCONTRADO")</f>
        <v>Outras Saídas</v>
      </c>
      <c r="L14057" s="56" t="str">
        <f>VLOOKUP(K14057,'Base -Receita-Despesa'!$B:$AS,1,FALSE)</f>
        <v>Outras Saídas</v>
      </c>
    </row>
    <row r="14058" spans="1:12" x14ac:dyDescent="0.3">
      <c r="A14058" s="286" t="str">
        <f t="shared" si="438"/>
        <v>2019</v>
      </c>
      <c r="B14058" s="205" t="s">
        <v>679</v>
      </c>
      <c r="C14058" s="205" t="s">
        <v>680</v>
      </c>
      <c r="D14058" s="72" t="str">
        <f t="shared" si="439"/>
        <v>nov/2019</v>
      </c>
      <c r="E14058" s="206">
        <v>43780</v>
      </c>
      <c r="F14058" s="205" t="s">
        <v>513</v>
      </c>
      <c r="G14058" s="205" t="s">
        <v>284</v>
      </c>
      <c r="H14058" s="207" t="s">
        <v>203</v>
      </c>
      <c r="I14058" s="207" t="s">
        <v>289</v>
      </c>
      <c r="J14058" s="208">
        <v>151146.31</v>
      </c>
      <c r="K14058" s="79" t="str">
        <f>IFERROR(IFERROR(VLOOKUP(I14058,'DE-PARA'!B:D,3,0),VLOOKUP(I14058,'DE-PARA'!C:D,2,0)),"NÃO ENCONTRADO")</f>
        <v>Entrada Conta Aplicação (+)</v>
      </c>
      <c r="L14058" s="56" t="str">
        <f>VLOOKUP(K14058,'Base -Receita-Despesa'!$B:$AS,1,FALSE)</f>
        <v>ENTRADA CONTA APLICAÇÃO (+)</v>
      </c>
    </row>
    <row r="14059" spans="1:12" x14ac:dyDescent="0.3">
      <c r="A14059" s="286" t="str">
        <f t="shared" si="438"/>
        <v>2019</v>
      </c>
      <c r="B14059" s="205" t="s">
        <v>681</v>
      </c>
      <c r="C14059" s="205" t="s">
        <v>680</v>
      </c>
      <c r="D14059" s="72" t="str">
        <f t="shared" si="439"/>
        <v>nov/2019</v>
      </c>
      <c r="E14059" s="206">
        <v>43781</v>
      </c>
      <c r="F14059" s="205" t="s">
        <v>209</v>
      </c>
      <c r="G14059" s="205" t="s">
        <v>284</v>
      </c>
      <c r="H14059" s="207" t="s">
        <v>318</v>
      </c>
      <c r="I14059" s="207" t="s">
        <v>130</v>
      </c>
      <c r="J14059" s="207">
        <v>-12.4</v>
      </c>
      <c r="K14059" s="79" t="str">
        <f>IFERROR(IFERROR(VLOOKUP(I14059,'DE-PARA'!B:D,3,0),VLOOKUP(I14059,'DE-PARA'!C:D,2,0)),"NÃO ENCONTRADO")</f>
        <v>Outras Saídas</v>
      </c>
      <c r="L14059" s="56" t="str">
        <f>VLOOKUP(K14059,'Base -Receita-Despesa'!$B:$AS,1,FALSE)</f>
        <v>Outras Saídas</v>
      </c>
    </row>
    <row r="14060" spans="1:12" x14ac:dyDescent="0.3">
      <c r="A14060" s="286" t="str">
        <f t="shared" si="438"/>
        <v>2019</v>
      </c>
      <c r="B14060" s="205" t="s">
        <v>681</v>
      </c>
      <c r="C14060" s="205" t="s">
        <v>680</v>
      </c>
      <c r="D14060" s="72" t="str">
        <f t="shared" si="439"/>
        <v>nov/2019</v>
      </c>
      <c r="E14060" s="206">
        <v>43781</v>
      </c>
      <c r="F14060" s="205" t="s">
        <v>513</v>
      </c>
      <c r="G14060" s="205" t="s">
        <v>284</v>
      </c>
      <c r="H14060" s="207" t="s">
        <v>203</v>
      </c>
      <c r="I14060" s="207" t="s">
        <v>289</v>
      </c>
      <c r="J14060" s="207">
        <v>12.4</v>
      </c>
      <c r="K14060" s="79" t="str">
        <f>IFERROR(IFERROR(VLOOKUP(I14060,'DE-PARA'!B:D,3,0),VLOOKUP(I14060,'DE-PARA'!C:D,2,0)),"NÃO ENCONTRADO")</f>
        <v>Entrada Conta Aplicação (+)</v>
      </c>
      <c r="L14060" s="56" t="str">
        <f>VLOOKUP(K14060,'Base -Receita-Despesa'!$B:$AS,1,FALSE)</f>
        <v>ENTRADA CONTA APLICAÇÃO (+)</v>
      </c>
    </row>
    <row r="14061" spans="1:12" x14ac:dyDescent="0.3">
      <c r="A14061" s="286" t="str">
        <f t="shared" si="438"/>
        <v>2019</v>
      </c>
      <c r="B14061" s="205" t="s">
        <v>679</v>
      </c>
      <c r="C14061" s="205" t="s">
        <v>680</v>
      </c>
      <c r="D14061" s="72" t="str">
        <f t="shared" si="439"/>
        <v>nov/2019</v>
      </c>
      <c r="E14061" s="206">
        <v>43781</v>
      </c>
      <c r="F14061" s="205">
        <v>13789</v>
      </c>
      <c r="G14061" s="205" t="s">
        <v>284</v>
      </c>
      <c r="H14061" s="207" t="s">
        <v>2079</v>
      </c>
      <c r="I14061" s="207" t="s">
        <v>118</v>
      </c>
      <c r="J14061" s="207">
        <v>-500.6</v>
      </c>
      <c r="K14061" s="79" t="str">
        <f>IFERROR(IFERROR(VLOOKUP(I14061,'DE-PARA'!B:D,3,0),VLOOKUP(I14061,'DE-PARA'!C:D,2,0)),"NÃO ENCONTRADO")</f>
        <v>Serviços</v>
      </c>
      <c r="L14061" s="56" t="str">
        <f>VLOOKUP(K14061,'Base -Receita-Despesa'!$B:$AS,1,FALSE)</f>
        <v>Serviços</v>
      </c>
    </row>
    <row r="14062" spans="1:12" x14ac:dyDescent="0.3">
      <c r="A14062" s="286" t="str">
        <f t="shared" si="438"/>
        <v>2019</v>
      </c>
      <c r="B14062" s="205" t="s">
        <v>679</v>
      </c>
      <c r="C14062" s="205" t="s">
        <v>680</v>
      </c>
      <c r="D14062" s="72" t="str">
        <f t="shared" si="439"/>
        <v>nov/2019</v>
      </c>
      <c r="E14062" s="206">
        <v>43781</v>
      </c>
      <c r="F14062" s="205">
        <v>5559</v>
      </c>
      <c r="G14062" s="205" t="s">
        <v>284</v>
      </c>
      <c r="H14062" s="207" t="s">
        <v>1061</v>
      </c>
      <c r="I14062" s="207" t="s">
        <v>1925</v>
      </c>
      <c r="J14062" s="208">
        <v>-1480</v>
      </c>
      <c r="K14062" s="79" t="str">
        <f>IFERROR(IFERROR(VLOOKUP(I14062,'DE-PARA'!B:D,3,0),VLOOKUP(I14062,'DE-PARA'!C:D,2,0)),"NÃO ENCONTRADO")</f>
        <v>Serviços</v>
      </c>
      <c r="L14062" s="56" t="str">
        <f>VLOOKUP(K14062,'Base -Receita-Despesa'!$B:$AS,1,FALSE)</f>
        <v>Serviços</v>
      </c>
    </row>
    <row r="14063" spans="1:12" x14ac:dyDescent="0.3">
      <c r="A14063" s="286" t="str">
        <f t="shared" si="438"/>
        <v>2019</v>
      </c>
      <c r="B14063" s="205" t="s">
        <v>679</v>
      </c>
      <c r="C14063" s="205" t="s">
        <v>680</v>
      </c>
      <c r="D14063" s="72" t="str">
        <f t="shared" si="439"/>
        <v>nov/2019</v>
      </c>
      <c r="E14063" s="206">
        <v>43781</v>
      </c>
      <c r="F14063" s="205">
        <v>157037</v>
      </c>
      <c r="G14063" s="205" t="s">
        <v>284</v>
      </c>
      <c r="H14063" s="207" t="s">
        <v>1573</v>
      </c>
      <c r="I14063" s="207" t="s">
        <v>134</v>
      </c>
      <c r="J14063" s="208">
        <v>-5270.34</v>
      </c>
      <c r="K14063" s="79" t="str">
        <f>IFERROR(IFERROR(VLOOKUP(I14063,'DE-PARA'!B:D,3,0),VLOOKUP(I14063,'DE-PARA'!C:D,2,0)),"NÃO ENCONTRADO")</f>
        <v>Serviços</v>
      </c>
      <c r="L14063" s="56" t="str">
        <f>VLOOKUP(K14063,'Base -Receita-Despesa'!$B:$AS,1,FALSE)</f>
        <v>Serviços</v>
      </c>
    </row>
    <row r="14064" spans="1:12" x14ac:dyDescent="0.3">
      <c r="A14064" s="286" t="str">
        <f t="shared" si="438"/>
        <v>2019</v>
      </c>
      <c r="B14064" s="205" t="s">
        <v>679</v>
      </c>
      <c r="C14064" s="205" t="s">
        <v>680</v>
      </c>
      <c r="D14064" s="72" t="str">
        <f t="shared" si="439"/>
        <v>nov/2019</v>
      </c>
      <c r="E14064" s="206">
        <v>43781</v>
      </c>
      <c r="F14064" s="205">
        <v>41723</v>
      </c>
      <c r="G14064" s="205" t="s">
        <v>284</v>
      </c>
      <c r="H14064" s="207" t="s">
        <v>2397</v>
      </c>
      <c r="I14064" s="207" t="s">
        <v>188</v>
      </c>
      <c r="J14064" s="207">
        <v>-169</v>
      </c>
      <c r="K14064" s="79" t="str">
        <f>IFERROR(IFERROR(VLOOKUP(I14064,'DE-PARA'!B:D,3,0),VLOOKUP(I14064,'DE-PARA'!C:D,2,0)),"NÃO ENCONTRADO")</f>
        <v>Tributos, Taxas e Contribuições</v>
      </c>
      <c r="L14064" s="56" t="str">
        <f>VLOOKUP(K14064,'Base -Receita-Despesa'!$B:$AS,1,FALSE)</f>
        <v>Tributos, Taxas e Contribuições</v>
      </c>
    </row>
    <row r="14065" spans="1:12" x14ac:dyDescent="0.3">
      <c r="A14065" s="286" t="str">
        <f t="shared" si="438"/>
        <v>2019</v>
      </c>
      <c r="B14065" s="205" t="s">
        <v>679</v>
      </c>
      <c r="C14065" s="205" t="s">
        <v>680</v>
      </c>
      <c r="D14065" s="72" t="str">
        <f t="shared" si="439"/>
        <v>nov/2019</v>
      </c>
      <c r="E14065" s="206">
        <v>43781</v>
      </c>
      <c r="F14065" s="205">
        <v>233</v>
      </c>
      <c r="G14065" s="205" t="s">
        <v>300</v>
      </c>
      <c r="H14065" s="207" t="s">
        <v>2104</v>
      </c>
      <c r="I14065" s="207" t="s">
        <v>232</v>
      </c>
      <c r="J14065" s="208">
        <v>-27310.16</v>
      </c>
      <c r="K14065" s="79" t="str">
        <f>IFERROR(IFERROR(VLOOKUP(I14065,'DE-PARA'!B:D,3,0),VLOOKUP(I14065,'DE-PARA'!C:D,2,0)),"NÃO ENCONTRADO")</f>
        <v>Pessoal</v>
      </c>
      <c r="L14065" s="56" t="str">
        <f>VLOOKUP(K14065,'Base -Receita-Despesa'!$B:$AS,1,FALSE)</f>
        <v>Pessoal</v>
      </c>
    </row>
    <row r="14066" spans="1:12" x14ac:dyDescent="0.3">
      <c r="A14066" s="286" t="str">
        <f t="shared" si="438"/>
        <v>2019</v>
      </c>
      <c r="B14066" s="205" t="s">
        <v>679</v>
      </c>
      <c r="C14066" s="205" t="s">
        <v>680</v>
      </c>
      <c r="D14066" s="72" t="str">
        <f t="shared" si="439"/>
        <v>nov/2019</v>
      </c>
      <c r="E14066" s="206">
        <v>43781</v>
      </c>
      <c r="F14066" s="205">
        <v>2019754</v>
      </c>
      <c r="G14066" s="205" t="s">
        <v>284</v>
      </c>
      <c r="H14066" s="207" t="s">
        <v>2393</v>
      </c>
      <c r="I14066" s="207" t="s">
        <v>134</v>
      </c>
      <c r="J14066" s="208">
        <v>-3930.97</v>
      </c>
      <c r="K14066" s="79" t="str">
        <f>IFERROR(IFERROR(VLOOKUP(I14066,'DE-PARA'!B:D,3,0),VLOOKUP(I14066,'DE-PARA'!C:D,2,0)),"NÃO ENCONTRADO")</f>
        <v>Serviços</v>
      </c>
      <c r="L14066" s="56" t="str">
        <f>VLOOKUP(K14066,'Base -Receita-Despesa'!$B:$AS,1,FALSE)</f>
        <v>Serviços</v>
      </c>
    </row>
    <row r="14067" spans="1:12" x14ac:dyDescent="0.3">
      <c r="A14067" s="286" t="str">
        <f t="shared" si="438"/>
        <v>2019</v>
      </c>
      <c r="B14067" s="205" t="s">
        <v>679</v>
      </c>
      <c r="C14067" s="205" t="s">
        <v>680</v>
      </c>
      <c r="D14067" s="72" t="str">
        <f t="shared" si="439"/>
        <v>nov/2019</v>
      </c>
      <c r="E14067" s="206">
        <v>43781</v>
      </c>
      <c r="F14067" s="205">
        <v>482</v>
      </c>
      <c r="G14067" s="205" t="s">
        <v>284</v>
      </c>
      <c r="H14067" s="207" t="s">
        <v>322</v>
      </c>
      <c r="I14067" s="207" t="s">
        <v>118</v>
      </c>
      <c r="J14067" s="208">
        <v>-11000</v>
      </c>
      <c r="K14067" s="79" t="str">
        <f>IFERROR(IFERROR(VLOOKUP(I14067,'DE-PARA'!B:D,3,0),VLOOKUP(I14067,'DE-PARA'!C:D,2,0)),"NÃO ENCONTRADO")</f>
        <v>Serviços</v>
      </c>
      <c r="L14067" s="56" t="str">
        <f>VLOOKUP(K14067,'Base -Receita-Despesa'!$B:$AS,1,FALSE)</f>
        <v>Serviços</v>
      </c>
    </row>
    <row r="14068" spans="1:12" x14ac:dyDescent="0.3">
      <c r="A14068" s="286" t="str">
        <f t="shared" si="438"/>
        <v>2019</v>
      </c>
      <c r="B14068" s="205" t="s">
        <v>679</v>
      </c>
      <c r="C14068" s="205" t="s">
        <v>680</v>
      </c>
      <c r="D14068" s="72" t="str">
        <f t="shared" si="439"/>
        <v>nov/2019</v>
      </c>
      <c r="E14068" s="206">
        <v>43781</v>
      </c>
      <c r="F14068" s="205">
        <v>491</v>
      </c>
      <c r="G14068" s="205" t="s">
        <v>284</v>
      </c>
      <c r="H14068" s="207" t="s">
        <v>322</v>
      </c>
      <c r="I14068" s="207" t="s">
        <v>118</v>
      </c>
      <c r="J14068" s="208">
        <v>-11000</v>
      </c>
      <c r="K14068" s="79" t="str">
        <f>IFERROR(IFERROR(VLOOKUP(I14068,'DE-PARA'!B:D,3,0),VLOOKUP(I14068,'DE-PARA'!C:D,2,0)),"NÃO ENCONTRADO")</f>
        <v>Serviços</v>
      </c>
      <c r="L14068" s="56" t="str">
        <f>VLOOKUP(K14068,'Base -Receita-Despesa'!$B:$AS,1,FALSE)</f>
        <v>Serviços</v>
      </c>
    </row>
    <row r="14069" spans="1:12" x14ac:dyDescent="0.3">
      <c r="A14069" s="286" t="str">
        <f t="shared" si="438"/>
        <v>2019</v>
      </c>
      <c r="B14069" s="205" t="s">
        <v>679</v>
      </c>
      <c r="C14069" s="205" t="s">
        <v>680</v>
      </c>
      <c r="D14069" s="72" t="str">
        <f t="shared" si="439"/>
        <v>nov/2019</v>
      </c>
      <c r="E14069" s="206">
        <v>43781</v>
      </c>
      <c r="F14069" s="205">
        <v>20500</v>
      </c>
      <c r="G14069" s="205" t="s">
        <v>284</v>
      </c>
      <c r="H14069" s="207" t="s">
        <v>331</v>
      </c>
      <c r="I14069" s="207" t="s">
        <v>134</v>
      </c>
      <c r="J14069" s="208">
        <v>-11568.5</v>
      </c>
      <c r="K14069" s="79" t="str">
        <f>IFERROR(IFERROR(VLOOKUP(I14069,'DE-PARA'!B:D,3,0),VLOOKUP(I14069,'DE-PARA'!C:D,2,0)),"NÃO ENCONTRADO")</f>
        <v>Serviços</v>
      </c>
      <c r="L14069" s="56" t="str">
        <f>VLOOKUP(K14069,'Base -Receita-Despesa'!$B:$AS,1,FALSE)</f>
        <v>Serviços</v>
      </c>
    </row>
    <row r="14070" spans="1:12" x14ac:dyDescent="0.3">
      <c r="A14070" s="286" t="str">
        <f t="shared" si="438"/>
        <v>2019</v>
      </c>
      <c r="B14070" s="205" t="s">
        <v>679</v>
      </c>
      <c r="C14070" s="205" t="s">
        <v>680</v>
      </c>
      <c r="D14070" s="72" t="str">
        <f t="shared" si="439"/>
        <v>nov/2019</v>
      </c>
      <c r="E14070" s="206">
        <v>43781</v>
      </c>
      <c r="F14070" s="205">
        <v>15686</v>
      </c>
      <c r="G14070" s="205" t="s">
        <v>284</v>
      </c>
      <c r="H14070" s="207" t="s">
        <v>1667</v>
      </c>
      <c r="I14070" s="207" t="s">
        <v>157</v>
      </c>
      <c r="J14070" s="208">
        <v>-15687.22</v>
      </c>
      <c r="K14070" s="79" t="str">
        <f>IFERROR(IFERROR(VLOOKUP(I14070,'DE-PARA'!B:D,3,0),VLOOKUP(I14070,'DE-PARA'!C:D,2,0)),"NÃO ENCONTRADO")</f>
        <v>Serviços</v>
      </c>
      <c r="L14070" s="56" t="str">
        <f>VLOOKUP(K14070,'Base -Receita-Despesa'!$B:$AS,1,FALSE)</f>
        <v>Serviços</v>
      </c>
    </row>
    <row r="14071" spans="1:12" x14ac:dyDescent="0.3">
      <c r="A14071" s="286" t="str">
        <f t="shared" ref="A14071:A14134" si="440">IF(K14071="NÃO ENCONTRADO",0,RIGHT(D14071,4))</f>
        <v>2019</v>
      </c>
      <c r="B14071" s="205" t="s">
        <v>679</v>
      </c>
      <c r="C14071" s="205" t="s">
        <v>680</v>
      </c>
      <c r="D14071" s="72" t="str">
        <f t="shared" si="439"/>
        <v>nov/2019</v>
      </c>
      <c r="E14071" s="206">
        <v>43781</v>
      </c>
      <c r="F14071" s="205">
        <v>2167</v>
      </c>
      <c r="G14071" s="205" t="s">
        <v>284</v>
      </c>
      <c r="H14071" s="207" t="s">
        <v>2432</v>
      </c>
      <c r="I14071" s="207" t="s">
        <v>118</v>
      </c>
      <c r="J14071" s="207">
        <v>-840</v>
      </c>
      <c r="K14071" s="79" t="str">
        <f>IFERROR(IFERROR(VLOOKUP(I14071,'DE-PARA'!B:D,3,0),VLOOKUP(I14071,'DE-PARA'!C:D,2,0)),"NÃO ENCONTRADO")</f>
        <v>Serviços</v>
      </c>
      <c r="L14071" s="56" t="str">
        <f>VLOOKUP(K14071,'Base -Receita-Despesa'!$B:$AS,1,FALSE)</f>
        <v>Serviços</v>
      </c>
    </row>
    <row r="14072" spans="1:12" x14ac:dyDescent="0.3">
      <c r="A14072" s="286" t="str">
        <f t="shared" si="440"/>
        <v>2019</v>
      </c>
      <c r="B14072" s="205" t="s">
        <v>679</v>
      </c>
      <c r="C14072" s="205" t="s">
        <v>680</v>
      </c>
      <c r="D14072" s="72" t="str">
        <f t="shared" si="439"/>
        <v>nov/2019</v>
      </c>
      <c r="E14072" s="206">
        <v>43781</v>
      </c>
      <c r="F14072" s="205">
        <v>401</v>
      </c>
      <c r="G14072" s="205" t="s">
        <v>284</v>
      </c>
      <c r="H14072" s="207" t="s">
        <v>339</v>
      </c>
      <c r="I14072" s="207" t="s">
        <v>164</v>
      </c>
      <c r="J14072" s="208">
        <v>-24900</v>
      </c>
      <c r="K14072" s="79" t="str">
        <f>IFERROR(IFERROR(VLOOKUP(I14072,'DE-PARA'!B:D,3,0),VLOOKUP(I14072,'DE-PARA'!C:D,2,0)),"NÃO ENCONTRADO")</f>
        <v>Serviços</v>
      </c>
      <c r="L14072" s="56" t="str">
        <f>VLOOKUP(K14072,'Base -Receita-Despesa'!$B:$AS,1,FALSE)</f>
        <v>Serviços</v>
      </c>
    </row>
    <row r="14073" spans="1:12" x14ac:dyDescent="0.3">
      <c r="A14073" s="286" t="str">
        <f t="shared" si="440"/>
        <v>2019</v>
      </c>
      <c r="B14073" s="205" t="s">
        <v>679</v>
      </c>
      <c r="C14073" s="205" t="s">
        <v>680</v>
      </c>
      <c r="D14073" s="72" t="str">
        <f t="shared" si="439"/>
        <v>nov/2019</v>
      </c>
      <c r="E14073" s="206">
        <v>43781</v>
      </c>
      <c r="F14073" s="205">
        <v>408</v>
      </c>
      <c r="G14073" s="205" t="s">
        <v>284</v>
      </c>
      <c r="H14073" s="207" t="s">
        <v>339</v>
      </c>
      <c r="I14073" s="207" t="s">
        <v>164</v>
      </c>
      <c r="J14073" s="208">
        <v>-24900</v>
      </c>
      <c r="K14073" s="79" t="str">
        <f>IFERROR(IFERROR(VLOOKUP(I14073,'DE-PARA'!B:D,3,0),VLOOKUP(I14073,'DE-PARA'!C:D,2,0)),"NÃO ENCONTRADO")</f>
        <v>Serviços</v>
      </c>
      <c r="L14073" s="56" t="str">
        <f>VLOOKUP(K14073,'Base -Receita-Despesa'!$B:$AS,1,FALSE)</f>
        <v>Serviços</v>
      </c>
    </row>
    <row r="14074" spans="1:12" x14ac:dyDescent="0.3">
      <c r="A14074" s="286" t="str">
        <f t="shared" si="440"/>
        <v>2019</v>
      </c>
      <c r="B14074" s="205" t="s">
        <v>679</v>
      </c>
      <c r="C14074" s="205" t="s">
        <v>680</v>
      </c>
      <c r="D14074" s="72" t="str">
        <f t="shared" si="439"/>
        <v>nov/2019</v>
      </c>
      <c r="E14074" s="206">
        <v>43781</v>
      </c>
      <c r="F14074" s="205">
        <v>353198</v>
      </c>
      <c r="G14074" s="205" t="s">
        <v>284</v>
      </c>
      <c r="H14074" s="207" t="s">
        <v>1027</v>
      </c>
      <c r="I14074" s="207" t="s">
        <v>242</v>
      </c>
      <c r="J14074" s="207">
        <v>-355.68</v>
      </c>
      <c r="K14074" s="79" t="str">
        <f>IFERROR(IFERROR(VLOOKUP(I14074,'DE-PARA'!B:D,3,0),VLOOKUP(I14074,'DE-PARA'!C:D,2,0)),"NÃO ENCONTRADO")</f>
        <v>Materiais</v>
      </c>
      <c r="L14074" s="56" t="str">
        <f>VLOOKUP(K14074,'Base -Receita-Despesa'!$B:$AS,1,FALSE)</f>
        <v>Materiais</v>
      </c>
    </row>
    <row r="14075" spans="1:12" x14ac:dyDescent="0.3">
      <c r="A14075" s="286" t="str">
        <f t="shared" si="440"/>
        <v>2019</v>
      </c>
      <c r="B14075" s="205" t="s">
        <v>679</v>
      </c>
      <c r="C14075" s="205" t="s">
        <v>680</v>
      </c>
      <c r="D14075" s="72" t="str">
        <f t="shared" si="439"/>
        <v>nov/2019</v>
      </c>
      <c r="E14075" s="206">
        <v>43781</v>
      </c>
      <c r="F14075" s="205">
        <v>359141</v>
      </c>
      <c r="G14075" s="205" t="s">
        <v>284</v>
      </c>
      <c r="H14075" s="207" t="s">
        <v>1027</v>
      </c>
      <c r="I14075" s="207" t="s">
        <v>242</v>
      </c>
      <c r="J14075" s="208">
        <v>-2862.53</v>
      </c>
      <c r="K14075" s="79" t="str">
        <f>IFERROR(IFERROR(VLOOKUP(I14075,'DE-PARA'!B:D,3,0),VLOOKUP(I14075,'DE-PARA'!C:D,2,0)),"NÃO ENCONTRADO")</f>
        <v>Materiais</v>
      </c>
      <c r="L14075" s="56" t="str">
        <f>VLOOKUP(K14075,'Base -Receita-Despesa'!$B:$AS,1,FALSE)</f>
        <v>Materiais</v>
      </c>
    </row>
    <row r="14076" spans="1:12" x14ac:dyDescent="0.3">
      <c r="A14076" s="286" t="str">
        <f t="shared" si="440"/>
        <v>2019</v>
      </c>
      <c r="B14076" s="205" t="s">
        <v>679</v>
      </c>
      <c r="C14076" s="205" t="s">
        <v>680</v>
      </c>
      <c r="D14076" s="72" t="str">
        <f t="shared" si="439"/>
        <v>nov/2019</v>
      </c>
      <c r="E14076" s="206">
        <v>43781</v>
      </c>
      <c r="F14076" s="205">
        <v>385926</v>
      </c>
      <c r="G14076" s="205" t="s">
        <v>284</v>
      </c>
      <c r="H14076" s="207" t="s">
        <v>1027</v>
      </c>
      <c r="I14076" s="207" t="s">
        <v>242</v>
      </c>
      <c r="J14076" s="207">
        <v>-259.83999999999997</v>
      </c>
      <c r="K14076" s="79" t="str">
        <f>IFERROR(IFERROR(VLOOKUP(I14076,'DE-PARA'!B:D,3,0),VLOOKUP(I14076,'DE-PARA'!C:D,2,0)),"NÃO ENCONTRADO")</f>
        <v>Materiais</v>
      </c>
      <c r="L14076" s="56" t="str">
        <f>VLOOKUP(K14076,'Base -Receita-Despesa'!$B:$AS,1,FALSE)</f>
        <v>Materiais</v>
      </c>
    </row>
    <row r="14077" spans="1:12" x14ac:dyDescent="0.3">
      <c r="A14077" s="286" t="str">
        <f t="shared" si="440"/>
        <v>2019</v>
      </c>
      <c r="B14077" s="205" t="s">
        <v>679</v>
      </c>
      <c r="C14077" s="205" t="s">
        <v>680</v>
      </c>
      <c r="D14077" s="72" t="str">
        <f t="shared" si="439"/>
        <v>nov/2019</v>
      </c>
      <c r="E14077" s="206">
        <v>43781</v>
      </c>
      <c r="F14077" s="205">
        <v>385915</v>
      </c>
      <c r="G14077" s="205" t="s">
        <v>284</v>
      </c>
      <c r="H14077" s="207" t="s">
        <v>1027</v>
      </c>
      <c r="I14077" s="207" t="s">
        <v>242</v>
      </c>
      <c r="J14077" s="207">
        <v>-259.83999999999997</v>
      </c>
      <c r="K14077" s="79" t="str">
        <f>IFERROR(IFERROR(VLOOKUP(I14077,'DE-PARA'!B:D,3,0),VLOOKUP(I14077,'DE-PARA'!C:D,2,0)),"NÃO ENCONTRADO")</f>
        <v>Materiais</v>
      </c>
      <c r="L14077" s="56" t="str">
        <f>VLOOKUP(K14077,'Base -Receita-Despesa'!$B:$AS,1,FALSE)</f>
        <v>Materiais</v>
      </c>
    </row>
    <row r="14078" spans="1:12" x14ac:dyDescent="0.3">
      <c r="A14078" s="286" t="str">
        <f t="shared" si="440"/>
        <v>2019</v>
      </c>
      <c r="B14078" s="205" t="s">
        <v>679</v>
      </c>
      <c r="C14078" s="205" t="s">
        <v>680</v>
      </c>
      <c r="D14078" s="72" t="str">
        <f t="shared" si="439"/>
        <v>nov/2019</v>
      </c>
      <c r="E14078" s="206">
        <v>43781</v>
      </c>
      <c r="F14078" s="205">
        <v>386145</v>
      </c>
      <c r="G14078" s="205" t="s">
        <v>284</v>
      </c>
      <c r="H14078" s="207" t="s">
        <v>1027</v>
      </c>
      <c r="I14078" s="207" t="s">
        <v>242</v>
      </c>
      <c r="J14078" s="207">
        <v>-266.52</v>
      </c>
      <c r="K14078" s="79" t="str">
        <f>IFERROR(IFERROR(VLOOKUP(I14078,'DE-PARA'!B:D,3,0),VLOOKUP(I14078,'DE-PARA'!C:D,2,0)),"NÃO ENCONTRADO")</f>
        <v>Materiais</v>
      </c>
      <c r="L14078" s="56" t="str">
        <f>VLOOKUP(K14078,'Base -Receita-Despesa'!$B:$AS,1,FALSE)</f>
        <v>Materiais</v>
      </c>
    </row>
    <row r="14079" spans="1:12" x14ac:dyDescent="0.3">
      <c r="A14079" s="286" t="str">
        <f t="shared" si="440"/>
        <v>2019</v>
      </c>
      <c r="B14079" s="205" t="s">
        <v>679</v>
      </c>
      <c r="C14079" s="205" t="s">
        <v>680</v>
      </c>
      <c r="D14079" s="72" t="str">
        <f t="shared" si="439"/>
        <v>nov/2019</v>
      </c>
      <c r="E14079" s="206">
        <v>43781</v>
      </c>
      <c r="F14079" s="205">
        <v>385925</v>
      </c>
      <c r="G14079" s="205" t="s">
        <v>284</v>
      </c>
      <c r="H14079" s="207" t="s">
        <v>1027</v>
      </c>
      <c r="I14079" s="207" t="s">
        <v>242</v>
      </c>
      <c r="J14079" s="207">
        <v>-269.91000000000003</v>
      </c>
      <c r="K14079" s="79" t="str">
        <f>IFERROR(IFERROR(VLOOKUP(I14079,'DE-PARA'!B:D,3,0),VLOOKUP(I14079,'DE-PARA'!C:D,2,0)),"NÃO ENCONTRADO")</f>
        <v>Materiais</v>
      </c>
      <c r="L14079" s="56" t="str">
        <f>VLOOKUP(K14079,'Base -Receita-Despesa'!$B:$AS,1,FALSE)</f>
        <v>Materiais</v>
      </c>
    </row>
    <row r="14080" spans="1:12" x14ac:dyDescent="0.3">
      <c r="A14080" s="286" t="str">
        <f t="shared" si="440"/>
        <v>2019</v>
      </c>
      <c r="B14080" s="205" t="s">
        <v>679</v>
      </c>
      <c r="C14080" s="205" t="s">
        <v>680</v>
      </c>
      <c r="D14080" s="72" t="str">
        <f t="shared" si="439"/>
        <v>nov/2019</v>
      </c>
      <c r="E14080" s="206">
        <v>43781</v>
      </c>
      <c r="F14080" s="205">
        <v>385968</v>
      </c>
      <c r="G14080" s="205" t="s">
        <v>284</v>
      </c>
      <c r="H14080" s="207" t="s">
        <v>1027</v>
      </c>
      <c r="I14080" s="207" t="s">
        <v>242</v>
      </c>
      <c r="J14080" s="207">
        <v>-455.17</v>
      </c>
      <c r="K14080" s="79" t="str">
        <f>IFERROR(IFERROR(VLOOKUP(I14080,'DE-PARA'!B:D,3,0),VLOOKUP(I14080,'DE-PARA'!C:D,2,0)),"NÃO ENCONTRADO")</f>
        <v>Materiais</v>
      </c>
      <c r="L14080" s="56" t="str">
        <f>VLOOKUP(K14080,'Base -Receita-Despesa'!$B:$AS,1,FALSE)</f>
        <v>Materiais</v>
      </c>
    </row>
    <row r="14081" spans="1:12" x14ac:dyDescent="0.3">
      <c r="A14081" s="286" t="str">
        <f t="shared" si="440"/>
        <v>2019</v>
      </c>
      <c r="B14081" s="205" t="s">
        <v>679</v>
      </c>
      <c r="C14081" s="205" t="s">
        <v>680</v>
      </c>
      <c r="D14081" s="72" t="str">
        <f t="shared" si="439"/>
        <v>nov/2019</v>
      </c>
      <c r="E14081" s="206">
        <v>43781</v>
      </c>
      <c r="F14081" s="205">
        <v>386148</v>
      </c>
      <c r="G14081" s="205" t="s">
        <v>284</v>
      </c>
      <c r="H14081" s="207" t="s">
        <v>1027</v>
      </c>
      <c r="I14081" s="207" t="s">
        <v>242</v>
      </c>
      <c r="J14081" s="207">
        <v>-553.24</v>
      </c>
      <c r="K14081" s="79" t="str">
        <f>IFERROR(IFERROR(VLOOKUP(I14081,'DE-PARA'!B:D,3,0),VLOOKUP(I14081,'DE-PARA'!C:D,2,0)),"NÃO ENCONTRADO")</f>
        <v>Materiais</v>
      </c>
      <c r="L14081" s="56" t="str">
        <f>VLOOKUP(K14081,'Base -Receita-Despesa'!$B:$AS,1,FALSE)</f>
        <v>Materiais</v>
      </c>
    </row>
    <row r="14082" spans="1:12" x14ac:dyDescent="0.3">
      <c r="A14082" s="286" t="str">
        <f t="shared" si="440"/>
        <v>2019</v>
      </c>
      <c r="B14082" s="205" t="s">
        <v>679</v>
      </c>
      <c r="C14082" s="205" t="s">
        <v>680</v>
      </c>
      <c r="D14082" s="72" t="str">
        <f t="shared" si="439"/>
        <v>nov/2019</v>
      </c>
      <c r="E14082" s="206">
        <v>43781</v>
      </c>
      <c r="F14082" s="205">
        <v>385921</v>
      </c>
      <c r="G14082" s="205" t="s">
        <v>284</v>
      </c>
      <c r="H14082" s="207" t="s">
        <v>1027</v>
      </c>
      <c r="I14082" s="207" t="s">
        <v>242</v>
      </c>
      <c r="J14082" s="207">
        <v>-583.29999999999995</v>
      </c>
      <c r="K14082" s="79" t="str">
        <f>IFERROR(IFERROR(VLOOKUP(I14082,'DE-PARA'!B:D,3,0),VLOOKUP(I14082,'DE-PARA'!C:D,2,0)),"NÃO ENCONTRADO")</f>
        <v>Materiais</v>
      </c>
      <c r="L14082" s="56" t="str">
        <f>VLOOKUP(K14082,'Base -Receita-Despesa'!$B:$AS,1,FALSE)</f>
        <v>Materiais</v>
      </c>
    </row>
    <row r="14083" spans="1:12" x14ac:dyDescent="0.3">
      <c r="A14083" s="286" t="str">
        <f t="shared" si="440"/>
        <v>2019</v>
      </c>
      <c r="B14083" s="205" t="s">
        <v>679</v>
      </c>
      <c r="C14083" s="205" t="s">
        <v>680</v>
      </c>
      <c r="D14083" s="72" t="str">
        <f t="shared" si="439"/>
        <v>nov/2019</v>
      </c>
      <c r="E14083" s="206">
        <v>43781</v>
      </c>
      <c r="F14083" s="205">
        <v>385969</v>
      </c>
      <c r="G14083" s="205" t="s">
        <v>284</v>
      </c>
      <c r="H14083" s="207" t="s">
        <v>1027</v>
      </c>
      <c r="I14083" s="207" t="s">
        <v>242</v>
      </c>
      <c r="J14083" s="207">
        <v>-699.44</v>
      </c>
      <c r="K14083" s="79" t="str">
        <f>IFERROR(IFERROR(VLOOKUP(I14083,'DE-PARA'!B:D,3,0),VLOOKUP(I14083,'DE-PARA'!C:D,2,0)),"NÃO ENCONTRADO")</f>
        <v>Materiais</v>
      </c>
      <c r="L14083" s="56" t="str">
        <f>VLOOKUP(K14083,'Base -Receita-Despesa'!$B:$AS,1,FALSE)</f>
        <v>Materiais</v>
      </c>
    </row>
    <row r="14084" spans="1:12" x14ac:dyDescent="0.3">
      <c r="A14084" s="286" t="str">
        <f t="shared" si="440"/>
        <v>2019</v>
      </c>
      <c r="B14084" s="205" t="s">
        <v>679</v>
      </c>
      <c r="C14084" s="205" t="s">
        <v>680</v>
      </c>
      <c r="D14084" s="72" t="str">
        <f t="shared" ref="D14084:D14147" si="441">TEXT(E14084,"mmm/aaaa")</f>
        <v>nov/2019</v>
      </c>
      <c r="E14084" s="206">
        <v>43781</v>
      </c>
      <c r="F14084" s="205">
        <v>385919</v>
      </c>
      <c r="G14084" s="205" t="s">
        <v>284</v>
      </c>
      <c r="H14084" s="207" t="s">
        <v>1027</v>
      </c>
      <c r="I14084" s="207" t="s">
        <v>242</v>
      </c>
      <c r="J14084" s="207">
        <v>-986.75</v>
      </c>
      <c r="K14084" s="79" t="str">
        <f>IFERROR(IFERROR(VLOOKUP(I14084,'DE-PARA'!B:D,3,0),VLOOKUP(I14084,'DE-PARA'!C:D,2,0)),"NÃO ENCONTRADO")</f>
        <v>Materiais</v>
      </c>
      <c r="L14084" s="56" t="str">
        <f>VLOOKUP(K14084,'Base -Receita-Despesa'!$B:$AS,1,FALSE)</f>
        <v>Materiais</v>
      </c>
    </row>
    <row r="14085" spans="1:12" x14ac:dyDescent="0.3">
      <c r="A14085" s="286" t="str">
        <f t="shared" si="440"/>
        <v>2019</v>
      </c>
      <c r="B14085" s="205" t="s">
        <v>679</v>
      </c>
      <c r="C14085" s="205" t="s">
        <v>680</v>
      </c>
      <c r="D14085" s="72" t="str">
        <f t="shared" si="441"/>
        <v>nov/2019</v>
      </c>
      <c r="E14085" s="206">
        <v>43781</v>
      </c>
      <c r="F14085" s="205">
        <v>385916</v>
      </c>
      <c r="G14085" s="205" t="s">
        <v>284</v>
      </c>
      <c r="H14085" s="207" t="s">
        <v>1027</v>
      </c>
      <c r="I14085" s="207" t="s">
        <v>242</v>
      </c>
      <c r="J14085" s="208">
        <v>-1047.51</v>
      </c>
      <c r="K14085" s="79" t="str">
        <f>IFERROR(IFERROR(VLOOKUP(I14085,'DE-PARA'!B:D,3,0),VLOOKUP(I14085,'DE-PARA'!C:D,2,0)),"NÃO ENCONTRADO")</f>
        <v>Materiais</v>
      </c>
      <c r="L14085" s="56" t="str">
        <f>VLOOKUP(K14085,'Base -Receita-Despesa'!$B:$AS,1,FALSE)</f>
        <v>Materiais</v>
      </c>
    </row>
    <row r="14086" spans="1:12" x14ac:dyDescent="0.3">
      <c r="A14086" s="286" t="str">
        <f t="shared" si="440"/>
        <v>2019</v>
      </c>
      <c r="B14086" s="205" t="s">
        <v>679</v>
      </c>
      <c r="C14086" s="205" t="s">
        <v>680</v>
      </c>
      <c r="D14086" s="72" t="str">
        <f t="shared" si="441"/>
        <v>nov/2019</v>
      </c>
      <c r="E14086" s="206">
        <v>43781</v>
      </c>
      <c r="F14086" s="205">
        <v>385918</v>
      </c>
      <c r="G14086" s="205" t="s">
        <v>284</v>
      </c>
      <c r="H14086" s="207" t="s">
        <v>1027</v>
      </c>
      <c r="I14086" s="207" t="s">
        <v>242</v>
      </c>
      <c r="J14086" s="208">
        <v>-1215.94</v>
      </c>
      <c r="K14086" s="79" t="str">
        <f>IFERROR(IFERROR(VLOOKUP(I14086,'DE-PARA'!B:D,3,0),VLOOKUP(I14086,'DE-PARA'!C:D,2,0)),"NÃO ENCONTRADO")</f>
        <v>Materiais</v>
      </c>
      <c r="L14086" s="56" t="str">
        <f>VLOOKUP(K14086,'Base -Receita-Despesa'!$B:$AS,1,FALSE)</f>
        <v>Materiais</v>
      </c>
    </row>
    <row r="14087" spans="1:12" x14ac:dyDescent="0.3">
      <c r="A14087" s="286" t="str">
        <f t="shared" si="440"/>
        <v>2019</v>
      </c>
      <c r="B14087" s="205" t="s">
        <v>679</v>
      </c>
      <c r="C14087" s="205" t="s">
        <v>680</v>
      </c>
      <c r="D14087" s="72" t="str">
        <f t="shared" si="441"/>
        <v>nov/2019</v>
      </c>
      <c r="E14087" s="206">
        <v>43781</v>
      </c>
      <c r="F14087" s="205">
        <v>386835</v>
      </c>
      <c r="G14087" s="205" t="s">
        <v>284</v>
      </c>
      <c r="H14087" s="207" t="s">
        <v>1027</v>
      </c>
      <c r="I14087" s="207" t="s">
        <v>242</v>
      </c>
      <c r="J14087" s="207">
        <v>-131.97999999999999</v>
      </c>
      <c r="K14087" s="79" t="str">
        <f>IFERROR(IFERROR(VLOOKUP(I14087,'DE-PARA'!B:D,3,0),VLOOKUP(I14087,'DE-PARA'!C:D,2,0)),"NÃO ENCONTRADO")</f>
        <v>Materiais</v>
      </c>
      <c r="L14087" s="56" t="str">
        <f>VLOOKUP(K14087,'Base -Receita-Despesa'!$B:$AS,1,FALSE)</f>
        <v>Materiais</v>
      </c>
    </row>
    <row r="14088" spans="1:12" x14ac:dyDescent="0.3">
      <c r="A14088" s="286" t="str">
        <f t="shared" si="440"/>
        <v>2019</v>
      </c>
      <c r="B14088" s="205" t="s">
        <v>679</v>
      </c>
      <c r="C14088" s="205" t="s">
        <v>680</v>
      </c>
      <c r="D14088" s="72" t="str">
        <f t="shared" si="441"/>
        <v>nov/2019</v>
      </c>
      <c r="E14088" s="206">
        <v>43781</v>
      </c>
      <c r="F14088" s="205">
        <v>387295</v>
      </c>
      <c r="G14088" s="205" t="s">
        <v>284</v>
      </c>
      <c r="H14088" s="207" t="s">
        <v>1027</v>
      </c>
      <c r="I14088" s="207" t="s">
        <v>242</v>
      </c>
      <c r="J14088" s="207">
        <v>-92.63</v>
      </c>
      <c r="K14088" s="79" t="str">
        <f>IFERROR(IFERROR(VLOOKUP(I14088,'DE-PARA'!B:D,3,0),VLOOKUP(I14088,'DE-PARA'!C:D,2,0)),"NÃO ENCONTRADO")</f>
        <v>Materiais</v>
      </c>
      <c r="L14088" s="56" t="str">
        <f>VLOOKUP(K14088,'Base -Receita-Despesa'!$B:$AS,1,FALSE)</f>
        <v>Materiais</v>
      </c>
    </row>
    <row r="14089" spans="1:12" x14ac:dyDescent="0.3">
      <c r="A14089" s="286" t="str">
        <f t="shared" si="440"/>
        <v>2019</v>
      </c>
      <c r="B14089" s="205" t="s">
        <v>679</v>
      </c>
      <c r="C14089" s="205" t="s">
        <v>680</v>
      </c>
      <c r="D14089" s="72" t="str">
        <f t="shared" si="441"/>
        <v>nov/2019</v>
      </c>
      <c r="E14089" s="206">
        <v>43781</v>
      </c>
      <c r="F14089" s="205">
        <v>387294</v>
      </c>
      <c r="G14089" s="205" t="s">
        <v>284</v>
      </c>
      <c r="H14089" s="207" t="s">
        <v>1027</v>
      </c>
      <c r="I14089" s="207" t="s">
        <v>242</v>
      </c>
      <c r="J14089" s="207">
        <v>-138.94</v>
      </c>
      <c r="K14089" s="79" t="str">
        <f>IFERROR(IFERROR(VLOOKUP(I14089,'DE-PARA'!B:D,3,0),VLOOKUP(I14089,'DE-PARA'!C:D,2,0)),"NÃO ENCONTRADO")</f>
        <v>Materiais</v>
      </c>
      <c r="L14089" s="56" t="str">
        <f>VLOOKUP(K14089,'Base -Receita-Despesa'!$B:$AS,1,FALSE)</f>
        <v>Materiais</v>
      </c>
    </row>
    <row r="14090" spans="1:12" x14ac:dyDescent="0.3">
      <c r="A14090" s="286" t="str">
        <f t="shared" si="440"/>
        <v>2019</v>
      </c>
      <c r="B14090" s="205" t="s">
        <v>679</v>
      </c>
      <c r="C14090" s="205" t="s">
        <v>680</v>
      </c>
      <c r="D14090" s="72" t="str">
        <f t="shared" si="441"/>
        <v>nov/2019</v>
      </c>
      <c r="E14090" s="206">
        <v>43781</v>
      </c>
      <c r="F14090" s="205">
        <v>387202</v>
      </c>
      <c r="G14090" s="205" t="s">
        <v>284</v>
      </c>
      <c r="H14090" s="207" t="s">
        <v>1027</v>
      </c>
      <c r="I14090" s="207" t="s">
        <v>242</v>
      </c>
      <c r="J14090" s="207">
        <v>-212.29</v>
      </c>
      <c r="K14090" s="79" t="str">
        <f>IFERROR(IFERROR(VLOOKUP(I14090,'DE-PARA'!B:D,3,0),VLOOKUP(I14090,'DE-PARA'!C:D,2,0)),"NÃO ENCONTRADO")</f>
        <v>Materiais</v>
      </c>
      <c r="L14090" s="56" t="str">
        <f>VLOOKUP(K14090,'Base -Receita-Despesa'!$B:$AS,1,FALSE)</f>
        <v>Materiais</v>
      </c>
    </row>
    <row r="14091" spans="1:12" x14ac:dyDescent="0.3">
      <c r="A14091" s="286" t="str">
        <f t="shared" si="440"/>
        <v>2019</v>
      </c>
      <c r="B14091" s="205" t="s">
        <v>679</v>
      </c>
      <c r="C14091" s="205" t="s">
        <v>680</v>
      </c>
      <c r="D14091" s="72" t="str">
        <f t="shared" si="441"/>
        <v>nov/2019</v>
      </c>
      <c r="E14091" s="206">
        <v>43781</v>
      </c>
      <c r="F14091" s="205">
        <v>387275</v>
      </c>
      <c r="G14091" s="205" t="s">
        <v>284</v>
      </c>
      <c r="H14091" s="207" t="s">
        <v>1027</v>
      </c>
      <c r="I14091" s="207" t="s">
        <v>242</v>
      </c>
      <c r="J14091" s="207">
        <v>-212.29</v>
      </c>
      <c r="K14091" s="79" t="str">
        <f>IFERROR(IFERROR(VLOOKUP(I14091,'DE-PARA'!B:D,3,0),VLOOKUP(I14091,'DE-PARA'!C:D,2,0)),"NÃO ENCONTRADO")</f>
        <v>Materiais</v>
      </c>
      <c r="L14091" s="56" t="str">
        <f>VLOOKUP(K14091,'Base -Receita-Despesa'!$B:$AS,1,FALSE)</f>
        <v>Materiais</v>
      </c>
    </row>
    <row r="14092" spans="1:12" x14ac:dyDescent="0.3">
      <c r="A14092" s="286" t="str">
        <f t="shared" si="440"/>
        <v>2019</v>
      </c>
      <c r="B14092" s="205" t="s">
        <v>679</v>
      </c>
      <c r="C14092" s="205" t="s">
        <v>680</v>
      </c>
      <c r="D14092" s="72" t="str">
        <f t="shared" si="441"/>
        <v>nov/2019</v>
      </c>
      <c r="E14092" s="206">
        <v>43781</v>
      </c>
      <c r="F14092" s="205">
        <v>387291</v>
      </c>
      <c r="G14092" s="205" t="s">
        <v>284</v>
      </c>
      <c r="H14092" s="207" t="s">
        <v>1027</v>
      </c>
      <c r="I14092" s="207" t="s">
        <v>242</v>
      </c>
      <c r="J14092" s="207">
        <v>-212.29</v>
      </c>
      <c r="K14092" s="79" t="str">
        <f>IFERROR(IFERROR(VLOOKUP(I14092,'DE-PARA'!B:D,3,0),VLOOKUP(I14092,'DE-PARA'!C:D,2,0)),"NÃO ENCONTRADO")</f>
        <v>Materiais</v>
      </c>
      <c r="L14092" s="56" t="str">
        <f>VLOOKUP(K14092,'Base -Receita-Despesa'!$B:$AS,1,FALSE)</f>
        <v>Materiais</v>
      </c>
    </row>
    <row r="14093" spans="1:12" x14ac:dyDescent="0.3">
      <c r="A14093" s="286" t="str">
        <f t="shared" si="440"/>
        <v>2019</v>
      </c>
      <c r="B14093" s="205" t="s">
        <v>679</v>
      </c>
      <c r="C14093" s="205" t="s">
        <v>680</v>
      </c>
      <c r="D14093" s="72" t="str">
        <f t="shared" si="441"/>
        <v>nov/2019</v>
      </c>
      <c r="E14093" s="206">
        <v>43781</v>
      </c>
      <c r="F14093" s="205">
        <v>387292</v>
      </c>
      <c r="G14093" s="205" t="s">
        <v>284</v>
      </c>
      <c r="H14093" s="207" t="s">
        <v>1027</v>
      </c>
      <c r="I14093" s="207" t="s">
        <v>242</v>
      </c>
      <c r="J14093" s="207">
        <v>-243.78</v>
      </c>
      <c r="K14093" s="79" t="str">
        <f>IFERROR(IFERROR(VLOOKUP(I14093,'DE-PARA'!B:D,3,0),VLOOKUP(I14093,'DE-PARA'!C:D,2,0)),"NÃO ENCONTRADO")</f>
        <v>Materiais</v>
      </c>
      <c r="L14093" s="56" t="str">
        <f>VLOOKUP(K14093,'Base -Receita-Despesa'!$B:$AS,1,FALSE)</f>
        <v>Materiais</v>
      </c>
    </row>
    <row r="14094" spans="1:12" x14ac:dyDescent="0.3">
      <c r="A14094" s="286" t="str">
        <f t="shared" si="440"/>
        <v>2019</v>
      </c>
      <c r="B14094" s="205" t="s">
        <v>679</v>
      </c>
      <c r="C14094" s="205" t="s">
        <v>680</v>
      </c>
      <c r="D14094" s="72" t="str">
        <f t="shared" si="441"/>
        <v>nov/2019</v>
      </c>
      <c r="E14094" s="206">
        <v>43781</v>
      </c>
      <c r="F14094" s="205">
        <v>387512</v>
      </c>
      <c r="G14094" s="205" t="s">
        <v>284</v>
      </c>
      <c r="H14094" s="207" t="s">
        <v>1027</v>
      </c>
      <c r="I14094" s="207" t="s">
        <v>242</v>
      </c>
      <c r="J14094" s="207">
        <v>-259.83999999999997</v>
      </c>
      <c r="K14094" s="79" t="str">
        <f>IFERROR(IFERROR(VLOOKUP(I14094,'DE-PARA'!B:D,3,0),VLOOKUP(I14094,'DE-PARA'!C:D,2,0)),"NÃO ENCONTRADO")</f>
        <v>Materiais</v>
      </c>
      <c r="L14094" s="56" t="str">
        <f>VLOOKUP(K14094,'Base -Receita-Despesa'!$B:$AS,1,FALSE)</f>
        <v>Materiais</v>
      </c>
    </row>
    <row r="14095" spans="1:12" x14ac:dyDescent="0.3">
      <c r="A14095" s="286" t="str">
        <f t="shared" si="440"/>
        <v>2019</v>
      </c>
      <c r="B14095" s="205" t="s">
        <v>679</v>
      </c>
      <c r="C14095" s="205" t="s">
        <v>680</v>
      </c>
      <c r="D14095" s="72" t="str">
        <f t="shared" si="441"/>
        <v>nov/2019</v>
      </c>
      <c r="E14095" s="206">
        <v>43781</v>
      </c>
      <c r="F14095" s="205">
        <v>387277</v>
      </c>
      <c r="G14095" s="205" t="s">
        <v>284</v>
      </c>
      <c r="H14095" s="207" t="s">
        <v>1027</v>
      </c>
      <c r="I14095" s="207" t="s">
        <v>242</v>
      </c>
      <c r="J14095" s="207">
        <v>-269.91000000000003</v>
      </c>
      <c r="K14095" s="79" t="str">
        <f>IFERROR(IFERROR(VLOOKUP(I14095,'DE-PARA'!B:D,3,0),VLOOKUP(I14095,'DE-PARA'!C:D,2,0)),"NÃO ENCONTRADO")</f>
        <v>Materiais</v>
      </c>
      <c r="L14095" s="56" t="str">
        <f>VLOOKUP(K14095,'Base -Receita-Despesa'!$B:$AS,1,FALSE)</f>
        <v>Materiais</v>
      </c>
    </row>
    <row r="14096" spans="1:12" x14ac:dyDescent="0.3">
      <c r="A14096" s="286" t="str">
        <f t="shared" si="440"/>
        <v>2019</v>
      </c>
      <c r="B14096" s="205" t="s">
        <v>679</v>
      </c>
      <c r="C14096" s="205" t="s">
        <v>680</v>
      </c>
      <c r="D14096" s="72" t="str">
        <f t="shared" si="441"/>
        <v>nov/2019</v>
      </c>
      <c r="E14096" s="206">
        <v>43781</v>
      </c>
      <c r="F14096" s="205">
        <v>387284</v>
      </c>
      <c r="G14096" s="205" t="s">
        <v>284</v>
      </c>
      <c r="H14096" s="207" t="s">
        <v>1027</v>
      </c>
      <c r="I14096" s="207" t="s">
        <v>242</v>
      </c>
      <c r="J14096" s="207">
        <v>-330.86</v>
      </c>
      <c r="K14096" s="79" t="str">
        <f>IFERROR(IFERROR(VLOOKUP(I14096,'DE-PARA'!B:D,3,0),VLOOKUP(I14096,'DE-PARA'!C:D,2,0)),"NÃO ENCONTRADO")</f>
        <v>Materiais</v>
      </c>
      <c r="L14096" s="56" t="str">
        <f>VLOOKUP(K14096,'Base -Receita-Despesa'!$B:$AS,1,FALSE)</f>
        <v>Materiais</v>
      </c>
    </row>
    <row r="14097" spans="1:12" x14ac:dyDescent="0.3">
      <c r="A14097" s="286" t="str">
        <f t="shared" si="440"/>
        <v>2019</v>
      </c>
      <c r="B14097" s="205" t="s">
        <v>679</v>
      </c>
      <c r="C14097" s="205" t="s">
        <v>680</v>
      </c>
      <c r="D14097" s="72" t="str">
        <f t="shared" si="441"/>
        <v>nov/2019</v>
      </c>
      <c r="E14097" s="206">
        <v>43781</v>
      </c>
      <c r="F14097" s="205">
        <v>387286</v>
      </c>
      <c r="G14097" s="205" t="s">
        <v>284</v>
      </c>
      <c r="H14097" s="207" t="s">
        <v>1027</v>
      </c>
      <c r="I14097" s="207" t="s">
        <v>242</v>
      </c>
      <c r="J14097" s="207">
        <v>-583.29999999999995</v>
      </c>
      <c r="K14097" s="79" t="str">
        <f>IFERROR(IFERROR(VLOOKUP(I14097,'DE-PARA'!B:D,3,0),VLOOKUP(I14097,'DE-PARA'!C:D,2,0)),"NÃO ENCONTRADO")</f>
        <v>Materiais</v>
      </c>
      <c r="L14097" s="56" t="str">
        <f>VLOOKUP(K14097,'Base -Receita-Despesa'!$B:$AS,1,FALSE)</f>
        <v>Materiais</v>
      </c>
    </row>
    <row r="14098" spans="1:12" x14ac:dyDescent="0.3">
      <c r="A14098" s="286" t="str">
        <f t="shared" si="440"/>
        <v>2019</v>
      </c>
      <c r="B14098" s="205" t="s">
        <v>679</v>
      </c>
      <c r="C14098" s="205" t="s">
        <v>680</v>
      </c>
      <c r="D14098" s="72" t="str">
        <f t="shared" si="441"/>
        <v>nov/2019</v>
      </c>
      <c r="E14098" s="206">
        <v>43781</v>
      </c>
      <c r="F14098" s="205">
        <v>387285</v>
      </c>
      <c r="G14098" s="205" t="s">
        <v>284</v>
      </c>
      <c r="H14098" s="207" t="s">
        <v>1027</v>
      </c>
      <c r="I14098" s="207" t="s">
        <v>242</v>
      </c>
      <c r="J14098" s="207">
        <v>-583.29999999999995</v>
      </c>
      <c r="K14098" s="79" t="str">
        <f>IFERROR(IFERROR(VLOOKUP(I14098,'DE-PARA'!B:D,3,0),VLOOKUP(I14098,'DE-PARA'!C:D,2,0)),"NÃO ENCONTRADO")</f>
        <v>Materiais</v>
      </c>
      <c r="L14098" s="56" t="str">
        <f>VLOOKUP(K14098,'Base -Receita-Despesa'!$B:$AS,1,FALSE)</f>
        <v>Materiais</v>
      </c>
    </row>
    <row r="14099" spans="1:12" x14ac:dyDescent="0.3">
      <c r="A14099" s="286" t="str">
        <f t="shared" si="440"/>
        <v>2019</v>
      </c>
      <c r="B14099" s="205" t="s">
        <v>679</v>
      </c>
      <c r="C14099" s="205" t="s">
        <v>680</v>
      </c>
      <c r="D14099" s="72" t="str">
        <f t="shared" si="441"/>
        <v>nov/2019</v>
      </c>
      <c r="E14099" s="206">
        <v>43781</v>
      </c>
      <c r="F14099" s="205">
        <v>387297</v>
      </c>
      <c r="G14099" s="205" t="s">
        <v>284</v>
      </c>
      <c r="H14099" s="207" t="s">
        <v>1027</v>
      </c>
      <c r="I14099" s="207" t="s">
        <v>242</v>
      </c>
      <c r="J14099" s="207">
        <v>-583.29999999999995</v>
      </c>
      <c r="K14099" s="79" t="str">
        <f>IFERROR(IFERROR(VLOOKUP(I14099,'DE-PARA'!B:D,3,0),VLOOKUP(I14099,'DE-PARA'!C:D,2,0)),"NÃO ENCONTRADO")</f>
        <v>Materiais</v>
      </c>
      <c r="L14099" s="56" t="str">
        <f>VLOOKUP(K14099,'Base -Receita-Despesa'!$B:$AS,1,FALSE)</f>
        <v>Materiais</v>
      </c>
    </row>
    <row r="14100" spans="1:12" x14ac:dyDescent="0.3">
      <c r="A14100" s="286" t="str">
        <f t="shared" si="440"/>
        <v>2019</v>
      </c>
      <c r="B14100" s="205" t="s">
        <v>679</v>
      </c>
      <c r="C14100" s="205" t="s">
        <v>680</v>
      </c>
      <c r="D14100" s="72" t="str">
        <f t="shared" si="441"/>
        <v>nov/2019</v>
      </c>
      <c r="E14100" s="206">
        <v>43781</v>
      </c>
      <c r="F14100" s="205">
        <v>387298</v>
      </c>
      <c r="G14100" s="205" t="s">
        <v>284</v>
      </c>
      <c r="H14100" s="207" t="s">
        <v>1027</v>
      </c>
      <c r="I14100" s="207" t="s">
        <v>242</v>
      </c>
      <c r="J14100" s="207">
        <v>-583.29999999999995</v>
      </c>
      <c r="K14100" s="79" t="str">
        <f>IFERROR(IFERROR(VLOOKUP(I14100,'DE-PARA'!B:D,3,0),VLOOKUP(I14100,'DE-PARA'!C:D,2,0)),"NÃO ENCONTRADO")</f>
        <v>Materiais</v>
      </c>
      <c r="L14100" s="56" t="str">
        <f>VLOOKUP(K14100,'Base -Receita-Despesa'!$B:$AS,1,FALSE)</f>
        <v>Materiais</v>
      </c>
    </row>
    <row r="14101" spans="1:12" x14ac:dyDescent="0.3">
      <c r="A14101" s="286" t="str">
        <f t="shared" si="440"/>
        <v>2019</v>
      </c>
      <c r="B14101" s="205" t="s">
        <v>679</v>
      </c>
      <c r="C14101" s="205" t="s">
        <v>680</v>
      </c>
      <c r="D14101" s="72" t="str">
        <f t="shared" si="441"/>
        <v>nov/2019</v>
      </c>
      <c r="E14101" s="206">
        <v>43781</v>
      </c>
      <c r="F14101" s="205">
        <v>387520</v>
      </c>
      <c r="G14101" s="205" t="s">
        <v>284</v>
      </c>
      <c r="H14101" s="207" t="s">
        <v>1027</v>
      </c>
      <c r="I14101" s="207" t="s">
        <v>242</v>
      </c>
      <c r="J14101" s="207">
        <v>-583.29999999999995</v>
      </c>
      <c r="K14101" s="79" t="str">
        <f>IFERROR(IFERROR(VLOOKUP(I14101,'DE-PARA'!B:D,3,0),VLOOKUP(I14101,'DE-PARA'!C:D,2,0)),"NÃO ENCONTRADO")</f>
        <v>Materiais</v>
      </c>
      <c r="L14101" s="56" t="str">
        <f>VLOOKUP(K14101,'Base -Receita-Despesa'!$B:$AS,1,FALSE)</f>
        <v>Materiais</v>
      </c>
    </row>
    <row r="14102" spans="1:12" x14ac:dyDescent="0.3">
      <c r="A14102" s="286" t="str">
        <f t="shared" si="440"/>
        <v>2019</v>
      </c>
      <c r="B14102" s="205" t="s">
        <v>679</v>
      </c>
      <c r="C14102" s="205" t="s">
        <v>680</v>
      </c>
      <c r="D14102" s="72" t="str">
        <f t="shared" si="441"/>
        <v>nov/2019</v>
      </c>
      <c r="E14102" s="206">
        <v>43781</v>
      </c>
      <c r="F14102" s="205">
        <v>387519</v>
      </c>
      <c r="G14102" s="205" t="s">
        <v>284</v>
      </c>
      <c r="H14102" s="207" t="s">
        <v>1027</v>
      </c>
      <c r="I14102" s="207" t="s">
        <v>242</v>
      </c>
      <c r="J14102" s="207">
        <v>-583.29999999999995</v>
      </c>
      <c r="K14102" s="79" t="str">
        <f>IFERROR(IFERROR(VLOOKUP(I14102,'DE-PARA'!B:D,3,0),VLOOKUP(I14102,'DE-PARA'!C:D,2,0)),"NÃO ENCONTRADO")</f>
        <v>Materiais</v>
      </c>
      <c r="L14102" s="56" t="str">
        <f>VLOOKUP(K14102,'Base -Receita-Despesa'!$B:$AS,1,FALSE)</f>
        <v>Materiais</v>
      </c>
    </row>
    <row r="14103" spans="1:12" x14ac:dyDescent="0.3">
      <c r="A14103" s="286" t="str">
        <f t="shared" si="440"/>
        <v>2019</v>
      </c>
      <c r="B14103" s="205" t="s">
        <v>679</v>
      </c>
      <c r="C14103" s="205" t="s">
        <v>680</v>
      </c>
      <c r="D14103" s="72" t="str">
        <f t="shared" si="441"/>
        <v>nov/2019</v>
      </c>
      <c r="E14103" s="206">
        <v>43781</v>
      </c>
      <c r="F14103" s="205">
        <v>387507</v>
      </c>
      <c r="G14103" s="205" t="s">
        <v>284</v>
      </c>
      <c r="H14103" s="207" t="s">
        <v>1027</v>
      </c>
      <c r="I14103" s="207" t="s">
        <v>242</v>
      </c>
      <c r="J14103" s="207">
        <v>-651.26</v>
      </c>
      <c r="K14103" s="79" t="str">
        <f>IFERROR(IFERROR(VLOOKUP(I14103,'DE-PARA'!B:D,3,0),VLOOKUP(I14103,'DE-PARA'!C:D,2,0)),"NÃO ENCONTRADO")</f>
        <v>Materiais</v>
      </c>
      <c r="L14103" s="56" t="str">
        <f>VLOOKUP(K14103,'Base -Receita-Despesa'!$B:$AS,1,FALSE)</f>
        <v>Materiais</v>
      </c>
    </row>
    <row r="14104" spans="1:12" x14ac:dyDescent="0.3">
      <c r="A14104" s="286" t="str">
        <f t="shared" si="440"/>
        <v>2019</v>
      </c>
      <c r="B14104" s="205" t="s">
        <v>679</v>
      </c>
      <c r="C14104" s="205" t="s">
        <v>680</v>
      </c>
      <c r="D14104" s="72" t="str">
        <f t="shared" si="441"/>
        <v>nov/2019</v>
      </c>
      <c r="E14104" s="206">
        <v>43781</v>
      </c>
      <c r="F14104" s="205">
        <v>387511</v>
      </c>
      <c r="G14104" s="205" t="s">
        <v>284</v>
      </c>
      <c r="H14104" s="207" t="s">
        <v>1027</v>
      </c>
      <c r="I14104" s="207" t="s">
        <v>242</v>
      </c>
      <c r="J14104" s="207">
        <v>-842.92</v>
      </c>
      <c r="K14104" s="79" t="str">
        <f>IFERROR(IFERROR(VLOOKUP(I14104,'DE-PARA'!B:D,3,0),VLOOKUP(I14104,'DE-PARA'!C:D,2,0)),"NÃO ENCONTRADO")</f>
        <v>Materiais</v>
      </c>
      <c r="L14104" s="56" t="str">
        <f>VLOOKUP(K14104,'Base -Receita-Despesa'!$B:$AS,1,FALSE)</f>
        <v>Materiais</v>
      </c>
    </row>
    <row r="14105" spans="1:12" x14ac:dyDescent="0.3">
      <c r="A14105" s="286" t="str">
        <f t="shared" si="440"/>
        <v>2019</v>
      </c>
      <c r="B14105" s="205" t="s">
        <v>679</v>
      </c>
      <c r="C14105" s="205" t="s">
        <v>680</v>
      </c>
      <c r="D14105" s="72" t="str">
        <f t="shared" si="441"/>
        <v>nov/2019</v>
      </c>
      <c r="E14105" s="206">
        <v>43781</v>
      </c>
      <c r="F14105" s="205">
        <v>387515</v>
      </c>
      <c r="G14105" s="205" t="s">
        <v>284</v>
      </c>
      <c r="H14105" s="207" t="s">
        <v>1027</v>
      </c>
      <c r="I14105" s="207" t="s">
        <v>242</v>
      </c>
      <c r="J14105" s="207">
        <v>-986.75</v>
      </c>
      <c r="K14105" s="79" t="str">
        <f>IFERROR(IFERROR(VLOOKUP(I14105,'DE-PARA'!B:D,3,0),VLOOKUP(I14105,'DE-PARA'!C:D,2,0)),"NÃO ENCONTRADO")</f>
        <v>Materiais</v>
      </c>
      <c r="L14105" s="56" t="str">
        <f>VLOOKUP(K14105,'Base -Receita-Despesa'!$B:$AS,1,FALSE)</f>
        <v>Materiais</v>
      </c>
    </row>
    <row r="14106" spans="1:12" x14ac:dyDescent="0.3">
      <c r="A14106" s="286" t="str">
        <f t="shared" si="440"/>
        <v>2019</v>
      </c>
      <c r="B14106" s="205" t="s">
        <v>679</v>
      </c>
      <c r="C14106" s="205" t="s">
        <v>680</v>
      </c>
      <c r="D14106" s="72" t="str">
        <f t="shared" si="441"/>
        <v>nov/2019</v>
      </c>
      <c r="E14106" s="206">
        <v>43781</v>
      </c>
      <c r="F14106" s="205">
        <v>387509</v>
      </c>
      <c r="G14106" s="205" t="s">
        <v>284</v>
      </c>
      <c r="H14106" s="207" t="s">
        <v>1027</v>
      </c>
      <c r="I14106" s="207" t="s">
        <v>242</v>
      </c>
      <c r="J14106" s="207">
        <v>-986.75</v>
      </c>
      <c r="K14106" s="79" t="str">
        <f>IFERROR(IFERROR(VLOOKUP(I14106,'DE-PARA'!B:D,3,0),VLOOKUP(I14106,'DE-PARA'!C:D,2,0)),"NÃO ENCONTRADO")</f>
        <v>Materiais</v>
      </c>
      <c r="L14106" s="56" t="str">
        <f>VLOOKUP(K14106,'Base -Receita-Despesa'!$B:$AS,1,FALSE)</f>
        <v>Materiais</v>
      </c>
    </row>
    <row r="14107" spans="1:12" x14ac:dyDescent="0.3">
      <c r="A14107" s="286" t="str">
        <f t="shared" si="440"/>
        <v>2019</v>
      </c>
      <c r="B14107" s="205" t="s">
        <v>679</v>
      </c>
      <c r="C14107" s="205" t="s">
        <v>680</v>
      </c>
      <c r="D14107" s="72" t="str">
        <f t="shared" si="441"/>
        <v>nov/2019</v>
      </c>
      <c r="E14107" s="206">
        <v>43781</v>
      </c>
      <c r="F14107" s="205">
        <v>387288</v>
      </c>
      <c r="G14107" s="205" t="s">
        <v>284</v>
      </c>
      <c r="H14107" s="207" t="s">
        <v>1027</v>
      </c>
      <c r="I14107" s="207" t="s">
        <v>242</v>
      </c>
      <c r="J14107" s="207">
        <v>-986.75</v>
      </c>
      <c r="K14107" s="79" t="str">
        <f>IFERROR(IFERROR(VLOOKUP(I14107,'DE-PARA'!B:D,3,0),VLOOKUP(I14107,'DE-PARA'!C:D,2,0)),"NÃO ENCONTRADO")</f>
        <v>Materiais</v>
      </c>
      <c r="L14107" s="56" t="str">
        <f>VLOOKUP(K14107,'Base -Receita-Despesa'!$B:$AS,1,FALSE)</f>
        <v>Materiais</v>
      </c>
    </row>
    <row r="14108" spans="1:12" x14ac:dyDescent="0.3">
      <c r="A14108" s="286" t="str">
        <f t="shared" si="440"/>
        <v>2019</v>
      </c>
      <c r="B14108" s="205" t="s">
        <v>679</v>
      </c>
      <c r="C14108" s="205" t="s">
        <v>680</v>
      </c>
      <c r="D14108" s="72" t="str">
        <f t="shared" si="441"/>
        <v>nov/2019</v>
      </c>
      <c r="E14108" s="206">
        <v>43781</v>
      </c>
      <c r="F14108" s="205">
        <v>387287</v>
      </c>
      <c r="G14108" s="205" t="s">
        <v>284</v>
      </c>
      <c r="H14108" s="207" t="s">
        <v>1027</v>
      </c>
      <c r="I14108" s="207" t="s">
        <v>242</v>
      </c>
      <c r="J14108" s="207">
        <v>-986.75</v>
      </c>
      <c r="K14108" s="79" t="str">
        <f>IFERROR(IFERROR(VLOOKUP(I14108,'DE-PARA'!B:D,3,0),VLOOKUP(I14108,'DE-PARA'!C:D,2,0)),"NÃO ENCONTRADO")</f>
        <v>Materiais</v>
      </c>
      <c r="L14108" s="56" t="str">
        <f>VLOOKUP(K14108,'Base -Receita-Despesa'!$B:$AS,1,FALSE)</f>
        <v>Materiais</v>
      </c>
    </row>
    <row r="14109" spans="1:12" x14ac:dyDescent="0.3">
      <c r="A14109" s="286" t="str">
        <f t="shared" si="440"/>
        <v>2019</v>
      </c>
      <c r="B14109" s="205" t="s">
        <v>679</v>
      </c>
      <c r="C14109" s="205" t="s">
        <v>680</v>
      </c>
      <c r="D14109" s="72" t="str">
        <f t="shared" si="441"/>
        <v>nov/2019</v>
      </c>
      <c r="E14109" s="206">
        <v>43781</v>
      </c>
      <c r="F14109" s="205">
        <v>387290</v>
      </c>
      <c r="G14109" s="205" t="s">
        <v>284</v>
      </c>
      <c r="H14109" s="207" t="s">
        <v>1027</v>
      </c>
      <c r="I14109" s="207" t="s">
        <v>242</v>
      </c>
      <c r="J14109" s="207">
        <v>-986.75</v>
      </c>
      <c r="K14109" s="79" t="str">
        <f>IFERROR(IFERROR(VLOOKUP(I14109,'DE-PARA'!B:D,3,0),VLOOKUP(I14109,'DE-PARA'!C:D,2,0)),"NÃO ENCONTRADO")</f>
        <v>Materiais</v>
      </c>
      <c r="L14109" s="56" t="str">
        <f>VLOOKUP(K14109,'Base -Receita-Despesa'!$B:$AS,1,FALSE)</f>
        <v>Materiais</v>
      </c>
    </row>
    <row r="14110" spans="1:12" x14ac:dyDescent="0.3">
      <c r="A14110" s="286" t="str">
        <f t="shared" si="440"/>
        <v>2019</v>
      </c>
      <c r="B14110" s="205" t="s">
        <v>679</v>
      </c>
      <c r="C14110" s="205" t="s">
        <v>680</v>
      </c>
      <c r="D14110" s="72" t="str">
        <f t="shared" si="441"/>
        <v>nov/2019</v>
      </c>
      <c r="E14110" s="206">
        <v>43781</v>
      </c>
      <c r="F14110" s="205">
        <v>387283</v>
      </c>
      <c r="G14110" s="205" t="s">
        <v>284</v>
      </c>
      <c r="H14110" s="207" t="s">
        <v>1027</v>
      </c>
      <c r="I14110" s="207" t="s">
        <v>242</v>
      </c>
      <c r="J14110" s="207">
        <v>-986.75</v>
      </c>
      <c r="K14110" s="79" t="str">
        <f>IFERROR(IFERROR(VLOOKUP(I14110,'DE-PARA'!B:D,3,0),VLOOKUP(I14110,'DE-PARA'!C:D,2,0)),"NÃO ENCONTRADO")</f>
        <v>Materiais</v>
      </c>
      <c r="L14110" s="56" t="str">
        <f>VLOOKUP(K14110,'Base -Receita-Despesa'!$B:$AS,1,FALSE)</f>
        <v>Materiais</v>
      </c>
    </row>
    <row r="14111" spans="1:12" x14ac:dyDescent="0.3">
      <c r="A14111" s="286" t="str">
        <f t="shared" si="440"/>
        <v>2019</v>
      </c>
      <c r="B14111" s="205" t="s">
        <v>679</v>
      </c>
      <c r="C14111" s="205" t="s">
        <v>680</v>
      </c>
      <c r="D14111" s="72" t="str">
        <f t="shared" si="441"/>
        <v>nov/2019</v>
      </c>
      <c r="E14111" s="206">
        <v>43781</v>
      </c>
      <c r="F14111" s="205">
        <v>387505</v>
      </c>
      <c r="G14111" s="205" t="s">
        <v>284</v>
      </c>
      <c r="H14111" s="207" t="s">
        <v>1027</v>
      </c>
      <c r="I14111" s="207" t="s">
        <v>242</v>
      </c>
      <c r="J14111" s="208">
        <v>-1008</v>
      </c>
      <c r="K14111" s="79" t="str">
        <f>IFERROR(IFERROR(VLOOKUP(I14111,'DE-PARA'!B:D,3,0),VLOOKUP(I14111,'DE-PARA'!C:D,2,0)),"NÃO ENCONTRADO")</f>
        <v>Materiais</v>
      </c>
      <c r="L14111" s="56" t="str">
        <f>VLOOKUP(K14111,'Base -Receita-Despesa'!$B:$AS,1,FALSE)</f>
        <v>Materiais</v>
      </c>
    </row>
    <row r="14112" spans="1:12" x14ac:dyDescent="0.3">
      <c r="A14112" s="286" t="str">
        <f t="shared" si="440"/>
        <v>2019</v>
      </c>
      <c r="B14112" s="205" t="s">
        <v>679</v>
      </c>
      <c r="C14112" s="205" t="s">
        <v>680</v>
      </c>
      <c r="D14112" s="72" t="str">
        <f t="shared" si="441"/>
        <v>nov/2019</v>
      </c>
      <c r="E14112" s="206">
        <v>43781</v>
      </c>
      <c r="F14112" s="205">
        <v>387508</v>
      </c>
      <c r="G14112" s="205" t="s">
        <v>284</v>
      </c>
      <c r="H14112" s="207" t="s">
        <v>1027</v>
      </c>
      <c r="I14112" s="207" t="s">
        <v>242</v>
      </c>
      <c r="J14112" s="208">
        <v>-1008</v>
      </c>
      <c r="K14112" s="79" t="str">
        <f>IFERROR(IFERROR(VLOOKUP(I14112,'DE-PARA'!B:D,3,0),VLOOKUP(I14112,'DE-PARA'!C:D,2,0)),"NÃO ENCONTRADO")</f>
        <v>Materiais</v>
      </c>
      <c r="L14112" s="56" t="str">
        <f>VLOOKUP(K14112,'Base -Receita-Despesa'!$B:$AS,1,FALSE)</f>
        <v>Materiais</v>
      </c>
    </row>
    <row r="14113" spans="1:12" x14ac:dyDescent="0.3">
      <c r="A14113" s="286" t="str">
        <f t="shared" si="440"/>
        <v>2019</v>
      </c>
      <c r="B14113" s="205" t="s">
        <v>679</v>
      </c>
      <c r="C14113" s="205" t="s">
        <v>680</v>
      </c>
      <c r="D14113" s="72" t="str">
        <f t="shared" si="441"/>
        <v>nov/2019</v>
      </c>
      <c r="E14113" s="206">
        <v>43781</v>
      </c>
      <c r="F14113" s="205">
        <v>387506</v>
      </c>
      <c r="G14113" s="205" t="s">
        <v>284</v>
      </c>
      <c r="H14113" s="207" t="s">
        <v>1027</v>
      </c>
      <c r="I14113" s="207" t="s">
        <v>242</v>
      </c>
      <c r="J14113" s="208">
        <v>-1008</v>
      </c>
      <c r="K14113" s="79" t="str">
        <f>IFERROR(IFERROR(VLOOKUP(I14113,'DE-PARA'!B:D,3,0),VLOOKUP(I14113,'DE-PARA'!C:D,2,0)),"NÃO ENCONTRADO")</f>
        <v>Materiais</v>
      </c>
      <c r="L14113" s="56" t="str">
        <f>VLOOKUP(K14113,'Base -Receita-Despesa'!$B:$AS,1,FALSE)</f>
        <v>Materiais</v>
      </c>
    </row>
    <row r="14114" spans="1:12" x14ac:dyDescent="0.3">
      <c r="A14114" s="286" t="str">
        <f t="shared" si="440"/>
        <v>2019</v>
      </c>
      <c r="B14114" s="205" t="s">
        <v>679</v>
      </c>
      <c r="C14114" s="205" t="s">
        <v>680</v>
      </c>
      <c r="D14114" s="72" t="str">
        <f t="shared" si="441"/>
        <v>nov/2019</v>
      </c>
      <c r="E14114" s="206">
        <v>43781</v>
      </c>
      <c r="F14114" s="205">
        <v>387514</v>
      </c>
      <c r="G14114" s="205" t="s">
        <v>284</v>
      </c>
      <c r="H14114" s="207" t="s">
        <v>1027</v>
      </c>
      <c r="I14114" s="207" t="s">
        <v>242</v>
      </c>
      <c r="J14114" s="208">
        <v>-1215.94</v>
      </c>
      <c r="K14114" s="79" t="str">
        <f>IFERROR(IFERROR(VLOOKUP(I14114,'DE-PARA'!B:D,3,0),VLOOKUP(I14114,'DE-PARA'!C:D,2,0)),"NÃO ENCONTRADO")</f>
        <v>Materiais</v>
      </c>
      <c r="L14114" s="56" t="str">
        <f>VLOOKUP(K14114,'Base -Receita-Despesa'!$B:$AS,1,FALSE)</f>
        <v>Materiais</v>
      </c>
    </row>
    <row r="14115" spans="1:12" x14ac:dyDescent="0.3">
      <c r="A14115" s="286" t="str">
        <f t="shared" si="440"/>
        <v>2019</v>
      </c>
      <c r="B14115" s="205" t="s">
        <v>679</v>
      </c>
      <c r="C14115" s="205" t="s">
        <v>680</v>
      </c>
      <c r="D14115" s="72" t="str">
        <f t="shared" si="441"/>
        <v>nov/2019</v>
      </c>
      <c r="E14115" s="206">
        <v>43781</v>
      </c>
      <c r="F14115" s="205">
        <v>387517</v>
      </c>
      <c r="G14115" s="205" t="s">
        <v>284</v>
      </c>
      <c r="H14115" s="207" t="s">
        <v>1027</v>
      </c>
      <c r="I14115" s="207" t="s">
        <v>242</v>
      </c>
      <c r="J14115" s="208">
        <v>-1628.14</v>
      </c>
      <c r="K14115" s="79" t="str">
        <f>IFERROR(IFERROR(VLOOKUP(I14115,'DE-PARA'!B:D,3,0),VLOOKUP(I14115,'DE-PARA'!C:D,2,0)),"NÃO ENCONTRADO")</f>
        <v>Materiais</v>
      </c>
      <c r="L14115" s="56" t="str">
        <f>VLOOKUP(K14115,'Base -Receita-Despesa'!$B:$AS,1,FALSE)</f>
        <v>Materiais</v>
      </c>
    </row>
    <row r="14116" spans="1:12" x14ac:dyDescent="0.3">
      <c r="A14116" s="286" t="str">
        <f t="shared" si="440"/>
        <v>2019</v>
      </c>
      <c r="B14116" s="205" t="s">
        <v>679</v>
      </c>
      <c r="C14116" s="205" t="s">
        <v>680</v>
      </c>
      <c r="D14116" s="72" t="str">
        <f t="shared" si="441"/>
        <v>nov/2019</v>
      </c>
      <c r="E14116" s="206">
        <v>43781</v>
      </c>
      <c r="F14116" s="205">
        <v>387856</v>
      </c>
      <c r="G14116" s="205" t="s">
        <v>284</v>
      </c>
      <c r="H14116" s="207" t="s">
        <v>1027</v>
      </c>
      <c r="I14116" s="207" t="s">
        <v>242</v>
      </c>
      <c r="J14116" s="207">
        <v>-293.39999999999998</v>
      </c>
      <c r="K14116" s="79" t="str">
        <f>IFERROR(IFERROR(VLOOKUP(I14116,'DE-PARA'!B:D,3,0),VLOOKUP(I14116,'DE-PARA'!C:D,2,0)),"NÃO ENCONTRADO")</f>
        <v>Materiais</v>
      </c>
      <c r="L14116" s="56" t="str">
        <f>VLOOKUP(K14116,'Base -Receita-Despesa'!$B:$AS,1,FALSE)</f>
        <v>Materiais</v>
      </c>
    </row>
    <row r="14117" spans="1:12" x14ac:dyDescent="0.3">
      <c r="A14117" s="286" t="str">
        <f t="shared" si="440"/>
        <v>2019</v>
      </c>
      <c r="B14117" s="205" t="s">
        <v>679</v>
      </c>
      <c r="C14117" s="205" t="s">
        <v>680</v>
      </c>
      <c r="D14117" s="72" t="str">
        <f t="shared" si="441"/>
        <v>nov/2019</v>
      </c>
      <c r="E14117" s="206">
        <v>43781</v>
      </c>
      <c r="F14117" s="205">
        <v>387857</v>
      </c>
      <c r="G14117" s="205" t="s">
        <v>284</v>
      </c>
      <c r="H14117" s="207" t="s">
        <v>1027</v>
      </c>
      <c r="I14117" s="207" t="s">
        <v>242</v>
      </c>
      <c r="J14117" s="207">
        <v>-293.39999999999998</v>
      </c>
      <c r="K14117" s="79" t="str">
        <f>IFERROR(IFERROR(VLOOKUP(I14117,'DE-PARA'!B:D,3,0),VLOOKUP(I14117,'DE-PARA'!C:D,2,0)),"NÃO ENCONTRADO")</f>
        <v>Materiais</v>
      </c>
      <c r="L14117" s="56" t="str">
        <f>VLOOKUP(K14117,'Base -Receita-Despesa'!$B:$AS,1,FALSE)</f>
        <v>Materiais</v>
      </c>
    </row>
    <row r="14118" spans="1:12" x14ac:dyDescent="0.3">
      <c r="A14118" s="286" t="str">
        <f t="shared" si="440"/>
        <v>2019</v>
      </c>
      <c r="B14118" s="205" t="s">
        <v>679</v>
      </c>
      <c r="C14118" s="205" t="s">
        <v>680</v>
      </c>
      <c r="D14118" s="72" t="str">
        <f t="shared" si="441"/>
        <v>nov/2019</v>
      </c>
      <c r="E14118" s="206">
        <v>43781</v>
      </c>
      <c r="F14118" s="205">
        <v>387852</v>
      </c>
      <c r="G14118" s="205" t="s">
        <v>284</v>
      </c>
      <c r="H14118" s="207" t="s">
        <v>1027</v>
      </c>
      <c r="I14118" s="207" t="s">
        <v>242</v>
      </c>
      <c r="J14118" s="207">
        <v>-293.39999999999998</v>
      </c>
      <c r="K14118" s="79" t="str">
        <f>IFERROR(IFERROR(VLOOKUP(I14118,'DE-PARA'!B:D,3,0),VLOOKUP(I14118,'DE-PARA'!C:D,2,0)),"NÃO ENCONTRADO")</f>
        <v>Materiais</v>
      </c>
      <c r="L14118" s="56" t="str">
        <f>VLOOKUP(K14118,'Base -Receita-Despesa'!$B:$AS,1,FALSE)</f>
        <v>Materiais</v>
      </c>
    </row>
    <row r="14119" spans="1:12" x14ac:dyDescent="0.3">
      <c r="A14119" s="286" t="str">
        <f t="shared" si="440"/>
        <v>2019</v>
      </c>
      <c r="B14119" s="205" t="s">
        <v>679</v>
      </c>
      <c r="C14119" s="205" t="s">
        <v>680</v>
      </c>
      <c r="D14119" s="72" t="str">
        <f t="shared" si="441"/>
        <v>nov/2019</v>
      </c>
      <c r="E14119" s="206">
        <v>43781</v>
      </c>
      <c r="F14119" s="205">
        <v>387865</v>
      </c>
      <c r="G14119" s="205" t="s">
        <v>284</v>
      </c>
      <c r="H14119" s="207" t="s">
        <v>1027</v>
      </c>
      <c r="I14119" s="207" t="s">
        <v>242</v>
      </c>
      <c r="J14119" s="207">
        <v>-348.34</v>
      </c>
      <c r="K14119" s="79" t="str">
        <f>IFERROR(IFERROR(VLOOKUP(I14119,'DE-PARA'!B:D,3,0),VLOOKUP(I14119,'DE-PARA'!C:D,2,0)),"NÃO ENCONTRADO")</f>
        <v>Materiais</v>
      </c>
      <c r="L14119" s="56" t="str">
        <f>VLOOKUP(K14119,'Base -Receita-Despesa'!$B:$AS,1,FALSE)</f>
        <v>Materiais</v>
      </c>
    </row>
    <row r="14120" spans="1:12" x14ac:dyDescent="0.3">
      <c r="A14120" s="286" t="str">
        <f t="shared" si="440"/>
        <v>2019</v>
      </c>
      <c r="B14120" s="205" t="s">
        <v>679</v>
      </c>
      <c r="C14120" s="205" t="s">
        <v>680</v>
      </c>
      <c r="D14120" s="72" t="str">
        <f t="shared" si="441"/>
        <v>nov/2019</v>
      </c>
      <c r="E14120" s="206">
        <v>43781</v>
      </c>
      <c r="F14120" s="205">
        <v>387861</v>
      </c>
      <c r="G14120" s="205" t="s">
        <v>284</v>
      </c>
      <c r="H14120" s="207" t="s">
        <v>1027</v>
      </c>
      <c r="I14120" s="207" t="s">
        <v>242</v>
      </c>
      <c r="J14120" s="207">
        <v>-583.29999999999995</v>
      </c>
      <c r="K14120" s="79" t="str">
        <f>IFERROR(IFERROR(VLOOKUP(I14120,'DE-PARA'!B:D,3,0),VLOOKUP(I14120,'DE-PARA'!C:D,2,0)),"NÃO ENCONTRADO")</f>
        <v>Materiais</v>
      </c>
      <c r="L14120" s="56" t="str">
        <f>VLOOKUP(K14120,'Base -Receita-Despesa'!$B:$AS,1,FALSE)</f>
        <v>Materiais</v>
      </c>
    </row>
    <row r="14121" spans="1:12" x14ac:dyDescent="0.3">
      <c r="A14121" s="286" t="str">
        <f t="shared" si="440"/>
        <v>2019</v>
      </c>
      <c r="B14121" s="205" t="s">
        <v>679</v>
      </c>
      <c r="C14121" s="205" t="s">
        <v>680</v>
      </c>
      <c r="D14121" s="72" t="str">
        <f t="shared" si="441"/>
        <v>nov/2019</v>
      </c>
      <c r="E14121" s="206">
        <v>43781</v>
      </c>
      <c r="F14121" s="205">
        <v>387859</v>
      </c>
      <c r="G14121" s="205" t="s">
        <v>284</v>
      </c>
      <c r="H14121" s="207" t="s">
        <v>1027</v>
      </c>
      <c r="I14121" s="207" t="s">
        <v>242</v>
      </c>
      <c r="J14121" s="207">
        <v>-890.23</v>
      </c>
      <c r="K14121" s="79" t="str">
        <f>IFERROR(IFERROR(VLOOKUP(I14121,'DE-PARA'!B:D,3,0),VLOOKUP(I14121,'DE-PARA'!C:D,2,0)),"NÃO ENCONTRADO")</f>
        <v>Materiais</v>
      </c>
      <c r="L14121" s="56" t="str">
        <f>VLOOKUP(K14121,'Base -Receita-Despesa'!$B:$AS,1,FALSE)</f>
        <v>Materiais</v>
      </c>
    </row>
    <row r="14122" spans="1:12" x14ac:dyDescent="0.3">
      <c r="A14122" s="286" t="str">
        <f t="shared" si="440"/>
        <v>2019</v>
      </c>
      <c r="B14122" s="205" t="s">
        <v>679</v>
      </c>
      <c r="C14122" s="205" t="s">
        <v>680</v>
      </c>
      <c r="D14122" s="72" t="str">
        <f t="shared" si="441"/>
        <v>nov/2019</v>
      </c>
      <c r="E14122" s="206">
        <v>43781</v>
      </c>
      <c r="F14122" s="205">
        <v>387860</v>
      </c>
      <c r="G14122" s="205" t="s">
        <v>284</v>
      </c>
      <c r="H14122" s="207" t="s">
        <v>1027</v>
      </c>
      <c r="I14122" s="207" t="s">
        <v>242</v>
      </c>
      <c r="J14122" s="260">
        <v>-1008</v>
      </c>
      <c r="K14122" s="79" t="str">
        <f>IFERROR(IFERROR(VLOOKUP(I14122,'DE-PARA'!B:D,3,0),VLOOKUP(I14122,'DE-PARA'!C:D,2,0)),"NÃO ENCONTRADO")</f>
        <v>Materiais</v>
      </c>
      <c r="L14122" s="56" t="str">
        <f>VLOOKUP(K14122,'Base -Receita-Despesa'!$B:$AS,1,FALSE)</f>
        <v>Materiais</v>
      </c>
    </row>
    <row r="14123" spans="1:12" x14ac:dyDescent="0.3">
      <c r="A14123" s="286" t="str">
        <f t="shared" si="440"/>
        <v>2019</v>
      </c>
      <c r="B14123" s="205" t="s">
        <v>679</v>
      </c>
      <c r="C14123" s="205" t="s">
        <v>680</v>
      </c>
      <c r="D14123" s="72" t="str">
        <f t="shared" si="441"/>
        <v>nov/2019</v>
      </c>
      <c r="E14123" s="206">
        <v>43781</v>
      </c>
      <c r="F14123" s="205">
        <v>387853</v>
      </c>
      <c r="G14123" s="205" t="s">
        <v>284</v>
      </c>
      <c r="H14123" s="207" t="s">
        <v>1027</v>
      </c>
      <c r="I14123" s="207" t="s">
        <v>242</v>
      </c>
      <c r="J14123" s="260">
        <v>-1008</v>
      </c>
      <c r="K14123" s="79" t="str">
        <f>IFERROR(IFERROR(VLOOKUP(I14123,'DE-PARA'!B:D,3,0),VLOOKUP(I14123,'DE-PARA'!C:D,2,0)),"NÃO ENCONTRADO")</f>
        <v>Materiais</v>
      </c>
      <c r="L14123" s="56" t="str">
        <f>VLOOKUP(K14123,'Base -Receita-Despesa'!$B:$AS,1,FALSE)</f>
        <v>Materiais</v>
      </c>
    </row>
    <row r="14124" spans="1:12" x14ac:dyDescent="0.3">
      <c r="A14124" s="286" t="str">
        <f t="shared" si="440"/>
        <v>2019</v>
      </c>
      <c r="B14124" s="205" t="s">
        <v>679</v>
      </c>
      <c r="C14124" s="205" t="s">
        <v>680</v>
      </c>
      <c r="D14124" s="72" t="str">
        <f t="shared" si="441"/>
        <v>nov/2019</v>
      </c>
      <c r="E14124" s="206">
        <v>43781</v>
      </c>
      <c r="F14124" s="205">
        <v>387855</v>
      </c>
      <c r="G14124" s="205" t="s">
        <v>284</v>
      </c>
      <c r="H14124" s="207" t="s">
        <v>1027</v>
      </c>
      <c r="I14124" s="207" t="s">
        <v>242</v>
      </c>
      <c r="J14124" s="260">
        <v>-1008</v>
      </c>
      <c r="K14124" s="79" t="str">
        <f>IFERROR(IFERROR(VLOOKUP(I14124,'DE-PARA'!B:D,3,0),VLOOKUP(I14124,'DE-PARA'!C:D,2,0)),"NÃO ENCONTRADO")</f>
        <v>Materiais</v>
      </c>
      <c r="L14124" s="56" t="str">
        <f>VLOOKUP(K14124,'Base -Receita-Despesa'!$B:$AS,1,FALSE)</f>
        <v>Materiais</v>
      </c>
    </row>
    <row r="14125" spans="1:12" x14ac:dyDescent="0.3">
      <c r="A14125" s="286" t="str">
        <f t="shared" si="440"/>
        <v>2019</v>
      </c>
      <c r="B14125" s="205" t="s">
        <v>679</v>
      </c>
      <c r="C14125" s="205" t="s">
        <v>680</v>
      </c>
      <c r="D14125" s="72" t="str">
        <f t="shared" si="441"/>
        <v>nov/2019</v>
      </c>
      <c r="E14125" s="206">
        <v>43781</v>
      </c>
      <c r="F14125" s="205">
        <v>387862</v>
      </c>
      <c r="G14125" s="205" t="s">
        <v>284</v>
      </c>
      <c r="H14125" s="207" t="s">
        <v>1027</v>
      </c>
      <c r="I14125" s="207" t="s">
        <v>242</v>
      </c>
      <c r="J14125" s="260">
        <v>-1047.51</v>
      </c>
      <c r="K14125" s="79" t="str">
        <f>IFERROR(IFERROR(VLOOKUP(I14125,'DE-PARA'!B:D,3,0),VLOOKUP(I14125,'DE-PARA'!C:D,2,0)),"NÃO ENCONTRADO")</f>
        <v>Materiais</v>
      </c>
      <c r="L14125" s="56" t="str">
        <f>VLOOKUP(K14125,'Base -Receita-Despesa'!$B:$AS,1,FALSE)</f>
        <v>Materiais</v>
      </c>
    </row>
    <row r="14126" spans="1:12" x14ac:dyDescent="0.3">
      <c r="A14126" s="286" t="str">
        <f t="shared" si="440"/>
        <v>2019</v>
      </c>
      <c r="B14126" s="205" t="s">
        <v>679</v>
      </c>
      <c r="C14126" s="205" t="s">
        <v>680</v>
      </c>
      <c r="D14126" s="72" t="str">
        <f t="shared" si="441"/>
        <v>nov/2019</v>
      </c>
      <c r="E14126" s="206">
        <v>43781</v>
      </c>
      <c r="F14126" s="205">
        <v>387854</v>
      </c>
      <c r="G14126" s="205" t="s">
        <v>284</v>
      </c>
      <c r="H14126" s="207" t="s">
        <v>1027</v>
      </c>
      <c r="I14126" s="207" t="s">
        <v>242</v>
      </c>
      <c r="J14126" s="261">
        <v>-1215.94</v>
      </c>
      <c r="K14126" s="79" t="str">
        <f>IFERROR(IFERROR(VLOOKUP(I14126,'DE-PARA'!B:D,3,0),VLOOKUP(I14126,'DE-PARA'!C:D,2,0)),"NÃO ENCONTRADO")</f>
        <v>Materiais</v>
      </c>
      <c r="L14126" s="56" t="str">
        <f>VLOOKUP(K14126,'Base -Receita-Despesa'!$B:$AS,1,FALSE)</f>
        <v>Materiais</v>
      </c>
    </row>
    <row r="14127" spans="1:12" x14ac:dyDescent="0.3">
      <c r="A14127" s="286" t="str">
        <f t="shared" si="440"/>
        <v>2019</v>
      </c>
      <c r="B14127" s="205" t="s">
        <v>679</v>
      </c>
      <c r="C14127" s="205" t="s">
        <v>680</v>
      </c>
      <c r="D14127" s="72" t="str">
        <f t="shared" si="441"/>
        <v>nov/2019</v>
      </c>
      <c r="E14127" s="206">
        <v>43781</v>
      </c>
      <c r="F14127" s="205">
        <v>388535</v>
      </c>
      <c r="G14127" s="205" t="s">
        <v>284</v>
      </c>
      <c r="H14127" s="207" t="s">
        <v>1027</v>
      </c>
      <c r="I14127" s="207" t="s">
        <v>242</v>
      </c>
      <c r="J14127" s="262">
        <v>-165.43</v>
      </c>
      <c r="K14127" s="79" t="str">
        <f>IFERROR(IFERROR(VLOOKUP(I14127,'DE-PARA'!B:D,3,0),VLOOKUP(I14127,'DE-PARA'!C:D,2,0)),"NÃO ENCONTRADO")</f>
        <v>Materiais</v>
      </c>
      <c r="L14127" s="56" t="str">
        <f>VLOOKUP(K14127,'Base -Receita-Despesa'!$B:$AS,1,FALSE)</f>
        <v>Materiais</v>
      </c>
    </row>
    <row r="14128" spans="1:12" x14ac:dyDescent="0.3">
      <c r="A14128" s="286" t="str">
        <f t="shared" si="440"/>
        <v>2019</v>
      </c>
      <c r="B14128" s="205" t="s">
        <v>679</v>
      </c>
      <c r="C14128" s="205" t="s">
        <v>680</v>
      </c>
      <c r="D14128" s="72" t="str">
        <f t="shared" si="441"/>
        <v>nov/2019</v>
      </c>
      <c r="E14128" s="206">
        <v>43781</v>
      </c>
      <c r="F14128" s="205">
        <v>388537</v>
      </c>
      <c r="G14128" s="205" t="s">
        <v>284</v>
      </c>
      <c r="H14128" s="207" t="s">
        <v>1027</v>
      </c>
      <c r="I14128" s="207" t="s">
        <v>242</v>
      </c>
      <c r="J14128" s="262">
        <v>-583.29999999999995</v>
      </c>
      <c r="K14128" s="79" t="str">
        <f>IFERROR(IFERROR(VLOOKUP(I14128,'DE-PARA'!B:D,3,0),VLOOKUP(I14128,'DE-PARA'!C:D,2,0)),"NÃO ENCONTRADO")</f>
        <v>Materiais</v>
      </c>
      <c r="L14128" s="56" t="str">
        <f>VLOOKUP(K14128,'Base -Receita-Despesa'!$B:$AS,1,FALSE)</f>
        <v>Materiais</v>
      </c>
    </row>
    <row r="14129" spans="1:12" x14ac:dyDescent="0.3">
      <c r="A14129" s="286" t="str">
        <f t="shared" si="440"/>
        <v>2019</v>
      </c>
      <c r="B14129" s="205" t="s">
        <v>679</v>
      </c>
      <c r="C14129" s="205" t="s">
        <v>680</v>
      </c>
      <c r="D14129" s="72" t="str">
        <f t="shared" si="441"/>
        <v>nov/2019</v>
      </c>
      <c r="E14129" s="206">
        <v>43781</v>
      </c>
      <c r="F14129" s="205">
        <v>388549</v>
      </c>
      <c r="G14129" s="205" t="s">
        <v>284</v>
      </c>
      <c r="H14129" s="207" t="s">
        <v>1027</v>
      </c>
      <c r="I14129" s="207" t="s">
        <v>242</v>
      </c>
      <c r="J14129" s="233">
        <v>-583.29999999999995</v>
      </c>
      <c r="K14129" s="79" t="str">
        <f>IFERROR(IFERROR(VLOOKUP(I14129,'DE-PARA'!B:D,3,0),VLOOKUP(I14129,'DE-PARA'!C:D,2,0)),"NÃO ENCONTRADO")</f>
        <v>Materiais</v>
      </c>
      <c r="L14129" s="56" t="str">
        <f>VLOOKUP(K14129,'Base -Receita-Despesa'!$B:$AS,1,FALSE)</f>
        <v>Materiais</v>
      </c>
    </row>
    <row r="14130" spans="1:12" x14ac:dyDescent="0.3">
      <c r="A14130" s="286" t="str">
        <f t="shared" si="440"/>
        <v>2019</v>
      </c>
      <c r="B14130" s="205" t="s">
        <v>679</v>
      </c>
      <c r="C14130" s="205" t="s">
        <v>680</v>
      </c>
      <c r="D14130" s="72" t="str">
        <f t="shared" si="441"/>
        <v>nov/2019</v>
      </c>
      <c r="E14130" s="206">
        <v>43781</v>
      </c>
      <c r="F14130" s="205">
        <v>388543</v>
      </c>
      <c r="G14130" s="205" t="s">
        <v>284</v>
      </c>
      <c r="H14130" s="207" t="s">
        <v>1027</v>
      </c>
      <c r="I14130" s="207" t="s">
        <v>242</v>
      </c>
      <c r="J14130" s="207">
        <v>-583.29999999999995</v>
      </c>
      <c r="K14130" s="79" t="str">
        <f>IFERROR(IFERROR(VLOOKUP(I14130,'DE-PARA'!B:D,3,0),VLOOKUP(I14130,'DE-PARA'!C:D,2,0)),"NÃO ENCONTRADO")</f>
        <v>Materiais</v>
      </c>
      <c r="L14130" s="56" t="str">
        <f>VLOOKUP(K14130,'Base -Receita-Despesa'!$B:$AS,1,FALSE)</f>
        <v>Materiais</v>
      </c>
    </row>
    <row r="14131" spans="1:12" x14ac:dyDescent="0.3">
      <c r="A14131" s="286" t="str">
        <f t="shared" si="440"/>
        <v>2019</v>
      </c>
      <c r="B14131" s="205" t="s">
        <v>679</v>
      </c>
      <c r="C14131" s="205" t="s">
        <v>680</v>
      </c>
      <c r="D14131" s="72" t="str">
        <f t="shared" si="441"/>
        <v>nov/2019</v>
      </c>
      <c r="E14131" s="206">
        <v>43781</v>
      </c>
      <c r="F14131" s="205">
        <v>388544</v>
      </c>
      <c r="G14131" s="205" t="s">
        <v>284</v>
      </c>
      <c r="H14131" s="207" t="s">
        <v>1027</v>
      </c>
      <c r="I14131" s="207" t="s">
        <v>242</v>
      </c>
      <c r="J14131" s="207">
        <v>-583.29999999999995</v>
      </c>
      <c r="K14131" s="79" t="str">
        <f>IFERROR(IFERROR(VLOOKUP(I14131,'DE-PARA'!B:D,3,0),VLOOKUP(I14131,'DE-PARA'!C:D,2,0)),"NÃO ENCONTRADO")</f>
        <v>Materiais</v>
      </c>
      <c r="L14131" s="56" t="str">
        <f>VLOOKUP(K14131,'Base -Receita-Despesa'!$B:$AS,1,FALSE)</f>
        <v>Materiais</v>
      </c>
    </row>
    <row r="14132" spans="1:12" x14ac:dyDescent="0.3">
      <c r="A14132" s="286" t="str">
        <f t="shared" si="440"/>
        <v>2019</v>
      </c>
      <c r="B14132" s="205" t="s">
        <v>679</v>
      </c>
      <c r="C14132" s="205" t="s">
        <v>680</v>
      </c>
      <c r="D14132" s="72" t="str">
        <f t="shared" si="441"/>
        <v>nov/2019</v>
      </c>
      <c r="E14132" s="206">
        <v>43781</v>
      </c>
      <c r="F14132" s="205">
        <v>388540</v>
      </c>
      <c r="G14132" s="205" t="s">
        <v>284</v>
      </c>
      <c r="H14132" s="207" t="s">
        <v>1027</v>
      </c>
      <c r="I14132" s="207" t="s">
        <v>242</v>
      </c>
      <c r="J14132" s="207">
        <v>-583.29999999999995</v>
      </c>
      <c r="K14132" s="79" t="str">
        <f>IFERROR(IFERROR(VLOOKUP(I14132,'DE-PARA'!B:D,3,0),VLOOKUP(I14132,'DE-PARA'!C:D,2,0)),"NÃO ENCONTRADO")</f>
        <v>Materiais</v>
      </c>
      <c r="L14132" s="56" t="str">
        <f>VLOOKUP(K14132,'Base -Receita-Despesa'!$B:$AS,1,FALSE)</f>
        <v>Materiais</v>
      </c>
    </row>
    <row r="14133" spans="1:12" x14ac:dyDescent="0.3">
      <c r="A14133" s="286" t="str">
        <f t="shared" si="440"/>
        <v>2019</v>
      </c>
      <c r="B14133" s="205" t="s">
        <v>679</v>
      </c>
      <c r="C14133" s="205" t="s">
        <v>680</v>
      </c>
      <c r="D14133" s="72" t="str">
        <f t="shared" si="441"/>
        <v>nov/2019</v>
      </c>
      <c r="E14133" s="206">
        <v>43781</v>
      </c>
      <c r="F14133" s="205">
        <v>388550</v>
      </c>
      <c r="G14133" s="205" t="s">
        <v>284</v>
      </c>
      <c r="H14133" s="207" t="s">
        <v>1027</v>
      </c>
      <c r="I14133" s="207" t="s">
        <v>242</v>
      </c>
      <c r="J14133" s="208">
        <v>-1215.94</v>
      </c>
      <c r="K14133" s="79" t="str">
        <f>IFERROR(IFERROR(VLOOKUP(I14133,'DE-PARA'!B:D,3,0),VLOOKUP(I14133,'DE-PARA'!C:D,2,0)),"NÃO ENCONTRADO")</f>
        <v>Materiais</v>
      </c>
      <c r="L14133" s="56" t="str">
        <f>VLOOKUP(K14133,'Base -Receita-Despesa'!$B:$AS,1,FALSE)</f>
        <v>Materiais</v>
      </c>
    </row>
    <row r="14134" spans="1:12" x14ac:dyDescent="0.3">
      <c r="A14134" s="286" t="str">
        <f t="shared" si="440"/>
        <v>2019</v>
      </c>
      <c r="B14134" s="205" t="s">
        <v>679</v>
      </c>
      <c r="C14134" s="205" t="s">
        <v>680</v>
      </c>
      <c r="D14134" s="72" t="str">
        <f t="shared" si="441"/>
        <v>nov/2019</v>
      </c>
      <c r="E14134" s="206">
        <v>43781</v>
      </c>
      <c r="F14134" s="205">
        <v>388536</v>
      </c>
      <c r="G14134" s="205" t="s">
        <v>284</v>
      </c>
      <c r="H14134" s="207" t="s">
        <v>1027</v>
      </c>
      <c r="I14134" s="207" t="s">
        <v>242</v>
      </c>
      <c r="J14134" s="208">
        <v>-1215.94</v>
      </c>
      <c r="K14134" s="79" t="str">
        <f>IFERROR(IFERROR(VLOOKUP(I14134,'DE-PARA'!B:D,3,0),VLOOKUP(I14134,'DE-PARA'!C:D,2,0)),"NÃO ENCONTRADO")</f>
        <v>Materiais</v>
      </c>
      <c r="L14134" s="56" t="str">
        <f>VLOOKUP(K14134,'Base -Receita-Despesa'!$B:$AS,1,FALSE)</f>
        <v>Materiais</v>
      </c>
    </row>
    <row r="14135" spans="1:12" x14ac:dyDescent="0.3">
      <c r="A14135" s="286" t="str">
        <f t="shared" ref="A14135:A14198" si="442">IF(K14135="NÃO ENCONTRADO",0,RIGHT(D14135,4))</f>
        <v>2019</v>
      </c>
      <c r="B14135" s="205" t="s">
        <v>679</v>
      </c>
      <c r="C14135" s="205" t="s">
        <v>680</v>
      </c>
      <c r="D14135" s="72" t="str">
        <f t="shared" si="441"/>
        <v>nov/2019</v>
      </c>
      <c r="E14135" s="206">
        <v>43781</v>
      </c>
      <c r="F14135" s="205">
        <v>388541</v>
      </c>
      <c r="G14135" s="205" t="s">
        <v>284</v>
      </c>
      <c r="H14135" s="207" t="s">
        <v>1027</v>
      </c>
      <c r="I14135" s="207" t="s">
        <v>242</v>
      </c>
      <c r="J14135" s="208">
        <v>-1215.94</v>
      </c>
      <c r="K14135" s="79" t="str">
        <f>IFERROR(IFERROR(VLOOKUP(I14135,'DE-PARA'!B:D,3,0),VLOOKUP(I14135,'DE-PARA'!C:D,2,0)),"NÃO ENCONTRADO")</f>
        <v>Materiais</v>
      </c>
      <c r="L14135" s="56" t="str">
        <f>VLOOKUP(K14135,'Base -Receita-Despesa'!$B:$AS,1,FALSE)</f>
        <v>Materiais</v>
      </c>
    </row>
    <row r="14136" spans="1:12" x14ac:dyDescent="0.3">
      <c r="A14136" s="286" t="str">
        <f t="shared" si="442"/>
        <v>2019</v>
      </c>
      <c r="B14136" s="205" t="s">
        <v>679</v>
      </c>
      <c r="C14136" s="205" t="s">
        <v>680</v>
      </c>
      <c r="D14136" s="72" t="str">
        <f t="shared" si="441"/>
        <v>nov/2019</v>
      </c>
      <c r="E14136" s="206">
        <v>43781</v>
      </c>
      <c r="F14136" s="205">
        <v>388580</v>
      </c>
      <c r="G14136" s="205" t="s">
        <v>284</v>
      </c>
      <c r="H14136" s="207" t="s">
        <v>1027</v>
      </c>
      <c r="I14136" s="207" t="s">
        <v>242</v>
      </c>
      <c r="J14136" s="207">
        <v>-212.29</v>
      </c>
      <c r="K14136" s="79" t="str">
        <f>IFERROR(IFERROR(VLOOKUP(I14136,'DE-PARA'!B:D,3,0),VLOOKUP(I14136,'DE-PARA'!C:D,2,0)),"NÃO ENCONTRADO")</f>
        <v>Materiais</v>
      </c>
      <c r="L14136" s="56" t="str">
        <f>VLOOKUP(K14136,'Base -Receita-Despesa'!$B:$AS,1,FALSE)</f>
        <v>Materiais</v>
      </c>
    </row>
    <row r="14137" spans="1:12" x14ac:dyDescent="0.3">
      <c r="A14137" s="286" t="str">
        <f t="shared" si="442"/>
        <v>2019</v>
      </c>
      <c r="B14137" s="205" t="s">
        <v>679</v>
      </c>
      <c r="C14137" s="205" t="s">
        <v>680</v>
      </c>
      <c r="D14137" s="72" t="str">
        <f t="shared" si="441"/>
        <v>nov/2019</v>
      </c>
      <c r="E14137" s="206">
        <v>43781</v>
      </c>
      <c r="F14137" s="205">
        <v>388572</v>
      </c>
      <c r="G14137" s="205" t="s">
        <v>284</v>
      </c>
      <c r="H14137" s="207" t="s">
        <v>1027</v>
      </c>
      <c r="I14137" s="207" t="s">
        <v>242</v>
      </c>
      <c r="J14137" s="207">
        <v>-259.83999999999997</v>
      </c>
      <c r="K14137" s="79" t="str">
        <f>IFERROR(IFERROR(VLOOKUP(I14137,'DE-PARA'!B:D,3,0),VLOOKUP(I14137,'DE-PARA'!C:D,2,0)),"NÃO ENCONTRADO")</f>
        <v>Materiais</v>
      </c>
      <c r="L14137" s="56" t="str">
        <f>VLOOKUP(K14137,'Base -Receita-Despesa'!$B:$AS,1,FALSE)</f>
        <v>Materiais</v>
      </c>
    </row>
    <row r="14138" spans="1:12" x14ac:dyDescent="0.3">
      <c r="A14138" s="286" t="str">
        <f t="shared" si="442"/>
        <v>2019</v>
      </c>
      <c r="B14138" s="205" t="s">
        <v>679</v>
      </c>
      <c r="C14138" s="205" t="s">
        <v>680</v>
      </c>
      <c r="D14138" s="72" t="str">
        <f t="shared" si="441"/>
        <v>nov/2019</v>
      </c>
      <c r="E14138" s="206">
        <v>43781</v>
      </c>
      <c r="F14138" s="205">
        <v>388578</v>
      </c>
      <c r="G14138" s="205" t="s">
        <v>284</v>
      </c>
      <c r="H14138" s="207" t="s">
        <v>1027</v>
      </c>
      <c r="I14138" s="207" t="s">
        <v>242</v>
      </c>
      <c r="J14138" s="207">
        <v>-269.91000000000003</v>
      </c>
      <c r="K14138" s="79" t="str">
        <f>IFERROR(IFERROR(VLOOKUP(I14138,'DE-PARA'!B:D,3,0),VLOOKUP(I14138,'DE-PARA'!C:D,2,0)),"NÃO ENCONTRADO")</f>
        <v>Materiais</v>
      </c>
      <c r="L14138" s="56" t="str">
        <f>VLOOKUP(K14138,'Base -Receita-Despesa'!$B:$AS,1,FALSE)</f>
        <v>Materiais</v>
      </c>
    </row>
    <row r="14139" spans="1:12" x14ac:dyDescent="0.3">
      <c r="A14139" s="286" t="str">
        <f t="shared" si="442"/>
        <v>2019</v>
      </c>
      <c r="B14139" s="205" t="s">
        <v>679</v>
      </c>
      <c r="C14139" s="205" t="s">
        <v>680</v>
      </c>
      <c r="D14139" s="72" t="str">
        <f t="shared" si="441"/>
        <v>nov/2019</v>
      </c>
      <c r="E14139" s="206">
        <v>43781</v>
      </c>
      <c r="F14139" s="205">
        <v>388576</v>
      </c>
      <c r="G14139" s="205" t="s">
        <v>284</v>
      </c>
      <c r="H14139" s="207" t="s">
        <v>1027</v>
      </c>
      <c r="I14139" s="207" t="s">
        <v>242</v>
      </c>
      <c r="J14139" s="207">
        <v>-976.89</v>
      </c>
      <c r="K14139" s="79" t="str">
        <f>IFERROR(IFERROR(VLOOKUP(I14139,'DE-PARA'!B:D,3,0),VLOOKUP(I14139,'DE-PARA'!C:D,2,0)),"NÃO ENCONTRADO")</f>
        <v>Materiais</v>
      </c>
      <c r="L14139" s="56" t="str">
        <f>VLOOKUP(K14139,'Base -Receita-Despesa'!$B:$AS,1,FALSE)</f>
        <v>Materiais</v>
      </c>
    </row>
    <row r="14140" spans="1:12" x14ac:dyDescent="0.3">
      <c r="A14140" s="286" t="str">
        <f t="shared" si="442"/>
        <v>2019</v>
      </c>
      <c r="B14140" s="205" t="s">
        <v>679</v>
      </c>
      <c r="C14140" s="205" t="s">
        <v>680</v>
      </c>
      <c r="D14140" s="72" t="str">
        <f t="shared" si="441"/>
        <v>nov/2019</v>
      </c>
      <c r="E14140" s="206">
        <v>43781</v>
      </c>
      <c r="F14140" s="205">
        <v>388574</v>
      </c>
      <c r="G14140" s="205" t="s">
        <v>284</v>
      </c>
      <c r="H14140" s="207" t="s">
        <v>1027</v>
      </c>
      <c r="I14140" s="207" t="s">
        <v>242</v>
      </c>
      <c r="J14140" s="208">
        <v>-1008</v>
      </c>
      <c r="K14140" s="79" t="str">
        <f>IFERROR(IFERROR(VLOOKUP(I14140,'DE-PARA'!B:D,3,0),VLOOKUP(I14140,'DE-PARA'!C:D,2,0)),"NÃO ENCONTRADO")</f>
        <v>Materiais</v>
      </c>
      <c r="L14140" s="56" t="str">
        <f>VLOOKUP(K14140,'Base -Receita-Despesa'!$B:$AS,1,FALSE)</f>
        <v>Materiais</v>
      </c>
    </row>
    <row r="14141" spans="1:12" x14ac:dyDescent="0.3">
      <c r="A14141" s="286" t="str">
        <f t="shared" si="442"/>
        <v>2019</v>
      </c>
      <c r="B14141" s="205" t="s">
        <v>679</v>
      </c>
      <c r="C14141" s="205" t="s">
        <v>680</v>
      </c>
      <c r="D14141" s="72" t="str">
        <f t="shared" si="441"/>
        <v>nov/2019</v>
      </c>
      <c r="E14141" s="206">
        <v>43781</v>
      </c>
      <c r="F14141" s="205">
        <v>389196</v>
      </c>
      <c r="G14141" s="205" t="s">
        <v>284</v>
      </c>
      <c r="H14141" s="207" t="s">
        <v>1027</v>
      </c>
      <c r="I14141" s="207" t="s">
        <v>242</v>
      </c>
      <c r="J14141" s="207">
        <v>-330.86</v>
      </c>
      <c r="K14141" s="79" t="str">
        <f>IFERROR(IFERROR(VLOOKUP(I14141,'DE-PARA'!B:D,3,0),VLOOKUP(I14141,'DE-PARA'!C:D,2,0)),"NÃO ENCONTRADO")</f>
        <v>Materiais</v>
      </c>
      <c r="L14141" s="56" t="str">
        <f>VLOOKUP(K14141,'Base -Receita-Despesa'!$B:$AS,1,FALSE)</f>
        <v>Materiais</v>
      </c>
    </row>
    <row r="14142" spans="1:12" x14ac:dyDescent="0.3">
      <c r="A14142" s="286" t="str">
        <f t="shared" si="442"/>
        <v>2019</v>
      </c>
      <c r="B14142" s="205" t="s">
        <v>679</v>
      </c>
      <c r="C14142" s="205" t="s">
        <v>680</v>
      </c>
      <c r="D14142" s="72" t="str">
        <f t="shared" si="441"/>
        <v>nov/2019</v>
      </c>
      <c r="E14142" s="206">
        <v>43781</v>
      </c>
      <c r="F14142" s="205">
        <v>389184</v>
      </c>
      <c r="G14142" s="205" t="s">
        <v>284</v>
      </c>
      <c r="H14142" s="207" t="s">
        <v>1027</v>
      </c>
      <c r="I14142" s="207" t="s">
        <v>242</v>
      </c>
      <c r="J14142" s="207">
        <v>-583.29999999999995</v>
      </c>
      <c r="K14142" s="79" t="str">
        <f>IFERROR(IFERROR(VLOOKUP(I14142,'DE-PARA'!B:D,3,0),VLOOKUP(I14142,'DE-PARA'!C:D,2,0)),"NÃO ENCONTRADO")</f>
        <v>Materiais</v>
      </c>
      <c r="L14142" s="56" t="str">
        <f>VLOOKUP(K14142,'Base -Receita-Despesa'!$B:$AS,1,FALSE)</f>
        <v>Materiais</v>
      </c>
    </row>
    <row r="14143" spans="1:12" x14ac:dyDescent="0.3">
      <c r="A14143" s="286" t="str">
        <f t="shared" si="442"/>
        <v>2019</v>
      </c>
      <c r="B14143" s="205" t="s">
        <v>679</v>
      </c>
      <c r="C14143" s="205" t="s">
        <v>680</v>
      </c>
      <c r="D14143" s="72" t="str">
        <f t="shared" si="441"/>
        <v>nov/2019</v>
      </c>
      <c r="E14143" s="206">
        <v>43781</v>
      </c>
      <c r="F14143" s="205">
        <v>389183</v>
      </c>
      <c r="G14143" s="205" t="s">
        <v>284</v>
      </c>
      <c r="H14143" s="207" t="s">
        <v>1027</v>
      </c>
      <c r="I14143" s="207" t="s">
        <v>242</v>
      </c>
      <c r="J14143" s="207">
        <v>-583.29999999999995</v>
      </c>
      <c r="K14143" s="79" t="str">
        <f>IFERROR(IFERROR(VLOOKUP(I14143,'DE-PARA'!B:D,3,0),VLOOKUP(I14143,'DE-PARA'!C:D,2,0)),"NÃO ENCONTRADO")</f>
        <v>Materiais</v>
      </c>
      <c r="L14143" s="56" t="str">
        <f>VLOOKUP(K14143,'Base -Receita-Despesa'!$B:$AS,1,FALSE)</f>
        <v>Materiais</v>
      </c>
    </row>
    <row r="14144" spans="1:12" x14ac:dyDescent="0.3">
      <c r="A14144" s="286" t="str">
        <f t="shared" si="442"/>
        <v>2019</v>
      </c>
      <c r="B14144" s="205" t="s">
        <v>679</v>
      </c>
      <c r="C14144" s="205" t="s">
        <v>680</v>
      </c>
      <c r="D14144" s="72" t="str">
        <f t="shared" si="441"/>
        <v>nov/2019</v>
      </c>
      <c r="E14144" s="206">
        <v>43781</v>
      </c>
      <c r="F14144" s="205">
        <v>389194</v>
      </c>
      <c r="G14144" s="205" t="s">
        <v>284</v>
      </c>
      <c r="H14144" s="207" t="s">
        <v>1027</v>
      </c>
      <c r="I14144" s="207" t="s">
        <v>242</v>
      </c>
      <c r="J14144" s="207">
        <v>-583.29999999999995</v>
      </c>
      <c r="K14144" s="79" t="str">
        <f>IFERROR(IFERROR(VLOOKUP(I14144,'DE-PARA'!B:D,3,0),VLOOKUP(I14144,'DE-PARA'!C:D,2,0)),"NÃO ENCONTRADO")</f>
        <v>Materiais</v>
      </c>
      <c r="L14144" s="56" t="str">
        <f>VLOOKUP(K14144,'Base -Receita-Despesa'!$B:$AS,1,FALSE)</f>
        <v>Materiais</v>
      </c>
    </row>
    <row r="14145" spans="1:12" x14ac:dyDescent="0.3">
      <c r="A14145" s="286" t="str">
        <f t="shared" si="442"/>
        <v>2019</v>
      </c>
      <c r="B14145" s="205" t="s">
        <v>679</v>
      </c>
      <c r="C14145" s="205" t="s">
        <v>680</v>
      </c>
      <c r="D14145" s="72" t="str">
        <f t="shared" si="441"/>
        <v>nov/2019</v>
      </c>
      <c r="E14145" s="206">
        <v>43781</v>
      </c>
      <c r="F14145" s="205">
        <v>389192</v>
      </c>
      <c r="G14145" s="205" t="s">
        <v>284</v>
      </c>
      <c r="H14145" s="207" t="s">
        <v>1027</v>
      </c>
      <c r="I14145" s="207" t="s">
        <v>242</v>
      </c>
      <c r="J14145" s="207">
        <v>-842.92</v>
      </c>
      <c r="K14145" s="79" t="str">
        <f>IFERROR(IFERROR(VLOOKUP(I14145,'DE-PARA'!B:D,3,0),VLOOKUP(I14145,'DE-PARA'!C:D,2,0)),"NÃO ENCONTRADO")</f>
        <v>Materiais</v>
      </c>
      <c r="L14145" s="56" t="str">
        <f>VLOOKUP(K14145,'Base -Receita-Despesa'!$B:$AS,1,FALSE)</f>
        <v>Materiais</v>
      </c>
    </row>
    <row r="14146" spans="1:12" x14ac:dyDescent="0.3">
      <c r="A14146" s="286" t="str">
        <f t="shared" si="442"/>
        <v>2019</v>
      </c>
      <c r="B14146" s="205" t="s">
        <v>679</v>
      </c>
      <c r="C14146" s="205" t="s">
        <v>680</v>
      </c>
      <c r="D14146" s="72" t="str">
        <f t="shared" si="441"/>
        <v>nov/2019</v>
      </c>
      <c r="E14146" s="206">
        <v>43781</v>
      </c>
      <c r="F14146" s="205">
        <v>389328</v>
      </c>
      <c r="G14146" s="205" t="s">
        <v>284</v>
      </c>
      <c r="H14146" s="207" t="s">
        <v>1027</v>
      </c>
      <c r="I14146" s="207" t="s">
        <v>242</v>
      </c>
      <c r="J14146" s="207">
        <v>-986.75</v>
      </c>
      <c r="K14146" s="79" t="str">
        <f>IFERROR(IFERROR(VLOOKUP(I14146,'DE-PARA'!B:D,3,0),VLOOKUP(I14146,'DE-PARA'!C:D,2,0)),"NÃO ENCONTRADO")</f>
        <v>Materiais</v>
      </c>
      <c r="L14146" s="56" t="str">
        <f>VLOOKUP(K14146,'Base -Receita-Despesa'!$B:$AS,1,FALSE)</f>
        <v>Materiais</v>
      </c>
    </row>
    <row r="14147" spans="1:12" x14ac:dyDescent="0.3">
      <c r="A14147" s="286" t="str">
        <f t="shared" si="442"/>
        <v>2019</v>
      </c>
      <c r="B14147" s="205" t="s">
        <v>679</v>
      </c>
      <c r="C14147" s="205" t="s">
        <v>680</v>
      </c>
      <c r="D14147" s="72" t="str">
        <f t="shared" si="441"/>
        <v>nov/2019</v>
      </c>
      <c r="E14147" s="206">
        <v>43781</v>
      </c>
      <c r="F14147" s="205">
        <v>389329</v>
      </c>
      <c r="G14147" s="205" t="s">
        <v>284</v>
      </c>
      <c r="H14147" s="207" t="s">
        <v>1027</v>
      </c>
      <c r="I14147" s="207" t="s">
        <v>242</v>
      </c>
      <c r="J14147" s="208">
        <v>-1008</v>
      </c>
      <c r="K14147" s="79" t="str">
        <f>IFERROR(IFERROR(VLOOKUP(I14147,'DE-PARA'!B:D,3,0),VLOOKUP(I14147,'DE-PARA'!C:D,2,0)),"NÃO ENCONTRADO")</f>
        <v>Materiais</v>
      </c>
      <c r="L14147" s="56" t="str">
        <f>VLOOKUP(K14147,'Base -Receita-Despesa'!$B:$AS,1,FALSE)</f>
        <v>Materiais</v>
      </c>
    </row>
    <row r="14148" spans="1:12" x14ac:dyDescent="0.3">
      <c r="A14148" s="286" t="str">
        <f t="shared" si="442"/>
        <v>2019</v>
      </c>
      <c r="B14148" s="205" t="s">
        <v>679</v>
      </c>
      <c r="C14148" s="205" t="s">
        <v>680</v>
      </c>
      <c r="D14148" s="72" t="str">
        <f t="shared" ref="D14148:D14211" si="443">TEXT(E14148,"mmm/aaaa")</f>
        <v>nov/2019</v>
      </c>
      <c r="E14148" s="206">
        <v>43781</v>
      </c>
      <c r="F14148" s="205">
        <v>389327</v>
      </c>
      <c r="G14148" s="205" t="s">
        <v>284</v>
      </c>
      <c r="H14148" s="207" t="s">
        <v>1027</v>
      </c>
      <c r="I14148" s="207" t="s">
        <v>242</v>
      </c>
      <c r="J14148" s="208">
        <v>-1215.94</v>
      </c>
      <c r="K14148" s="79" t="str">
        <f>IFERROR(IFERROR(VLOOKUP(I14148,'DE-PARA'!B:D,3,0),VLOOKUP(I14148,'DE-PARA'!C:D,2,0)),"NÃO ENCONTRADO")</f>
        <v>Materiais</v>
      </c>
      <c r="L14148" s="56" t="str">
        <f>VLOOKUP(K14148,'Base -Receita-Despesa'!$B:$AS,1,FALSE)</f>
        <v>Materiais</v>
      </c>
    </row>
    <row r="14149" spans="1:12" x14ac:dyDescent="0.3">
      <c r="A14149" s="286" t="str">
        <f t="shared" si="442"/>
        <v>2019</v>
      </c>
      <c r="B14149" s="205" t="s">
        <v>679</v>
      </c>
      <c r="C14149" s="205" t="s">
        <v>680</v>
      </c>
      <c r="D14149" s="72" t="str">
        <f t="shared" si="443"/>
        <v>nov/2019</v>
      </c>
      <c r="E14149" s="206">
        <v>43781</v>
      </c>
      <c r="F14149" s="205">
        <v>389325</v>
      </c>
      <c r="G14149" s="205" t="s">
        <v>284</v>
      </c>
      <c r="H14149" s="207" t="s">
        <v>1027</v>
      </c>
      <c r="I14149" s="207" t="s">
        <v>242</v>
      </c>
      <c r="J14149" s="208">
        <v>-1215.94</v>
      </c>
      <c r="K14149" s="79" t="str">
        <f>IFERROR(IFERROR(VLOOKUP(I14149,'DE-PARA'!B:D,3,0),VLOOKUP(I14149,'DE-PARA'!C:D,2,0)),"NÃO ENCONTRADO")</f>
        <v>Materiais</v>
      </c>
      <c r="L14149" s="56" t="str">
        <f>VLOOKUP(K14149,'Base -Receita-Despesa'!$B:$AS,1,FALSE)</f>
        <v>Materiais</v>
      </c>
    </row>
    <row r="14150" spans="1:12" x14ac:dyDescent="0.3">
      <c r="A14150" s="286" t="str">
        <f t="shared" si="442"/>
        <v>2019</v>
      </c>
      <c r="B14150" s="205" t="s">
        <v>679</v>
      </c>
      <c r="C14150" s="205" t="s">
        <v>680</v>
      </c>
      <c r="D14150" s="72" t="str">
        <f t="shared" si="443"/>
        <v>nov/2019</v>
      </c>
      <c r="E14150" s="206">
        <v>43781</v>
      </c>
      <c r="F14150" s="205">
        <v>390242</v>
      </c>
      <c r="G14150" s="205" t="s">
        <v>284</v>
      </c>
      <c r="H14150" s="207" t="s">
        <v>1027</v>
      </c>
      <c r="I14150" s="207" t="s">
        <v>242</v>
      </c>
      <c r="J14150" s="207">
        <v>-505.49</v>
      </c>
      <c r="K14150" s="79" t="str">
        <f>IFERROR(IFERROR(VLOOKUP(I14150,'DE-PARA'!B:D,3,0),VLOOKUP(I14150,'DE-PARA'!C:D,2,0)),"NÃO ENCONTRADO")</f>
        <v>Materiais</v>
      </c>
      <c r="L14150" s="56" t="str">
        <f>VLOOKUP(K14150,'Base -Receita-Despesa'!$B:$AS,1,FALSE)</f>
        <v>Materiais</v>
      </c>
    </row>
    <row r="14151" spans="1:12" x14ac:dyDescent="0.3">
      <c r="A14151" s="286" t="str">
        <f t="shared" si="442"/>
        <v>2019</v>
      </c>
      <c r="B14151" s="205" t="s">
        <v>679</v>
      </c>
      <c r="C14151" s="205" t="s">
        <v>680</v>
      </c>
      <c r="D14151" s="72" t="str">
        <f t="shared" si="443"/>
        <v>nov/2019</v>
      </c>
      <c r="E14151" s="206">
        <v>43781</v>
      </c>
      <c r="F14151" s="205">
        <v>93130</v>
      </c>
      <c r="G14151" s="205" t="s">
        <v>284</v>
      </c>
      <c r="H14151" s="207" t="s">
        <v>178</v>
      </c>
      <c r="I14151" s="207" t="s">
        <v>237</v>
      </c>
      <c r="J14151" s="208">
        <v>-25977.24</v>
      </c>
      <c r="K14151" s="79" t="str">
        <f>IFERROR(IFERROR(VLOOKUP(I14151,'DE-PARA'!B:D,3,0),VLOOKUP(I14151,'DE-PARA'!C:D,2,0)),"NÃO ENCONTRADO")</f>
        <v>Materiais</v>
      </c>
      <c r="L14151" s="56" t="str">
        <f>VLOOKUP(K14151,'Base -Receita-Despesa'!$B:$AS,1,FALSE)</f>
        <v>Materiais</v>
      </c>
    </row>
    <row r="14152" spans="1:12" x14ac:dyDescent="0.3">
      <c r="A14152" s="286" t="str">
        <f t="shared" si="442"/>
        <v>2019</v>
      </c>
      <c r="B14152" s="205" t="s">
        <v>679</v>
      </c>
      <c r="C14152" s="205" t="s">
        <v>680</v>
      </c>
      <c r="D14152" s="72" t="str">
        <f t="shared" si="443"/>
        <v>nov/2019</v>
      </c>
      <c r="E14152" s="206">
        <v>43781</v>
      </c>
      <c r="F14152" s="205">
        <v>95763</v>
      </c>
      <c r="G14152" s="205" t="s">
        <v>284</v>
      </c>
      <c r="H14152" s="207" t="s">
        <v>178</v>
      </c>
      <c r="I14152" s="207" t="s">
        <v>238</v>
      </c>
      <c r="J14152" s="207">
        <v>-456</v>
      </c>
      <c r="K14152" s="79" t="str">
        <f>IFERROR(IFERROR(VLOOKUP(I14152,'DE-PARA'!B:D,3,0),VLOOKUP(I14152,'DE-PARA'!C:D,2,0)),"NÃO ENCONTRADO")</f>
        <v>Materiais</v>
      </c>
      <c r="L14152" s="56" t="str">
        <f>VLOOKUP(K14152,'Base -Receita-Despesa'!$B:$AS,1,FALSE)</f>
        <v>Materiais</v>
      </c>
    </row>
    <row r="14153" spans="1:12" x14ac:dyDescent="0.3">
      <c r="A14153" s="286" t="str">
        <f t="shared" si="442"/>
        <v>2019</v>
      </c>
      <c r="B14153" s="205" t="s">
        <v>679</v>
      </c>
      <c r="C14153" s="205" t="s">
        <v>680</v>
      </c>
      <c r="D14153" s="72" t="str">
        <f t="shared" si="443"/>
        <v>nov/2019</v>
      </c>
      <c r="E14153" s="206">
        <v>43781</v>
      </c>
      <c r="F14153" s="205">
        <v>95762</v>
      </c>
      <c r="G14153" s="205" t="s">
        <v>284</v>
      </c>
      <c r="H14153" s="207" t="s">
        <v>178</v>
      </c>
      <c r="I14153" s="207" t="s">
        <v>238</v>
      </c>
      <c r="J14153" s="208">
        <v>-2014</v>
      </c>
      <c r="K14153" s="79" t="str">
        <f>IFERROR(IFERROR(VLOOKUP(I14153,'DE-PARA'!B:D,3,0),VLOOKUP(I14153,'DE-PARA'!C:D,2,0)),"NÃO ENCONTRADO")</f>
        <v>Materiais</v>
      </c>
      <c r="L14153" s="56" t="str">
        <f>VLOOKUP(K14153,'Base -Receita-Despesa'!$B:$AS,1,FALSE)</f>
        <v>Materiais</v>
      </c>
    </row>
    <row r="14154" spans="1:12" x14ac:dyDescent="0.3">
      <c r="A14154" s="286" t="str">
        <f t="shared" si="442"/>
        <v>2019</v>
      </c>
      <c r="B14154" s="205" t="s">
        <v>679</v>
      </c>
      <c r="C14154" s="205" t="s">
        <v>680</v>
      </c>
      <c r="D14154" s="72" t="str">
        <f t="shared" si="443"/>
        <v>nov/2019</v>
      </c>
      <c r="E14154" s="206">
        <v>43781</v>
      </c>
      <c r="F14154" s="205">
        <v>96115</v>
      </c>
      <c r="G14154" s="205" t="s">
        <v>300</v>
      </c>
      <c r="H14154" s="207" t="s">
        <v>178</v>
      </c>
      <c r="I14154" s="207" t="s">
        <v>238</v>
      </c>
      <c r="J14154" s="208">
        <v>-19882.91</v>
      </c>
      <c r="K14154" s="79" t="str">
        <f>IFERROR(IFERROR(VLOOKUP(I14154,'DE-PARA'!B:D,3,0),VLOOKUP(I14154,'DE-PARA'!C:D,2,0)),"NÃO ENCONTRADO")</f>
        <v>Materiais</v>
      </c>
      <c r="L14154" s="56" t="str">
        <f>VLOOKUP(K14154,'Base -Receita-Despesa'!$B:$AS,1,FALSE)</f>
        <v>Materiais</v>
      </c>
    </row>
    <row r="14155" spans="1:12" x14ac:dyDescent="0.3">
      <c r="A14155" s="286" t="str">
        <f t="shared" si="442"/>
        <v>2019</v>
      </c>
      <c r="B14155" s="205" t="s">
        <v>679</v>
      </c>
      <c r="C14155" s="205" t="s">
        <v>680</v>
      </c>
      <c r="D14155" s="72" t="str">
        <f t="shared" si="443"/>
        <v>nov/2019</v>
      </c>
      <c r="E14155" s="206">
        <v>43781</v>
      </c>
      <c r="F14155" s="205">
        <v>96971</v>
      </c>
      <c r="G14155" s="205" t="s">
        <v>284</v>
      </c>
      <c r="H14155" s="207" t="s">
        <v>178</v>
      </c>
      <c r="I14155" s="207" t="s">
        <v>238</v>
      </c>
      <c r="J14155" s="208">
        <v>-2143.75</v>
      </c>
      <c r="K14155" s="79" t="str">
        <f>IFERROR(IFERROR(VLOOKUP(I14155,'DE-PARA'!B:D,3,0),VLOOKUP(I14155,'DE-PARA'!C:D,2,0)),"NÃO ENCONTRADO")</f>
        <v>Materiais</v>
      </c>
      <c r="L14155" s="56" t="str">
        <f>VLOOKUP(K14155,'Base -Receita-Despesa'!$B:$AS,1,FALSE)</f>
        <v>Materiais</v>
      </c>
    </row>
    <row r="14156" spans="1:12" x14ac:dyDescent="0.3">
      <c r="A14156" s="286" t="str">
        <f t="shared" si="442"/>
        <v>2019</v>
      </c>
      <c r="B14156" s="205" t="s">
        <v>679</v>
      </c>
      <c r="C14156" s="205" t="s">
        <v>680</v>
      </c>
      <c r="D14156" s="72" t="str">
        <f t="shared" si="443"/>
        <v>nov/2019</v>
      </c>
      <c r="E14156" s="206">
        <v>43781</v>
      </c>
      <c r="F14156" s="205">
        <v>63308</v>
      </c>
      <c r="G14156" s="205" t="s">
        <v>284</v>
      </c>
      <c r="H14156" s="207" t="s">
        <v>1450</v>
      </c>
      <c r="I14156" s="207" t="s">
        <v>134</v>
      </c>
      <c r="J14156" s="208">
        <v>-8719.19</v>
      </c>
      <c r="K14156" s="79" t="str">
        <f>IFERROR(IFERROR(VLOOKUP(I14156,'DE-PARA'!B:D,3,0),VLOOKUP(I14156,'DE-PARA'!C:D,2,0)),"NÃO ENCONTRADO")</f>
        <v>Serviços</v>
      </c>
      <c r="L14156" s="56" t="str">
        <f>VLOOKUP(K14156,'Base -Receita-Despesa'!$B:$AS,1,FALSE)</f>
        <v>Serviços</v>
      </c>
    </row>
    <row r="14157" spans="1:12" x14ac:dyDescent="0.3">
      <c r="A14157" s="286" t="str">
        <f t="shared" si="442"/>
        <v>2019</v>
      </c>
      <c r="B14157" s="205" t="s">
        <v>679</v>
      </c>
      <c r="C14157" s="205" t="s">
        <v>680</v>
      </c>
      <c r="D14157" s="72" t="str">
        <f t="shared" si="443"/>
        <v>nov/2019</v>
      </c>
      <c r="E14157" s="206">
        <v>43781</v>
      </c>
      <c r="F14157" s="205" t="s">
        <v>209</v>
      </c>
      <c r="G14157" s="205" t="s">
        <v>284</v>
      </c>
      <c r="H14157" s="207" t="s">
        <v>295</v>
      </c>
      <c r="I14157" s="207" t="s">
        <v>130</v>
      </c>
      <c r="J14157" s="207">
        <v>-9.5</v>
      </c>
      <c r="K14157" s="79" t="str">
        <f>IFERROR(IFERROR(VLOOKUP(I14157,'DE-PARA'!B:D,3,0),VLOOKUP(I14157,'DE-PARA'!C:D,2,0)),"NÃO ENCONTRADO")</f>
        <v>Outras Saídas</v>
      </c>
      <c r="L14157" s="56" t="str">
        <f>VLOOKUP(K14157,'Base -Receita-Despesa'!$B:$AS,1,FALSE)</f>
        <v>Outras Saídas</v>
      </c>
    </row>
    <row r="14158" spans="1:12" x14ac:dyDescent="0.3">
      <c r="A14158" s="286" t="str">
        <f t="shared" si="442"/>
        <v>2019</v>
      </c>
      <c r="B14158" s="205" t="s">
        <v>679</v>
      </c>
      <c r="C14158" s="205" t="s">
        <v>680</v>
      </c>
      <c r="D14158" s="72" t="str">
        <f t="shared" si="443"/>
        <v>nov/2019</v>
      </c>
      <c r="E14158" s="206">
        <v>43781</v>
      </c>
      <c r="F14158" s="205" t="s">
        <v>209</v>
      </c>
      <c r="G14158" s="205" t="s">
        <v>284</v>
      </c>
      <c r="H14158" s="207" t="s">
        <v>295</v>
      </c>
      <c r="I14158" s="207" t="s">
        <v>130</v>
      </c>
      <c r="J14158" s="207">
        <v>-9.5</v>
      </c>
      <c r="K14158" s="79" t="str">
        <f>IFERROR(IFERROR(VLOOKUP(I14158,'DE-PARA'!B:D,3,0),VLOOKUP(I14158,'DE-PARA'!C:D,2,0)),"NÃO ENCONTRADO")</f>
        <v>Outras Saídas</v>
      </c>
      <c r="L14158" s="56" t="str">
        <f>VLOOKUP(K14158,'Base -Receita-Despesa'!$B:$AS,1,FALSE)</f>
        <v>Outras Saídas</v>
      </c>
    </row>
    <row r="14159" spans="1:12" x14ac:dyDescent="0.3">
      <c r="A14159" s="286" t="str">
        <f t="shared" si="442"/>
        <v>2019</v>
      </c>
      <c r="B14159" s="205" t="s">
        <v>679</v>
      </c>
      <c r="C14159" s="205" t="s">
        <v>680</v>
      </c>
      <c r="D14159" s="72" t="str">
        <f t="shared" si="443"/>
        <v>nov/2019</v>
      </c>
      <c r="E14159" s="206">
        <v>43781</v>
      </c>
      <c r="F14159" s="205" t="s">
        <v>209</v>
      </c>
      <c r="G14159" s="205" t="s">
        <v>284</v>
      </c>
      <c r="H14159" s="207" t="s">
        <v>295</v>
      </c>
      <c r="I14159" s="207" t="s">
        <v>130</v>
      </c>
      <c r="J14159" s="207">
        <v>-9.5</v>
      </c>
      <c r="K14159" s="79" t="str">
        <f>IFERROR(IFERROR(VLOOKUP(I14159,'DE-PARA'!B:D,3,0),VLOOKUP(I14159,'DE-PARA'!C:D,2,0)),"NÃO ENCONTRADO")</f>
        <v>Outras Saídas</v>
      </c>
      <c r="L14159" s="56" t="str">
        <f>VLOOKUP(K14159,'Base -Receita-Despesa'!$B:$AS,1,FALSE)</f>
        <v>Outras Saídas</v>
      </c>
    </row>
    <row r="14160" spans="1:12" x14ac:dyDescent="0.3">
      <c r="A14160" s="286" t="str">
        <f t="shared" si="442"/>
        <v>2019</v>
      </c>
      <c r="B14160" s="205" t="s">
        <v>679</v>
      </c>
      <c r="C14160" s="205" t="s">
        <v>680</v>
      </c>
      <c r="D14160" s="72" t="str">
        <f t="shared" si="443"/>
        <v>nov/2019</v>
      </c>
      <c r="E14160" s="206">
        <v>43781</v>
      </c>
      <c r="F14160" s="205" t="s">
        <v>209</v>
      </c>
      <c r="G14160" s="205" t="s">
        <v>284</v>
      </c>
      <c r="H14160" s="207" t="s">
        <v>295</v>
      </c>
      <c r="I14160" s="207" t="s">
        <v>130</v>
      </c>
      <c r="J14160" s="207">
        <v>-9.5</v>
      </c>
      <c r="K14160" s="79" t="str">
        <f>IFERROR(IFERROR(VLOOKUP(I14160,'DE-PARA'!B:D,3,0),VLOOKUP(I14160,'DE-PARA'!C:D,2,0)),"NÃO ENCONTRADO")</f>
        <v>Outras Saídas</v>
      </c>
      <c r="L14160" s="56" t="str">
        <f>VLOOKUP(K14160,'Base -Receita-Despesa'!$B:$AS,1,FALSE)</f>
        <v>Outras Saídas</v>
      </c>
    </row>
    <row r="14161" spans="1:12" x14ac:dyDescent="0.3">
      <c r="A14161" s="286" t="str">
        <f t="shared" si="442"/>
        <v>2019</v>
      </c>
      <c r="B14161" s="205" t="s">
        <v>679</v>
      </c>
      <c r="C14161" s="205" t="s">
        <v>680</v>
      </c>
      <c r="D14161" s="72" t="str">
        <f t="shared" si="443"/>
        <v>nov/2019</v>
      </c>
      <c r="E14161" s="206">
        <v>43781</v>
      </c>
      <c r="F14161" s="205" t="s">
        <v>209</v>
      </c>
      <c r="G14161" s="205" t="s">
        <v>284</v>
      </c>
      <c r="H14161" s="207" t="s">
        <v>295</v>
      </c>
      <c r="I14161" s="207" t="s">
        <v>130</v>
      </c>
      <c r="J14161" s="207">
        <v>-9.5</v>
      </c>
      <c r="K14161" s="79" t="str">
        <f>IFERROR(IFERROR(VLOOKUP(I14161,'DE-PARA'!B:D,3,0),VLOOKUP(I14161,'DE-PARA'!C:D,2,0)),"NÃO ENCONTRADO")</f>
        <v>Outras Saídas</v>
      </c>
      <c r="L14161" s="56" t="str">
        <f>VLOOKUP(K14161,'Base -Receita-Despesa'!$B:$AS,1,FALSE)</f>
        <v>Outras Saídas</v>
      </c>
    </row>
    <row r="14162" spans="1:12" x14ac:dyDescent="0.3">
      <c r="A14162" s="286" t="str">
        <f t="shared" si="442"/>
        <v>2019</v>
      </c>
      <c r="B14162" s="205" t="s">
        <v>679</v>
      </c>
      <c r="C14162" s="205" t="s">
        <v>680</v>
      </c>
      <c r="D14162" s="72" t="str">
        <f t="shared" si="443"/>
        <v>nov/2019</v>
      </c>
      <c r="E14162" s="206">
        <v>43781</v>
      </c>
      <c r="F14162" s="205" t="s">
        <v>209</v>
      </c>
      <c r="G14162" s="205" t="s">
        <v>284</v>
      </c>
      <c r="H14162" s="207" t="s">
        <v>295</v>
      </c>
      <c r="I14162" s="207" t="s">
        <v>130</v>
      </c>
      <c r="J14162" s="207">
        <v>-9.5</v>
      </c>
      <c r="K14162" s="79" t="str">
        <f>IFERROR(IFERROR(VLOOKUP(I14162,'DE-PARA'!B:D,3,0),VLOOKUP(I14162,'DE-PARA'!C:D,2,0)),"NÃO ENCONTRADO")</f>
        <v>Outras Saídas</v>
      </c>
      <c r="L14162" s="56" t="str">
        <f>VLOOKUP(K14162,'Base -Receita-Despesa'!$B:$AS,1,FALSE)</f>
        <v>Outras Saídas</v>
      </c>
    </row>
    <row r="14163" spans="1:12" x14ac:dyDescent="0.3">
      <c r="A14163" s="286" t="str">
        <f t="shared" si="442"/>
        <v>2019</v>
      </c>
      <c r="B14163" s="205" t="s">
        <v>679</v>
      </c>
      <c r="C14163" s="205" t="s">
        <v>680</v>
      </c>
      <c r="D14163" s="72" t="str">
        <f t="shared" si="443"/>
        <v>nov/2019</v>
      </c>
      <c r="E14163" s="206">
        <v>43781</v>
      </c>
      <c r="F14163" s="205" t="s">
        <v>209</v>
      </c>
      <c r="G14163" s="205" t="s">
        <v>284</v>
      </c>
      <c r="H14163" s="207" t="s">
        <v>295</v>
      </c>
      <c r="I14163" s="207" t="s">
        <v>130</v>
      </c>
      <c r="J14163" s="207">
        <v>-9.5</v>
      </c>
      <c r="K14163" s="79" t="str">
        <f>IFERROR(IFERROR(VLOOKUP(I14163,'DE-PARA'!B:D,3,0),VLOOKUP(I14163,'DE-PARA'!C:D,2,0)),"NÃO ENCONTRADO")</f>
        <v>Outras Saídas</v>
      </c>
      <c r="L14163" s="56" t="str">
        <f>VLOOKUP(K14163,'Base -Receita-Despesa'!$B:$AS,1,FALSE)</f>
        <v>Outras Saídas</v>
      </c>
    </row>
    <row r="14164" spans="1:12" x14ac:dyDescent="0.3">
      <c r="A14164" s="286" t="str">
        <f t="shared" si="442"/>
        <v>2019</v>
      </c>
      <c r="B14164" s="205" t="s">
        <v>679</v>
      </c>
      <c r="C14164" s="205" t="s">
        <v>680</v>
      </c>
      <c r="D14164" s="72" t="str">
        <f t="shared" si="443"/>
        <v>nov/2019</v>
      </c>
      <c r="E14164" s="206">
        <v>43781</v>
      </c>
      <c r="F14164" s="205" t="s">
        <v>209</v>
      </c>
      <c r="G14164" s="205" t="s">
        <v>284</v>
      </c>
      <c r="H14164" s="207" t="s">
        <v>295</v>
      </c>
      <c r="I14164" s="207" t="s">
        <v>130</v>
      </c>
      <c r="J14164" s="207">
        <v>-9.5</v>
      </c>
      <c r="K14164" s="79" t="str">
        <f>IFERROR(IFERROR(VLOOKUP(I14164,'DE-PARA'!B:D,3,0),VLOOKUP(I14164,'DE-PARA'!C:D,2,0)),"NÃO ENCONTRADO")</f>
        <v>Outras Saídas</v>
      </c>
      <c r="L14164" s="56" t="str">
        <f>VLOOKUP(K14164,'Base -Receita-Despesa'!$B:$AS,1,FALSE)</f>
        <v>Outras Saídas</v>
      </c>
    </row>
    <row r="14165" spans="1:12" x14ac:dyDescent="0.3">
      <c r="A14165" s="286" t="str">
        <f t="shared" si="442"/>
        <v>2019</v>
      </c>
      <c r="B14165" s="205" t="s">
        <v>679</v>
      </c>
      <c r="C14165" s="205" t="s">
        <v>680</v>
      </c>
      <c r="D14165" s="72" t="str">
        <f t="shared" si="443"/>
        <v>nov/2019</v>
      </c>
      <c r="E14165" s="206">
        <v>43781</v>
      </c>
      <c r="F14165" s="205" t="s">
        <v>209</v>
      </c>
      <c r="G14165" s="205" t="s">
        <v>284</v>
      </c>
      <c r="H14165" s="207" t="s">
        <v>295</v>
      </c>
      <c r="I14165" s="207" t="s">
        <v>130</v>
      </c>
      <c r="J14165" s="207">
        <v>-9.5</v>
      </c>
      <c r="K14165" s="79" t="str">
        <f>IFERROR(IFERROR(VLOOKUP(I14165,'DE-PARA'!B:D,3,0),VLOOKUP(I14165,'DE-PARA'!C:D,2,0)),"NÃO ENCONTRADO")</f>
        <v>Outras Saídas</v>
      </c>
      <c r="L14165" s="56" t="str">
        <f>VLOOKUP(K14165,'Base -Receita-Despesa'!$B:$AS,1,FALSE)</f>
        <v>Outras Saídas</v>
      </c>
    </row>
    <row r="14166" spans="1:12" x14ac:dyDescent="0.3">
      <c r="A14166" s="286" t="str">
        <f t="shared" si="442"/>
        <v>2019</v>
      </c>
      <c r="B14166" s="205" t="s">
        <v>679</v>
      </c>
      <c r="C14166" s="205" t="s">
        <v>680</v>
      </c>
      <c r="D14166" s="72" t="str">
        <f t="shared" si="443"/>
        <v>nov/2019</v>
      </c>
      <c r="E14166" s="206">
        <v>43781</v>
      </c>
      <c r="F14166" s="205" t="s">
        <v>209</v>
      </c>
      <c r="G14166" s="205" t="s">
        <v>284</v>
      </c>
      <c r="H14166" s="207" t="s">
        <v>295</v>
      </c>
      <c r="I14166" s="207" t="s">
        <v>130</v>
      </c>
      <c r="J14166" s="207">
        <v>-9.5</v>
      </c>
      <c r="K14166" s="79" t="str">
        <f>IFERROR(IFERROR(VLOOKUP(I14166,'DE-PARA'!B:D,3,0),VLOOKUP(I14166,'DE-PARA'!C:D,2,0)),"NÃO ENCONTRADO")</f>
        <v>Outras Saídas</v>
      </c>
      <c r="L14166" s="56" t="str">
        <f>VLOOKUP(K14166,'Base -Receita-Despesa'!$B:$AS,1,FALSE)</f>
        <v>Outras Saídas</v>
      </c>
    </row>
    <row r="14167" spans="1:12" x14ac:dyDescent="0.3">
      <c r="A14167" s="286" t="str">
        <f t="shared" si="442"/>
        <v>2019</v>
      </c>
      <c r="B14167" s="205" t="s">
        <v>679</v>
      </c>
      <c r="C14167" s="205" t="s">
        <v>680</v>
      </c>
      <c r="D14167" s="72" t="str">
        <f t="shared" si="443"/>
        <v>nov/2019</v>
      </c>
      <c r="E14167" s="206">
        <v>43781</v>
      </c>
      <c r="F14167" s="205" t="s">
        <v>209</v>
      </c>
      <c r="G14167" s="205" t="s">
        <v>284</v>
      </c>
      <c r="H14167" s="207" t="s">
        <v>295</v>
      </c>
      <c r="I14167" s="207" t="s">
        <v>130</v>
      </c>
      <c r="J14167" s="207">
        <v>-9.5</v>
      </c>
      <c r="K14167" s="79" t="str">
        <f>IFERROR(IFERROR(VLOOKUP(I14167,'DE-PARA'!B:D,3,0),VLOOKUP(I14167,'DE-PARA'!C:D,2,0)),"NÃO ENCONTRADO")</f>
        <v>Outras Saídas</v>
      </c>
      <c r="L14167" s="56" t="str">
        <f>VLOOKUP(K14167,'Base -Receita-Despesa'!$B:$AS,1,FALSE)</f>
        <v>Outras Saídas</v>
      </c>
    </row>
    <row r="14168" spans="1:12" x14ac:dyDescent="0.3">
      <c r="A14168" s="286" t="str">
        <f t="shared" si="442"/>
        <v>2019</v>
      </c>
      <c r="B14168" s="205" t="s">
        <v>679</v>
      </c>
      <c r="C14168" s="205" t="s">
        <v>680</v>
      </c>
      <c r="D14168" s="72" t="str">
        <f t="shared" si="443"/>
        <v>nov/2019</v>
      </c>
      <c r="E14168" s="206">
        <v>43781</v>
      </c>
      <c r="F14168" s="205" t="s">
        <v>209</v>
      </c>
      <c r="G14168" s="205" t="s">
        <v>284</v>
      </c>
      <c r="H14168" s="207" t="s">
        <v>2433</v>
      </c>
      <c r="I14168" s="207" t="s">
        <v>130</v>
      </c>
      <c r="J14168" s="207">
        <v>-430.89</v>
      </c>
      <c r="K14168" s="79" t="str">
        <f>IFERROR(IFERROR(VLOOKUP(I14168,'DE-PARA'!B:D,3,0),VLOOKUP(I14168,'DE-PARA'!C:D,2,0)),"NÃO ENCONTRADO")</f>
        <v>Outras Saídas</v>
      </c>
      <c r="L14168" s="56" t="str">
        <f>VLOOKUP(K14168,'Base -Receita-Despesa'!$B:$AS,1,FALSE)</f>
        <v>Outras Saídas</v>
      </c>
    </row>
    <row r="14169" spans="1:12" x14ac:dyDescent="0.3">
      <c r="A14169" s="286" t="str">
        <f t="shared" si="442"/>
        <v>2019</v>
      </c>
      <c r="B14169" s="205" t="s">
        <v>679</v>
      </c>
      <c r="C14169" s="205" t="s">
        <v>680</v>
      </c>
      <c r="D14169" s="72" t="str">
        <f t="shared" si="443"/>
        <v>nov/2019</v>
      </c>
      <c r="E14169" s="206">
        <v>43781</v>
      </c>
      <c r="F14169" s="205" t="s">
        <v>202</v>
      </c>
      <c r="G14169" s="205" t="s">
        <v>284</v>
      </c>
      <c r="H14169" s="207" t="s">
        <v>203</v>
      </c>
      <c r="I14169" s="207" t="s">
        <v>289</v>
      </c>
      <c r="J14169" s="208">
        <v>252290.31</v>
      </c>
      <c r="K14169" s="79" t="str">
        <f>IFERROR(IFERROR(VLOOKUP(I14169,'DE-PARA'!B:D,3,0),VLOOKUP(I14169,'DE-PARA'!C:D,2,0)),"NÃO ENCONTRADO")</f>
        <v>Entrada Conta Aplicação (+)</v>
      </c>
      <c r="L14169" s="56" t="str">
        <f>VLOOKUP(K14169,'Base -Receita-Despesa'!$B:$AS,1,FALSE)</f>
        <v>ENTRADA CONTA APLICAÇÃO (+)</v>
      </c>
    </row>
    <row r="14170" spans="1:12" x14ac:dyDescent="0.3">
      <c r="A14170" s="286" t="str">
        <f t="shared" si="442"/>
        <v>2019</v>
      </c>
      <c r="B14170" s="205" t="s">
        <v>681</v>
      </c>
      <c r="C14170" s="205" t="s">
        <v>680</v>
      </c>
      <c r="D14170" s="72" t="str">
        <f t="shared" si="443"/>
        <v>nov/2019</v>
      </c>
      <c r="E14170" s="206">
        <v>43782</v>
      </c>
      <c r="F14170" s="205" t="s">
        <v>209</v>
      </c>
      <c r="G14170" s="205" t="s">
        <v>284</v>
      </c>
      <c r="H14170" s="207" t="s">
        <v>318</v>
      </c>
      <c r="I14170" s="207" t="s">
        <v>130</v>
      </c>
      <c r="J14170" s="207">
        <v>-0.25</v>
      </c>
      <c r="K14170" s="79" t="str">
        <f>IFERROR(IFERROR(VLOOKUP(I14170,'DE-PARA'!B:D,3,0),VLOOKUP(I14170,'DE-PARA'!C:D,2,0)),"NÃO ENCONTRADO")</f>
        <v>Outras Saídas</v>
      </c>
      <c r="L14170" s="56" t="str">
        <f>VLOOKUP(K14170,'Base -Receita-Despesa'!$B:$AS,1,FALSE)</f>
        <v>Outras Saídas</v>
      </c>
    </row>
    <row r="14171" spans="1:12" x14ac:dyDescent="0.3">
      <c r="A14171" s="286" t="str">
        <f t="shared" si="442"/>
        <v>2019</v>
      </c>
      <c r="B14171" s="205" t="s">
        <v>681</v>
      </c>
      <c r="C14171" s="205" t="s">
        <v>680</v>
      </c>
      <c r="D14171" s="72" t="str">
        <f t="shared" si="443"/>
        <v>nov/2019</v>
      </c>
      <c r="E14171" s="206">
        <v>43782</v>
      </c>
      <c r="F14171" s="205" t="s">
        <v>202</v>
      </c>
      <c r="G14171" s="205" t="s">
        <v>284</v>
      </c>
      <c r="H14171" s="207" t="s">
        <v>203</v>
      </c>
      <c r="I14171" s="207" t="s">
        <v>289</v>
      </c>
      <c r="J14171" s="207">
        <v>0.25</v>
      </c>
      <c r="K14171" s="79" t="str">
        <f>IFERROR(IFERROR(VLOOKUP(I14171,'DE-PARA'!B:D,3,0),VLOOKUP(I14171,'DE-PARA'!C:D,2,0)),"NÃO ENCONTRADO")</f>
        <v>Entrada Conta Aplicação (+)</v>
      </c>
      <c r="L14171" s="56" t="str">
        <f>VLOOKUP(K14171,'Base -Receita-Despesa'!$B:$AS,1,FALSE)</f>
        <v>ENTRADA CONTA APLICAÇÃO (+)</v>
      </c>
    </row>
    <row r="14172" spans="1:12" x14ac:dyDescent="0.3">
      <c r="A14172" s="286" t="str">
        <f t="shared" si="442"/>
        <v>2019</v>
      </c>
      <c r="B14172" s="205" t="s">
        <v>679</v>
      </c>
      <c r="C14172" s="205" t="s">
        <v>680</v>
      </c>
      <c r="D14172" s="72" t="str">
        <f t="shared" si="443"/>
        <v>nov/2019</v>
      </c>
      <c r="E14172" s="206">
        <v>43782</v>
      </c>
      <c r="F14172" s="205">
        <v>5559</v>
      </c>
      <c r="G14172" s="205" t="s">
        <v>284</v>
      </c>
      <c r="H14172" s="207" t="s">
        <v>1061</v>
      </c>
      <c r="I14172" s="207" t="s">
        <v>1925</v>
      </c>
      <c r="J14172" s="208">
        <v>1480</v>
      </c>
      <c r="K14172" s="79" t="str">
        <f>IFERROR(IFERROR(VLOOKUP(I14172,'DE-PARA'!B:D,3,0),VLOOKUP(I14172,'DE-PARA'!C:D,2,0)),"NÃO ENCONTRADO")</f>
        <v>Serviços</v>
      </c>
      <c r="L14172" s="56" t="str">
        <f>VLOOKUP(K14172,'Base -Receita-Despesa'!$B:$AS,1,FALSE)</f>
        <v>Serviços</v>
      </c>
    </row>
    <row r="14173" spans="1:12" x14ac:dyDescent="0.3">
      <c r="A14173" s="286" t="str">
        <f t="shared" si="442"/>
        <v>2019</v>
      </c>
      <c r="B14173" s="205" t="s">
        <v>679</v>
      </c>
      <c r="C14173" s="205" t="s">
        <v>680</v>
      </c>
      <c r="D14173" s="72" t="str">
        <f t="shared" si="443"/>
        <v>nov/2019</v>
      </c>
      <c r="E14173" s="206">
        <v>43782</v>
      </c>
      <c r="F14173" s="205">
        <v>278045</v>
      </c>
      <c r="G14173" s="205" t="s">
        <v>284</v>
      </c>
      <c r="H14173" s="207" t="s">
        <v>394</v>
      </c>
      <c r="I14173" s="207" t="s">
        <v>188</v>
      </c>
      <c r="J14173" s="207">
        <v>-201.25</v>
      </c>
      <c r="K14173" s="79" t="str">
        <f>IFERROR(IFERROR(VLOOKUP(I14173,'DE-PARA'!B:D,3,0),VLOOKUP(I14173,'DE-PARA'!C:D,2,0)),"NÃO ENCONTRADO")</f>
        <v>Tributos, Taxas e Contribuições</v>
      </c>
      <c r="L14173" s="56" t="str">
        <f>VLOOKUP(K14173,'Base -Receita-Despesa'!$B:$AS,1,FALSE)</f>
        <v>Tributos, Taxas e Contribuições</v>
      </c>
    </row>
    <row r="14174" spans="1:12" x14ac:dyDescent="0.3">
      <c r="A14174" s="286" t="str">
        <f t="shared" si="442"/>
        <v>2019</v>
      </c>
      <c r="B14174" s="205" t="s">
        <v>679</v>
      </c>
      <c r="C14174" s="205" t="s">
        <v>680</v>
      </c>
      <c r="D14174" s="72" t="str">
        <f t="shared" si="443"/>
        <v>nov/2019</v>
      </c>
      <c r="E14174" s="206">
        <v>43782</v>
      </c>
      <c r="F14174" s="205" t="s">
        <v>2434</v>
      </c>
      <c r="G14174" s="205" t="s">
        <v>284</v>
      </c>
      <c r="H14174" s="207" t="s">
        <v>1342</v>
      </c>
      <c r="I14174" s="207" t="s">
        <v>232</v>
      </c>
      <c r="J14174" s="208">
        <v>-45200</v>
      </c>
      <c r="K14174" s="79" t="str">
        <f>IFERROR(IFERROR(VLOOKUP(I14174,'DE-PARA'!B:D,3,0),VLOOKUP(I14174,'DE-PARA'!C:D,2,0)),"NÃO ENCONTRADO")</f>
        <v>Pessoal</v>
      </c>
      <c r="L14174" s="56" t="str">
        <f>VLOOKUP(K14174,'Base -Receita-Despesa'!$B:$AS,1,FALSE)</f>
        <v>Pessoal</v>
      </c>
    </row>
    <row r="14175" spans="1:12" x14ac:dyDescent="0.3">
      <c r="A14175" s="286" t="str">
        <f t="shared" si="442"/>
        <v>2019</v>
      </c>
      <c r="B14175" s="205" t="s">
        <v>679</v>
      </c>
      <c r="C14175" s="205" t="s">
        <v>680</v>
      </c>
      <c r="D14175" s="72" t="str">
        <f t="shared" si="443"/>
        <v>nov/2019</v>
      </c>
      <c r="E14175" s="206">
        <v>43782</v>
      </c>
      <c r="F14175" s="205" t="s">
        <v>2434</v>
      </c>
      <c r="G14175" s="205" t="s">
        <v>284</v>
      </c>
      <c r="H14175" s="207" t="s">
        <v>1342</v>
      </c>
      <c r="I14175" s="207" t="s">
        <v>189</v>
      </c>
      <c r="J14175" s="208">
        <v>-14057.2</v>
      </c>
      <c r="K14175" s="79" t="str">
        <f>IFERROR(IFERROR(VLOOKUP(I14175,'DE-PARA'!B:D,3,0),VLOOKUP(I14175,'DE-PARA'!C:D,2,0)),"NÃO ENCONTRADO")</f>
        <v>Outras Saídas</v>
      </c>
      <c r="L14175" s="56" t="str">
        <f>VLOOKUP(K14175,'Base -Receita-Despesa'!$B:$AS,1,FALSE)</f>
        <v>Outras Saídas</v>
      </c>
    </row>
    <row r="14176" spans="1:12" x14ac:dyDescent="0.3">
      <c r="A14176" s="286" t="str">
        <f t="shared" si="442"/>
        <v>2019</v>
      </c>
      <c r="B14176" s="205" t="s">
        <v>679</v>
      </c>
      <c r="C14176" s="205" t="s">
        <v>680</v>
      </c>
      <c r="D14176" s="72" t="str">
        <f t="shared" si="443"/>
        <v>nov/2019</v>
      </c>
      <c r="E14176" s="206">
        <v>43782</v>
      </c>
      <c r="F14176" s="205" t="s">
        <v>632</v>
      </c>
      <c r="G14176" s="205" t="s">
        <v>284</v>
      </c>
      <c r="H14176" s="207" t="s">
        <v>1005</v>
      </c>
      <c r="I14176" s="207" t="s">
        <v>232</v>
      </c>
      <c r="J14176" s="208">
        <v>-10827.5</v>
      </c>
      <c r="K14176" s="79" t="str">
        <f>IFERROR(IFERROR(VLOOKUP(I14176,'DE-PARA'!B:D,3,0),VLOOKUP(I14176,'DE-PARA'!C:D,2,0)),"NÃO ENCONTRADO")</f>
        <v>Pessoal</v>
      </c>
      <c r="L14176" s="56" t="str">
        <f>VLOOKUP(K14176,'Base -Receita-Despesa'!$B:$AS,1,FALSE)</f>
        <v>Pessoal</v>
      </c>
    </row>
    <row r="14177" spans="1:12" x14ac:dyDescent="0.3">
      <c r="A14177" s="286" t="str">
        <f t="shared" si="442"/>
        <v>2019</v>
      </c>
      <c r="B14177" s="205" t="s">
        <v>679</v>
      </c>
      <c r="C14177" s="205" t="s">
        <v>680</v>
      </c>
      <c r="D14177" s="72" t="str">
        <f t="shared" si="443"/>
        <v>nov/2019</v>
      </c>
      <c r="E14177" s="206">
        <v>43782</v>
      </c>
      <c r="F14177" s="205" t="s">
        <v>632</v>
      </c>
      <c r="G14177" s="205" t="s">
        <v>284</v>
      </c>
      <c r="H14177" s="207" t="s">
        <v>1005</v>
      </c>
      <c r="I14177" s="207" t="s">
        <v>189</v>
      </c>
      <c r="J14177" s="208">
        <v>-3367.35</v>
      </c>
      <c r="K14177" s="79" t="str">
        <f>IFERROR(IFERROR(VLOOKUP(I14177,'DE-PARA'!B:D,3,0),VLOOKUP(I14177,'DE-PARA'!C:D,2,0)),"NÃO ENCONTRADO")</f>
        <v>Outras Saídas</v>
      </c>
      <c r="L14177" s="56" t="str">
        <f>VLOOKUP(K14177,'Base -Receita-Despesa'!$B:$AS,1,FALSE)</f>
        <v>Outras Saídas</v>
      </c>
    </row>
    <row r="14178" spans="1:12" x14ac:dyDescent="0.3">
      <c r="A14178" s="286" t="str">
        <f t="shared" si="442"/>
        <v>2019</v>
      </c>
      <c r="B14178" s="205" t="s">
        <v>679</v>
      </c>
      <c r="C14178" s="205" t="s">
        <v>680</v>
      </c>
      <c r="D14178" s="72" t="str">
        <f t="shared" si="443"/>
        <v>nov/2019</v>
      </c>
      <c r="E14178" s="206">
        <v>43782</v>
      </c>
      <c r="F14178" s="205" t="s">
        <v>2435</v>
      </c>
      <c r="G14178" s="205" t="s">
        <v>284</v>
      </c>
      <c r="H14178" s="207" t="s">
        <v>999</v>
      </c>
      <c r="I14178" s="207" t="s">
        <v>232</v>
      </c>
      <c r="J14178" s="208">
        <v>-1604.4</v>
      </c>
      <c r="K14178" s="79" t="str">
        <f>IFERROR(IFERROR(VLOOKUP(I14178,'DE-PARA'!B:D,3,0),VLOOKUP(I14178,'DE-PARA'!C:D,2,0)),"NÃO ENCONTRADO")</f>
        <v>Pessoal</v>
      </c>
      <c r="L14178" s="56" t="str">
        <f>VLOOKUP(K14178,'Base -Receita-Despesa'!$B:$AS,1,FALSE)</f>
        <v>Pessoal</v>
      </c>
    </row>
    <row r="14179" spans="1:12" x14ac:dyDescent="0.3">
      <c r="A14179" s="286" t="str">
        <f t="shared" si="442"/>
        <v>2019</v>
      </c>
      <c r="B14179" s="205" t="s">
        <v>679</v>
      </c>
      <c r="C14179" s="205" t="s">
        <v>680</v>
      </c>
      <c r="D14179" s="72" t="str">
        <f t="shared" si="443"/>
        <v>nov/2019</v>
      </c>
      <c r="E14179" s="206">
        <v>43782</v>
      </c>
      <c r="F14179" s="205">
        <v>677256</v>
      </c>
      <c r="G14179" s="205" t="s">
        <v>284</v>
      </c>
      <c r="H14179" s="207" t="s">
        <v>2346</v>
      </c>
      <c r="I14179" s="207" t="s">
        <v>238</v>
      </c>
      <c r="J14179" s="208">
        <v>-3042.9</v>
      </c>
      <c r="K14179" s="79" t="str">
        <f>IFERROR(IFERROR(VLOOKUP(I14179,'DE-PARA'!B:D,3,0),VLOOKUP(I14179,'DE-PARA'!C:D,2,0)),"NÃO ENCONTRADO")</f>
        <v>Materiais</v>
      </c>
      <c r="L14179" s="56" t="str">
        <f>VLOOKUP(K14179,'Base -Receita-Despesa'!$B:$AS,1,FALSE)</f>
        <v>Materiais</v>
      </c>
    </row>
    <row r="14180" spans="1:12" x14ac:dyDescent="0.3">
      <c r="A14180" s="286" t="str">
        <f t="shared" si="442"/>
        <v>2019</v>
      </c>
      <c r="B14180" s="205" t="s">
        <v>679</v>
      </c>
      <c r="C14180" s="205" t="s">
        <v>680</v>
      </c>
      <c r="D14180" s="72" t="str">
        <f t="shared" si="443"/>
        <v>nov/2019</v>
      </c>
      <c r="E14180" s="206">
        <v>43782</v>
      </c>
      <c r="F14180" s="205">
        <v>817756</v>
      </c>
      <c r="G14180" s="205" t="s">
        <v>284</v>
      </c>
      <c r="H14180" s="207" t="s">
        <v>2356</v>
      </c>
      <c r="I14180" s="207" t="s">
        <v>237</v>
      </c>
      <c r="J14180" s="208">
        <v>-1443.68</v>
      </c>
      <c r="K14180" s="79" t="str">
        <f>IFERROR(IFERROR(VLOOKUP(I14180,'DE-PARA'!B:D,3,0),VLOOKUP(I14180,'DE-PARA'!C:D,2,0)),"NÃO ENCONTRADO")</f>
        <v>Materiais</v>
      </c>
      <c r="L14180" s="56" t="str">
        <f>VLOOKUP(K14180,'Base -Receita-Despesa'!$B:$AS,1,FALSE)</f>
        <v>Materiais</v>
      </c>
    </row>
    <row r="14181" spans="1:12" x14ac:dyDescent="0.3">
      <c r="A14181" s="286" t="str">
        <f t="shared" si="442"/>
        <v>2019</v>
      </c>
      <c r="B14181" s="205" t="s">
        <v>679</v>
      </c>
      <c r="C14181" s="205" t="s">
        <v>680</v>
      </c>
      <c r="D14181" s="72" t="str">
        <f t="shared" si="443"/>
        <v>nov/2019</v>
      </c>
      <c r="E14181" s="206">
        <v>43782</v>
      </c>
      <c r="F14181" s="205">
        <v>814301</v>
      </c>
      <c r="G14181" s="205" t="s">
        <v>284</v>
      </c>
      <c r="H14181" s="207" t="s">
        <v>2356</v>
      </c>
      <c r="I14181" s="207" t="s">
        <v>237</v>
      </c>
      <c r="J14181" s="208">
        <v>-1542.65</v>
      </c>
      <c r="K14181" s="79" t="str">
        <f>IFERROR(IFERROR(VLOOKUP(I14181,'DE-PARA'!B:D,3,0),VLOOKUP(I14181,'DE-PARA'!C:D,2,0)),"NÃO ENCONTRADO")</f>
        <v>Materiais</v>
      </c>
      <c r="L14181" s="56" t="str">
        <f>VLOOKUP(K14181,'Base -Receita-Despesa'!$B:$AS,1,FALSE)</f>
        <v>Materiais</v>
      </c>
    </row>
    <row r="14182" spans="1:12" x14ac:dyDescent="0.3">
      <c r="A14182" s="286" t="str">
        <f t="shared" si="442"/>
        <v>2019</v>
      </c>
      <c r="B14182" s="205" t="s">
        <v>679</v>
      </c>
      <c r="C14182" s="205" t="s">
        <v>680</v>
      </c>
      <c r="D14182" s="72" t="str">
        <f t="shared" si="443"/>
        <v>nov/2019</v>
      </c>
      <c r="E14182" s="206">
        <v>43782</v>
      </c>
      <c r="F14182" s="205">
        <v>807474</v>
      </c>
      <c r="G14182" s="205" t="s">
        <v>314</v>
      </c>
      <c r="H14182" s="207" t="s">
        <v>2356</v>
      </c>
      <c r="I14182" s="207" t="s">
        <v>237</v>
      </c>
      <c r="J14182" s="208">
        <v>-1620</v>
      </c>
      <c r="K14182" s="79" t="str">
        <f>IFERROR(IFERROR(VLOOKUP(I14182,'DE-PARA'!B:D,3,0),VLOOKUP(I14182,'DE-PARA'!C:D,2,0)),"NÃO ENCONTRADO")</f>
        <v>Materiais</v>
      </c>
      <c r="L14182" s="56" t="str">
        <f>VLOOKUP(K14182,'Base -Receita-Despesa'!$B:$AS,1,FALSE)</f>
        <v>Materiais</v>
      </c>
    </row>
    <row r="14183" spans="1:12" x14ac:dyDescent="0.3">
      <c r="A14183" s="286" t="str">
        <f t="shared" si="442"/>
        <v>2019</v>
      </c>
      <c r="B14183" s="205" t="s">
        <v>679</v>
      </c>
      <c r="C14183" s="205" t="s">
        <v>680</v>
      </c>
      <c r="D14183" s="72" t="str">
        <f t="shared" si="443"/>
        <v>nov/2019</v>
      </c>
      <c r="E14183" s="206">
        <v>43782</v>
      </c>
      <c r="F14183" s="205">
        <v>805853</v>
      </c>
      <c r="G14183" s="205" t="s">
        <v>310</v>
      </c>
      <c r="H14183" s="207" t="s">
        <v>2356</v>
      </c>
      <c r="I14183" s="207" t="s">
        <v>237</v>
      </c>
      <c r="J14183" s="208">
        <v>-13891</v>
      </c>
      <c r="K14183" s="79" t="str">
        <f>IFERROR(IFERROR(VLOOKUP(I14183,'DE-PARA'!B:D,3,0),VLOOKUP(I14183,'DE-PARA'!C:D,2,0)),"NÃO ENCONTRADO")</f>
        <v>Materiais</v>
      </c>
      <c r="L14183" s="56" t="str">
        <f>VLOOKUP(K14183,'Base -Receita-Despesa'!$B:$AS,1,FALSE)</f>
        <v>Materiais</v>
      </c>
    </row>
    <row r="14184" spans="1:12" x14ac:dyDescent="0.3">
      <c r="A14184" s="286" t="str">
        <f t="shared" si="442"/>
        <v>2019</v>
      </c>
      <c r="B14184" s="205" t="s">
        <v>679</v>
      </c>
      <c r="C14184" s="205" t="s">
        <v>680</v>
      </c>
      <c r="D14184" s="72" t="str">
        <f t="shared" si="443"/>
        <v>nov/2019</v>
      </c>
      <c r="E14184" s="206">
        <v>43782</v>
      </c>
      <c r="F14184" s="205">
        <v>805853</v>
      </c>
      <c r="G14184" s="205" t="s">
        <v>314</v>
      </c>
      <c r="H14184" s="207" t="s">
        <v>2356</v>
      </c>
      <c r="I14184" s="207" t="s">
        <v>237</v>
      </c>
      <c r="J14184" s="208">
        <v>-13891</v>
      </c>
      <c r="K14184" s="79" t="str">
        <f>IFERROR(IFERROR(VLOOKUP(I14184,'DE-PARA'!B:D,3,0),VLOOKUP(I14184,'DE-PARA'!C:D,2,0)),"NÃO ENCONTRADO")</f>
        <v>Materiais</v>
      </c>
      <c r="L14184" s="56" t="str">
        <f>VLOOKUP(K14184,'Base -Receita-Despesa'!$B:$AS,1,FALSE)</f>
        <v>Materiais</v>
      </c>
    </row>
    <row r="14185" spans="1:12" x14ac:dyDescent="0.3">
      <c r="A14185" s="286" t="str">
        <f t="shared" si="442"/>
        <v>2019</v>
      </c>
      <c r="B14185" s="205" t="s">
        <v>679</v>
      </c>
      <c r="C14185" s="205" t="s">
        <v>680</v>
      </c>
      <c r="D14185" s="72" t="str">
        <f t="shared" si="443"/>
        <v>nov/2019</v>
      </c>
      <c r="E14185" s="206">
        <v>43782</v>
      </c>
      <c r="F14185" s="205">
        <v>1539</v>
      </c>
      <c r="G14185" s="205" t="s">
        <v>284</v>
      </c>
      <c r="H14185" s="207" t="s">
        <v>2362</v>
      </c>
      <c r="I14185" s="207" t="s">
        <v>238</v>
      </c>
      <c r="J14185" s="208">
        <v>-3424.7</v>
      </c>
      <c r="K14185" s="79" t="str">
        <f>IFERROR(IFERROR(VLOOKUP(I14185,'DE-PARA'!B:D,3,0),VLOOKUP(I14185,'DE-PARA'!C:D,2,0)),"NÃO ENCONTRADO")</f>
        <v>Materiais</v>
      </c>
      <c r="L14185" s="56" t="str">
        <f>VLOOKUP(K14185,'Base -Receita-Despesa'!$B:$AS,1,FALSE)</f>
        <v>Materiais</v>
      </c>
    </row>
    <row r="14186" spans="1:12" x14ac:dyDescent="0.3">
      <c r="A14186" s="286" t="str">
        <f t="shared" si="442"/>
        <v>2019</v>
      </c>
      <c r="B14186" s="205" t="s">
        <v>679</v>
      </c>
      <c r="C14186" s="205" t="s">
        <v>680</v>
      </c>
      <c r="D14186" s="72" t="str">
        <f t="shared" si="443"/>
        <v>nov/2019</v>
      </c>
      <c r="E14186" s="206">
        <v>43782</v>
      </c>
      <c r="F14186" s="205">
        <v>1567</v>
      </c>
      <c r="G14186" s="205" t="s">
        <v>300</v>
      </c>
      <c r="H14186" s="207" t="s">
        <v>2362</v>
      </c>
      <c r="I14186" s="207" t="s">
        <v>238</v>
      </c>
      <c r="J14186" s="208">
        <v>-2499.4899999999998</v>
      </c>
      <c r="K14186" s="79" t="str">
        <f>IFERROR(IFERROR(VLOOKUP(I14186,'DE-PARA'!B:D,3,0),VLOOKUP(I14186,'DE-PARA'!C:D,2,0)),"NÃO ENCONTRADO")</f>
        <v>Materiais</v>
      </c>
      <c r="L14186" s="56" t="str">
        <f>VLOOKUP(K14186,'Base -Receita-Despesa'!$B:$AS,1,FALSE)</f>
        <v>Materiais</v>
      </c>
    </row>
    <row r="14187" spans="1:12" x14ac:dyDescent="0.3">
      <c r="A14187" s="286" t="str">
        <f t="shared" si="442"/>
        <v>2019</v>
      </c>
      <c r="B14187" s="205" t="s">
        <v>679</v>
      </c>
      <c r="C14187" s="205" t="s">
        <v>680</v>
      </c>
      <c r="D14187" s="72" t="str">
        <f t="shared" si="443"/>
        <v>nov/2019</v>
      </c>
      <c r="E14187" s="206">
        <v>43782</v>
      </c>
      <c r="F14187" s="205">
        <v>1566</v>
      </c>
      <c r="G14187" s="205" t="s">
        <v>284</v>
      </c>
      <c r="H14187" s="207" t="s">
        <v>2362</v>
      </c>
      <c r="I14187" s="207" t="s">
        <v>237</v>
      </c>
      <c r="J14187" s="208">
        <v>-2952.23</v>
      </c>
      <c r="K14187" s="79" t="str">
        <f>IFERROR(IFERROR(VLOOKUP(I14187,'DE-PARA'!B:D,3,0),VLOOKUP(I14187,'DE-PARA'!C:D,2,0)),"NÃO ENCONTRADO")</f>
        <v>Materiais</v>
      </c>
      <c r="L14187" s="56" t="str">
        <f>VLOOKUP(K14187,'Base -Receita-Despesa'!$B:$AS,1,FALSE)</f>
        <v>Materiais</v>
      </c>
    </row>
    <row r="14188" spans="1:12" x14ac:dyDescent="0.3">
      <c r="A14188" s="286" t="str">
        <f t="shared" si="442"/>
        <v>2019</v>
      </c>
      <c r="B14188" s="205" t="s">
        <v>679</v>
      </c>
      <c r="C14188" s="205" t="s">
        <v>680</v>
      </c>
      <c r="D14188" s="72" t="str">
        <f t="shared" si="443"/>
        <v>nov/2019</v>
      </c>
      <c r="E14188" s="206">
        <v>43782</v>
      </c>
      <c r="F14188" s="205">
        <v>1538</v>
      </c>
      <c r="G14188" s="205" t="s">
        <v>286</v>
      </c>
      <c r="H14188" s="207" t="s">
        <v>2362</v>
      </c>
      <c r="I14188" s="207" t="s">
        <v>237</v>
      </c>
      <c r="J14188" s="208">
        <v>-4560.1499999999996</v>
      </c>
      <c r="K14188" s="79" t="str">
        <f>IFERROR(IFERROR(VLOOKUP(I14188,'DE-PARA'!B:D,3,0),VLOOKUP(I14188,'DE-PARA'!C:D,2,0)),"NÃO ENCONTRADO")</f>
        <v>Materiais</v>
      </c>
      <c r="L14188" s="56" t="str">
        <f>VLOOKUP(K14188,'Base -Receita-Despesa'!$B:$AS,1,FALSE)</f>
        <v>Materiais</v>
      </c>
    </row>
    <row r="14189" spans="1:12" x14ac:dyDescent="0.3">
      <c r="A14189" s="286" t="str">
        <f t="shared" si="442"/>
        <v>2019</v>
      </c>
      <c r="B14189" s="205" t="s">
        <v>679</v>
      </c>
      <c r="C14189" s="205" t="s">
        <v>680</v>
      </c>
      <c r="D14189" s="72" t="str">
        <f t="shared" si="443"/>
        <v>nov/2019</v>
      </c>
      <c r="E14189" s="206">
        <v>43782</v>
      </c>
      <c r="F14189" s="205">
        <v>1614</v>
      </c>
      <c r="G14189" s="205" t="s">
        <v>284</v>
      </c>
      <c r="H14189" s="207" t="s">
        <v>2362</v>
      </c>
      <c r="I14189" s="207" t="s">
        <v>238</v>
      </c>
      <c r="J14189" s="207">
        <v>-120.75</v>
      </c>
      <c r="K14189" s="79" t="str">
        <f>IFERROR(IFERROR(VLOOKUP(I14189,'DE-PARA'!B:D,3,0),VLOOKUP(I14189,'DE-PARA'!C:D,2,0)),"NÃO ENCONTRADO")</f>
        <v>Materiais</v>
      </c>
      <c r="L14189" s="56" t="str">
        <f>VLOOKUP(K14189,'Base -Receita-Despesa'!$B:$AS,1,FALSE)</f>
        <v>Materiais</v>
      </c>
    </row>
    <row r="14190" spans="1:12" x14ac:dyDescent="0.3">
      <c r="A14190" s="286" t="str">
        <f t="shared" si="442"/>
        <v>2019</v>
      </c>
      <c r="B14190" s="205" t="s">
        <v>679</v>
      </c>
      <c r="C14190" s="205" t="s">
        <v>680</v>
      </c>
      <c r="D14190" s="72" t="str">
        <f t="shared" si="443"/>
        <v>nov/2019</v>
      </c>
      <c r="E14190" s="206">
        <v>43782</v>
      </c>
      <c r="F14190" s="205">
        <v>1613</v>
      </c>
      <c r="G14190" s="205" t="s">
        <v>284</v>
      </c>
      <c r="H14190" s="207" t="s">
        <v>2362</v>
      </c>
      <c r="I14190" s="207" t="s">
        <v>238</v>
      </c>
      <c r="J14190" s="208">
        <v>-2924.74</v>
      </c>
      <c r="K14190" s="79" t="str">
        <f>IFERROR(IFERROR(VLOOKUP(I14190,'DE-PARA'!B:D,3,0),VLOOKUP(I14190,'DE-PARA'!C:D,2,0)),"NÃO ENCONTRADO")</f>
        <v>Materiais</v>
      </c>
      <c r="L14190" s="56" t="str">
        <f>VLOOKUP(K14190,'Base -Receita-Despesa'!$B:$AS,1,FALSE)</f>
        <v>Materiais</v>
      </c>
    </row>
    <row r="14191" spans="1:12" x14ac:dyDescent="0.3">
      <c r="A14191" s="286" t="str">
        <f t="shared" si="442"/>
        <v>2019</v>
      </c>
      <c r="B14191" s="205" t="s">
        <v>679</v>
      </c>
      <c r="C14191" s="205" t="s">
        <v>680</v>
      </c>
      <c r="D14191" s="72" t="str">
        <f t="shared" si="443"/>
        <v>nov/2019</v>
      </c>
      <c r="E14191" s="206">
        <v>43782</v>
      </c>
      <c r="F14191" s="205">
        <v>1628</v>
      </c>
      <c r="G14191" s="205" t="s">
        <v>284</v>
      </c>
      <c r="H14191" s="207" t="s">
        <v>2362</v>
      </c>
      <c r="I14191" s="207" t="s">
        <v>238</v>
      </c>
      <c r="J14191" s="207">
        <v>-428.04</v>
      </c>
      <c r="K14191" s="79" t="str">
        <f>IFERROR(IFERROR(VLOOKUP(I14191,'DE-PARA'!B:D,3,0),VLOOKUP(I14191,'DE-PARA'!C:D,2,0)),"NÃO ENCONTRADO")</f>
        <v>Materiais</v>
      </c>
      <c r="L14191" s="56" t="str">
        <f>VLOOKUP(K14191,'Base -Receita-Despesa'!$B:$AS,1,FALSE)</f>
        <v>Materiais</v>
      </c>
    </row>
    <row r="14192" spans="1:12" x14ac:dyDescent="0.3">
      <c r="A14192" s="286" t="str">
        <f t="shared" si="442"/>
        <v>2019</v>
      </c>
      <c r="B14192" s="205" t="s">
        <v>679</v>
      </c>
      <c r="C14192" s="205" t="s">
        <v>680</v>
      </c>
      <c r="D14192" s="72" t="str">
        <f t="shared" si="443"/>
        <v>nov/2019</v>
      </c>
      <c r="E14192" s="206">
        <v>43782</v>
      </c>
      <c r="F14192" s="205">
        <v>19371</v>
      </c>
      <c r="G14192" s="205" t="s">
        <v>284</v>
      </c>
      <c r="H14192" s="207" t="s">
        <v>386</v>
      </c>
      <c r="I14192" s="207" t="s">
        <v>237</v>
      </c>
      <c r="J14192" s="208">
        <v>-2789.12</v>
      </c>
      <c r="K14192" s="79" t="str">
        <f>IFERROR(IFERROR(VLOOKUP(I14192,'DE-PARA'!B:D,3,0),VLOOKUP(I14192,'DE-PARA'!C:D,2,0)),"NÃO ENCONTRADO")</f>
        <v>Materiais</v>
      </c>
      <c r="L14192" s="56" t="str">
        <f>VLOOKUP(K14192,'Base -Receita-Despesa'!$B:$AS,1,FALSE)</f>
        <v>Materiais</v>
      </c>
    </row>
    <row r="14193" spans="1:12" x14ac:dyDescent="0.3">
      <c r="A14193" s="286" t="str">
        <f t="shared" si="442"/>
        <v>2019</v>
      </c>
      <c r="B14193" s="205" t="s">
        <v>679</v>
      </c>
      <c r="C14193" s="205" t="s">
        <v>680</v>
      </c>
      <c r="D14193" s="72" t="str">
        <f t="shared" si="443"/>
        <v>nov/2019</v>
      </c>
      <c r="E14193" s="206">
        <v>43782</v>
      </c>
      <c r="F14193" s="205">
        <v>19420</v>
      </c>
      <c r="G14193" s="205" t="s">
        <v>284</v>
      </c>
      <c r="H14193" s="207" t="s">
        <v>386</v>
      </c>
      <c r="I14193" s="207" t="s">
        <v>237</v>
      </c>
      <c r="J14193" s="208">
        <v>-27824.66</v>
      </c>
      <c r="K14193" s="79" t="str">
        <f>IFERROR(IFERROR(VLOOKUP(I14193,'DE-PARA'!B:D,3,0),VLOOKUP(I14193,'DE-PARA'!C:D,2,0)),"NÃO ENCONTRADO")</f>
        <v>Materiais</v>
      </c>
      <c r="L14193" s="56" t="str">
        <f>VLOOKUP(K14193,'Base -Receita-Despesa'!$B:$AS,1,FALSE)</f>
        <v>Materiais</v>
      </c>
    </row>
    <row r="14194" spans="1:12" x14ac:dyDescent="0.3">
      <c r="A14194" s="286" t="str">
        <f t="shared" si="442"/>
        <v>2019</v>
      </c>
      <c r="B14194" s="205" t="s">
        <v>679</v>
      </c>
      <c r="C14194" s="205" t="s">
        <v>680</v>
      </c>
      <c r="D14194" s="72" t="str">
        <f t="shared" si="443"/>
        <v>nov/2019</v>
      </c>
      <c r="E14194" s="206">
        <v>43782</v>
      </c>
      <c r="F14194" s="205">
        <v>12783</v>
      </c>
      <c r="G14194" s="205" t="s">
        <v>290</v>
      </c>
      <c r="H14194" s="207" t="s">
        <v>2436</v>
      </c>
      <c r="I14194" s="207" t="s">
        <v>238</v>
      </c>
      <c r="J14194" s="208">
        <v>-1158.33</v>
      </c>
      <c r="K14194" s="79" t="str">
        <f>IFERROR(IFERROR(VLOOKUP(I14194,'DE-PARA'!B:D,3,0),VLOOKUP(I14194,'DE-PARA'!C:D,2,0)),"NÃO ENCONTRADO")</f>
        <v>Materiais</v>
      </c>
      <c r="L14194" s="56" t="str">
        <f>VLOOKUP(K14194,'Base -Receita-Despesa'!$B:$AS,1,FALSE)</f>
        <v>Materiais</v>
      </c>
    </row>
    <row r="14195" spans="1:12" x14ac:dyDescent="0.3">
      <c r="A14195" s="286" t="str">
        <f t="shared" si="442"/>
        <v>2019</v>
      </c>
      <c r="B14195" s="205" t="s">
        <v>679</v>
      </c>
      <c r="C14195" s="205" t="s">
        <v>680</v>
      </c>
      <c r="D14195" s="72" t="str">
        <f t="shared" si="443"/>
        <v>nov/2019</v>
      </c>
      <c r="E14195" s="206">
        <v>43782</v>
      </c>
      <c r="F14195" s="205">
        <v>12799</v>
      </c>
      <c r="G14195" s="205" t="s">
        <v>290</v>
      </c>
      <c r="H14195" s="207" t="s">
        <v>2436</v>
      </c>
      <c r="I14195" s="207" t="s">
        <v>238</v>
      </c>
      <c r="J14195" s="208">
        <v>-1356.67</v>
      </c>
      <c r="K14195" s="79" t="str">
        <f>IFERROR(IFERROR(VLOOKUP(I14195,'DE-PARA'!B:D,3,0),VLOOKUP(I14195,'DE-PARA'!C:D,2,0)),"NÃO ENCONTRADO")</f>
        <v>Materiais</v>
      </c>
      <c r="L14195" s="56" t="str">
        <f>VLOOKUP(K14195,'Base -Receita-Despesa'!$B:$AS,1,FALSE)</f>
        <v>Materiais</v>
      </c>
    </row>
    <row r="14196" spans="1:12" x14ac:dyDescent="0.3">
      <c r="A14196" s="286" t="str">
        <f t="shared" si="442"/>
        <v>2019</v>
      </c>
      <c r="B14196" s="205" t="s">
        <v>679</v>
      </c>
      <c r="C14196" s="205" t="s">
        <v>680</v>
      </c>
      <c r="D14196" s="72" t="str">
        <f t="shared" si="443"/>
        <v>nov/2019</v>
      </c>
      <c r="E14196" s="206">
        <v>43782</v>
      </c>
      <c r="F14196" s="205">
        <v>201916034</v>
      </c>
      <c r="G14196" s="205" t="s">
        <v>284</v>
      </c>
      <c r="H14196" s="207" t="s">
        <v>2437</v>
      </c>
      <c r="I14196" s="207" t="s">
        <v>118</v>
      </c>
      <c r="J14196" s="207">
        <v>-448.91</v>
      </c>
      <c r="K14196" s="79" t="str">
        <f>IFERROR(IFERROR(VLOOKUP(I14196,'DE-PARA'!B:D,3,0),VLOOKUP(I14196,'DE-PARA'!C:D,2,0)),"NÃO ENCONTRADO")</f>
        <v>Serviços</v>
      </c>
      <c r="L14196" s="56" t="str">
        <f>VLOOKUP(K14196,'Base -Receita-Despesa'!$B:$AS,1,FALSE)</f>
        <v>Serviços</v>
      </c>
    </row>
    <row r="14197" spans="1:12" x14ac:dyDescent="0.3">
      <c r="A14197" s="286" t="str">
        <f t="shared" si="442"/>
        <v>2019</v>
      </c>
      <c r="B14197" s="205" t="s">
        <v>679</v>
      </c>
      <c r="C14197" s="205" t="s">
        <v>680</v>
      </c>
      <c r="D14197" s="72" t="str">
        <f t="shared" si="443"/>
        <v>nov/2019</v>
      </c>
      <c r="E14197" s="206">
        <v>43782</v>
      </c>
      <c r="F14197" s="205">
        <v>201916034</v>
      </c>
      <c r="G14197" s="205" t="s">
        <v>284</v>
      </c>
      <c r="H14197" s="207" t="s">
        <v>2437</v>
      </c>
      <c r="I14197" s="207" t="s">
        <v>189</v>
      </c>
      <c r="J14197" s="207">
        <v>-33.74</v>
      </c>
      <c r="K14197" s="79" t="str">
        <f>IFERROR(IFERROR(VLOOKUP(I14197,'DE-PARA'!B:D,3,0),VLOOKUP(I14197,'DE-PARA'!C:D,2,0)),"NÃO ENCONTRADO")</f>
        <v>Outras Saídas</v>
      </c>
      <c r="L14197" s="56" t="str">
        <f>VLOOKUP(K14197,'Base -Receita-Despesa'!$B:$AS,1,FALSE)</f>
        <v>Outras Saídas</v>
      </c>
    </row>
    <row r="14198" spans="1:12" x14ac:dyDescent="0.3">
      <c r="A14198" s="286" t="str">
        <f t="shared" si="442"/>
        <v>2019</v>
      </c>
      <c r="B14198" s="205" t="s">
        <v>679</v>
      </c>
      <c r="C14198" s="205" t="s">
        <v>680</v>
      </c>
      <c r="D14198" s="72" t="str">
        <f t="shared" si="443"/>
        <v>nov/2019</v>
      </c>
      <c r="E14198" s="206">
        <v>43782</v>
      </c>
      <c r="F14198" s="205">
        <v>201919848</v>
      </c>
      <c r="G14198" s="205" t="s">
        <v>284</v>
      </c>
      <c r="H14198" s="207" t="s">
        <v>2437</v>
      </c>
      <c r="I14198" s="207" t="s">
        <v>118</v>
      </c>
      <c r="J14198" s="207">
        <v>-448.91</v>
      </c>
      <c r="K14198" s="79" t="str">
        <f>IFERROR(IFERROR(VLOOKUP(I14198,'DE-PARA'!B:D,3,0),VLOOKUP(I14198,'DE-PARA'!C:D,2,0)),"NÃO ENCONTRADO")</f>
        <v>Serviços</v>
      </c>
      <c r="L14198" s="56" t="str">
        <f>VLOOKUP(K14198,'Base -Receita-Despesa'!$B:$AS,1,FALSE)</f>
        <v>Serviços</v>
      </c>
    </row>
    <row r="14199" spans="1:12" x14ac:dyDescent="0.3">
      <c r="A14199" s="286" t="str">
        <f t="shared" ref="A14199:A14262" si="444">IF(K14199="NÃO ENCONTRADO",0,RIGHT(D14199,4))</f>
        <v>2019</v>
      </c>
      <c r="B14199" s="205" t="s">
        <v>679</v>
      </c>
      <c r="C14199" s="205" t="s">
        <v>680</v>
      </c>
      <c r="D14199" s="72" t="str">
        <f t="shared" si="443"/>
        <v>nov/2019</v>
      </c>
      <c r="E14199" s="206">
        <v>43782</v>
      </c>
      <c r="F14199" s="205">
        <v>201919848</v>
      </c>
      <c r="G14199" s="205" t="s">
        <v>284</v>
      </c>
      <c r="H14199" s="207" t="s">
        <v>2437</v>
      </c>
      <c r="I14199" s="207" t="s">
        <v>189</v>
      </c>
      <c r="J14199" s="207">
        <v>-29.04</v>
      </c>
      <c r="K14199" s="79" t="str">
        <f>IFERROR(IFERROR(VLOOKUP(I14199,'DE-PARA'!B:D,3,0),VLOOKUP(I14199,'DE-PARA'!C:D,2,0)),"NÃO ENCONTRADO")</f>
        <v>Outras Saídas</v>
      </c>
      <c r="L14199" s="56" t="str">
        <f>VLOOKUP(K14199,'Base -Receita-Despesa'!$B:$AS,1,FALSE)</f>
        <v>Outras Saídas</v>
      </c>
    </row>
    <row r="14200" spans="1:12" x14ac:dyDescent="0.3">
      <c r="A14200" s="286" t="str">
        <f t="shared" si="444"/>
        <v>2019</v>
      </c>
      <c r="B14200" s="205" t="s">
        <v>679</v>
      </c>
      <c r="C14200" s="205" t="s">
        <v>680</v>
      </c>
      <c r="D14200" s="72" t="str">
        <f t="shared" si="443"/>
        <v>nov/2019</v>
      </c>
      <c r="E14200" s="206">
        <v>43782</v>
      </c>
      <c r="F14200" s="205">
        <v>201927549</v>
      </c>
      <c r="G14200" s="205" t="s">
        <v>284</v>
      </c>
      <c r="H14200" s="207" t="s">
        <v>2437</v>
      </c>
      <c r="I14200" s="207" t="s">
        <v>118</v>
      </c>
      <c r="J14200" s="207">
        <v>-448.91</v>
      </c>
      <c r="K14200" s="79" t="str">
        <f>IFERROR(IFERROR(VLOOKUP(I14200,'DE-PARA'!B:D,3,0),VLOOKUP(I14200,'DE-PARA'!C:D,2,0)),"NÃO ENCONTRADO")</f>
        <v>Serviços</v>
      </c>
      <c r="L14200" s="56" t="str">
        <f>VLOOKUP(K14200,'Base -Receita-Despesa'!$B:$AS,1,FALSE)</f>
        <v>Serviços</v>
      </c>
    </row>
    <row r="14201" spans="1:12" x14ac:dyDescent="0.3">
      <c r="A14201" s="286" t="str">
        <f t="shared" si="444"/>
        <v>2019</v>
      </c>
      <c r="B14201" s="205" t="s">
        <v>679</v>
      </c>
      <c r="C14201" s="205" t="s">
        <v>680</v>
      </c>
      <c r="D14201" s="72" t="str">
        <f t="shared" si="443"/>
        <v>nov/2019</v>
      </c>
      <c r="E14201" s="206">
        <v>43782</v>
      </c>
      <c r="F14201" s="205">
        <v>201927549</v>
      </c>
      <c r="G14201" s="205" t="s">
        <v>284</v>
      </c>
      <c r="H14201" s="207" t="s">
        <v>2437</v>
      </c>
      <c r="I14201" s="207" t="s">
        <v>189</v>
      </c>
      <c r="J14201" s="207">
        <v>-17.739999999999998</v>
      </c>
      <c r="K14201" s="79" t="str">
        <f>IFERROR(IFERROR(VLOOKUP(I14201,'DE-PARA'!B:D,3,0),VLOOKUP(I14201,'DE-PARA'!C:D,2,0)),"NÃO ENCONTRADO")</f>
        <v>Outras Saídas</v>
      </c>
      <c r="L14201" s="56" t="str">
        <f>VLOOKUP(K14201,'Base -Receita-Despesa'!$B:$AS,1,FALSE)</f>
        <v>Outras Saídas</v>
      </c>
    </row>
    <row r="14202" spans="1:12" x14ac:dyDescent="0.3">
      <c r="A14202" s="286" t="str">
        <f t="shared" si="444"/>
        <v>2019</v>
      </c>
      <c r="B14202" s="205" t="s">
        <v>679</v>
      </c>
      <c r="C14202" s="205" t="s">
        <v>680</v>
      </c>
      <c r="D14202" s="72" t="str">
        <f t="shared" si="443"/>
        <v>nov/2019</v>
      </c>
      <c r="E14202" s="206">
        <v>43782</v>
      </c>
      <c r="F14202" s="205">
        <v>201931208</v>
      </c>
      <c r="G14202" s="205" t="s">
        <v>284</v>
      </c>
      <c r="H14202" s="207" t="s">
        <v>2437</v>
      </c>
      <c r="I14202" s="207" t="s">
        <v>118</v>
      </c>
      <c r="J14202" s="207">
        <v>-448.91</v>
      </c>
      <c r="K14202" s="79" t="str">
        <f>IFERROR(IFERROR(VLOOKUP(I14202,'DE-PARA'!B:D,3,0),VLOOKUP(I14202,'DE-PARA'!C:D,2,0)),"NÃO ENCONTRADO")</f>
        <v>Serviços</v>
      </c>
      <c r="L14202" s="56" t="str">
        <f>VLOOKUP(K14202,'Base -Receita-Despesa'!$B:$AS,1,FALSE)</f>
        <v>Serviços</v>
      </c>
    </row>
    <row r="14203" spans="1:12" x14ac:dyDescent="0.3">
      <c r="A14203" s="286" t="str">
        <f t="shared" si="444"/>
        <v>2019</v>
      </c>
      <c r="B14203" s="205" t="s">
        <v>679</v>
      </c>
      <c r="C14203" s="205" t="s">
        <v>680</v>
      </c>
      <c r="D14203" s="72" t="str">
        <f t="shared" si="443"/>
        <v>nov/2019</v>
      </c>
      <c r="E14203" s="206">
        <v>43782</v>
      </c>
      <c r="F14203" s="205">
        <v>201931208</v>
      </c>
      <c r="G14203" s="205" t="s">
        <v>284</v>
      </c>
      <c r="H14203" s="207" t="s">
        <v>2437</v>
      </c>
      <c r="I14203" s="207" t="s">
        <v>189</v>
      </c>
      <c r="J14203" s="207">
        <v>-13.03</v>
      </c>
      <c r="K14203" s="79" t="str">
        <f>IFERROR(IFERROR(VLOOKUP(I14203,'DE-PARA'!B:D,3,0),VLOOKUP(I14203,'DE-PARA'!C:D,2,0)),"NÃO ENCONTRADO")</f>
        <v>Outras Saídas</v>
      </c>
      <c r="L14203" s="56" t="str">
        <f>VLOOKUP(K14203,'Base -Receita-Despesa'!$B:$AS,1,FALSE)</f>
        <v>Outras Saídas</v>
      </c>
    </row>
    <row r="14204" spans="1:12" x14ac:dyDescent="0.3">
      <c r="A14204" s="286" t="str">
        <f t="shared" si="444"/>
        <v>2019</v>
      </c>
      <c r="B14204" s="205" t="s">
        <v>679</v>
      </c>
      <c r="C14204" s="205" t="s">
        <v>680</v>
      </c>
      <c r="D14204" s="72" t="str">
        <f t="shared" si="443"/>
        <v>nov/2019</v>
      </c>
      <c r="E14204" s="206">
        <v>43782</v>
      </c>
      <c r="F14204" s="205">
        <v>198402</v>
      </c>
      <c r="G14204" s="205" t="s">
        <v>284</v>
      </c>
      <c r="H14204" s="207" t="s">
        <v>2438</v>
      </c>
      <c r="I14204" s="207" t="s">
        <v>261</v>
      </c>
      <c r="J14204" s="207">
        <v>-647.55999999999995</v>
      </c>
      <c r="K14204" s="79" t="str">
        <f>IFERROR(IFERROR(VLOOKUP(I14204,'DE-PARA'!B:D,3,0),VLOOKUP(I14204,'DE-PARA'!C:D,2,0)),"NÃO ENCONTRADO")</f>
        <v>Serviços</v>
      </c>
      <c r="L14204" s="56" t="str">
        <f>VLOOKUP(K14204,'Base -Receita-Despesa'!$B:$AS,1,FALSE)</f>
        <v>Serviços</v>
      </c>
    </row>
    <row r="14205" spans="1:12" x14ac:dyDescent="0.3">
      <c r="A14205" s="286" t="str">
        <f t="shared" si="444"/>
        <v>2019</v>
      </c>
      <c r="B14205" s="205" t="s">
        <v>679</v>
      </c>
      <c r="C14205" s="205" t="s">
        <v>680</v>
      </c>
      <c r="D14205" s="72" t="str">
        <f t="shared" si="443"/>
        <v>nov/2019</v>
      </c>
      <c r="E14205" s="206">
        <v>43782</v>
      </c>
      <c r="F14205" s="205" t="s">
        <v>209</v>
      </c>
      <c r="G14205" s="205" t="s">
        <v>284</v>
      </c>
      <c r="H14205" s="207" t="s">
        <v>295</v>
      </c>
      <c r="I14205" s="207" t="s">
        <v>130</v>
      </c>
      <c r="J14205" s="207">
        <v>-9.5</v>
      </c>
      <c r="K14205" s="79" t="str">
        <f>IFERROR(IFERROR(VLOOKUP(I14205,'DE-PARA'!B:D,3,0),VLOOKUP(I14205,'DE-PARA'!C:D,2,0)),"NÃO ENCONTRADO")</f>
        <v>Outras Saídas</v>
      </c>
      <c r="L14205" s="56" t="str">
        <f>VLOOKUP(K14205,'Base -Receita-Despesa'!$B:$AS,1,FALSE)</f>
        <v>Outras Saídas</v>
      </c>
    </row>
    <row r="14206" spans="1:12" x14ac:dyDescent="0.3">
      <c r="A14206" s="286" t="str">
        <f t="shared" si="444"/>
        <v>2019</v>
      </c>
      <c r="B14206" s="205" t="s">
        <v>679</v>
      </c>
      <c r="C14206" s="205" t="s">
        <v>680</v>
      </c>
      <c r="D14206" s="72" t="str">
        <f t="shared" si="443"/>
        <v>nov/2019</v>
      </c>
      <c r="E14206" s="206">
        <v>43782</v>
      </c>
      <c r="F14206" s="205" t="s">
        <v>209</v>
      </c>
      <c r="G14206" s="205" t="s">
        <v>284</v>
      </c>
      <c r="H14206" s="207" t="s">
        <v>295</v>
      </c>
      <c r="I14206" s="207" t="s">
        <v>130</v>
      </c>
      <c r="J14206" s="207">
        <v>-9.5</v>
      </c>
      <c r="K14206" s="79" t="str">
        <f>IFERROR(IFERROR(VLOOKUP(I14206,'DE-PARA'!B:D,3,0),VLOOKUP(I14206,'DE-PARA'!C:D,2,0)),"NÃO ENCONTRADO")</f>
        <v>Outras Saídas</v>
      </c>
      <c r="L14206" s="56" t="str">
        <f>VLOOKUP(K14206,'Base -Receita-Despesa'!$B:$AS,1,FALSE)</f>
        <v>Outras Saídas</v>
      </c>
    </row>
    <row r="14207" spans="1:12" x14ac:dyDescent="0.3">
      <c r="A14207" s="286" t="str">
        <f t="shared" si="444"/>
        <v>2019</v>
      </c>
      <c r="B14207" s="205" t="s">
        <v>679</v>
      </c>
      <c r="C14207" s="205" t="s">
        <v>680</v>
      </c>
      <c r="D14207" s="72" t="str">
        <f t="shared" si="443"/>
        <v>nov/2019</v>
      </c>
      <c r="E14207" s="206">
        <v>43782</v>
      </c>
      <c r="F14207" s="205" t="s">
        <v>209</v>
      </c>
      <c r="G14207" s="205" t="s">
        <v>284</v>
      </c>
      <c r="H14207" s="207" t="s">
        <v>295</v>
      </c>
      <c r="I14207" s="207" t="s">
        <v>130</v>
      </c>
      <c r="J14207" s="207">
        <v>-9.5</v>
      </c>
      <c r="K14207" s="79" t="str">
        <f>IFERROR(IFERROR(VLOOKUP(I14207,'DE-PARA'!B:D,3,0),VLOOKUP(I14207,'DE-PARA'!C:D,2,0)),"NÃO ENCONTRADO")</f>
        <v>Outras Saídas</v>
      </c>
      <c r="L14207" s="56" t="str">
        <f>VLOOKUP(K14207,'Base -Receita-Despesa'!$B:$AS,1,FALSE)</f>
        <v>Outras Saídas</v>
      </c>
    </row>
    <row r="14208" spans="1:12" x14ac:dyDescent="0.3">
      <c r="A14208" s="286" t="str">
        <f t="shared" si="444"/>
        <v>2019</v>
      </c>
      <c r="B14208" s="205" t="s">
        <v>679</v>
      </c>
      <c r="C14208" s="205" t="s">
        <v>680</v>
      </c>
      <c r="D14208" s="72" t="str">
        <f t="shared" si="443"/>
        <v>nov/2019</v>
      </c>
      <c r="E14208" s="206">
        <v>43782</v>
      </c>
      <c r="F14208" s="205" t="s">
        <v>209</v>
      </c>
      <c r="G14208" s="205" t="s">
        <v>284</v>
      </c>
      <c r="H14208" s="207" t="s">
        <v>295</v>
      </c>
      <c r="I14208" s="207" t="s">
        <v>130</v>
      </c>
      <c r="J14208" s="207">
        <v>-9.5</v>
      </c>
      <c r="K14208" s="79" t="str">
        <f>IFERROR(IFERROR(VLOOKUP(I14208,'DE-PARA'!B:D,3,0),VLOOKUP(I14208,'DE-PARA'!C:D,2,0)),"NÃO ENCONTRADO")</f>
        <v>Outras Saídas</v>
      </c>
      <c r="L14208" s="56" t="str">
        <f>VLOOKUP(K14208,'Base -Receita-Despesa'!$B:$AS,1,FALSE)</f>
        <v>Outras Saídas</v>
      </c>
    </row>
    <row r="14209" spans="1:12" x14ac:dyDescent="0.3">
      <c r="A14209" s="286" t="str">
        <f t="shared" si="444"/>
        <v>2019</v>
      </c>
      <c r="B14209" s="205" t="s">
        <v>679</v>
      </c>
      <c r="C14209" s="205" t="s">
        <v>680</v>
      </c>
      <c r="D14209" s="72" t="str">
        <f t="shared" si="443"/>
        <v>nov/2019</v>
      </c>
      <c r="E14209" s="206">
        <v>43782</v>
      </c>
      <c r="F14209" s="205" t="s">
        <v>209</v>
      </c>
      <c r="G14209" s="205" t="s">
        <v>284</v>
      </c>
      <c r="H14209" s="207" t="s">
        <v>295</v>
      </c>
      <c r="I14209" s="207" t="s">
        <v>130</v>
      </c>
      <c r="J14209" s="207">
        <v>-9.5</v>
      </c>
      <c r="K14209" s="79" t="str">
        <f>IFERROR(IFERROR(VLOOKUP(I14209,'DE-PARA'!B:D,3,0),VLOOKUP(I14209,'DE-PARA'!C:D,2,0)),"NÃO ENCONTRADO")</f>
        <v>Outras Saídas</v>
      </c>
      <c r="L14209" s="56" t="str">
        <f>VLOOKUP(K14209,'Base -Receita-Despesa'!$B:$AS,1,FALSE)</f>
        <v>Outras Saídas</v>
      </c>
    </row>
    <row r="14210" spans="1:12" x14ac:dyDescent="0.3">
      <c r="A14210" s="286" t="str">
        <f t="shared" si="444"/>
        <v>2019</v>
      </c>
      <c r="B14210" s="205" t="s">
        <v>679</v>
      </c>
      <c r="C14210" s="205" t="s">
        <v>680</v>
      </c>
      <c r="D14210" s="72" t="str">
        <f t="shared" si="443"/>
        <v>nov/2019</v>
      </c>
      <c r="E14210" s="206">
        <v>43782</v>
      </c>
      <c r="F14210" s="205" t="s">
        <v>209</v>
      </c>
      <c r="G14210" s="205" t="s">
        <v>284</v>
      </c>
      <c r="H14210" s="207" t="s">
        <v>295</v>
      </c>
      <c r="I14210" s="207" t="s">
        <v>130</v>
      </c>
      <c r="J14210" s="207">
        <v>-9.5</v>
      </c>
      <c r="K14210" s="79" t="str">
        <f>IFERROR(IFERROR(VLOOKUP(I14210,'DE-PARA'!B:D,3,0),VLOOKUP(I14210,'DE-PARA'!C:D,2,0)),"NÃO ENCONTRADO")</f>
        <v>Outras Saídas</v>
      </c>
      <c r="L14210" s="56" t="str">
        <f>VLOOKUP(K14210,'Base -Receita-Despesa'!$B:$AS,1,FALSE)</f>
        <v>Outras Saídas</v>
      </c>
    </row>
    <row r="14211" spans="1:12" x14ac:dyDescent="0.3">
      <c r="A14211" s="286" t="str">
        <f t="shared" si="444"/>
        <v>2019</v>
      </c>
      <c r="B14211" s="205" t="s">
        <v>679</v>
      </c>
      <c r="C14211" s="205" t="s">
        <v>680</v>
      </c>
      <c r="D14211" s="72" t="str">
        <f t="shared" si="443"/>
        <v>nov/2019</v>
      </c>
      <c r="E14211" s="206">
        <v>43782</v>
      </c>
      <c r="F14211" s="205" t="s">
        <v>202</v>
      </c>
      <c r="G14211" s="205" t="s">
        <v>284</v>
      </c>
      <c r="H14211" s="207" t="s">
        <v>203</v>
      </c>
      <c r="I14211" s="207" t="s">
        <v>289</v>
      </c>
      <c r="J14211" s="208">
        <v>161841.56</v>
      </c>
      <c r="K14211" s="79" t="str">
        <f>IFERROR(IFERROR(VLOOKUP(I14211,'DE-PARA'!B:D,3,0),VLOOKUP(I14211,'DE-PARA'!C:D,2,0)),"NÃO ENCONTRADO")</f>
        <v>Entrada Conta Aplicação (+)</v>
      </c>
      <c r="L14211" s="56" t="str">
        <f>VLOOKUP(K14211,'Base -Receita-Despesa'!$B:$AS,1,FALSE)</f>
        <v>ENTRADA CONTA APLICAÇÃO (+)</v>
      </c>
    </row>
    <row r="14212" spans="1:12" x14ac:dyDescent="0.3">
      <c r="A14212" s="286" t="str">
        <f t="shared" si="444"/>
        <v>2019</v>
      </c>
      <c r="B14212" s="205" t="s">
        <v>679</v>
      </c>
      <c r="C14212" s="205" t="s">
        <v>680</v>
      </c>
      <c r="D14212" s="72" t="str">
        <f t="shared" ref="D14212:D14275" si="445">TEXT(E14212,"mmm/aaaa")</f>
        <v>nov/2019</v>
      </c>
      <c r="E14212" s="206">
        <v>43783</v>
      </c>
      <c r="F14212" s="205">
        <v>64392</v>
      </c>
      <c r="G14212" s="205" t="s">
        <v>300</v>
      </c>
      <c r="H14212" s="207" t="s">
        <v>1749</v>
      </c>
      <c r="I14212" s="207" t="s">
        <v>238</v>
      </c>
      <c r="J14212" s="207">
        <v>614.25</v>
      </c>
      <c r="K14212" s="79" t="str">
        <f>IFERROR(IFERROR(VLOOKUP(I14212,'DE-PARA'!B:D,3,0),VLOOKUP(I14212,'DE-PARA'!C:D,2,0)),"NÃO ENCONTRADO")</f>
        <v>Materiais</v>
      </c>
      <c r="L14212" s="56" t="str">
        <f>VLOOKUP(K14212,'Base -Receita-Despesa'!$B:$AS,1,FALSE)</f>
        <v>Materiais</v>
      </c>
    </row>
    <row r="14213" spans="1:12" x14ac:dyDescent="0.3">
      <c r="A14213" s="286" t="str">
        <f t="shared" si="444"/>
        <v>2019</v>
      </c>
      <c r="B14213" s="205" t="s">
        <v>679</v>
      </c>
      <c r="C14213" s="205" t="s">
        <v>680</v>
      </c>
      <c r="D14213" s="72" t="str">
        <f t="shared" si="445"/>
        <v>nov/2019</v>
      </c>
      <c r="E14213" s="206">
        <v>43783</v>
      </c>
      <c r="F14213" s="205">
        <v>64392</v>
      </c>
      <c r="G14213" s="205" t="s">
        <v>286</v>
      </c>
      <c r="H14213" s="207" t="s">
        <v>1749</v>
      </c>
      <c r="I14213" s="207" t="s">
        <v>238</v>
      </c>
      <c r="J14213" s="207">
        <v>614.25</v>
      </c>
      <c r="K14213" s="79" t="str">
        <f>IFERROR(IFERROR(VLOOKUP(I14213,'DE-PARA'!B:D,3,0),VLOOKUP(I14213,'DE-PARA'!C:D,2,0)),"NÃO ENCONTRADO")</f>
        <v>Materiais</v>
      </c>
      <c r="L14213" s="56" t="str">
        <f>VLOOKUP(K14213,'Base -Receita-Despesa'!$B:$AS,1,FALSE)</f>
        <v>Materiais</v>
      </c>
    </row>
    <row r="14214" spans="1:12" x14ac:dyDescent="0.3">
      <c r="A14214" s="286" t="str">
        <f t="shared" si="444"/>
        <v>2019</v>
      </c>
      <c r="B14214" s="205" t="s">
        <v>679</v>
      </c>
      <c r="C14214" s="205" t="s">
        <v>680</v>
      </c>
      <c r="D14214" s="72" t="str">
        <f t="shared" si="445"/>
        <v>nov/2019</v>
      </c>
      <c r="E14214" s="206">
        <v>43783</v>
      </c>
      <c r="F14214" s="205">
        <v>64393</v>
      </c>
      <c r="G14214" s="205" t="s">
        <v>300</v>
      </c>
      <c r="H14214" s="207" t="s">
        <v>1749</v>
      </c>
      <c r="I14214" s="207" t="s">
        <v>238</v>
      </c>
      <c r="J14214" s="207">
        <v>780</v>
      </c>
      <c r="K14214" s="79" t="str">
        <f>IFERROR(IFERROR(VLOOKUP(I14214,'DE-PARA'!B:D,3,0),VLOOKUP(I14214,'DE-PARA'!C:D,2,0)),"NÃO ENCONTRADO")</f>
        <v>Materiais</v>
      </c>
      <c r="L14214" s="56" t="str">
        <f>VLOOKUP(K14214,'Base -Receita-Despesa'!$B:$AS,1,FALSE)</f>
        <v>Materiais</v>
      </c>
    </row>
    <row r="14215" spans="1:12" x14ac:dyDescent="0.3">
      <c r="A14215" s="286" t="str">
        <f t="shared" si="444"/>
        <v>2019</v>
      </c>
      <c r="B14215" s="205" t="s">
        <v>679</v>
      </c>
      <c r="C14215" s="205" t="s">
        <v>680</v>
      </c>
      <c r="D14215" s="72" t="str">
        <f t="shared" si="445"/>
        <v>nov/2019</v>
      </c>
      <c r="E14215" s="206">
        <v>43783</v>
      </c>
      <c r="F14215" s="205">
        <v>64393</v>
      </c>
      <c r="G14215" s="205" t="s">
        <v>286</v>
      </c>
      <c r="H14215" s="207" t="s">
        <v>1749</v>
      </c>
      <c r="I14215" s="207" t="s">
        <v>238</v>
      </c>
      <c r="J14215" s="207">
        <v>780</v>
      </c>
      <c r="K14215" s="79" t="str">
        <f>IFERROR(IFERROR(VLOOKUP(I14215,'DE-PARA'!B:D,3,0),VLOOKUP(I14215,'DE-PARA'!C:D,2,0)),"NÃO ENCONTRADO")</f>
        <v>Materiais</v>
      </c>
      <c r="L14215" s="56" t="str">
        <f>VLOOKUP(K14215,'Base -Receita-Despesa'!$B:$AS,1,FALSE)</f>
        <v>Materiais</v>
      </c>
    </row>
    <row r="14216" spans="1:12" x14ac:dyDescent="0.3">
      <c r="A14216" s="286" t="str">
        <f t="shared" si="444"/>
        <v>2019</v>
      </c>
      <c r="B14216" s="205" t="s">
        <v>679</v>
      </c>
      <c r="C14216" s="205" t="s">
        <v>680</v>
      </c>
      <c r="D14216" s="72" t="str">
        <f t="shared" si="445"/>
        <v>nov/2019</v>
      </c>
      <c r="E14216" s="206">
        <v>43783</v>
      </c>
      <c r="F14216" s="205">
        <v>59842</v>
      </c>
      <c r="G14216" s="205" t="s">
        <v>284</v>
      </c>
      <c r="H14216" s="207" t="s">
        <v>1098</v>
      </c>
      <c r="I14216" s="207" t="s">
        <v>192</v>
      </c>
      <c r="J14216" s="208">
        <v>-8416.32</v>
      </c>
      <c r="K14216" s="79" t="str">
        <f>IFERROR(IFERROR(VLOOKUP(I14216,'DE-PARA'!B:D,3,0),VLOOKUP(I14216,'DE-PARA'!C:D,2,0)),"NÃO ENCONTRADO")</f>
        <v>Serviços</v>
      </c>
      <c r="L14216" s="56" t="str">
        <f>VLOOKUP(K14216,'Base -Receita-Despesa'!$B:$AS,1,FALSE)</f>
        <v>Serviços</v>
      </c>
    </row>
    <row r="14217" spans="1:12" x14ac:dyDescent="0.3">
      <c r="A14217" s="286" t="str">
        <f t="shared" si="444"/>
        <v>2019</v>
      </c>
      <c r="B14217" s="205" t="s">
        <v>679</v>
      </c>
      <c r="C14217" s="205" t="s">
        <v>680</v>
      </c>
      <c r="D14217" s="72" t="str">
        <f t="shared" si="445"/>
        <v>nov/2019</v>
      </c>
      <c r="E14217" s="206">
        <v>43783</v>
      </c>
      <c r="F14217" s="205">
        <v>59842</v>
      </c>
      <c r="G14217" s="205" t="s">
        <v>284</v>
      </c>
      <c r="H14217" s="207" t="s">
        <v>1098</v>
      </c>
      <c r="I14217" s="207" t="s">
        <v>192</v>
      </c>
      <c r="J14217" s="208">
        <v>8416.32</v>
      </c>
      <c r="K14217" s="79" t="str">
        <f>IFERROR(IFERROR(VLOOKUP(I14217,'DE-PARA'!B:D,3,0),VLOOKUP(I14217,'DE-PARA'!C:D,2,0)),"NÃO ENCONTRADO")</f>
        <v>Serviços</v>
      </c>
      <c r="L14217" s="56" t="str">
        <f>VLOOKUP(K14217,'Base -Receita-Despesa'!$B:$AS,1,FALSE)</f>
        <v>Serviços</v>
      </c>
    </row>
    <row r="14218" spans="1:12" x14ac:dyDescent="0.3">
      <c r="A14218" s="286" t="str">
        <f t="shared" si="444"/>
        <v>2019</v>
      </c>
      <c r="B14218" s="205" t="s">
        <v>679</v>
      </c>
      <c r="C14218" s="205" t="s">
        <v>680</v>
      </c>
      <c r="D14218" s="72" t="str">
        <f t="shared" si="445"/>
        <v>nov/2019</v>
      </c>
      <c r="E14218" s="206">
        <v>43783</v>
      </c>
      <c r="F14218" s="205">
        <v>64392</v>
      </c>
      <c r="G14218" s="205" t="s">
        <v>300</v>
      </c>
      <c r="H14218" s="207" t="s">
        <v>1749</v>
      </c>
      <c r="I14218" s="207" t="s">
        <v>238</v>
      </c>
      <c r="J14218" s="207">
        <v>-614.25</v>
      </c>
      <c r="K14218" s="79" t="str">
        <f>IFERROR(IFERROR(VLOOKUP(I14218,'DE-PARA'!B:D,3,0),VLOOKUP(I14218,'DE-PARA'!C:D,2,0)),"NÃO ENCONTRADO")</f>
        <v>Materiais</v>
      </c>
      <c r="L14218" s="56" t="str">
        <f>VLOOKUP(K14218,'Base -Receita-Despesa'!$B:$AS,1,FALSE)</f>
        <v>Materiais</v>
      </c>
    </row>
    <row r="14219" spans="1:12" x14ac:dyDescent="0.3">
      <c r="A14219" s="286" t="str">
        <f t="shared" si="444"/>
        <v>2019</v>
      </c>
      <c r="B14219" s="205" t="s">
        <v>679</v>
      </c>
      <c r="C14219" s="205" t="s">
        <v>680</v>
      </c>
      <c r="D14219" s="72" t="str">
        <f t="shared" si="445"/>
        <v>nov/2019</v>
      </c>
      <c r="E14219" s="206">
        <v>43783</v>
      </c>
      <c r="F14219" s="205">
        <v>64392</v>
      </c>
      <c r="G14219" s="205" t="s">
        <v>286</v>
      </c>
      <c r="H14219" s="207" t="s">
        <v>1749</v>
      </c>
      <c r="I14219" s="207" t="s">
        <v>238</v>
      </c>
      <c r="J14219" s="207">
        <v>-614.25</v>
      </c>
      <c r="K14219" s="79" t="str">
        <f>IFERROR(IFERROR(VLOOKUP(I14219,'DE-PARA'!B:D,3,0),VLOOKUP(I14219,'DE-PARA'!C:D,2,0)),"NÃO ENCONTRADO")</f>
        <v>Materiais</v>
      </c>
      <c r="L14219" s="56" t="str">
        <f>VLOOKUP(K14219,'Base -Receita-Despesa'!$B:$AS,1,FALSE)</f>
        <v>Materiais</v>
      </c>
    </row>
    <row r="14220" spans="1:12" x14ac:dyDescent="0.3">
      <c r="A14220" s="286" t="str">
        <f t="shared" si="444"/>
        <v>2019</v>
      </c>
      <c r="B14220" s="205" t="s">
        <v>679</v>
      </c>
      <c r="C14220" s="205" t="s">
        <v>680</v>
      </c>
      <c r="D14220" s="72" t="str">
        <f t="shared" si="445"/>
        <v>nov/2019</v>
      </c>
      <c r="E14220" s="206">
        <v>43783</v>
      </c>
      <c r="F14220" s="205">
        <v>64393</v>
      </c>
      <c r="G14220" s="205" t="s">
        <v>300</v>
      </c>
      <c r="H14220" s="207" t="s">
        <v>1749</v>
      </c>
      <c r="I14220" s="207" t="s">
        <v>238</v>
      </c>
      <c r="J14220" s="207">
        <v>-780</v>
      </c>
      <c r="K14220" s="79" t="str">
        <f>IFERROR(IFERROR(VLOOKUP(I14220,'DE-PARA'!B:D,3,0),VLOOKUP(I14220,'DE-PARA'!C:D,2,0)),"NÃO ENCONTRADO")</f>
        <v>Materiais</v>
      </c>
      <c r="L14220" s="56" t="str">
        <f>VLOOKUP(K14220,'Base -Receita-Despesa'!$B:$AS,1,FALSE)</f>
        <v>Materiais</v>
      </c>
    </row>
    <row r="14221" spans="1:12" x14ac:dyDescent="0.3">
      <c r="A14221" s="286" t="str">
        <f t="shared" si="444"/>
        <v>2019</v>
      </c>
      <c r="B14221" s="205" t="s">
        <v>679</v>
      </c>
      <c r="C14221" s="205" t="s">
        <v>680</v>
      </c>
      <c r="D14221" s="72" t="str">
        <f t="shared" si="445"/>
        <v>nov/2019</v>
      </c>
      <c r="E14221" s="206">
        <v>43783</v>
      </c>
      <c r="F14221" s="205">
        <v>64393</v>
      </c>
      <c r="G14221" s="205" t="s">
        <v>286</v>
      </c>
      <c r="H14221" s="207" t="s">
        <v>1749</v>
      </c>
      <c r="I14221" s="207" t="s">
        <v>238</v>
      </c>
      <c r="J14221" s="207">
        <v>-780</v>
      </c>
      <c r="K14221" s="79" t="str">
        <f>IFERROR(IFERROR(VLOOKUP(I14221,'DE-PARA'!B:D,3,0),VLOOKUP(I14221,'DE-PARA'!C:D,2,0)),"NÃO ENCONTRADO")</f>
        <v>Materiais</v>
      </c>
      <c r="L14221" s="56" t="str">
        <f>VLOOKUP(K14221,'Base -Receita-Despesa'!$B:$AS,1,FALSE)</f>
        <v>Materiais</v>
      </c>
    </row>
    <row r="14222" spans="1:12" x14ac:dyDescent="0.3">
      <c r="A14222" s="286" t="str">
        <f t="shared" si="444"/>
        <v>2019</v>
      </c>
      <c r="B14222" s="205" t="s">
        <v>679</v>
      </c>
      <c r="C14222" s="205" t="s">
        <v>680</v>
      </c>
      <c r="D14222" s="72" t="str">
        <f t="shared" si="445"/>
        <v>nov/2019</v>
      </c>
      <c r="E14222" s="206">
        <v>43783</v>
      </c>
      <c r="F14222" s="205">
        <v>41957</v>
      </c>
      <c r="G14222" s="205" t="s">
        <v>284</v>
      </c>
      <c r="H14222" s="207" t="s">
        <v>2397</v>
      </c>
      <c r="I14222" s="207" t="s">
        <v>188</v>
      </c>
      <c r="J14222" s="207">
        <v>-169</v>
      </c>
      <c r="K14222" s="79" t="str">
        <f>IFERROR(IFERROR(VLOOKUP(I14222,'DE-PARA'!B:D,3,0),VLOOKUP(I14222,'DE-PARA'!C:D,2,0)),"NÃO ENCONTRADO")</f>
        <v>Tributos, Taxas e Contribuições</v>
      </c>
      <c r="L14222" s="56" t="str">
        <f>VLOOKUP(K14222,'Base -Receita-Despesa'!$B:$AS,1,FALSE)</f>
        <v>Tributos, Taxas e Contribuições</v>
      </c>
    </row>
    <row r="14223" spans="1:12" x14ac:dyDescent="0.3">
      <c r="A14223" s="286" t="str">
        <f t="shared" si="444"/>
        <v>2019</v>
      </c>
      <c r="B14223" s="205" t="s">
        <v>679</v>
      </c>
      <c r="C14223" s="205" t="s">
        <v>680</v>
      </c>
      <c r="D14223" s="72" t="str">
        <f t="shared" si="445"/>
        <v>nov/2019</v>
      </c>
      <c r="E14223" s="206">
        <v>43783</v>
      </c>
      <c r="F14223" s="205">
        <v>18155</v>
      </c>
      <c r="G14223" s="205" t="s">
        <v>284</v>
      </c>
      <c r="H14223" s="207" t="s">
        <v>1011</v>
      </c>
      <c r="I14223" s="207" t="s">
        <v>137</v>
      </c>
      <c r="J14223" s="208">
        <v>-2913.48</v>
      </c>
      <c r="K14223" s="79" t="str">
        <f>IFERROR(IFERROR(VLOOKUP(I14223,'DE-PARA'!B:D,3,0),VLOOKUP(I14223,'DE-PARA'!C:D,2,0)),"NÃO ENCONTRADO")</f>
        <v>Materiais</v>
      </c>
      <c r="L14223" s="56" t="str">
        <f>VLOOKUP(K14223,'Base -Receita-Despesa'!$B:$AS,1,FALSE)</f>
        <v>Materiais</v>
      </c>
    </row>
    <row r="14224" spans="1:12" x14ac:dyDescent="0.3">
      <c r="A14224" s="286" t="str">
        <f t="shared" si="444"/>
        <v>2019</v>
      </c>
      <c r="B14224" s="205" t="s">
        <v>679</v>
      </c>
      <c r="C14224" s="205" t="s">
        <v>680</v>
      </c>
      <c r="D14224" s="72" t="str">
        <f t="shared" si="445"/>
        <v>nov/2019</v>
      </c>
      <c r="E14224" s="206">
        <v>43783</v>
      </c>
      <c r="F14224" s="205">
        <v>18155</v>
      </c>
      <c r="G14224" s="205" t="s">
        <v>284</v>
      </c>
      <c r="H14224" s="207" t="s">
        <v>1011</v>
      </c>
      <c r="I14224" s="207" t="s">
        <v>189</v>
      </c>
      <c r="J14224" s="207">
        <v>-31.04</v>
      </c>
      <c r="K14224" s="79" t="str">
        <f>IFERROR(IFERROR(VLOOKUP(I14224,'DE-PARA'!B:D,3,0),VLOOKUP(I14224,'DE-PARA'!C:D,2,0)),"NÃO ENCONTRADO")</f>
        <v>Outras Saídas</v>
      </c>
      <c r="L14224" s="56" t="str">
        <f>VLOOKUP(K14224,'Base -Receita-Despesa'!$B:$AS,1,FALSE)</f>
        <v>Outras Saídas</v>
      </c>
    </row>
    <row r="14225" spans="1:12" x14ac:dyDescent="0.3">
      <c r="A14225" s="286" t="str">
        <f t="shared" si="444"/>
        <v>2019</v>
      </c>
      <c r="B14225" s="205" t="s">
        <v>679</v>
      </c>
      <c r="C14225" s="205" t="s">
        <v>680</v>
      </c>
      <c r="D14225" s="72" t="str">
        <f t="shared" si="445"/>
        <v>nov/2019</v>
      </c>
      <c r="E14225" s="206">
        <v>43783</v>
      </c>
      <c r="F14225" s="205" t="s">
        <v>1999</v>
      </c>
      <c r="G14225" s="205" t="s">
        <v>284</v>
      </c>
      <c r="H14225" s="207" t="s">
        <v>197</v>
      </c>
      <c r="I14225" s="207" t="s">
        <v>265</v>
      </c>
      <c r="J14225" s="207">
        <v>-657.53</v>
      </c>
      <c r="K14225" s="79" t="str">
        <f>IFERROR(IFERROR(VLOOKUP(I14225,'DE-PARA'!B:D,3,0),VLOOKUP(I14225,'DE-PARA'!C:D,2,0)),"NÃO ENCONTRADO")</f>
        <v>Despesas com Viagens</v>
      </c>
      <c r="L14225" s="56" t="str">
        <f>VLOOKUP(K14225,'Base -Receita-Despesa'!$B:$AS,1,FALSE)</f>
        <v>Despesas com Viagens</v>
      </c>
    </row>
    <row r="14226" spans="1:12" x14ac:dyDescent="0.3">
      <c r="A14226" s="286" t="str">
        <f t="shared" si="444"/>
        <v>2019</v>
      </c>
      <c r="B14226" s="205" t="s">
        <v>679</v>
      </c>
      <c r="C14226" s="205" t="s">
        <v>680</v>
      </c>
      <c r="D14226" s="72" t="str">
        <f t="shared" si="445"/>
        <v>nov/2019</v>
      </c>
      <c r="E14226" s="206">
        <v>43783</v>
      </c>
      <c r="F14226" s="205" t="s">
        <v>1999</v>
      </c>
      <c r="G14226" s="205" t="s">
        <v>284</v>
      </c>
      <c r="H14226" s="207" t="s">
        <v>2208</v>
      </c>
      <c r="I14226" s="207" t="s">
        <v>265</v>
      </c>
      <c r="J14226" s="207">
        <v>-860.88</v>
      </c>
      <c r="K14226" s="79" t="str">
        <f>IFERROR(IFERROR(VLOOKUP(I14226,'DE-PARA'!B:D,3,0),VLOOKUP(I14226,'DE-PARA'!C:D,2,0)),"NÃO ENCONTRADO")</f>
        <v>Despesas com Viagens</v>
      </c>
      <c r="L14226" s="56" t="str">
        <f>VLOOKUP(K14226,'Base -Receita-Despesa'!$B:$AS,1,FALSE)</f>
        <v>Despesas com Viagens</v>
      </c>
    </row>
    <row r="14227" spans="1:12" x14ac:dyDescent="0.3">
      <c r="A14227" s="286" t="str">
        <f t="shared" si="444"/>
        <v>2019</v>
      </c>
      <c r="B14227" s="205" t="s">
        <v>679</v>
      </c>
      <c r="C14227" s="205" t="s">
        <v>680</v>
      </c>
      <c r="D14227" s="72" t="str">
        <f t="shared" si="445"/>
        <v>nov/2019</v>
      </c>
      <c r="E14227" s="206">
        <v>43783</v>
      </c>
      <c r="F14227" s="205">
        <v>153444</v>
      </c>
      <c r="G14227" s="205" t="s">
        <v>284</v>
      </c>
      <c r="H14227" s="207" t="s">
        <v>194</v>
      </c>
      <c r="I14227" s="207" t="s">
        <v>244</v>
      </c>
      <c r="J14227" s="208">
        <v>-1329.47</v>
      </c>
      <c r="K14227" s="79" t="str">
        <f>IFERROR(IFERROR(VLOOKUP(I14227,'DE-PARA'!B:D,3,0),VLOOKUP(I14227,'DE-PARA'!C:D,2,0)),"NÃO ENCONTRADO")</f>
        <v>Materiais</v>
      </c>
      <c r="L14227" s="56" t="str">
        <f>VLOOKUP(K14227,'Base -Receita-Despesa'!$B:$AS,1,FALSE)</f>
        <v>Materiais</v>
      </c>
    </row>
    <row r="14228" spans="1:12" x14ac:dyDescent="0.3">
      <c r="A14228" s="286" t="str">
        <f t="shared" si="444"/>
        <v>2019</v>
      </c>
      <c r="B14228" s="205" t="s">
        <v>679</v>
      </c>
      <c r="C14228" s="205" t="s">
        <v>680</v>
      </c>
      <c r="D14228" s="72" t="str">
        <f t="shared" si="445"/>
        <v>nov/2019</v>
      </c>
      <c r="E14228" s="206">
        <v>43783</v>
      </c>
      <c r="F14228" s="205">
        <v>153478</v>
      </c>
      <c r="G14228" s="205" t="s">
        <v>284</v>
      </c>
      <c r="H14228" s="207" t="s">
        <v>194</v>
      </c>
      <c r="I14228" s="207" t="s">
        <v>244</v>
      </c>
      <c r="J14228" s="207">
        <v>-923.7</v>
      </c>
      <c r="K14228" s="79" t="str">
        <f>IFERROR(IFERROR(VLOOKUP(I14228,'DE-PARA'!B:D,3,0),VLOOKUP(I14228,'DE-PARA'!C:D,2,0)),"NÃO ENCONTRADO")</f>
        <v>Materiais</v>
      </c>
      <c r="L14228" s="56" t="str">
        <f>VLOOKUP(K14228,'Base -Receita-Despesa'!$B:$AS,1,FALSE)</f>
        <v>Materiais</v>
      </c>
    </row>
    <row r="14229" spans="1:12" x14ac:dyDescent="0.3">
      <c r="A14229" s="286" t="str">
        <f t="shared" si="444"/>
        <v>2019</v>
      </c>
      <c r="B14229" s="205" t="s">
        <v>679</v>
      </c>
      <c r="C14229" s="205" t="s">
        <v>680</v>
      </c>
      <c r="D14229" s="72" t="str">
        <f t="shared" si="445"/>
        <v>nov/2019</v>
      </c>
      <c r="E14229" s="206">
        <v>43783</v>
      </c>
      <c r="F14229" s="205">
        <v>16228</v>
      </c>
      <c r="G14229" s="205" t="s">
        <v>284</v>
      </c>
      <c r="H14229" s="207" t="s">
        <v>343</v>
      </c>
      <c r="I14229" s="207" t="s">
        <v>238</v>
      </c>
      <c r="J14229" s="208">
        <v>-1753.68</v>
      </c>
      <c r="K14229" s="79" t="str">
        <f>IFERROR(IFERROR(VLOOKUP(I14229,'DE-PARA'!B:D,3,0),VLOOKUP(I14229,'DE-PARA'!C:D,2,0)),"NÃO ENCONTRADO")</f>
        <v>Materiais</v>
      </c>
      <c r="L14229" s="56" t="str">
        <f>VLOOKUP(K14229,'Base -Receita-Despesa'!$B:$AS,1,FALSE)</f>
        <v>Materiais</v>
      </c>
    </row>
    <row r="14230" spans="1:12" x14ac:dyDescent="0.3">
      <c r="A14230" s="286" t="str">
        <f t="shared" si="444"/>
        <v>2019</v>
      </c>
      <c r="B14230" s="205" t="s">
        <v>679</v>
      </c>
      <c r="C14230" s="205" t="s">
        <v>680</v>
      </c>
      <c r="D14230" s="72" t="str">
        <f t="shared" si="445"/>
        <v>nov/2019</v>
      </c>
      <c r="E14230" s="206">
        <v>43783</v>
      </c>
      <c r="F14230" s="205">
        <v>16257</v>
      </c>
      <c r="G14230" s="205" t="s">
        <v>284</v>
      </c>
      <c r="H14230" s="207" t="s">
        <v>343</v>
      </c>
      <c r="I14230" s="207" t="s">
        <v>238</v>
      </c>
      <c r="J14230" s="208">
        <v>-3793.8</v>
      </c>
      <c r="K14230" s="79" t="str">
        <f>IFERROR(IFERROR(VLOOKUP(I14230,'DE-PARA'!B:D,3,0),VLOOKUP(I14230,'DE-PARA'!C:D,2,0)),"NÃO ENCONTRADO")</f>
        <v>Materiais</v>
      </c>
      <c r="L14230" s="56" t="str">
        <f>VLOOKUP(K14230,'Base -Receita-Despesa'!$B:$AS,1,FALSE)</f>
        <v>Materiais</v>
      </c>
    </row>
    <row r="14231" spans="1:12" x14ac:dyDescent="0.3">
      <c r="A14231" s="286" t="str">
        <f t="shared" si="444"/>
        <v>2019</v>
      </c>
      <c r="B14231" s="205" t="s">
        <v>679</v>
      </c>
      <c r="C14231" s="205" t="s">
        <v>680</v>
      </c>
      <c r="D14231" s="72" t="str">
        <f t="shared" si="445"/>
        <v>nov/2019</v>
      </c>
      <c r="E14231" s="206">
        <v>43783</v>
      </c>
      <c r="F14231" s="205">
        <v>17302</v>
      </c>
      <c r="G14231" s="205" t="s">
        <v>284</v>
      </c>
      <c r="H14231" s="207" t="s">
        <v>343</v>
      </c>
      <c r="I14231" s="207" t="s">
        <v>238</v>
      </c>
      <c r="J14231" s="207">
        <v>-85</v>
      </c>
      <c r="K14231" s="79" t="str">
        <f>IFERROR(IFERROR(VLOOKUP(I14231,'DE-PARA'!B:D,3,0),VLOOKUP(I14231,'DE-PARA'!C:D,2,0)),"NÃO ENCONTRADO")</f>
        <v>Materiais</v>
      </c>
      <c r="L14231" s="56" t="str">
        <f>VLOOKUP(K14231,'Base -Receita-Despesa'!$B:$AS,1,FALSE)</f>
        <v>Materiais</v>
      </c>
    </row>
    <row r="14232" spans="1:12" x14ac:dyDescent="0.3">
      <c r="A14232" s="286" t="str">
        <f t="shared" si="444"/>
        <v>2019</v>
      </c>
      <c r="B14232" s="205" t="s">
        <v>679</v>
      </c>
      <c r="C14232" s="205" t="s">
        <v>680</v>
      </c>
      <c r="D14232" s="72" t="str">
        <f t="shared" si="445"/>
        <v>nov/2019</v>
      </c>
      <c r="E14232" s="206">
        <v>43783</v>
      </c>
      <c r="F14232" s="205">
        <v>17338</v>
      </c>
      <c r="G14232" s="205" t="s">
        <v>284</v>
      </c>
      <c r="H14232" s="207" t="s">
        <v>343</v>
      </c>
      <c r="I14232" s="207" t="s">
        <v>238</v>
      </c>
      <c r="J14232" s="207">
        <v>-421.5</v>
      </c>
      <c r="K14232" s="79" t="str">
        <f>IFERROR(IFERROR(VLOOKUP(I14232,'DE-PARA'!B:D,3,0),VLOOKUP(I14232,'DE-PARA'!C:D,2,0)),"NÃO ENCONTRADO")</f>
        <v>Materiais</v>
      </c>
      <c r="L14232" s="56" t="str">
        <f>VLOOKUP(K14232,'Base -Receita-Despesa'!$B:$AS,1,FALSE)</f>
        <v>Materiais</v>
      </c>
    </row>
    <row r="14233" spans="1:12" x14ac:dyDescent="0.3">
      <c r="A14233" s="286" t="str">
        <f t="shared" si="444"/>
        <v>2019</v>
      </c>
      <c r="B14233" s="205" t="s">
        <v>679</v>
      </c>
      <c r="C14233" s="205" t="s">
        <v>680</v>
      </c>
      <c r="D14233" s="72" t="str">
        <f t="shared" si="445"/>
        <v>nov/2019</v>
      </c>
      <c r="E14233" s="206">
        <v>43783</v>
      </c>
      <c r="F14233" s="205">
        <v>17337</v>
      </c>
      <c r="G14233" s="205" t="s">
        <v>284</v>
      </c>
      <c r="H14233" s="207" t="s">
        <v>343</v>
      </c>
      <c r="I14233" s="207" t="s">
        <v>238</v>
      </c>
      <c r="J14233" s="208">
        <v>-5803.72</v>
      </c>
      <c r="K14233" s="79" t="str">
        <f>IFERROR(IFERROR(VLOOKUP(I14233,'DE-PARA'!B:D,3,0),VLOOKUP(I14233,'DE-PARA'!C:D,2,0)),"NÃO ENCONTRADO")</f>
        <v>Materiais</v>
      </c>
      <c r="L14233" s="56" t="str">
        <f>VLOOKUP(K14233,'Base -Receita-Despesa'!$B:$AS,1,FALSE)</f>
        <v>Materiais</v>
      </c>
    </row>
    <row r="14234" spans="1:12" x14ac:dyDescent="0.3">
      <c r="A14234" s="286" t="str">
        <f t="shared" si="444"/>
        <v>2019</v>
      </c>
      <c r="B14234" s="205" t="s">
        <v>679</v>
      </c>
      <c r="C14234" s="205" t="s">
        <v>680</v>
      </c>
      <c r="D14234" s="72" t="str">
        <f t="shared" si="445"/>
        <v>nov/2019</v>
      </c>
      <c r="E14234" s="206">
        <v>43783</v>
      </c>
      <c r="F14234" s="205">
        <v>8822</v>
      </c>
      <c r="G14234" s="205" t="s">
        <v>284</v>
      </c>
      <c r="H14234" s="207" t="s">
        <v>1603</v>
      </c>
      <c r="I14234" s="207" t="s">
        <v>238</v>
      </c>
      <c r="J14234" s="208">
        <v>-2736</v>
      </c>
      <c r="K14234" s="79" t="str">
        <f>IFERROR(IFERROR(VLOOKUP(I14234,'DE-PARA'!B:D,3,0),VLOOKUP(I14234,'DE-PARA'!C:D,2,0)),"NÃO ENCONTRADO")</f>
        <v>Materiais</v>
      </c>
      <c r="L14234" s="56" t="str">
        <f>VLOOKUP(K14234,'Base -Receita-Despesa'!$B:$AS,1,FALSE)</f>
        <v>Materiais</v>
      </c>
    </row>
    <row r="14235" spans="1:12" x14ac:dyDescent="0.3">
      <c r="A14235" s="286" t="str">
        <f t="shared" si="444"/>
        <v>2019</v>
      </c>
      <c r="B14235" s="205" t="s">
        <v>679</v>
      </c>
      <c r="C14235" s="205" t="s">
        <v>680</v>
      </c>
      <c r="D14235" s="72" t="str">
        <f t="shared" si="445"/>
        <v>nov/2019</v>
      </c>
      <c r="E14235" s="206">
        <v>43783</v>
      </c>
      <c r="F14235" s="205">
        <v>8822</v>
      </c>
      <c r="G14235" s="205" t="s">
        <v>284</v>
      </c>
      <c r="H14235" s="207" t="s">
        <v>1603</v>
      </c>
      <c r="I14235" s="207" t="s">
        <v>189</v>
      </c>
      <c r="J14235" s="207">
        <v>-441.34</v>
      </c>
      <c r="K14235" s="79" t="str">
        <f>IFERROR(IFERROR(VLOOKUP(I14235,'DE-PARA'!B:D,3,0),VLOOKUP(I14235,'DE-PARA'!C:D,2,0)),"NÃO ENCONTRADO")</f>
        <v>Outras Saídas</v>
      </c>
      <c r="L14235" s="56" t="str">
        <f>VLOOKUP(K14235,'Base -Receita-Despesa'!$B:$AS,1,FALSE)</f>
        <v>Outras Saídas</v>
      </c>
    </row>
    <row r="14236" spans="1:12" x14ac:dyDescent="0.3">
      <c r="A14236" s="286" t="str">
        <f t="shared" si="444"/>
        <v>2019</v>
      </c>
      <c r="B14236" s="205" t="s">
        <v>679</v>
      </c>
      <c r="C14236" s="205" t="s">
        <v>680</v>
      </c>
      <c r="D14236" s="72" t="str">
        <f t="shared" si="445"/>
        <v>nov/2019</v>
      </c>
      <c r="E14236" s="206">
        <v>43783</v>
      </c>
      <c r="F14236" s="205">
        <v>8821</v>
      </c>
      <c r="G14236" s="205" t="s">
        <v>284</v>
      </c>
      <c r="H14236" s="207" t="s">
        <v>1603</v>
      </c>
      <c r="I14236" s="207" t="s">
        <v>237</v>
      </c>
      <c r="J14236" s="207">
        <v>-244.8</v>
      </c>
      <c r="K14236" s="79" t="str">
        <f>IFERROR(IFERROR(VLOOKUP(I14236,'DE-PARA'!B:D,3,0),VLOOKUP(I14236,'DE-PARA'!C:D,2,0)),"NÃO ENCONTRADO")</f>
        <v>Materiais</v>
      </c>
      <c r="L14236" s="56" t="str">
        <f>VLOOKUP(K14236,'Base -Receita-Despesa'!$B:$AS,1,FALSE)</f>
        <v>Materiais</v>
      </c>
    </row>
    <row r="14237" spans="1:12" x14ac:dyDescent="0.3">
      <c r="A14237" s="286" t="str">
        <f t="shared" si="444"/>
        <v>2019</v>
      </c>
      <c r="B14237" s="205" t="s">
        <v>679</v>
      </c>
      <c r="C14237" s="205" t="s">
        <v>680</v>
      </c>
      <c r="D14237" s="72" t="str">
        <f t="shared" si="445"/>
        <v>nov/2019</v>
      </c>
      <c r="E14237" s="206">
        <v>43783</v>
      </c>
      <c r="F14237" s="205">
        <v>8821</v>
      </c>
      <c r="G14237" s="205" t="s">
        <v>284</v>
      </c>
      <c r="H14237" s="207" t="s">
        <v>1603</v>
      </c>
      <c r="I14237" s="207" t="s">
        <v>189</v>
      </c>
      <c r="J14237" s="207">
        <v>-31.63</v>
      </c>
      <c r="K14237" s="79" t="str">
        <f>IFERROR(IFERROR(VLOOKUP(I14237,'DE-PARA'!B:D,3,0),VLOOKUP(I14237,'DE-PARA'!C:D,2,0)),"NÃO ENCONTRADO")</f>
        <v>Outras Saídas</v>
      </c>
      <c r="L14237" s="56" t="str">
        <f>VLOOKUP(K14237,'Base -Receita-Despesa'!$B:$AS,1,FALSE)</f>
        <v>Outras Saídas</v>
      </c>
    </row>
    <row r="14238" spans="1:12" x14ac:dyDescent="0.3">
      <c r="A14238" s="286" t="str">
        <f t="shared" si="444"/>
        <v>2019</v>
      </c>
      <c r="B14238" s="205" t="s">
        <v>679</v>
      </c>
      <c r="C14238" s="205" t="s">
        <v>680</v>
      </c>
      <c r="D14238" s="72" t="str">
        <f t="shared" si="445"/>
        <v>nov/2019</v>
      </c>
      <c r="E14238" s="206">
        <v>43783</v>
      </c>
      <c r="F14238" s="205">
        <v>9004</v>
      </c>
      <c r="G14238" s="205" t="s">
        <v>300</v>
      </c>
      <c r="H14238" s="207" t="s">
        <v>1603</v>
      </c>
      <c r="I14238" s="207" t="s">
        <v>237</v>
      </c>
      <c r="J14238" s="208">
        <v>-8781.7999999999993</v>
      </c>
      <c r="K14238" s="79" t="str">
        <f>IFERROR(IFERROR(VLOOKUP(I14238,'DE-PARA'!B:D,3,0),VLOOKUP(I14238,'DE-PARA'!C:D,2,0)),"NÃO ENCONTRADO")</f>
        <v>Materiais</v>
      </c>
      <c r="L14238" s="56" t="str">
        <f>VLOOKUP(K14238,'Base -Receita-Despesa'!$B:$AS,1,FALSE)</f>
        <v>Materiais</v>
      </c>
    </row>
    <row r="14239" spans="1:12" x14ac:dyDescent="0.3">
      <c r="A14239" s="286" t="str">
        <f t="shared" si="444"/>
        <v>2019</v>
      </c>
      <c r="B14239" s="205" t="s">
        <v>679</v>
      </c>
      <c r="C14239" s="205" t="s">
        <v>680</v>
      </c>
      <c r="D14239" s="72" t="str">
        <f t="shared" si="445"/>
        <v>nov/2019</v>
      </c>
      <c r="E14239" s="206">
        <v>43783</v>
      </c>
      <c r="F14239" s="205">
        <v>9004</v>
      </c>
      <c r="G14239" s="205" t="s">
        <v>284</v>
      </c>
      <c r="H14239" s="207" t="s">
        <v>1603</v>
      </c>
      <c r="I14239" s="207" t="s">
        <v>189</v>
      </c>
      <c r="J14239" s="207">
        <v>-823.89</v>
      </c>
      <c r="K14239" s="79" t="str">
        <f>IFERROR(IFERROR(VLOOKUP(I14239,'DE-PARA'!B:D,3,0),VLOOKUP(I14239,'DE-PARA'!C:D,2,0)),"NÃO ENCONTRADO")</f>
        <v>Outras Saídas</v>
      </c>
      <c r="L14239" s="56" t="str">
        <f>VLOOKUP(K14239,'Base -Receita-Despesa'!$B:$AS,1,FALSE)</f>
        <v>Outras Saídas</v>
      </c>
    </row>
    <row r="14240" spans="1:12" x14ac:dyDescent="0.3">
      <c r="A14240" s="286" t="str">
        <f t="shared" si="444"/>
        <v>2019</v>
      </c>
      <c r="B14240" s="205" t="s">
        <v>679</v>
      </c>
      <c r="C14240" s="205" t="s">
        <v>680</v>
      </c>
      <c r="D14240" s="72" t="str">
        <f t="shared" si="445"/>
        <v>nov/2019</v>
      </c>
      <c r="E14240" s="206">
        <v>43783</v>
      </c>
      <c r="F14240" s="205">
        <v>8954</v>
      </c>
      <c r="G14240" s="205" t="s">
        <v>314</v>
      </c>
      <c r="H14240" s="207" t="s">
        <v>1603</v>
      </c>
      <c r="I14240" s="207" t="s">
        <v>238</v>
      </c>
      <c r="J14240" s="208">
        <v>-8880.08</v>
      </c>
      <c r="K14240" s="79" t="str">
        <f>IFERROR(IFERROR(VLOOKUP(I14240,'DE-PARA'!B:D,3,0),VLOOKUP(I14240,'DE-PARA'!C:D,2,0)),"NÃO ENCONTRADO")</f>
        <v>Materiais</v>
      </c>
      <c r="L14240" s="56" t="str">
        <f>VLOOKUP(K14240,'Base -Receita-Despesa'!$B:$AS,1,FALSE)</f>
        <v>Materiais</v>
      </c>
    </row>
    <row r="14241" spans="1:12" x14ac:dyDescent="0.3">
      <c r="A14241" s="286" t="str">
        <f t="shared" si="444"/>
        <v>2019</v>
      </c>
      <c r="B14241" s="205" t="s">
        <v>679</v>
      </c>
      <c r="C14241" s="205" t="s">
        <v>680</v>
      </c>
      <c r="D14241" s="72" t="str">
        <f t="shared" si="445"/>
        <v>nov/2019</v>
      </c>
      <c r="E14241" s="206">
        <v>43783</v>
      </c>
      <c r="F14241" s="205">
        <v>8954</v>
      </c>
      <c r="G14241" s="205" t="s">
        <v>284</v>
      </c>
      <c r="H14241" s="207" t="s">
        <v>1603</v>
      </c>
      <c r="I14241" s="207" t="s">
        <v>189</v>
      </c>
      <c r="J14241" s="207">
        <v>-945.65</v>
      </c>
      <c r="K14241" s="79" t="str">
        <f>IFERROR(IFERROR(VLOOKUP(I14241,'DE-PARA'!B:D,3,0),VLOOKUP(I14241,'DE-PARA'!C:D,2,0)),"NÃO ENCONTRADO")</f>
        <v>Outras Saídas</v>
      </c>
      <c r="L14241" s="56" t="str">
        <f>VLOOKUP(K14241,'Base -Receita-Despesa'!$B:$AS,1,FALSE)</f>
        <v>Outras Saídas</v>
      </c>
    </row>
    <row r="14242" spans="1:12" x14ac:dyDescent="0.3">
      <c r="A14242" s="286" t="str">
        <f t="shared" si="444"/>
        <v>2019</v>
      </c>
      <c r="B14242" s="205" t="s">
        <v>679</v>
      </c>
      <c r="C14242" s="205" t="s">
        <v>680</v>
      </c>
      <c r="D14242" s="72" t="str">
        <f t="shared" si="445"/>
        <v>nov/2019</v>
      </c>
      <c r="E14242" s="206">
        <v>43783</v>
      </c>
      <c r="F14242" s="205">
        <v>8951</v>
      </c>
      <c r="G14242" s="205" t="s">
        <v>300</v>
      </c>
      <c r="H14242" s="207" t="s">
        <v>1603</v>
      </c>
      <c r="I14242" s="207" t="s">
        <v>238</v>
      </c>
      <c r="J14242" s="208">
        <v>-4159.58</v>
      </c>
      <c r="K14242" s="79" t="str">
        <f>IFERROR(IFERROR(VLOOKUP(I14242,'DE-PARA'!B:D,3,0),VLOOKUP(I14242,'DE-PARA'!C:D,2,0)),"NÃO ENCONTRADO")</f>
        <v>Materiais</v>
      </c>
      <c r="L14242" s="56" t="str">
        <f>VLOOKUP(K14242,'Base -Receita-Despesa'!$B:$AS,1,FALSE)</f>
        <v>Materiais</v>
      </c>
    </row>
    <row r="14243" spans="1:12" x14ac:dyDescent="0.3">
      <c r="A14243" s="286" t="str">
        <f t="shared" si="444"/>
        <v>2019</v>
      </c>
      <c r="B14243" s="205" t="s">
        <v>679</v>
      </c>
      <c r="C14243" s="205" t="s">
        <v>680</v>
      </c>
      <c r="D14243" s="72" t="str">
        <f t="shared" si="445"/>
        <v>nov/2019</v>
      </c>
      <c r="E14243" s="206">
        <v>43783</v>
      </c>
      <c r="F14243" s="205">
        <v>8951</v>
      </c>
      <c r="G14243" s="205" t="s">
        <v>284</v>
      </c>
      <c r="H14243" s="207" t="s">
        <v>1603</v>
      </c>
      <c r="I14243" s="207" t="s">
        <v>189</v>
      </c>
      <c r="J14243" s="207">
        <v>-471.73</v>
      </c>
      <c r="K14243" s="79" t="str">
        <f>IFERROR(IFERROR(VLOOKUP(I14243,'DE-PARA'!B:D,3,0),VLOOKUP(I14243,'DE-PARA'!C:D,2,0)),"NÃO ENCONTRADO")</f>
        <v>Outras Saídas</v>
      </c>
      <c r="L14243" s="56" t="str">
        <f>VLOOKUP(K14243,'Base -Receita-Despesa'!$B:$AS,1,FALSE)</f>
        <v>Outras Saídas</v>
      </c>
    </row>
    <row r="14244" spans="1:12" x14ac:dyDescent="0.3">
      <c r="A14244" s="286" t="str">
        <f t="shared" si="444"/>
        <v>2019</v>
      </c>
      <c r="B14244" s="205" t="s">
        <v>679</v>
      </c>
      <c r="C14244" s="205" t="s">
        <v>680</v>
      </c>
      <c r="D14244" s="72" t="str">
        <f t="shared" si="445"/>
        <v>nov/2019</v>
      </c>
      <c r="E14244" s="206">
        <v>43783</v>
      </c>
      <c r="F14244" s="205">
        <v>64123</v>
      </c>
      <c r="G14244" s="205" t="s">
        <v>284</v>
      </c>
      <c r="H14244" s="207" t="s">
        <v>2439</v>
      </c>
      <c r="I14244" s="207" t="s">
        <v>237</v>
      </c>
      <c r="J14244" s="207">
        <v>-570</v>
      </c>
      <c r="K14244" s="79" t="str">
        <f>IFERROR(IFERROR(VLOOKUP(I14244,'DE-PARA'!B:D,3,0),VLOOKUP(I14244,'DE-PARA'!C:D,2,0)),"NÃO ENCONTRADO")</f>
        <v>Materiais</v>
      </c>
      <c r="L14244" s="56" t="str">
        <f>VLOOKUP(K14244,'Base -Receita-Despesa'!$B:$AS,1,FALSE)</f>
        <v>Materiais</v>
      </c>
    </row>
    <row r="14245" spans="1:12" x14ac:dyDescent="0.3">
      <c r="A14245" s="286" t="str">
        <f t="shared" si="444"/>
        <v>2019</v>
      </c>
      <c r="B14245" s="205" t="s">
        <v>679</v>
      </c>
      <c r="C14245" s="205" t="s">
        <v>680</v>
      </c>
      <c r="D14245" s="72" t="str">
        <f t="shared" si="445"/>
        <v>nov/2019</v>
      </c>
      <c r="E14245" s="206">
        <v>43783</v>
      </c>
      <c r="F14245" s="205" t="s">
        <v>209</v>
      </c>
      <c r="G14245" s="205" t="s">
        <v>284</v>
      </c>
      <c r="H14245" s="207" t="s">
        <v>295</v>
      </c>
      <c r="I14245" s="207" t="s">
        <v>130</v>
      </c>
      <c r="J14245" s="207">
        <v>-9.5</v>
      </c>
      <c r="K14245" s="79" t="str">
        <f>IFERROR(IFERROR(VLOOKUP(I14245,'DE-PARA'!B:D,3,0),VLOOKUP(I14245,'DE-PARA'!C:D,2,0)),"NÃO ENCONTRADO")</f>
        <v>Outras Saídas</v>
      </c>
      <c r="L14245" s="56" t="str">
        <f>VLOOKUP(K14245,'Base -Receita-Despesa'!$B:$AS,1,FALSE)</f>
        <v>Outras Saídas</v>
      </c>
    </row>
    <row r="14246" spans="1:12" x14ac:dyDescent="0.3">
      <c r="A14246" s="286" t="str">
        <f t="shared" si="444"/>
        <v>2019</v>
      </c>
      <c r="B14246" s="205" t="s">
        <v>679</v>
      </c>
      <c r="C14246" s="205" t="s">
        <v>680</v>
      </c>
      <c r="D14246" s="72" t="str">
        <f t="shared" si="445"/>
        <v>nov/2019</v>
      </c>
      <c r="E14246" s="206">
        <v>43783</v>
      </c>
      <c r="F14246" s="205" t="s">
        <v>209</v>
      </c>
      <c r="G14246" s="205" t="s">
        <v>284</v>
      </c>
      <c r="H14246" s="207" t="s">
        <v>295</v>
      </c>
      <c r="I14246" s="207" t="s">
        <v>130</v>
      </c>
      <c r="J14246" s="207">
        <v>-9.5</v>
      </c>
      <c r="K14246" s="79" t="str">
        <f>IFERROR(IFERROR(VLOOKUP(I14246,'DE-PARA'!B:D,3,0),VLOOKUP(I14246,'DE-PARA'!C:D,2,0)),"NÃO ENCONTRADO")</f>
        <v>Outras Saídas</v>
      </c>
      <c r="L14246" s="56" t="str">
        <f>VLOOKUP(K14246,'Base -Receita-Despesa'!$B:$AS,1,FALSE)</f>
        <v>Outras Saídas</v>
      </c>
    </row>
    <row r="14247" spans="1:12" x14ac:dyDescent="0.3">
      <c r="A14247" s="286" t="str">
        <f t="shared" si="444"/>
        <v>2019</v>
      </c>
      <c r="B14247" s="205" t="s">
        <v>679</v>
      </c>
      <c r="C14247" s="205" t="s">
        <v>680</v>
      </c>
      <c r="D14247" s="72" t="str">
        <f t="shared" si="445"/>
        <v>nov/2019</v>
      </c>
      <c r="E14247" s="206">
        <v>43783</v>
      </c>
      <c r="F14247" s="205" t="s">
        <v>209</v>
      </c>
      <c r="G14247" s="205" t="s">
        <v>284</v>
      </c>
      <c r="H14247" s="207" t="s">
        <v>295</v>
      </c>
      <c r="I14247" s="207" t="s">
        <v>130</v>
      </c>
      <c r="J14247" s="207">
        <v>-9.5</v>
      </c>
      <c r="K14247" s="79" t="str">
        <f>IFERROR(IFERROR(VLOOKUP(I14247,'DE-PARA'!B:D,3,0),VLOOKUP(I14247,'DE-PARA'!C:D,2,0)),"NÃO ENCONTRADO")</f>
        <v>Outras Saídas</v>
      </c>
      <c r="L14247" s="56" t="str">
        <f>VLOOKUP(K14247,'Base -Receita-Despesa'!$B:$AS,1,FALSE)</f>
        <v>Outras Saídas</v>
      </c>
    </row>
    <row r="14248" spans="1:12" x14ac:dyDescent="0.3">
      <c r="A14248" s="286" t="str">
        <f t="shared" si="444"/>
        <v>2019</v>
      </c>
      <c r="B14248" s="205" t="s">
        <v>679</v>
      </c>
      <c r="C14248" s="205" t="s">
        <v>680</v>
      </c>
      <c r="D14248" s="72" t="str">
        <f t="shared" si="445"/>
        <v>nov/2019</v>
      </c>
      <c r="E14248" s="206">
        <v>43783</v>
      </c>
      <c r="F14248" s="205" t="s">
        <v>209</v>
      </c>
      <c r="G14248" s="205" t="s">
        <v>284</v>
      </c>
      <c r="H14248" s="207" t="s">
        <v>295</v>
      </c>
      <c r="I14248" s="207" t="s">
        <v>130</v>
      </c>
      <c r="J14248" s="207">
        <v>-9.5</v>
      </c>
      <c r="K14248" s="79" t="str">
        <f>IFERROR(IFERROR(VLOOKUP(I14248,'DE-PARA'!B:D,3,0),VLOOKUP(I14248,'DE-PARA'!C:D,2,0)),"NÃO ENCONTRADO")</f>
        <v>Outras Saídas</v>
      </c>
      <c r="L14248" s="56" t="str">
        <f>VLOOKUP(K14248,'Base -Receita-Despesa'!$B:$AS,1,FALSE)</f>
        <v>Outras Saídas</v>
      </c>
    </row>
    <row r="14249" spans="1:12" x14ac:dyDescent="0.3">
      <c r="A14249" s="286" t="str">
        <f t="shared" si="444"/>
        <v>2019</v>
      </c>
      <c r="B14249" s="205" t="s">
        <v>679</v>
      </c>
      <c r="C14249" s="205" t="s">
        <v>680</v>
      </c>
      <c r="D14249" s="72" t="str">
        <f t="shared" si="445"/>
        <v>nov/2019</v>
      </c>
      <c r="E14249" s="206">
        <v>43783</v>
      </c>
      <c r="F14249" s="205" t="s">
        <v>209</v>
      </c>
      <c r="G14249" s="205" t="s">
        <v>284</v>
      </c>
      <c r="H14249" s="207" t="s">
        <v>295</v>
      </c>
      <c r="I14249" s="207" t="s">
        <v>130</v>
      </c>
      <c r="J14249" s="207">
        <v>-9.5</v>
      </c>
      <c r="K14249" s="79" t="str">
        <f>IFERROR(IFERROR(VLOOKUP(I14249,'DE-PARA'!B:D,3,0),VLOOKUP(I14249,'DE-PARA'!C:D,2,0)),"NÃO ENCONTRADO")</f>
        <v>Outras Saídas</v>
      </c>
      <c r="L14249" s="56" t="str">
        <f>VLOOKUP(K14249,'Base -Receita-Despesa'!$B:$AS,1,FALSE)</f>
        <v>Outras Saídas</v>
      </c>
    </row>
    <row r="14250" spans="1:12" x14ac:dyDescent="0.3">
      <c r="A14250" s="286" t="str">
        <f t="shared" si="444"/>
        <v>2019</v>
      </c>
      <c r="B14250" s="205" t="s">
        <v>679</v>
      </c>
      <c r="C14250" s="205" t="s">
        <v>680</v>
      </c>
      <c r="D14250" s="72" t="str">
        <f t="shared" si="445"/>
        <v>nov/2019</v>
      </c>
      <c r="E14250" s="206">
        <v>43783</v>
      </c>
      <c r="F14250" s="205" t="s">
        <v>209</v>
      </c>
      <c r="G14250" s="205" t="s">
        <v>284</v>
      </c>
      <c r="H14250" s="207" t="s">
        <v>295</v>
      </c>
      <c r="I14250" s="207" t="s">
        <v>130</v>
      </c>
      <c r="J14250" s="207">
        <v>-9.5</v>
      </c>
      <c r="K14250" s="79" t="str">
        <f>IFERROR(IFERROR(VLOOKUP(I14250,'DE-PARA'!B:D,3,0),VLOOKUP(I14250,'DE-PARA'!C:D,2,0)),"NÃO ENCONTRADO")</f>
        <v>Outras Saídas</v>
      </c>
      <c r="L14250" s="56" t="str">
        <f>VLOOKUP(K14250,'Base -Receita-Despesa'!$B:$AS,1,FALSE)</f>
        <v>Outras Saídas</v>
      </c>
    </row>
    <row r="14251" spans="1:12" x14ac:dyDescent="0.3">
      <c r="A14251" s="286" t="str">
        <f t="shared" si="444"/>
        <v>2019</v>
      </c>
      <c r="B14251" s="205" t="s">
        <v>679</v>
      </c>
      <c r="C14251" s="205" t="s">
        <v>680</v>
      </c>
      <c r="D14251" s="72" t="str">
        <f t="shared" si="445"/>
        <v>nov/2019</v>
      </c>
      <c r="E14251" s="206">
        <v>43783</v>
      </c>
      <c r="F14251" s="205" t="s">
        <v>209</v>
      </c>
      <c r="G14251" s="205" t="s">
        <v>284</v>
      </c>
      <c r="H14251" s="207" t="s">
        <v>295</v>
      </c>
      <c r="I14251" s="207" t="s">
        <v>130</v>
      </c>
      <c r="J14251" s="207">
        <v>-9.5</v>
      </c>
      <c r="K14251" s="79" t="str">
        <f>IFERROR(IFERROR(VLOOKUP(I14251,'DE-PARA'!B:D,3,0),VLOOKUP(I14251,'DE-PARA'!C:D,2,0)),"NÃO ENCONTRADO")</f>
        <v>Outras Saídas</v>
      </c>
      <c r="L14251" s="56" t="str">
        <f>VLOOKUP(K14251,'Base -Receita-Despesa'!$B:$AS,1,FALSE)</f>
        <v>Outras Saídas</v>
      </c>
    </row>
    <row r="14252" spans="1:12" x14ac:dyDescent="0.3">
      <c r="A14252" s="286" t="str">
        <f t="shared" si="444"/>
        <v>2019</v>
      </c>
      <c r="B14252" s="205" t="s">
        <v>679</v>
      </c>
      <c r="C14252" s="205" t="s">
        <v>680</v>
      </c>
      <c r="D14252" s="72" t="str">
        <f t="shared" si="445"/>
        <v>nov/2019</v>
      </c>
      <c r="E14252" s="206">
        <v>43783</v>
      </c>
      <c r="F14252" s="205" t="s">
        <v>202</v>
      </c>
      <c r="G14252" s="205" t="s">
        <v>284</v>
      </c>
      <c r="H14252" s="207" t="s">
        <v>203</v>
      </c>
      <c r="I14252" s="207" t="s">
        <v>289</v>
      </c>
      <c r="J14252" s="208">
        <v>46895.8</v>
      </c>
      <c r="K14252" s="79" t="str">
        <f>IFERROR(IFERROR(VLOOKUP(I14252,'DE-PARA'!B:D,3,0),VLOOKUP(I14252,'DE-PARA'!C:D,2,0)),"NÃO ENCONTRADO")</f>
        <v>Entrada Conta Aplicação (+)</v>
      </c>
      <c r="L14252" s="56" t="str">
        <f>VLOOKUP(K14252,'Base -Receita-Despesa'!$B:$AS,1,FALSE)</f>
        <v>ENTRADA CONTA APLICAÇÃO (+)</v>
      </c>
    </row>
    <row r="14253" spans="1:12" x14ac:dyDescent="0.3">
      <c r="A14253" s="286" t="str">
        <f t="shared" si="444"/>
        <v>2019</v>
      </c>
      <c r="B14253" s="205" t="s">
        <v>679</v>
      </c>
      <c r="C14253" s="205" t="s">
        <v>680</v>
      </c>
      <c r="D14253" s="72" t="str">
        <f t="shared" si="445"/>
        <v>nov/2019</v>
      </c>
      <c r="E14253" s="206">
        <v>43787</v>
      </c>
      <c r="F14253" s="205">
        <v>158624</v>
      </c>
      <c r="G14253" s="205" t="s">
        <v>284</v>
      </c>
      <c r="H14253" s="207" t="s">
        <v>1997</v>
      </c>
      <c r="I14253" s="207" t="s">
        <v>273</v>
      </c>
      <c r="J14253" s="208">
        <v>-5906</v>
      </c>
      <c r="K14253" s="79" t="str">
        <f>IFERROR(IFERROR(VLOOKUP(I14253,'DE-PARA'!B:D,3,0),VLOOKUP(I14253,'DE-PARA'!C:D,2,0)),"NÃO ENCONTRADO")</f>
        <v>Investimentos</v>
      </c>
      <c r="L14253" s="56" t="str">
        <f>VLOOKUP(K14253,'Base -Receita-Despesa'!$B:$AS,1,FALSE)</f>
        <v>Investimentos</v>
      </c>
    </row>
    <row r="14254" spans="1:12" x14ac:dyDescent="0.3">
      <c r="A14254" s="286" t="str">
        <f t="shared" si="444"/>
        <v>2019</v>
      </c>
      <c r="B14254" s="205" t="s">
        <v>679</v>
      </c>
      <c r="C14254" s="205" t="s">
        <v>680</v>
      </c>
      <c r="D14254" s="72" t="str">
        <f t="shared" si="445"/>
        <v>nov/2019</v>
      </c>
      <c r="E14254" s="206">
        <v>43787</v>
      </c>
      <c r="F14254" s="205">
        <v>160351</v>
      </c>
      <c r="G14254" s="205" t="s">
        <v>284</v>
      </c>
      <c r="H14254" s="207" t="s">
        <v>1997</v>
      </c>
      <c r="I14254" s="207" t="s">
        <v>273</v>
      </c>
      <c r="J14254" s="207">
        <v>-156</v>
      </c>
      <c r="K14254" s="79" t="str">
        <f>IFERROR(IFERROR(VLOOKUP(I14254,'DE-PARA'!B:D,3,0),VLOOKUP(I14254,'DE-PARA'!C:D,2,0)),"NÃO ENCONTRADO")</f>
        <v>Investimentos</v>
      </c>
      <c r="L14254" s="56" t="str">
        <f>VLOOKUP(K14254,'Base -Receita-Despesa'!$B:$AS,1,FALSE)</f>
        <v>Investimentos</v>
      </c>
    </row>
    <row r="14255" spans="1:12" x14ac:dyDescent="0.3">
      <c r="A14255" s="286" t="str">
        <f t="shared" si="444"/>
        <v>2019</v>
      </c>
      <c r="B14255" s="205" t="s">
        <v>679</v>
      </c>
      <c r="C14255" s="205" t="s">
        <v>680</v>
      </c>
      <c r="D14255" s="72" t="str">
        <f t="shared" si="445"/>
        <v>nov/2019</v>
      </c>
      <c r="E14255" s="206">
        <v>43787</v>
      </c>
      <c r="F14255" s="205">
        <v>160821</v>
      </c>
      <c r="G14255" s="205" t="s">
        <v>284</v>
      </c>
      <c r="H14255" s="207" t="s">
        <v>1997</v>
      </c>
      <c r="I14255" s="207" t="s">
        <v>273</v>
      </c>
      <c r="J14255" s="207">
        <v>-764</v>
      </c>
      <c r="K14255" s="79" t="str">
        <f>IFERROR(IFERROR(VLOOKUP(I14255,'DE-PARA'!B:D,3,0),VLOOKUP(I14255,'DE-PARA'!C:D,2,0)),"NÃO ENCONTRADO")</f>
        <v>Investimentos</v>
      </c>
      <c r="L14255" s="56" t="str">
        <f>VLOOKUP(K14255,'Base -Receita-Despesa'!$B:$AS,1,FALSE)</f>
        <v>Investimentos</v>
      </c>
    </row>
    <row r="14256" spans="1:12" x14ac:dyDescent="0.3">
      <c r="A14256" s="286" t="str">
        <f t="shared" si="444"/>
        <v>2019</v>
      </c>
      <c r="B14256" s="205" t="s">
        <v>679</v>
      </c>
      <c r="C14256" s="205" t="s">
        <v>680</v>
      </c>
      <c r="D14256" s="72" t="str">
        <f t="shared" si="445"/>
        <v>nov/2019</v>
      </c>
      <c r="E14256" s="206">
        <v>43787</v>
      </c>
      <c r="F14256" s="205">
        <v>49692</v>
      </c>
      <c r="G14256" s="205" t="s">
        <v>284</v>
      </c>
      <c r="H14256" s="207" t="s">
        <v>2440</v>
      </c>
      <c r="I14256" s="207" t="s">
        <v>273</v>
      </c>
      <c r="J14256" s="207">
        <v>-339</v>
      </c>
      <c r="K14256" s="79" t="str">
        <f>IFERROR(IFERROR(VLOOKUP(I14256,'DE-PARA'!B:D,3,0),VLOOKUP(I14256,'DE-PARA'!C:D,2,0)),"NÃO ENCONTRADO")</f>
        <v>Investimentos</v>
      </c>
      <c r="L14256" s="56" t="str">
        <f>VLOOKUP(K14256,'Base -Receita-Despesa'!$B:$AS,1,FALSE)</f>
        <v>Investimentos</v>
      </c>
    </row>
    <row r="14257" spans="1:12" x14ac:dyDescent="0.3">
      <c r="A14257" s="286" t="str">
        <f t="shared" si="444"/>
        <v>2019</v>
      </c>
      <c r="B14257" s="205" t="s">
        <v>679</v>
      </c>
      <c r="C14257" s="205" t="s">
        <v>680</v>
      </c>
      <c r="D14257" s="72" t="str">
        <f t="shared" si="445"/>
        <v>nov/2019</v>
      </c>
      <c r="E14257" s="206">
        <v>43787</v>
      </c>
      <c r="F14257" s="205">
        <v>1117497</v>
      </c>
      <c r="G14257" s="205" t="s">
        <v>284</v>
      </c>
      <c r="H14257" s="229" t="s">
        <v>385</v>
      </c>
      <c r="I14257" s="207" t="s">
        <v>238</v>
      </c>
      <c r="J14257" s="208">
        <v>-15520.62</v>
      </c>
      <c r="K14257" s="79" t="str">
        <f>IFERROR(IFERROR(VLOOKUP(I14257,'DE-PARA'!B:D,3,0),VLOOKUP(I14257,'DE-PARA'!C:D,2,0)),"NÃO ENCONTRADO")</f>
        <v>Materiais</v>
      </c>
      <c r="L14257" s="56" t="str">
        <f>VLOOKUP(K14257,'Base -Receita-Despesa'!$B:$AS,1,FALSE)</f>
        <v>Materiais</v>
      </c>
    </row>
    <row r="14258" spans="1:12" x14ac:dyDescent="0.3">
      <c r="A14258" s="286" t="str">
        <f t="shared" si="444"/>
        <v>2019</v>
      </c>
      <c r="B14258" s="205" t="s">
        <v>679</v>
      </c>
      <c r="C14258" s="205" t="s">
        <v>680</v>
      </c>
      <c r="D14258" s="72" t="str">
        <f t="shared" si="445"/>
        <v>nov/2019</v>
      </c>
      <c r="E14258" s="206">
        <v>43787</v>
      </c>
      <c r="F14258" s="205">
        <v>1130702</v>
      </c>
      <c r="G14258" s="205" t="s">
        <v>300</v>
      </c>
      <c r="H14258" s="229" t="s">
        <v>385</v>
      </c>
      <c r="I14258" s="207" t="s">
        <v>238</v>
      </c>
      <c r="J14258" s="208">
        <v>-6787.36</v>
      </c>
      <c r="K14258" s="79" t="str">
        <f>IFERROR(IFERROR(VLOOKUP(I14258,'DE-PARA'!B:D,3,0),VLOOKUP(I14258,'DE-PARA'!C:D,2,0)),"NÃO ENCONTRADO")</f>
        <v>Materiais</v>
      </c>
      <c r="L14258" s="56" t="str">
        <f>VLOOKUP(K14258,'Base -Receita-Despesa'!$B:$AS,1,FALSE)</f>
        <v>Materiais</v>
      </c>
    </row>
    <row r="14259" spans="1:12" x14ac:dyDescent="0.3">
      <c r="A14259" s="286" t="str">
        <f t="shared" si="444"/>
        <v>2019</v>
      </c>
      <c r="B14259" s="205" t="s">
        <v>679</v>
      </c>
      <c r="C14259" s="205" t="s">
        <v>680</v>
      </c>
      <c r="D14259" s="72" t="str">
        <f t="shared" si="445"/>
        <v>nov/2019</v>
      </c>
      <c r="E14259" s="206">
        <v>43787</v>
      </c>
      <c r="F14259" s="205" t="s">
        <v>209</v>
      </c>
      <c r="G14259" s="205" t="s">
        <v>284</v>
      </c>
      <c r="H14259" s="207" t="s">
        <v>295</v>
      </c>
      <c r="I14259" s="207" t="s">
        <v>130</v>
      </c>
      <c r="J14259" s="207">
        <v>-9.5</v>
      </c>
      <c r="K14259" s="79" t="str">
        <f>IFERROR(IFERROR(VLOOKUP(I14259,'DE-PARA'!B:D,3,0),VLOOKUP(I14259,'DE-PARA'!C:D,2,0)),"NÃO ENCONTRADO")</f>
        <v>Outras Saídas</v>
      </c>
      <c r="L14259" s="56" t="str">
        <f>VLOOKUP(K14259,'Base -Receita-Despesa'!$B:$AS,1,FALSE)</f>
        <v>Outras Saídas</v>
      </c>
    </row>
    <row r="14260" spans="1:12" x14ac:dyDescent="0.3">
      <c r="A14260" s="286" t="str">
        <f t="shared" si="444"/>
        <v>2019</v>
      </c>
      <c r="B14260" s="205" t="s">
        <v>679</v>
      </c>
      <c r="C14260" s="205" t="s">
        <v>680</v>
      </c>
      <c r="D14260" s="72" t="str">
        <f t="shared" si="445"/>
        <v>nov/2019</v>
      </c>
      <c r="E14260" s="206">
        <v>43787</v>
      </c>
      <c r="F14260" s="205" t="s">
        <v>209</v>
      </c>
      <c r="G14260" s="205" t="s">
        <v>284</v>
      </c>
      <c r="H14260" s="207" t="s">
        <v>318</v>
      </c>
      <c r="I14260" s="207" t="s">
        <v>130</v>
      </c>
      <c r="J14260" s="207">
        <v>-74.25</v>
      </c>
      <c r="K14260" s="79" t="str">
        <f>IFERROR(IFERROR(VLOOKUP(I14260,'DE-PARA'!B:D,3,0),VLOOKUP(I14260,'DE-PARA'!C:D,2,0)),"NÃO ENCONTRADO")</f>
        <v>Outras Saídas</v>
      </c>
      <c r="L14260" s="56" t="str">
        <f>VLOOKUP(K14260,'Base -Receita-Despesa'!$B:$AS,1,FALSE)</f>
        <v>Outras Saídas</v>
      </c>
    </row>
    <row r="14261" spans="1:12" x14ac:dyDescent="0.3">
      <c r="A14261" s="286" t="str">
        <f t="shared" si="444"/>
        <v>2019</v>
      </c>
      <c r="B14261" s="205" t="s">
        <v>679</v>
      </c>
      <c r="C14261" s="205" t="s">
        <v>680</v>
      </c>
      <c r="D14261" s="72" t="str">
        <f t="shared" si="445"/>
        <v>nov/2019</v>
      </c>
      <c r="E14261" s="206">
        <v>43787</v>
      </c>
      <c r="F14261" s="205" t="s">
        <v>202</v>
      </c>
      <c r="G14261" s="205" t="s">
        <v>284</v>
      </c>
      <c r="H14261" s="207" t="s">
        <v>203</v>
      </c>
      <c r="I14261" s="207" t="s">
        <v>289</v>
      </c>
      <c r="J14261" s="208">
        <v>29556.73</v>
      </c>
      <c r="K14261" s="79" t="str">
        <f>IFERROR(IFERROR(VLOOKUP(I14261,'DE-PARA'!B:D,3,0),VLOOKUP(I14261,'DE-PARA'!C:D,2,0)),"NÃO ENCONTRADO")</f>
        <v>Entrada Conta Aplicação (+)</v>
      </c>
      <c r="L14261" s="56" t="str">
        <f>VLOOKUP(K14261,'Base -Receita-Despesa'!$B:$AS,1,FALSE)</f>
        <v>ENTRADA CONTA APLICAÇÃO (+)</v>
      </c>
    </row>
    <row r="14262" spans="1:12" x14ac:dyDescent="0.3">
      <c r="A14262" s="286" t="str">
        <f t="shared" si="444"/>
        <v>2019</v>
      </c>
      <c r="B14262" s="205" t="s">
        <v>679</v>
      </c>
      <c r="C14262" s="205" t="s">
        <v>680</v>
      </c>
      <c r="D14262" s="72" t="str">
        <f t="shared" si="445"/>
        <v>nov/2019</v>
      </c>
      <c r="E14262" s="206">
        <v>43788</v>
      </c>
      <c r="F14262" s="205">
        <v>64392</v>
      </c>
      <c r="G14262" s="205" t="s">
        <v>300</v>
      </c>
      <c r="H14262" s="207" t="s">
        <v>1749</v>
      </c>
      <c r="I14262" s="207" t="s">
        <v>238</v>
      </c>
      <c r="J14262" s="207">
        <v>-614.25</v>
      </c>
      <c r="K14262" s="79" t="str">
        <f>IFERROR(IFERROR(VLOOKUP(I14262,'DE-PARA'!B:D,3,0),VLOOKUP(I14262,'DE-PARA'!C:D,2,0)),"NÃO ENCONTRADO")</f>
        <v>Materiais</v>
      </c>
      <c r="L14262" s="56" t="str">
        <f>VLOOKUP(K14262,'Base -Receita-Despesa'!$B:$AS,1,FALSE)</f>
        <v>Materiais</v>
      </c>
    </row>
    <row r="14263" spans="1:12" x14ac:dyDescent="0.3">
      <c r="A14263" s="286" t="str">
        <f t="shared" ref="A14263:A14326" si="446">IF(K14263="NÃO ENCONTRADO",0,RIGHT(D14263,4))</f>
        <v>2019</v>
      </c>
      <c r="B14263" s="205" t="s">
        <v>679</v>
      </c>
      <c r="C14263" s="205" t="s">
        <v>680</v>
      </c>
      <c r="D14263" s="72" t="str">
        <f t="shared" si="445"/>
        <v>nov/2019</v>
      </c>
      <c r="E14263" s="206">
        <v>43788</v>
      </c>
      <c r="F14263" s="205">
        <v>64392</v>
      </c>
      <c r="G14263" s="205" t="s">
        <v>286</v>
      </c>
      <c r="H14263" s="207" t="s">
        <v>1749</v>
      </c>
      <c r="I14263" s="207" t="s">
        <v>238</v>
      </c>
      <c r="J14263" s="207">
        <v>-614.25</v>
      </c>
      <c r="K14263" s="79" t="str">
        <f>IFERROR(IFERROR(VLOOKUP(I14263,'DE-PARA'!B:D,3,0),VLOOKUP(I14263,'DE-PARA'!C:D,2,0)),"NÃO ENCONTRADO")</f>
        <v>Materiais</v>
      </c>
      <c r="L14263" s="56" t="str">
        <f>VLOOKUP(K14263,'Base -Receita-Despesa'!$B:$AS,1,FALSE)</f>
        <v>Materiais</v>
      </c>
    </row>
    <row r="14264" spans="1:12" x14ac:dyDescent="0.3">
      <c r="A14264" s="286" t="str">
        <f t="shared" si="446"/>
        <v>2019</v>
      </c>
      <c r="B14264" s="205" t="s">
        <v>679</v>
      </c>
      <c r="C14264" s="205" t="s">
        <v>680</v>
      </c>
      <c r="D14264" s="72" t="str">
        <f t="shared" si="445"/>
        <v>nov/2019</v>
      </c>
      <c r="E14264" s="206">
        <v>43788</v>
      </c>
      <c r="F14264" s="205">
        <v>64393</v>
      </c>
      <c r="G14264" s="205" t="s">
        <v>300</v>
      </c>
      <c r="H14264" s="207" t="s">
        <v>1749</v>
      </c>
      <c r="I14264" s="207" t="s">
        <v>238</v>
      </c>
      <c r="J14264" s="207">
        <v>-780</v>
      </c>
      <c r="K14264" s="79" t="str">
        <f>IFERROR(IFERROR(VLOOKUP(I14264,'DE-PARA'!B:D,3,0),VLOOKUP(I14264,'DE-PARA'!C:D,2,0)),"NÃO ENCONTRADO")</f>
        <v>Materiais</v>
      </c>
      <c r="L14264" s="56" t="str">
        <f>VLOOKUP(K14264,'Base -Receita-Despesa'!$B:$AS,1,FALSE)</f>
        <v>Materiais</v>
      </c>
    </row>
    <row r="14265" spans="1:12" x14ac:dyDescent="0.3">
      <c r="A14265" s="286" t="str">
        <f t="shared" si="446"/>
        <v>2019</v>
      </c>
      <c r="B14265" s="205" t="s">
        <v>679</v>
      </c>
      <c r="C14265" s="205" t="s">
        <v>680</v>
      </c>
      <c r="D14265" s="72" t="str">
        <f t="shared" si="445"/>
        <v>nov/2019</v>
      </c>
      <c r="E14265" s="206">
        <v>43788</v>
      </c>
      <c r="F14265" s="205">
        <v>64393</v>
      </c>
      <c r="G14265" s="205" t="s">
        <v>286</v>
      </c>
      <c r="H14265" s="207" t="s">
        <v>1749</v>
      </c>
      <c r="I14265" s="207" t="s">
        <v>238</v>
      </c>
      <c r="J14265" s="207">
        <v>-780</v>
      </c>
      <c r="K14265" s="79" t="str">
        <f>IFERROR(IFERROR(VLOOKUP(I14265,'DE-PARA'!B:D,3,0),VLOOKUP(I14265,'DE-PARA'!C:D,2,0)),"NÃO ENCONTRADO")</f>
        <v>Materiais</v>
      </c>
      <c r="L14265" s="56" t="str">
        <f>VLOOKUP(K14265,'Base -Receita-Despesa'!$B:$AS,1,FALSE)</f>
        <v>Materiais</v>
      </c>
    </row>
    <row r="14266" spans="1:12" x14ac:dyDescent="0.3">
      <c r="A14266" s="286" t="str">
        <f t="shared" si="446"/>
        <v>2019</v>
      </c>
      <c r="B14266" s="205" t="s">
        <v>679</v>
      </c>
      <c r="C14266" s="205" t="s">
        <v>680</v>
      </c>
      <c r="D14266" s="72" t="str">
        <f t="shared" si="445"/>
        <v>nov/2019</v>
      </c>
      <c r="E14266" s="206">
        <v>43788</v>
      </c>
      <c r="F14266" s="205">
        <v>64392</v>
      </c>
      <c r="G14266" s="205" t="s">
        <v>300</v>
      </c>
      <c r="H14266" s="207" t="s">
        <v>1749</v>
      </c>
      <c r="I14266" s="207" t="s">
        <v>238</v>
      </c>
      <c r="J14266" s="207">
        <v>614.25</v>
      </c>
      <c r="K14266" s="79" t="str">
        <f>IFERROR(IFERROR(VLOOKUP(I14266,'DE-PARA'!B:D,3,0),VLOOKUP(I14266,'DE-PARA'!C:D,2,0)),"NÃO ENCONTRADO")</f>
        <v>Materiais</v>
      </c>
      <c r="L14266" s="56" t="str">
        <f>VLOOKUP(K14266,'Base -Receita-Despesa'!$B:$AS,1,FALSE)</f>
        <v>Materiais</v>
      </c>
    </row>
    <row r="14267" spans="1:12" x14ac:dyDescent="0.3">
      <c r="A14267" s="286" t="str">
        <f t="shared" si="446"/>
        <v>2019</v>
      </c>
      <c r="B14267" s="205" t="s">
        <v>679</v>
      </c>
      <c r="C14267" s="205" t="s">
        <v>680</v>
      </c>
      <c r="D14267" s="72" t="str">
        <f t="shared" si="445"/>
        <v>nov/2019</v>
      </c>
      <c r="E14267" s="206">
        <v>43788</v>
      </c>
      <c r="F14267" s="205">
        <v>64392</v>
      </c>
      <c r="G14267" s="205" t="s">
        <v>286</v>
      </c>
      <c r="H14267" s="207" t="s">
        <v>1749</v>
      </c>
      <c r="I14267" s="207" t="s">
        <v>238</v>
      </c>
      <c r="J14267" s="207">
        <v>614.25</v>
      </c>
      <c r="K14267" s="79" t="str">
        <f>IFERROR(IFERROR(VLOOKUP(I14267,'DE-PARA'!B:D,3,0),VLOOKUP(I14267,'DE-PARA'!C:D,2,0)),"NÃO ENCONTRADO")</f>
        <v>Materiais</v>
      </c>
      <c r="L14267" s="56" t="str">
        <f>VLOOKUP(K14267,'Base -Receita-Despesa'!$B:$AS,1,FALSE)</f>
        <v>Materiais</v>
      </c>
    </row>
    <row r="14268" spans="1:12" x14ac:dyDescent="0.3">
      <c r="A14268" s="286" t="str">
        <f t="shared" si="446"/>
        <v>2019</v>
      </c>
      <c r="B14268" s="205" t="s">
        <v>679</v>
      </c>
      <c r="C14268" s="205" t="s">
        <v>680</v>
      </c>
      <c r="D14268" s="72" t="str">
        <f t="shared" si="445"/>
        <v>nov/2019</v>
      </c>
      <c r="E14268" s="206">
        <v>43788</v>
      </c>
      <c r="F14268" s="205">
        <v>64393</v>
      </c>
      <c r="G14268" s="205" t="s">
        <v>300</v>
      </c>
      <c r="H14268" s="207" t="s">
        <v>1749</v>
      </c>
      <c r="I14268" s="207" t="s">
        <v>238</v>
      </c>
      <c r="J14268" s="207">
        <v>780</v>
      </c>
      <c r="K14268" s="79" t="str">
        <f>IFERROR(IFERROR(VLOOKUP(I14268,'DE-PARA'!B:D,3,0),VLOOKUP(I14268,'DE-PARA'!C:D,2,0)),"NÃO ENCONTRADO")</f>
        <v>Materiais</v>
      </c>
      <c r="L14268" s="56" t="str">
        <f>VLOOKUP(K14268,'Base -Receita-Despesa'!$B:$AS,1,FALSE)</f>
        <v>Materiais</v>
      </c>
    </row>
    <row r="14269" spans="1:12" x14ac:dyDescent="0.3">
      <c r="A14269" s="286" t="str">
        <f t="shared" si="446"/>
        <v>2019</v>
      </c>
      <c r="B14269" s="205" t="s">
        <v>679</v>
      </c>
      <c r="C14269" s="205" t="s">
        <v>680</v>
      </c>
      <c r="D14269" s="72" t="str">
        <f t="shared" si="445"/>
        <v>nov/2019</v>
      </c>
      <c r="E14269" s="206">
        <v>43788</v>
      </c>
      <c r="F14269" s="205">
        <v>64393</v>
      </c>
      <c r="G14269" s="205" t="s">
        <v>286</v>
      </c>
      <c r="H14269" s="207" t="s">
        <v>1749</v>
      </c>
      <c r="I14269" s="207" t="s">
        <v>238</v>
      </c>
      <c r="J14269" s="207">
        <v>780</v>
      </c>
      <c r="K14269" s="79" t="str">
        <f>IFERROR(IFERROR(VLOOKUP(I14269,'DE-PARA'!B:D,3,0),VLOOKUP(I14269,'DE-PARA'!C:D,2,0)),"NÃO ENCONTRADO")</f>
        <v>Materiais</v>
      </c>
      <c r="L14269" s="56" t="str">
        <f>VLOOKUP(K14269,'Base -Receita-Despesa'!$B:$AS,1,FALSE)</f>
        <v>Materiais</v>
      </c>
    </row>
    <row r="14270" spans="1:12" x14ac:dyDescent="0.3">
      <c r="A14270" s="286" t="str">
        <f t="shared" si="446"/>
        <v>2019</v>
      </c>
      <c r="B14270" s="205" t="s">
        <v>679</v>
      </c>
      <c r="C14270" s="205" t="s">
        <v>680</v>
      </c>
      <c r="D14270" s="72" t="str">
        <f t="shared" si="445"/>
        <v>nov/2019</v>
      </c>
      <c r="E14270" s="206">
        <v>43788</v>
      </c>
      <c r="F14270" s="205">
        <v>23123</v>
      </c>
      <c r="G14270" s="205" t="s">
        <v>284</v>
      </c>
      <c r="H14270" s="207" t="s">
        <v>2080</v>
      </c>
      <c r="I14270" s="207" t="s">
        <v>118</v>
      </c>
      <c r="J14270" s="208">
        <v>-1663.21</v>
      </c>
      <c r="K14270" s="79" t="str">
        <f>IFERROR(IFERROR(VLOOKUP(I14270,'DE-PARA'!B:D,3,0),VLOOKUP(I14270,'DE-PARA'!C:D,2,0)),"NÃO ENCONTRADO")</f>
        <v>Serviços</v>
      </c>
      <c r="L14270" s="56" t="str">
        <f>VLOOKUP(K14270,'Base -Receita-Despesa'!$B:$AS,1,FALSE)</f>
        <v>Serviços</v>
      </c>
    </row>
    <row r="14271" spans="1:12" x14ac:dyDescent="0.3">
      <c r="A14271" s="286" t="str">
        <f t="shared" si="446"/>
        <v>2019</v>
      </c>
      <c r="B14271" s="205" t="s">
        <v>679</v>
      </c>
      <c r="C14271" s="205" t="s">
        <v>680</v>
      </c>
      <c r="D14271" s="72" t="str">
        <f t="shared" si="445"/>
        <v>nov/2019</v>
      </c>
      <c r="E14271" s="206">
        <v>43788</v>
      </c>
      <c r="F14271" s="205">
        <v>59842</v>
      </c>
      <c r="G14271" s="205" t="s">
        <v>284</v>
      </c>
      <c r="H14271" s="207" t="s">
        <v>1098</v>
      </c>
      <c r="I14271" s="207" t="s">
        <v>192</v>
      </c>
      <c r="J14271" s="208">
        <v>-8416.32</v>
      </c>
      <c r="K14271" s="79" t="str">
        <f>IFERROR(IFERROR(VLOOKUP(I14271,'DE-PARA'!B:D,3,0),VLOOKUP(I14271,'DE-PARA'!C:D,2,0)),"NÃO ENCONTRADO")</f>
        <v>Serviços</v>
      </c>
      <c r="L14271" s="56" t="str">
        <f>VLOOKUP(K14271,'Base -Receita-Despesa'!$B:$AS,1,FALSE)</f>
        <v>Serviços</v>
      </c>
    </row>
    <row r="14272" spans="1:12" x14ac:dyDescent="0.3">
      <c r="A14272" s="286" t="str">
        <f t="shared" si="446"/>
        <v>2019</v>
      </c>
      <c r="B14272" s="205" t="s">
        <v>679</v>
      </c>
      <c r="C14272" s="205" t="s">
        <v>680</v>
      </c>
      <c r="D14272" s="72" t="str">
        <f t="shared" si="445"/>
        <v>nov/2019</v>
      </c>
      <c r="E14272" s="206">
        <v>43788</v>
      </c>
      <c r="F14272" s="205">
        <v>2875</v>
      </c>
      <c r="G14272" s="205" t="s">
        <v>286</v>
      </c>
      <c r="H14272" s="207" t="s">
        <v>2020</v>
      </c>
      <c r="I14272" s="207" t="s">
        <v>273</v>
      </c>
      <c r="J14272" s="208">
        <v>-3999.5</v>
      </c>
      <c r="K14272" s="79" t="str">
        <f>IFERROR(IFERROR(VLOOKUP(I14272,'DE-PARA'!B:D,3,0),VLOOKUP(I14272,'DE-PARA'!C:D,2,0)),"NÃO ENCONTRADO")</f>
        <v>Investimentos</v>
      </c>
      <c r="L14272" s="56" t="str">
        <f>VLOOKUP(K14272,'Base -Receita-Despesa'!$B:$AS,1,FALSE)</f>
        <v>Investimentos</v>
      </c>
    </row>
    <row r="14273" spans="1:12" x14ac:dyDescent="0.3">
      <c r="A14273" s="286" t="str">
        <f t="shared" si="446"/>
        <v>2019</v>
      </c>
      <c r="B14273" s="205" t="s">
        <v>679</v>
      </c>
      <c r="C14273" s="205" t="s">
        <v>680</v>
      </c>
      <c r="D14273" s="72" t="str">
        <f t="shared" si="445"/>
        <v>nov/2019</v>
      </c>
      <c r="E14273" s="206">
        <v>43788</v>
      </c>
      <c r="F14273" s="205">
        <v>5559</v>
      </c>
      <c r="G14273" s="205" t="s">
        <v>284</v>
      </c>
      <c r="H14273" s="207" t="s">
        <v>1061</v>
      </c>
      <c r="I14273" s="207" t="s">
        <v>1925</v>
      </c>
      <c r="J14273" s="208">
        <v>-1480</v>
      </c>
      <c r="K14273" s="79" t="str">
        <f>IFERROR(IFERROR(VLOOKUP(I14273,'DE-PARA'!B:D,3,0),VLOOKUP(I14273,'DE-PARA'!C:D,2,0)),"NÃO ENCONTRADO")</f>
        <v>Serviços</v>
      </c>
      <c r="L14273" s="56" t="str">
        <f>VLOOKUP(K14273,'Base -Receita-Despesa'!$B:$AS,1,FALSE)</f>
        <v>Serviços</v>
      </c>
    </row>
    <row r="14274" spans="1:12" x14ac:dyDescent="0.3">
      <c r="A14274" s="286" t="str">
        <f t="shared" si="446"/>
        <v>2019</v>
      </c>
      <c r="B14274" s="205" t="s">
        <v>679</v>
      </c>
      <c r="C14274" s="205" t="s">
        <v>680</v>
      </c>
      <c r="D14274" s="72" t="str">
        <f t="shared" si="445"/>
        <v>nov/2019</v>
      </c>
      <c r="E14274" s="206">
        <v>43788</v>
      </c>
      <c r="F14274" s="205">
        <v>64392</v>
      </c>
      <c r="G14274" s="205" t="s">
        <v>300</v>
      </c>
      <c r="H14274" s="207" t="s">
        <v>1749</v>
      </c>
      <c r="I14274" s="207" t="s">
        <v>238</v>
      </c>
      <c r="J14274" s="207">
        <v>-614.25</v>
      </c>
      <c r="K14274" s="79" t="str">
        <f>IFERROR(IFERROR(VLOOKUP(I14274,'DE-PARA'!B:D,3,0),VLOOKUP(I14274,'DE-PARA'!C:D,2,0)),"NÃO ENCONTRADO")</f>
        <v>Materiais</v>
      </c>
      <c r="L14274" s="56" t="str">
        <f>VLOOKUP(K14274,'Base -Receita-Despesa'!$B:$AS,1,FALSE)</f>
        <v>Materiais</v>
      </c>
    </row>
    <row r="14275" spans="1:12" x14ac:dyDescent="0.3">
      <c r="A14275" s="286" t="str">
        <f t="shared" si="446"/>
        <v>2019</v>
      </c>
      <c r="B14275" s="205" t="s">
        <v>679</v>
      </c>
      <c r="C14275" s="205" t="s">
        <v>680</v>
      </c>
      <c r="D14275" s="72" t="str">
        <f t="shared" si="445"/>
        <v>nov/2019</v>
      </c>
      <c r="E14275" s="206">
        <v>43788</v>
      </c>
      <c r="F14275" s="205">
        <v>64392</v>
      </c>
      <c r="G14275" s="205" t="s">
        <v>286</v>
      </c>
      <c r="H14275" s="207" t="s">
        <v>1749</v>
      </c>
      <c r="I14275" s="207" t="s">
        <v>238</v>
      </c>
      <c r="J14275" s="207">
        <v>-614.25</v>
      </c>
      <c r="K14275" s="79" t="str">
        <f>IFERROR(IFERROR(VLOOKUP(I14275,'DE-PARA'!B:D,3,0),VLOOKUP(I14275,'DE-PARA'!C:D,2,0)),"NÃO ENCONTRADO")</f>
        <v>Materiais</v>
      </c>
      <c r="L14275" s="56" t="str">
        <f>VLOOKUP(K14275,'Base -Receita-Despesa'!$B:$AS,1,FALSE)</f>
        <v>Materiais</v>
      </c>
    </row>
    <row r="14276" spans="1:12" x14ac:dyDescent="0.3">
      <c r="A14276" s="286" t="str">
        <f t="shared" si="446"/>
        <v>2019</v>
      </c>
      <c r="B14276" s="205" t="s">
        <v>679</v>
      </c>
      <c r="C14276" s="205" t="s">
        <v>680</v>
      </c>
      <c r="D14276" s="72" t="str">
        <f t="shared" ref="D14276:D14339" si="447">TEXT(E14276,"mmm/aaaa")</f>
        <v>nov/2019</v>
      </c>
      <c r="E14276" s="206">
        <v>43788</v>
      </c>
      <c r="F14276" s="205">
        <v>64393</v>
      </c>
      <c r="G14276" s="205" t="s">
        <v>300</v>
      </c>
      <c r="H14276" s="207" t="s">
        <v>1749</v>
      </c>
      <c r="I14276" s="207" t="s">
        <v>238</v>
      </c>
      <c r="J14276" s="207">
        <v>-780</v>
      </c>
      <c r="K14276" s="79" t="str">
        <f>IFERROR(IFERROR(VLOOKUP(I14276,'DE-PARA'!B:D,3,0),VLOOKUP(I14276,'DE-PARA'!C:D,2,0)),"NÃO ENCONTRADO")</f>
        <v>Materiais</v>
      </c>
      <c r="L14276" s="56" t="str">
        <f>VLOOKUP(K14276,'Base -Receita-Despesa'!$B:$AS,1,FALSE)</f>
        <v>Materiais</v>
      </c>
    </row>
    <row r="14277" spans="1:12" x14ac:dyDescent="0.3">
      <c r="A14277" s="286" t="str">
        <f t="shared" si="446"/>
        <v>2019</v>
      </c>
      <c r="B14277" s="205" t="s">
        <v>679</v>
      </c>
      <c r="C14277" s="205" t="s">
        <v>680</v>
      </c>
      <c r="D14277" s="72" t="str">
        <f t="shared" si="447"/>
        <v>nov/2019</v>
      </c>
      <c r="E14277" s="206">
        <v>43788</v>
      </c>
      <c r="F14277" s="205">
        <v>64393</v>
      </c>
      <c r="G14277" s="205" t="s">
        <v>286</v>
      </c>
      <c r="H14277" s="207" t="s">
        <v>1749</v>
      </c>
      <c r="I14277" s="207" t="s">
        <v>238</v>
      </c>
      <c r="J14277" s="207">
        <v>-780</v>
      </c>
      <c r="K14277" s="79" t="str">
        <f>IFERROR(IFERROR(VLOOKUP(I14277,'DE-PARA'!B:D,3,0),VLOOKUP(I14277,'DE-PARA'!C:D,2,0)),"NÃO ENCONTRADO")</f>
        <v>Materiais</v>
      </c>
      <c r="L14277" s="56" t="str">
        <f>VLOOKUP(K14277,'Base -Receita-Despesa'!$B:$AS,1,FALSE)</f>
        <v>Materiais</v>
      </c>
    </row>
    <row r="14278" spans="1:12" x14ac:dyDescent="0.3">
      <c r="A14278" s="286" t="str">
        <f t="shared" si="446"/>
        <v>2019</v>
      </c>
      <c r="B14278" s="205" t="s">
        <v>679</v>
      </c>
      <c r="C14278" s="205" t="s">
        <v>680</v>
      </c>
      <c r="D14278" s="72" t="str">
        <f t="shared" si="447"/>
        <v>nov/2019</v>
      </c>
      <c r="E14278" s="206">
        <v>43788</v>
      </c>
      <c r="F14278" s="205">
        <v>1130702</v>
      </c>
      <c r="G14278" s="205" t="s">
        <v>300</v>
      </c>
      <c r="H14278" s="229" t="s">
        <v>385</v>
      </c>
      <c r="I14278" s="207" t="s">
        <v>238</v>
      </c>
      <c r="J14278" s="207">
        <v>-18</v>
      </c>
      <c r="K14278" s="79" t="str">
        <f>IFERROR(IFERROR(VLOOKUP(I14278,'DE-PARA'!B:D,3,0),VLOOKUP(I14278,'DE-PARA'!C:D,2,0)),"NÃO ENCONTRADO")</f>
        <v>Materiais</v>
      </c>
      <c r="L14278" s="56" t="str">
        <f>VLOOKUP(K14278,'Base -Receita-Despesa'!$B:$AS,1,FALSE)</f>
        <v>Materiais</v>
      </c>
    </row>
    <row r="14279" spans="1:12" x14ac:dyDescent="0.3">
      <c r="A14279" s="286" t="str">
        <f t="shared" si="446"/>
        <v>2019</v>
      </c>
      <c r="B14279" s="205" t="s">
        <v>679</v>
      </c>
      <c r="C14279" s="205" t="s">
        <v>680</v>
      </c>
      <c r="D14279" s="72" t="str">
        <f t="shared" si="447"/>
        <v>nov/2019</v>
      </c>
      <c r="E14279" s="206">
        <v>43788</v>
      </c>
      <c r="F14279" s="205" t="s">
        <v>209</v>
      </c>
      <c r="G14279" s="205" t="s">
        <v>284</v>
      </c>
      <c r="H14279" s="207" t="s">
        <v>295</v>
      </c>
      <c r="I14279" s="207" t="s">
        <v>130</v>
      </c>
      <c r="J14279" s="207">
        <v>-9.5</v>
      </c>
      <c r="K14279" s="79" t="str">
        <f>IFERROR(IFERROR(VLOOKUP(I14279,'DE-PARA'!B:D,3,0),VLOOKUP(I14279,'DE-PARA'!C:D,2,0)),"NÃO ENCONTRADO")</f>
        <v>Outras Saídas</v>
      </c>
      <c r="L14279" s="56" t="str">
        <f>VLOOKUP(K14279,'Base -Receita-Despesa'!$B:$AS,1,FALSE)</f>
        <v>Outras Saídas</v>
      </c>
    </row>
    <row r="14280" spans="1:12" x14ac:dyDescent="0.3">
      <c r="A14280" s="286" t="str">
        <f t="shared" si="446"/>
        <v>2019</v>
      </c>
      <c r="B14280" s="205" t="s">
        <v>679</v>
      </c>
      <c r="C14280" s="205" t="s">
        <v>680</v>
      </c>
      <c r="D14280" s="72" t="str">
        <f t="shared" si="447"/>
        <v>nov/2019</v>
      </c>
      <c r="E14280" s="206">
        <v>43788</v>
      </c>
      <c r="F14280" s="205" t="s">
        <v>209</v>
      </c>
      <c r="G14280" s="205" t="s">
        <v>284</v>
      </c>
      <c r="H14280" s="207" t="s">
        <v>295</v>
      </c>
      <c r="I14280" s="207" t="s">
        <v>130</v>
      </c>
      <c r="J14280" s="207">
        <v>-9.5</v>
      </c>
      <c r="K14280" s="79" t="str">
        <f>IFERROR(IFERROR(VLOOKUP(I14280,'DE-PARA'!B:D,3,0),VLOOKUP(I14280,'DE-PARA'!C:D,2,0)),"NÃO ENCONTRADO")</f>
        <v>Outras Saídas</v>
      </c>
      <c r="L14280" s="56" t="str">
        <f>VLOOKUP(K14280,'Base -Receita-Despesa'!$B:$AS,1,FALSE)</f>
        <v>Outras Saídas</v>
      </c>
    </row>
    <row r="14281" spans="1:12" x14ac:dyDescent="0.3">
      <c r="A14281" s="286" t="str">
        <f t="shared" si="446"/>
        <v>2019</v>
      </c>
      <c r="B14281" s="205" t="s">
        <v>679</v>
      </c>
      <c r="C14281" s="205" t="s">
        <v>680</v>
      </c>
      <c r="D14281" s="72" t="str">
        <f t="shared" si="447"/>
        <v>nov/2019</v>
      </c>
      <c r="E14281" s="206">
        <v>43788</v>
      </c>
      <c r="F14281" s="205" t="s">
        <v>209</v>
      </c>
      <c r="G14281" s="205" t="s">
        <v>284</v>
      </c>
      <c r="H14281" s="207" t="s">
        <v>295</v>
      </c>
      <c r="I14281" s="207" t="s">
        <v>130</v>
      </c>
      <c r="J14281" s="207">
        <v>-9.5</v>
      </c>
      <c r="K14281" s="79" t="str">
        <f>IFERROR(IFERROR(VLOOKUP(I14281,'DE-PARA'!B:D,3,0),VLOOKUP(I14281,'DE-PARA'!C:D,2,0)),"NÃO ENCONTRADO")</f>
        <v>Outras Saídas</v>
      </c>
      <c r="L14281" s="56" t="str">
        <f>VLOOKUP(K14281,'Base -Receita-Despesa'!$B:$AS,1,FALSE)</f>
        <v>Outras Saídas</v>
      </c>
    </row>
    <row r="14282" spans="1:12" x14ac:dyDescent="0.3">
      <c r="A14282" s="286" t="str">
        <f t="shared" si="446"/>
        <v>2019</v>
      </c>
      <c r="B14282" s="205" t="s">
        <v>679</v>
      </c>
      <c r="C14282" s="205" t="s">
        <v>680</v>
      </c>
      <c r="D14282" s="72" t="str">
        <f t="shared" si="447"/>
        <v>nov/2019</v>
      </c>
      <c r="E14282" s="206">
        <v>43788</v>
      </c>
      <c r="F14282" s="205" t="s">
        <v>209</v>
      </c>
      <c r="G14282" s="205" t="s">
        <v>284</v>
      </c>
      <c r="H14282" s="207" t="s">
        <v>295</v>
      </c>
      <c r="I14282" s="207" t="s">
        <v>130</v>
      </c>
      <c r="J14282" s="207">
        <v>-9.5</v>
      </c>
      <c r="K14282" s="79" t="str">
        <f>IFERROR(IFERROR(VLOOKUP(I14282,'DE-PARA'!B:D,3,0),VLOOKUP(I14282,'DE-PARA'!C:D,2,0)),"NÃO ENCONTRADO")</f>
        <v>Outras Saídas</v>
      </c>
      <c r="L14282" s="56" t="str">
        <f>VLOOKUP(K14282,'Base -Receita-Despesa'!$B:$AS,1,FALSE)</f>
        <v>Outras Saídas</v>
      </c>
    </row>
    <row r="14283" spans="1:12" x14ac:dyDescent="0.3">
      <c r="A14283" s="286" t="str">
        <f t="shared" si="446"/>
        <v>2019</v>
      </c>
      <c r="B14283" s="205" t="s">
        <v>679</v>
      </c>
      <c r="C14283" s="205" t="s">
        <v>680</v>
      </c>
      <c r="D14283" s="72" t="str">
        <f t="shared" si="447"/>
        <v>nov/2019</v>
      </c>
      <c r="E14283" s="206">
        <v>43788</v>
      </c>
      <c r="F14283" s="205" t="s">
        <v>209</v>
      </c>
      <c r="G14283" s="205" t="s">
        <v>284</v>
      </c>
      <c r="H14283" s="207" t="s">
        <v>295</v>
      </c>
      <c r="I14283" s="207" t="s">
        <v>130</v>
      </c>
      <c r="J14283" s="207">
        <v>-9.5</v>
      </c>
      <c r="K14283" s="79" t="str">
        <f>IFERROR(IFERROR(VLOOKUP(I14283,'DE-PARA'!B:D,3,0),VLOOKUP(I14283,'DE-PARA'!C:D,2,0)),"NÃO ENCONTRADO")</f>
        <v>Outras Saídas</v>
      </c>
      <c r="L14283" s="56" t="str">
        <f>VLOOKUP(K14283,'Base -Receita-Despesa'!$B:$AS,1,FALSE)</f>
        <v>Outras Saídas</v>
      </c>
    </row>
    <row r="14284" spans="1:12" x14ac:dyDescent="0.3">
      <c r="A14284" s="286" t="str">
        <f t="shared" si="446"/>
        <v>2019</v>
      </c>
      <c r="B14284" s="205" t="s">
        <v>679</v>
      </c>
      <c r="C14284" s="205" t="s">
        <v>680</v>
      </c>
      <c r="D14284" s="72" t="str">
        <f t="shared" si="447"/>
        <v>nov/2019</v>
      </c>
      <c r="E14284" s="206">
        <v>43788</v>
      </c>
      <c r="F14284" s="205" t="s">
        <v>209</v>
      </c>
      <c r="G14284" s="205" t="s">
        <v>284</v>
      </c>
      <c r="H14284" s="207" t="s">
        <v>295</v>
      </c>
      <c r="I14284" s="207" t="s">
        <v>130</v>
      </c>
      <c r="J14284" s="207">
        <v>-9.5</v>
      </c>
      <c r="K14284" s="79" t="str">
        <f>IFERROR(IFERROR(VLOOKUP(I14284,'DE-PARA'!B:D,3,0),VLOOKUP(I14284,'DE-PARA'!C:D,2,0)),"NÃO ENCONTRADO")</f>
        <v>Outras Saídas</v>
      </c>
      <c r="L14284" s="56" t="str">
        <f>VLOOKUP(K14284,'Base -Receita-Despesa'!$B:$AS,1,FALSE)</f>
        <v>Outras Saídas</v>
      </c>
    </row>
    <row r="14285" spans="1:12" x14ac:dyDescent="0.3">
      <c r="A14285" s="286" t="str">
        <f t="shared" si="446"/>
        <v>2019</v>
      </c>
      <c r="B14285" s="205" t="s">
        <v>679</v>
      </c>
      <c r="C14285" s="205" t="s">
        <v>680</v>
      </c>
      <c r="D14285" s="72" t="str">
        <f t="shared" si="447"/>
        <v>nov/2019</v>
      </c>
      <c r="E14285" s="206">
        <v>43788</v>
      </c>
      <c r="F14285" s="205" t="s">
        <v>202</v>
      </c>
      <c r="G14285" s="205" t="s">
        <v>284</v>
      </c>
      <c r="H14285" s="207" t="s">
        <v>203</v>
      </c>
      <c r="I14285" s="207" t="s">
        <v>289</v>
      </c>
      <c r="J14285" s="208">
        <v>18422.53</v>
      </c>
      <c r="K14285" s="79" t="str">
        <f>IFERROR(IFERROR(VLOOKUP(I14285,'DE-PARA'!B:D,3,0),VLOOKUP(I14285,'DE-PARA'!C:D,2,0)),"NÃO ENCONTRADO")</f>
        <v>Entrada Conta Aplicação (+)</v>
      </c>
      <c r="L14285" s="56" t="str">
        <f>VLOOKUP(K14285,'Base -Receita-Despesa'!$B:$AS,1,FALSE)</f>
        <v>ENTRADA CONTA APLICAÇÃO (+)</v>
      </c>
    </row>
    <row r="14286" spans="1:12" x14ac:dyDescent="0.3">
      <c r="A14286" s="286" t="str">
        <f t="shared" si="446"/>
        <v>2019</v>
      </c>
      <c r="B14286" s="205" t="s">
        <v>679</v>
      </c>
      <c r="C14286" s="205" t="s">
        <v>680</v>
      </c>
      <c r="D14286" s="72" t="str">
        <f t="shared" si="447"/>
        <v>nov/2019</v>
      </c>
      <c r="E14286" s="206">
        <v>43789</v>
      </c>
      <c r="F14286" s="205" t="s">
        <v>2441</v>
      </c>
      <c r="G14286" s="205" t="s">
        <v>284</v>
      </c>
      <c r="H14286" s="207" t="s">
        <v>2297</v>
      </c>
      <c r="I14286" s="207" t="s">
        <v>257</v>
      </c>
      <c r="J14286" s="207">
        <v>-863.12</v>
      </c>
      <c r="K14286" s="79" t="str">
        <f>IFERROR(IFERROR(VLOOKUP(I14286,'DE-PARA'!B:D,3,0),VLOOKUP(I14286,'DE-PARA'!C:D,2,0)),"NÃO ENCONTRADO")</f>
        <v>Serviços</v>
      </c>
      <c r="L14286" s="56" t="str">
        <f>VLOOKUP(K14286,'Base -Receita-Despesa'!$B:$AS,1,FALSE)</f>
        <v>Serviços</v>
      </c>
    </row>
    <row r="14287" spans="1:12" x14ac:dyDescent="0.3">
      <c r="A14287" s="286" t="str">
        <f t="shared" si="446"/>
        <v>2019</v>
      </c>
      <c r="B14287" s="205" t="s">
        <v>679</v>
      </c>
      <c r="C14287" s="205" t="s">
        <v>680</v>
      </c>
      <c r="D14287" s="72" t="str">
        <f t="shared" si="447"/>
        <v>nov/2019</v>
      </c>
      <c r="E14287" s="206">
        <v>43789</v>
      </c>
      <c r="F14287" s="205" t="s">
        <v>2442</v>
      </c>
      <c r="G14287" s="205" t="s">
        <v>284</v>
      </c>
      <c r="H14287" s="207" t="s">
        <v>1005</v>
      </c>
      <c r="I14287" s="207" t="s">
        <v>232</v>
      </c>
      <c r="J14287" s="208">
        <v>-3248.25</v>
      </c>
      <c r="K14287" s="79" t="str">
        <f>IFERROR(IFERROR(VLOOKUP(I14287,'DE-PARA'!B:D,3,0),VLOOKUP(I14287,'DE-PARA'!C:D,2,0)),"NÃO ENCONTRADO")</f>
        <v>Pessoal</v>
      </c>
      <c r="L14287" s="56" t="str">
        <f>VLOOKUP(K14287,'Base -Receita-Despesa'!$B:$AS,1,FALSE)</f>
        <v>Pessoal</v>
      </c>
    </row>
    <row r="14288" spans="1:12" x14ac:dyDescent="0.3">
      <c r="A14288" s="286" t="str">
        <f t="shared" si="446"/>
        <v>2019</v>
      </c>
      <c r="B14288" s="205" t="s">
        <v>679</v>
      </c>
      <c r="C14288" s="205" t="s">
        <v>680</v>
      </c>
      <c r="D14288" s="72" t="str">
        <f t="shared" si="447"/>
        <v>nov/2019</v>
      </c>
      <c r="E14288" s="206">
        <v>43789</v>
      </c>
      <c r="F14288" s="205" t="s">
        <v>2443</v>
      </c>
      <c r="G14288" s="205" t="s">
        <v>284</v>
      </c>
      <c r="H14288" s="207" t="s">
        <v>2330</v>
      </c>
      <c r="I14288" s="207" t="s">
        <v>150</v>
      </c>
      <c r="J14288" s="207">
        <v>-732</v>
      </c>
      <c r="K14288" s="79" t="str">
        <f>IFERROR(IFERROR(VLOOKUP(I14288,'DE-PARA'!B:D,3,0),VLOOKUP(I14288,'DE-PARA'!C:D,2,0)),"NÃO ENCONTRADO")</f>
        <v>Serviços</v>
      </c>
      <c r="L14288" s="56" t="str">
        <f>VLOOKUP(K14288,'Base -Receita-Despesa'!$B:$AS,1,FALSE)</f>
        <v>Serviços</v>
      </c>
    </row>
    <row r="14289" spans="1:12" x14ac:dyDescent="0.3">
      <c r="A14289" s="286" t="str">
        <f t="shared" si="446"/>
        <v>2019</v>
      </c>
      <c r="B14289" s="205" t="s">
        <v>679</v>
      </c>
      <c r="C14289" s="205" t="s">
        <v>680</v>
      </c>
      <c r="D14289" s="72" t="str">
        <f t="shared" si="447"/>
        <v>nov/2019</v>
      </c>
      <c r="E14289" s="206">
        <v>43789</v>
      </c>
      <c r="F14289" s="205" t="s">
        <v>2444</v>
      </c>
      <c r="G14289" s="205" t="s">
        <v>284</v>
      </c>
      <c r="H14289" s="207" t="s">
        <v>2330</v>
      </c>
      <c r="I14289" s="207" t="s">
        <v>147</v>
      </c>
      <c r="J14289" s="208">
        <v>-1353</v>
      </c>
      <c r="K14289" s="79" t="str">
        <f>IFERROR(IFERROR(VLOOKUP(I14289,'DE-PARA'!B:D,3,0),VLOOKUP(I14289,'DE-PARA'!C:D,2,0)),"NÃO ENCONTRADO")</f>
        <v>Serviços</v>
      </c>
      <c r="L14289" s="56" t="str">
        <f>VLOOKUP(K14289,'Base -Receita-Despesa'!$B:$AS,1,FALSE)</f>
        <v>Serviços</v>
      </c>
    </row>
    <row r="14290" spans="1:12" x14ac:dyDescent="0.3">
      <c r="A14290" s="286" t="str">
        <f t="shared" si="446"/>
        <v>2019</v>
      </c>
      <c r="B14290" s="205" t="s">
        <v>679</v>
      </c>
      <c r="C14290" s="205" t="s">
        <v>680</v>
      </c>
      <c r="D14290" s="72" t="str">
        <f t="shared" si="447"/>
        <v>nov/2019</v>
      </c>
      <c r="E14290" s="206">
        <v>43789</v>
      </c>
      <c r="F14290" s="205" t="s">
        <v>2445</v>
      </c>
      <c r="G14290" s="205" t="s">
        <v>284</v>
      </c>
      <c r="H14290" s="207" t="s">
        <v>2330</v>
      </c>
      <c r="I14290" s="207" t="s">
        <v>150</v>
      </c>
      <c r="J14290" s="207">
        <v>-36.99</v>
      </c>
      <c r="K14290" s="79" t="str">
        <f>IFERROR(IFERROR(VLOOKUP(I14290,'DE-PARA'!B:D,3,0),VLOOKUP(I14290,'DE-PARA'!C:D,2,0)),"NÃO ENCONTRADO")</f>
        <v>Serviços</v>
      </c>
      <c r="L14290" s="56" t="str">
        <f>VLOOKUP(K14290,'Base -Receita-Despesa'!$B:$AS,1,FALSE)</f>
        <v>Serviços</v>
      </c>
    </row>
    <row r="14291" spans="1:12" x14ac:dyDescent="0.3">
      <c r="A14291" s="286" t="str">
        <f t="shared" si="446"/>
        <v>2019</v>
      </c>
      <c r="B14291" s="205" t="s">
        <v>679</v>
      </c>
      <c r="C14291" s="205" t="s">
        <v>680</v>
      </c>
      <c r="D14291" s="72" t="str">
        <f t="shared" si="447"/>
        <v>nov/2019</v>
      </c>
      <c r="E14291" s="206">
        <v>43789</v>
      </c>
      <c r="F14291" s="205" t="s">
        <v>2446</v>
      </c>
      <c r="G14291" s="205" t="s">
        <v>284</v>
      </c>
      <c r="H14291" s="207" t="s">
        <v>1342</v>
      </c>
      <c r="I14291" s="207" t="s">
        <v>232</v>
      </c>
      <c r="J14291" s="208">
        <v>-2160</v>
      </c>
      <c r="K14291" s="79" t="str">
        <f>IFERROR(IFERROR(VLOOKUP(I14291,'DE-PARA'!B:D,3,0),VLOOKUP(I14291,'DE-PARA'!C:D,2,0)),"NÃO ENCONTRADO")</f>
        <v>Pessoal</v>
      </c>
      <c r="L14291" s="56" t="str">
        <f>VLOOKUP(K14291,'Base -Receita-Despesa'!$B:$AS,1,FALSE)</f>
        <v>Pessoal</v>
      </c>
    </row>
    <row r="14292" spans="1:12" x14ac:dyDescent="0.3">
      <c r="A14292" s="286" t="str">
        <f t="shared" si="446"/>
        <v>2019</v>
      </c>
      <c r="B14292" s="205" t="s">
        <v>679</v>
      </c>
      <c r="C14292" s="205" t="s">
        <v>680</v>
      </c>
      <c r="D14292" s="72" t="str">
        <f t="shared" si="447"/>
        <v>nov/2019</v>
      </c>
      <c r="E14292" s="206">
        <v>43789</v>
      </c>
      <c r="F14292" s="205" t="s">
        <v>2447</v>
      </c>
      <c r="G14292" s="205" t="s">
        <v>284</v>
      </c>
      <c r="H14292" s="207" t="s">
        <v>1342</v>
      </c>
      <c r="I14292" s="207" t="s">
        <v>232</v>
      </c>
      <c r="J14292" s="208">
        <v>-11400</v>
      </c>
      <c r="K14292" s="79" t="str">
        <f>IFERROR(IFERROR(VLOOKUP(I14292,'DE-PARA'!B:D,3,0),VLOOKUP(I14292,'DE-PARA'!C:D,2,0)),"NÃO ENCONTRADO")</f>
        <v>Pessoal</v>
      </c>
      <c r="L14292" s="56" t="str">
        <f>VLOOKUP(K14292,'Base -Receita-Despesa'!$B:$AS,1,FALSE)</f>
        <v>Pessoal</v>
      </c>
    </row>
    <row r="14293" spans="1:12" x14ac:dyDescent="0.3">
      <c r="A14293" s="286" t="str">
        <f t="shared" si="446"/>
        <v>2019</v>
      </c>
      <c r="B14293" s="205" t="s">
        <v>679</v>
      </c>
      <c r="C14293" s="205" t="s">
        <v>680</v>
      </c>
      <c r="D14293" s="72" t="str">
        <f t="shared" si="447"/>
        <v>nov/2019</v>
      </c>
      <c r="E14293" s="206">
        <v>43789</v>
      </c>
      <c r="F14293" s="205" t="s">
        <v>2448</v>
      </c>
      <c r="G14293" s="205" t="s">
        <v>284</v>
      </c>
      <c r="H14293" s="207" t="s">
        <v>1342</v>
      </c>
      <c r="I14293" s="207" t="s">
        <v>232</v>
      </c>
      <c r="J14293" s="208">
        <v>-11400</v>
      </c>
      <c r="K14293" s="79" t="str">
        <f>IFERROR(IFERROR(VLOOKUP(I14293,'DE-PARA'!B:D,3,0),VLOOKUP(I14293,'DE-PARA'!C:D,2,0)),"NÃO ENCONTRADO")</f>
        <v>Pessoal</v>
      </c>
      <c r="L14293" s="56" t="str">
        <f>VLOOKUP(K14293,'Base -Receita-Despesa'!$B:$AS,1,FALSE)</f>
        <v>Pessoal</v>
      </c>
    </row>
    <row r="14294" spans="1:12" x14ac:dyDescent="0.3">
      <c r="A14294" s="286" t="str">
        <f t="shared" si="446"/>
        <v>2019</v>
      </c>
      <c r="B14294" s="205" t="s">
        <v>679</v>
      </c>
      <c r="C14294" s="205" t="s">
        <v>680</v>
      </c>
      <c r="D14294" s="72" t="str">
        <f t="shared" si="447"/>
        <v>nov/2019</v>
      </c>
      <c r="E14294" s="206">
        <v>43789</v>
      </c>
      <c r="F14294" s="205" t="s">
        <v>2449</v>
      </c>
      <c r="G14294" s="205" t="s">
        <v>284</v>
      </c>
      <c r="H14294" s="207" t="s">
        <v>1342</v>
      </c>
      <c r="I14294" s="207" t="s">
        <v>232</v>
      </c>
      <c r="J14294" s="208">
        <v>-2160</v>
      </c>
      <c r="K14294" s="79" t="str">
        <f>IFERROR(IFERROR(VLOOKUP(I14294,'DE-PARA'!B:D,3,0),VLOOKUP(I14294,'DE-PARA'!C:D,2,0)),"NÃO ENCONTRADO")</f>
        <v>Pessoal</v>
      </c>
      <c r="L14294" s="56" t="str">
        <f>VLOOKUP(K14294,'Base -Receita-Despesa'!$B:$AS,1,FALSE)</f>
        <v>Pessoal</v>
      </c>
    </row>
    <row r="14295" spans="1:12" x14ac:dyDescent="0.3">
      <c r="A14295" s="286" t="str">
        <f t="shared" si="446"/>
        <v>2019</v>
      </c>
      <c r="B14295" s="205" t="s">
        <v>679</v>
      </c>
      <c r="C14295" s="205" t="s">
        <v>680</v>
      </c>
      <c r="D14295" s="72" t="str">
        <f t="shared" si="447"/>
        <v>nov/2019</v>
      </c>
      <c r="E14295" s="206">
        <v>43789</v>
      </c>
      <c r="F14295" s="205" t="s">
        <v>2450</v>
      </c>
      <c r="G14295" s="205" t="s">
        <v>284</v>
      </c>
      <c r="H14295" s="207" t="s">
        <v>2104</v>
      </c>
      <c r="I14295" s="207" t="s">
        <v>232</v>
      </c>
      <c r="J14295" s="207">
        <v>-872.99</v>
      </c>
      <c r="K14295" s="79" t="str">
        <f>IFERROR(IFERROR(VLOOKUP(I14295,'DE-PARA'!B:D,3,0),VLOOKUP(I14295,'DE-PARA'!C:D,2,0)),"NÃO ENCONTRADO")</f>
        <v>Pessoal</v>
      </c>
      <c r="L14295" s="56" t="str">
        <f>VLOOKUP(K14295,'Base -Receita-Despesa'!$B:$AS,1,FALSE)</f>
        <v>Pessoal</v>
      </c>
    </row>
    <row r="14296" spans="1:12" x14ac:dyDescent="0.3">
      <c r="A14296" s="286" t="str">
        <f t="shared" si="446"/>
        <v>2019</v>
      </c>
      <c r="B14296" s="205" t="s">
        <v>679</v>
      </c>
      <c r="C14296" s="205" t="s">
        <v>680</v>
      </c>
      <c r="D14296" s="72" t="str">
        <f t="shared" si="447"/>
        <v>nov/2019</v>
      </c>
      <c r="E14296" s="206">
        <v>43789</v>
      </c>
      <c r="F14296" s="205" t="s">
        <v>2451</v>
      </c>
      <c r="G14296" s="205" t="s">
        <v>284</v>
      </c>
      <c r="H14296" s="207" t="s">
        <v>2104</v>
      </c>
      <c r="I14296" s="207" t="s">
        <v>232</v>
      </c>
      <c r="J14296" s="207">
        <v>-872.99</v>
      </c>
      <c r="K14296" s="79" t="str">
        <f>IFERROR(IFERROR(VLOOKUP(I14296,'DE-PARA'!B:D,3,0),VLOOKUP(I14296,'DE-PARA'!C:D,2,0)),"NÃO ENCONTRADO")</f>
        <v>Pessoal</v>
      </c>
      <c r="L14296" s="56" t="str">
        <f>VLOOKUP(K14296,'Base -Receita-Despesa'!$B:$AS,1,FALSE)</f>
        <v>Pessoal</v>
      </c>
    </row>
    <row r="14297" spans="1:12" x14ac:dyDescent="0.3">
      <c r="A14297" s="286" t="str">
        <f t="shared" si="446"/>
        <v>2019</v>
      </c>
      <c r="B14297" s="205" t="s">
        <v>679</v>
      </c>
      <c r="C14297" s="205" t="s">
        <v>680</v>
      </c>
      <c r="D14297" s="72" t="str">
        <f t="shared" si="447"/>
        <v>nov/2019</v>
      </c>
      <c r="E14297" s="206">
        <v>43789</v>
      </c>
      <c r="F14297" s="205" t="s">
        <v>2452</v>
      </c>
      <c r="G14297" s="205" t="s">
        <v>284</v>
      </c>
      <c r="H14297" s="207" t="s">
        <v>333</v>
      </c>
      <c r="I14297" s="207" t="s">
        <v>157</v>
      </c>
      <c r="J14297" s="207">
        <v>-76.95</v>
      </c>
      <c r="K14297" s="79" t="str">
        <f>IFERROR(IFERROR(VLOOKUP(I14297,'DE-PARA'!B:D,3,0),VLOOKUP(I14297,'DE-PARA'!C:D,2,0)),"NÃO ENCONTRADO")</f>
        <v>Serviços</v>
      </c>
      <c r="L14297" s="56" t="str">
        <f>VLOOKUP(K14297,'Base -Receita-Despesa'!$B:$AS,1,FALSE)</f>
        <v>Serviços</v>
      </c>
    </row>
    <row r="14298" spans="1:12" x14ac:dyDescent="0.3">
      <c r="A14298" s="286" t="str">
        <f t="shared" si="446"/>
        <v>2019</v>
      </c>
      <c r="B14298" s="205" t="s">
        <v>679</v>
      </c>
      <c r="C14298" s="205" t="s">
        <v>680</v>
      </c>
      <c r="D14298" s="72" t="str">
        <f t="shared" si="447"/>
        <v>nov/2019</v>
      </c>
      <c r="E14298" s="206">
        <v>43789</v>
      </c>
      <c r="F14298" s="205" t="s">
        <v>2453</v>
      </c>
      <c r="G14298" s="205" t="s">
        <v>284</v>
      </c>
      <c r="H14298" s="207" t="s">
        <v>333</v>
      </c>
      <c r="I14298" s="207" t="s">
        <v>157</v>
      </c>
      <c r="J14298" s="207">
        <v>-81</v>
      </c>
      <c r="K14298" s="79" t="str">
        <f>IFERROR(IFERROR(VLOOKUP(I14298,'DE-PARA'!B:D,3,0),VLOOKUP(I14298,'DE-PARA'!C:D,2,0)),"NÃO ENCONTRADO")</f>
        <v>Serviços</v>
      </c>
      <c r="L14298" s="56" t="str">
        <f>VLOOKUP(K14298,'Base -Receita-Despesa'!$B:$AS,1,FALSE)</f>
        <v>Serviços</v>
      </c>
    </row>
    <row r="14299" spans="1:12" x14ac:dyDescent="0.3">
      <c r="A14299" s="286" t="str">
        <f t="shared" si="446"/>
        <v>2019</v>
      </c>
      <c r="B14299" s="205" t="s">
        <v>679</v>
      </c>
      <c r="C14299" s="205" t="s">
        <v>680</v>
      </c>
      <c r="D14299" s="72" t="str">
        <f t="shared" si="447"/>
        <v>nov/2019</v>
      </c>
      <c r="E14299" s="206">
        <v>43789</v>
      </c>
      <c r="F14299" s="205" t="s">
        <v>2454</v>
      </c>
      <c r="G14299" s="205" t="s">
        <v>284</v>
      </c>
      <c r="H14299" s="207" t="s">
        <v>1598</v>
      </c>
      <c r="I14299" s="207" t="s">
        <v>266</v>
      </c>
      <c r="J14299" s="207">
        <v>-21.21</v>
      </c>
      <c r="K14299" s="79" t="str">
        <f>IFERROR(IFERROR(VLOOKUP(I14299,'DE-PARA'!B:D,3,0),VLOOKUP(I14299,'DE-PARA'!C:D,2,0)),"NÃO ENCONTRADO")</f>
        <v>Serviços</v>
      </c>
      <c r="L14299" s="56" t="str">
        <f>VLOOKUP(K14299,'Base -Receita-Despesa'!$B:$AS,1,FALSE)</f>
        <v>Serviços</v>
      </c>
    </row>
    <row r="14300" spans="1:12" x14ac:dyDescent="0.3">
      <c r="A14300" s="286" t="str">
        <f t="shared" si="446"/>
        <v>2019</v>
      </c>
      <c r="B14300" s="205" t="s">
        <v>679</v>
      </c>
      <c r="C14300" s="205" t="s">
        <v>680</v>
      </c>
      <c r="D14300" s="72" t="str">
        <f t="shared" si="447"/>
        <v>nov/2019</v>
      </c>
      <c r="E14300" s="206">
        <v>43789</v>
      </c>
      <c r="F14300" s="205" t="s">
        <v>2455</v>
      </c>
      <c r="G14300" s="205" t="s">
        <v>284</v>
      </c>
      <c r="H14300" s="207" t="s">
        <v>331</v>
      </c>
      <c r="I14300" s="207" t="s">
        <v>134</v>
      </c>
      <c r="J14300" s="207">
        <v>-184.9</v>
      </c>
      <c r="K14300" s="79" t="str">
        <f>IFERROR(IFERROR(VLOOKUP(I14300,'DE-PARA'!B:D,3,0),VLOOKUP(I14300,'DE-PARA'!C:D,2,0)),"NÃO ENCONTRADO")</f>
        <v>Serviços</v>
      </c>
      <c r="L14300" s="56" t="str">
        <f>VLOOKUP(K14300,'Base -Receita-Despesa'!$B:$AS,1,FALSE)</f>
        <v>Serviços</v>
      </c>
    </row>
    <row r="14301" spans="1:12" x14ac:dyDescent="0.3">
      <c r="A14301" s="286" t="str">
        <f t="shared" si="446"/>
        <v>2019</v>
      </c>
      <c r="B14301" s="205" t="s">
        <v>679</v>
      </c>
      <c r="C14301" s="205" t="s">
        <v>680</v>
      </c>
      <c r="D14301" s="72" t="str">
        <f t="shared" si="447"/>
        <v>nov/2019</v>
      </c>
      <c r="E14301" s="206">
        <v>43789</v>
      </c>
      <c r="F14301" s="205" t="s">
        <v>2456</v>
      </c>
      <c r="G14301" s="205" t="s">
        <v>284</v>
      </c>
      <c r="H14301" s="207" t="s">
        <v>2080</v>
      </c>
      <c r="I14301" s="207" t="s">
        <v>118</v>
      </c>
      <c r="J14301" s="207">
        <v>-12.59</v>
      </c>
      <c r="K14301" s="79" t="str">
        <f>IFERROR(IFERROR(VLOOKUP(I14301,'DE-PARA'!B:D,3,0),VLOOKUP(I14301,'DE-PARA'!C:D,2,0)),"NÃO ENCONTRADO")</f>
        <v>Serviços</v>
      </c>
      <c r="L14301" s="56" t="str">
        <f>VLOOKUP(K14301,'Base -Receita-Despesa'!$B:$AS,1,FALSE)</f>
        <v>Serviços</v>
      </c>
    </row>
    <row r="14302" spans="1:12" x14ac:dyDescent="0.3">
      <c r="A14302" s="286" t="str">
        <f t="shared" si="446"/>
        <v>2019</v>
      </c>
      <c r="B14302" s="205" t="s">
        <v>679</v>
      </c>
      <c r="C14302" s="205" t="s">
        <v>680</v>
      </c>
      <c r="D14302" s="72" t="str">
        <f t="shared" si="447"/>
        <v>nov/2019</v>
      </c>
      <c r="E14302" s="206">
        <v>43789</v>
      </c>
      <c r="F14302" s="205" t="s">
        <v>2457</v>
      </c>
      <c r="G14302" s="205" t="s">
        <v>284</v>
      </c>
      <c r="H14302" s="207" t="s">
        <v>1047</v>
      </c>
      <c r="I14302" s="207" t="s">
        <v>258</v>
      </c>
      <c r="J14302" s="207">
        <v>-673.5</v>
      </c>
      <c r="K14302" s="79" t="str">
        <f>IFERROR(IFERROR(VLOOKUP(I14302,'DE-PARA'!B:D,3,0),VLOOKUP(I14302,'DE-PARA'!C:D,2,0)),"NÃO ENCONTRADO")</f>
        <v>Serviços</v>
      </c>
      <c r="L14302" s="56" t="str">
        <f>VLOOKUP(K14302,'Base -Receita-Despesa'!$B:$AS,1,FALSE)</f>
        <v>Serviços</v>
      </c>
    </row>
    <row r="14303" spans="1:12" x14ac:dyDescent="0.3">
      <c r="A14303" s="286" t="str">
        <f t="shared" si="446"/>
        <v>2019</v>
      </c>
      <c r="B14303" s="205" t="s">
        <v>679</v>
      </c>
      <c r="C14303" s="205" t="s">
        <v>680</v>
      </c>
      <c r="D14303" s="72" t="str">
        <f t="shared" si="447"/>
        <v>nov/2019</v>
      </c>
      <c r="E14303" s="206">
        <v>43789</v>
      </c>
      <c r="F14303" s="205" t="s">
        <v>2458</v>
      </c>
      <c r="G14303" s="205" t="s">
        <v>284</v>
      </c>
      <c r="H14303" s="207" t="s">
        <v>2178</v>
      </c>
      <c r="I14303" s="207" t="s">
        <v>118</v>
      </c>
      <c r="J14303" s="207">
        <v>-59.63</v>
      </c>
      <c r="K14303" s="79" t="str">
        <f>IFERROR(IFERROR(VLOOKUP(I14303,'DE-PARA'!B:D,3,0),VLOOKUP(I14303,'DE-PARA'!C:D,2,0)),"NÃO ENCONTRADO")</f>
        <v>Serviços</v>
      </c>
      <c r="L14303" s="56" t="str">
        <f>VLOOKUP(K14303,'Base -Receita-Despesa'!$B:$AS,1,FALSE)</f>
        <v>Serviços</v>
      </c>
    </row>
    <row r="14304" spans="1:12" x14ac:dyDescent="0.3">
      <c r="A14304" s="286" t="str">
        <f t="shared" si="446"/>
        <v>2019</v>
      </c>
      <c r="B14304" s="205" t="s">
        <v>679</v>
      </c>
      <c r="C14304" s="205" t="s">
        <v>680</v>
      </c>
      <c r="D14304" s="72" t="str">
        <f t="shared" si="447"/>
        <v>nov/2019</v>
      </c>
      <c r="E14304" s="206">
        <v>43789</v>
      </c>
      <c r="F14304" s="205" t="s">
        <v>2459</v>
      </c>
      <c r="G14304" s="205" t="s">
        <v>284</v>
      </c>
      <c r="H14304" s="207" t="s">
        <v>1450</v>
      </c>
      <c r="I14304" s="207" t="s">
        <v>134</v>
      </c>
      <c r="J14304" s="207">
        <v>-139.36000000000001</v>
      </c>
      <c r="K14304" s="79" t="str">
        <f>IFERROR(IFERROR(VLOOKUP(I14304,'DE-PARA'!B:D,3,0),VLOOKUP(I14304,'DE-PARA'!C:D,2,0)),"NÃO ENCONTRADO")</f>
        <v>Serviços</v>
      </c>
      <c r="L14304" s="56" t="str">
        <f>VLOOKUP(K14304,'Base -Receita-Despesa'!$B:$AS,1,FALSE)</f>
        <v>Serviços</v>
      </c>
    </row>
    <row r="14305" spans="1:12" x14ac:dyDescent="0.3">
      <c r="A14305" s="286" t="str">
        <f t="shared" si="446"/>
        <v>2019</v>
      </c>
      <c r="B14305" s="205" t="s">
        <v>679</v>
      </c>
      <c r="C14305" s="205" t="s">
        <v>680</v>
      </c>
      <c r="D14305" s="72" t="str">
        <f t="shared" si="447"/>
        <v>nov/2019</v>
      </c>
      <c r="E14305" s="206">
        <v>43789</v>
      </c>
      <c r="F14305" s="205" t="s">
        <v>2233</v>
      </c>
      <c r="G14305" s="205" t="s">
        <v>284</v>
      </c>
      <c r="H14305" s="207" t="s">
        <v>2460</v>
      </c>
      <c r="I14305" s="207" t="s">
        <v>153</v>
      </c>
      <c r="J14305" s="208">
        <v>-1291.5</v>
      </c>
      <c r="K14305" s="79" t="str">
        <f>IFERROR(IFERROR(VLOOKUP(I14305,'DE-PARA'!B:D,3,0),VLOOKUP(I14305,'DE-PARA'!C:D,2,0)),"NÃO ENCONTRADO")</f>
        <v>Encargos sobre Folha de Pagamento</v>
      </c>
      <c r="L14305" s="56" t="str">
        <f>VLOOKUP(K14305,'Base -Receita-Despesa'!$B:$AS,1,FALSE)</f>
        <v>Encargos sobre Folha de Pagamento</v>
      </c>
    </row>
    <row r="14306" spans="1:12" x14ac:dyDescent="0.3">
      <c r="A14306" s="286" t="str">
        <f t="shared" si="446"/>
        <v>2019</v>
      </c>
      <c r="B14306" s="205" t="s">
        <v>679</v>
      </c>
      <c r="C14306" s="205" t="s">
        <v>680</v>
      </c>
      <c r="D14306" s="72" t="str">
        <f t="shared" si="447"/>
        <v>nov/2019</v>
      </c>
      <c r="E14306" s="206">
        <v>43789</v>
      </c>
      <c r="F14306" s="205" t="s">
        <v>2233</v>
      </c>
      <c r="G14306" s="205" t="s">
        <v>284</v>
      </c>
      <c r="H14306" s="207" t="s">
        <v>2461</v>
      </c>
      <c r="I14306" s="207" t="s">
        <v>153</v>
      </c>
      <c r="J14306" s="208">
        <v>-5719</v>
      </c>
      <c r="K14306" s="79" t="str">
        <f>IFERROR(IFERROR(VLOOKUP(I14306,'DE-PARA'!B:D,3,0),VLOOKUP(I14306,'DE-PARA'!C:D,2,0)),"NÃO ENCONTRADO")</f>
        <v>Encargos sobre Folha de Pagamento</v>
      </c>
      <c r="L14306" s="56" t="str">
        <f>VLOOKUP(K14306,'Base -Receita-Despesa'!$B:$AS,1,FALSE)</f>
        <v>Encargos sobre Folha de Pagamento</v>
      </c>
    </row>
    <row r="14307" spans="1:12" x14ac:dyDescent="0.3">
      <c r="A14307" s="286" t="str">
        <f t="shared" si="446"/>
        <v>2019</v>
      </c>
      <c r="B14307" s="205" t="s">
        <v>679</v>
      </c>
      <c r="C14307" s="205" t="s">
        <v>680</v>
      </c>
      <c r="D14307" s="72" t="str">
        <f t="shared" si="447"/>
        <v>nov/2019</v>
      </c>
      <c r="E14307" s="206">
        <v>43789</v>
      </c>
      <c r="F14307" s="205" t="s">
        <v>176</v>
      </c>
      <c r="G14307" s="205" t="s">
        <v>284</v>
      </c>
      <c r="H14307" s="207" t="s">
        <v>2462</v>
      </c>
      <c r="I14307" s="207" t="s">
        <v>153</v>
      </c>
      <c r="J14307" s="208">
        <v>-6837.67</v>
      </c>
      <c r="K14307" s="79" t="str">
        <f>IFERROR(IFERROR(VLOOKUP(I14307,'DE-PARA'!B:D,3,0),VLOOKUP(I14307,'DE-PARA'!C:D,2,0)),"NÃO ENCONTRADO")</f>
        <v>Encargos sobre Folha de Pagamento</v>
      </c>
      <c r="L14307" s="56" t="str">
        <f>VLOOKUP(K14307,'Base -Receita-Despesa'!$B:$AS,1,FALSE)</f>
        <v>Encargos sobre Folha de Pagamento</v>
      </c>
    </row>
    <row r="14308" spans="1:12" x14ac:dyDescent="0.3">
      <c r="A14308" s="286" t="str">
        <f t="shared" si="446"/>
        <v>2019</v>
      </c>
      <c r="B14308" s="205" t="s">
        <v>679</v>
      </c>
      <c r="C14308" s="205" t="s">
        <v>680</v>
      </c>
      <c r="D14308" s="72" t="str">
        <f t="shared" si="447"/>
        <v>nov/2019</v>
      </c>
      <c r="E14308" s="206">
        <v>43789</v>
      </c>
      <c r="F14308" s="205" t="s">
        <v>175</v>
      </c>
      <c r="G14308" s="205" t="s">
        <v>284</v>
      </c>
      <c r="H14308" s="207" t="s">
        <v>2463</v>
      </c>
      <c r="I14308" s="207" t="s">
        <v>153</v>
      </c>
      <c r="J14308" s="208">
        <v>-17363.54</v>
      </c>
      <c r="K14308" s="79" t="str">
        <f>IFERROR(IFERROR(VLOOKUP(I14308,'DE-PARA'!B:D,3,0),VLOOKUP(I14308,'DE-PARA'!C:D,2,0)),"NÃO ENCONTRADO")</f>
        <v>Encargos sobre Folha de Pagamento</v>
      </c>
      <c r="L14308" s="56" t="str">
        <f>VLOOKUP(K14308,'Base -Receita-Despesa'!$B:$AS,1,FALSE)</f>
        <v>Encargos sobre Folha de Pagamento</v>
      </c>
    </row>
    <row r="14309" spans="1:12" x14ac:dyDescent="0.3">
      <c r="A14309" s="286" t="str">
        <f t="shared" si="446"/>
        <v>2019</v>
      </c>
      <c r="B14309" s="205" t="s">
        <v>679</v>
      </c>
      <c r="C14309" s="205" t="s">
        <v>680</v>
      </c>
      <c r="D14309" s="72" t="str">
        <f t="shared" si="447"/>
        <v>nov/2019</v>
      </c>
      <c r="E14309" s="206">
        <v>43789</v>
      </c>
      <c r="F14309" s="205" t="s">
        <v>2464</v>
      </c>
      <c r="G14309" s="205" t="s">
        <v>284</v>
      </c>
      <c r="H14309" s="207" t="s">
        <v>1005</v>
      </c>
      <c r="I14309" s="207" t="s">
        <v>232</v>
      </c>
      <c r="J14309" s="208">
        <v>-10069.58</v>
      </c>
      <c r="K14309" s="79" t="str">
        <f>IFERROR(IFERROR(VLOOKUP(I14309,'DE-PARA'!B:D,3,0),VLOOKUP(I14309,'DE-PARA'!C:D,2,0)),"NÃO ENCONTRADO")</f>
        <v>Pessoal</v>
      </c>
      <c r="L14309" s="56" t="str">
        <f>VLOOKUP(K14309,'Base -Receita-Despesa'!$B:$AS,1,FALSE)</f>
        <v>Pessoal</v>
      </c>
    </row>
    <row r="14310" spans="1:12" x14ac:dyDescent="0.3">
      <c r="A14310" s="286" t="str">
        <f t="shared" si="446"/>
        <v>2019</v>
      </c>
      <c r="B14310" s="205" t="s">
        <v>679</v>
      </c>
      <c r="C14310" s="205" t="s">
        <v>680</v>
      </c>
      <c r="D14310" s="72" t="str">
        <f t="shared" si="447"/>
        <v>nov/2019</v>
      </c>
      <c r="E14310" s="206">
        <v>43789</v>
      </c>
      <c r="F14310" s="205" t="s">
        <v>2465</v>
      </c>
      <c r="G14310" s="205" t="s">
        <v>284</v>
      </c>
      <c r="H14310" s="207" t="s">
        <v>2330</v>
      </c>
      <c r="I14310" s="207" t="s">
        <v>147</v>
      </c>
      <c r="J14310" s="208">
        <v>-4194.3</v>
      </c>
      <c r="K14310" s="79" t="str">
        <f>IFERROR(IFERROR(VLOOKUP(I14310,'DE-PARA'!B:D,3,0),VLOOKUP(I14310,'DE-PARA'!C:D,2,0)),"NÃO ENCONTRADO")</f>
        <v>Serviços</v>
      </c>
      <c r="L14310" s="56" t="str">
        <f>VLOOKUP(K14310,'Base -Receita-Despesa'!$B:$AS,1,FALSE)</f>
        <v>Serviços</v>
      </c>
    </row>
    <row r="14311" spans="1:12" x14ac:dyDescent="0.3">
      <c r="A14311" s="286" t="str">
        <f t="shared" si="446"/>
        <v>2019</v>
      </c>
      <c r="B14311" s="205" t="s">
        <v>679</v>
      </c>
      <c r="C14311" s="205" t="s">
        <v>680</v>
      </c>
      <c r="D14311" s="72" t="str">
        <f t="shared" si="447"/>
        <v>nov/2019</v>
      </c>
      <c r="E14311" s="206">
        <v>43789</v>
      </c>
      <c r="F14311" s="205" t="s">
        <v>2466</v>
      </c>
      <c r="G14311" s="205" t="s">
        <v>284</v>
      </c>
      <c r="H14311" s="207" t="s">
        <v>2330</v>
      </c>
      <c r="I14311" s="207" t="s">
        <v>150</v>
      </c>
      <c r="J14311" s="208">
        <v>-2269.1999999999998</v>
      </c>
      <c r="K14311" s="79" t="str">
        <f>IFERROR(IFERROR(VLOOKUP(I14311,'DE-PARA'!B:D,3,0),VLOOKUP(I14311,'DE-PARA'!C:D,2,0)),"NÃO ENCONTRADO")</f>
        <v>Serviços</v>
      </c>
      <c r="L14311" s="56" t="str">
        <f>VLOOKUP(K14311,'Base -Receita-Despesa'!$B:$AS,1,FALSE)</f>
        <v>Serviços</v>
      </c>
    </row>
    <row r="14312" spans="1:12" x14ac:dyDescent="0.3">
      <c r="A14312" s="286" t="str">
        <f t="shared" si="446"/>
        <v>2019</v>
      </c>
      <c r="B14312" s="205" t="s">
        <v>679</v>
      </c>
      <c r="C14312" s="205" t="s">
        <v>680</v>
      </c>
      <c r="D14312" s="72" t="str">
        <f t="shared" si="447"/>
        <v>nov/2019</v>
      </c>
      <c r="E14312" s="206">
        <v>43789</v>
      </c>
      <c r="F14312" s="205" t="s">
        <v>2467</v>
      </c>
      <c r="G14312" s="205" t="s">
        <v>284</v>
      </c>
      <c r="H14312" s="207" t="s">
        <v>1342</v>
      </c>
      <c r="I14312" s="207" t="s">
        <v>232</v>
      </c>
      <c r="J14312" s="208">
        <v>-6696</v>
      </c>
      <c r="K14312" s="79" t="str">
        <f>IFERROR(IFERROR(VLOOKUP(I14312,'DE-PARA'!B:D,3,0),VLOOKUP(I14312,'DE-PARA'!C:D,2,0)),"NÃO ENCONTRADO")</f>
        <v>Pessoal</v>
      </c>
      <c r="L14312" s="56" t="str">
        <f>VLOOKUP(K14312,'Base -Receita-Despesa'!$B:$AS,1,FALSE)</f>
        <v>Pessoal</v>
      </c>
    </row>
    <row r="14313" spans="1:12" x14ac:dyDescent="0.3">
      <c r="A14313" s="286" t="str">
        <f t="shared" si="446"/>
        <v>2019</v>
      </c>
      <c r="B14313" s="205" t="s">
        <v>679</v>
      </c>
      <c r="C14313" s="205" t="s">
        <v>680</v>
      </c>
      <c r="D14313" s="72" t="str">
        <f t="shared" si="447"/>
        <v>nov/2019</v>
      </c>
      <c r="E14313" s="206">
        <v>43789</v>
      </c>
      <c r="F14313" s="205" t="s">
        <v>2468</v>
      </c>
      <c r="G14313" s="205" t="s">
        <v>284</v>
      </c>
      <c r="H14313" s="207" t="s">
        <v>1342</v>
      </c>
      <c r="I14313" s="207" t="s">
        <v>232</v>
      </c>
      <c r="J14313" s="208">
        <v>-35340</v>
      </c>
      <c r="K14313" s="79" t="str">
        <f>IFERROR(IFERROR(VLOOKUP(I14313,'DE-PARA'!B:D,3,0),VLOOKUP(I14313,'DE-PARA'!C:D,2,0)),"NÃO ENCONTRADO")</f>
        <v>Pessoal</v>
      </c>
      <c r="L14313" s="56" t="str">
        <f>VLOOKUP(K14313,'Base -Receita-Despesa'!$B:$AS,1,FALSE)</f>
        <v>Pessoal</v>
      </c>
    </row>
    <row r="14314" spans="1:12" x14ac:dyDescent="0.3">
      <c r="A14314" s="286" t="str">
        <f t="shared" si="446"/>
        <v>2019</v>
      </c>
      <c r="B14314" s="205" t="s">
        <v>679</v>
      </c>
      <c r="C14314" s="205" t="s">
        <v>680</v>
      </c>
      <c r="D14314" s="72" t="str">
        <f t="shared" si="447"/>
        <v>nov/2019</v>
      </c>
      <c r="E14314" s="206">
        <v>43789</v>
      </c>
      <c r="F14314" s="205" t="s">
        <v>2469</v>
      </c>
      <c r="G14314" s="205" t="s">
        <v>284</v>
      </c>
      <c r="H14314" s="207" t="s">
        <v>2104</v>
      </c>
      <c r="I14314" s="207" t="s">
        <v>232</v>
      </c>
      <c r="J14314" s="208">
        <v>-2706.28</v>
      </c>
      <c r="K14314" s="79" t="str">
        <f>IFERROR(IFERROR(VLOOKUP(I14314,'DE-PARA'!B:D,3,0),VLOOKUP(I14314,'DE-PARA'!C:D,2,0)),"NÃO ENCONTRADO")</f>
        <v>Pessoal</v>
      </c>
      <c r="L14314" s="56" t="str">
        <f>VLOOKUP(K14314,'Base -Receita-Despesa'!$B:$AS,1,FALSE)</f>
        <v>Pessoal</v>
      </c>
    </row>
    <row r="14315" spans="1:12" x14ac:dyDescent="0.3">
      <c r="A14315" s="286" t="str">
        <f t="shared" si="446"/>
        <v>2019</v>
      </c>
      <c r="B14315" s="205" t="s">
        <v>679</v>
      </c>
      <c r="C14315" s="205" t="s">
        <v>680</v>
      </c>
      <c r="D14315" s="72" t="str">
        <f t="shared" si="447"/>
        <v>nov/2019</v>
      </c>
      <c r="E14315" s="206">
        <v>43789</v>
      </c>
      <c r="F14315" s="205" t="s">
        <v>2470</v>
      </c>
      <c r="G14315" s="205" t="s">
        <v>284</v>
      </c>
      <c r="H14315" s="207" t="s">
        <v>999</v>
      </c>
      <c r="I14315" s="207" t="s">
        <v>232</v>
      </c>
      <c r="J14315" s="208">
        <v>-2092.5</v>
      </c>
      <c r="K14315" s="79" t="str">
        <f>IFERROR(IFERROR(VLOOKUP(I14315,'DE-PARA'!B:D,3,0),VLOOKUP(I14315,'DE-PARA'!C:D,2,0)),"NÃO ENCONTRADO")</f>
        <v>Pessoal</v>
      </c>
      <c r="L14315" s="56" t="str">
        <f>VLOOKUP(K14315,'Base -Receita-Despesa'!$B:$AS,1,FALSE)</f>
        <v>Pessoal</v>
      </c>
    </row>
    <row r="14316" spans="1:12" x14ac:dyDescent="0.3">
      <c r="A14316" s="286" t="str">
        <f t="shared" si="446"/>
        <v>2019</v>
      </c>
      <c r="B14316" s="205" t="s">
        <v>679</v>
      </c>
      <c r="C14316" s="205" t="s">
        <v>680</v>
      </c>
      <c r="D14316" s="72" t="str">
        <f t="shared" si="447"/>
        <v>nov/2019</v>
      </c>
      <c r="E14316" s="206">
        <v>43789</v>
      </c>
      <c r="F14316" s="205" t="s">
        <v>2471</v>
      </c>
      <c r="G14316" s="205" t="s">
        <v>284</v>
      </c>
      <c r="H14316" s="207" t="s">
        <v>333</v>
      </c>
      <c r="I14316" s="207" t="s">
        <v>157</v>
      </c>
      <c r="J14316" s="207">
        <v>-251.1</v>
      </c>
      <c r="K14316" s="79" t="str">
        <f>IFERROR(IFERROR(VLOOKUP(I14316,'DE-PARA'!B:D,3,0),VLOOKUP(I14316,'DE-PARA'!C:D,2,0)),"NÃO ENCONTRADO")</f>
        <v>Serviços</v>
      </c>
      <c r="L14316" s="56" t="str">
        <f>VLOOKUP(K14316,'Base -Receita-Despesa'!$B:$AS,1,FALSE)</f>
        <v>Serviços</v>
      </c>
    </row>
    <row r="14317" spans="1:12" x14ac:dyDescent="0.3">
      <c r="A14317" s="286" t="str">
        <f t="shared" si="446"/>
        <v>2019</v>
      </c>
      <c r="B14317" s="205" t="s">
        <v>679</v>
      </c>
      <c r="C14317" s="205" t="s">
        <v>680</v>
      </c>
      <c r="D14317" s="72" t="str">
        <f t="shared" si="447"/>
        <v>nov/2019</v>
      </c>
      <c r="E14317" s="206">
        <v>43789</v>
      </c>
      <c r="F14317" s="205" t="s">
        <v>2472</v>
      </c>
      <c r="G14317" s="205" t="s">
        <v>284</v>
      </c>
      <c r="H14317" s="207" t="s">
        <v>2473</v>
      </c>
      <c r="I14317" s="207" t="s">
        <v>116</v>
      </c>
      <c r="J14317" s="208">
        <v>-5898.41</v>
      </c>
      <c r="K14317" s="79" t="str">
        <f>IFERROR(IFERROR(VLOOKUP(I14317,'DE-PARA'!B:D,3,0),VLOOKUP(I14317,'DE-PARA'!C:D,2,0)),"NÃO ENCONTRADO")</f>
        <v>Serviços</v>
      </c>
      <c r="L14317" s="56" t="str">
        <f>VLOOKUP(K14317,'Base -Receita-Despesa'!$B:$AS,1,FALSE)</f>
        <v>Serviços</v>
      </c>
    </row>
    <row r="14318" spans="1:12" x14ac:dyDescent="0.3">
      <c r="A14318" s="286" t="str">
        <f t="shared" si="446"/>
        <v>2019</v>
      </c>
      <c r="B14318" s="205" t="s">
        <v>679</v>
      </c>
      <c r="C14318" s="205" t="s">
        <v>680</v>
      </c>
      <c r="D14318" s="72" t="str">
        <f t="shared" si="447"/>
        <v>nov/2019</v>
      </c>
      <c r="E14318" s="206">
        <v>43789</v>
      </c>
      <c r="F14318" s="205" t="s">
        <v>2474</v>
      </c>
      <c r="G14318" s="205" t="s">
        <v>284</v>
      </c>
      <c r="H14318" s="207" t="s">
        <v>2475</v>
      </c>
      <c r="I14318" s="207" t="s">
        <v>148</v>
      </c>
      <c r="J14318" s="208">
        <v>-1193.6099999999999</v>
      </c>
      <c r="K14318" s="79" t="str">
        <f>IFERROR(IFERROR(VLOOKUP(I14318,'DE-PARA'!B:D,3,0),VLOOKUP(I14318,'DE-PARA'!C:D,2,0)),"NÃO ENCONTRADO")</f>
        <v>Serviços</v>
      </c>
      <c r="L14318" s="56" t="str">
        <f>VLOOKUP(K14318,'Base -Receita-Despesa'!$B:$AS,1,FALSE)</f>
        <v>Serviços</v>
      </c>
    </row>
    <row r="14319" spans="1:12" x14ac:dyDescent="0.3">
      <c r="A14319" s="286" t="str">
        <f t="shared" si="446"/>
        <v>2019</v>
      </c>
      <c r="B14319" s="205" t="s">
        <v>679</v>
      </c>
      <c r="C14319" s="205" t="s">
        <v>680</v>
      </c>
      <c r="D14319" s="72" t="str">
        <f t="shared" si="447"/>
        <v>nov/2019</v>
      </c>
      <c r="E14319" s="206">
        <v>43789</v>
      </c>
      <c r="F14319" s="205" t="s">
        <v>2476</v>
      </c>
      <c r="G14319" s="205" t="s">
        <v>284</v>
      </c>
      <c r="H14319" s="207" t="s">
        <v>1598</v>
      </c>
      <c r="I14319" s="207" t="s">
        <v>266</v>
      </c>
      <c r="J14319" s="207">
        <v>-65.75</v>
      </c>
      <c r="K14319" s="79" t="str">
        <f>IFERROR(IFERROR(VLOOKUP(I14319,'DE-PARA'!B:D,3,0),VLOOKUP(I14319,'DE-PARA'!C:D,2,0)),"NÃO ENCONTRADO")</f>
        <v>Serviços</v>
      </c>
      <c r="L14319" s="56" t="str">
        <f>VLOOKUP(K14319,'Base -Receita-Despesa'!$B:$AS,1,FALSE)</f>
        <v>Serviços</v>
      </c>
    </row>
    <row r="14320" spans="1:12" x14ac:dyDescent="0.3">
      <c r="A14320" s="286" t="str">
        <f t="shared" si="446"/>
        <v>2019</v>
      </c>
      <c r="B14320" s="205" t="s">
        <v>679</v>
      </c>
      <c r="C14320" s="205" t="s">
        <v>680</v>
      </c>
      <c r="D14320" s="72" t="str">
        <f t="shared" si="447"/>
        <v>nov/2019</v>
      </c>
      <c r="E14320" s="206">
        <v>43789</v>
      </c>
      <c r="F14320" s="205" t="s">
        <v>2477</v>
      </c>
      <c r="G14320" s="205" t="s">
        <v>284</v>
      </c>
      <c r="H14320" s="207" t="s">
        <v>2080</v>
      </c>
      <c r="I14320" s="207" t="s">
        <v>118</v>
      </c>
      <c r="J14320" s="207">
        <v>-39.04</v>
      </c>
      <c r="K14320" s="79" t="str">
        <f>IFERROR(IFERROR(VLOOKUP(I14320,'DE-PARA'!B:D,3,0),VLOOKUP(I14320,'DE-PARA'!C:D,2,0)),"NÃO ENCONTRADO")</f>
        <v>Serviços</v>
      </c>
      <c r="L14320" s="56" t="str">
        <f>VLOOKUP(K14320,'Base -Receita-Despesa'!$B:$AS,1,FALSE)</f>
        <v>Serviços</v>
      </c>
    </row>
    <row r="14321" spans="1:12" x14ac:dyDescent="0.3">
      <c r="A14321" s="286" t="str">
        <f t="shared" si="446"/>
        <v>2019</v>
      </c>
      <c r="B14321" s="205" t="s">
        <v>679</v>
      </c>
      <c r="C14321" s="205" t="s">
        <v>680</v>
      </c>
      <c r="D14321" s="72" t="str">
        <f t="shared" si="447"/>
        <v>nov/2019</v>
      </c>
      <c r="E14321" s="206">
        <v>43789</v>
      </c>
      <c r="F14321" s="205" t="s">
        <v>2478</v>
      </c>
      <c r="G14321" s="205" t="s">
        <v>284</v>
      </c>
      <c r="H14321" s="207" t="s">
        <v>2080</v>
      </c>
      <c r="I14321" s="207" t="s">
        <v>118</v>
      </c>
      <c r="J14321" s="207">
        <v>-39.04</v>
      </c>
      <c r="K14321" s="79" t="str">
        <f>IFERROR(IFERROR(VLOOKUP(I14321,'DE-PARA'!B:D,3,0),VLOOKUP(I14321,'DE-PARA'!C:D,2,0)),"NÃO ENCONTRADO")</f>
        <v>Serviços</v>
      </c>
      <c r="L14321" s="56" t="str">
        <f>VLOOKUP(K14321,'Base -Receita-Despesa'!$B:$AS,1,FALSE)</f>
        <v>Serviços</v>
      </c>
    </row>
    <row r="14322" spans="1:12" x14ac:dyDescent="0.3">
      <c r="A14322" s="286" t="str">
        <f t="shared" si="446"/>
        <v>2019</v>
      </c>
      <c r="B14322" s="205" t="s">
        <v>679</v>
      </c>
      <c r="C14322" s="205" t="s">
        <v>680</v>
      </c>
      <c r="D14322" s="72" t="str">
        <f t="shared" si="447"/>
        <v>nov/2019</v>
      </c>
      <c r="E14322" s="206">
        <v>43789</v>
      </c>
      <c r="F14322" s="205" t="s">
        <v>2479</v>
      </c>
      <c r="G14322" s="205" t="s">
        <v>284</v>
      </c>
      <c r="H14322" s="207" t="s">
        <v>2080</v>
      </c>
      <c r="I14322" s="207" t="s">
        <v>118</v>
      </c>
      <c r="J14322" s="207">
        <v>-39.04</v>
      </c>
      <c r="K14322" s="79" t="str">
        <f>IFERROR(IFERROR(VLOOKUP(I14322,'DE-PARA'!B:D,3,0),VLOOKUP(I14322,'DE-PARA'!C:D,2,0)),"NÃO ENCONTRADO")</f>
        <v>Serviços</v>
      </c>
      <c r="L14322" s="56" t="str">
        <f>VLOOKUP(K14322,'Base -Receita-Despesa'!$B:$AS,1,FALSE)</f>
        <v>Serviços</v>
      </c>
    </row>
    <row r="14323" spans="1:12" x14ac:dyDescent="0.3">
      <c r="A14323" s="286" t="str">
        <f t="shared" si="446"/>
        <v>2019</v>
      </c>
      <c r="B14323" s="205" t="s">
        <v>679</v>
      </c>
      <c r="C14323" s="205" t="s">
        <v>680</v>
      </c>
      <c r="D14323" s="72" t="str">
        <f t="shared" si="447"/>
        <v>nov/2019</v>
      </c>
      <c r="E14323" s="206">
        <v>43789</v>
      </c>
      <c r="F14323" s="205" t="s">
        <v>2480</v>
      </c>
      <c r="G14323" s="205" t="s">
        <v>284</v>
      </c>
      <c r="H14323" s="207" t="s">
        <v>2080</v>
      </c>
      <c r="I14323" s="207" t="s">
        <v>118</v>
      </c>
      <c r="J14323" s="207">
        <v>-39.04</v>
      </c>
      <c r="K14323" s="79" t="str">
        <f>IFERROR(IFERROR(VLOOKUP(I14323,'DE-PARA'!B:D,3,0),VLOOKUP(I14323,'DE-PARA'!C:D,2,0)),"NÃO ENCONTRADO")</f>
        <v>Serviços</v>
      </c>
      <c r="L14323" s="56" t="str">
        <f>VLOOKUP(K14323,'Base -Receita-Despesa'!$B:$AS,1,FALSE)</f>
        <v>Serviços</v>
      </c>
    </row>
    <row r="14324" spans="1:12" x14ac:dyDescent="0.3">
      <c r="A14324" s="286" t="str">
        <f t="shared" si="446"/>
        <v>2019</v>
      </c>
      <c r="B14324" s="205" t="s">
        <v>679</v>
      </c>
      <c r="C14324" s="205" t="s">
        <v>680</v>
      </c>
      <c r="D14324" s="72" t="str">
        <f t="shared" si="447"/>
        <v>nov/2019</v>
      </c>
      <c r="E14324" s="206">
        <v>43789</v>
      </c>
      <c r="F14324" s="205" t="s">
        <v>2481</v>
      </c>
      <c r="G14324" s="205" t="s">
        <v>284</v>
      </c>
      <c r="H14324" s="207" t="s">
        <v>2178</v>
      </c>
      <c r="I14324" s="207" t="s">
        <v>195</v>
      </c>
      <c r="J14324" s="207">
        <v>-198.19</v>
      </c>
      <c r="K14324" s="79" t="str">
        <f>IFERROR(IFERROR(VLOOKUP(I14324,'DE-PARA'!B:D,3,0),VLOOKUP(I14324,'DE-PARA'!C:D,2,0)),"NÃO ENCONTRADO")</f>
        <v>Pessoal</v>
      </c>
      <c r="L14324" s="56" t="str">
        <f>VLOOKUP(K14324,'Base -Receita-Despesa'!$B:$AS,1,FALSE)</f>
        <v>Pessoal</v>
      </c>
    </row>
    <row r="14325" spans="1:12" x14ac:dyDescent="0.3">
      <c r="A14325" s="286" t="str">
        <f t="shared" si="446"/>
        <v>2019</v>
      </c>
      <c r="B14325" s="205" t="s">
        <v>679</v>
      </c>
      <c r="C14325" s="205" t="s">
        <v>680</v>
      </c>
      <c r="D14325" s="72" t="str">
        <f t="shared" si="447"/>
        <v>nov/2019</v>
      </c>
      <c r="E14325" s="206">
        <v>43789</v>
      </c>
      <c r="F14325" s="205" t="s">
        <v>2482</v>
      </c>
      <c r="G14325" s="205" t="s">
        <v>284</v>
      </c>
      <c r="H14325" s="207" t="s">
        <v>2178</v>
      </c>
      <c r="I14325" s="207" t="s">
        <v>195</v>
      </c>
      <c r="J14325" s="207">
        <v>-198.19</v>
      </c>
      <c r="K14325" s="79" t="str">
        <f>IFERROR(IFERROR(VLOOKUP(I14325,'DE-PARA'!B:D,3,0),VLOOKUP(I14325,'DE-PARA'!C:D,2,0)),"NÃO ENCONTRADO")</f>
        <v>Pessoal</v>
      </c>
      <c r="L14325" s="56" t="str">
        <f>VLOOKUP(K14325,'Base -Receita-Despesa'!$B:$AS,1,FALSE)</f>
        <v>Pessoal</v>
      </c>
    </row>
    <row r="14326" spans="1:12" x14ac:dyDescent="0.3">
      <c r="A14326" s="286" t="str">
        <f t="shared" si="446"/>
        <v>2019</v>
      </c>
      <c r="B14326" s="205" t="s">
        <v>679</v>
      </c>
      <c r="C14326" s="205" t="s">
        <v>680</v>
      </c>
      <c r="D14326" s="72" t="str">
        <f t="shared" si="447"/>
        <v>nov/2019</v>
      </c>
      <c r="E14326" s="206">
        <v>43789</v>
      </c>
      <c r="F14326" s="205" t="s">
        <v>152</v>
      </c>
      <c r="G14326" s="205" t="s">
        <v>284</v>
      </c>
      <c r="H14326" s="207" t="s">
        <v>2483</v>
      </c>
      <c r="I14326" s="207" t="s">
        <v>154</v>
      </c>
      <c r="J14326" s="208">
        <v>-243573.68</v>
      </c>
      <c r="K14326" s="79" t="str">
        <f>IFERROR(IFERROR(VLOOKUP(I14326,'DE-PARA'!B:D,3,0),VLOOKUP(I14326,'DE-PARA'!C:D,2,0)),"NÃO ENCONTRADO")</f>
        <v>Encargos sobre Folha de Pagamento</v>
      </c>
      <c r="L14326" s="56" t="str">
        <f>VLOOKUP(K14326,'Base -Receita-Despesa'!$B:$AS,1,FALSE)</f>
        <v>Encargos sobre Folha de Pagamento</v>
      </c>
    </row>
    <row r="14327" spans="1:12" x14ac:dyDescent="0.3">
      <c r="A14327" s="286" t="str">
        <f t="shared" ref="A14327:A14390" si="448">IF(K14327="NÃO ENCONTRADO",0,RIGHT(D14327,4))</f>
        <v>2019</v>
      </c>
      <c r="B14327" s="205" t="s">
        <v>679</v>
      </c>
      <c r="C14327" s="205" t="s">
        <v>680</v>
      </c>
      <c r="D14327" s="72" t="str">
        <f t="shared" si="447"/>
        <v>nov/2019</v>
      </c>
      <c r="E14327" s="206">
        <v>43789</v>
      </c>
      <c r="F14327" s="205" t="s">
        <v>2484</v>
      </c>
      <c r="G14327" s="205" t="s">
        <v>284</v>
      </c>
      <c r="H14327" s="207" t="s">
        <v>2330</v>
      </c>
      <c r="I14327" s="207" t="s">
        <v>147</v>
      </c>
      <c r="J14327" s="208">
        <v>-4961</v>
      </c>
      <c r="K14327" s="79" t="str">
        <f>IFERROR(IFERROR(VLOOKUP(I14327,'DE-PARA'!B:D,3,0),VLOOKUP(I14327,'DE-PARA'!C:D,2,0)),"NÃO ENCONTRADO")</f>
        <v>Serviços</v>
      </c>
      <c r="L14327" s="56" t="str">
        <f>VLOOKUP(K14327,'Base -Receita-Despesa'!$B:$AS,1,FALSE)</f>
        <v>Serviços</v>
      </c>
    </row>
    <row r="14328" spans="1:12" x14ac:dyDescent="0.3">
      <c r="A14328" s="286" t="str">
        <f t="shared" si="448"/>
        <v>2019</v>
      </c>
      <c r="B14328" s="205" t="s">
        <v>679</v>
      </c>
      <c r="C14328" s="205" t="s">
        <v>680</v>
      </c>
      <c r="D14328" s="72" t="str">
        <f t="shared" si="447"/>
        <v>nov/2019</v>
      </c>
      <c r="E14328" s="206">
        <v>43789</v>
      </c>
      <c r="F14328" s="205" t="s">
        <v>2485</v>
      </c>
      <c r="G14328" s="205" t="s">
        <v>284</v>
      </c>
      <c r="H14328" s="207" t="s">
        <v>2330</v>
      </c>
      <c r="I14328" s="207" t="s">
        <v>150</v>
      </c>
      <c r="J14328" s="208">
        <v>-5368</v>
      </c>
      <c r="K14328" s="79" t="str">
        <f>IFERROR(IFERROR(VLOOKUP(I14328,'DE-PARA'!B:D,3,0),VLOOKUP(I14328,'DE-PARA'!C:D,2,0)),"NÃO ENCONTRADO")</f>
        <v>Serviços</v>
      </c>
      <c r="L14328" s="56" t="str">
        <f>VLOOKUP(K14328,'Base -Receita-Despesa'!$B:$AS,1,FALSE)</f>
        <v>Serviços</v>
      </c>
    </row>
    <row r="14329" spans="1:12" x14ac:dyDescent="0.3">
      <c r="A14329" s="286" t="str">
        <f t="shared" si="448"/>
        <v>2019</v>
      </c>
      <c r="B14329" s="205" t="s">
        <v>679</v>
      </c>
      <c r="C14329" s="205" t="s">
        <v>680</v>
      </c>
      <c r="D14329" s="72" t="str">
        <f t="shared" si="447"/>
        <v>nov/2019</v>
      </c>
      <c r="E14329" s="206">
        <v>43789</v>
      </c>
      <c r="F14329" s="205" t="s">
        <v>2486</v>
      </c>
      <c r="G14329" s="205" t="s">
        <v>284</v>
      </c>
      <c r="H14329" s="207" t="s">
        <v>1976</v>
      </c>
      <c r="I14329" s="207" t="s">
        <v>238</v>
      </c>
      <c r="J14329" s="207">
        <v>-458.1</v>
      </c>
      <c r="K14329" s="79" t="str">
        <f>IFERROR(IFERROR(VLOOKUP(I14329,'DE-PARA'!B:D,3,0),VLOOKUP(I14329,'DE-PARA'!C:D,2,0)),"NÃO ENCONTRADO")</f>
        <v>Materiais</v>
      </c>
      <c r="L14329" s="56" t="str">
        <f>VLOOKUP(K14329,'Base -Receita-Despesa'!$B:$AS,1,FALSE)</f>
        <v>Materiais</v>
      </c>
    </row>
    <row r="14330" spans="1:12" x14ac:dyDescent="0.3">
      <c r="A14330" s="286" t="str">
        <f t="shared" si="448"/>
        <v>2019</v>
      </c>
      <c r="B14330" s="205" t="s">
        <v>679</v>
      </c>
      <c r="C14330" s="205" t="s">
        <v>680</v>
      </c>
      <c r="D14330" s="72" t="str">
        <f t="shared" si="447"/>
        <v>nov/2019</v>
      </c>
      <c r="E14330" s="206">
        <v>43789</v>
      </c>
      <c r="F14330" s="205" t="s">
        <v>2487</v>
      </c>
      <c r="G14330" s="205" t="s">
        <v>284</v>
      </c>
      <c r="H14330" s="207" t="s">
        <v>1976</v>
      </c>
      <c r="I14330" s="207" t="s">
        <v>238</v>
      </c>
      <c r="J14330" s="207">
        <v>-333.5</v>
      </c>
      <c r="K14330" s="79" t="str">
        <f>IFERROR(IFERROR(VLOOKUP(I14330,'DE-PARA'!B:D,3,0),VLOOKUP(I14330,'DE-PARA'!C:D,2,0)),"NÃO ENCONTRADO")</f>
        <v>Materiais</v>
      </c>
      <c r="L14330" s="56" t="str">
        <f>VLOOKUP(K14330,'Base -Receita-Despesa'!$B:$AS,1,FALSE)</f>
        <v>Materiais</v>
      </c>
    </row>
    <row r="14331" spans="1:12" x14ac:dyDescent="0.3">
      <c r="A14331" s="286" t="str">
        <f t="shared" si="448"/>
        <v>2019</v>
      </c>
      <c r="B14331" s="205" t="s">
        <v>679</v>
      </c>
      <c r="C14331" s="205" t="s">
        <v>680</v>
      </c>
      <c r="D14331" s="72" t="str">
        <f t="shared" si="447"/>
        <v>nov/2019</v>
      </c>
      <c r="E14331" s="206">
        <v>43789</v>
      </c>
      <c r="F14331" s="205" t="s">
        <v>209</v>
      </c>
      <c r="G14331" s="205" t="s">
        <v>284</v>
      </c>
      <c r="H14331" s="207" t="s">
        <v>295</v>
      </c>
      <c r="I14331" s="207" t="s">
        <v>130</v>
      </c>
      <c r="J14331" s="207">
        <v>-9.5</v>
      </c>
      <c r="K14331" s="79" t="str">
        <f>IFERROR(IFERROR(VLOOKUP(I14331,'DE-PARA'!B:D,3,0),VLOOKUP(I14331,'DE-PARA'!C:D,2,0)),"NÃO ENCONTRADO")</f>
        <v>Outras Saídas</v>
      </c>
      <c r="L14331" s="56" t="str">
        <f>VLOOKUP(K14331,'Base -Receita-Despesa'!$B:$AS,1,FALSE)</f>
        <v>Outras Saídas</v>
      </c>
    </row>
    <row r="14332" spans="1:12" x14ac:dyDescent="0.3">
      <c r="A14332" s="286" t="str">
        <f t="shared" si="448"/>
        <v>2019</v>
      </c>
      <c r="B14332" s="205" t="s">
        <v>679</v>
      </c>
      <c r="C14332" s="205" t="s">
        <v>680</v>
      </c>
      <c r="D14332" s="72" t="str">
        <f t="shared" si="447"/>
        <v>nov/2019</v>
      </c>
      <c r="E14332" s="206">
        <v>43789</v>
      </c>
      <c r="F14332" s="205" t="s">
        <v>202</v>
      </c>
      <c r="G14332" s="205" t="s">
        <v>284</v>
      </c>
      <c r="H14332" s="207" t="s">
        <v>203</v>
      </c>
      <c r="I14332" s="207" t="s">
        <v>289</v>
      </c>
      <c r="J14332" s="208">
        <v>393593.24</v>
      </c>
      <c r="K14332" s="79" t="str">
        <f>IFERROR(IFERROR(VLOOKUP(I14332,'DE-PARA'!B:D,3,0),VLOOKUP(I14332,'DE-PARA'!C:D,2,0)),"NÃO ENCONTRADO")</f>
        <v>Entrada Conta Aplicação (+)</v>
      </c>
      <c r="L14332" s="56" t="str">
        <f>VLOOKUP(K14332,'Base -Receita-Despesa'!$B:$AS,1,FALSE)</f>
        <v>ENTRADA CONTA APLICAÇÃO (+)</v>
      </c>
    </row>
    <row r="14333" spans="1:12" x14ac:dyDescent="0.3">
      <c r="A14333" s="286" t="str">
        <f t="shared" si="448"/>
        <v>2019</v>
      </c>
      <c r="B14333" s="205" t="s">
        <v>679</v>
      </c>
      <c r="C14333" s="205" t="s">
        <v>680</v>
      </c>
      <c r="D14333" s="72" t="str">
        <f t="shared" si="447"/>
        <v>nov/2019</v>
      </c>
      <c r="E14333" s="206">
        <v>43790</v>
      </c>
      <c r="F14333" s="205" t="s">
        <v>2488</v>
      </c>
      <c r="G14333" s="205" t="s">
        <v>284</v>
      </c>
      <c r="H14333" s="207" t="s">
        <v>2489</v>
      </c>
      <c r="I14333" s="207" t="s">
        <v>195</v>
      </c>
      <c r="J14333" s="208">
        <v>-1268.82</v>
      </c>
      <c r="K14333" s="79" t="str">
        <f>IFERROR(IFERROR(VLOOKUP(I14333,'DE-PARA'!B:D,3,0),VLOOKUP(I14333,'DE-PARA'!C:D,2,0)),"NÃO ENCONTRADO")</f>
        <v>Pessoal</v>
      </c>
      <c r="L14333" s="56" t="str">
        <f>VLOOKUP(K14333,'Base -Receita-Despesa'!$B:$AS,1,FALSE)</f>
        <v>Pessoal</v>
      </c>
    </row>
    <row r="14334" spans="1:12" x14ac:dyDescent="0.3">
      <c r="A14334" s="286" t="str">
        <f t="shared" si="448"/>
        <v>2019</v>
      </c>
      <c r="B14334" s="205" t="s">
        <v>679</v>
      </c>
      <c r="C14334" s="205" t="s">
        <v>680</v>
      </c>
      <c r="D14334" s="72" t="str">
        <f t="shared" si="447"/>
        <v>nov/2019</v>
      </c>
      <c r="E14334" s="206">
        <v>43790</v>
      </c>
      <c r="F14334" s="205" t="s">
        <v>2490</v>
      </c>
      <c r="G14334" s="205" t="s">
        <v>284</v>
      </c>
      <c r="H14334" s="207" t="s">
        <v>2491</v>
      </c>
      <c r="I14334" s="207" t="s">
        <v>195</v>
      </c>
      <c r="J14334" s="208">
        <v>-1282.32</v>
      </c>
      <c r="K14334" s="79" t="str">
        <f>IFERROR(IFERROR(VLOOKUP(I14334,'DE-PARA'!B:D,3,0),VLOOKUP(I14334,'DE-PARA'!C:D,2,0)),"NÃO ENCONTRADO")</f>
        <v>Pessoal</v>
      </c>
      <c r="L14334" s="56" t="str">
        <f>VLOOKUP(K14334,'Base -Receita-Despesa'!$B:$AS,1,FALSE)</f>
        <v>Pessoal</v>
      </c>
    </row>
    <row r="14335" spans="1:12" x14ac:dyDescent="0.3">
      <c r="A14335" s="286" t="str">
        <f t="shared" si="448"/>
        <v>2019</v>
      </c>
      <c r="B14335" s="205" t="s">
        <v>679</v>
      </c>
      <c r="C14335" s="205" t="s">
        <v>680</v>
      </c>
      <c r="D14335" s="72" t="str">
        <f t="shared" si="447"/>
        <v>nov/2019</v>
      </c>
      <c r="E14335" s="206">
        <v>43790</v>
      </c>
      <c r="F14335" s="205" t="s">
        <v>2492</v>
      </c>
      <c r="G14335" s="205" t="s">
        <v>284</v>
      </c>
      <c r="H14335" s="207" t="s">
        <v>2493</v>
      </c>
      <c r="I14335" s="207" t="s">
        <v>195</v>
      </c>
      <c r="J14335" s="208">
        <v>-1272.96</v>
      </c>
      <c r="K14335" s="79" t="str">
        <f>IFERROR(IFERROR(VLOOKUP(I14335,'DE-PARA'!B:D,3,0),VLOOKUP(I14335,'DE-PARA'!C:D,2,0)),"NÃO ENCONTRADO")</f>
        <v>Pessoal</v>
      </c>
      <c r="L14335" s="56" t="str">
        <f>VLOOKUP(K14335,'Base -Receita-Despesa'!$B:$AS,1,FALSE)</f>
        <v>Pessoal</v>
      </c>
    </row>
    <row r="14336" spans="1:12" x14ac:dyDescent="0.3">
      <c r="A14336" s="286" t="str">
        <f t="shared" si="448"/>
        <v>2019</v>
      </c>
      <c r="B14336" s="205" t="s">
        <v>679</v>
      </c>
      <c r="C14336" s="205" t="s">
        <v>680</v>
      </c>
      <c r="D14336" s="72" t="str">
        <f t="shared" si="447"/>
        <v>nov/2019</v>
      </c>
      <c r="E14336" s="206">
        <v>43790</v>
      </c>
      <c r="F14336" s="205" t="s">
        <v>202</v>
      </c>
      <c r="G14336" s="205" t="s">
        <v>284</v>
      </c>
      <c r="H14336" s="207" t="s">
        <v>203</v>
      </c>
      <c r="I14336" s="207" t="s">
        <v>289</v>
      </c>
      <c r="J14336" s="208">
        <v>3824.1</v>
      </c>
      <c r="K14336" s="79" t="str">
        <f>IFERROR(IFERROR(VLOOKUP(I14336,'DE-PARA'!B:D,3,0),VLOOKUP(I14336,'DE-PARA'!C:D,2,0)),"NÃO ENCONTRADO")</f>
        <v>Entrada Conta Aplicação (+)</v>
      </c>
      <c r="L14336" s="56" t="str">
        <f>VLOOKUP(K14336,'Base -Receita-Despesa'!$B:$AS,1,FALSE)</f>
        <v>ENTRADA CONTA APLICAÇÃO (+)</v>
      </c>
    </row>
    <row r="14337" spans="1:12" x14ac:dyDescent="0.3">
      <c r="A14337" s="286" t="str">
        <f t="shared" si="448"/>
        <v>2019</v>
      </c>
      <c r="B14337" s="205" t="s">
        <v>679</v>
      </c>
      <c r="C14337" s="205" t="s">
        <v>680</v>
      </c>
      <c r="D14337" s="72" t="str">
        <f t="shared" si="447"/>
        <v>nov/2019</v>
      </c>
      <c r="E14337" s="206">
        <v>43791</v>
      </c>
      <c r="F14337" s="205" t="s">
        <v>577</v>
      </c>
      <c r="G14337" s="205" t="s">
        <v>284</v>
      </c>
      <c r="H14337" s="207" t="s">
        <v>742</v>
      </c>
      <c r="I14337" s="207" t="s">
        <v>126</v>
      </c>
      <c r="J14337" s="208">
        <v>-6163.11</v>
      </c>
      <c r="K14337" s="79" t="str">
        <f>IFERROR(IFERROR(VLOOKUP(I14337,'DE-PARA'!B:D,3,0),VLOOKUP(I14337,'DE-PARA'!C:D,2,0)),"NÃO ENCONTRADO")</f>
        <v>Rescisões Trabalhistas</v>
      </c>
      <c r="L14337" s="56" t="str">
        <f>VLOOKUP(K14337,'Base -Receita-Despesa'!$B:$AS,1,FALSE)</f>
        <v>Rescisões Trabalhistas</v>
      </c>
    </row>
    <row r="14338" spans="1:12" x14ac:dyDescent="0.3">
      <c r="A14338" s="286" t="str">
        <f t="shared" si="448"/>
        <v>2019</v>
      </c>
      <c r="B14338" s="205" t="s">
        <v>679</v>
      </c>
      <c r="C14338" s="205" t="s">
        <v>680</v>
      </c>
      <c r="D14338" s="72" t="str">
        <f t="shared" si="447"/>
        <v>nov/2019</v>
      </c>
      <c r="E14338" s="206">
        <v>43791</v>
      </c>
      <c r="F14338" s="205" t="s">
        <v>1658</v>
      </c>
      <c r="G14338" s="205" t="s">
        <v>284</v>
      </c>
      <c r="H14338" s="207" t="s">
        <v>742</v>
      </c>
      <c r="I14338" s="207" t="s">
        <v>126</v>
      </c>
      <c r="J14338" s="208">
        <v>-2340.63</v>
      </c>
      <c r="K14338" s="79" t="str">
        <f>IFERROR(IFERROR(VLOOKUP(I14338,'DE-PARA'!B:D,3,0),VLOOKUP(I14338,'DE-PARA'!C:D,2,0)),"NÃO ENCONTRADO")</f>
        <v>Rescisões Trabalhistas</v>
      </c>
      <c r="L14338" s="56" t="str">
        <f>VLOOKUP(K14338,'Base -Receita-Despesa'!$B:$AS,1,FALSE)</f>
        <v>Rescisões Trabalhistas</v>
      </c>
    </row>
    <row r="14339" spans="1:12" x14ac:dyDescent="0.3">
      <c r="A14339" s="286" t="str">
        <f t="shared" si="448"/>
        <v>2019</v>
      </c>
      <c r="B14339" s="205" t="s">
        <v>679</v>
      </c>
      <c r="C14339" s="205" t="s">
        <v>680</v>
      </c>
      <c r="D14339" s="72" t="str">
        <f t="shared" si="447"/>
        <v>nov/2019</v>
      </c>
      <c r="E14339" s="206">
        <v>43791</v>
      </c>
      <c r="F14339" s="205" t="s">
        <v>577</v>
      </c>
      <c r="G14339" s="205" t="s">
        <v>284</v>
      </c>
      <c r="H14339" s="207" t="s">
        <v>704</v>
      </c>
      <c r="I14339" s="207" t="s">
        <v>126</v>
      </c>
      <c r="J14339" s="208">
        <v>-6443.25</v>
      </c>
      <c r="K14339" s="79" t="str">
        <f>IFERROR(IFERROR(VLOOKUP(I14339,'DE-PARA'!B:D,3,0),VLOOKUP(I14339,'DE-PARA'!C:D,2,0)),"NÃO ENCONTRADO")</f>
        <v>Rescisões Trabalhistas</v>
      </c>
      <c r="L14339" s="56" t="str">
        <f>VLOOKUP(K14339,'Base -Receita-Despesa'!$B:$AS,1,FALSE)</f>
        <v>Rescisões Trabalhistas</v>
      </c>
    </row>
    <row r="14340" spans="1:12" x14ac:dyDescent="0.3">
      <c r="A14340" s="286" t="str">
        <f t="shared" si="448"/>
        <v>2019</v>
      </c>
      <c r="B14340" s="205" t="s">
        <v>679</v>
      </c>
      <c r="C14340" s="205" t="s">
        <v>680</v>
      </c>
      <c r="D14340" s="72" t="str">
        <f t="shared" ref="D14340:D14403" si="449">TEXT(E14340,"mmm/aaaa")</f>
        <v>nov/2019</v>
      </c>
      <c r="E14340" s="206">
        <v>43791</v>
      </c>
      <c r="F14340" s="205" t="s">
        <v>1658</v>
      </c>
      <c r="G14340" s="205" t="s">
        <v>284</v>
      </c>
      <c r="H14340" s="207" t="s">
        <v>704</v>
      </c>
      <c r="I14340" s="207" t="s">
        <v>126</v>
      </c>
      <c r="J14340" s="208">
        <v>-3788.15</v>
      </c>
      <c r="K14340" s="79" t="str">
        <f>IFERROR(IFERROR(VLOOKUP(I14340,'DE-PARA'!B:D,3,0),VLOOKUP(I14340,'DE-PARA'!C:D,2,0)),"NÃO ENCONTRADO")</f>
        <v>Rescisões Trabalhistas</v>
      </c>
      <c r="L14340" s="56" t="str">
        <f>VLOOKUP(K14340,'Base -Receita-Despesa'!$B:$AS,1,FALSE)</f>
        <v>Rescisões Trabalhistas</v>
      </c>
    </row>
    <row r="14341" spans="1:12" x14ac:dyDescent="0.3">
      <c r="A14341" s="286" t="str">
        <f t="shared" si="448"/>
        <v>2019</v>
      </c>
      <c r="B14341" s="205" t="s">
        <v>679</v>
      </c>
      <c r="C14341" s="205" t="s">
        <v>680</v>
      </c>
      <c r="D14341" s="72" t="str">
        <f t="shared" si="449"/>
        <v>nov/2019</v>
      </c>
      <c r="E14341" s="206">
        <v>43791</v>
      </c>
      <c r="F14341" s="205" t="s">
        <v>577</v>
      </c>
      <c r="G14341" s="205" t="s">
        <v>284</v>
      </c>
      <c r="H14341" s="207" t="s">
        <v>976</v>
      </c>
      <c r="I14341" s="207" t="s">
        <v>126</v>
      </c>
      <c r="J14341" s="208">
        <v>-2896.84</v>
      </c>
      <c r="K14341" s="79" t="str">
        <f>IFERROR(IFERROR(VLOOKUP(I14341,'DE-PARA'!B:D,3,0),VLOOKUP(I14341,'DE-PARA'!C:D,2,0)),"NÃO ENCONTRADO")</f>
        <v>Rescisões Trabalhistas</v>
      </c>
      <c r="L14341" s="56" t="str">
        <f>VLOOKUP(K14341,'Base -Receita-Despesa'!$B:$AS,1,FALSE)</f>
        <v>Rescisões Trabalhistas</v>
      </c>
    </row>
    <row r="14342" spans="1:12" x14ac:dyDescent="0.3">
      <c r="A14342" s="286" t="str">
        <f t="shared" si="448"/>
        <v>2019</v>
      </c>
      <c r="B14342" s="205" t="s">
        <v>679</v>
      </c>
      <c r="C14342" s="205" t="s">
        <v>680</v>
      </c>
      <c r="D14342" s="72" t="str">
        <f t="shared" si="449"/>
        <v>nov/2019</v>
      </c>
      <c r="E14342" s="206">
        <v>43791</v>
      </c>
      <c r="F14342" s="205" t="s">
        <v>1658</v>
      </c>
      <c r="G14342" s="205" t="s">
        <v>284</v>
      </c>
      <c r="H14342" s="207" t="s">
        <v>976</v>
      </c>
      <c r="I14342" s="207" t="s">
        <v>126</v>
      </c>
      <c r="J14342" s="208">
        <v>-2535.6999999999998</v>
      </c>
      <c r="K14342" s="79" t="str">
        <f>IFERROR(IFERROR(VLOOKUP(I14342,'DE-PARA'!B:D,3,0),VLOOKUP(I14342,'DE-PARA'!C:D,2,0)),"NÃO ENCONTRADO")</f>
        <v>Rescisões Trabalhistas</v>
      </c>
      <c r="L14342" s="56" t="str">
        <f>VLOOKUP(K14342,'Base -Receita-Despesa'!$B:$AS,1,FALSE)</f>
        <v>Rescisões Trabalhistas</v>
      </c>
    </row>
    <row r="14343" spans="1:12" x14ac:dyDescent="0.3">
      <c r="A14343" s="286" t="str">
        <f t="shared" si="448"/>
        <v>2019</v>
      </c>
      <c r="B14343" s="205" t="s">
        <v>679</v>
      </c>
      <c r="C14343" s="205" t="s">
        <v>680</v>
      </c>
      <c r="D14343" s="72" t="str">
        <f t="shared" si="449"/>
        <v>nov/2019</v>
      </c>
      <c r="E14343" s="206">
        <v>43791</v>
      </c>
      <c r="F14343" s="205" t="s">
        <v>577</v>
      </c>
      <c r="G14343" s="205" t="s">
        <v>284</v>
      </c>
      <c r="H14343" s="207" t="s">
        <v>893</v>
      </c>
      <c r="I14343" s="207" t="s">
        <v>126</v>
      </c>
      <c r="J14343" s="230">
        <v>-2474.19</v>
      </c>
      <c r="K14343" s="79" t="str">
        <f>IFERROR(IFERROR(VLOOKUP(I14343,'DE-PARA'!B:D,3,0),VLOOKUP(I14343,'DE-PARA'!C:D,2,0)),"NÃO ENCONTRADO")</f>
        <v>Rescisões Trabalhistas</v>
      </c>
      <c r="L14343" s="56" t="str">
        <f>VLOOKUP(K14343,'Base -Receita-Despesa'!$B:$AS,1,FALSE)</f>
        <v>Rescisões Trabalhistas</v>
      </c>
    </row>
    <row r="14344" spans="1:12" x14ac:dyDescent="0.3">
      <c r="A14344" s="286" t="str">
        <f t="shared" si="448"/>
        <v>2019</v>
      </c>
      <c r="B14344" s="205" t="s">
        <v>679</v>
      </c>
      <c r="C14344" s="205" t="s">
        <v>680</v>
      </c>
      <c r="D14344" s="72" t="str">
        <f t="shared" si="449"/>
        <v>nov/2019</v>
      </c>
      <c r="E14344" s="206">
        <v>43791</v>
      </c>
      <c r="F14344" s="205" t="s">
        <v>1658</v>
      </c>
      <c r="G14344" s="205" t="s">
        <v>284</v>
      </c>
      <c r="H14344" s="207" t="s">
        <v>893</v>
      </c>
      <c r="I14344" s="207" t="s">
        <v>126</v>
      </c>
      <c r="J14344" s="208">
        <v>-1332.98</v>
      </c>
      <c r="K14344" s="79" t="str">
        <f>IFERROR(IFERROR(VLOOKUP(I14344,'DE-PARA'!B:D,3,0),VLOOKUP(I14344,'DE-PARA'!C:D,2,0)),"NÃO ENCONTRADO")</f>
        <v>Rescisões Trabalhistas</v>
      </c>
      <c r="L14344" s="56" t="str">
        <f>VLOOKUP(K14344,'Base -Receita-Despesa'!$B:$AS,1,FALSE)</f>
        <v>Rescisões Trabalhistas</v>
      </c>
    </row>
    <row r="14345" spans="1:12" x14ac:dyDescent="0.3">
      <c r="A14345" s="286" t="str">
        <f t="shared" si="448"/>
        <v>2019</v>
      </c>
      <c r="B14345" s="205" t="s">
        <v>679</v>
      </c>
      <c r="C14345" s="205" t="s">
        <v>680</v>
      </c>
      <c r="D14345" s="72" t="str">
        <f t="shared" si="449"/>
        <v>nov/2019</v>
      </c>
      <c r="E14345" s="206">
        <v>43791</v>
      </c>
      <c r="F14345" s="205" t="s">
        <v>577</v>
      </c>
      <c r="G14345" s="205" t="s">
        <v>284</v>
      </c>
      <c r="H14345" s="207" t="s">
        <v>2494</v>
      </c>
      <c r="I14345" s="207" t="s">
        <v>126</v>
      </c>
      <c r="J14345" s="208">
        <v>-5077.8999999999996</v>
      </c>
      <c r="K14345" s="79" t="str">
        <f>IFERROR(IFERROR(VLOOKUP(I14345,'DE-PARA'!B:D,3,0),VLOOKUP(I14345,'DE-PARA'!C:D,2,0)),"NÃO ENCONTRADO")</f>
        <v>Rescisões Trabalhistas</v>
      </c>
      <c r="L14345" s="56" t="str">
        <f>VLOOKUP(K14345,'Base -Receita-Despesa'!$B:$AS,1,FALSE)</f>
        <v>Rescisões Trabalhistas</v>
      </c>
    </row>
    <row r="14346" spans="1:12" x14ac:dyDescent="0.3">
      <c r="A14346" s="286" t="str">
        <f t="shared" si="448"/>
        <v>2019</v>
      </c>
      <c r="B14346" s="205" t="s">
        <v>679</v>
      </c>
      <c r="C14346" s="205" t="s">
        <v>680</v>
      </c>
      <c r="D14346" s="72" t="str">
        <f t="shared" si="449"/>
        <v>nov/2019</v>
      </c>
      <c r="E14346" s="206">
        <v>43791</v>
      </c>
      <c r="F14346" s="205" t="s">
        <v>2495</v>
      </c>
      <c r="G14346" s="205" t="s">
        <v>284</v>
      </c>
      <c r="H14346" s="207" t="s">
        <v>2494</v>
      </c>
      <c r="I14346" s="207" t="s">
        <v>126</v>
      </c>
      <c r="J14346" s="208">
        <v>-3591.39</v>
      </c>
      <c r="K14346" s="79" t="str">
        <f>IFERROR(IFERROR(VLOOKUP(I14346,'DE-PARA'!B:D,3,0),VLOOKUP(I14346,'DE-PARA'!C:D,2,0)),"NÃO ENCONTRADO")</f>
        <v>Rescisões Trabalhistas</v>
      </c>
      <c r="L14346" s="56" t="str">
        <f>VLOOKUP(K14346,'Base -Receita-Despesa'!$B:$AS,1,FALSE)</f>
        <v>Rescisões Trabalhistas</v>
      </c>
    </row>
    <row r="14347" spans="1:12" x14ac:dyDescent="0.3">
      <c r="A14347" s="286" t="str">
        <f t="shared" si="448"/>
        <v>2019</v>
      </c>
      <c r="B14347" s="205" t="s">
        <v>679</v>
      </c>
      <c r="C14347" s="205" t="s">
        <v>680</v>
      </c>
      <c r="D14347" s="72" t="str">
        <f t="shared" si="449"/>
        <v>nov/2019</v>
      </c>
      <c r="E14347" s="206">
        <v>43791</v>
      </c>
      <c r="F14347" s="205" t="s">
        <v>577</v>
      </c>
      <c r="G14347" s="205" t="s">
        <v>284</v>
      </c>
      <c r="H14347" s="207" t="s">
        <v>1946</v>
      </c>
      <c r="I14347" s="207" t="s">
        <v>126</v>
      </c>
      <c r="J14347" s="208">
        <v>-3791.99</v>
      </c>
      <c r="K14347" s="79" t="str">
        <f>IFERROR(IFERROR(VLOOKUP(I14347,'DE-PARA'!B:D,3,0),VLOOKUP(I14347,'DE-PARA'!C:D,2,0)),"NÃO ENCONTRADO")</f>
        <v>Rescisões Trabalhistas</v>
      </c>
      <c r="L14347" s="56" t="str">
        <f>VLOOKUP(K14347,'Base -Receita-Despesa'!$B:$AS,1,FALSE)</f>
        <v>Rescisões Trabalhistas</v>
      </c>
    </row>
    <row r="14348" spans="1:12" x14ac:dyDescent="0.3">
      <c r="A14348" s="286" t="str">
        <f t="shared" si="448"/>
        <v>2019</v>
      </c>
      <c r="B14348" s="205" t="s">
        <v>679</v>
      </c>
      <c r="C14348" s="205" t="s">
        <v>680</v>
      </c>
      <c r="D14348" s="72" t="str">
        <f t="shared" si="449"/>
        <v>nov/2019</v>
      </c>
      <c r="E14348" s="206">
        <v>43791</v>
      </c>
      <c r="F14348" s="205" t="s">
        <v>1658</v>
      </c>
      <c r="G14348" s="205" t="s">
        <v>284</v>
      </c>
      <c r="H14348" s="207" t="s">
        <v>1946</v>
      </c>
      <c r="I14348" s="207" t="s">
        <v>126</v>
      </c>
      <c r="J14348" s="208">
        <v>-2074.9</v>
      </c>
      <c r="K14348" s="79" t="str">
        <f>IFERROR(IFERROR(VLOOKUP(I14348,'DE-PARA'!B:D,3,0),VLOOKUP(I14348,'DE-PARA'!C:D,2,0)),"NÃO ENCONTRADO")</f>
        <v>Rescisões Trabalhistas</v>
      </c>
      <c r="L14348" s="56" t="str">
        <f>VLOOKUP(K14348,'Base -Receita-Despesa'!$B:$AS,1,FALSE)</f>
        <v>Rescisões Trabalhistas</v>
      </c>
    </row>
    <row r="14349" spans="1:12" x14ac:dyDescent="0.3">
      <c r="A14349" s="286" t="str">
        <f t="shared" si="448"/>
        <v>2019</v>
      </c>
      <c r="B14349" s="205" t="s">
        <v>679</v>
      </c>
      <c r="C14349" s="205" t="s">
        <v>680</v>
      </c>
      <c r="D14349" s="72" t="str">
        <f t="shared" si="449"/>
        <v>nov/2019</v>
      </c>
      <c r="E14349" s="206">
        <v>43791</v>
      </c>
      <c r="F14349" s="205" t="s">
        <v>577</v>
      </c>
      <c r="G14349" s="205" t="s">
        <v>284</v>
      </c>
      <c r="H14349" s="207" t="s">
        <v>2496</v>
      </c>
      <c r="I14349" s="207" t="s">
        <v>126</v>
      </c>
      <c r="J14349" s="208">
        <v>-4130.12</v>
      </c>
      <c r="K14349" s="79" t="str">
        <f>IFERROR(IFERROR(VLOOKUP(I14349,'DE-PARA'!B:D,3,0),VLOOKUP(I14349,'DE-PARA'!C:D,2,0)),"NÃO ENCONTRADO")</f>
        <v>Rescisões Trabalhistas</v>
      </c>
      <c r="L14349" s="56" t="str">
        <f>VLOOKUP(K14349,'Base -Receita-Despesa'!$B:$AS,1,FALSE)</f>
        <v>Rescisões Trabalhistas</v>
      </c>
    </row>
    <row r="14350" spans="1:12" x14ac:dyDescent="0.3">
      <c r="A14350" s="286" t="str">
        <f t="shared" si="448"/>
        <v>2019</v>
      </c>
      <c r="B14350" s="205" t="s">
        <v>679</v>
      </c>
      <c r="C14350" s="205" t="s">
        <v>680</v>
      </c>
      <c r="D14350" s="72" t="str">
        <f t="shared" si="449"/>
        <v>nov/2019</v>
      </c>
      <c r="E14350" s="206">
        <v>43791</v>
      </c>
      <c r="F14350" s="205" t="s">
        <v>1658</v>
      </c>
      <c r="G14350" s="205" t="s">
        <v>284</v>
      </c>
      <c r="H14350" s="207" t="s">
        <v>2496</v>
      </c>
      <c r="I14350" s="207" t="s">
        <v>126</v>
      </c>
      <c r="J14350" s="208">
        <v>-2389.46</v>
      </c>
      <c r="K14350" s="79" t="str">
        <f>IFERROR(IFERROR(VLOOKUP(I14350,'DE-PARA'!B:D,3,0),VLOOKUP(I14350,'DE-PARA'!C:D,2,0)),"NÃO ENCONTRADO")</f>
        <v>Rescisões Trabalhistas</v>
      </c>
      <c r="L14350" s="56" t="str">
        <f>VLOOKUP(K14350,'Base -Receita-Despesa'!$B:$AS,1,FALSE)</f>
        <v>Rescisões Trabalhistas</v>
      </c>
    </row>
    <row r="14351" spans="1:12" x14ac:dyDescent="0.3">
      <c r="A14351" s="286" t="str">
        <f t="shared" si="448"/>
        <v>2019</v>
      </c>
      <c r="B14351" s="205" t="s">
        <v>679</v>
      </c>
      <c r="C14351" s="205" t="s">
        <v>680</v>
      </c>
      <c r="D14351" s="72" t="str">
        <f t="shared" si="449"/>
        <v>nov/2019</v>
      </c>
      <c r="E14351" s="206">
        <v>43791</v>
      </c>
      <c r="F14351" s="205" t="s">
        <v>1658</v>
      </c>
      <c r="G14351" s="205" t="s">
        <v>284</v>
      </c>
      <c r="H14351" s="207" t="s">
        <v>2048</v>
      </c>
      <c r="I14351" s="207" t="s">
        <v>126</v>
      </c>
      <c r="J14351" s="230">
        <v>-2639.09</v>
      </c>
      <c r="K14351" s="79" t="str">
        <f>IFERROR(IFERROR(VLOOKUP(I14351,'DE-PARA'!B:D,3,0),VLOOKUP(I14351,'DE-PARA'!C:D,2,0)),"NÃO ENCONTRADO")</f>
        <v>Rescisões Trabalhistas</v>
      </c>
      <c r="L14351" s="56" t="str">
        <f>VLOOKUP(K14351,'Base -Receita-Despesa'!$B:$AS,1,FALSE)</f>
        <v>Rescisões Trabalhistas</v>
      </c>
    </row>
    <row r="14352" spans="1:12" x14ac:dyDescent="0.3">
      <c r="A14352" s="286" t="str">
        <f t="shared" si="448"/>
        <v>2019</v>
      </c>
      <c r="B14352" s="205" t="s">
        <v>679</v>
      </c>
      <c r="C14352" s="205" t="s">
        <v>680</v>
      </c>
      <c r="D14352" s="72" t="str">
        <f t="shared" si="449"/>
        <v>nov/2019</v>
      </c>
      <c r="E14352" s="206">
        <v>43791</v>
      </c>
      <c r="F14352" s="205" t="s">
        <v>577</v>
      </c>
      <c r="G14352" s="205" t="s">
        <v>284</v>
      </c>
      <c r="H14352" s="207" t="s">
        <v>2190</v>
      </c>
      <c r="I14352" s="207" t="s">
        <v>126</v>
      </c>
      <c r="J14352" s="230">
        <v>-4266.3900000000003</v>
      </c>
      <c r="K14352" s="79" t="str">
        <f>IFERROR(IFERROR(VLOOKUP(I14352,'DE-PARA'!B:D,3,0),VLOOKUP(I14352,'DE-PARA'!C:D,2,0)),"NÃO ENCONTRADO")</f>
        <v>Rescisões Trabalhistas</v>
      </c>
      <c r="L14352" s="56" t="str">
        <f>VLOOKUP(K14352,'Base -Receita-Despesa'!$B:$AS,1,FALSE)</f>
        <v>Rescisões Trabalhistas</v>
      </c>
    </row>
    <row r="14353" spans="1:12" x14ac:dyDescent="0.3">
      <c r="A14353" s="286" t="str">
        <f t="shared" si="448"/>
        <v>2019</v>
      </c>
      <c r="B14353" s="205" t="s">
        <v>679</v>
      </c>
      <c r="C14353" s="205" t="s">
        <v>680</v>
      </c>
      <c r="D14353" s="72" t="str">
        <f t="shared" si="449"/>
        <v>nov/2019</v>
      </c>
      <c r="E14353" s="206">
        <v>43791</v>
      </c>
      <c r="F14353" s="205" t="s">
        <v>1658</v>
      </c>
      <c r="G14353" s="205" t="s">
        <v>284</v>
      </c>
      <c r="H14353" s="207" t="s">
        <v>2190</v>
      </c>
      <c r="I14353" s="207" t="s">
        <v>126</v>
      </c>
      <c r="J14353" s="230">
        <v>-2122.73</v>
      </c>
      <c r="K14353" s="79" t="str">
        <f>IFERROR(IFERROR(VLOOKUP(I14353,'DE-PARA'!B:D,3,0),VLOOKUP(I14353,'DE-PARA'!C:D,2,0)),"NÃO ENCONTRADO")</f>
        <v>Rescisões Trabalhistas</v>
      </c>
      <c r="L14353" s="56" t="str">
        <f>VLOOKUP(K14353,'Base -Receita-Despesa'!$B:$AS,1,FALSE)</f>
        <v>Rescisões Trabalhistas</v>
      </c>
    </row>
    <row r="14354" spans="1:12" x14ac:dyDescent="0.3">
      <c r="A14354" s="286" t="str">
        <f t="shared" si="448"/>
        <v>2019</v>
      </c>
      <c r="B14354" s="205" t="s">
        <v>679</v>
      </c>
      <c r="C14354" s="205" t="s">
        <v>680</v>
      </c>
      <c r="D14354" s="72" t="str">
        <f t="shared" si="449"/>
        <v>nov/2019</v>
      </c>
      <c r="E14354" s="206">
        <v>43791</v>
      </c>
      <c r="F14354" s="205" t="s">
        <v>577</v>
      </c>
      <c r="G14354" s="205" t="s">
        <v>284</v>
      </c>
      <c r="H14354" s="207" t="s">
        <v>804</v>
      </c>
      <c r="I14354" s="207" t="s">
        <v>126</v>
      </c>
      <c r="J14354" s="230">
        <v>-3198.55</v>
      </c>
      <c r="K14354" s="79" t="str">
        <f>IFERROR(IFERROR(VLOOKUP(I14354,'DE-PARA'!B:D,3,0),VLOOKUP(I14354,'DE-PARA'!C:D,2,0)),"NÃO ENCONTRADO")</f>
        <v>Rescisões Trabalhistas</v>
      </c>
      <c r="L14354" s="56" t="str">
        <f>VLOOKUP(K14354,'Base -Receita-Despesa'!$B:$AS,1,FALSE)</f>
        <v>Rescisões Trabalhistas</v>
      </c>
    </row>
    <row r="14355" spans="1:12" x14ac:dyDescent="0.3">
      <c r="A14355" s="286" t="str">
        <f t="shared" si="448"/>
        <v>2019</v>
      </c>
      <c r="B14355" s="205" t="s">
        <v>679</v>
      </c>
      <c r="C14355" s="205" t="s">
        <v>680</v>
      </c>
      <c r="D14355" s="72" t="str">
        <f t="shared" si="449"/>
        <v>nov/2019</v>
      </c>
      <c r="E14355" s="206">
        <v>43791</v>
      </c>
      <c r="F14355" s="205" t="s">
        <v>1658</v>
      </c>
      <c r="G14355" s="205" t="s">
        <v>284</v>
      </c>
      <c r="H14355" s="207" t="s">
        <v>804</v>
      </c>
      <c r="I14355" s="207" t="s">
        <v>126</v>
      </c>
      <c r="J14355" s="230">
        <v>-1700.84</v>
      </c>
      <c r="K14355" s="79" t="str">
        <f>IFERROR(IFERROR(VLOOKUP(I14355,'DE-PARA'!B:D,3,0),VLOOKUP(I14355,'DE-PARA'!C:D,2,0)),"NÃO ENCONTRADO")</f>
        <v>Rescisões Trabalhistas</v>
      </c>
      <c r="L14355" s="56" t="str">
        <f>VLOOKUP(K14355,'Base -Receita-Despesa'!$B:$AS,1,FALSE)</f>
        <v>Rescisões Trabalhistas</v>
      </c>
    </row>
    <row r="14356" spans="1:12" x14ac:dyDescent="0.3">
      <c r="A14356" s="286" t="str">
        <f t="shared" si="448"/>
        <v>2019</v>
      </c>
      <c r="B14356" s="205" t="s">
        <v>679</v>
      </c>
      <c r="C14356" s="205" t="s">
        <v>680</v>
      </c>
      <c r="D14356" s="72" t="str">
        <f t="shared" si="449"/>
        <v>nov/2019</v>
      </c>
      <c r="E14356" s="206">
        <v>43791</v>
      </c>
      <c r="F14356" s="205" t="s">
        <v>577</v>
      </c>
      <c r="G14356" s="205" t="s">
        <v>284</v>
      </c>
      <c r="H14356" s="207" t="s">
        <v>2141</v>
      </c>
      <c r="I14356" s="207" t="s">
        <v>126</v>
      </c>
      <c r="J14356" s="229">
        <v>-697.38</v>
      </c>
      <c r="K14356" s="79" t="str">
        <f>IFERROR(IFERROR(VLOOKUP(I14356,'DE-PARA'!B:D,3,0),VLOOKUP(I14356,'DE-PARA'!C:D,2,0)),"NÃO ENCONTRADO")</f>
        <v>Rescisões Trabalhistas</v>
      </c>
      <c r="L14356" s="56" t="str">
        <f>VLOOKUP(K14356,'Base -Receita-Despesa'!$B:$AS,1,FALSE)</f>
        <v>Rescisões Trabalhistas</v>
      </c>
    </row>
    <row r="14357" spans="1:12" x14ac:dyDescent="0.3">
      <c r="A14357" s="286" t="str">
        <f t="shared" si="448"/>
        <v>2019</v>
      </c>
      <c r="B14357" s="205" t="s">
        <v>679</v>
      </c>
      <c r="C14357" s="205" t="s">
        <v>680</v>
      </c>
      <c r="D14357" s="72" t="str">
        <f t="shared" si="449"/>
        <v>nov/2019</v>
      </c>
      <c r="E14357" s="206">
        <v>43791</v>
      </c>
      <c r="F14357" s="205" t="s">
        <v>1658</v>
      </c>
      <c r="G14357" s="205" t="s">
        <v>284</v>
      </c>
      <c r="H14357" s="207" t="s">
        <v>2141</v>
      </c>
      <c r="I14357" s="207" t="s">
        <v>126</v>
      </c>
      <c r="J14357" s="229">
        <v>-277.7</v>
      </c>
      <c r="K14357" s="79" t="str">
        <f>IFERROR(IFERROR(VLOOKUP(I14357,'DE-PARA'!B:D,3,0),VLOOKUP(I14357,'DE-PARA'!C:D,2,0)),"NÃO ENCONTRADO")</f>
        <v>Rescisões Trabalhistas</v>
      </c>
      <c r="L14357" s="56" t="str">
        <f>VLOOKUP(K14357,'Base -Receita-Despesa'!$B:$AS,1,FALSE)</f>
        <v>Rescisões Trabalhistas</v>
      </c>
    </row>
    <row r="14358" spans="1:12" x14ac:dyDescent="0.3">
      <c r="A14358" s="286" t="str">
        <f t="shared" si="448"/>
        <v>2019</v>
      </c>
      <c r="B14358" s="205" t="s">
        <v>679</v>
      </c>
      <c r="C14358" s="205" t="s">
        <v>680</v>
      </c>
      <c r="D14358" s="72" t="str">
        <f t="shared" si="449"/>
        <v>nov/2019</v>
      </c>
      <c r="E14358" s="206">
        <v>43791</v>
      </c>
      <c r="F14358" s="205" t="s">
        <v>1658</v>
      </c>
      <c r="G14358" s="205" t="s">
        <v>284</v>
      </c>
      <c r="H14358" s="207" t="s">
        <v>2497</v>
      </c>
      <c r="I14358" s="207" t="s">
        <v>126</v>
      </c>
      <c r="J14358" s="207">
        <v>-851.98</v>
      </c>
      <c r="K14358" s="79" t="str">
        <f>IFERROR(IFERROR(VLOOKUP(I14358,'DE-PARA'!B:D,3,0),VLOOKUP(I14358,'DE-PARA'!C:D,2,0)),"NÃO ENCONTRADO")</f>
        <v>Rescisões Trabalhistas</v>
      </c>
      <c r="L14358" s="56" t="str">
        <f>VLOOKUP(K14358,'Base -Receita-Despesa'!$B:$AS,1,FALSE)</f>
        <v>Rescisões Trabalhistas</v>
      </c>
    </row>
    <row r="14359" spans="1:12" x14ac:dyDescent="0.3">
      <c r="A14359" s="286" t="str">
        <f t="shared" si="448"/>
        <v>2019</v>
      </c>
      <c r="B14359" s="205" t="s">
        <v>679</v>
      </c>
      <c r="C14359" s="205" t="s">
        <v>680</v>
      </c>
      <c r="D14359" s="72" t="str">
        <f t="shared" si="449"/>
        <v>nov/2019</v>
      </c>
      <c r="E14359" s="206">
        <v>43791</v>
      </c>
      <c r="F14359" s="205" t="s">
        <v>577</v>
      </c>
      <c r="G14359" s="205" t="s">
        <v>284</v>
      </c>
      <c r="H14359" s="207" t="s">
        <v>2498</v>
      </c>
      <c r="I14359" s="207" t="s">
        <v>126</v>
      </c>
      <c r="J14359" s="208">
        <v>-2806.17</v>
      </c>
      <c r="K14359" s="79" t="str">
        <f>IFERROR(IFERROR(VLOOKUP(I14359,'DE-PARA'!B:D,3,0),VLOOKUP(I14359,'DE-PARA'!C:D,2,0)),"NÃO ENCONTRADO")</f>
        <v>Rescisões Trabalhistas</v>
      </c>
      <c r="L14359" s="56" t="str">
        <f>VLOOKUP(K14359,'Base -Receita-Despesa'!$B:$AS,1,FALSE)</f>
        <v>Rescisões Trabalhistas</v>
      </c>
    </row>
    <row r="14360" spans="1:12" x14ac:dyDescent="0.3">
      <c r="A14360" s="286" t="str">
        <f t="shared" si="448"/>
        <v>2019</v>
      </c>
      <c r="B14360" s="205" t="s">
        <v>679</v>
      </c>
      <c r="C14360" s="205" t="s">
        <v>680</v>
      </c>
      <c r="D14360" s="72" t="str">
        <f t="shared" si="449"/>
        <v>nov/2019</v>
      </c>
      <c r="E14360" s="206">
        <v>43791</v>
      </c>
      <c r="F14360" s="205" t="s">
        <v>2495</v>
      </c>
      <c r="G14360" s="205" t="s">
        <v>284</v>
      </c>
      <c r="H14360" s="207" t="s">
        <v>2498</v>
      </c>
      <c r="I14360" s="207" t="s">
        <v>126</v>
      </c>
      <c r="J14360" s="207">
        <v>-821.57</v>
      </c>
      <c r="K14360" s="79" t="str">
        <f>IFERROR(IFERROR(VLOOKUP(I14360,'DE-PARA'!B:D,3,0),VLOOKUP(I14360,'DE-PARA'!C:D,2,0)),"NÃO ENCONTRADO")</f>
        <v>Rescisões Trabalhistas</v>
      </c>
      <c r="L14360" s="56" t="str">
        <f>VLOOKUP(K14360,'Base -Receita-Despesa'!$B:$AS,1,FALSE)</f>
        <v>Rescisões Trabalhistas</v>
      </c>
    </row>
    <row r="14361" spans="1:12" x14ac:dyDescent="0.3">
      <c r="A14361" s="286" t="str">
        <f t="shared" si="448"/>
        <v>2019</v>
      </c>
      <c r="B14361" s="205" t="s">
        <v>679</v>
      </c>
      <c r="C14361" s="205" t="s">
        <v>680</v>
      </c>
      <c r="D14361" s="72" t="str">
        <f t="shared" si="449"/>
        <v>nov/2019</v>
      </c>
      <c r="E14361" s="206">
        <v>43791</v>
      </c>
      <c r="F14361" s="205" t="s">
        <v>577</v>
      </c>
      <c r="G14361" s="205" t="s">
        <v>284</v>
      </c>
      <c r="H14361" s="207" t="s">
        <v>2499</v>
      </c>
      <c r="I14361" s="207" t="s">
        <v>126</v>
      </c>
      <c r="J14361" s="208">
        <v>-3451.5</v>
      </c>
      <c r="K14361" s="79" t="str">
        <f>IFERROR(IFERROR(VLOOKUP(I14361,'DE-PARA'!B:D,3,0),VLOOKUP(I14361,'DE-PARA'!C:D,2,0)),"NÃO ENCONTRADO")</f>
        <v>Rescisões Trabalhistas</v>
      </c>
      <c r="L14361" s="56" t="str">
        <f>VLOOKUP(K14361,'Base -Receita-Despesa'!$B:$AS,1,FALSE)</f>
        <v>Rescisões Trabalhistas</v>
      </c>
    </row>
    <row r="14362" spans="1:12" x14ac:dyDescent="0.3">
      <c r="A14362" s="286" t="str">
        <f t="shared" si="448"/>
        <v>2019</v>
      </c>
      <c r="B14362" s="205" t="s">
        <v>679</v>
      </c>
      <c r="C14362" s="205" t="s">
        <v>680</v>
      </c>
      <c r="D14362" s="72" t="str">
        <f t="shared" si="449"/>
        <v>nov/2019</v>
      </c>
      <c r="E14362" s="206">
        <v>43791</v>
      </c>
      <c r="F14362" s="205" t="s">
        <v>2500</v>
      </c>
      <c r="G14362" s="205" t="s">
        <v>284</v>
      </c>
      <c r="H14362" s="207" t="s">
        <v>2499</v>
      </c>
      <c r="I14362" s="207" t="s">
        <v>126</v>
      </c>
      <c r="J14362" s="208">
        <v>-1095.05</v>
      </c>
      <c r="K14362" s="79" t="str">
        <f>IFERROR(IFERROR(VLOOKUP(I14362,'DE-PARA'!B:D,3,0),VLOOKUP(I14362,'DE-PARA'!C:D,2,0)),"NÃO ENCONTRADO")</f>
        <v>Rescisões Trabalhistas</v>
      </c>
      <c r="L14362" s="56" t="str">
        <f>VLOOKUP(K14362,'Base -Receita-Despesa'!$B:$AS,1,FALSE)</f>
        <v>Rescisões Trabalhistas</v>
      </c>
    </row>
    <row r="14363" spans="1:12" x14ac:dyDescent="0.3">
      <c r="A14363" s="286" t="str">
        <f t="shared" si="448"/>
        <v>2019</v>
      </c>
      <c r="B14363" s="205" t="s">
        <v>679</v>
      </c>
      <c r="C14363" s="205" t="s">
        <v>680</v>
      </c>
      <c r="D14363" s="72" t="str">
        <f t="shared" si="449"/>
        <v>nov/2019</v>
      </c>
      <c r="E14363" s="206">
        <v>43791</v>
      </c>
      <c r="F14363" s="205" t="s">
        <v>577</v>
      </c>
      <c r="G14363" s="205" t="s">
        <v>284</v>
      </c>
      <c r="H14363" s="207" t="s">
        <v>2501</v>
      </c>
      <c r="I14363" s="207" t="s">
        <v>126</v>
      </c>
      <c r="J14363" s="208">
        <v>-2704.06</v>
      </c>
      <c r="K14363" s="79" t="str">
        <f>IFERROR(IFERROR(VLOOKUP(I14363,'DE-PARA'!B:D,3,0),VLOOKUP(I14363,'DE-PARA'!C:D,2,0)),"NÃO ENCONTRADO")</f>
        <v>Rescisões Trabalhistas</v>
      </c>
      <c r="L14363" s="56" t="str">
        <f>VLOOKUP(K14363,'Base -Receita-Despesa'!$B:$AS,1,FALSE)</f>
        <v>Rescisões Trabalhistas</v>
      </c>
    </row>
    <row r="14364" spans="1:12" x14ac:dyDescent="0.3">
      <c r="A14364" s="286" t="str">
        <f t="shared" si="448"/>
        <v>2019</v>
      </c>
      <c r="B14364" s="205" t="s">
        <v>679</v>
      </c>
      <c r="C14364" s="205" t="s">
        <v>680</v>
      </c>
      <c r="D14364" s="72" t="str">
        <f t="shared" si="449"/>
        <v>nov/2019</v>
      </c>
      <c r="E14364" s="206">
        <v>43791</v>
      </c>
      <c r="F14364" s="205" t="s">
        <v>1658</v>
      </c>
      <c r="G14364" s="205" t="s">
        <v>284</v>
      </c>
      <c r="H14364" s="207" t="s">
        <v>2501</v>
      </c>
      <c r="I14364" s="207" t="s">
        <v>126</v>
      </c>
      <c r="J14364" s="207">
        <v>-823.29</v>
      </c>
      <c r="K14364" s="79" t="str">
        <f>IFERROR(IFERROR(VLOOKUP(I14364,'DE-PARA'!B:D,3,0),VLOOKUP(I14364,'DE-PARA'!C:D,2,0)),"NÃO ENCONTRADO")</f>
        <v>Rescisões Trabalhistas</v>
      </c>
      <c r="L14364" s="56" t="str">
        <f>VLOOKUP(K14364,'Base -Receita-Despesa'!$B:$AS,1,FALSE)</f>
        <v>Rescisões Trabalhistas</v>
      </c>
    </row>
    <row r="14365" spans="1:12" x14ac:dyDescent="0.3">
      <c r="A14365" s="286" t="str">
        <f t="shared" si="448"/>
        <v>2019</v>
      </c>
      <c r="B14365" s="205" t="s">
        <v>679</v>
      </c>
      <c r="C14365" s="205" t="s">
        <v>680</v>
      </c>
      <c r="D14365" s="72" t="str">
        <f t="shared" si="449"/>
        <v>nov/2019</v>
      </c>
      <c r="E14365" s="206">
        <v>43791</v>
      </c>
      <c r="F14365" s="205" t="s">
        <v>577</v>
      </c>
      <c r="G14365" s="205" t="s">
        <v>284</v>
      </c>
      <c r="H14365" s="207" t="s">
        <v>2502</v>
      </c>
      <c r="I14365" s="207" t="s">
        <v>126</v>
      </c>
      <c r="J14365" s="208">
        <v>-2760.95</v>
      </c>
      <c r="K14365" s="79" t="str">
        <f>IFERROR(IFERROR(VLOOKUP(I14365,'DE-PARA'!B:D,3,0),VLOOKUP(I14365,'DE-PARA'!C:D,2,0)),"NÃO ENCONTRADO")</f>
        <v>Rescisões Trabalhistas</v>
      </c>
      <c r="L14365" s="56" t="str">
        <f>VLOOKUP(K14365,'Base -Receita-Despesa'!$B:$AS,1,FALSE)</f>
        <v>Rescisões Trabalhistas</v>
      </c>
    </row>
    <row r="14366" spans="1:12" x14ac:dyDescent="0.3">
      <c r="A14366" s="286" t="str">
        <f t="shared" si="448"/>
        <v>2019</v>
      </c>
      <c r="B14366" s="205" t="s">
        <v>679</v>
      </c>
      <c r="C14366" s="205" t="s">
        <v>680</v>
      </c>
      <c r="D14366" s="72" t="str">
        <f t="shared" si="449"/>
        <v>nov/2019</v>
      </c>
      <c r="E14366" s="206">
        <v>43791</v>
      </c>
      <c r="F14366" s="205" t="s">
        <v>2495</v>
      </c>
      <c r="G14366" s="205" t="s">
        <v>284</v>
      </c>
      <c r="H14366" s="207" t="s">
        <v>2502</v>
      </c>
      <c r="I14366" s="207" t="s">
        <v>126</v>
      </c>
      <c r="J14366" s="207">
        <v>-814.21</v>
      </c>
      <c r="K14366" s="79" t="str">
        <f>IFERROR(IFERROR(VLOOKUP(I14366,'DE-PARA'!B:D,3,0),VLOOKUP(I14366,'DE-PARA'!C:D,2,0)),"NÃO ENCONTRADO")</f>
        <v>Rescisões Trabalhistas</v>
      </c>
      <c r="L14366" s="56" t="str">
        <f>VLOOKUP(K14366,'Base -Receita-Despesa'!$B:$AS,1,FALSE)</f>
        <v>Rescisões Trabalhistas</v>
      </c>
    </row>
    <row r="14367" spans="1:12" x14ac:dyDescent="0.3">
      <c r="A14367" s="286" t="str">
        <f t="shared" si="448"/>
        <v>2019</v>
      </c>
      <c r="B14367" s="205" t="s">
        <v>679</v>
      </c>
      <c r="C14367" s="205" t="s">
        <v>680</v>
      </c>
      <c r="D14367" s="72" t="str">
        <f t="shared" si="449"/>
        <v>nov/2019</v>
      </c>
      <c r="E14367" s="206">
        <v>43791</v>
      </c>
      <c r="F14367" s="205" t="s">
        <v>577</v>
      </c>
      <c r="G14367" s="205" t="s">
        <v>284</v>
      </c>
      <c r="H14367" s="207" t="s">
        <v>2503</v>
      </c>
      <c r="I14367" s="207" t="s">
        <v>126</v>
      </c>
      <c r="J14367" s="208">
        <v>-4648.66</v>
      </c>
      <c r="K14367" s="79" t="str">
        <f>IFERROR(IFERROR(VLOOKUP(I14367,'DE-PARA'!B:D,3,0),VLOOKUP(I14367,'DE-PARA'!C:D,2,0)),"NÃO ENCONTRADO")</f>
        <v>Rescisões Trabalhistas</v>
      </c>
      <c r="L14367" s="56" t="str">
        <f>VLOOKUP(K14367,'Base -Receita-Despesa'!$B:$AS,1,FALSE)</f>
        <v>Rescisões Trabalhistas</v>
      </c>
    </row>
    <row r="14368" spans="1:12" x14ac:dyDescent="0.3">
      <c r="A14368" s="286" t="str">
        <f t="shared" si="448"/>
        <v>2019</v>
      </c>
      <c r="B14368" s="205" t="s">
        <v>679</v>
      </c>
      <c r="C14368" s="205" t="s">
        <v>680</v>
      </c>
      <c r="D14368" s="72" t="str">
        <f t="shared" si="449"/>
        <v>nov/2019</v>
      </c>
      <c r="E14368" s="206">
        <v>43791</v>
      </c>
      <c r="F14368" s="205" t="s">
        <v>1658</v>
      </c>
      <c r="G14368" s="205" t="s">
        <v>284</v>
      </c>
      <c r="H14368" s="207" t="s">
        <v>2503</v>
      </c>
      <c r="I14368" s="207" t="s">
        <v>126</v>
      </c>
      <c r="J14368" s="208">
        <v>-1378.57</v>
      </c>
      <c r="K14368" s="79" t="str">
        <f>IFERROR(IFERROR(VLOOKUP(I14368,'DE-PARA'!B:D,3,0),VLOOKUP(I14368,'DE-PARA'!C:D,2,0)),"NÃO ENCONTRADO")</f>
        <v>Rescisões Trabalhistas</v>
      </c>
      <c r="L14368" s="56" t="str">
        <f>VLOOKUP(K14368,'Base -Receita-Despesa'!$B:$AS,1,FALSE)</f>
        <v>Rescisões Trabalhistas</v>
      </c>
    </row>
    <row r="14369" spans="1:12" x14ac:dyDescent="0.3">
      <c r="A14369" s="286" t="str">
        <f t="shared" si="448"/>
        <v>2019</v>
      </c>
      <c r="B14369" s="205" t="s">
        <v>679</v>
      </c>
      <c r="C14369" s="205" t="s">
        <v>680</v>
      </c>
      <c r="D14369" s="72" t="str">
        <f t="shared" si="449"/>
        <v>nov/2019</v>
      </c>
      <c r="E14369" s="206">
        <v>43791</v>
      </c>
      <c r="F14369" s="205" t="s">
        <v>577</v>
      </c>
      <c r="G14369" s="205" t="s">
        <v>284</v>
      </c>
      <c r="H14369" s="207" t="s">
        <v>2504</v>
      </c>
      <c r="I14369" s="207" t="s">
        <v>126</v>
      </c>
      <c r="J14369" s="208">
        <v>-4562.26</v>
      </c>
      <c r="K14369" s="79" t="str">
        <f>IFERROR(IFERROR(VLOOKUP(I14369,'DE-PARA'!B:D,3,0),VLOOKUP(I14369,'DE-PARA'!C:D,2,0)),"NÃO ENCONTRADO")</f>
        <v>Rescisões Trabalhistas</v>
      </c>
      <c r="L14369" s="56" t="str">
        <f>VLOOKUP(K14369,'Base -Receita-Despesa'!$B:$AS,1,FALSE)</f>
        <v>Rescisões Trabalhistas</v>
      </c>
    </row>
    <row r="14370" spans="1:12" x14ac:dyDescent="0.3">
      <c r="A14370" s="286" t="str">
        <f t="shared" si="448"/>
        <v>2019</v>
      </c>
      <c r="B14370" s="205" t="s">
        <v>679</v>
      </c>
      <c r="C14370" s="205" t="s">
        <v>680</v>
      </c>
      <c r="D14370" s="72" t="str">
        <f t="shared" si="449"/>
        <v>nov/2019</v>
      </c>
      <c r="E14370" s="206">
        <v>43791</v>
      </c>
      <c r="F14370" s="205" t="s">
        <v>1658</v>
      </c>
      <c r="G14370" s="205" t="s">
        <v>284</v>
      </c>
      <c r="H14370" s="207" t="s">
        <v>2504</v>
      </c>
      <c r="I14370" s="207" t="s">
        <v>126</v>
      </c>
      <c r="J14370" s="208">
        <v>-1620.88</v>
      </c>
      <c r="K14370" s="79" t="str">
        <f>IFERROR(IFERROR(VLOOKUP(I14370,'DE-PARA'!B:D,3,0),VLOOKUP(I14370,'DE-PARA'!C:D,2,0)),"NÃO ENCONTRADO")</f>
        <v>Rescisões Trabalhistas</v>
      </c>
      <c r="L14370" s="56" t="str">
        <f>VLOOKUP(K14370,'Base -Receita-Despesa'!$B:$AS,1,FALSE)</f>
        <v>Rescisões Trabalhistas</v>
      </c>
    </row>
    <row r="14371" spans="1:12" x14ac:dyDescent="0.3">
      <c r="A14371" s="286" t="str">
        <f t="shared" si="448"/>
        <v>2019</v>
      </c>
      <c r="B14371" s="205" t="s">
        <v>679</v>
      </c>
      <c r="C14371" s="205" t="s">
        <v>680</v>
      </c>
      <c r="D14371" s="72" t="str">
        <f t="shared" si="449"/>
        <v>nov/2019</v>
      </c>
      <c r="E14371" s="206">
        <v>43791</v>
      </c>
      <c r="F14371" s="205" t="s">
        <v>2505</v>
      </c>
      <c r="G14371" s="205" t="s">
        <v>284</v>
      </c>
      <c r="H14371" s="207" t="s">
        <v>1954</v>
      </c>
      <c r="I14371" s="207" t="s">
        <v>237</v>
      </c>
      <c r="J14371" s="207">
        <v>-818.65</v>
      </c>
      <c r="K14371" s="79" t="str">
        <f>IFERROR(IFERROR(VLOOKUP(I14371,'DE-PARA'!B:D,3,0),VLOOKUP(I14371,'DE-PARA'!C:D,2,0)),"NÃO ENCONTRADO")</f>
        <v>Materiais</v>
      </c>
      <c r="L14371" s="56" t="str">
        <f>VLOOKUP(K14371,'Base -Receita-Despesa'!$B:$AS,1,FALSE)</f>
        <v>Materiais</v>
      </c>
    </row>
    <row r="14372" spans="1:12" x14ac:dyDescent="0.3">
      <c r="A14372" s="286" t="str">
        <f t="shared" si="448"/>
        <v>2019</v>
      </c>
      <c r="B14372" s="205" t="s">
        <v>679</v>
      </c>
      <c r="C14372" s="205" t="s">
        <v>680</v>
      </c>
      <c r="D14372" s="72" t="str">
        <f t="shared" si="449"/>
        <v>nov/2019</v>
      </c>
      <c r="E14372" s="206">
        <v>43791</v>
      </c>
      <c r="F14372" s="205" t="s">
        <v>2506</v>
      </c>
      <c r="G14372" s="205" t="s">
        <v>314</v>
      </c>
      <c r="H14372" s="207" t="s">
        <v>2016</v>
      </c>
      <c r="I14372" s="207" t="s">
        <v>246</v>
      </c>
      <c r="J14372" s="208">
        <v>-3584.05</v>
      </c>
      <c r="K14372" s="79" t="str">
        <f>IFERROR(IFERROR(VLOOKUP(I14372,'DE-PARA'!B:D,3,0),VLOOKUP(I14372,'DE-PARA'!C:D,2,0)),"NÃO ENCONTRADO")</f>
        <v>Materiais</v>
      </c>
      <c r="L14372" s="56" t="str">
        <f>VLOOKUP(K14372,'Base -Receita-Despesa'!$B:$AS,1,FALSE)</f>
        <v>Materiais</v>
      </c>
    </row>
    <row r="14373" spans="1:12" x14ac:dyDescent="0.3">
      <c r="A14373" s="286" t="str">
        <f t="shared" si="448"/>
        <v>2019</v>
      </c>
      <c r="B14373" s="205" t="s">
        <v>679</v>
      </c>
      <c r="C14373" s="205" t="s">
        <v>680</v>
      </c>
      <c r="D14373" s="72" t="str">
        <f t="shared" si="449"/>
        <v>nov/2019</v>
      </c>
      <c r="E14373" s="206">
        <v>43791</v>
      </c>
      <c r="F14373" s="205" t="s">
        <v>2507</v>
      </c>
      <c r="G14373" s="205" t="s">
        <v>314</v>
      </c>
      <c r="H14373" s="207" t="s">
        <v>2016</v>
      </c>
      <c r="I14373" s="207" t="s">
        <v>189</v>
      </c>
      <c r="J14373" s="207">
        <v>-298.89</v>
      </c>
      <c r="K14373" s="79" t="str">
        <f>IFERROR(IFERROR(VLOOKUP(I14373,'DE-PARA'!B:D,3,0),VLOOKUP(I14373,'DE-PARA'!C:D,2,0)),"NÃO ENCONTRADO")</f>
        <v>Outras Saídas</v>
      </c>
      <c r="L14373" s="56" t="str">
        <f>VLOOKUP(K14373,'Base -Receita-Despesa'!$B:$AS,1,FALSE)</f>
        <v>Outras Saídas</v>
      </c>
    </row>
    <row r="14374" spans="1:12" x14ac:dyDescent="0.3">
      <c r="A14374" s="286" t="str">
        <f t="shared" si="448"/>
        <v>2019</v>
      </c>
      <c r="B14374" s="205" t="s">
        <v>679</v>
      </c>
      <c r="C14374" s="205" t="s">
        <v>680</v>
      </c>
      <c r="D14374" s="72" t="str">
        <f t="shared" si="449"/>
        <v>nov/2019</v>
      </c>
      <c r="E14374" s="206">
        <v>43791</v>
      </c>
      <c r="F14374" s="205" t="s">
        <v>2508</v>
      </c>
      <c r="G14374" s="205" t="s">
        <v>314</v>
      </c>
      <c r="H14374" s="207" t="s">
        <v>2016</v>
      </c>
      <c r="I14374" s="207" t="s">
        <v>246</v>
      </c>
      <c r="J14374" s="208">
        <v>-3479.97</v>
      </c>
      <c r="K14374" s="79" t="str">
        <f>IFERROR(IFERROR(VLOOKUP(I14374,'DE-PARA'!B:D,3,0),VLOOKUP(I14374,'DE-PARA'!C:D,2,0)),"NÃO ENCONTRADO")</f>
        <v>Materiais</v>
      </c>
      <c r="L14374" s="56" t="str">
        <f>VLOOKUP(K14374,'Base -Receita-Despesa'!$B:$AS,1,FALSE)</f>
        <v>Materiais</v>
      </c>
    </row>
    <row r="14375" spans="1:12" x14ac:dyDescent="0.3">
      <c r="A14375" s="286" t="str">
        <f t="shared" si="448"/>
        <v>2019</v>
      </c>
      <c r="B14375" s="205" t="s">
        <v>679</v>
      </c>
      <c r="C14375" s="205" t="s">
        <v>680</v>
      </c>
      <c r="D14375" s="72" t="str">
        <f t="shared" si="449"/>
        <v>nov/2019</v>
      </c>
      <c r="E14375" s="206">
        <v>43791</v>
      </c>
      <c r="F14375" s="205" t="s">
        <v>2508</v>
      </c>
      <c r="G14375" s="205" t="s">
        <v>314</v>
      </c>
      <c r="H14375" s="207" t="s">
        <v>2016</v>
      </c>
      <c r="I14375" s="207" t="s">
        <v>189</v>
      </c>
      <c r="J14375" s="207">
        <v>-337.09</v>
      </c>
      <c r="K14375" s="79" t="str">
        <f>IFERROR(IFERROR(VLOOKUP(I14375,'DE-PARA'!B:D,3,0),VLOOKUP(I14375,'DE-PARA'!C:D,2,0)),"NÃO ENCONTRADO")</f>
        <v>Outras Saídas</v>
      </c>
      <c r="L14375" s="56" t="str">
        <f>VLOOKUP(K14375,'Base -Receita-Despesa'!$B:$AS,1,FALSE)</f>
        <v>Outras Saídas</v>
      </c>
    </row>
    <row r="14376" spans="1:12" x14ac:dyDescent="0.3">
      <c r="A14376" s="286" t="str">
        <f t="shared" si="448"/>
        <v>2019</v>
      </c>
      <c r="B14376" s="205" t="s">
        <v>679</v>
      </c>
      <c r="C14376" s="205" t="s">
        <v>680</v>
      </c>
      <c r="D14376" s="72" t="str">
        <f t="shared" si="449"/>
        <v>nov/2019</v>
      </c>
      <c r="E14376" s="206">
        <v>43791</v>
      </c>
      <c r="F14376" s="205" t="s">
        <v>209</v>
      </c>
      <c r="G14376" s="205" t="s">
        <v>284</v>
      </c>
      <c r="H14376" s="207" t="s">
        <v>295</v>
      </c>
      <c r="I14376" s="207" t="s">
        <v>130</v>
      </c>
      <c r="J14376" s="207">
        <v>-9.5</v>
      </c>
      <c r="K14376" s="79" t="str">
        <f>IFERROR(IFERROR(VLOOKUP(I14376,'DE-PARA'!B:D,3,0),VLOOKUP(I14376,'DE-PARA'!C:D,2,0)),"NÃO ENCONTRADO")</f>
        <v>Outras Saídas</v>
      </c>
      <c r="L14376" s="56" t="str">
        <f>VLOOKUP(K14376,'Base -Receita-Despesa'!$B:$AS,1,FALSE)</f>
        <v>Outras Saídas</v>
      </c>
    </row>
    <row r="14377" spans="1:12" x14ac:dyDescent="0.3">
      <c r="A14377" s="286" t="str">
        <f t="shared" si="448"/>
        <v>2019</v>
      </c>
      <c r="B14377" s="205" t="s">
        <v>679</v>
      </c>
      <c r="C14377" s="205" t="s">
        <v>680</v>
      </c>
      <c r="D14377" s="72" t="str">
        <f t="shared" si="449"/>
        <v>nov/2019</v>
      </c>
      <c r="E14377" s="206">
        <v>43791</v>
      </c>
      <c r="F14377" s="205" t="s">
        <v>209</v>
      </c>
      <c r="G14377" s="205" t="s">
        <v>284</v>
      </c>
      <c r="H14377" s="207" t="s">
        <v>295</v>
      </c>
      <c r="I14377" s="207" t="s">
        <v>130</v>
      </c>
      <c r="J14377" s="207">
        <v>-9.5</v>
      </c>
      <c r="K14377" s="79" t="str">
        <f>IFERROR(IFERROR(VLOOKUP(I14377,'DE-PARA'!B:D,3,0),VLOOKUP(I14377,'DE-PARA'!C:D,2,0)),"NÃO ENCONTRADO")</f>
        <v>Outras Saídas</v>
      </c>
      <c r="L14377" s="56" t="str">
        <f>VLOOKUP(K14377,'Base -Receita-Despesa'!$B:$AS,1,FALSE)</f>
        <v>Outras Saídas</v>
      </c>
    </row>
    <row r="14378" spans="1:12" x14ac:dyDescent="0.3">
      <c r="A14378" s="286" t="str">
        <f t="shared" si="448"/>
        <v>2019</v>
      </c>
      <c r="B14378" s="205" t="s">
        <v>679</v>
      </c>
      <c r="C14378" s="205" t="s">
        <v>680</v>
      </c>
      <c r="D14378" s="72" t="str">
        <f t="shared" si="449"/>
        <v>nov/2019</v>
      </c>
      <c r="E14378" s="206">
        <v>43791</v>
      </c>
      <c r="F14378" s="205" t="s">
        <v>209</v>
      </c>
      <c r="G14378" s="205" t="s">
        <v>284</v>
      </c>
      <c r="H14378" s="207" t="s">
        <v>295</v>
      </c>
      <c r="I14378" s="207" t="s">
        <v>130</v>
      </c>
      <c r="J14378" s="207">
        <v>-9.5</v>
      </c>
      <c r="K14378" s="79" t="str">
        <f>IFERROR(IFERROR(VLOOKUP(I14378,'DE-PARA'!B:D,3,0),VLOOKUP(I14378,'DE-PARA'!C:D,2,0)),"NÃO ENCONTRADO")</f>
        <v>Outras Saídas</v>
      </c>
      <c r="L14378" s="56" t="str">
        <f>VLOOKUP(K14378,'Base -Receita-Despesa'!$B:$AS,1,FALSE)</f>
        <v>Outras Saídas</v>
      </c>
    </row>
    <row r="14379" spans="1:12" x14ac:dyDescent="0.3">
      <c r="A14379" s="286" t="str">
        <f t="shared" si="448"/>
        <v>2019</v>
      </c>
      <c r="B14379" s="205" t="s">
        <v>679</v>
      </c>
      <c r="C14379" s="205" t="s">
        <v>680</v>
      </c>
      <c r="D14379" s="72" t="str">
        <f t="shared" si="449"/>
        <v>nov/2019</v>
      </c>
      <c r="E14379" s="206">
        <v>43791</v>
      </c>
      <c r="F14379" s="205" t="s">
        <v>209</v>
      </c>
      <c r="G14379" s="205" t="s">
        <v>284</v>
      </c>
      <c r="H14379" s="207" t="s">
        <v>295</v>
      </c>
      <c r="I14379" s="207" t="s">
        <v>130</v>
      </c>
      <c r="J14379" s="207">
        <v>-9.5</v>
      </c>
      <c r="K14379" s="79" t="str">
        <f>IFERROR(IFERROR(VLOOKUP(I14379,'DE-PARA'!B:D,3,0),VLOOKUP(I14379,'DE-PARA'!C:D,2,0)),"NÃO ENCONTRADO")</f>
        <v>Outras Saídas</v>
      </c>
      <c r="L14379" s="56" t="str">
        <f>VLOOKUP(K14379,'Base -Receita-Despesa'!$B:$AS,1,FALSE)</f>
        <v>Outras Saídas</v>
      </c>
    </row>
    <row r="14380" spans="1:12" x14ac:dyDescent="0.3">
      <c r="A14380" s="286" t="str">
        <f t="shared" si="448"/>
        <v>2019</v>
      </c>
      <c r="B14380" s="205" t="s">
        <v>679</v>
      </c>
      <c r="C14380" s="205" t="s">
        <v>680</v>
      </c>
      <c r="D14380" s="72" t="str">
        <f t="shared" si="449"/>
        <v>nov/2019</v>
      </c>
      <c r="E14380" s="206">
        <v>43791</v>
      </c>
      <c r="F14380" s="205" t="s">
        <v>209</v>
      </c>
      <c r="G14380" s="205" t="s">
        <v>284</v>
      </c>
      <c r="H14380" s="207" t="s">
        <v>295</v>
      </c>
      <c r="I14380" s="207" t="s">
        <v>130</v>
      </c>
      <c r="J14380" s="207">
        <v>-9.5</v>
      </c>
      <c r="K14380" s="79" t="str">
        <f>IFERROR(IFERROR(VLOOKUP(I14380,'DE-PARA'!B:D,3,0),VLOOKUP(I14380,'DE-PARA'!C:D,2,0)),"NÃO ENCONTRADO")</f>
        <v>Outras Saídas</v>
      </c>
      <c r="L14380" s="56" t="str">
        <f>VLOOKUP(K14380,'Base -Receita-Despesa'!$B:$AS,1,FALSE)</f>
        <v>Outras Saídas</v>
      </c>
    </row>
    <row r="14381" spans="1:12" x14ac:dyDescent="0.3">
      <c r="A14381" s="286" t="str">
        <f t="shared" si="448"/>
        <v>2019</v>
      </c>
      <c r="B14381" s="205" t="s">
        <v>679</v>
      </c>
      <c r="C14381" s="205" t="s">
        <v>680</v>
      </c>
      <c r="D14381" s="72" t="str">
        <f t="shared" si="449"/>
        <v>nov/2019</v>
      </c>
      <c r="E14381" s="206">
        <v>43791</v>
      </c>
      <c r="F14381" s="205" t="s">
        <v>209</v>
      </c>
      <c r="G14381" s="205" t="s">
        <v>284</v>
      </c>
      <c r="H14381" s="207" t="s">
        <v>295</v>
      </c>
      <c r="I14381" s="207" t="s">
        <v>130</v>
      </c>
      <c r="J14381" s="207">
        <v>-9.5</v>
      </c>
      <c r="K14381" s="79" t="str">
        <f>IFERROR(IFERROR(VLOOKUP(I14381,'DE-PARA'!B:D,3,0),VLOOKUP(I14381,'DE-PARA'!C:D,2,0)),"NÃO ENCONTRADO")</f>
        <v>Outras Saídas</v>
      </c>
      <c r="L14381" s="56" t="str">
        <f>VLOOKUP(K14381,'Base -Receita-Despesa'!$B:$AS,1,FALSE)</f>
        <v>Outras Saídas</v>
      </c>
    </row>
    <row r="14382" spans="1:12" x14ac:dyDescent="0.3">
      <c r="A14382" s="286" t="str">
        <f t="shared" si="448"/>
        <v>2019</v>
      </c>
      <c r="B14382" s="205" t="s">
        <v>679</v>
      </c>
      <c r="C14382" s="205" t="s">
        <v>680</v>
      </c>
      <c r="D14382" s="72" t="str">
        <f t="shared" si="449"/>
        <v>nov/2019</v>
      </c>
      <c r="E14382" s="206">
        <v>43791</v>
      </c>
      <c r="F14382" s="205" t="s">
        <v>209</v>
      </c>
      <c r="G14382" s="205" t="s">
        <v>284</v>
      </c>
      <c r="H14382" s="207" t="s">
        <v>295</v>
      </c>
      <c r="I14382" s="207" t="s">
        <v>130</v>
      </c>
      <c r="J14382" s="207">
        <v>-9.5</v>
      </c>
      <c r="K14382" s="79" t="str">
        <f>IFERROR(IFERROR(VLOOKUP(I14382,'DE-PARA'!B:D,3,0),VLOOKUP(I14382,'DE-PARA'!C:D,2,0)),"NÃO ENCONTRADO")</f>
        <v>Outras Saídas</v>
      </c>
      <c r="L14382" s="56" t="str">
        <f>VLOOKUP(K14382,'Base -Receita-Despesa'!$B:$AS,1,FALSE)</f>
        <v>Outras Saídas</v>
      </c>
    </row>
    <row r="14383" spans="1:12" x14ac:dyDescent="0.3">
      <c r="A14383" s="286" t="str">
        <f t="shared" si="448"/>
        <v>2019</v>
      </c>
      <c r="B14383" s="205" t="s">
        <v>679</v>
      </c>
      <c r="C14383" s="205" t="s">
        <v>680</v>
      </c>
      <c r="D14383" s="72" t="str">
        <f t="shared" si="449"/>
        <v>nov/2019</v>
      </c>
      <c r="E14383" s="206">
        <v>43791</v>
      </c>
      <c r="F14383" s="205" t="s">
        <v>209</v>
      </c>
      <c r="G14383" s="205" t="s">
        <v>284</v>
      </c>
      <c r="H14383" s="207" t="s">
        <v>295</v>
      </c>
      <c r="I14383" s="207" t="s">
        <v>130</v>
      </c>
      <c r="J14383" s="207">
        <v>-9.5</v>
      </c>
      <c r="K14383" s="79" t="str">
        <f>IFERROR(IFERROR(VLOOKUP(I14383,'DE-PARA'!B:D,3,0),VLOOKUP(I14383,'DE-PARA'!C:D,2,0)),"NÃO ENCONTRADO")</f>
        <v>Outras Saídas</v>
      </c>
      <c r="L14383" s="56" t="str">
        <f>VLOOKUP(K14383,'Base -Receita-Despesa'!$B:$AS,1,FALSE)</f>
        <v>Outras Saídas</v>
      </c>
    </row>
    <row r="14384" spans="1:12" x14ac:dyDescent="0.3">
      <c r="A14384" s="286" t="str">
        <f t="shared" si="448"/>
        <v>2019</v>
      </c>
      <c r="B14384" s="205" t="s">
        <v>679</v>
      </c>
      <c r="C14384" s="205" t="s">
        <v>680</v>
      </c>
      <c r="D14384" s="72" t="str">
        <f t="shared" si="449"/>
        <v>nov/2019</v>
      </c>
      <c r="E14384" s="206">
        <v>43791</v>
      </c>
      <c r="F14384" s="205" t="s">
        <v>202</v>
      </c>
      <c r="G14384" s="205" t="s">
        <v>284</v>
      </c>
      <c r="H14384" s="207" t="s">
        <v>203</v>
      </c>
      <c r="I14384" s="207" t="s">
        <v>289</v>
      </c>
      <c r="J14384" s="208">
        <v>100867.09</v>
      </c>
      <c r="K14384" s="79" t="str">
        <f>IFERROR(IFERROR(VLOOKUP(I14384,'DE-PARA'!B:D,3,0),VLOOKUP(I14384,'DE-PARA'!C:D,2,0)),"NÃO ENCONTRADO")</f>
        <v>Entrada Conta Aplicação (+)</v>
      </c>
      <c r="L14384" s="56" t="str">
        <f>VLOOKUP(K14384,'Base -Receita-Despesa'!$B:$AS,1,FALSE)</f>
        <v>ENTRADA CONTA APLICAÇÃO (+)</v>
      </c>
    </row>
    <row r="14385" spans="1:12" x14ac:dyDescent="0.3">
      <c r="A14385" s="286" t="str">
        <f t="shared" si="448"/>
        <v>2019</v>
      </c>
      <c r="B14385" s="205" t="s">
        <v>679</v>
      </c>
      <c r="C14385" s="205" t="s">
        <v>680</v>
      </c>
      <c r="D14385" s="72" t="str">
        <f t="shared" si="449"/>
        <v>nov/2019</v>
      </c>
      <c r="E14385" s="206">
        <v>43794</v>
      </c>
      <c r="F14385" s="205" t="s">
        <v>577</v>
      </c>
      <c r="G14385" s="205" t="s">
        <v>284</v>
      </c>
      <c r="H14385" s="207" t="s">
        <v>2048</v>
      </c>
      <c r="I14385" s="207" t="s">
        <v>126</v>
      </c>
      <c r="J14385" s="208">
        <v>3807</v>
      </c>
      <c r="K14385" s="79" t="str">
        <f>IFERROR(IFERROR(VLOOKUP(I14385,'DE-PARA'!B:D,3,0),VLOOKUP(I14385,'DE-PARA'!C:D,2,0)),"NÃO ENCONTRADO")</f>
        <v>Rescisões Trabalhistas</v>
      </c>
      <c r="L14385" s="56" t="str">
        <f>VLOOKUP(K14385,'Base -Receita-Despesa'!$B:$AS,1,FALSE)</f>
        <v>Rescisões Trabalhistas</v>
      </c>
    </row>
    <row r="14386" spans="1:12" x14ac:dyDescent="0.3">
      <c r="A14386" s="286" t="str">
        <f t="shared" si="448"/>
        <v>2019</v>
      </c>
      <c r="B14386" s="205" t="s">
        <v>679</v>
      </c>
      <c r="C14386" s="205" t="s">
        <v>680</v>
      </c>
      <c r="D14386" s="72" t="str">
        <f t="shared" si="449"/>
        <v>nov/2019</v>
      </c>
      <c r="E14386" s="206">
        <v>43794</v>
      </c>
      <c r="F14386" s="205" t="s">
        <v>577</v>
      </c>
      <c r="G14386" s="205" t="s">
        <v>284</v>
      </c>
      <c r="H14386" s="207" t="s">
        <v>2048</v>
      </c>
      <c r="I14386" s="207" t="s">
        <v>126</v>
      </c>
      <c r="J14386" s="208">
        <v>-3807</v>
      </c>
      <c r="K14386" s="79" t="str">
        <f>IFERROR(IFERROR(VLOOKUP(I14386,'DE-PARA'!B:D,3,0),VLOOKUP(I14386,'DE-PARA'!C:D,2,0)),"NÃO ENCONTRADO")</f>
        <v>Rescisões Trabalhistas</v>
      </c>
      <c r="L14386" s="56" t="str">
        <f>VLOOKUP(K14386,'Base -Receita-Despesa'!$B:$AS,1,FALSE)</f>
        <v>Rescisões Trabalhistas</v>
      </c>
    </row>
    <row r="14387" spans="1:12" x14ac:dyDescent="0.3">
      <c r="A14387" s="286" t="str">
        <f t="shared" si="448"/>
        <v>2019</v>
      </c>
      <c r="B14387" s="205" t="s">
        <v>679</v>
      </c>
      <c r="C14387" s="205" t="s">
        <v>680</v>
      </c>
      <c r="D14387" s="72" t="str">
        <f t="shared" si="449"/>
        <v>nov/2019</v>
      </c>
      <c r="E14387" s="206">
        <v>43794</v>
      </c>
      <c r="F14387" s="205" t="s">
        <v>577</v>
      </c>
      <c r="G14387" s="205" t="s">
        <v>284</v>
      </c>
      <c r="H14387" s="207" t="s">
        <v>2048</v>
      </c>
      <c r="I14387" s="207" t="s">
        <v>126</v>
      </c>
      <c r="J14387" s="208">
        <v>-3807</v>
      </c>
      <c r="K14387" s="79" t="str">
        <f>IFERROR(IFERROR(VLOOKUP(I14387,'DE-PARA'!B:D,3,0),VLOOKUP(I14387,'DE-PARA'!C:D,2,0)),"NÃO ENCONTRADO")</f>
        <v>Rescisões Trabalhistas</v>
      </c>
      <c r="L14387" s="56" t="str">
        <f>VLOOKUP(K14387,'Base -Receita-Despesa'!$B:$AS,1,FALSE)</f>
        <v>Rescisões Trabalhistas</v>
      </c>
    </row>
    <row r="14388" spans="1:12" x14ac:dyDescent="0.3">
      <c r="A14388" s="286" t="str">
        <f t="shared" si="448"/>
        <v>2019</v>
      </c>
      <c r="B14388" s="205" t="s">
        <v>679</v>
      </c>
      <c r="C14388" s="205" t="s">
        <v>680</v>
      </c>
      <c r="D14388" s="72" t="str">
        <f t="shared" si="449"/>
        <v>nov/2019</v>
      </c>
      <c r="E14388" s="206">
        <v>43794</v>
      </c>
      <c r="F14388" s="205" t="s">
        <v>209</v>
      </c>
      <c r="G14388" s="205" t="s">
        <v>284</v>
      </c>
      <c r="H14388" s="207" t="s">
        <v>295</v>
      </c>
      <c r="I14388" s="207" t="s">
        <v>130</v>
      </c>
      <c r="J14388" s="207">
        <v>-9.5</v>
      </c>
      <c r="K14388" s="79" t="str">
        <f>IFERROR(IFERROR(VLOOKUP(I14388,'DE-PARA'!B:D,3,0),VLOOKUP(I14388,'DE-PARA'!C:D,2,0)),"NÃO ENCONTRADO")</f>
        <v>Outras Saídas</v>
      </c>
      <c r="L14388" s="56" t="str">
        <f>VLOOKUP(K14388,'Base -Receita-Despesa'!$B:$AS,1,FALSE)</f>
        <v>Outras Saídas</v>
      </c>
    </row>
    <row r="14389" spans="1:12" x14ac:dyDescent="0.3">
      <c r="A14389" s="286" t="str">
        <f t="shared" si="448"/>
        <v>2019</v>
      </c>
      <c r="B14389" s="205" t="s">
        <v>679</v>
      </c>
      <c r="C14389" s="205" t="s">
        <v>680</v>
      </c>
      <c r="D14389" s="72" t="str">
        <f t="shared" si="449"/>
        <v>nov/2019</v>
      </c>
      <c r="E14389" s="206">
        <v>43794</v>
      </c>
      <c r="F14389" s="205" t="s">
        <v>209</v>
      </c>
      <c r="G14389" s="205" t="s">
        <v>284</v>
      </c>
      <c r="H14389" s="207" t="s">
        <v>295</v>
      </c>
      <c r="I14389" s="207" t="s">
        <v>130</v>
      </c>
      <c r="J14389" s="207">
        <v>-9.5</v>
      </c>
      <c r="K14389" s="79" t="str">
        <f>IFERROR(IFERROR(VLOOKUP(I14389,'DE-PARA'!B:D,3,0),VLOOKUP(I14389,'DE-PARA'!C:D,2,0)),"NÃO ENCONTRADO")</f>
        <v>Outras Saídas</v>
      </c>
      <c r="L14389" s="56" t="str">
        <f>VLOOKUP(K14389,'Base -Receita-Despesa'!$B:$AS,1,FALSE)</f>
        <v>Outras Saídas</v>
      </c>
    </row>
    <row r="14390" spans="1:12" x14ac:dyDescent="0.3">
      <c r="A14390" s="286" t="str">
        <f t="shared" si="448"/>
        <v>2019</v>
      </c>
      <c r="B14390" s="205" t="s">
        <v>679</v>
      </c>
      <c r="C14390" s="205" t="s">
        <v>680</v>
      </c>
      <c r="D14390" s="72" t="str">
        <f t="shared" si="449"/>
        <v>nov/2019</v>
      </c>
      <c r="E14390" s="206">
        <v>43794</v>
      </c>
      <c r="F14390" s="205" t="s">
        <v>209</v>
      </c>
      <c r="G14390" s="205" t="s">
        <v>284</v>
      </c>
      <c r="H14390" s="207" t="s">
        <v>2509</v>
      </c>
      <c r="I14390" s="207" t="s">
        <v>130</v>
      </c>
      <c r="J14390" s="208">
        <v>-1479.54</v>
      </c>
      <c r="K14390" s="79" t="str">
        <f>IFERROR(IFERROR(VLOOKUP(I14390,'DE-PARA'!B:D,3,0),VLOOKUP(I14390,'DE-PARA'!C:D,2,0)),"NÃO ENCONTRADO")</f>
        <v>Outras Saídas</v>
      </c>
      <c r="L14390" s="56" t="str">
        <f>VLOOKUP(K14390,'Base -Receita-Despesa'!$B:$AS,1,FALSE)</f>
        <v>Outras Saídas</v>
      </c>
    </row>
    <row r="14391" spans="1:12" x14ac:dyDescent="0.3">
      <c r="A14391" s="286" t="str">
        <f t="shared" ref="A14391:A14454" si="450">IF(K14391="NÃO ENCONTRADO",0,RIGHT(D14391,4))</f>
        <v>2019</v>
      </c>
      <c r="B14391" s="205" t="s">
        <v>679</v>
      </c>
      <c r="C14391" s="205" t="s">
        <v>680</v>
      </c>
      <c r="D14391" s="72" t="str">
        <f t="shared" si="449"/>
        <v>nov/2019</v>
      </c>
      <c r="E14391" s="206">
        <v>43794</v>
      </c>
      <c r="F14391" s="205" t="s">
        <v>202</v>
      </c>
      <c r="G14391" s="205" t="s">
        <v>284</v>
      </c>
      <c r="H14391" s="207" t="s">
        <v>203</v>
      </c>
      <c r="I14391" s="207" t="s">
        <v>289</v>
      </c>
      <c r="J14391" s="208">
        <v>3826</v>
      </c>
      <c r="K14391" s="79" t="str">
        <f>IFERROR(IFERROR(VLOOKUP(I14391,'DE-PARA'!B:D,3,0),VLOOKUP(I14391,'DE-PARA'!C:D,2,0)),"NÃO ENCONTRADO")</f>
        <v>Entrada Conta Aplicação (+)</v>
      </c>
      <c r="L14391" s="56" t="str">
        <f>VLOOKUP(K14391,'Base -Receita-Despesa'!$B:$AS,1,FALSE)</f>
        <v>ENTRADA CONTA APLICAÇÃO (+)</v>
      </c>
    </row>
    <row r="14392" spans="1:12" x14ac:dyDescent="0.3">
      <c r="A14392" s="286" t="str">
        <f t="shared" si="450"/>
        <v>2019</v>
      </c>
      <c r="B14392" s="205" t="s">
        <v>679</v>
      </c>
      <c r="C14392" s="205" t="s">
        <v>680</v>
      </c>
      <c r="D14392" s="72" t="str">
        <f t="shared" si="449"/>
        <v>nov/2019</v>
      </c>
      <c r="E14392" s="206">
        <v>43795</v>
      </c>
      <c r="F14392" s="205" t="s">
        <v>577</v>
      </c>
      <c r="G14392" s="205" t="s">
        <v>284</v>
      </c>
      <c r="H14392" s="207" t="s">
        <v>2497</v>
      </c>
      <c r="I14392" s="207" t="s">
        <v>126</v>
      </c>
      <c r="J14392" s="208">
        <v>-2831.9</v>
      </c>
      <c r="K14392" s="79" t="str">
        <f>IFERROR(IFERROR(VLOOKUP(I14392,'DE-PARA'!B:D,3,0),VLOOKUP(I14392,'DE-PARA'!C:D,2,0)),"NÃO ENCONTRADO")</f>
        <v>Rescisões Trabalhistas</v>
      </c>
      <c r="L14392" s="56" t="str">
        <f>VLOOKUP(K14392,'Base -Receita-Despesa'!$B:$AS,1,FALSE)</f>
        <v>Rescisões Trabalhistas</v>
      </c>
    </row>
    <row r="14393" spans="1:12" x14ac:dyDescent="0.3">
      <c r="A14393" s="286" t="str">
        <f t="shared" si="450"/>
        <v>2019</v>
      </c>
      <c r="B14393" s="205" t="s">
        <v>679</v>
      </c>
      <c r="C14393" s="205" t="s">
        <v>680</v>
      </c>
      <c r="D14393" s="72" t="str">
        <f t="shared" si="449"/>
        <v>nov/2019</v>
      </c>
      <c r="E14393" s="206">
        <v>43795</v>
      </c>
      <c r="F14393" s="205" t="s">
        <v>2510</v>
      </c>
      <c r="G14393" s="205" t="s">
        <v>284</v>
      </c>
      <c r="H14393" s="207" t="s">
        <v>1011</v>
      </c>
      <c r="I14393" s="207" t="s">
        <v>137</v>
      </c>
      <c r="J14393" s="208">
        <v>-2730.03</v>
      </c>
      <c r="K14393" s="79" t="str">
        <f>IFERROR(IFERROR(VLOOKUP(I14393,'DE-PARA'!B:D,3,0),VLOOKUP(I14393,'DE-PARA'!C:D,2,0)),"NÃO ENCONTRADO")</f>
        <v>Materiais</v>
      </c>
      <c r="L14393" s="56" t="str">
        <f>VLOOKUP(K14393,'Base -Receita-Despesa'!$B:$AS,1,FALSE)</f>
        <v>Materiais</v>
      </c>
    </row>
    <row r="14394" spans="1:12" x14ac:dyDescent="0.3">
      <c r="A14394" s="286" t="str">
        <f t="shared" si="450"/>
        <v>2019</v>
      </c>
      <c r="B14394" s="205" t="s">
        <v>679</v>
      </c>
      <c r="C14394" s="205" t="s">
        <v>680</v>
      </c>
      <c r="D14394" s="72" t="str">
        <f t="shared" si="449"/>
        <v>nov/2019</v>
      </c>
      <c r="E14394" s="206">
        <v>43795</v>
      </c>
      <c r="F14394" s="205" t="s">
        <v>2510</v>
      </c>
      <c r="G14394" s="205" t="s">
        <v>284</v>
      </c>
      <c r="H14394" s="207" t="s">
        <v>1011</v>
      </c>
      <c r="I14394" s="207" t="s">
        <v>189</v>
      </c>
      <c r="J14394" s="207">
        <v>-21.84</v>
      </c>
      <c r="K14394" s="79" t="str">
        <f>IFERROR(IFERROR(VLOOKUP(I14394,'DE-PARA'!B:D,3,0),VLOOKUP(I14394,'DE-PARA'!C:D,2,0)),"NÃO ENCONTRADO")</f>
        <v>Outras Saídas</v>
      </c>
      <c r="L14394" s="56" t="str">
        <f>VLOOKUP(K14394,'Base -Receita-Despesa'!$B:$AS,1,FALSE)</f>
        <v>Outras Saídas</v>
      </c>
    </row>
    <row r="14395" spans="1:12" x14ac:dyDescent="0.3">
      <c r="A14395" s="286" t="str">
        <f t="shared" si="450"/>
        <v>2019</v>
      </c>
      <c r="B14395" s="205" t="s">
        <v>679</v>
      </c>
      <c r="C14395" s="205" t="s">
        <v>680</v>
      </c>
      <c r="D14395" s="72" t="str">
        <f t="shared" si="449"/>
        <v>nov/2019</v>
      </c>
      <c r="E14395" s="206">
        <v>43795</v>
      </c>
      <c r="F14395" s="205">
        <v>42075</v>
      </c>
      <c r="G14395" s="205" t="s">
        <v>284</v>
      </c>
      <c r="H14395" s="207" t="s">
        <v>2397</v>
      </c>
      <c r="I14395" s="207" t="s">
        <v>188</v>
      </c>
      <c r="J14395" s="207">
        <v>-169</v>
      </c>
      <c r="K14395" s="79" t="str">
        <f>IFERROR(IFERROR(VLOOKUP(I14395,'DE-PARA'!B:D,3,0),VLOOKUP(I14395,'DE-PARA'!C:D,2,0)),"NÃO ENCONTRADO")</f>
        <v>Tributos, Taxas e Contribuições</v>
      </c>
      <c r="L14395" s="56" t="str">
        <f>VLOOKUP(K14395,'Base -Receita-Despesa'!$B:$AS,1,FALSE)</f>
        <v>Tributos, Taxas e Contribuições</v>
      </c>
    </row>
    <row r="14396" spans="1:12" x14ac:dyDescent="0.3">
      <c r="A14396" s="286" t="str">
        <f t="shared" si="450"/>
        <v>2019</v>
      </c>
      <c r="B14396" s="205" t="s">
        <v>679</v>
      </c>
      <c r="C14396" s="205" t="s">
        <v>680</v>
      </c>
      <c r="D14396" s="72" t="str">
        <f t="shared" si="449"/>
        <v>nov/2019</v>
      </c>
      <c r="E14396" s="206">
        <v>43795</v>
      </c>
      <c r="F14396" s="205">
        <v>107310</v>
      </c>
      <c r="G14396" s="205" t="s">
        <v>284</v>
      </c>
      <c r="H14396" s="207" t="s">
        <v>2296</v>
      </c>
      <c r="I14396" s="207" t="s">
        <v>248</v>
      </c>
      <c r="J14396" s="208">
        <v>-6394.83</v>
      </c>
      <c r="K14396" s="79" t="str">
        <f>IFERROR(IFERROR(VLOOKUP(I14396,'DE-PARA'!B:D,3,0),VLOOKUP(I14396,'DE-PARA'!C:D,2,0)),"NÃO ENCONTRADO")</f>
        <v>Materiais</v>
      </c>
      <c r="L14396" s="56" t="str">
        <f>VLOOKUP(K14396,'Base -Receita-Despesa'!$B:$AS,1,FALSE)</f>
        <v>Materiais</v>
      </c>
    </row>
    <row r="14397" spans="1:12" x14ac:dyDescent="0.3">
      <c r="A14397" s="286" t="str">
        <f t="shared" si="450"/>
        <v>2019</v>
      </c>
      <c r="B14397" s="205" t="s">
        <v>679</v>
      </c>
      <c r="C14397" s="205" t="s">
        <v>680</v>
      </c>
      <c r="D14397" s="72" t="str">
        <f t="shared" si="449"/>
        <v>nov/2019</v>
      </c>
      <c r="E14397" s="206">
        <v>43795</v>
      </c>
      <c r="F14397" s="205">
        <v>107310</v>
      </c>
      <c r="G14397" s="205" t="s">
        <v>284</v>
      </c>
      <c r="H14397" s="207" t="s">
        <v>2296</v>
      </c>
      <c r="I14397" s="207" t="s">
        <v>189</v>
      </c>
      <c r="J14397" s="207">
        <v>-119.9</v>
      </c>
      <c r="K14397" s="79" t="str">
        <f>IFERROR(IFERROR(VLOOKUP(I14397,'DE-PARA'!B:D,3,0),VLOOKUP(I14397,'DE-PARA'!C:D,2,0)),"NÃO ENCONTRADO")</f>
        <v>Outras Saídas</v>
      </c>
      <c r="L14397" s="56" t="str">
        <f>VLOOKUP(K14397,'Base -Receita-Despesa'!$B:$AS,1,FALSE)</f>
        <v>Outras Saídas</v>
      </c>
    </row>
    <row r="14398" spans="1:12" x14ac:dyDescent="0.3">
      <c r="A14398" s="286" t="str">
        <f t="shared" si="450"/>
        <v>2019</v>
      </c>
      <c r="B14398" s="205" t="s">
        <v>679</v>
      </c>
      <c r="C14398" s="205" t="s">
        <v>680</v>
      </c>
      <c r="D14398" s="72" t="str">
        <f t="shared" si="449"/>
        <v>nov/2019</v>
      </c>
      <c r="E14398" s="206">
        <v>43795</v>
      </c>
      <c r="F14398" s="205" t="s">
        <v>1999</v>
      </c>
      <c r="G14398" s="205" t="s">
        <v>284</v>
      </c>
      <c r="H14398" s="207" t="s">
        <v>2208</v>
      </c>
      <c r="I14398" s="207" t="s">
        <v>265</v>
      </c>
      <c r="J14398" s="207">
        <v>-430.44</v>
      </c>
      <c r="K14398" s="79" t="str">
        <f>IFERROR(IFERROR(VLOOKUP(I14398,'DE-PARA'!B:D,3,0),VLOOKUP(I14398,'DE-PARA'!C:D,2,0)),"NÃO ENCONTRADO")</f>
        <v>Despesas com Viagens</v>
      </c>
      <c r="L14398" s="56" t="str">
        <f>VLOOKUP(K14398,'Base -Receita-Despesa'!$B:$AS,1,FALSE)</f>
        <v>Despesas com Viagens</v>
      </c>
    </row>
    <row r="14399" spans="1:12" x14ac:dyDescent="0.3">
      <c r="A14399" s="286" t="str">
        <f t="shared" si="450"/>
        <v>2019</v>
      </c>
      <c r="B14399" s="205" t="s">
        <v>679</v>
      </c>
      <c r="C14399" s="205" t="s">
        <v>680</v>
      </c>
      <c r="D14399" s="72" t="str">
        <f t="shared" si="449"/>
        <v>nov/2019</v>
      </c>
      <c r="E14399" s="206">
        <v>43795</v>
      </c>
      <c r="F14399" s="205" t="s">
        <v>1999</v>
      </c>
      <c r="G14399" s="205" t="s">
        <v>284</v>
      </c>
      <c r="H14399" s="207" t="s">
        <v>197</v>
      </c>
      <c r="I14399" s="207" t="s">
        <v>265</v>
      </c>
      <c r="J14399" s="207">
        <v>-38.630000000000003</v>
      </c>
      <c r="K14399" s="79" t="str">
        <f>IFERROR(IFERROR(VLOOKUP(I14399,'DE-PARA'!B:D,3,0),VLOOKUP(I14399,'DE-PARA'!C:D,2,0)),"NÃO ENCONTRADO")</f>
        <v>Despesas com Viagens</v>
      </c>
      <c r="L14399" s="56" t="str">
        <f>VLOOKUP(K14399,'Base -Receita-Despesa'!$B:$AS,1,FALSE)</f>
        <v>Despesas com Viagens</v>
      </c>
    </row>
    <row r="14400" spans="1:12" x14ac:dyDescent="0.3">
      <c r="A14400" s="286" t="str">
        <f t="shared" si="450"/>
        <v>2019</v>
      </c>
      <c r="B14400" s="205" t="s">
        <v>679</v>
      </c>
      <c r="C14400" s="205" t="s">
        <v>680</v>
      </c>
      <c r="D14400" s="72" t="str">
        <f t="shared" si="449"/>
        <v>nov/2019</v>
      </c>
      <c r="E14400" s="206">
        <v>43795</v>
      </c>
      <c r="F14400" s="205" t="s">
        <v>1999</v>
      </c>
      <c r="G14400" s="205" t="s">
        <v>284</v>
      </c>
      <c r="H14400" s="207" t="s">
        <v>350</v>
      </c>
      <c r="I14400" s="207" t="s">
        <v>265</v>
      </c>
      <c r="J14400" s="207">
        <v>-31.84</v>
      </c>
      <c r="K14400" s="79" t="str">
        <f>IFERROR(IFERROR(VLOOKUP(I14400,'DE-PARA'!B:D,3,0),VLOOKUP(I14400,'DE-PARA'!C:D,2,0)),"NÃO ENCONTRADO")</f>
        <v>Despesas com Viagens</v>
      </c>
      <c r="L14400" s="56" t="str">
        <f>VLOOKUP(K14400,'Base -Receita-Despesa'!$B:$AS,1,FALSE)</f>
        <v>Despesas com Viagens</v>
      </c>
    </row>
    <row r="14401" spans="1:12" x14ac:dyDescent="0.3">
      <c r="A14401" s="286" t="str">
        <f t="shared" si="450"/>
        <v>2019</v>
      </c>
      <c r="B14401" s="205" t="s">
        <v>679</v>
      </c>
      <c r="C14401" s="205" t="s">
        <v>680</v>
      </c>
      <c r="D14401" s="72" t="str">
        <f t="shared" si="449"/>
        <v>nov/2019</v>
      </c>
      <c r="E14401" s="206">
        <v>43795</v>
      </c>
      <c r="F14401" s="205" t="s">
        <v>1999</v>
      </c>
      <c r="G14401" s="205" t="s">
        <v>284</v>
      </c>
      <c r="H14401" s="207" t="s">
        <v>2511</v>
      </c>
      <c r="I14401" s="207" t="s">
        <v>265</v>
      </c>
      <c r="J14401" s="207">
        <v>-55.85</v>
      </c>
      <c r="K14401" s="79" t="str">
        <f>IFERROR(IFERROR(VLOOKUP(I14401,'DE-PARA'!B:D,3,0),VLOOKUP(I14401,'DE-PARA'!C:D,2,0)),"NÃO ENCONTRADO")</f>
        <v>Despesas com Viagens</v>
      </c>
      <c r="L14401" s="56" t="str">
        <f>VLOOKUP(K14401,'Base -Receita-Despesa'!$B:$AS,1,FALSE)</f>
        <v>Despesas com Viagens</v>
      </c>
    </row>
    <row r="14402" spans="1:12" x14ac:dyDescent="0.3">
      <c r="A14402" s="286" t="str">
        <f t="shared" si="450"/>
        <v>2019</v>
      </c>
      <c r="B14402" s="205" t="s">
        <v>679</v>
      </c>
      <c r="C14402" s="205" t="s">
        <v>680</v>
      </c>
      <c r="D14402" s="72" t="str">
        <f t="shared" si="449"/>
        <v>nov/2019</v>
      </c>
      <c r="E14402" s="206">
        <v>43795</v>
      </c>
      <c r="F14402" s="205" t="s">
        <v>209</v>
      </c>
      <c r="G14402" s="205" t="s">
        <v>284</v>
      </c>
      <c r="H14402" s="207" t="s">
        <v>295</v>
      </c>
      <c r="I14402" s="207" t="s">
        <v>130</v>
      </c>
      <c r="J14402" s="207">
        <v>-9.5</v>
      </c>
      <c r="K14402" s="79" t="str">
        <f>IFERROR(IFERROR(VLOOKUP(I14402,'DE-PARA'!B:D,3,0),VLOOKUP(I14402,'DE-PARA'!C:D,2,0)),"NÃO ENCONTRADO")</f>
        <v>Outras Saídas</v>
      </c>
      <c r="L14402" s="56" t="str">
        <f>VLOOKUP(K14402,'Base -Receita-Despesa'!$B:$AS,1,FALSE)</f>
        <v>Outras Saídas</v>
      </c>
    </row>
    <row r="14403" spans="1:12" x14ac:dyDescent="0.3">
      <c r="A14403" s="286" t="str">
        <f t="shared" si="450"/>
        <v>2019</v>
      </c>
      <c r="B14403" s="205" t="s">
        <v>679</v>
      </c>
      <c r="C14403" s="205" t="s">
        <v>680</v>
      </c>
      <c r="D14403" s="72" t="str">
        <f t="shared" si="449"/>
        <v>nov/2019</v>
      </c>
      <c r="E14403" s="206">
        <v>43795</v>
      </c>
      <c r="F14403" s="205" t="s">
        <v>209</v>
      </c>
      <c r="G14403" s="205" t="s">
        <v>284</v>
      </c>
      <c r="H14403" s="207" t="s">
        <v>295</v>
      </c>
      <c r="I14403" s="207" t="s">
        <v>130</v>
      </c>
      <c r="J14403" s="207">
        <v>-9.5</v>
      </c>
      <c r="K14403" s="79" t="str">
        <f>IFERROR(IFERROR(VLOOKUP(I14403,'DE-PARA'!B:D,3,0),VLOOKUP(I14403,'DE-PARA'!C:D,2,0)),"NÃO ENCONTRADO")</f>
        <v>Outras Saídas</v>
      </c>
      <c r="L14403" s="56" t="str">
        <f>VLOOKUP(K14403,'Base -Receita-Despesa'!$B:$AS,1,FALSE)</f>
        <v>Outras Saídas</v>
      </c>
    </row>
    <row r="14404" spans="1:12" x14ac:dyDescent="0.3">
      <c r="A14404" s="286" t="str">
        <f t="shared" si="450"/>
        <v>2019</v>
      </c>
      <c r="B14404" s="205" t="s">
        <v>679</v>
      </c>
      <c r="C14404" s="205" t="s">
        <v>680</v>
      </c>
      <c r="D14404" s="72" t="str">
        <f t="shared" ref="D14404:D14467" si="451">TEXT(E14404,"mmm/aaaa")</f>
        <v>nov/2019</v>
      </c>
      <c r="E14404" s="206">
        <v>43795</v>
      </c>
      <c r="F14404" s="205" t="s">
        <v>209</v>
      </c>
      <c r="G14404" s="205" t="s">
        <v>284</v>
      </c>
      <c r="H14404" s="207" t="s">
        <v>295</v>
      </c>
      <c r="I14404" s="207" t="s">
        <v>130</v>
      </c>
      <c r="J14404" s="207">
        <v>-9.5</v>
      </c>
      <c r="K14404" s="79" t="str">
        <f>IFERROR(IFERROR(VLOOKUP(I14404,'DE-PARA'!B:D,3,0),VLOOKUP(I14404,'DE-PARA'!C:D,2,0)),"NÃO ENCONTRADO")</f>
        <v>Outras Saídas</v>
      </c>
      <c r="L14404" s="56" t="str">
        <f>VLOOKUP(K14404,'Base -Receita-Despesa'!$B:$AS,1,FALSE)</f>
        <v>Outras Saídas</v>
      </c>
    </row>
    <row r="14405" spans="1:12" x14ac:dyDescent="0.3">
      <c r="A14405" s="286" t="str">
        <f t="shared" si="450"/>
        <v>2019</v>
      </c>
      <c r="B14405" s="205" t="s">
        <v>679</v>
      </c>
      <c r="C14405" s="205" t="s">
        <v>680</v>
      </c>
      <c r="D14405" s="72" t="str">
        <f t="shared" si="451"/>
        <v>nov/2019</v>
      </c>
      <c r="E14405" s="206">
        <v>43795</v>
      </c>
      <c r="F14405" s="205" t="s">
        <v>209</v>
      </c>
      <c r="G14405" s="205" t="s">
        <v>284</v>
      </c>
      <c r="H14405" s="207" t="s">
        <v>295</v>
      </c>
      <c r="I14405" s="207" t="s">
        <v>130</v>
      </c>
      <c r="J14405" s="207">
        <v>-9.5</v>
      </c>
      <c r="K14405" s="79" t="str">
        <f>IFERROR(IFERROR(VLOOKUP(I14405,'DE-PARA'!B:D,3,0),VLOOKUP(I14405,'DE-PARA'!C:D,2,0)),"NÃO ENCONTRADO")</f>
        <v>Outras Saídas</v>
      </c>
      <c r="L14405" s="56" t="str">
        <f>VLOOKUP(K14405,'Base -Receita-Despesa'!$B:$AS,1,FALSE)</f>
        <v>Outras Saídas</v>
      </c>
    </row>
    <row r="14406" spans="1:12" x14ac:dyDescent="0.3">
      <c r="A14406" s="286" t="str">
        <f t="shared" si="450"/>
        <v>2019</v>
      </c>
      <c r="B14406" s="205" t="s">
        <v>679</v>
      </c>
      <c r="C14406" s="205" t="s">
        <v>680</v>
      </c>
      <c r="D14406" s="72" t="str">
        <f t="shared" si="451"/>
        <v>nov/2019</v>
      </c>
      <c r="E14406" s="206">
        <v>43795</v>
      </c>
      <c r="F14406" s="205" t="s">
        <v>209</v>
      </c>
      <c r="G14406" s="205" t="s">
        <v>284</v>
      </c>
      <c r="H14406" s="207" t="s">
        <v>295</v>
      </c>
      <c r="I14406" s="207" t="s">
        <v>130</v>
      </c>
      <c r="J14406" s="208">
        <v>1479.54</v>
      </c>
      <c r="K14406" s="79" t="str">
        <f>IFERROR(IFERROR(VLOOKUP(I14406,'DE-PARA'!B:D,3,0),VLOOKUP(I14406,'DE-PARA'!C:D,2,0)),"NÃO ENCONTRADO")</f>
        <v>Outras Saídas</v>
      </c>
      <c r="L14406" s="56" t="str">
        <f>VLOOKUP(K14406,'Base -Receita-Despesa'!$B:$AS,1,FALSE)</f>
        <v>Outras Saídas</v>
      </c>
    </row>
    <row r="14407" spans="1:12" x14ac:dyDescent="0.3">
      <c r="A14407" s="286" t="str">
        <f t="shared" si="450"/>
        <v>2019</v>
      </c>
      <c r="B14407" s="205" t="s">
        <v>679</v>
      </c>
      <c r="C14407" s="205" t="s">
        <v>680</v>
      </c>
      <c r="D14407" s="72" t="str">
        <f t="shared" si="451"/>
        <v>nov/2019</v>
      </c>
      <c r="E14407" s="206">
        <v>43795</v>
      </c>
      <c r="F14407" s="205" t="s">
        <v>202</v>
      </c>
      <c r="G14407" s="205" t="s">
        <v>284</v>
      </c>
      <c r="H14407" s="207" t="s">
        <v>203</v>
      </c>
      <c r="I14407" s="207" t="s">
        <v>289</v>
      </c>
      <c r="J14407" s="208">
        <v>12862.26</v>
      </c>
      <c r="K14407" s="79" t="str">
        <f>IFERROR(IFERROR(VLOOKUP(I14407,'DE-PARA'!B:D,3,0),VLOOKUP(I14407,'DE-PARA'!C:D,2,0)),"NÃO ENCONTRADO")</f>
        <v>Entrada Conta Aplicação (+)</v>
      </c>
      <c r="L14407" s="56" t="str">
        <f>VLOOKUP(K14407,'Base -Receita-Despesa'!$B:$AS,1,FALSE)</f>
        <v>ENTRADA CONTA APLICAÇÃO (+)</v>
      </c>
    </row>
    <row r="14408" spans="1:12" x14ac:dyDescent="0.3">
      <c r="A14408" s="286" t="str">
        <f t="shared" si="450"/>
        <v>2019</v>
      </c>
      <c r="B14408" s="205" t="s">
        <v>681</v>
      </c>
      <c r="C14408" s="205" t="s">
        <v>680</v>
      </c>
      <c r="D14408" s="72" t="str">
        <f t="shared" si="451"/>
        <v>nov/2019</v>
      </c>
      <c r="E14408" s="206">
        <v>43796</v>
      </c>
      <c r="F14408" s="205" t="s">
        <v>1606</v>
      </c>
      <c r="G14408" s="205" t="s">
        <v>284</v>
      </c>
      <c r="H14408" s="207" t="s">
        <v>1606</v>
      </c>
      <c r="I14408" s="207" t="s">
        <v>201</v>
      </c>
      <c r="J14408" s="208">
        <v>-2903060.1</v>
      </c>
      <c r="K14408" s="79" t="str">
        <f>IFERROR(IFERROR(VLOOKUP(I14408,'DE-PARA'!B:D,3,0),VLOOKUP(I14408,'DE-PARA'!C:D,2,0)),"NÃO ENCONTRADO")</f>
        <v>Saídas Da C/A Por Regates (-)</v>
      </c>
      <c r="L14408" s="56" t="str">
        <f>VLOOKUP(K14408,'Base -Receita-Despesa'!$B:$AS,1,FALSE)</f>
        <v>SAÍDAS DA C/A POR REGATES (-)</v>
      </c>
    </row>
    <row r="14409" spans="1:12" x14ac:dyDescent="0.3">
      <c r="A14409" s="286" t="str">
        <f t="shared" si="450"/>
        <v>2019</v>
      </c>
      <c r="B14409" s="205" t="s">
        <v>681</v>
      </c>
      <c r="C14409" s="205" t="s">
        <v>680</v>
      </c>
      <c r="D14409" s="72" t="str">
        <f t="shared" si="451"/>
        <v>nov/2019</v>
      </c>
      <c r="E14409" s="206">
        <v>43796</v>
      </c>
      <c r="F14409" s="205" t="s">
        <v>140</v>
      </c>
      <c r="G14409" s="205" t="s">
        <v>284</v>
      </c>
      <c r="H14409" s="207" t="s">
        <v>140</v>
      </c>
      <c r="I14409" s="207" t="s">
        <v>224</v>
      </c>
      <c r="J14409" s="208">
        <v>1171613</v>
      </c>
      <c r="K14409" s="79" t="str">
        <f>IFERROR(IFERROR(VLOOKUP(I14409,'DE-PARA'!B:D,3,0),VLOOKUP(I14409,'DE-PARA'!C:D,2,0)),"NÃO ENCONTRADO")</f>
        <v>Repasses Contrato de Gestão</v>
      </c>
      <c r="L14409" s="56" t="str">
        <f>VLOOKUP(K14409,'Base -Receita-Despesa'!$B:$AS,1,FALSE)</f>
        <v>Repasses Contrato de Gestão</v>
      </c>
    </row>
    <row r="14410" spans="1:12" x14ac:dyDescent="0.3">
      <c r="A14410" s="286" t="str">
        <f t="shared" si="450"/>
        <v>2019</v>
      </c>
      <c r="B14410" s="205" t="s">
        <v>681</v>
      </c>
      <c r="C14410" s="205" t="s">
        <v>680</v>
      </c>
      <c r="D14410" s="72" t="str">
        <f t="shared" si="451"/>
        <v>nov/2019</v>
      </c>
      <c r="E14410" s="206">
        <v>43796</v>
      </c>
      <c r="F14410" s="205" t="s">
        <v>140</v>
      </c>
      <c r="G14410" s="205" t="s">
        <v>284</v>
      </c>
      <c r="H14410" s="207" t="s">
        <v>140</v>
      </c>
      <c r="I14410" s="207" t="s">
        <v>224</v>
      </c>
      <c r="J14410" s="208">
        <v>410214.54</v>
      </c>
      <c r="K14410" s="79" t="str">
        <f>IFERROR(IFERROR(VLOOKUP(I14410,'DE-PARA'!B:D,3,0),VLOOKUP(I14410,'DE-PARA'!C:D,2,0)),"NÃO ENCONTRADO")</f>
        <v>Repasses Contrato de Gestão</v>
      </c>
      <c r="L14410" s="56" t="str">
        <f>VLOOKUP(K14410,'Base -Receita-Despesa'!$B:$AS,1,FALSE)</f>
        <v>Repasses Contrato de Gestão</v>
      </c>
    </row>
    <row r="14411" spans="1:12" x14ac:dyDescent="0.3">
      <c r="A14411" s="286" t="str">
        <f t="shared" si="450"/>
        <v>2019</v>
      </c>
      <c r="B14411" s="205" t="s">
        <v>681</v>
      </c>
      <c r="C14411" s="205" t="s">
        <v>680</v>
      </c>
      <c r="D14411" s="72" t="str">
        <f t="shared" si="451"/>
        <v>nov/2019</v>
      </c>
      <c r="E14411" s="206">
        <v>43796</v>
      </c>
      <c r="F14411" s="205" t="s">
        <v>140</v>
      </c>
      <c r="G14411" s="205" t="s">
        <v>284</v>
      </c>
      <c r="H14411" s="207" t="s">
        <v>140</v>
      </c>
      <c r="I14411" s="207" t="s">
        <v>224</v>
      </c>
      <c r="J14411" s="208">
        <v>1821232.56</v>
      </c>
      <c r="K14411" s="79" t="str">
        <f>IFERROR(IFERROR(VLOOKUP(I14411,'DE-PARA'!B:D,3,0),VLOOKUP(I14411,'DE-PARA'!C:D,2,0)),"NÃO ENCONTRADO")</f>
        <v>Repasses Contrato de Gestão</v>
      </c>
      <c r="L14411" s="56" t="str">
        <f>VLOOKUP(K14411,'Base -Receita-Despesa'!$B:$AS,1,FALSE)</f>
        <v>Repasses Contrato de Gestão</v>
      </c>
    </row>
    <row r="14412" spans="1:12" x14ac:dyDescent="0.3">
      <c r="A14412" s="286" t="str">
        <f t="shared" si="450"/>
        <v>2019</v>
      </c>
      <c r="B14412" s="205" t="s">
        <v>681</v>
      </c>
      <c r="C14412" s="205" t="s">
        <v>680</v>
      </c>
      <c r="D14412" s="72" t="str">
        <f t="shared" si="451"/>
        <v>nov/2019</v>
      </c>
      <c r="E14412" s="206">
        <v>43796</v>
      </c>
      <c r="F14412" s="205" t="s">
        <v>200</v>
      </c>
      <c r="G14412" s="205" t="s">
        <v>284</v>
      </c>
      <c r="H14412" s="207" t="s">
        <v>1875</v>
      </c>
      <c r="I14412" s="207" t="s">
        <v>123</v>
      </c>
      <c r="J14412" s="208">
        <v>-500000</v>
      </c>
      <c r="K14412" s="79" t="str">
        <f>IFERROR(IFERROR(VLOOKUP(I14412,'DE-PARA'!B:D,3,0),VLOOKUP(I14412,'DE-PARA'!C:D,2,0)),"NÃO ENCONTRADO")</f>
        <v>TEV – Transferências Entre Contas (Entradas)</v>
      </c>
      <c r="L14412" s="56" t="str">
        <f>VLOOKUP(K14412,'Base -Receita-Despesa'!$B:$AS,1,FALSE)</f>
        <v>TEV – Transferências Entre Contas (Entradas)</v>
      </c>
    </row>
    <row r="14413" spans="1:12" x14ac:dyDescent="0.3">
      <c r="A14413" s="286" t="str">
        <f t="shared" si="450"/>
        <v>2019</v>
      </c>
      <c r="B14413" s="205" t="s">
        <v>681</v>
      </c>
      <c r="C14413" s="205" t="s">
        <v>680</v>
      </c>
      <c r="D14413" s="72" t="str">
        <f t="shared" si="451"/>
        <v>nov/2019</v>
      </c>
      <c r="E14413" s="206">
        <v>43796</v>
      </c>
      <c r="F14413" s="205" t="s">
        <v>209</v>
      </c>
      <c r="G14413" s="205" t="s">
        <v>284</v>
      </c>
      <c r="H14413" s="207" t="s">
        <v>295</v>
      </c>
      <c r="I14413" s="207" t="s">
        <v>130</v>
      </c>
      <c r="J14413" s="207">
        <v>-0.01</v>
      </c>
      <c r="K14413" s="79" t="str">
        <f>IFERROR(IFERROR(VLOOKUP(I14413,'DE-PARA'!B:D,3,0),VLOOKUP(I14413,'DE-PARA'!C:D,2,0)),"NÃO ENCONTRADO")</f>
        <v>Outras Saídas</v>
      </c>
      <c r="L14413" s="56" t="str">
        <f>VLOOKUP(K14413,'Base -Receita-Despesa'!$B:$AS,1,FALSE)</f>
        <v>Outras Saídas</v>
      </c>
    </row>
    <row r="14414" spans="1:12" x14ac:dyDescent="0.3">
      <c r="A14414" s="286" t="str">
        <f t="shared" si="450"/>
        <v>2019</v>
      </c>
      <c r="B14414" s="205" t="s">
        <v>681</v>
      </c>
      <c r="C14414" s="205" t="s">
        <v>680</v>
      </c>
      <c r="D14414" s="72" t="str">
        <f t="shared" si="451"/>
        <v>nov/2019</v>
      </c>
      <c r="E14414" s="206">
        <v>43796</v>
      </c>
      <c r="F14414" s="205" t="s">
        <v>202</v>
      </c>
      <c r="G14414" s="205" t="s">
        <v>284</v>
      </c>
      <c r="H14414" s="207" t="s">
        <v>203</v>
      </c>
      <c r="I14414" s="207" t="s">
        <v>289</v>
      </c>
      <c r="J14414" s="207">
        <v>0.01</v>
      </c>
      <c r="K14414" s="79" t="str">
        <f>IFERROR(IFERROR(VLOOKUP(I14414,'DE-PARA'!B:D,3,0),VLOOKUP(I14414,'DE-PARA'!C:D,2,0)),"NÃO ENCONTRADO")</f>
        <v>Entrada Conta Aplicação (+)</v>
      </c>
      <c r="L14414" s="56" t="str">
        <f>VLOOKUP(K14414,'Base -Receita-Despesa'!$B:$AS,1,FALSE)</f>
        <v>ENTRADA CONTA APLICAÇÃO (+)</v>
      </c>
    </row>
    <row r="14415" spans="1:12" x14ac:dyDescent="0.3">
      <c r="A14415" s="286" t="str">
        <f t="shared" si="450"/>
        <v>2019</v>
      </c>
      <c r="B14415" s="205" t="s">
        <v>679</v>
      </c>
      <c r="C14415" s="205" t="s">
        <v>680</v>
      </c>
      <c r="D14415" s="72" t="str">
        <f t="shared" si="451"/>
        <v>nov/2019</v>
      </c>
      <c r="E14415" s="206">
        <v>43796</v>
      </c>
      <c r="F14415" s="205" t="s">
        <v>200</v>
      </c>
      <c r="G14415" s="205" t="s">
        <v>284</v>
      </c>
      <c r="H14415" s="207" t="s">
        <v>1875</v>
      </c>
      <c r="I14415" s="207" t="s">
        <v>123</v>
      </c>
      <c r="J14415" s="208">
        <v>500000</v>
      </c>
      <c r="K14415" s="79" t="str">
        <f>IFERROR(IFERROR(VLOOKUP(I14415,'DE-PARA'!B:D,3,0),VLOOKUP(I14415,'DE-PARA'!C:D,2,0)),"NÃO ENCONTRADO")</f>
        <v>TEV – Transferências Entre Contas (Entradas)</v>
      </c>
      <c r="L14415" s="56" t="str">
        <f>VLOOKUP(K14415,'Base -Receita-Despesa'!$B:$AS,1,FALSE)</f>
        <v>TEV – Transferências Entre Contas (Entradas)</v>
      </c>
    </row>
    <row r="14416" spans="1:12" x14ac:dyDescent="0.3">
      <c r="A14416" s="286" t="str">
        <f t="shared" si="450"/>
        <v>2019</v>
      </c>
      <c r="B14416" s="205" t="s">
        <v>679</v>
      </c>
      <c r="C14416" s="205" t="s">
        <v>680</v>
      </c>
      <c r="D14416" s="72" t="str">
        <f t="shared" si="451"/>
        <v>nov/2019</v>
      </c>
      <c r="E14416" s="206">
        <v>43796</v>
      </c>
      <c r="F14416" s="205" t="s">
        <v>2512</v>
      </c>
      <c r="G14416" s="205" t="s">
        <v>284</v>
      </c>
      <c r="H14416" s="207" t="s">
        <v>1702</v>
      </c>
      <c r="I14416" s="207" t="s">
        <v>150</v>
      </c>
      <c r="J14416" s="208">
        <v>-6819.77</v>
      </c>
      <c r="K14416" s="79" t="str">
        <f>IFERROR(IFERROR(VLOOKUP(I14416,'DE-PARA'!B:D,3,0),VLOOKUP(I14416,'DE-PARA'!C:D,2,0)),"NÃO ENCONTRADO")</f>
        <v>Serviços</v>
      </c>
      <c r="L14416" s="56" t="str">
        <f>VLOOKUP(K14416,'Base -Receita-Despesa'!$B:$AS,1,FALSE)</f>
        <v>Serviços</v>
      </c>
    </row>
    <row r="14417" spans="1:12" x14ac:dyDescent="0.3">
      <c r="A14417" s="286" t="str">
        <f t="shared" si="450"/>
        <v>2019</v>
      </c>
      <c r="B14417" s="205" t="s">
        <v>679</v>
      </c>
      <c r="C14417" s="205" t="s">
        <v>680</v>
      </c>
      <c r="D14417" s="72" t="str">
        <f t="shared" si="451"/>
        <v>nov/2019</v>
      </c>
      <c r="E14417" s="206">
        <v>43796</v>
      </c>
      <c r="F14417" s="205" t="s">
        <v>2512</v>
      </c>
      <c r="G14417" s="205" t="s">
        <v>284</v>
      </c>
      <c r="H14417" s="207" t="s">
        <v>1702</v>
      </c>
      <c r="I14417" s="207" t="s">
        <v>189</v>
      </c>
      <c r="J14417" s="207">
        <v>-279.61</v>
      </c>
      <c r="K14417" s="79" t="str">
        <f>IFERROR(IFERROR(VLOOKUP(I14417,'DE-PARA'!B:D,3,0),VLOOKUP(I14417,'DE-PARA'!C:D,2,0)),"NÃO ENCONTRADO")</f>
        <v>Outras Saídas</v>
      </c>
      <c r="L14417" s="56" t="str">
        <f>VLOOKUP(K14417,'Base -Receita-Despesa'!$B:$AS,1,FALSE)</f>
        <v>Outras Saídas</v>
      </c>
    </row>
    <row r="14418" spans="1:12" x14ac:dyDescent="0.3">
      <c r="A14418" s="286" t="str">
        <f t="shared" si="450"/>
        <v>2019</v>
      </c>
      <c r="B14418" s="205" t="s">
        <v>679</v>
      </c>
      <c r="C14418" s="205" t="s">
        <v>680</v>
      </c>
      <c r="D14418" s="72" t="str">
        <f t="shared" si="451"/>
        <v>nov/2019</v>
      </c>
      <c r="E14418" s="206">
        <v>43796</v>
      </c>
      <c r="F14418" s="205" t="s">
        <v>2172</v>
      </c>
      <c r="G14418" s="205" t="s">
        <v>284</v>
      </c>
      <c r="H14418" s="207" t="s">
        <v>1405</v>
      </c>
      <c r="I14418" s="207" t="s">
        <v>127</v>
      </c>
      <c r="J14418" s="208">
        <v>-1456.18</v>
      </c>
      <c r="K14418" s="79" t="str">
        <f>IFERROR(IFERROR(VLOOKUP(I14418,'DE-PARA'!B:D,3,0),VLOOKUP(I14418,'DE-PARA'!C:D,2,0)),"NÃO ENCONTRADO")</f>
        <v>Pessoal</v>
      </c>
      <c r="L14418" s="56" t="str">
        <f>VLOOKUP(K14418,'Base -Receita-Despesa'!$B:$AS,1,FALSE)</f>
        <v>Pessoal</v>
      </c>
    </row>
    <row r="14419" spans="1:12" x14ac:dyDescent="0.3">
      <c r="A14419" s="286" t="str">
        <f t="shared" si="450"/>
        <v>2019</v>
      </c>
      <c r="B14419" s="205" t="s">
        <v>679</v>
      </c>
      <c r="C14419" s="205" t="s">
        <v>680</v>
      </c>
      <c r="D14419" s="72" t="str">
        <f t="shared" si="451"/>
        <v>nov/2019</v>
      </c>
      <c r="E14419" s="206">
        <v>43796</v>
      </c>
      <c r="F14419" s="205" t="s">
        <v>2172</v>
      </c>
      <c r="G14419" s="205" t="s">
        <v>284</v>
      </c>
      <c r="H14419" s="207" t="s">
        <v>2513</v>
      </c>
      <c r="I14419" s="207" t="s">
        <v>127</v>
      </c>
      <c r="J14419" s="208">
        <v>-2578.5500000000002</v>
      </c>
      <c r="K14419" s="79" t="str">
        <f>IFERROR(IFERROR(VLOOKUP(I14419,'DE-PARA'!B:D,3,0),VLOOKUP(I14419,'DE-PARA'!C:D,2,0)),"NÃO ENCONTRADO")</f>
        <v>Pessoal</v>
      </c>
      <c r="L14419" s="56" t="str">
        <f>VLOOKUP(K14419,'Base -Receita-Despesa'!$B:$AS,1,FALSE)</f>
        <v>Pessoal</v>
      </c>
    </row>
    <row r="14420" spans="1:12" x14ac:dyDescent="0.3">
      <c r="A14420" s="286" t="str">
        <f t="shared" si="450"/>
        <v>2019</v>
      </c>
      <c r="B14420" s="205" t="s">
        <v>679</v>
      </c>
      <c r="C14420" s="205" t="s">
        <v>680</v>
      </c>
      <c r="D14420" s="72" t="str">
        <f t="shared" si="451"/>
        <v>nov/2019</v>
      </c>
      <c r="E14420" s="206">
        <v>43796</v>
      </c>
      <c r="F14420" s="205" t="s">
        <v>2172</v>
      </c>
      <c r="G14420" s="205" t="s">
        <v>284</v>
      </c>
      <c r="H14420" s="207" t="s">
        <v>1252</v>
      </c>
      <c r="I14420" s="207" t="s">
        <v>127</v>
      </c>
      <c r="J14420" s="208">
        <v>-2833.64</v>
      </c>
      <c r="K14420" s="79" t="str">
        <f>IFERROR(IFERROR(VLOOKUP(I14420,'DE-PARA'!B:D,3,0),VLOOKUP(I14420,'DE-PARA'!C:D,2,0)),"NÃO ENCONTRADO")</f>
        <v>Pessoal</v>
      </c>
      <c r="L14420" s="56" t="str">
        <f>VLOOKUP(K14420,'Base -Receita-Despesa'!$B:$AS,1,FALSE)</f>
        <v>Pessoal</v>
      </c>
    </row>
    <row r="14421" spans="1:12" x14ac:dyDescent="0.3">
      <c r="A14421" s="286" t="str">
        <f t="shared" si="450"/>
        <v>2019</v>
      </c>
      <c r="B14421" s="205" t="s">
        <v>679</v>
      </c>
      <c r="C14421" s="205" t="s">
        <v>680</v>
      </c>
      <c r="D14421" s="72" t="str">
        <f t="shared" si="451"/>
        <v>nov/2019</v>
      </c>
      <c r="E14421" s="206">
        <v>43796</v>
      </c>
      <c r="F14421" s="205" t="s">
        <v>2172</v>
      </c>
      <c r="G14421" s="205" t="s">
        <v>284</v>
      </c>
      <c r="H14421" s="207" t="s">
        <v>1250</v>
      </c>
      <c r="I14421" s="207" t="s">
        <v>127</v>
      </c>
      <c r="J14421" s="208">
        <v>-2578.5500000000002</v>
      </c>
      <c r="K14421" s="79" t="str">
        <f>IFERROR(IFERROR(VLOOKUP(I14421,'DE-PARA'!B:D,3,0),VLOOKUP(I14421,'DE-PARA'!C:D,2,0)),"NÃO ENCONTRADO")</f>
        <v>Pessoal</v>
      </c>
      <c r="L14421" s="56" t="str">
        <f>VLOOKUP(K14421,'Base -Receita-Despesa'!$B:$AS,1,FALSE)</f>
        <v>Pessoal</v>
      </c>
    </row>
    <row r="14422" spans="1:12" x14ac:dyDescent="0.3">
      <c r="A14422" s="286" t="str">
        <f t="shared" si="450"/>
        <v>2019</v>
      </c>
      <c r="B14422" s="205" t="s">
        <v>679</v>
      </c>
      <c r="C14422" s="205" t="s">
        <v>680</v>
      </c>
      <c r="D14422" s="72" t="str">
        <f t="shared" si="451"/>
        <v>nov/2019</v>
      </c>
      <c r="E14422" s="206">
        <v>43796</v>
      </c>
      <c r="F14422" s="205" t="s">
        <v>2172</v>
      </c>
      <c r="G14422" s="205" t="s">
        <v>284</v>
      </c>
      <c r="H14422" s="207" t="s">
        <v>1253</v>
      </c>
      <c r="I14422" s="207" t="s">
        <v>127</v>
      </c>
      <c r="J14422" s="208">
        <v>-2582.3000000000002</v>
      </c>
      <c r="K14422" s="79" t="str">
        <f>IFERROR(IFERROR(VLOOKUP(I14422,'DE-PARA'!B:D,3,0),VLOOKUP(I14422,'DE-PARA'!C:D,2,0)),"NÃO ENCONTRADO")</f>
        <v>Pessoal</v>
      </c>
      <c r="L14422" s="56" t="str">
        <f>VLOOKUP(K14422,'Base -Receita-Despesa'!$B:$AS,1,FALSE)</f>
        <v>Pessoal</v>
      </c>
    </row>
    <row r="14423" spans="1:12" x14ac:dyDescent="0.3">
      <c r="A14423" s="286" t="str">
        <f t="shared" si="450"/>
        <v>2019</v>
      </c>
      <c r="B14423" s="205" t="s">
        <v>679</v>
      </c>
      <c r="C14423" s="205" t="s">
        <v>680</v>
      </c>
      <c r="D14423" s="72" t="str">
        <f t="shared" si="451"/>
        <v>nov/2019</v>
      </c>
      <c r="E14423" s="206">
        <v>43796</v>
      </c>
      <c r="F14423" s="205" t="s">
        <v>2172</v>
      </c>
      <c r="G14423" s="205" t="s">
        <v>284</v>
      </c>
      <c r="H14423" s="207" t="s">
        <v>2514</v>
      </c>
      <c r="I14423" s="207" t="s">
        <v>127</v>
      </c>
      <c r="J14423" s="208">
        <v>-2592.77</v>
      </c>
      <c r="K14423" s="79" t="str">
        <f>IFERROR(IFERROR(VLOOKUP(I14423,'DE-PARA'!B:D,3,0),VLOOKUP(I14423,'DE-PARA'!C:D,2,0)),"NÃO ENCONTRADO")</f>
        <v>Pessoal</v>
      </c>
      <c r="L14423" s="56" t="str">
        <f>VLOOKUP(K14423,'Base -Receita-Despesa'!$B:$AS,1,FALSE)</f>
        <v>Pessoal</v>
      </c>
    </row>
    <row r="14424" spans="1:12" x14ac:dyDescent="0.3">
      <c r="A14424" s="286" t="str">
        <f t="shared" si="450"/>
        <v>2019</v>
      </c>
      <c r="B14424" s="205" t="s">
        <v>679</v>
      </c>
      <c r="C14424" s="205" t="s">
        <v>680</v>
      </c>
      <c r="D14424" s="72" t="str">
        <f t="shared" si="451"/>
        <v>nov/2019</v>
      </c>
      <c r="E14424" s="206">
        <v>43796</v>
      </c>
      <c r="F14424" s="205" t="s">
        <v>2172</v>
      </c>
      <c r="G14424" s="205" t="s">
        <v>284</v>
      </c>
      <c r="H14424" s="207" t="s">
        <v>2515</v>
      </c>
      <c r="I14424" s="207" t="s">
        <v>127</v>
      </c>
      <c r="J14424" s="208">
        <v>-3297.96</v>
      </c>
      <c r="K14424" s="79" t="str">
        <f>IFERROR(IFERROR(VLOOKUP(I14424,'DE-PARA'!B:D,3,0),VLOOKUP(I14424,'DE-PARA'!C:D,2,0)),"NÃO ENCONTRADO")</f>
        <v>Pessoal</v>
      </c>
      <c r="L14424" s="56" t="str">
        <f>VLOOKUP(K14424,'Base -Receita-Despesa'!$B:$AS,1,FALSE)</f>
        <v>Pessoal</v>
      </c>
    </row>
    <row r="14425" spans="1:12" x14ac:dyDescent="0.3">
      <c r="A14425" s="286" t="str">
        <f t="shared" si="450"/>
        <v>2019</v>
      </c>
      <c r="B14425" s="205" t="s">
        <v>679</v>
      </c>
      <c r="C14425" s="205" t="s">
        <v>680</v>
      </c>
      <c r="D14425" s="72" t="str">
        <f t="shared" si="451"/>
        <v>nov/2019</v>
      </c>
      <c r="E14425" s="206">
        <v>43796</v>
      </c>
      <c r="F14425" s="205" t="s">
        <v>2172</v>
      </c>
      <c r="G14425" s="205" t="s">
        <v>284</v>
      </c>
      <c r="H14425" s="207" t="s">
        <v>1412</v>
      </c>
      <c r="I14425" s="207" t="s">
        <v>127</v>
      </c>
      <c r="J14425" s="208">
        <v>-2234.25</v>
      </c>
      <c r="K14425" s="79" t="str">
        <f>IFERROR(IFERROR(VLOOKUP(I14425,'DE-PARA'!B:D,3,0),VLOOKUP(I14425,'DE-PARA'!C:D,2,0)),"NÃO ENCONTRADO")</f>
        <v>Pessoal</v>
      </c>
      <c r="L14425" s="56" t="str">
        <f>VLOOKUP(K14425,'Base -Receita-Despesa'!$B:$AS,1,FALSE)</f>
        <v>Pessoal</v>
      </c>
    </row>
    <row r="14426" spans="1:12" x14ac:dyDescent="0.3">
      <c r="A14426" s="286" t="str">
        <f t="shared" si="450"/>
        <v>2019</v>
      </c>
      <c r="B14426" s="205" t="s">
        <v>679</v>
      </c>
      <c r="C14426" s="205" t="s">
        <v>680</v>
      </c>
      <c r="D14426" s="72" t="str">
        <f t="shared" si="451"/>
        <v>nov/2019</v>
      </c>
      <c r="E14426" s="206">
        <v>43796</v>
      </c>
      <c r="F14426" s="205" t="s">
        <v>2172</v>
      </c>
      <c r="G14426" s="205" t="s">
        <v>284</v>
      </c>
      <c r="H14426" s="207" t="s">
        <v>1263</v>
      </c>
      <c r="I14426" s="207" t="s">
        <v>127</v>
      </c>
      <c r="J14426" s="208">
        <v>-1455.29</v>
      </c>
      <c r="K14426" s="79" t="str">
        <f>IFERROR(IFERROR(VLOOKUP(I14426,'DE-PARA'!B:D,3,0),VLOOKUP(I14426,'DE-PARA'!C:D,2,0)),"NÃO ENCONTRADO")</f>
        <v>Pessoal</v>
      </c>
      <c r="L14426" s="56" t="str">
        <f>VLOOKUP(K14426,'Base -Receita-Despesa'!$B:$AS,1,FALSE)</f>
        <v>Pessoal</v>
      </c>
    </row>
    <row r="14427" spans="1:12" x14ac:dyDescent="0.3">
      <c r="A14427" s="286" t="str">
        <f t="shared" si="450"/>
        <v>2019</v>
      </c>
      <c r="B14427" s="205" t="s">
        <v>679</v>
      </c>
      <c r="C14427" s="205" t="s">
        <v>680</v>
      </c>
      <c r="D14427" s="72" t="str">
        <f t="shared" si="451"/>
        <v>nov/2019</v>
      </c>
      <c r="E14427" s="206">
        <v>43796</v>
      </c>
      <c r="F14427" s="205" t="s">
        <v>2172</v>
      </c>
      <c r="G14427" s="205" t="s">
        <v>284</v>
      </c>
      <c r="H14427" s="207" t="s">
        <v>2516</v>
      </c>
      <c r="I14427" s="207" t="s">
        <v>127</v>
      </c>
      <c r="J14427" s="208">
        <v>-1455.29</v>
      </c>
      <c r="K14427" s="79" t="str">
        <f>IFERROR(IFERROR(VLOOKUP(I14427,'DE-PARA'!B:D,3,0),VLOOKUP(I14427,'DE-PARA'!C:D,2,0)),"NÃO ENCONTRADO")</f>
        <v>Pessoal</v>
      </c>
      <c r="L14427" s="56" t="str">
        <f>VLOOKUP(K14427,'Base -Receita-Despesa'!$B:$AS,1,FALSE)</f>
        <v>Pessoal</v>
      </c>
    </row>
    <row r="14428" spans="1:12" x14ac:dyDescent="0.3">
      <c r="A14428" s="286" t="str">
        <f t="shared" si="450"/>
        <v>2019</v>
      </c>
      <c r="B14428" s="205" t="s">
        <v>679</v>
      </c>
      <c r="C14428" s="205" t="s">
        <v>680</v>
      </c>
      <c r="D14428" s="72" t="str">
        <f t="shared" si="451"/>
        <v>nov/2019</v>
      </c>
      <c r="E14428" s="206">
        <v>43796</v>
      </c>
      <c r="F14428" s="205" t="s">
        <v>2172</v>
      </c>
      <c r="G14428" s="205" t="s">
        <v>284</v>
      </c>
      <c r="H14428" s="207" t="s">
        <v>868</v>
      </c>
      <c r="I14428" s="207" t="s">
        <v>127</v>
      </c>
      <c r="J14428" s="208">
        <v>-3777.48</v>
      </c>
      <c r="K14428" s="79" t="str">
        <f>IFERROR(IFERROR(VLOOKUP(I14428,'DE-PARA'!B:D,3,0),VLOOKUP(I14428,'DE-PARA'!C:D,2,0)),"NÃO ENCONTRADO")</f>
        <v>Pessoal</v>
      </c>
      <c r="L14428" s="56" t="str">
        <f>VLOOKUP(K14428,'Base -Receita-Despesa'!$B:$AS,1,FALSE)</f>
        <v>Pessoal</v>
      </c>
    </row>
    <row r="14429" spans="1:12" x14ac:dyDescent="0.3">
      <c r="A14429" s="286" t="str">
        <f t="shared" si="450"/>
        <v>2019</v>
      </c>
      <c r="B14429" s="205" t="s">
        <v>679</v>
      </c>
      <c r="C14429" s="205" t="s">
        <v>680</v>
      </c>
      <c r="D14429" s="72" t="str">
        <f t="shared" si="451"/>
        <v>nov/2019</v>
      </c>
      <c r="E14429" s="206">
        <v>43796</v>
      </c>
      <c r="F14429" s="205" t="s">
        <v>209</v>
      </c>
      <c r="G14429" s="205" t="s">
        <v>284</v>
      </c>
      <c r="H14429" s="207" t="s">
        <v>295</v>
      </c>
      <c r="I14429" s="207" t="s">
        <v>130</v>
      </c>
      <c r="J14429" s="207">
        <v>-9.5</v>
      </c>
      <c r="K14429" s="79" t="str">
        <f>IFERROR(IFERROR(VLOOKUP(I14429,'DE-PARA'!B:D,3,0),VLOOKUP(I14429,'DE-PARA'!C:D,2,0)),"NÃO ENCONTRADO")</f>
        <v>Outras Saídas</v>
      </c>
      <c r="L14429" s="56" t="str">
        <f>VLOOKUP(K14429,'Base -Receita-Despesa'!$B:$AS,1,FALSE)</f>
        <v>Outras Saídas</v>
      </c>
    </row>
    <row r="14430" spans="1:12" x14ac:dyDescent="0.3">
      <c r="A14430" s="286" t="str">
        <f t="shared" si="450"/>
        <v>2019</v>
      </c>
      <c r="B14430" s="205" t="s">
        <v>679</v>
      </c>
      <c r="C14430" s="205" t="s">
        <v>680</v>
      </c>
      <c r="D14430" s="72" t="str">
        <f t="shared" si="451"/>
        <v>nov/2019</v>
      </c>
      <c r="E14430" s="206">
        <v>43796</v>
      </c>
      <c r="F14430" s="205" t="s">
        <v>209</v>
      </c>
      <c r="G14430" s="205" t="s">
        <v>284</v>
      </c>
      <c r="H14430" s="207" t="s">
        <v>2517</v>
      </c>
      <c r="I14430" s="207" t="s">
        <v>130</v>
      </c>
      <c r="J14430" s="208">
        <v>-1479.54</v>
      </c>
      <c r="K14430" s="79" t="str">
        <f>IFERROR(IFERROR(VLOOKUP(I14430,'DE-PARA'!B:D,3,0),VLOOKUP(I14430,'DE-PARA'!C:D,2,0)),"NÃO ENCONTRADO")</f>
        <v>Outras Saídas</v>
      </c>
      <c r="L14430" s="56" t="str">
        <f>VLOOKUP(K14430,'Base -Receita-Despesa'!$B:$AS,1,FALSE)</f>
        <v>Outras Saídas</v>
      </c>
    </row>
    <row r="14431" spans="1:12" x14ac:dyDescent="0.3">
      <c r="A14431" s="286" t="str">
        <f t="shared" si="450"/>
        <v>2019</v>
      </c>
      <c r="B14431" s="205" t="s">
        <v>681</v>
      </c>
      <c r="C14431" s="205" t="s">
        <v>680</v>
      </c>
      <c r="D14431" s="72" t="str">
        <f t="shared" si="451"/>
        <v>nov/2019</v>
      </c>
      <c r="E14431" s="206">
        <v>43797</v>
      </c>
      <c r="F14431" s="205" t="s">
        <v>200</v>
      </c>
      <c r="G14431" s="205" t="s">
        <v>284</v>
      </c>
      <c r="H14431" s="207" t="s">
        <v>1875</v>
      </c>
      <c r="I14431" s="207" t="s">
        <v>123</v>
      </c>
      <c r="J14431" s="208">
        <v>-500000</v>
      </c>
      <c r="K14431" s="79" t="str">
        <f>IFERROR(IFERROR(VLOOKUP(I14431,'DE-PARA'!B:D,3,0),VLOOKUP(I14431,'DE-PARA'!C:D,2,0)),"NÃO ENCONTRADO")</f>
        <v>TEV – Transferências Entre Contas (Entradas)</v>
      </c>
      <c r="L14431" s="56" t="str">
        <f>VLOOKUP(K14431,'Base -Receita-Despesa'!$B:$AS,1,FALSE)</f>
        <v>TEV – Transferências Entre Contas (Entradas)</v>
      </c>
    </row>
    <row r="14432" spans="1:12" x14ac:dyDescent="0.3">
      <c r="A14432" s="286" t="str">
        <f t="shared" si="450"/>
        <v>2019</v>
      </c>
      <c r="B14432" s="205" t="s">
        <v>681</v>
      </c>
      <c r="C14432" s="205" t="s">
        <v>680</v>
      </c>
      <c r="D14432" s="72" t="str">
        <f t="shared" si="451"/>
        <v>nov/2019</v>
      </c>
      <c r="E14432" s="206">
        <v>43797</v>
      </c>
      <c r="F14432" s="205" t="s">
        <v>209</v>
      </c>
      <c r="G14432" s="205" t="s">
        <v>284</v>
      </c>
      <c r="H14432" s="207" t="s">
        <v>295</v>
      </c>
      <c r="I14432" s="207" t="s">
        <v>130</v>
      </c>
      <c r="J14432" s="207">
        <v>-86.34</v>
      </c>
      <c r="K14432" s="79" t="str">
        <f>IFERROR(IFERROR(VLOOKUP(I14432,'DE-PARA'!B:D,3,0),VLOOKUP(I14432,'DE-PARA'!C:D,2,0)),"NÃO ENCONTRADO")</f>
        <v>Outras Saídas</v>
      </c>
      <c r="L14432" s="56" t="str">
        <f>VLOOKUP(K14432,'Base -Receita-Despesa'!$B:$AS,1,FALSE)</f>
        <v>Outras Saídas</v>
      </c>
    </row>
    <row r="14433" spans="1:12" x14ac:dyDescent="0.3">
      <c r="A14433" s="286" t="str">
        <f t="shared" si="450"/>
        <v>2019</v>
      </c>
      <c r="B14433" s="205" t="s">
        <v>681</v>
      </c>
      <c r="C14433" s="205" t="s">
        <v>680</v>
      </c>
      <c r="D14433" s="72" t="str">
        <f t="shared" si="451"/>
        <v>nov/2019</v>
      </c>
      <c r="E14433" s="206">
        <v>43797</v>
      </c>
      <c r="F14433" s="205" t="s">
        <v>202</v>
      </c>
      <c r="G14433" s="205" t="s">
        <v>284</v>
      </c>
      <c r="H14433" s="207" t="s">
        <v>203</v>
      </c>
      <c r="I14433" s="207" t="s">
        <v>289</v>
      </c>
      <c r="J14433" s="208">
        <v>500086.34</v>
      </c>
      <c r="K14433" s="79" t="str">
        <f>IFERROR(IFERROR(VLOOKUP(I14433,'DE-PARA'!B:D,3,0),VLOOKUP(I14433,'DE-PARA'!C:D,2,0)),"NÃO ENCONTRADO")</f>
        <v>Entrada Conta Aplicação (+)</v>
      </c>
      <c r="L14433" s="56" t="str">
        <f>VLOOKUP(K14433,'Base -Receita-Despesa'!$B:$AS,1,FALSE)</f>
        <v>ENTRADA CONTA APLICAÇÃO (+)</v>
      </c>
    </row>
    <row r="14434" spans="1:12" x14ac:dyDescent="0.3">
      <c r="A14434" s="286" t="str">
        <f t="shared" si="450"/>
        <v>2019</v>
      </c>
      <c r="B14434" s="205" t="s">
        <v>679</v>
      </c>
      <c r="C14434" s="205" t="s">
        <v>680</v>
      </c>
      <c r="D14434" s="72" t="str">
        <f t="shared" si="451"/>
        <v>nov/2019</v>
      </c>
      <c r="E14434" s="206">
        <v>43797</v>
      </c>
      <c r="F14434" s="205" t="s">
        <v>200</v>
      </c>
      <c r="G14434" s="205" t="s">
        <v>284</v>
      </c>
      <c r="H14434" s="207" t="s">
        <v>1875</v>
      </c>
      <c r="I14434" s="207" t="s">
        <v>123</v>
      </c>
      <c r="J14434" s="208">
        <v>500000</v>
      </c>
      <c r="K14434" s="79" t="str">
        <f>IFERROR(IFERROR(VLOOKUP(I14434,'DE-PARA'!B:D,3,0),VLOOKUP(I14434,'DE-PARA'!C:D,2,0)),"NÃO ENCONTRADO")</f>
        <v>TEV – Transferências Entre Contas (Entradas)</v>
      </c>
      <c r="L14434" s="56" t="str">
        <f>VLOOKUP(K14434,'Base -Receita-Despesa'!$B:$AS,1,FALSE)</f>
        <v>TEV – Transferências Entre Contas (Entradas)</v>
      </c>
    </row>
    <row r="14435" spans="1:12" x14ac:dyDescent="0.3">
      <c r="A14435" s="286" t="str">
        <f t="shared" si="450"/>
        <v>2019</v>
      </c>
      <c r="B14435" s="205" t="s">
        <v>679</v>
      </c>
      <c r="C14435" s="205" t="s">
        <v>680</v>
      </c>
      <c r="D14435" s="72" t="str">
        <f t="shared" si="451"/>
        <v>nov/2019</v>
      </c>
      <c r="E14435" s="206">
        <v>43797</v>
      </c>
      <c r="F14435" s="205">
        <v>1.26025419332039E+16</v>
      </c>
      <c r="G14435" s="205" t="s">
        <v>284</v>
      </c>
      <c r="H14435" s="207" t="s">
        <v>394</v>
      </c>
      <c r="I14435" s="207" t="s">
        <v>188</v>
      </c>
      <c r="J14435" s="207">
        <v>-216.56</v>
      </c>
      <c r="K14435" s="79" t="str">
        <f>IFERROR(IFERROR(VLOOKUP(I14435,'DE-PARA'!B:D,3,0),VLOOKUP(I14435,'DE-PARA'!C:D,2,0)),"NÃO ENCONTRADO")</f>
        <v>Tributos, Taxas e Contribuições</v>
      </c>
      <c r="L14435" s="56" t="str">
        <f>VLOOKUP(K14435,'Base -Receita-Despesa'!$B:$AS,1,FALSE)</f>
        <v>Tributos, Taxas e Contribuições</v>
      </c>
    </row>
    <row r="14436" spans="1:12" x14ac:dyDescent="0.3">
      <c r="A14436" s="286" t="str">
        <f t="shared" si="450"/>
        <v>2019</v>
      </c>
      <c r="B14436" s="205" t="s">
        <v>679</v>
      </c>
      <c r="C14436" s="205" t="s">
        <v>680</v>
      </c>
      <c r="D14436" s="72" t="str">
        <f t="shared" si="451"/>
        <v>nov/2019</v>
      </c>
      <c r="E14436" s="206">
        <v>43797</v>
      </c>
      <c r="F14436" s="205">
        <v>104</v>
      </c>
      <c r="G14436" s="205" t="s">
        <v>2518</v>
      </c>
      <c r="H14436" s="207" t="s">
        <v>2519</v>
      </c>
      <c r="I14436" s="207" t="s">
        <v>134</v>
      </c>
      <c r="J14436" s="208">
        <v>-5000</v>
      </c>
      <c r="K14436" s="79" t="str">
        <f>IFERROR(IFERROR(VLOOKUP(I14436,'DE-PARA'!B:D,3,0),VLOOKUP(I14436,'DE-PARA'!C:D,2,0)),"NÃO ENCONTRADO")</f>
        <v>Serviços</v>
      </c>
      <c r="L14436" s="56" t="str">
        <f>VLOOKUP(K14436,'Base -Receita-Despesa'!$B:$AS,1,FALSE)</f>
        <v>Serviços</v>
      </c>
    </row>
    <row r="14437" spans="1:12" x14ac:dyDescent="0.3">
      <c r="A14437" s="286" t="str">
        <f t="shared" si="450"/>
        <v>2019</v>
      </c>
      <c r="B14437" s="205" t="s">
        <v>679</v>
      </c>
      <c r="C14437" s="205" t="s">
        <v>680</v>
      </c>
      <c r="D14437" s="72" t="str">
        <f t="shared" si="451"/>
        <v>nov/2019</v>
      </c>
      <c r="E14437" s="206">
        <v>43797</v>
      </c>
      <c r="F14437" s="205">
        <v>190</v>
      </c>
      <c r="G14437" s="205" t="s">
        <v>284</v>
      </c>
      <c r="H14437" s="207" t="s">
        <v>1342</v>
      </c>
      <c r="I14437" s="207" t="s">
        <v>232</v>
      </c>
      <c r="J14437" s="208">
        <v>-273658</v>
      </c>
      <c r="K14437" s="79" t="str">
        <f>IFERROR(IFERROR(VLOOKUP(I14437,'DE-PARA'!B:D,3,0),VLOOKUP(I14437,'DE-PARA'!C:D,2,0)),"NÃO ENCONTRADO")</f>
        <v>Pessoal</v>
      </c>
      <c r="L14437" s="56" t="str">
        <f>VLOOKUP(K14437,'Base -Receita-Despesa'!$B:$AS,1,FALSE)</f>
        <v>Pessoal</v>
      </c>
    </row>
    <row r="14438" spans="1:12" x14ac:dyDescent="0.3">
      <c r="A14438" s="286" t="str">
        <f t="shared" si="450"/>
        <v>2019</v>
      </c>
      <c r="B14438" s="205" t="s">
        <v>679</v>
      </c>
      <c r="C14438" s="205" t="s">
        <v>680</v>
      </c>
      <c r="D14438" s="72" t="str">
        <f t="shared" si="451"/>
        <v>nov/2019</v>
      </c>
      <c r="E14438" s="206">
        <v>43797</v>
      </c>
      <c r="F14438" s="205">
        <v>23492</v>
      </c>
      <c r="G14438" s="205" t="s">
        <v>284</v>
      </c>
      <c r="H14438" s="207" t="s">
        <v>2080</v>
      </c>
      <c r="I14438" s="207" t="s">
        <v>118</v>
      </c>
      <c r="J14438" s="208">
        <v>-1575.86</v>
      </c>
      <c r="K14438" s="79" t="str">
        <f>IFERROR(IFERROR(VLOOKUP(I14438,'DE-PARA'!B:D,3,0),VLOOKUP(I14438,'DE-PARA'!C:D,2,0)),"NÃO ENCONTRADO")</f>
        <v>Serviços</v>
      </c>
      <c r="L14438" s="56" t="str">
        <f>VLOOKUP(K14438,'Base -Receita-Despesa'!$B:$AS,1,FALSE)</f>
        <v>Serviços</v>
      </c>
    </row>
    <row r="14439" spans="1:12" x14ac:dyDescent="0.3">
      <c r="A14439" s="286" t="str">
        <f t="shared" si="450"/>
        <v>2019</v>
      </c>
      <c r="B14439" s="205" t="s">
        <v>679</v>
      </c>
      <c r="C14439" s="205" t="s">
        <v>680</v>
      </c>
      <c r="D14439" s="72" t="str">
        <f t="shared" si="451"/>
        <v>nov/2019</v>
      </c>
      <c r="E14439" s="206">
        <v>43797</v>
      </c>
      <c r="F14439" s="205">
        <v>52</v>
      </c>
      <c r="G14439" s="205" t="s">
        <v>284</v>
      </c>
      <c r="H14439" s="207" t="s">
        <v>2297</v>
      </c>
      <c r="I14439" s="207" t="s">
        <v>232</v>
      </c>
      <c r="J14439" s="208">
        <v>-25562.58</v>
      </c>
      <c r="K14439" s="79" t="str">
        <f>IFERROR(IFERROR(VLOOKUP(I14439,'DE-PARA'!B:D,3,0),VLOOKUP(I14439,'DE-PARA'!C:D,2,0)),"NÃO ENCONTRADO")</f>
        <v>Pessoal</v>
      </c>
      <c r="L14439" s="56" t="str">
        <f>VLOOKUP(K14439,'Base -Receita-Despesa'!$B:$AS,1,FALSE)</f>
        <v>Pessoal</v>
      </c>
    </row>
    <row r="14440" spans="1:12" x14ac:dyDescent="0.3">
      <c r="A14440" s="286" t="str">
        <f t="shared" si="450"/>
        <v>2019</v>
      </c>
      <c r="B14440" s="205" t="s">
        <v>679</v>
      </c>
      <c r="C14440" s="205" t="s">
        <v>680</v>
      </c>
      <c r="D14440" s="72" t="str">
        <f t="shared" si="451"/>
        <v>nov/2019</v>
      </c>
      <c r="E14440" s="206">
        <v>43797</v>
      </c>
      <c r="F14440" s="205">
        <v>309</v>
      </c>
      <c r="G14440" s="205" t="s">
        <v>284</v>
      </c>
      <c r="H14440" s="207" t="s">
        <v>999</v>
      </c>
      <c r="I14440" s="207" t="s">
        <v>232</v>
      </c>
      <c r="J14440" s="208">
        <v>-19991.25</v>
      </c>
      <c r="K14440" s="79" t="str">
        <f>IFERROR(IFERROR(VLOOKUP(I14440,'DE-PARA'!B:D,3,0),VLOOKUP(I14440,'DE-PARA'!C:D,2,0)),"NÃO ENCONTRADO")</f>
        <v>Pessoal</v>
      </c>
      <c r="L14440" s="56" t="str">
        <f>VLOOKUP(K14440,'Base -Receita-Despesa'!$B:$AS,1,FALSE)</f>
        <v>Pessoal</v>
      </c>
    </row>
    <row r="14441" spans="1:12" x14ac:dyDescent="0.3">
      <c r="A14441" s="286" t="str">
        <f t="shared" si="450"/>
        <v>2019</v>
      </c>
      <c r="B14441" s="205" t="s">
        <v>679</v>
      </c>
      <c r="C14441" s="205" t="s">
        <v>680</v>
      </c>
      <c r="D14441" s="72" t="str">
        <f t="shared" si="451"/>
        <v>nov/2019</v>
      </c>
      <c r="E14441" s="206">
        <v>43797</v>
      </c>
      <c r="F14441" s="205">
        <v>94</v>
      </c>
      <c r="G14441" s="205" t="s">
        <v>284</v>
      </c>
      <c r="H14441" s="207" t="s">
        <v>1005</v>
      </c>
      <c r="I14441" s="207" t="s">
        <v>232</v>
      </c>
      <c r="J14441" s="208">
        <v>-96202.33</v>
      </c>
      <c r="K14441" s="79" t="str">
        <f>IFERROR(IFERROR(VLOOKUP(I14441,'DE-PARA'!B:D,3,0),VLOOKUP(I14441,'DE-PARA'!C:D,2,0)),"NÃO ENCONTRADO")</f>
        <v>Pessoal</v>
      </c>
      <c r="L14441" s="56" t="str">
        <f>VLOOKUP(K14441,'Base -Receita-Despesa'!$B:$AS,1,FALSE)</f>
        <v>Pessoal</v>
      </c>
    </row>
    <row r="14442" spans="1:12" x14ac:dyDescent="0.3">
      <c r="A14442" s="286" t="str">
        <f t="shared" si="450"/>
        <v>2019</v>
      </c>
      <c r="B14442" s="205" t="s">
        <v>679</v>
      </c>
      <c r="C14442" s="205" t="s">
        <v>680</v>
      </c>
      <c r="D14442" s="72" t="str">
        <f t="shared" si="451"/>
        <v>nov/2019</v>
      </c>
      <c r="E14442" s="206">
        <v>43797</v>
      </c>
      <c r="F14442" s="205" t="s">
        <v>187</v>
      </c>
      <c r="G14442" s="205" t="s">
        <v>284</v>
      </c>
      <c r="H14442" s="207" t="s">
        <v>2520</v>
      </c>
      <c r="I14442" s="207" t="s">
        <v>188</v>
      </c>
      <c r="J14442" s="207">
        <v>-100</v>
      </c>
      <c r="K14442" s="79" t="str">
        <f>IFERROR(IFERROR(VLOOKUP(I14442,'DE-PARA'!B:D,3,0),VLOOKUP(I14442,'DE-PARA'!C:D,2,0)),"NÃO ENCONTRADO")</f>
        <v>Tributos, Taxas e Contribuições</v>
      </c>
      <c r="L14442" s="56" t="str">
        <f>VLOOKUP(K14442,'Base -Receita-Despesa'!$B:$AS,1,FALSE)</f>
        <v>Tributos, Taxas e Contribuições</v>
      </c>
    </row>
    <row r="14443" spans="1:12" x14ac:dyDescent="0.3">
      <c r="A14443" s="286" t="str">
        <f t="shared" si="450"/>
        <v>2019</v>
      </c>
      <c r="B14443" s="205" t="s">
        <v>679</v>
      </c>
      <c r="C14443" s="205" t="s">
        <v>680</v>
      </c>
      <c r="D14443" s="72" t="str">
        <f t="shared" si="451"/>
        <v>nov/2019</v>
      </c>
      <c r="E14443" s="206">
        <v>43797</v>
      </c>
      <c r="F14443" s="205">
        <v>9453</v>
      </c>
      <c r="G14443" s="205" t="s">
        <v>314</v>
      </c>
      <c r="H14443" s="207" t="s">
        <v>1603</v>
      </c>
      <c r="I14443" s="207" t="s">
        <v>238</v>
      </c>
      <c r="J14443" s="208">
        <v>-8313.57</v>
      </c>
      <c r="K14443" s="79" t="str">
        <f>IFERROR(IFERROR(VLOOKUP(I14443,'DE-PARA'!B:D,3,0),VLOOKUP(I14443,'DE-PARA'!C:D,2,0)),"NÃO ENCONTRADO")</f>
        <v>Materiais</v>
      </c>
      <c r="L14443" s="56" t="str">
        <f>VLOOKUP(K14443,'Base -Receita-Despesa'!$B:$AS,1,FALSE)</f>
        <v>Materiais</v>
      </c>
    </row>
    <row r="14444" spans="1:12" x14ac:dyDescent="0.3">
      <c r="A14444" s="286" t="str">
        <f t="shared" si="450"/>
        <v>2019</v>
      </c>
      <c r="B14444" s="205" t="s">
        <v>679</v>
      </c>
      <c r="C14444" s="205" t="s">
        <v>680</v>
      </c>
      <c r="D14444" s="72" t="str">
        <f t="shared" si="451"/>
        <v>nov/2019</v>
      </c>
      <c r="E14444" s="206">
        <v>43797</v>
      </c>
      <c r="F14444" s="205">
        <v>9453</v>
      </c>
      <c r="G14444" s="205" t="s">
        <v>284</v>
      </c>
      <c r="H14444" s="207" t="s">
        <v>1603</v>
      </c>
      <c r="I14444" s="207" t="s">
        <v>189</v>
      </c>
      <c r="J14444" s="207">
        <v>-418.17</v>
      </c>
      <c r="K14444" s="79" t="str">
        <f>IFERROR(IFERROR(VLOOKUP(I14444,'DE-PARA'!B:D,3,0),VLOOKUP(I14444,'DE-PARA'!C:D,2,0)),"NÃO ENCONTRADO")</f>
        <v>Outras Saídas</v>
      </c>
      <c r="L14444" s="56" t="str">
        <f>VLOOKUP(K14444,'Base -Receita-Despesa'!$B:$AS,1,FALSE)</f>
        <v>Outras Saídas</v>
      </c>
    </row>
    <row r="14445" spans="1:12" x14ac:dyDescent="0.3">
      <c r="A14445" s="286" t="str">
        <f t="shared" si="450"/>
        <v>2019</v>
      </c>
      <c r="B14445" s="205" t="s">
        <v>679</v>
      </c>
      <c r="C14445" s="205" t="s">
        <v>680</v>
      </c>
      <c r="D14445" s="72" t="str">
        <f t="shared" si="451"/>
        <v>nov/2019</v>
      </c>
      <c r="E14445" s="206">
        <v>43797</v>
      </c>
      <c r="F14445" s="263">
        <v>357</v>
      </c>
      <c r="G14445" s="263" t="s">
        <v>284</v>
      </c>
      <c r="H14445" s="228" t="s">
        <v>2521</v>
      </c>
      <c r="I14445" s="228" t="s">
        <v>137</v>
      </c>
      <c r="J14445" s="264">
        <v>-5327.61</v>
      </c>
      <c r="K14445" s="79" t="str">
        <f>IFERROR(IFERROR(VLOOKUP(I14445,'DE-PARA'!B:D,3,0),VLOOKUP(I14445,'DE-PARA'!C:D,2,0)),"NÃO ENCONTRADO")</f>
        <v>Materiais</v>
      </c>
      <c r="L14445" s="56" t="str">
        <f>VLOOKUP(K14445,'Base -Receita-Despesa'!$B:$AS,1,FALSE)</f>
        <v>Materiais</v>
      </c>
    </row>
    <row r="14446" spans="1:12" x14ac:dyDescent="0.3">
      <c r="A14446" s="286" t="str">
        <f t="shared" si="450"/>
        <v>2019</v>
      </c>
      <c r="B14446" s="205" t="s">
        <v>679</v>
      </c>
      <c r="C14446" s="205" t="s">
        <v>680</v>
      </c>
      <c r="D14446" s="72" t="str">
        <f t="shared" si="451"/>
        <v>nov/2019</v>
      </c>
      <c r="E14446" s="206">
        <v>43797</v>
      </c>
      <c r="F14446" s="205">
        <v>361</v>
      </c>
      <c r="G14446" s="205" t="s">
        <v>284</v>
      </c>
      <c r="H14446" s="207" t="s">
        <v>2521</v>
      </c>
      <c r="I14446" s="207" t="s">
        <v>137</v>
      </c>
      <c r="J14446" s="208">
        <v>-5346.62</v>
      </c>
      <c r="K14446" s="79" t="str">
        <f>IFERROR(IFERROR(VLOOKUP(I14446,'DE-PARA'!B:D,3,0),VLOOKUP(I14446,'DE-PARA'!C:D,2,0)),"NÃO ENCONTRADO")</f>
        <v>Materiais</v>
      </c>
      <c r="L14446" s="56" t="str">
        <f>VLOOKUP(K14446,'Base -Receita-Despesa'!$B:$AS,1,FALSE)</f>
        <v>Materiais</v>
      </c>
    </row>
    <row r="14447" spans="1:12" x14ac:dyDescent="0.3">
      <c r="A14447" s="286" t="str">
        <f t="shared" si="450"/>
        <v>2019</v>
      </c>
      <c r="B14447" s="205" t="s">
        <v>679</v>
      </c>
      <c r="C14447" s="205" t="s">
        <v>680</v>
      </c>
      <c r="D14447" s="72" t="str">
        <f t="shared" si="451"/>
        <v>nov/2019</v>
      </c>
      <c r="E14447" s="206">
        <v>43797</v>
      </c>
      <c r="F14447" s="205">
        <v>29959</v>
      </c>
      <c r="G14447" s="205" t="s">
        <v>284</v>
      </c>
      <c r="H14447" s="207" t="s">
        <v>1047</v>
      </c>
      <c r="I14447" s="207" t="s">
        <v>258</v>
      </c>
      <c r="J14447" s="208">
        <v>-21659.7</v>
      </c>
      <c r="K14447" s="79" t="str">
        <f>IFERROR(IFERROR(VLOOKUP(I14447,'DE-PARA'!B:D,3,0),VLOOKUP(I14447,'DE-PARA'!C:D,2,0)),"NÃO ENCONTRADO")</f>
        <v>Serviços</v>
      </c>
      <c r="L14447" s="56" t="str">
        <f>VLOOKUP(K14447,'Base -Receita-Despesa'!$B:$AS,1,FALSE)</f>
        <v>Serviços</v>
      </c>
    </row>
    <row r="14448" spans="1:12" x14ac:dyDescent="0.3">
      <c r="A14448" s="286" t="str">
        <f t="shared" si="450"/>
        <v>2019</v>
      </c>
      <c r="B14448" s="205" t="s">
        <v>679</v>
      </c>
      <c r="C14448" s="205" t="s">
        <v>680</v>
      </c>
      <c r="D14448" s="72" t="str">
        <f t="shared" si="451"/>
        <v>nov/2019</v>
      </c>
      <c r="E14448" s="206">
        <v>43797</v>
      </c>
      <c r="F14448" s="205">
        <v>209708</v>
      </c>
      <c r="G14448" s="205" t="s">
        <v>284</v>
      </c>
      <c r="H14448" s="207" t="s">
        <v>987</v>
      </c>
      <c r="I14448" s="233" t="s">
        <v>245</v>
      </c>
      <c r="J14448" s="208">
        <v>-14044</v>
      </c>
      <c r="K14448" s="79" t="str">
        <f>IFERROR(IFERROR(VLOOKUP(I14448,'DE-PARA'!B:D,3,0),VLOOKUP(I14448,'DE-PARA'!C:D,2,0)),"NÃO ENCONTRADO")</f>
        <v>Materiais</v>
      </c>
      <c r="L14448" s="56" t="str">
        <f>VLOOKUP(K14448,'Base -Receita-Despesa'!$B:$AS,1,FALSE)</f>
        <v>Materiais</v>
      </c>
    </row>
    <row r="14449" spans="1:12" x14ac:dyDescent="0.3">
      <c r="A14449" s="286" t="str">
        <f t="shared" si="450"/>
        <v>2019</v>
      </c>
      <c r="B14449" s="205" t="s">
        <v>679</v>
      </c>
      <c r="C14449" s="205" t="s">
        <v>680</v>
      </c>
      <c r="D14449" s="72" t="str">
        <f t="shared" si="451"/>
        <v>nov/2019</v>
      </c>
      <c r="E14449" s="206">
        <v>43797</v>
      </c>
      <c r="F14449" s="205">
        <v>209708</v>
      </c>
      <c r="G14449" s="205" t="s">
        <v>284</v>
      </c>
      <c r="H14449" s="207" t="s">
        <v>987</v>
      </c>
      <c r="I14449" s="207" t="s">
        <v>189</v>
      </c>
      <c r="J14449" s="207">
        <v>-550.14</v>
      </c>
      <c r="K14449" s="79" t="str">
        <f>IFERROR(IFERROR(VLOOKUP(I14449,'DE-PARA'!B:D,3,0),VLOOKUP(I14449,'DE-PARA'!C:D,2,0)),"NÃO ENCONTRADO")</f>
        <v>Outras Saídas</v>
      </c>
      <c r="L14449" s="56" t="str">
        <f>VLOOKUP(K14449,'Base -Receita-Despesa'!$B:$AS,1,FALSE)</f>
        <v>Outras Saídas</v>
      </c>
    </row>
    <row r="14450" spans="1:12" x14ac:dyDescent="0.3">
      <c r="A14450" s="286" t="str">
        <f t="shared" si="450"/>
        <v>2019</v>
      </c>
      <c r="B14450" s="205" t="s">
        <v>679</v>
      </c>
      <c r="C14450" s="205" t="s">
        <v>680</v>
      </c>
      <c r="D14450" s="72" t="str">
        <f t="shared" si="451"/>
        <v>nov/2019</v>
      </c>
      <c r="E14450" s="206">
        <v>43797</v>
      </c>
      <c r="F14450" s="205">
        <v>233</v>
      </c>
      <c r="G14450" s="205" t="s">
        <v>284</v>
      </c>
      <c r="H14450" s="207" t="s">
        <v>2104</v>
      </c>
      <c r="I14450" s="207" t="s">
        <v>232</v>
      </c>
      <c r="J14450" s="208">
        <v>-27310.15</v>
      </c>
      <c r="K14450" s="79" t="str">
        <f>IFERROR(IFERROR(VLOOKUP(I14450,'DE-PARA'!B:D,3,0),VLOOKUP(I14450,'DE-PARA'!C:D,2,0)),"NÃO ENCONTRADO")</f>
        <v>Pessoal</v>
      </c>
      <c r="L14450" s="56" t="str">
        <f>VLOOKUP(K14450,'Base -Receita-Despesa'!$B:$AS,1,FALSE)</f>
        <v>Pessoal</v>
      </c>
    </row>
    <row r="14451" spans="1:12" x14ac:dyDescent="0.3">
      <c r="A14451" s="286" t="str">
        <f t="shared" si="450"/>
        <v>2019</v>
      </c>
      <c r="B14451" s="205" t="s">
        <v>679</v>
      </c>
      <c r="C14451" s="205" t="s">
        <v>680</v>
      </c>
      <c r="D14451" s="72" t="str">
        <f t="shared" si="451"/>
        <v>nov/2019</v>
      </c>
      <c r="E14451" s="206">
        <v>43797</v>
      </c>
      <c r="F14451" s="205">
        <v>81146</v>
      </c>
      <c r="G14451" s="205" t="s">
        <v>284</v>
      </c>
      <c r="H14451" s="207" t="s">
        <v>993</v>
      </c>
      <c r="I14451" s="207" t="s">
        <v>239</v>
      </c>
      <c r="J14451" s="208">
        <v>-7125.32</v>
      </c>
      <c r="K14451" s="79" t="str">
        <f>IFERROR(IFERROR(VLOOKUP(I14451,'DE-PARA'!B:D,3,0),VLOOKUP(I14451,'DE-PARA'!C:D,2,0)),"NÃO ENCONTRADO")</f>
        <v>Materiais</v>
      </c>
      <c r="L14451" s="56" t="str">
        <f>VLOOKUP(K14451,'Base -Receita-Despesa'!$B:$AS,1,FALSE)</f>
        <v>Materiais</v>
      </c>
    </row>
    <row r="14452" spans="1:12" x14ac:dyDescent="0.3">
      <c r="A14452" s="286" t="str">
        <f t="shared" si="450"/>
        <v>2019</v>
      </c>
      <c r="B14452" s="205" t="s">
        <v>679</v>
      </c>
      <c r="C14452" s="205" t="s">
        <v>680</v>
      </c>
      <c r="D14452" s="72" t="str">
        <f t="shared" si="451"/>
        <v>nov/2019</v>
      </c>
      <c r="E14452" s="206">
        <v>43797</v>
      </c>
      <c r="F14452" s="205">
        <v>81146</v>
      </c>
      <c r="G14452" s="205" t="s">
        <v>284</v>
      </c>
      <c r="H14452" s="207" t="s">
        <v>993</v>
      </c>
      <c r="I14452" s="207" t="s">
        <v>189</v>
      </c>
      <c r="J14452" s="207">
        <v>-356.25</v>
      </c>
      <c r="K14452" s="79" t="str">
        <f>IFERROR(IFERROR(VLOOKUP(I14452,'DE-PARA'!B:D,3,0),VLOOKUP(I14452,'DE-PARA'!C:D,2,0)),"NÃO ENCONTRADO")</f>
        <v>Outras Saídas</v>
      </c>
      <c r="L14452" s="56" t="str">
        <f>VLOOKUP(K14452,'Base -Receita-Despesa'!$B:$AS,1,FALSE)</f>
        <v>Outras Saídas</v>
      </c>
    </row>
    <row r="14453" spans="1:12" x14ac:dyDescent="0.3">
      <c r="A14453" s="286" t="str">
        <f t="shared" si="450"/>
        <v>2019</v>
      </c>
      <c r="B14453" s="205" t="s">
        <v>679</v>
      </c>
      <c r="C14453" s="205" t="s">
        <v>680</v>
      </c>
      <c r="D14453" s="72" t="str">
        <f t="shared" si="451"/>
        <v>nov/2019</v>
      </c>
      <c r="E14453" s="206">
        <v>43797</v>
      </c>
      <c r="F14453" s="205">
        <v>81146</v>
      </c>
      <c r="G14453" s="205" t="s">
        <v>284</v>
      </c>
      <c r="H14453" s="207" t="s">
        <v>993</v>
      </c>
      <c r="I14453" s="207" t="s">
        <v>239</v>
      </c>
      <c r="J14453" s="207">
        <v>-204.12</v>
      </c>
      <c r="K14453" s="79" t="str">
        <f>IFERROR(IFERROR(VLOOKUP(I14453,'DE-PARA'!B:D,3,0),VLOOKUP(I14453,'DE-PARA'!C:D,2,0)),"NÃO ENCONTRADO")</f>
        <v>Materiais</v>
      </c>
      <c r="L14453" s="56" t="str">
        <f>VLOOKUP(K14453,'Base -Receita-Despesa'!$B:$AS,1,FALSE)</f>
        <v>Materiais</v>
      </c>
    </row>
    <row r="14454" spans="1:12" x14ac:dyDescent="0.3">
      <c r="A14454" s="286" t="str">
        <f t="shared" si="450"/>
        <v>2019</v>
      </c>
      <c r="B14454" s="205" t="s">
        <v>679</v>
      </c>
      <c r="C14454" s="205" t="s">
        <v>680</v>
      </c>
      <c r="D14454" s="72" t="str">
        <f t="shared" si="451"/>
        <v>nov/2019</v>
      </c>
      <c r="E14454" s="206">
        <v>43797</v>
      </c>
      <c r="F14454" s="205">
        <v>81525</v>
      </c>
      <c r="G14454" s="205" t="s">
        <v>284</v>
      </c>
      <c r="H14454" s="207" t="s">
        <v>993</v>
      </c>
      <c r="I14454" s="207" t="s">
        <v>189</v>
      </c>
      <c r="J14454" s="207">
        <v>-8.42</v>
      </c>
      <c r="K14454" s="79" t="str">
        <f>IFERROR(IFERROR(VLOOKUP(I14454,'DE-PARA'!B:D,3,0),VLOOKUP(I14454,'DE-PARA'!C:D,2,0)),"NÃO ENCONTRADO")</f>
        <v>Outras Saídas</v>
      </c>
      <c r="L14454" s="56" t="str">
        <f>VLOOKUP(K14454,'Base -Receita-Despesa'!$B:$AS,1,FALSE)</f>
        <v>Outras Saídas</v>
      </c>
    </row>
    <row r="14455" spans="1:12" x14ac:dyDescent="0.3">
      <c r="A14455" s="286" t="str">
        <f t="shared" ref="A14455:A14518" si="452">IF(K14455="NÃO ENCONTRADO",0,RIGHT(D14455,4))</f>
        <v>2019</v>
      </c>
      <c r="B14455" s="205" t="s">
        <v>679</v>
      </c>
      <c r="C14455" s="205" t="s">
        <v>680</v>
      </c>
      <c r="D14455" s="72" t="str">
        <f t="shared" si="451"/>
        <v>nov/2019</v>
      </c>
      <c r="E14455" s="206">
        <v>43797</v>
      </c>
      <c r="F14455" s="205" t="s">
        <v>209</v>
      </c>
      <c r="G14455" s="205" t="s">
        <v>284</v>
      </c>
      <c r="H14455" s="207" t="s">
        <v>295</v>
      </c>
      <c r="I14455" s="207" t="s">
        <v>130</v>
      </c>
      <c r="J14455" s="207">
        <v>-9.5</v>
      </c>
      <c r="K14455" s="79" t="str">
        <f>IFERROR(IFERROR(VLOOKUP(I14455,'DE-PARA'!B:D,3,0),VLOOKUP(I14455,'DE-PARA'!C:D,2,0)),"NÃO ENCONTRADO")</f>
        <v>Outras Saídas</v>
      </c>
      <c r="L14455" s="56" t="str">
        <f>VLOOKUP(K14455,'Base -Receita-Despesa'!$B:$AS,1,FALSE)</f>
        <v>Outras Saídas</v>
      </c>
    </row>
    <row r="14456" spans="1:12" x14ac:dyDescent="0.3">
      <c r="A14456" s="286" t="str">
        <f t="shared" si="452"/>
        <v>2019</v>
      </c>
      <c r="B14456" s="205" t="s">
        <v>679</v>
      </c>
      <c r="C14456" s="205" t="s">
        <v>680</v>
      </c>
      <c r="D14456" s="72" t="str">
        <f t="shared" si="451"/>
        <v>nov/2019</v>
      </c>
      <c r="E14456" s="206">
        <v>43797</v>
      </c>
      <c r="F14456" s="205" t="s">
        <v>209</v>
      </c>
      <c r="G14456" s="205" t="s">
        <v>284</v>
      </c>
      <c r="H14456" s="207" t="s">
        <v>295</v>
      </c>
      <c r="I14456" s="207" t="s">
        <v>130</v>
      </c>
      <c r="J14456" s="207">
        <v>-9.5</v>
      </c>
      <c r="K14456" s="79" t="str">
        <f>IFERROR(IFERROR(VLOOKUP(I14456,'DE-PARA'!B:D,3,0),VLOOKUP(I14456,'DE-PARA'!C:D,2,0)),"NÃO ENCONTRADO")</f>
        <v>Outras Saídas</v>
      </c>
      <c r="L14456" s="56" t="str">
        <f>VLOOKUP(K14456,'Base -Receita-Despesa'!$B:$AS,1,FALSE)</f>
        <v>Outras Saídas</v>
      </c>
    </row>
    <row r="14457" spans="1:12" x14ac:dyDescent="0.3">
      <c r="A14457" s="286" t="str">
        <f t="shared" si="452"/>
        <v>2019</v>
      </c>
      <c r="B14457" s="205" t="s">
        <v>679</v>
      </c>
      <c r="C14457" s="205" t="s">
        <v>680</v>
      </c>
      <c r="D14457" s="72" t="str">
        <f t="shared" si="451"/>
        <v>nov/2019</v>
      </c>
      <c r="E14457" s="206">
        <v>43797</v>
      </c>
      <c r="F14457" s="205" t="s">
        <v>209</v>
      </c>
      <c r="G14457" s="205" t="s">
        <v>284</v>
      </c>
      <c r="H14457" s="207" t="s">
        <v>295</v>
      </c>
      <c r="I14457" s="207" t="s">
        <v>130</v>
      </c>
      <c r="J14457" s="207">
        <v>-9.5</v>
      </c>
      <c r="K14457" s="79" t="str">
        <f>IFERROR(IFERROR(VLOOKUP(I14457,'DE-PARA'!B:D,3,0),VLOOKUP(I14457,'DE-PARA'!C:D,2,0)),"NÃO ENCONTRADO")</f>
        <v>Outras Saídas</v>
      </c>
      <c r="L14457" s="56" t="str">
        <f>VLOOKUP(K14457,'Base -Receita-Despesa'!$B:$AS,1,FALSE)</f>
        <v>Outras Saídas</v>
      </c>
    </row>
    <row r="14458" spans="1:12" x14ac:dyDescent="0.3">
      <c r="A14458" s="286" t="str">
        <f t="shared" si="452"/>
        <v>2019</v>
      </c>
      <c r="B14458" s="205" t="s">
        <v>679</v>
      </c>
      <c r="C14458" s="205" t="s">
        <v>680</v>
      </c>
      <c r="D14458" s="72" t="str">
        <f t="shared" si="451"/>
        <v>nov/2019</v>
      </c>
      <c r="E14458" s="206">
        <v>43797</v>
      </c>
      <c r="F14458" s="205" t="s">
        <v>209</v>
      </c>
      <c r="G14458" s="205" t="s">
        <v>284</v>
      </c>
      <c r="H14458" s="207" t="s">
        <v>295</v>
      </c>
      <c r="I14458" s="207" t="s">
        <v>130</v>
      </c>
      <c r="J14458" s="207">
        <v>-9.5</v>
      </c>
      <c r="K14458" s="79" t="str">
        <f>IFERROR(IFERROR(VLOOKUP(I14458,'DE-PARA'!B:D,3,0),VLOOKUP(I14458,'DE-PARA'!C:D,2,0)),"NÃO ENCONTRADO")</f>
        <v>Outras Saídas</v>
      </c>
      <c r="L14458" s="56" t="str">
        <f>VLOOKUP(K14458,'Base -Receita-Despesa'!$B:$AS,1,FALSE)</f>
        <v>Outras Saídas</v>
      </c>
    </row>
    <row r="14459" spans="1:12" x14ac:dyDescent="0.3">
      <c r="A14459" s="286" t="str">
        <f t="shared" si="452"/>
        <v>2019</v>
      </c>
      <c r="B14459" s="205" t="s">
        <v>679</v>
      </c>
      <c r="C14459" s="205" t="s">
        <v>680</v>
      </c>
      <c r="D14459" s="72" t="str">
        <f t="shared" si="451"/>
        <v>nov/2019</v>
      </c>
      <c r="E14459" s="206">
        <v>43797</v>
      </c>
      <c r="F14459" s="205" t="s">
        <v>209</v>
      </c>
      <c r="G14459" s="205" t="s">
        <v>284</v>
      </c>
      <c r="H14459" s="207" t="s">
        <v>295</v>
      </c>
      <c r="I14459" s="207" t="s">
        <v>130</v>
      </c>
      <c r="J14459" s="207">
        <v>-9.5</v>
      </c>
      <c r="K14459" s="79" t="str">
        <f>IFERROR(IFERROR(VLOOKUP(I14459,'DE-PARA'!B:D,3,0),VLOOKUP(I14459,'DE-PARA'!C:D,2,0)),"NÃO ENCONTRADO")</f>
        <v>Outras Saídas</v>
      </c>
      <c r="L14459" s="56" t="str">
        <f>VLOOKUP(K14459,'Base -Receita-Despesa'!$B:$AS,1,FALSE)</f>
        <v>Outras Saídas</v>
      </c>
    </row>
    <row r="14460" spans="1:12" x14ac:dyDescent="0.3">
      <c r="A14460" s="286" t="str">
        <f t="shared" si="452"/>
        <v>2019</v>
      </c>
      <c r="B14460" s="205" t="s">
        <v>679</v>
      </c>
      <c r="C14460" s="205" t="s">
        <v>680</v>
      </c>
      <c r="D14460" s="72" t="str">
        <f t="shared" si="451"/>
        <v>nov/2019</v>
      </c>
      <c r="E14460" s="206">
        <v>43797</v>
      </c>
      <c r="F14460" s="205" t="s">
        <v>209</v>
      </c>
      <c r="G14460" s="205" t="s">
        <v>284</v>
      </c>
      <c r="H14460" s="207" t="s">
        <v>295</v>
      </c>
      <c r="I14460" s="207" t="s">
        <v>130</v>
      </c>
      <c r="J14460" s="207">
        <v>-9.5</v>
      </c>
      <c r="K14460" s="79" t="str">
        <f>IFERROR(IFERROR(VLOOKUP(I14460,'DE-PARA'!B:D,3,0),VLOOKUP(I14460,'DE-PARA'!C:D,2,0)),"NÃO ENCONTRADO")</f>
        <v>Outras Saídas</v>
      </c>
      <c r="L14460" s="56" t="str">
        <f>VLOOKUP(K14460,'Base -Receita-Despesa'!$B:$AS,1,FALSE)</f>
        <v>Outras Saídas</v>
      </c>
    </row>
    <row r="14461" spans="1:12" x14ac:dyDescent="0.3">
      <c r="A14461" s="286" t="str">
        <f t="shared" si="452"/>
        <v>2019</v>
      </c>
      <c r="B14461" s="205" t="s">
        <v>679</v>
      </c>
      <c r="C14461" s="205" t="s">
        <v>680</v>
      </c>
      <c r="D14461" s="72" t="str">
        <f t="shared" si="451"/>
        <v>nov/2019</v>
      </c>
      <c r="E14461" s="206">
        <v>43797</v>
      </c>
      <c r="F14461" s="205" t="s">
        <v>209</v>
      </c>
      <c r="G14461" s="205" t="s">
        <v>284</v>
      </c>
      <c r="H14461" s="207" t="s">
        <v>295</v>
      </c>
      <c r="I14461" s="207" t="s">
        <v>130</v>
      </c>
      <c r="J14461" s="207">
        <v>-9.5</v>
      </c>
      <c r="K14461" s="79" t="str">
        <f>IFERROR(IFERROR(VLOOKUP(I14461,'DE-PARA'!B:D,3,0),VLOOKUP(I14461,'DE-PARA'!C:D,2,0)),"NÃO ENCONTRADO")</f>
        <v>Outras Saídas</v>
      </c>
      <c r="L14461" s="56" t="str">
        <f>VLOOKUP(K14461,'Base -Receita-Despesa'!$B:$AS,1,FALSE)</f>
        <v>Outras Saídas</v>
      </c>
    </row>
    <row r="14462" spans="1:12" x14ac:dyDescent="0.3">
      <c r="A14462" s="286" t="str">
        <f t="shared" si="452"/>
        <v>2019</v>
      </c>
      <c r="B14462" s="205" t="s">
        <v>679</v>
      </c>
      <c r="C14462" s="205" t="s">
        <v>680</v>
      </c>
      <c r="D14462" s="72" t="str">
        <f t="shared" si="451"/>
        <v>nov/2019</v>
      </c>
      <c r="E14462" s="206">
        <v>43797</v>
      </c>
      <c r="F14462" s="205" t="s">
        <v>209</v>
      </c>
      <c r="G14462" s="205" t="s">
        <v>284</v>
      </c>
      <c r="H14462" s="207" t="s">
        <v>295</v>
      </c>
      <c r="I14462" s="207" t="s">
        <v>130</v>
      </c>
      <c r="J14462" s="207">
        <v>-9.5</v>
      </c>
      <c r="K14462" s="79" t="str">
        <f>IFERROR(IFERROR(VLOOKUP(I14462,'DE-PARA'!B:D,3,0),VLOOKUP(I14462,'DE-PARA'!C:D,2,0)),"NÃO ENCONTRADO")</f>
        <v>Outras Saídas</v>
      </c>
      <c r="L14462" s="56" t="str">
        <f>VLOOKUP(K14462,'Base -Receita-Despesa'!$B:$AS,1,FALSE)</f>
        <v>Outras Saídas</v>
      </c>
    </row>
    <row r="14463" spans="1:12" x14ac:dyDescent="0.3">
      <c r="A14463" s="286" t="str">
        <f t="shared" si="452"/>
        <v>2019</v>
      </c>
      <c r="B14463" s="205" t="s">
        <v>679</v>
      </c>
      <c r="C14463" s="205" t="s">
        <v>680</v>
      </c>
      <c r="D14463" s="72" t="str">
        <f t="shared" si="451"/>
        <v>nov/2019</v>
      </c>
      <c r="E14463" s="206">
        <v>43797</v>
      </c>
      <c r="F14463" s="205" t="s">
        <v>209</v>
      </c>
      <c r="G14463" s="205" t="s">
        <v>284</v>
      </c>
      <c r="H14463" s="207" t="s">
        <v>295</v>
      </c>
      <c r="I14463" s="207" t="s">
        <v>130</v>
      </c>
      <c r="J14463" s="207">
        <v>-9.5</v>
      </c>
      <c r="K14463" s="79" t="str">
        <f>IFERROR(IFERROR(VLOOKUP(I14463,'DE-PARA'!B:D,3,0),VLOOKUP(I14463,'DE-PARA'!C:D,2,0)),"NÃO ENCONTRADO")</f>
        <v>Outras Saídas</v>
      </c>
      <c r="L14463" s="56" t="str">
        <f>VLOOKUP(K14463,'Base -Receita-Despesa'!$B:$AS,1,FALSE)</f>
        <v>Outras Saídas</v>
      </c>
    </row>
    <row r="14464" spans="1:12" x14ac:dyDescent="0.3">
      <c r="A14464" s="286" t="str">
        <f t="shared" si="452"/>
        <v>2019</v>
      </c>
      <c r="B14464" s="205" t="s">
        <v>679</v>
      </c>
      <c r="C14464" s="205" t="s">
        <v>680</v>
      </c>
      <c r="D14464" s="72" t="str">
        <f t="shared" si="451"/>
        <v>nov/2019</v>
      </c>
      <c r="E14464" s="206">
        <v>43797</v>
      </c>
      <c r="F14464" s="205" t="s">
        <v>209</v>
      </c>
      <c r="G14464" s="205" t="s">
        <v>284</v>
      </c>
      <c r="H14464" s="207" t="s">
        <v>295</v>
      </c>
      <c r="I14464" s="207" t="s">
        <v>130</v>
      </c>
      <c r="J14464" s="207">
        <v>-9.5</v>
      </c>
      <c r="K14464" s="79" t="str">
        <f>IFERROR(IFERROR(VLOOKUP(I14464,'DE-PARA'!B:D,3,0),VLOOKUP(I14464,'DE-PARA'!C:D,2,0)),"NÃO ENCONTRADO")</f>
        <v>Outras Saídas</v>
      </c>
      <c r="L14464" s="56" t="str">
        <f>VLOOKUP(K14464,'Base -Receita-Despesa'!$B:$AS,1,FALSE)</f>
        <v>Outras Saídas</v>
      </c>
    </row>
    <row r="14465" spans="1:12" x14ac:dyDescent="0.3">
      <c r="A14465" s="286" t="str">
        <f t="shared" si="452"/>
        <v>2019</v>
      </c>
      <c r="B14465" s="205" t="s">
        <v>681</v>
      </c>
      <c r="C14465" s="205" t="s">
        <v>680</v>
      </c>
      <c r="D14465" s="72" t="str">
        <f t="shared" si="451"/>
        <v>nov/2019</v>
      </c>
      <c r="E14465" s="206">
        <v>43798</v>
      </c>
      <c r="F14465" s="205" t="s">
        <v>200</v>
      </c>
      <c r="G14465" s="205" t="s">
        <v>284</v>
      </c>
      <c r="H14465" s="207" t="s">
        <v>1875</v>
      </c>
      <c r="I14465" s="207" t="s">
        <v>123</v>
      </c>
      <c r="J14465" s="208">
        <v>-500000</v>
      </c>
      <c r="K14465" s="79" t="str">
        <f>IFERROR(IFERROR(VLOOKUP(I14465,'DE-PARA'!B:D,3,0),VLOOKUP(I14465,'DE-PARA'!C:D,2,0)),"NÃO ENCONTRADO")</f>
        <v>TEV – Transferências Entre Contas (Entradas)</v>
      </c>
      <c r="L14465" s="56" t="str">
        <f>VLOOKUP(K14465,'Base -Receita-Despesa'!$B:$AS,1,FALSE)</f>
        <v>TEV – Transferências Entre Contas (Entradas)</v>
      </c>
    </row>
    <row r="14466" spans="1:12" x14ac:dyDescent="0.3">
      <c r="A14466" s="286" t="str">
        <f t="shared" si="452"/>
        <v>2019</v>
      </c>
      <c r="B14466" s="205" t="s">
        <v>681</v>
      </c>
      <c r="C14466" s="205" t="s">
        <v>680</v>
      </c>
      <c r="D14466" s="72" t="str">
        <f t="shared" si="451"/>
        <v>nov/2019</v>
      </c>
      <c r="E14466" s="206">
        <v>43798</v>
      </c>
      <c r="F14466" s="205" t="s">
        <v>202</v>
      </c>
      <c r="G14466" s="205" t="s">
        <v>284</v>
      </c>
      <c r="H14466" s="207" t="s">
        <v>203</v>
      </c>
      <c r="I14466" s="207" t="s">
        <v>289</v>
      </c>
      <c r="J14466" s="208">
        <v>500000</v>
      </c>
      <c r="K14466" s="79" t="str">
        <f>IFERROR(IFERROR(VLOOKUP(I14466,'DE-PARA'!B:D,3,0),VLOOKUP(I14466,'DE-PARA'!C:D,2,0)),"NÃO ENCONTRADO")</f>
        <v>Entrada Conta Aplicação (+)</v>
      </c>
      <c r="L14466" s="56" t="str">
        <f>VLOOKUP(K14466,'Base -Receita-Despesa'!$B:$AS,1,FALSE)</f>
        <v>ENTRADA CONTA APLICAÇÃO (+)</v>
      </c>
    </row>
    <row r="14467" spans="1:12" x14ac:dyDescent="0.3">
      <c r="A14467" s="286" t="str">
        <f t="shared" si="452"/>
        <v>2019</v>
      </c>
      <c r="B14467" s="205" t="s">
        <v>679</v>
      </c>
      <c r="C14467" s="205" t="s">
        <v>680</v>
      </c>
      <c r="D14467" s="72" t="str">
        <f t="shared" si="451"/>
        <v>nov/2019</v>
      </c>
      <c r="E14467" s="206">
        <v>43798</v>
      </c>
      <c r="F14467" s="205" t="s">
        <v>200</v>
      </c>
      <c r="G14467" s="205" t="s">
        <v>284</v>
      </c>
      <c r="H14467" s="207" t="s">
        <v>1875</v>
      </c>
      <c r="I14467" s="207" t="s">
        <v>123</v>
      </c>
      <c r="J14467" s="208">
        <v>500000</v>
      </c>
      <c r="K14467" s="79" t="str">
        <f>IFERROR(IFERROR(VLOOKUP(I14467,'DE-PARA'!B:D,3,0),VLOOKUP(I14467,'DE-PARA'!C:D,2,0)),"NÃO ENCONTRADO")</f>
        <v>TEV – Transferências Entre Contas (Entradas)</v>
      </c>
      <c r="L14467" s="56" t="str">
        <f>VLOOKUP(K14467,'Base -Receita-Despesa'!$B:$AS,1,FALSE)</f>
        <v>TEV – Transferências Entre Contas (Entradas)</v>
      </c>
    </row>
    <row r="14468" spans="1:12" x14ac:dyDescent="0.3">
      <c r="A14468" s="286" t="str">
        <f t="shared" si="452"/>
        <v>2019</v>
      </c>
      <c r="B14468" s="205" t="s">
        <v>679</v>
      </c>
      <c r="C14468" s="205" t="s">
        <v>680</v>
      </c>
      <c r="D14468" s="72" t="str">
        <f t="shared" ref="D14468:D14531" si="453">TEXT(E14468,"mmm/aaaa")</f>
        <v>nov/2019</v>
      </c>
      <c r="E14468" s="206">
        <v>43798</v>
      </c>
      <c r="F14468" s="205">
        <v>107310</v>
      </c>
      <c r="G14468" s="205" t="s">
        <v>284</v>
      </c>
      <c r="H14468" s="207" t="s">
        <v>2296</v>
      </c>
      <c r="I14468" s="207" t="s">
        <v>189</v>
      </c>
      <c r="J14468" s="207">
        <v>120</v>
      </c>
      <c r="K14468" s="79" t="str">
        <f>IFERROR(IFERROR(VLOOKUP(I14468,'DE-PARA'!B:D,3,0),VLOOKUP(I14468,'DE-PARA'!C:D,2,0)),"NÃO ENCONTRADO")</f>
        <v>Outras Saídas</v>
      </c>
      <c r="L14468" s="56" t="str">
        <f>VLOOKUP(K14468,'Base -Receita-Despesa'!$B:$AS,1,FALSE)</f>
        <v>Outras Saídas</v>
      </c>
    </row>
    <row r="14469" spans="1:12" x14ac:dyDescent="0.3">
      <c r="A14469" s="286" t="str">
        <f t="shared" si="452"/>
        <v>2019</v>
      </c>
      <c r="B14469" s="205" t="s">
        <v>679</v>
      </c>
      <c r="C14469" s="205" t="s">
        <v>680</v>
      </c>
      <c r="D14469" s="72" t="str">
        <f t="shared" si="453"/>
        <v>nov/2019</v>
      </c>
      <c r="E14469" s="206">
        <v>43798</v>
      </c>
      <c r="F14469" s="205" t="s">
        <v>210</v>
      </c>
      <c r="G14469" s="205" t="s">
        <v>284</v>
      </c>
      <c r="H14469" s="207" t="s">
        <v>2407</v>
      </c>
      <c r="I14469" s="207" t="s">
        <v>139</v>
      </c>
      <c r="J14469" s="207">
        <v>16.45</v>
      </c>
      <c r="K14469" s="79" t="str">
        <f>IFERROR(IFERROR(VLOOKUP(I14469,'DE-PARA'!B:D,3,0),VLOOKUP(I14469,'DE-PARA'!C:D,2,0)),"NÃO ENCONTRADO")</f>
        <v>Outras Saídas</v>
      </c>
      <c r="L14469" s="56" t="str">
        <f>VLOOKUP(K14469,'Base -Receita-Despesa'!$B:$AS,1,FALSE)</f>
        <v>Outras Saídas</v>
      </c>
    </row>
    <row r="14470" spans="1:12" x14ac:dyDescent="0.3">
      <c r="A14470" s="286" t="str">
        <f t="shared" si="452"/>
        <v>2019</v>
      </c>
      <c r="B14470" s="205" t="s">
        <v>679</v>
      </c>
      <c r="C14470" s="205" t="s">
        <v>680</v>
      </c>
      <c r="D14470" s="72" t="str">
        <f t="shared" si="453"/>
        <v>nov/2019</v>
      </c>
      <c r="E14470" s="206">
        <v>43798</v>
      </c>
      <c r="F14470" s="205">
        <v>189</v>
      </c>
      <c r="G14470" s="205" t="s">
        <v>284</v>
      </c>
      <c r="H14470" s="207" t="s">
        <v>1342</v>
      </c>
      <c r="I14470" s="207" t="s">
        <v>232</v>
      </c>
      <c r="J14470" s="208">
        <v>-127944</v>
      </c>
      <c r="K14470" s="79" t="str">
        <f>IFERROR(IFERROR(VLOOKUP(I14470,'DE-PARA'!B:D,3,0),VLOOKUP(I14470,'DE-PARA'!C:D,2,0)),"NÃO ENCONTRADO")</f>
        <v>Pessoal</v>
      </c>
      <c r="L14470" s="56" t="str">
        <f>VLOOKUP(K14470,'Base -Receita-Despesa'!$B:$AS,1,FALSE)</f>
        <v>Pessoal</v>
      </c>
    </row>
    <row r="14471" spans="1:12" x14ac:dyDescent="0.3">
      <c r="A14471" s="286" t="str">
        <f t="shared" si="452"/>
        <v>2019</v>
      </c>
      <c r="B14471" s="205" t="s">
        <v>679</v>
      </c>
      <c r="C14471" s="205" t="s">
        <v>680</v>
      </c>
      <c r="D14471" s="72" t="str">
        <f t="shared" si="453"/>
        <v>nov/2019</v>
      </c>
      <c r="E14471" s="206">
        <v>43798</v>
      </c>
      <c r="F14471" s="205" t="s">
        <v>209</v>
      </c>
      <c r="G14471" s="205" t="s">
        <v>284</v>
      </c>
      <c r="H14471" s="207" t="s">
        <v>295</v>
      </c>
      <c r="I14471" s="207" t="s">
        <v>130</v>
      </c>
      <c r="J14471" s="207">
        <v>-9.5</v>
      </c>
      <c r="K14471" s="79" t="str">
        <f>IFERROR(IFERROR(VLOOKUP(I14471,'DE-PARA'!B:D,3,0),VLOOKUP(I14471,'DE-PARA'!C:D,2,0)),"NÃO ENCONTRADO")</f>
        <v>Outras Saídas</v>
      </c>
      <c r="L14471" s="56" t="str">
        <f>VLOOKUP(K14471,'Base -Receita-Despesa'!$B:$AS,1,FALSE)</f>
        <v>Outras Saídas</v>
      </c>
    </row>
    <row r="14472" spans="1:12" x14ac:dyDescent="0.3">
      <c r="A14472" s="286" t="str">
        <f t="shared" si="452"/>
        <v>2019</v>
      </c>
      <c r="B14472" s="205" t="s">
        <v>679</v>
      </c>
      <c r="C14472" s="205" t="s">
        <v>680</v>
      </c>
      <c r="D14472" s="72" t="str">
        <f t="shared" si="453"/>
        <v>nov/2019</v>
      </c>
      <c r="E14472" s="206">
        <v>43798</v>
      </c>
      <c r="F14472" s="205" t="s">
        <v>209</v>
      </c>
      <c r="G14472" s="205" t="s">
        <v>284</v>
      </c>
      <c r="H14472" s="207" t="s">
        <v>295</v>
      </c>
      <c r="I14472" s="207" t="s">
        <v>130</v>
      </c>
      <c r="J14472" s="207">
        <v>-17.489999999999998</v>
      </c>
      <c r="K14472" s="79" t="str">
        <f>IFERROR(IFERROR(VLOOKUP(I14472,'DE-PARA'!B:D,3,0),VLOOKUP(I14472,'DE-PARA'!C:D,2,0)),"NÃO ENCONTRADO")</f>
        <v>Outras Saídas</v>
      </c>
      <c r="L14472" s="56" t="str">
        <f>VLOOKUP(K14472,'Base -Receita-Despesa'!$B:$AS,1,FALSE)</f>
        <v>Outras Saídas</v>
      </c>
    </row>
    <row r="14473" spans="1:12" x14ac:dyDescent="0.3">
      <c r="A14473" s="286" t="str">
        <f t="shared" si="452"/>
        <v>2019</v>
      </c>
      <c r="B14473" s="205" t="s">
        <v>679</v>
      </c>
      <c r="C14473" s="205" t="s">
        <v>680</v>
      </c>
      <c r="D14473" s="72" t="str">
        <f t="shared" si="453"/>
        <v>nov/2019</v>
      </c>
      <c r="E14473" s="206">
        <v>43799</v>
      </c>
      <c r="F14473" s="205" t="s">
        <v>170</v>
      </c>
      <c r="G14473" s="205" t="s">
        <v>284</v>
      </c>
      <c r="H14473" s="207" t="s">
        <v>2522</v>
      </c>
      <c r="I14473" s="207" t="s">
        <v>227</v>
      </c>
      <c r="J14473" s="208">
        <v>3237.57</v>
      </c>
      <c r="K14473" s="79" t="str">
        <f>IFERROR(IFERROR(VLOOKUP(I14473,'DE-PARA'!B:D,3,0),VLOOKUP(I14473,'DE-PARA'!C:D,2,0)),"NÃO ENCONTRADO")</f>
        <v>Rendimentos sobre Aplicações Financeiras</v>
      </c>
      <c r="L14473" s="56" t="str">
        <f>VLOOKUP(K14473,'Base -Receita-Despesa'!$B:$AS,1,FALSE)</f>
        <v>Rendimentos sobre Aplicações Financeiras</v>
      </c>
    </row>
    <row r="14474" spans="1:12" x14ac:dyDescent="0.3">
      <c r="A14474" s="286" t="str">
        <f t="shared" si="452"/>
        <v>2019</v>
      </c>
      <c r="B14474" s="205" t="s">
        <v>681</v>
      </c>
      <c r="C14474" s="205" t="s">
        <v>680</v>
      </c>
      <c r="D14474" s="72" t="str">
        <f t="shared" si="453"/>
        <v>nov/2019</v>
      </c>
      <c r="E14474" s="206">
        <v>43799</v>
      </c>
      <c r="F14474" s="205" t="s">
        <v>170</v>
      </c>
      <c r="G14474" s="205" t="s">
        <v>284</v>
      </c>
      <c r="H14474" s="207" t="s">
        <v>2522</v>
      </c>
      <c r="I14474" s="207" t="s">
        <v>227</v>
      </c>
      <c r="J14474" s="207">
        <v>485.31</v>
      </c>
      <c r="K14474" s="79" t="str">
        <f>IFERROR(IFERROR(VLOOKUP(I14474,'DE-PARA'!B:D,3,0),VLOOKUP(I14474,'DE-PARA'!C:D,2,0)),"NÃO ENCONTRADO")</f>
        <v>Rendimentos sobre Aplicações Financeiras</v>
      </c>
      <c r="L14474" s="56" t="str">
        <f>VLOOKUP(K14474,'Base -Receita-Despesa'!$B:$AS,1,FALSE)</f>
        <v>Rendimentos sobre Aplicações Financeiras</v>
      </c>
    </row>
    <row r="14475" spans="1:12" x14ac:dyDescent="0.3">
      <c r="A14475" s="286" t="str">
        <f t="shared" si="452"/>
        <v>2019</v>
      </c>
      <c r="B14475" s="205" t="s">
        <v>681</v>
      </c>
      <c r="C14475" s="205" t="s">
        <v>680</v>
      </c>
      <c r="D14475" s="72" t="str">
        <f t="shared" si="453"/>
        <v>dez/2019</v>
      </c>
      <c r="E14475" s="206">
        <v>43801</v>
      </c>
      <c r="F14475" s="205" t="s">
        <v>200</v>
      </c>
      <c r="G14475" s="205" t="s">
        <v>284</v>
      </c>
      <c r="H14475" s="207" t="s">
        <v>1875</v>
      </c>
      <c r="I14475" s="207" t="s">
        <v>123</v>
      </c>
      <c r="J14475" s="208">
        <v>-500000</v>
      </c>
      <c r="K14475" s="79" t="str">
        <f>IFERROR(IFERROR(VLOOKUP(I14475,'DE-PARA'!B:D,3,0),VLOOKUP(I14475,'DE-PARA'!C:D,2,0)),"NÃO ENCONTRADO")</f>
        <v>TEV – Transferências Entre Contas (Entradas)</v>
      </c>
      <c r="L14475" s="56" t="str">
        <f>VLOOKUP(K14475,'Base -Receita-Despesa'!$B:$AS,1,FALSE)</f>
        <v>TEV – Transferências Entre Contas (Entradas)</v>
      </c>
    </row>
    <row r="14476" spans="1:12" x14ac:dyDescent="0.3">
      <c r="A14476" s="286" t="str">
        <f t="shared" si="452"/>
        <v>2019</v>
      </c>
      <c r="B14476" s="205" t="s">
        <v>681</v>
      </c>
      <c r="C14476" s="205" t="s">
        <v>680</v>
      </c>
      <c r="D14476" s="72" t="str">
        <f t="shared" si="453"/>
        <v>dez/2019</v>
      </c>
      <c r="E14476" s="206">
        <v>43801</v>
      </c>
      <c r="F14476" s="205" t="s">
        <v>513</v>
      </c>
      <c r="G14476" s="205" t="s">
        <v>284</v>
      </c>
      <c r="H14476" s="207" t="s">
        <v>203</v>
      </c>
      <c r="I14476" s="207" t="s">
        <v>289</v>
      </c>
      <c r="J14476" s="208">
        <v>500000</v>
      </c>
      <c r="K14476" s="79" t="str">
        <f>IFERROR(IFERROR(VLOOKUP(I14476,'DE-PARA'!B:D,3,0),VLOOKUP(I14476,'DE-PARA'!C:D,2,0)),"NÃO ENCONTRADO")</f>
        <v>Entrada Conta Aplicação (+)</v>
      </c>
      <c r="L14476" s="56" t="str">
        <f>VLOOKUP(K14476,'Base -Receita-Despesa'!$B:$AS,1,FALSE)</f>
        <v>ENTRADA CONTA APLICAÇÃO (+)</v>
      </c>
    </row>
    <row r="14477" spans="1:12" x14ac:dyDescent="0.3">
      <c r="A14477" s="286" t="str">
        <f t="shared" si="452"/>
        <v>2019</v>
      </c>
      <c r="B14477" s="205" t="s">
        <v>679</v>
      </c>
      <c r="C14477" s="205" t="s">
        <v>680</v>
      </c>
      <c r="D14477" s="72" t="str">
        <f t="shared" si="453"/>
        <v>dez/2019</v>
      </c>
      <c r="E14477" s="206">
        <v>43801</v>
      </c>
      <c r="F14477" s="205" t="s">
        <v>1606</v>
      </c>
      <c r="G14477" s="205" t="s">
        <v>284</v>
      </c>
      <c r="H14477" s="207" t="s">
        <v>1876</v>
      </c>
      <c r="I14477" s="207" t="s">
        <v>201</v>
      </c>
      <c r="J14477" s="208">
        <v>-1324785.17</v>
      </c>
      <c r="K14477" s="79" t="str">
        <f>IFERROR(IFERROR(VLOOKUP(I14477,'DE-PARA'!B:D,3,0),VLOOKUP(I14477,'DE-PARA'!C:D,2,0)),"NÃO ENCONTRADO")</f>
        <v>Saídas Da C/A Por Regates (-)</v>
      </c>
      <c r="L14477" s="56" t="str">
        <f>VLOOKUP(K14477,'Base -Receita-Despesa'!$B:$AS,1,FALSE)</f>
        <v>SAÍDAS DA C/A POR REGATES (-)</v>
      </c>
    </row>
    <row r="14478" spans="1:12" x14ac:dyDescent="0.3">
      <c r="A14478" s="286" t="str">
        <f t="shared" si="452"/>
        <v>2019</v>
      </c>
      <c r="B14478" s="205" t="s">
        <v>679</v>
      </c>
      <c r="C14478" s="205" t="s">
        <v>680</v>
      </c>
      <c r="D14478" s="72" t="str">
        <f t="shared" si="453"/>
        <v>dez/2019</v>
      </c>
      <c r="E14478" s="206">
        <v>43801</v>
      </c>
      <c r="F14478" s="205" t="s">
        <v>200</v>
      </c>
      <c r="G14478" s="205" t="s">
        <v>284</v>
      </c>
      <c r="H14478" s="207" t="s">
        <v>1875</v>
      </c>
      <c r="I14478" s="207" t="s">
        <v>123</v>
      </c>
      <c r="J14478" s="208">
        <v>500000</v>
      </c>
      <c r="K14478" s="79" t="str">
        <f>IFERROR(IFERROR(VLOOKUP(I14478,'DE-PARA'!B:D,3,0),VLOOKUP(I14478,'DE-PARA'!C:D,2,0)),"NÃO ENCONTRADO")</f>
        <v>TEV – Transferências Entre Contas (Entradas)</v>
      </c>
      <c r="L14478" s="56" t="str">
        <f>VLOOKUP(K14478,'Base -Receita-Despesa'!$B:$AS,1,FALSE)</f>
        <v>TEV – Transferências Entre Contas (Entradas)</v>
      </c>
    </row>
    <row r="14479" spans="1:12" x14ac:dyDescent="0.3">
      <c r="A14479" s="286" t="str">
        <f t="shared" si="452"/>
        <v>2019</v>
      </c>
      <c r="B14479" s="205" t="s">
        <v>679</v>
      </c>
      <c r="C14479" s="205" t="s">
        <v>680</v>
      </c>
      <c r="D14479" s="72" t="str">
        <f t="shared" si="453"/>
        <v>dez/2019</v>
      </c>
      <c r="E14479" s="206">
        <v>43801</v>
      </c>
      <c r="F14479" s="205" t="s">
        <v>2523</v>
      </c>
      <c r="G14479" s="205" t="s">
        <v>284</v>
      </c>
      <c r="H14479" s="207" t="s">
        <v>893</v>
      </c>
      <c r="I14479" s="207" t="s">
        <v>126</v>
      </c>
      <c r="J14479" s="208">
        <v>1500</v>
      </c>
      <c r="K14479" s="79" t="str">
        <f>IFERROR(IFERROR(VLOOKUP(I14479,'DE-PARA'!B:D,3,0),VLOOKUP(I14479,'DE-PARA'!C:D,2,0)),"NÃO ENCONTRADO")</f>
        <v>Rescisões Trabalhistas</v>
      </c>
      <c r="L14479" s="56" t="str">
        <f>VLOOKUP(K14479,'Base -Receita-Despesa'!$B:$AS,1,FALSE)</f>
        <v>Rescisões Trabalhistas</v>
      </c>
    </row>
    <row r="14480" spans="1:12" x14ac:dyDescent="0.3">
      <c r="A14480" s="286" t="str">
        <f t="shared" si="452"/>
        <v>2019</v>
      </c>
      <c r="B14480" s="205" t="s">
        <v>679</v>
      </c>
      <c r="C14480" s="205" t="s">
        <v>680</v>
      </c>
      <c r="D14480" s="72" t="str">
        <f t="shared" si="453"/>
        <v>dez/2019</v>
      </c>
      <c r="E14480" s="206">
        <v>43801</v>
      </c>
      <c r="F14480" s="205">
        <v>2094563</v>
      </c>
      <c r="G14480" s="205" t="s">
        <v>284</v>
      </c>
      <c r="H14480" s="207" t="s">
        <v>575</v>
      </c>
      <c r="I14480" s="207" t="s">
        <v>195</v>
      </c>
      <c r="J14480" s="207">
        <v>-363.5</v>
      </c>
      <c r="K14480" s="79" t="str">
        <f>IFERROR(IFERROR(VLOOKUP(I14480,'DE-PARA'!B:D,3,0),VLOOKUP(I14480,'DE-PARA'!C:D,2,0)),"NÃO ENCONTRADO")</f>
        <v>Pessoal</v>
      </c>
      <c r="L14480" s="56" t="str">
        <f>VLOOKUP(K14480,'Base -Receita-Despesa'!$B:$AS,1,FALSE)</f>
        <v>Pessoal</v>
      </c>
    </row>
    <row r="14481" spans="1:12" x14ac:dyDescent="0.3">
      <c r="A14481" s="286" t="str">
        <f t="shared" si="452"/>
        <v>2019</v>
      </c>
      <c r="B14481" s="205" t="s">
        <v>679</v>
      </c>
      <c r="C14481" s="205" t="s">
        <v>680</v>
      </c>
      <c r="D14481" s="72" t="str">
        <f t="shared" si="453"/>
        <v>dez/2019</v>
      </c>
      <c r="E14481" s="206">
        <v>43801</v>
      </c>
      <c r="F14481" s="205" t="s">
        <v>209</v>
      </c>
      <c r="G14481" s="205" t="s">
        <v>284</v>
      </c>
      <c r="H14481" s="207" t="s">
        <v>295</v>
      </c>
      <c r="I14481" s="207" t="s">
        <v>130</v>
      </c>
      <c r="J14481" s="207">
        <v>-36.5</v>
      </c>
      <c r="K14481" s="79" t="str">
        <f>IFERROR(IFERROR(VLOOKUP(I14481,'DE-PARA'!B:D,3,0),VLOOKUP(I14481,'DE-PARA'!C:D,2,0)),"NÃO ENCONTRADO")</f>
        <v>Outras Saídas</v>
      </c>
      <c r="L14481" s="56" t="str">
        <f>VLOOKUP(K14481,'Base -Receita-Despesa'!$B:$AS,1,FALSE)</f>
        <v>Outras Saídas</v>
      </c>
    </row>
    <row r="14482" spans="1:12" x14ac:dyDescent="0.3">
      <c r="A14482" s="286" t="str">
        <f t="shared" si="452"/>
        <v>2019</v>
      </c>
      <c r="B14482" s="205" t="s">
        <v>681</v>
      </c>
      <c r="C14482" s="205" t="s">
        <v>680</v>
      </c>
      <c r="D14482" s="72" t="str">
        <f t="shared" si="453"/>
        <v>dez/2019</v>
      </c>
      <c r="E14482" s="206">
        <v>43802</v>
      </c>
      <c r="F14482" s="205" t="s">
        <v>200</v>
      </c>
      <c r="G14482" s="205" t="s">
        <v>284</v>
      </c>
      <c r="H14482" s="207" t="s">
        <v>1875</v>
      </c>
      <c r="I14482" s="207" t="s">
        <v>123</v>
      </c>
      <c r="J14482" s="208">
        <v>-500000</v>
      </c>
      <c r="K14482" s="79" t="str">
        <f>IFERROR(IFERROR(VLOOKUP(I14482,'DE-PARA'!B:D,3,0),VLOOKUP(I14482,'DE-PARA'!C:D,2,0)),"NÃO ENCONTRADO")</f>
        <v>TEV – Transferências Entre Contas (Entradas)</v>
      </c>
      <c r="L14482" s="56" t="str">
        <f>VLOOKUP(K14482,'Base -Receita-Despesa'!$B:$AS,1,FALSE)</f>
        <v>TEV – Transferências Entre Contas (Entradas)</v>
      </c>
    </row>
    <row r="14483" spans="1:12" x14ac:dyDescent="0.3">
      <c r="A14483" s="286" t="str">
        <f t="shared" si="452"/>
        <v>2019</v>
      </c>
      <c r="B14483" s="205" t="s">
        <v>681</v>
      </c>
      <c r="C14483" s="205" t="s">
        <v>680</v>
      </c>
      <c r="D14483" s="72" t="str">
        <f t="shared" si="453"/>
        <v>dez/2019</v>
      </c>
      <c r="E14483" s="206">
        <v>43802</v>
      </c>
      <c r="F14483" s="205" t="s">
        <v>513</v>
      </c>
      <c r="G14483" s="205" t="s">
        <v>284</v>
      </c>
      <c r="H14483" s="207" t="s">
        <v>203</v>
      </c>
      <c r="I14483" s="207" t="s">
        <v>289</v>
      </c>
      <c r="J14483" s="208">
        <v>500000</v>
      </c>
      <c r="K14483" s="79" t="str">
        <f>IFERROR(IFERROR(VLOOKUP(I14483,'DE-PARA'!B:D,3,0),VLOOKUP(I14483,'DE-PARA'!C:D,2,0)),"NÃO ENCONTRADO")</f>
        <v>Entrada Conta Aplicação (+)</v>
      </c>
      <c r="L14483" s="56" t="str">
        <f>VLOOKUP(K14483,'Base -Receita-Despesa'!$B:$AS,1,FALSE)</f>
        <v>ENTRADA CONTA APLICAÇÃO (+)</v>
      </c>
    </row>
    <row r="14484" spans="1:12" x14ac:dyDescent="0.3">
      <c r="A14484" s="286" t="str">
        <f t="shared" si="452"/>
        <v>2019</v>
      </c>
      <c r="B14484" s="205" t="s">
        <v>679</v>
      </c>
      <c r="C14484" s="205" t="s">
        <v>680</v>
      </c>
      <c r="D14484" s="72" t="str">
        <f t="shared" si="453"/>
        <v>dez/2019</v>
      </c>
      <c r="E14484" s="206">
        <v>43802</v>
      </c>
      <c r="F14484" s="205" t="s">
        <v>200</v>
      </c>
      <c r="G14484" s="205" t="s">
        <v>284</v>
      </c>
      <c r="H14484" s="207" t="s">
        <v>1875</v>
      </c>
      <c r="I14484" s="207" t="s">
        <v>123</v>
      </c>
      <c r="J14484" s="208">
        <v>500000</v>
      </c>
      <c r="K14484" s="79" t="str">
        <f>IFERROR(IFERROR(VLOOKUP(I14484,'DE-PARA'!B:D,3,0),VLOOKUP(I14484,'DE-PARA'!C:D,2,0)),"NÃO ENCONTRADO")</f>
        <v>TEV – Transferências Entre Contas (Entradas)</v>
      </c>
      <c r="L14484" s="56" t="str">
        <f>VLOOKUP(K14484,'Base -Receita-Despesa'!$B:$AS,1,FALSE)</f>
        <v>TEV – Transferências Entre Contas (Entradas)</v>
      </c>
    </row>
    <row r="14485" spans="1:12" x14ac:dyDescent="0.3">
      <c r="A14485" s="286" t="str">
        <f t="shared" si="452"/>
        <v>2019</v>
      </c>
      <c r="B14485" s="205" t="s">
        <v>679</v>
      </c>
      <c r="C14485" s="205" t="s">
        <v>680</v>
      </c>
      <c r="D14485" s="72" t="str">
        <f t="shared" si="453"/>
        <v>dez/2019</v>
      </c>
      <c r="E14485" s="206">
        <v>43802</v>
      </c>
      <c r="F14485" s="205" t="s">
        <v>2523</v>
      </c>
      <c r="G14485" s="205" t="s">
        <v>284</v>
      </c>
      <c r="H14485" s="207" t="s">
        <v>893</v>
      </c>
      <c r="I14485" s="207" t="s">
        <v>126</v>
      </c>
      <c r="J14485" s="207">
        <v>974</v>
      </c>
      <c r="K14485" s="79" t="str">
        <f>IFERROR(IFERROR(VLOOKUP(I14485,'DE-PARA'!B:D,3,0),VLOOKUP(I14485,'DE-PARA'!C:D,2,0)),"NÃO ENCONTRADO")</f>
        <v>Rescisões Trabalhistas</v>
      </c>
      <c r="L14485" s="56" t="str">
        <f>VLOOKUP(K14485,'Base -Receita-Despesa'!$B:$AS,1,FALSE)</f>
        <v>Rescisões Trabalhistas</v>
      </c>
    </row>
    <row r="14486" spans="1:12" x14ac:dyDescent="0.3">
      <c r="A14486" s="286" t="str">
        <f t="shared" si="452"/>
        <v>2019</v>
      </c>
      <c r="B14486" s="265" t="s">
        <v>679</v>
      </c>
      <c r="C14486" s="265" t="s">
        <v>680</v>
      </c>
      <c r="D14486" s="72" t="str">
        <f t="shared" si="453"/>
        <v>dez/2019</v>
      </c>
      <c r="E14486" s="266">
        <v>43802</v>
      </c>
      <c r="F14486" s="265">
        <v>7</v>
      </c>
      <c r="G14486" s="265" t="s">
        <v>284</v>
      </c>
      <c r="H14486" s="267" t="s">
        <v>2524</v>
      </c>
      <c r="I14486" s="267" t="s">
        <v>233</v>
      </c>
      <c r="J14486" s="268">
        <v>-22000</v>
      </c>
      <c r="K14486" s="79" t="str">
        <f>IFERROR(IFERROR(VLOOKUP(I14486,'DE-PARA'!B:D,3,0),VLOOKUP(I14486,'DE-PARA'!C:D,2,0)),"NÃO ENCONTRADO")</f>
        <v>Pessoal</v>
      </c>
      <c r="L14486" s="56" t="str">
        <f>VLOOKUP(K14486,'Base -Receita-Despesa'!$B:$AS,1,FALSE)</f>
        <v>Pessoal</v>
      </c>
    </row>
    <row r="14487" spans="1:12" x14ac:dyDescent="0.3">
      <c r="A14487" s="286" t="str">
        <f t="shared" si="452"/>
        <v>2019</v>
      </c>
      <c r="B14487" s="265" t="s">
        <v>679</v>
      </c>
      <c r="C14487" s="265" t="s">
        <v>680</v>
      </c>
      <c r="D14487" s="72" t="str">
        <f t="shared" si="453"/>
        <v>dez/2019</v>
      </c>
      <c r="E14487" s="266">
        <v>43802</v>
      </c>
      <c r="F14487" s="265">
        <v>195</v>
      </c>
      <c r="G14487" s="265" t="s">
        <v>300</v>
      </c>
      <c r="H14487" s="267" t="s">
        <v>2525</v>
      </c>
      <c r="I14487" s="267" t="s">
        <v>232</v>
      </c>
      <c r="J14487" s="268">
        <v>-63972</v>
      </c>
      <c r="K14487" s="79" t="str">
        <f>IFERROR(IFERROR(VLOOKUP(I14487,'DE-PARA'!B:D,3,0),VLOOKUP(I14487,'DE-PARA'!C:D,2,0)),"NÃO ENCONTRADO")</f>
        <v>Pessoal</v>
      </c>
      <c r="L14487" s="56" t="str">
        <f>VLOOKUP(K14487,'Base -Receita-Despesa'!$B:$AS,1,FALSE)</f>
        <v>Pessoal</v>
      </c>
    </row>
    <row r="14488" spans="1:12" x14ac:dyDescent="0.3">
      <c r="A14488" s="286" t="str">
        <f t="shared" si="452"/>
        <v>2019</v>
      </c>
      <c r="B14488" s="265" t="s">
        <v>679</v>
      </c>
      <c r="C14488" s="265" t="s">
        <v>680</v>
      </c>
      <c r="D14488" s="72" t="str">
        <f t="shared" si="453"/>
        <v>dez/2019</v>
      </c>
      <c r="E14488" s="266">
        <v>43802</v>
      </c>
      <c r="F14488" s="265">
        <v>37</v>
      </c>
      <c r="G14488" s="265" t="s">
        <v>284</v>
      </c>
      <c r="H14488" s="267" t="s">
        <v>1766</v>
      </c>
      <c r="I14488" s="267" t="s">
        <v>233</v>
      </c>
      <c r="J14488" s="269">
        <v>-20000</v>
      </c>
      <c r="K14488" s="79" t="str">
        <f>IFERROR(IFERROR(VLOOKUP(I14488,'DE-PARA'!B:D,3,0),VLOOKUP(I14488,'DE-PARA'!C:D,2,0)),"NÃO ENCONTRADO")</f>
        <v>Pessoal</v>
      </c>
      <c r="L14488" s="56" t="str">
        <f>VLOOKUP(K14488,'Base -Receita-Despesa'!$B:$AS,1,FALSE)</f>
        <v>Pessoal</v>
      </c>
    </row>
    <row r="14489" spans="1:12" x14ac:dyDescent="0.3">
      <c r="A14489" s="286" t="str">
        <f t="shared" si="452"/>
        <v>2019</v>
      </c>
      <c r="B14489" s="265" t="s">
        <v>679</v>
      </c>
      <c r="C14489" s="265" t="s">
        <v>680</v>
      </c>
      <c r="D14489" s="72" t="str">
        <f t="shared" si="453"/>
        <v>dez/2019</v>
      </c>
      <c r="E14489" s="266">
        <v>43802</v>
      </c>
      <c r="F14489" s="265" t="s">
        <v>127</v>
      </c>
      <c r="G14489" s="265" t="s">
        <v>284</v>
      </c>
      <c r="H14489" s="267" t="s">
        <v>2526</v>
      </c>
      <c r="I14489" s="267" t="s">
        <v>127</v>
      </c>
      <c r="J14489" s="268">
        <v>-9303.75</v>
      </c>
      <c r="K14489" s="79" t="str">
        <f>IFERROR(IFERROR(VLOOKUP(I14489,'DE-PARA'!B:D,3,0),VLOOKUP(I14489,'DE-PARA'!C:D,2,0)),"NÃO ENCONTRADO")</f>
        <v>Pessoal</v>
      </c>
      <c r="L14489" s="56" t="str">
        <f>VLOOKUP(K14489,'Base -Receita-Despesa'!$B:$AS,1,FALSE)</f>
        <v>Pessoal</v>
      </c>
    </row>
    <row r="14490" spans="1:12" x14ac:dyDescent="0.3">
      <c r="A14490" s="286" t="str">
        <f t="shared" si="452"/>
        <v>2019</v>
      </c>
      <c r="B14490" s="265" t="s">
        <v>679</v>
      </c>
      <c r="C14490" s="265" t="s">
        <v>680</v>
      </c>
      <c r="D14490" s="72" t="str">
        <f t="shared" si="453"/>
        <v>dez/2019</v>
      </c>
      <c r="E14490" s="266">
        <v>43802</v>
      </c>
      <c r="F14490" s="265">
        <v>95</v>
      </c>
      <c r="G14490" s="265" t="s">
        <v>300</v>
      </c>
      <c r="H14490" s="267" t="s">
        <v>2527</v>
      </c>
      <c r="I14490" s="267" t="s">
        <v>232</v>
      </c>
      <c r="J14490" s="268">
        <v>-96202.34</v>
      </c>
      <c r="K14490" s="79" t="str">
        <f>IFERROR(IFERROR(VLOOKUP(I14490,'DE-PARA'!B:D,3,0),VLOOKUP(I14490,'DE-PARA'!C:D,2,0)),"NÃO ENCONTRADO")</f>
        <v>Pessoal</v>
      </c>
      <c r="L14490" s="56" t="str">
        <f>VLOOKUP(K14490,'Base -Receita-Despesa'!$B:$AS,1,FALSE)</f>
        <v>Pessoal</v>
      </c>
    </row>
    <row r="14491" spans="1:12" x14ac:dyDescent="0.3">
      <c r="A14491" s="286" t="str">
        <f t="shared" si="452"/>
        <v>2019</v>
      </c>
      <c r="B14491" s="265" t="s">
        <v>679</v>
      </c>
      <c r="C14491" s="265" t="s">
        <v>680</v>
      </c>
      <c r="D14491" s="72" t="str">
        <f t="shared" si="453"/>
        <v>dez/2019</v>
      </c>
      <c r="E14491" s="266">
        <v>43802</v>
      </c>
      <c r="F14491" s="265">
        <v>54</v>
      </c>
      <c r="G14491" s="265" t="s">
        <v>300</v>
      </c>
      <c r="H14491" s="267" t="s">
        <v>1003</v>
      </c>
      <c r="I14491" s="267" t="s">
        <v>257</v>
      </c>
      <c r="J14491" s="268">
        <v>-25562.59</v>
      </c>
      <c r="K14491" s="79" t="str">
        <f>IFERROR(IFERROR(VLOOKUP(I14491,'DE-PARA'!B:D,3,0),VLOOKUP(I14491,'DE-PARA'!C:D,2,0)),"NÃO ENCONTRADO")</f>
        <v>Serviços</v>
      </c>
      <c r="L14491" s="56" t="str">
        <f>VLOOKUP(K14491,'Base -Receita-Despesa'!$B:$AS,1,FALSE)</f>
        <v>Serviços</v>
      </c>
    </row>
    <row r="14492" spans="1:12" x14ac:dyDescent="0.3">
      <c r="A14492" s="286" t="str">
        <f t="shared" si="452"/>
        <v>2019</v>
      </c>
      <c r="B14492" s="265" t="s">
        <v>679</v>
      </c>
      <c r="C14492" s="265" t="s">
        <v>680</v>
      </c>
      <c r="D14492" s="72" t="str">
        <f t="shared" si="453"/>
        <v>dez/2019</v>
      </c>
      <c r="E14492" s="266">
        <v>43802</v>
      </c>
      <c r="F14492" s="265" t="s">
        <v>2165</v>
      </c>
      <c r="G14492" s="265" t="s">
        <v>2528</v>
      </c>
      <c r="H14492" s="267" t="s">
        <v>2166</v>
      </c>
      <c r="I14492" s="267" t="s">
        <v>232</v>
      </c>
      <c r="J14492" s="268">
        <v>-62814.96</v>
      </c>
      <c r="K14492" s="79" t="str">
        <f>IFERROR(IFERROR(VLOOKUP(I14492,'DE-PARA'!B:D,3,0),VLOOKUP(I14492,'DE-PARA'!C:D,2,0)),"NÃO ENCONTRADO")</f>
        <v>Pessoal</v>
      </c>
      <c r="L14492" s="56" t="str">
        <f>VLOOKUP(K14492,'Base -Receita-Despesa'!$B:$AS,1,FALSE)</f>
        <v>Pessoal</v>
      </c>
    </row>
    <row r="14493" spans="1:12" x14ac:dyDescent="0.3">
      <c r="A14493" s="286" t="str">
        <f t="shared" si="452"/>
        <v>2019</v>
      </c>
      <c r="B14493" s="265" t="s">
        <v>679</v>
      </c>
      <c r="C14493" s="265" t="s">
        <v>680</v>
      </c>
      <c r="D14493" s="72" t="str">
        <f t="shared" si="453"/>
        <v>dez/2019</v>
      </c>
      <c r="E14493" s="266">
        <v>43802</v>
      </c>
      <c r="F14493" s="265">
        <v>194</v>
      </c>
      <c r="G14493" s="265" t="s">
        <v>300</v>
      </c>
      <c r="H14493" s="267" t="s">
        <v>2525</v>
      </c>
      <c r="I14493" s="267" t="s">
        <v>232</v>
      </c>
      <c r="J14493" s="268">
        <v>-337630</v>
      </c>
      <c r="K14493" s="79" t="str">
        <f>IFERROR(IFERROR(VLOOKUP(I14493,'DE-PARA'!B:D,3,0),VLOOKUP(I14493,'DE-PARA'!C:D,2,0)),"NÃO ENCONTRADO")</f>
        <v>Pessoal</v>
      </c>
      <c r="L14493" s="56" t="str">
        <f>VLOOKUP(K14493,'Base -Receita-Despesa'!$B:$AS,1,FALSE)</f>
        <v>Pessoal</v>
      </c>
    </row>
    <row r="14494" spans="1:12" x14ac:dyDescent="0.3">
      <c r="A14494" s="286" t="str">
        <f t="shared" si="452"/>
        <v>2019</v>
      </c>
      <c r="B14494" s="265" t="s">
        <v>679</v>
      </c>
      <c r="C14494" s="265" t="s">
        <v>680</v>
      </c>
      <c r="D14494" s="72" t="str">
        <f t="shared" si="453"/>
        <v>dez/2019</v>
      </c>
      <c r="E14494" s="266">
        <v>43802</v>
      </c>
      <c r="F14494" s="265">
        <v>238</v>
      </c>
      <c r="G14494" s="265" t="s">
        <v>300</v>
      </c>
      <c r="H14494" s="267" t="s">
        <v>2529</v>
      </c>
      <c r="I14494" s="267" t="s">
        <v>232</v>
      </c>
      <c r="J14494" s="268">
        <v>-27310.16</v>
      </c>
      <c r="K14494" s="79" t="str">
        <f>IFERROR(IFERROR(VLOOKUP(I14494,'DE-PARA'!B:D,3,0),VLOOKUP(I14494,'DE-PARA'!C:D,2,0)),"NÃO ENCONTRADO")</f>
        <v>Pessoal</v>
      </c>
      <c r="L14494" s="56" t="str">
        <f>VLOOKUP(K14494,'Base -Receita-Despesa'!$B:$AS,1,FALSE)</f>
        <v>Pessoal</v>
      </c>
    </row>
    <row r="14495" spans="1:12" x14ac:dyDescent="0.3">
      <c r="A14495" s="286" t="str">
        <f t="shared" si="452"/>
        <v>2019</v>
      </c>
      <c r="B14495" s="265" t="s">
        <v>679</v>
      </c>
      <c r="C14495" s="265" t="s">
        <v>680</v>
      </c>
      <c r="D14495" s="72" t="str">
        <f t="shared" si="453"/>
        <v>dez/2019</v>
      </c>
      <c r="E14495" s="266">
        <v>43802</v>
      </c>
      <c r="F14495" s="265" t="s">
        <v>131</v>
      </c>
      <c r="G14495" s="265" t="s">
        <v>284</v>
      </c>
      <c r="H14495" s="267" t="s">
        <v>2530</v>
      </c>
      <c r="I14495" s="267" t="s">
        <v>132</v>
      </c>
      <c r="J14495" s="267">
        <v>-830.04</v>
      </c>
      <c r="K14495" s="79" t="str">
        <f>IFERROR(IFERROR(VLOOKUP(I14495,'DE-PARA'!B:D,3,0),VLOOKUP(I14495,'DE-PARA'!C:D,2,0)),"NÃO ENCONTRADO")</f>
        <v>Pessoal</v>
      </c>
      <c r="L14495" s="56" t="str">
        <f>VLOOKUP(K14495,'Base -Receita-Despesa'!$B:$AS,1,FALSE)</f>
        <v>Pessoal</v>
      </c>
    </row>
    <row r="14496" spans="1:12" x14ac:dyDescent="0.3">
      <c r="A14496" s="286" t="str">
        <f t="shared" si="452"/>
        <v>2019</v>
      </c>
      <c r="B14496" s="265" t="s">
        <v>679</v>
      </c>
      <c r="C14496" s="265" t="s">
        <v>680</v>
      </c>
      <c r="D14496" s="72" t="str">
        <f t="shared" si="453"/>
        <v>dez/2019</v>
      </c>
      <c r="E14496" s="266">
        <v>43802</v>
      </c>
      <c r="F14496" s="265">
        <v>27</v>
      </c>
      <c r="G14496" s="265" t="s">
        <v>284</v>
      </c>
      <c r="H14496" s="267" t="s">
        <v>2365</v>
      </c>
      <c r="I14496" s="267" t="s">
        <v>137</v>
      </c>
      <c r="J14496" s="268">
        <v>-14949.65</v>
      </c>
      <c r="K14496" s="79" t="str">
        <f>IFERROR(IFERROR(VLOOKUP(I14496,'DE-PARA'!B:D,3,0),VLOOKUP(I14496,'DE-PARA'!C:D,2,0)),"NÃO ENCONTRADO")</f>
        <v>Materiais</v>
      </c>
      <c r="L14496" s="56" t="str">
        <f>VLOOKUP(K14496,'Base -Receita-Despesa'!$B:$AS,1,FALSE)</f>
        <v>Materiais</v>
      </c>
    </row>
    <row r="14497" spans="1:12" x14ac:dyDescent="0.3">
      <c r="A14497" s="286" t="str">
        <f t="shared" si="452"/>
        <v>2019</v>
      </c>
      <c r="B14497" s="265" t="s">
        <v>679</v>
      </c>
      <c r="C14497" s="265" t="s">
        <v>680</v>
      </c>
      <c r="D14497" s="72" t="str">
        <f t="shared" si="453"/>
        <v>dez/2019</v>
      </c>
      <c r="E14497" s="266">
        <v>43802</v>
      </c>
      <c r="F14497" s="265">
        <v>29</v>
      </c>
      <c r="G14497" s="265" t="s">
        <v>284</v>
      </c>
      <c r="H14497" s="267" t="s">
        <v>2365</v>
      </c>
      <c r="I14497" s="267" t="s">
        <v>137</v>
      </c>
      <c r="J14497" s="268">
        <v>-16695.900000000001</v>
      </c>
      <c r="K14497" s="79" t="str">
        <f>IFERROR(IFERROR(VLOOKUP(I14497,'DE-PARA'!B:D,3,0),VLOOKUP(I14497,'DE-PARA'!C:D,2,0)),"NÃO ENCONTRADO")</f>
        <v>Materiais</v>
      </c>
      <c r="L14497" s="56" t="str">
        <f>VLOOKUP(K14497,'Base -Receita-Despesa'!$B:$AS,1,FALSE)</f>
        <v>Materiais</v>
      </c>
    </row>
    <row r="14498" spans="1:12" x14ac:dyDescent="0.3">
      <c r="A14498" s="286" t="str">
        <f t="shared" si="452"/>
        <v>2019</v>
      </c>
      <c r="B14498" s="265" t="s">
        <v>679</v>
      </c>
      <c r="C14498" s="265" t="s">
        <v>680</v>
      </c>
      <c r="D14498" s="72" t="str">
        <f t="shared" si="453"/>
        <v>dez/2019</v>
      </c>
      <c r="E14498" s="266">
        <v>43802</v>
      </c>
      <c r="F14498" s="265">
        <v>30420</v>
      </c>
      <c r="G14498" s="265" t="s">
        <v>300</v>
      </c>
      <c r="H14498" s="267" t="s">
        <v>1047</v>
      </c>
      <c r="I14498" s="267" t="s">
        <v>258</v>
      </c>
      <c r="J14498" s="268">
        <v>-21069.45</v>
      </c>
      <c r="K14498" s="79" t="str">
        <f>IFERROR(IFERROR(VLOOKUP(I14498,'DE-PARA'!B:D,3,0),VLOOKUP(I14498,'DE-PARA'!C:D,2,0)),"NÃO ENCONTRADO")</f>
        <v>Serviços</v>
      </c>
      <c r="L14498" s="56" t="str">
        <f>VLOOKUP(K14498,'Base -Receita-Despesa'!$B:$AS,1,FALSE)</f>
        <v>Serviços</v>
      </c>
    </row>
    <row r="14499" spans="1:12" x14ac:dyDescent="0.3">
      <c r="A14499" s="286" t="str">
        <f t="shared" si="452"/>
        <v>2019</v>
      </c>
      <c r="B14499" s="265" t="s">
        <v>679</v>
      </c>
      <c r="C14499" s="265" t="s">
        <v>680</v>
      </c>
      <c r="D14499" s="72" t="str">
        <f t="shared" si="453"/>
        <v>dez/2019</v>
      </c>
      <c r="E14499" s="266">
        <v>43802</v>
      </c>
      <c r="F14499" s="265">
        <v>65</v>
      </c>
      <c r="G14499" s="265" t="s">
        <v>284</v>
      </c>
      <c r="H14499" s="267" t="s">
        <v>1018</v>
      </c>
      <c r="I14499" s="267" t="s">
        <v>232</v>
      </c>
      <c r="J14499" s="268">
        <v>-39529.81</v>
      </c>
      <c r="K14499" s="79" t="str">
        <f>IFERROR(IFERROR(VLOOKUP(I14499,'DE-PARA'!B:D,3,0),VLOOKUP(I14499,'DE-PARA'!C:D,2,0)),"NÃO ENCONTRADO")</f>
        <v>Pessoal</v>
      </c>
      <c r="L14499" s="56" t="str">
        <f>VLOOKUP(K14499,'Base -Receita-Despesa'!$B:$AS,1,FALSE)</f>
        <v>Pessoal</v>
      </c>
    </row>
    <row r="14500" spans="1:12" x14ac:dyDescent="0.3">
      <c r="A14500" s="286" t="str">
        <f t="shared" si="452"/>
        <v>2019</v>
      </c>
      <c r="B14500" s="265" t="s">
        <v>679</v>
      </c>
      <c r="C14500" s="265" t="s">
        <v>680</v>
      </c>
      <c r="D14500" s="72" t="str">
        <f t="shared" si="453"/>
        <v>dez/2019</v>
      </c>
      <c r="E14500" s="266">
        <v>43802</v>
      </c>
      <c r="F14500" s="265" t="s">
        <v>209</v>
      </c>
      <c r="G14500" s="265" t="s">
        <v>284</v>
      </c>
      <c r="H14500" s="267" t="s">
        <v>295</v>
      </c>
      <c r="I14500" s="267" t="s">
        <v>130</v>
      </c>
      <c r="J14500" s="267">
        <v>-9.5</v>
      </c>
      <c r="K14500" s="79" t="str">
        <f>IFERROR(IFERROR(VLOOKUP(I14500,'DE-PARA'!B:D,3,0),VLOOKUP(I14500,'DE-PARA'!C:D,2,0)),"NÃO ENCONTRADO")</f>
        <v>Outras Saídas</v>
      </c>
      <c r="L14500" s="56" t="str">
        <f>VLOOKUP(K14500,'Base -Receita-Despesa'!$B:$AS,1,FALSE)</f>
        <v>Outras Saídas</v>
      </c>
    </row>
    <row r="14501" spans="1:12" x14ac:dyDescent="0.3">
      <c r="A14501" s="286" t="str">
        <f t="shared" si="452"/>
        <v>2019</v>
      </c>
      <c r="B14501" s="265" t="s">
        <v>679</v>
      </c>
      <c r="C14501" s="265" t="s">
        <v>680</v>
      </c>
      <c r="D14501" s="72" t="str">
        <f t="shared" si="453"/>
        <v>dez/2019</v>
      </c>
      <c r="E14501" s="266">
        <v>43802</v>
      </c>
      <c r="F14501" s="265" t="s">
        <v>209</v>
      </c>
      <c r="G14501" s="265" t="s">
        <v>284</v>
      </c>
      <c r="H14501" s="267" t="s">
        <v>295</v>
      </c>
      <c r="I14501" s="267" t="s">
        <v>130</v>
      </c>
      <c r="J14501" s="267">
        <v>-9.5</v>
      </c>
      <c r="K14501" s="79" t="str">
        <f>IFERROR(IFERROR(VLOOKUP(I14501,'DE-PARA'!B:D,3,0),VLOOKUP(I14501,'DE-PARA'!C:D,2,0)),"NÃO ENCONTRADO")</f>
        <v>Outras Saídas</v>
      </c>
      <c r="L14501" s="56" t="str">
        <f>VLOOKUP(K14501,'Base -Receita-Despesa'!$B:$AS,1,FALSE)</f>
        <v>Outras Saídas</v>
      </c>
    </row>
    <row r="14502" spans="1:12" x14ac:dyDescent="0.3">
      <c r="A14502" s="286" t="str">
        <f t="shared" si="452"/>
        <v>2019</v>
      </c>
      <c r="B14502" s="265" t="s">
        <v>679</v>
      </c>
      <c r="C14502" s="265" t="s">
        <v>680</v>
      </c>
      <c r="D14502" s="72" t="str">
        <f t="shared" si="453"/>
        <v>dez/2019</v>
      </c>
      <c r="E14502" s="266">
        <v>43802</v>
      </c>
      <c r="F14502" s="265" t="s">
        <v>209</v>
      </c>
      <c r="G14502" s="265" t="s">
        <v>284</v>
      </c>
      <c r="H14502" s="267" t="s">
        <v>295</v>
      </c>
      <c r="I14502" s="267" t="s">
        <v>130</v>
      </c>
      <c r="J14502" s="267">
        <v>-9.5</v>
      </c>
      <c r="K14502" s="79" t="str">
        <f>IFERROR(IFERROR(VLOOKUP(I14502,'DE-PARA'!B:D,3,0),VLOOKUP(I14502,'DE-PARA'!C:D,2,0)),"NÃO ENCONTRADO")</f>
        <v>Outras Saídas</v>
      </c>
      <c r="L14502" s="56" t="str">
        <f>VLOOKUP(K14502,'Base -Receita-Despesa'!$B:$AS,1,FALSE)</f>
        <v>Outras Saídas</v>
      </c>
    </row>
    <row r="14503" spans="1:12" x14ac:dyDescent="0.3">
      <c r="A14503" s="286" t="str">
        <f t="shared" si="452"/>
        <v>2019</v>
      </c>
      <c r="B14503" s="265" t="s">
        <v>679</v>
      </c>
      <c r="C14503" s="265" t="s">
        <v>680</v>
      </c>
      <c r="D14503" s="72" t="str">
        <f t="shared" si="453"/>
        <v>dez/2019</v>
      </c>
      <c r="E14503" s="266">
        <v>43802</v>
      </c>
      <c r="F14503" s="265" t="s">
        <v>209</v>
      </c>
      <c r="G14503" s="265" t="s">
        <v>284</v>
      </c>
      <c r="H14503" s="267" t="s">
        <v>295</v>
      </c>
      <c r="I14503" s="267" t="s">
        <v>130</v>
      </c>
      <c r="J14503" s="267">
        <v>-9.5</v>
      </c>
      <c r="K14503" s="79" t="str">
        <f>IFERROR(IFERROR(VLOOKUP(I14503,'DE-PARA'!B:D,3,0),VLOOKUP(I14503,'DE-PARA'!C:D,2,0)),"NÃO ENCONTRADO")</f>
        <v>Outras Saídas</v>
      </c>
      <c r="L14503" s="56" t="str">
        <f>VLOOKUP(K14503,'Base -Receita-Despesa'!$B:$AS,1,FALSE)</f>
        <v>Outras Saídas</v>
      </c>
    </row>
    <row r="14504" spans="1:12" x14ac:dyDescent="0.3">
      <c r="A14504" s="286" t="str">
        <f t="shared" si="452"/>
        <v>2019</v>
      </c>
      <c r="B14504" s="265" t="s">
        <v>679</v>
      </c>
      <c r="C14504" s="265" t="s">
        <v>680</v>
      </c>
      <c r="D14504" s="72" t="str">
        <f t="shared" si="453"/>
        <v>dez/2019</v>
      </c>
      <c r="E14504" s="266">
        <v>43802</v>
      </c>
      <c r="F14504" s="265" t="s">
        <v>209</v>
      </c>
      <c r="G14504" s="265" t="s">
        <v>284</v>
      </c>
      <c r="H14504" s="267" t="s">
        <v>295</v>
      </c>
      <c r="I14504" s="267" t="s">
        <v>130</v>
      </c>
      <c r="J14504" s="267">
        <v>-9.5</v>
      </c>
      <c r="K14504" s="79" t="str">
        <f>IFERROR(IFERROR(VLOOKUP(I14504,'DE-PARA'!B:D,3,0),VLOOKUP(I14504,'DE-PARA'!C:D,2,0)),"NÃO ENCONTRADO")</f>
        <v>Outras Saídas</v>
      </c>
      <c r="L14504" s="56" t="str">
        <f>VLOOKUP(K14504,'Base -Receita-Despesa'!$B:$AS,1,FALSE)</f>
        <v>Outras Saídas</v>
      </c>
    </row>
    <row r="14505" spans="1:12" x14ac:dyDescent="0.3">
      <c r="A14505" s="286" t="str">
        <f t="shared" si="452"/>
        <v>2019</v>
      </c>
      <c r="B14505" s="265" t="s">
        <v>679</v>
      </c>
      <c r="C14505" s="265" t="s">
        <v>680</v>
      </c>
      <c r="D14505" s="72" t="str">
        <f t="shared" si="453"/>
        <v>dez/2019</v>
      </c>
      <c r="E14505" s="266">
        <v>43802</v>
      </c>
      <c r="F14505" s="265" t="s">
        <v>131</v>
      </c>
      <c r="G14505" s="265" t="s">
        <v>284</v>
      </c>
      <c r="H14505" s="267" t="s">
        <v>2531</v>
      </c>
      <c r="I14505" s="267" t="s">
        <v>132</v>
      </c>
      <c r="J14505" s="268">
        <v>-525357.59</v>
      </c>
      <c r="K14505" s="79" t="str">
        <f>IFERROR(IFERROR(VLOOKUP(I14505,'DE-PARA'!B:D,3,0),VLOOKUP(I14505,'DE-PARA'!C:D,2,0)),"NÃO ENCONTRADO")</f>
        <v>Pessoal</v>
      </c>
      <c r="L14505" s="56" t="str">
        <f>VLOOKUP(K14505,'Base -Receita-Despesa'!$B:$AS,1,FALSE)</f>
        <v>Pessoal</v>
      </c>
    </row>
    <row r="14506" spans="1:12" x14ac:dyDescent="0.3">
      <c r="A14506" s="286" t="str">
        <f t="shared" si="452"/>
        <v>2019</v>
      </c>
      <c r="B14506" s="265" t="s">
        <v>679</v>
      </c>
      <c r="C14506" s="265" t="s">
        <v>680</v>
      </c>
      <c r="D14506" s="72" t="str">
        <f t="shared" si="453"/>
        <v>dez/2019</v>
      </c>
      <c r="E14506" s="266">
        <v>43802</v>
      </c>
      <c r="F14506" s="265" t="s">
        <v>513</v>
      </c>
      <c r="G14506" s="265" t="s">
        <v>284</v>
      </c>
      <c r="H14506" s="267" t="s">
        <v>203</v>
      </c>
      <c r="I14506" s="267" t="s">
        <v>289</v>
      </c>
      <c r="J14506" s="268">
        <v>780838.24</v>
      </c>
      <c r="K14506" s="79" t="str">
        <f>IFERROR(IFERROR(VLOOKUP(I14506,'DE-PARA'!B:D,3,0),VLOOKUP(I14506,'DE-PARA'!C:D,2,0)),"NÃO ENCONTRADO")</f>
        <v>Entrada Conta Aplicação (+)</v>
      </c>
      <c r="L14506" s="56" t="str">
        <f>VLOOKUP(K14506,'Base -Receita-Despesa'!$B:$AS,1,FALSE)</f>
        <v>ENTRADA CONTA APLICAÇÃO (+)</v>
      </c>
    </row>
    <row r="14507" spans="1:12" x14ac:dyDescent="0.3">
      <c r="A14507" s="286" t="str">
        <f t="shared" si="452"/>
        <v>2019</v>
      </c>
      <c r="B14507" s="265" t="s">
        <v>679</v>
      </c>
      <c r="C14507" s="265" t="s">
        <v>680</v>
      </c>
      <c r="D14507" s="72" t="str">
        <f t="shared" si="453"/>
        <v>dez/2019</v>
      </c>
      <c r="E14507" s="266">
        <v>43803</v>
      </c>
      <c r="F14507" s="265">
        <v>18</v>
      </c>
      <c r="G14507" s="265" t="s">
        <v>284</v>
      </c>
      <c r="H14507" s="267" t="s">
        <v>1103</v>
      </c>
      <c r="I14507" s="270" t="s">
        <v>183</v>
      </c>
      <c r="J14507" s="267">
        <v>500</v>
      </c>
      <c r="K14507" s="79" t="str">
        <f>IFERROR(IFERROR(VLOOKUP(I14507,'DE-PARA'!B:D,3,0),VLOOKUP(I14507,'DE-PARA'!C:D,2,0)),"NÃO ENCONTRADO")</f>
        <v>Aluguéis</v>
      </c>
      <c r="L14507" s="56" t="str">
        <f>VLOOKUP(K14507,'Base -Receita-Despesa'!$B:$AS,1,FALSE)</f>
        <v>Aluguéis</v>
      </c>
    </row>
    <row r="14508" spans="1:12" x14ac:dyDescent="0.3">
      <c r="A14508" s="286" t="str">
        <f t="shared" si="452"/>
        <v>2019</v>
      </c>
      <c r="B14508" s="265" t="s">
        <v>679</v>
      </c>
      <c r="C14508" s="265" t="s">
        <v>680</v>
      </c>
      <c r="D14508" s="72" t="str">
        <f t="shared" si="453"/>
        <v>dez/2019</v>
      </c>
      <c r="E14508" s="266">
        <v>43803</v>
      </c>
      <c r="F14508" s="265">
        <v>19</v>
      </c>
      <c r="G14508" s="265" t="s">
        <v>284</v>
      </c>
      <c r="H14508" s="267" t="s">
        <v>1103</v>
      </c>
      <c r="I14508" s="270" t="s">
        <v>183</v>
      </c>
      <c r="J14508" s="267">
        <v>500</v>
      </c>
      <c r="K14508" s="79" t="str">
        <f>IFERROR(IFERROR(VLOOKUP(I14508,'DE-PARA'!B:D,3,0),VLOOKUP(I14508,'DE-PARA'!C:D,2,0)),"NÃO ENCONTRADO")</f>
        <v>Aluguéis</v>
      </c>
      <c r="L14508" s="56" t="str">
        <f>VLOOKUP(K14508,'Base -Receita-Despesa'!$B:$AS,1,FALSE)</f>
        <v>Aluguéis</v>
      </c>
    </row>
    <row r="14509" spans="1:12" x14ac:dyDescent="0.3">
      <c r="A14509" s="286" t="str">
        <f t="shared" si="452"/>
        <v>2019</v>
      </c>
      <c r="B14509" s="265" t="s">
        <v>679</v>
      </c>
      <c r="C14509" s="265" t="s">
        <v>680</v>
      </c>
      <c r="D14509" s="72" t="str">
        <f t="shared" si="453"/>
        <v>dez/2019</v>
      </c>
      <c r="E14509" s="266">
        <v>43803</v>
      </c>
      <c r="F14509" s="265">
        <v>20</v>
      </c>
      <c r="G14509" s="265" t="s">
        <v>284</v>
      </c>
      <c r="H14509" s="267" t="s">
        <v>1103</v>
      </c>
      <c r="I14509" s="270" t="s">
        <v>183</v>
      </c>
      <c r="J14509" s="267">
        <v>500</v>
      </c>
      <c r="K14509" s="79" t="str">
        <f>IFERROR(IFERROR(VLOOKUP(I14509,'DE-PARA'!B:D,3,0),VLOOKUP(I14509,'DE-PARA'!C:D,2,0)),"NÃO ENCONTRADO")</f>
        <v>Aluguéis</v>
      </c>
      <c r="L14509" s="56" t="str">
        <f>VLOOKUP(K14509,'Base -Receita-Despesa'!$B:$AS,1,FALSE)</f>
        <v>Aluguéis</v>
      </c>
    </row>
    <row r="14510" spans="1:12" x14ac:dyDescent="0.3">
      <c r="A14510" s="286" t="str">
        <f t="shared" si="452"/>
        <v>2019</v>
      </c>
      <c r="B14510" s="265" t="s">
        <v>679</v>
      </c>
      <c r="C14510" s="265" t="s">
        <v>680</v>
      </c>
      <c r="D14510" s="72" t="str">
        <f t="shared" si="453"/>
        <v>dez/2019</v>
      </c>
      <c r="E14510" s="266">
        <v>43803</v>
      </c>
      <c r="F14510" s="265">
        <v>21</v>
      </c>
      <c r="G14510" s="265" t="s">
        <v>284</v>
      </c>
      <c r="H14510" s="267" t="s">
        <v>1103</v>
      </c>
      <c r="I14510" s="270" t="s">
        <v>183</v>
      </c>
      <c r="J14510" s="267">
        <v>500</v>
      </c>
      <c r="K14510" s="79" t="str">
        <f>IFERROR(IFERROR(VLOOKUP(I14510,'DE-PARA'!B:D,3,0),VLOOKUP(I14510,'DE-PARA'!C:D,2,0)),"NÃO ENCONTRADO")</f>
        <v>Aluguéis</v>
      </c>
      <c r="L14510" s="56" t="str">
        <f>VLOOKUP(K14510,'Base -Receita-Despesa'!$B:$AS,1,FALSE)</f>
        <v>Aluguéis</v>
      </c>
    </row>
    <row r="14511" spans="1:12" x14ac:dyDescent="0.3">
      <c r="A14511" s="286" t="str">
        <f t="shared" si="452"/>
        <v>2019</v>
      </c>
      <c r="B14511" s="265" t="s">
        <v>679</v>
      </c>
      <c r="C14511" s="265" t="s">
        <v>680</v>
      </c>
      <c r="D14511" s="72" t="str">
        <f t="shared" si="453"/>
        <v>dez/2019</v>
      </c>
      <c r="E14511" s="266">
        <v>43803</v>
      </c>
      <c r="F14511" s="265">
        <v>22</v>
      </c>
      <c r="G14511" s="265" t="s">
        <v>284</v>
      </c>
      <c r="H14511" s="267" t="s">
        <v>1103</v>
      </c>
      <c r="I14511" s="270" t="s">
        <v>183</v>
      </c>
      <c r="J14511" s="267">
        <v>500</v>
      </c>
      <c r="K14511" s="79" t="str">
        <f>IFERROR(IFERROR(VLOOKUP(I14511,'DE-PARA'!B:D,3,0),VLOOKUP(I14511,'DE-PARA'!C:D,2,0)),"NÃO ENCONTRADO")</f>
        <v>Aluguéis</v>
      </c>
      <c r="L14511" s="56" t="str">
        <f>VLOOKUP(K14511,'Base -Receita-Despesa'!$B:$AS,1,FALSE)</f>
        <v>Aluguéis</v>
      </c>
    </row>
    <row r="14512" spans="1:12" x14ac:dyDescent="0.3">
      <c r="A14512" s="286" t="str">
        <f t="shared" si="452"/>
        <v>2019</v>
      </c>
      <c r="B14512" s="265" t="s">
        <v>679</v>
      </c>
      <c r="C14512" s="265" t="s">
        <v>680</v>
      </c>
      <c r="D14512" s="72" t="str">
        <f t="shared" si="453"/>
        <v>dez/2019</v>
      </c>
      <c r="E14512" s="266">
        <v>43803</v>
      </c>
      <c r="F14512" s="265">
        <v>1911006894446</v>
      </c>
      <c r="G14512" s="265" t="s">
        <v>284</v>
      </c>
      <c r="H14512" s="267" t="s">
        <v>185</v>
      </c>
      <c r="I14512" s="267" t="s">
        <v>135</v>
      </c>
      <c r="J14512" s="268">
        <v>-2894.54</v>
      </c>
      <c r="K14512" s="79" t="str">
        <f>IFERROR(IFERROR(VLOOKUP(I14512,'DE-PARA'!B:D,3,0),VLOOKUP(I14512,'DE-PARA'!C:D,2,0)),"NÃO ENCONTRADO")</f>
        <v>Concessionárias (água, luz e telefone)</v>
      </c>
      <c r="L14512" s="56" t="str">
        <f>VLOOKUP(K14512,'Base -Receita-Despesa'!$B:$AS,1,FALSE)</f>
        <v>Concessionárias (água, luz e telefone)</v>
      </c>
    </row>
    <row r="14513" spans="1:12" x14ac:dyDescent="0.3">
      <c r="A14513" s="286" t="str">
        <f t="shared" si="452"/>
        <v>2019</v>
      </c>
      <c r="B14513" s="265" t="s">
        <v>679</v>
      </c>
      <c r="C14513" s="265" t="s">
        <v>680</v>
      </c>
      <c r="D14513" s="72" t="str">
        <f t="shared" si="453"/>
        <v>dez/2019</v>
      </c>
      <c r="E14513" s="266">
        <v>43803</v>
      </c>
      <c r="F14513" s="265">
        <v>2100819389</v>
      </c>
      <c r="G14513" s="265" t="s">
        <v>284</v>
      </c>
      <c r="H14513" s="207" t="s">
        <v>304</v>
      </c>
      <c r="I14513" s="267" t="s">
        <v>136</v>
      </c>
      <c r="J14513" s="268">
        <v>-12775.61</v>
      </c>
      <c r="K14513" s="79" t="str">
        <f>IFERROR(IFERROR(VLOOKUP(I14513,'DE-PARA'!B:D,3,0),VLOOKUP(I14513,'DE-PARA'!C:D,2,0)),"NÃO ENCONTRADO")</f>
        <v>Concessionárias (água, luz e telefone)</v>
      </c>
      <c r="L14513" s="56" t="str">
        <f>VLOOKUP(K14513,'Base -Receita-Despesa'!$B:$AS,1,FALSE)</f>
        <v>Concessionárias (água, luz e telefone)</v>
      </c>
    </row>
    <row r="14514" spans="1:12" x14ac:dyDescent="0.3">
      <c r="A14514" s="286" t="str">
        <f t="shared" si="452"/>
        <v>2019</v>
      </c>
      <c r="B14514" s="265" t="s">
        <v>679</v>
      </c>
      <c r="C14514" s="265" t="s">
        <v>680</v>
      </c>
      <c r="D14514" s="72" t="str">
        <f t="shared" si="453"/>
        <v>dez/2019</v>
      </c>
      <c r="E14514" s="266">
        <v>43803</v>
      </c>
      <c r="F14514" s="265">
        <v>1.26025419338034E+16</v>
      </c>
      <c r="G14514" s="265" t="s">
        <v>284</v>
      </c>
      <c r="H14514" s="267" t="s">
        <v>394</v>
      </c>
      <c r="I14514" s="267" t="s">
        <v>188</v>
      </c>
      <c r="J14514" s="267">
        <v>-216.56</v>
      </c>
      <c r="K14514" s="79" t="str">
        <f>IFERROR(IFERROR(VLOOKUP(I14514,'DE-PARA'!B:D,3,0),VLOOKUP(I14514,'DE-PARA'!C:D,2,0)),"NÃO ENCONTRADO")</f>
        <v>Tributos, Taxas e Contribuições</v>
      </c>
      <c r="L14514" s="56" t="str">
        <f>VLOOKUP(K14514,'Base -Receita-Despesa'!$B:$AS,1,FALSE)</f>
        <v>Tributos, Taxas e Contribuições</v>
      </c>
    </row>
    <row r="14515" spans="1:12" x14ac:dyDescent="0.3">
      <c r="A14515" s="286" t="str">
        <f t="shared" si="452"/>
        <v>2019</v>
      </c>
      <c r="B14515" s="265" t="s">
        <v>679</v>
      </c>
      <c r="C14515" s="265" t="s">
        <v>680</v>
      </c>
      <c r="D14515" s="72" t="str">
        <f t="shared" si="453"/>
        <v>dez/2019</v>
      </c>
      <c r="E14515" s="266">
        <v>43803</v>
      </c>
      <c r="F14515" s="265">
        <v>186252</v>
      </c>
      <c r="G14515" s="265" t="s">
        <v>284</v>
      </c>
      <c r="H14515" s="267" t="s">
        <v>1011</v>
      </c>
      <c r="I14515" s="267" t="s">
        <v>137</v>
      </c>
      <c r="J14515" s="268">
        <v>-2267.16</v>
      </c>
      <c r="K14515" s="79" t="str">
        <f>IFERROR(IFERROR(VLOOKUP(I14515,'DE-PARA'!B:D,3,0),VLOOKUP(I14515,'DE-PARA'!C:D,2,0)),"NÃO ENCONTRADO")</f>
        <v>Materiais</v>
      </c>
      <c r="L14515" s="56" t="str">
        <f>VLOOKUP(K14515,'Base -Receita-Despesa'!$B:$AS,1,FALSE)</f>
        <v>Materiais</v>
      </c>
    </row>
    <row r="14516" spans="1:12" x14ac:dyDescent="0.3">
      <c r="A14516" s="286" t="str">
        <f t="shared" si="452"/>
        <v>2019</v>
      </c>
      <c r="B14516" s="265" t="s">
        <v>679</v>
      </c>
      <c r="C14516" s="265" t="s">
        <v>680</v>
      </c>
      <c r="D14516" s="72" t="str">
        <f t="shared" si="453"/>
        <v>dez/2019</v>
      </c>
      <c r="E14516" s="266">
        <v>43803</v>
      </c>
      <c r="F14516" s="265">
        <v>161375</v>
      </c>
      <c r="G14516" s="265" t="s">
        <v>284</v>
      </c>
      <c r="H14516" s="267" t="s">
        <v>1573</v>
      </c>
      <c r="I14516" s="267" t="s">
        <v>134</v>
      </c>
      <c r="J14516" s="268">
        <v>-5270.34</v>
      </c>
      <c r="K14516" s="79" t="str">
        <f>IFERROR(IFERROR(VLOOKUP(I14516,'DE-PARA'!B:D,3,0),VLOOKUP(I14516,'DE-PARA'!C:D,2,0)),"NÃO ENCONTRADO")</f>
        <v>Serviços</v>
      </c>
      <c r="L14516" s="56" t="str">
        <f>VLOOKUP(K14516,'Base -Receita-Despesa'!$B:$AS,1,FALSE)</f>
        <v>Serviços</v>
      </c>
    </row>
    <row r="14517" spans="1:12" x14ac:dyDescent="0.3">
      <c r="A14517" s="286" t="str">
        <f t="shared" si="452"/>
        <v>2019</v>
      </c>
      <c r="B14517" s="265" t="s">
        <v>679</v>
      </c>
      <c r="C14517" s="265" t="s">
        <v>680</v>
      </c>
      <c r="D14517" s="72" t="str">
        <f t="shared" si="453"/>
        <v>dez/2019</v>
      </c>
      <c r="E14517" s="266">
        <v>43803</v>
      </c>
      <c r="F14517" s="265">
        <v>163742</v>
      </c>
      <c r="G14517" s="265" t="s">
        <v>284</v>
      </c>
      <c r="H14517" s="267" t="s">
        <v>1573</v>
      </c>
      <c r="I14517" s="267" t="s">
        <v>134</v>
      </c>
      <c r="J14517" s="268">
        <v>-5270.34</v>
      </c>
      <c r="K14517" s="79" t="str">
        <f>IFERROR(IFERROR(VLOOKUP(I14517,'DE-PARA'!B:D,3,0),VLOOKUP(I14517,'DE-PARA'!C:D,2,0)),"NÃO ENCONTRADO")</f>
        <v>Serviços</v>
      </c>
      <c r="L14517" s="56" t="str">
        <f>VLOOKUP(K14517,'Base -Receita-Despesa'!$B:$AS,1,FALSE)</f>
        <v>Serviços</v>
      </c>
    </row>
    <row r="14518" spans="1:12" x14ac:dyDescent="0.3">
      <c r="A14518" s="286" t="str">
        <f t="shared" si="452"/>
        <v>2019</v>
      </c>
      <c r="B14518" s="265" t="s">
        <v>679</v>
      </c>
      <c r="C14518" s="265" t="s">
        <v>680</v>
      </c>
      <c r="D14518" s="72" t="str">
        <f t="shared" si="453"/>
        <v>dez/2019</v>
      </c>
      <c r="E14518" s="266">
        <v>43803</v>
      </c>
      <c r="F14518" s="265">
        <v>14025</v>
      </c>
      <c r="G14518" s="265" t="s">
        <v>284</v>
      </c>
      <c r="H14518" s="267" t="s">
        <v>2079</v>
      </c>
      <c r="I14518" s="267" t="s">
        <v>118</v>
      </c>
      <c r="J14518" s="267">
        <v>-683.29</v>
      </c>
      <c r="K14518" s="79" t="str">
        <f>IFERROR(IFERROR(VLOOKUP(I14518,'DE-PARA'!B:D,3,0),VLOOKUP(I14518,'DE-PARA'!C:D,2,0)),"NÃO ENCONTRADO")</f>
        <v>Serviços</v>
      </c>
      <c r="L14518" s="56" t="str">
        <f>VLOOKUP(K14518,'Base -Receita-Despesa'!$B:$AS,1,FALSE)</f>
        <v>Serviços</v>
      </c>
    </row>
    <row r="14519" spans="1:12" x14ac:dyDescent="0.3">
      <c r="A14519" s="286" t="str">
        <f t="shared" ref="A14519:A14582" si="454">IF(K14519="NÃO ENCONTRADO",0,RIGHT(D14519,4))</f>
        <v>2019</v>
      </c>
      <c r="B14519" s="265" t="s">
        <v>679</v>
      </c>
      <c r="C14519" s="265" t="s">
        <v>680</v>
      </c>
      <c r="D14519" s="72" t="str">
        <f t="shared" si="453"/>
        <v>dez/2019</v>
      </c>
      <c r="E14519" s="266">
        <v>43803</v>
      </c>
      <c r="F14519" s="265">
        <v>14248</v>
      </c>
      <c r="G14519" s="265" t="s">
        <v>284</v>
      </c>
      <c r="H14519" s="267" t="s">
        <v>2079</v>
      </c>
      <c r="I14519" s="267" t="s">
        <v>118</v>
      </c>
      <c r="J14519" s="267">
        <v>-526.54</v>
      </c>
      <c r="K14519" s="79" t="str">
        <f>IFERROR(IFERROR(VLOOKUP(I14519,'DE-PARA'!B:D,3,0),VLOOKUP(I14519,'DE-PARA'!C:D,2,0)),"NÃO ENCONTRADO")</f>
        <v>Serviços</v>
      </c>
      <c r="L14519" s="56" t="str">
        <f>VLOOKUP(K14519,'Base -Receita-Despesa'!$B:$AS,1,FALSE)</f>
        <v>Serviços</v>
      </c>
    </row>
    <row r="14520" spans="1:12" x14ac:dyDescent="0.3">
      <c r="A14520" s="286" t="str">
        <f t="shared" si="454"/>
        <v>2019</v>
      </c>
      <c r="B14520" s="265" t="s">
        <v>679</v>
      </c>
      <c r="C14520" s="265" t="s">
        <v>680</v>
      </c>
      <c r="D14520" s="72" t="str">
        <f t="shared" si="453"/>
        <v>dez/2019</v>
      </c>
      <c r="E14520" s="266">
        <v>43803</v>
      </c>
      <c r="F14520" s="265">
        <v>15695</v>
      </c>
      <c r="G14520" s="265" t="s">
        <v>284</v>
      </c>
      <c r="H14520" s="267" t="s">
        <v>1667</v>
      </c>
      <c r="I14520" s="267" t="s">
        <v>157</v>
      </c>
      <c r="J14520" s="268">
        <v>-15687.22</v>
      </c>
      <c r="K14520" s="79" t="str">
        <f>IFERROR(IFERROR(VLOOKUP(I14520,'DE-PARA'!B:D,3,0),VLOOKUP(I14520,'DE-PARA'!C:D,2,0)),"NÃO ENCONTRADO")</f>
        <v>Serviços</v>
      </c>
      <c r="L14520" s="56" t="str">
        <f>VLOOKUP(K14520,'Base -Receita-Despesa'!$B:$AS,1,FALSE)</f>
        <v>Serviços</v>
      </c>
    </row>
    <row r="14521" spans="1:12" x14ac:dyDescent="0.3">
      <c r="A14521" s="286" t="str">
        <f t="shared" si="454"/>
        <v>2019</v>
      </c>
      <c r="B14521" s="265" t="s">
        <v>679</v>
      </c>
      <c r="C14521" s="265" t="s">
        <v>680</v>
      </c>
      <c r="D14521" s="72" t="str">
        <f t="shared" si="453"/>
        <v>dez/2019</v>
      </c>
      <c r="E14521" s="266">
        <v>43803</v>
      </c>
      <c r="F14521" s="265">
        <v>15709</v>
      </c>
      <c r="G14521" s="265" t="s">
        <v>284</v>
      </c>
      <c r="H14521" s="267" t="s">
        <v>1667</v>
      </c>
      <c r="I14521" s="267" t="s">
        <v>157</v>
      </c>
      <c r="J14521" s="268">
        <v>-15687.22</v>
      </c>
      <c r="K14521" s="79" t="str">
        <f>IFERROR(IFERROR(VLOOKUP(I14521,'DE-PARA'!B:D,3,0),VLOOKUP(I14521,'DE-PARA'!C:D,2,0)),"NÃO ENCONTRADO")</f>
        <v>Serviços</v>
      </c>
      <c r="L14521" s="56" t="str">
        <f>VLOOKUP(K14521,'Base -Receita-Despesa'!$B:$AS,1,FALSE)</f>
        <v>Serviços</v>
      </c>
    </row>
    <row r="14522" spans="1:12" x14ac:dyDescent="0.3">
      <c r="A14522" s="286" t="str">
        <f t="shared" si="454"/>
        <v>2019</v>
      </c>
      <c r="B14522" s="265" t="s">
        <v>679</v>
      </c>
      <c r="C14522" s="265" t="s">
        <v>680</v>
      </c>
      <c r="D14522" s="72" t="str">
        <f t="shared" si="453"/>
        <v>dez/2019</v>
      </c>
      <c r="E14522" s="266">
        <v>43803</v>
      </c>
      <c r="F14522" s="265">
        <v>11053</v>
      </c>
      <c r="G14522" s="265" t="s">
        <v>284</v>
      </c>
      <c r="H14522" s="267" t="s">
        <v>1580</v>
      </c>
      <c r="I14522" s="267" t="s">
        <v>260</v>
      </c>
      <c r="J14522" s="268">
        <v>-17804.79</v>
      </c>
      <c r="K14522" s="79" t="str">
        <f>IFERROR(IFERROR(VLOOKUP(I14522,'DE-PARA'!B:D,3,0),VLOOKUP(I14522,'DE-PARA'!C:D,2,0)),"NÃO ENCONTRADO")</f>
        <v>Serviços</v>
      </c>
      <c r="L14522" s="56" t="str">
        <f>VLOOKUP(K14522,'Base -Receita-Despesa'!$B:$AS,1,FALSE)</f>
        <v>Serviços</v>
      </c>
    </row>
    <row r="14523" spans="1:12" x14ac:dyDescent="0.3">
      <c r="A14523" s="286" t="str">
        <f t="shared" si="454"/>
        <v>2019</v>
      </c>
      <c r="B14523" s="265" t="s">
        <v>679</v>
      </c>
      <c r="C14523" s="265" t="s">
        <v>680</v>
      </c>
      <c r="D14523" s="72" t="str">
        <f t="shared" si="453"/>
        <v>dez/2019</v>
      </c>
      <c r="E14523" s="266">
        <v>43803</v>
      </c>
      <c r="F14523" s="265">
        <v>415</v>
      </c>
      <c r="G14523" s="265" t="s">
        <v>284</v>
      </c>
      <c r="H14523" s="267" t="s">
        <v>339</v>
      </c>
      <c r="I14523" s="267" t="s">
        <v>164</v>
      </c>
      <c r="J14523" s="268">
        <v>-24900</v>
      </c>
      <c r="K14523" s="79" t="str">
        <f>IFERROR(IFERROR(VLOOKUP(I14523,'DE-PARA'!B:D,3,0),VLOOKUP(I14523,'DE-PARA'!C:D,2,0)),"NÃO ENCONTRADO")</f>
        <v>Serviços</v>
      </c>
      <c r="L14523" s="56" t="str">
        <f>VLOOKUP(K14523,'Base -Receita-Despesa'!$B:$AS,1,FALSE)</f>
        <v>Serviços</v>
      </c>
    </row>
    <row r="14524" spans="1:12" x14ac:dyDescent="0.3">
      <c r="A14524" s="286" t="str">
        <f t="shared" si="454"/>
        <v>2019</v>
      </c>
      <c r="B14524" s="265" t="s">
        <v>679</v>
      </c>
      <c r="C14524" s="265" t="s">
        <v>680</v>
      </c>
      <c r="D14524" s="72" t="str">
        <f t="shared" si="453"/>
        <v>dez/2019</v>
      </c>
      <c r="E14524" s="266">
        <v>43803</v>
      </c>
      <c r="F14524" s="265">
        <v>276</v>
      </c>
      <c r="G14524" s="265" t="s">
        <v>284</v>
      </c>
      <c r="H14524" s="267" t="s">
        <v>342</v>
      </c>
      <c r="I14524" s="267" t="s">
        <v>146</v>
      </c>
      <c r="J14524" s="268">
        <v>-10400</v>
      </c>
      <c r="K14524" s="79" t="str">
        <f>IFERROR(IFERROR(VLOOKUP(I14524,'DE-PARA'!B:D,3,0),VLOOKUP(I14524,'DE-PARA'!C:D,2,0)),"NÃO ENCONTRADO")</f>
        <v>Serviços</v>
      </c>
      <c r="L14524" s="56" t="str">
        <f>VLOOKUP(K14524,'Base -Receita-Despesa'!$B:$AS,1,FALSE)</f>
        <v>Serviços</v>
      </c>
    </row>
    <row r="14525" spans="1:12" x14ac:dyDescent="0.3">
      <c r="A14525" s="286" t="str">
        <f t="shared" si="454"/>
        <v>2019</v>
      </c>
      <c r="B14525" s="265" t="s">
        <v>679</v>
      </c>
      <c r="C14525" s="265" t="s">
        <v>680</v>
      </c>
      <c r="D14525" s="72" t="str">
        <f t="shared" si="453"/>
        <v>dez/2019</v>
      </c>
      <c r="E14525" s="266">
        <v>43803</v>
      </c>
      <c r="F14525" s="265">
        <v>503</v>
      </c>
      <c r="G14525" s="265" t="s">
        <v>284</v>
      </c>
      <c r="H14525" s="267" t="s">
        <v>322</v>
      </c>
      <c r="I14525" s="267" t="s">
        <v>118</v>
      </c>
      <c r="J14525" s="268">
        <v>-11000</v>
      </c>
      <c r="K14525" s="79" t="str">
        <f>IFERROR(IFERROR(VLOOKUP(I14525,'DE-PARA'!B:D,3,0),VLOOKUP(I14525,'DE-PARA'!C:D,2,0)),"NÃO ENCONTRADO")</f>
        <v>Serviços</v>
      </c>
      <c r="L14525" s="56" t="str">
        <f>VLOOKUP(K14525,'Base -Receita-Despesa'!$B:$AS,1,FALSE)</f>
        <v>Serviços</v>
      </c>
    </row>
    <row r="14526" spans="1:12" x14ac:dyDescent="0.3">
      <c r="A14526" s="286" t="str">
        <f t="shared" si="454"/>
        <v>2019</v>
      </c>
      <c r="B14526" s="265" t="s">
        <v>679</v>
      </c>
      <c r="C14526" s="265" t="s">
        <v>680</v>
      </c>
      <c r="D14526" s="72" t="str">
        <f t="shared" si="453"/>
        <v>dez/2019</v>
      </c>
      <c r="E14526" s="266">
        <v>43803</v>
      </c>
      <c r="F14526" s="265">
        <v>20654</v>
      </c>
      <c r="G14526" s="265" t="s">
        <v>284</v>
      </c>
      <c r="H14526" s="267" t="s">
        <v>331</v>
      </c>
      <c r="I14526" s="267" t="s">
        <v>134</v>
      </c>
      <c r="J14526" s="268">
        <v>-11568.5</v>
      </c>
      <c r="K14526" s="79" t="str">
        <f>IFERROR(IFERROR(VLOOKUP(I14526,'DE-PARA'!B:D,3,0),VLOOKUP(I14526,'DE-PARA'!C:D,2,0)),"NÃO ENCONTRADO")</f>
        <v>Serviços</v>
      </c>
      <c r="L14526" s="56" t="str">
        <f>VLOOKUP(K14526,'Base -Receita-Despesa'!$B:$AS,1,FALSE)</f>
        <v>Serviços</v>
      </c>
    </row>
    <row r="14527" spans="1:12" x14ac:dyDescent="0.3">
      <c r="A14527" s="286" t="str">
        <f t="shared" si="454"/>
        <v>2019</v>
      </c>
      <c r="B14527" s="265" t="s">
        <v>679</v>
      </c>
      <c r="C14527" s="265" t="s">
        <v>680</v>
      </c>
      <c r="D14527" s="72" t="str">
        <f t="shared" si="453"/>
        <v>dez/2019</v>
      </c>
      <c r="E14527" s="266">
        <v>43803</v>
      </c>
      <c r="F14527" s="265" t="s">
        <v>2532</v>
      </c>
      <c r="G14527" s="265" t="s">
        <v>284</v>
      </c>
      <c r="H14527" s="267" t="s">
        <v>2330</v>
      </c>
      <c r="I14527" s="267" t="s">
        <v>150</v>
      </c>
      <c r="J14527" s="268">
        <v>-1100</v>
      </c>
      <c r="K14527" s="79" t="str">
        <f>IFERROR(IFERROR(VLOOKUP(I14527,'DE-PARA'!B:D,3,0),VLOOKUP(I14527,'DE-PARA'!C:D,2,0)),"NÃO ENCONTRADO")</f>
        <v>Serviços</v>
      </c>
      <c r="L14527" s="56" t="str">
        <f>VLOOKUP(K14527,'Base -Receita-Despesa'!$B:$AS,1,FALSE)</f>
        <v>Serviços</v>
      </c>
    </row>
    <row r="14528" spans="1:12" x14ac:dyDescent="0.3">
      <c r="A14528" s="286" t="str">
        <f t="shared" si="454"/>
        <v>2019</v>
      </c>
      <c r="B14528" s="265" t="s">
        <v>679</v>
      </c>
      <c r="C14528" s="265" t="s">
        <v>680</v>
      </c>
      <c r="D14528" s="72" t="str">
        <f t="shared" si="453"/>
        <v>dez/2019</v>
      </c>
      <c r="E14528" s="266">
        <v>43803</v>
      </c>
      <c r="F14528" s="265" t="s">
        <v>2533</v>
      </c>
      <c r="G14528" s="265" t="s">
        <v>284</v>
      </c>
      <c r="H14528" s="267" t="s">
        <v>2330</v>
      </c>
      <c r="I14528" s="267" t="s">
        <v>150</v>
      </c>
      <c r="J14528" s="268">
        <v>-3500</v>
      </c>
      <c r="K14528" s="79" t="str">
        <f>IFERROR(IFERROR(VLOOKUP(I14528,'DE-PARA'!B:D,3,0),VLOOKUP(I14528,'DE-PARA'!C:D,2,0)),"NÃO ENCONTRADO")</f>
        <v>Serviços</v>
      </c>
      <c r="L14528" s="56" t="str">
        <f>VLOOKUP(K14528,'Base -Receita-Despesa'!$B:$AS,1,FALSE)</f>
        <v>Serviços</v>
      </c>
    </row>
    <row r="14529" spans="1:12" x14ac:dyDescent="0.3">
      <c r="A14529" s="286" t="str">
        <f t="shared" si="454"/>
        <v>2019</v>
      </c>
      <c r="B14529" s="265" t="s">
        <v>679</v>
      </c>
      <c r="C14529" s="265" t="s">
        <v>680</v>
      </c>
      <c r="D14529" s="72" t="str">
        <f t="shared" si="453"/>
        <v>dez/2019</v>
      </c>
      <c r="E14529" s="266">
        <v>43803</v>
      </c>
      <c r="F14529" s="265" t="s">
        <v>2534</v>
      </c>
      <c r="G14529" s="265" t="s">
        <v>284</v>
      </c>
      <c r="H14529" s="267" t="s">
        <v>2330</v>
      </c>
      <c r="I14529" s="267" t="s">
        <v>150</v>
      </c>
      <c r="J14529" s="268">
        <v>-2418.2600000000002</v>
      </c>
      <c r="K14529" s="79" t="str">
        <f>IFERROR(IFERROR(VLOOKUP(I14529,'DE-PARA'!B:D,3,0),VLOOKUP(I14529,'DE-PARA'!C:D,2,0)),"NÃO ENCONTRADO")</f>
        <v>Serviços</v>
      </c>
      <c r="L14529" s="56" t="str">
        <f>VLOOKUP(K14529,'Base -Receita-Despesa'!$B:$AS,1,FALSE)</f>
        <v>Serviços</v>
      </c>
    </row>
    <row r="14530" spans="1:12" x14ac:dyDescent="0.3">
      <c r="A14530" s="286" t="str">
        <f t="shared" si="454"/>
        <v>2019</v>
      </c>
      <c r="B14530" s="265" t="s">
        <v>679</v>
      </c>
      <c r="C14530" s="265" t="s">
        <v>680</v>
      </c>
      <c r="D14530" s="72" t="str">
        <f t="shared" si="453"/>
        <v>dez/2019</v>
      </c>
      <c r="E14530" s="266">
        <v>43803</v>
      </c>
      <c r="F14530" s="265" t="s">
        <v>2535</v>
      </c>
      <c r="G14530" s="265" t="s">
        <v>284</v>
      </c>
      <c r="H14530" s="267" t="s">
        <v>2330</v>
      </c>
      <c r="I14530" s="267" t="s">
        <v>150</v>
      </c>
      <c r="J14530" s="268">
        <v>-1870.14</v>
      </c>
      <c r="K14530" s="79" t="str">
        <f>IFERROR(IFERROR(VLOOKUP(I14530,'DE-PARA'!B:D,3,0),VLOOKUP(I14530,'DE-PARA'!C:D,2,0)),"NÃO ENCONTRADO")</f>
        <v>Serviços</v>
      </c>
      <c r="L14530" s="56" t="str">
        <f>VLOOKUP(K14530,'Base -Receita-Despesa'!$B:$AS,1,FALSE)</f>
        <v>Serviços</v>
      </c>
    </row>
    <row r="14531" spans="1:12" x14ac:dyDescent="0.3">
      <c r="A14531" s="286" t="str">
        <f t="shared" si="454"/>
        <v>2019</v>
      </c>
      <c r="B14531" s="265" t="s">
        <v>679</v>
      </c>
      <c r="C14531" s="265" t="s">
        <v>680</v>
      </c>
      <c r="D14531" s="72" t="str">
        <f t="shared" si="453"/>
        <v>dez/2019</v>
      </c>
      <c r="E14531" s="266">
        <v>43803</v>
      </c>
      <c r="F14531" s="265">
        <v>159</v>
      </c>
      <c r="G14531" s="265" t="s">
        <v>284</v>
      </c>
      <c r="H14531" s="267" t="s">
        <v>2330</v>
      </c>
      <c r="I14531" s="267" t="s">
        <v>147</v>
      </c>
      <c r="J14531" s="268">
        <v>-75181.7</v>
      </c>
      <c r="K14531" s="79" t="str">
        <f>IFERROR(IFERROR(VLOOKUP(I14531,'DE-PARA'!B:D,3,0),VLOOKUP(I14531,'DE-PARA'!C:D,2,0)),"NÃO ENCONTRADO")</f>
        <v>Serviços</v>
      </c>
      <c r="L14531" s="56" t="str">
        <f>VLOOKUP(K14531,'Base -Receita-Despesa'!$B:$AS,1,FALSE)</f>
        <v>Serviços</v>
      </c>
    </row>
    <row r="14532" spans="1:12" x14ac:dyDescent="0.3">
      <c r="A14532" s="286" t="str">
        <f t="shared" si="454"/>
        <v>2019</v>
      </c>
      <c r="B14532" s="265" t="s">
        <v>679</v>
      </c>
      <c r="C14532" s="265" t="s">
        <v>680</v>
      </c>
      <c r="D14532" s="72" t="str">
        <f t="shared" ref="D14532:D14595" si="455">TEXT(E14532,"mmm/aaaa")</f>
        <v>dez/2019</v>
      </c>
      <c r="E14532" s="266">
        <v>43803</v>
      </c>
      <c r="F14532" s="265">
        <v>160</v>
      </c>
      <c r="G14532" s="265" t="s">
        <v>284</v>
      </c>
      <c r="H14532" s="267" t="s">
        <v>2330</v>
      </c>
      <c r="I14532" s="267" t="s">
        <v>150</v>
      </c>
      <c r="J14532" s="268">
        <v>-37990.800000000003</v>
      </c>
      <c r="K14532" s="79" t="str">
        <f>IFERROR(IFERROR(VLOOKUP(I14532,'DE-PARA'!B:D,3,0),VLOOKUP(I14532,'DE-PARA'!C:D,2,0)),"NÃO ENCONTRADO")</f>
        <v>Serviços</v>
      </c>
      <c r="L14532" s="56" t="str">
        <f>VLOOKUP(K14532,'Base -Receita-Despesa'!$B:$AS,1,FALSE)</f>
        <v>Serviços</v>
      </c>
    </row>
    <row r="14533" spans="1:12" x14ac:dyDescent="0.3">
      <c r="A14533" s="286" t="str">
        <f t="shared" si="454"/>
        <v>2019</v>
      </c>
      <c r="B14533" s="265" t="s">
        <v>679</v>
      </c>
      <c r="C14533" s="265" t="s">
        <v>680</v>
      </c>
      <c r="D14533" s="72" t="str">
        <f t="shared" si="455"/>
        <v>dez/2019</v>
      </c>
      <c r="E14533" s="266">
        <v>43803</v>
      </c>
      <c r="F14533" s="265">
        <v>165</v>
      </c>
      <c r="G14533" s="265" t="s">
        <v>284</v>
      </c>
      <c r="H14533" s="267" t="s">
        <v>2330</v>
      </c>
      <c r="I14533" s="267" t="s">
        <v>147</v>
      </c>
      <c r="J14533" s="268">
        <v>-4720.66</v>
      </c>
      <c r="K14533" s="79" t="str">
        <f>IFERROR(IFERROR(VLOOKUP(I14533,'DE-PARA'!B:D,3,0),VLOOKUP(I14533,'DE-PARA'!C:D,2,0)),"NÃO ENCONTRADO")</f>
        <v>Serviços</v>
      </c>
      <c r="L14533" s="56" t="str">
        <f>VLOOKUP(K14533,'Base -Receita-Despesa'!$B:$AS,1,FALSE)</f>
        <v>Serviços</v>
      </c>
    </row>
    <row r="14534" spans="1:12" x14ac:dyDescent="0.3">
      <c r="A14534" s="286" t="str">
        <f t="shared" si="454"/>
        <v>2019</v>
      </c>
      <c r="B14534" s="265" t="s">
        <v>679</v>
      </c>
      <c r="C14534" s="265" t="s">
        <v>680</v>
      </c>
      <c r="D14534" s="72" t="str">
        <f t="shared" si="455"/>
        <v>dez/2019</v>
      </c>
      <c r="E14534" s="266">
        <v>43803</v>
      </c>
      <c r="F14534" s="265">
        <v>164</v>
      </c>
      <c r="G14534" s="265" t="s">
        <v>284</v>
      </c>
      <c r="H14534" s="267" t="s">
        <v>2330</v>
      </c>
      <c r="I14534" s="267" t="s">
        <v>147</v>
      </c>
      <c r="J14534" s="268">
        <v>-4427.21</v>
      </c>
      <c r="K14534" s="79" t="str">
        <f>IFERROR(IFERROR(VLOOKUP(I14534,'DE-PARA'!B:D,3,0),VLOOKUP(I14534,'DE-PARA'!C:D,2,0)),"NÃO ENCONTRADO")</f>
        <v>Serviços</v>
      </c>
      <c r="L14534" s="56" t="str">
        <f>VLOOKUP(K14534,'Base -Receita-Despesa'!$B:$AS,1,FALSE)</f>
        <v>Serviços</v>
      </c>
    </row>
    <row r="14535" spans="1:12" x14ac:dyDescent="0.3">
      <c r="A14535" s="286" t="str">
        <f t="shared" si="454"/>
        <v>2019</v>
      </c>
      <c r="B14535" s="265" t="s">
        <v>679</v>
      </c>
      <c r="C14535" s="265" t="s">
        <v>680</v>
      </c>
      <c r="D14535" s="72" t="str">
        <f t="shared" si="455"/>
        <v>dez/2019</v>
      </c>
      <c r="E14535" s="266">
        <v>43803</v>
      </c>
      <c r="F14535" s="265">
        <v>60627</v>
      </c>
      <c r="G14535" s="265" t="s">
        <v>284</v>
      </c>
      <c r="H14535" s="267" t="s">
        <v>1098</v>
      </c>
      <c r="I14535" s="267" t="s">
        <v>192</v>
      </c>
      <c r="J14535" s="268">
        <v>-6088.81</v>
      </c>
      <c r="K14535" s="79" t="str">
        <f>IFERROR(IFERROR(VLOOKUP(I14535,'DE-PARA'!B:D,3,0),VLOOKUP(I14535,'DE-PARA'!C:D,2,0)),"NÃO ENCONTRADO")</f>
        <v>Serviços</v>
      </c>
      <c r="L14535" s="56" t="str">
        <f>VLOOKUP(K14535,'Base -Receita-Despesa'!$B:$AS,1,FALSE)</f>
        <v>Serviços</v>
      </c>
    </row>
    <row r="14536" spans="1:12" x14ac:dyDescent="0.3">
      <c r="A14536" s="286" t="str">
        <f t="shared" si="454"/>
        <v>2019</v>
      </c>
      <c r="B14536" s="265" t="s">
        <v>679</v>
      </c>
      <c r="C14536" s="265" t="s">
        <v>680</v>
      </c>
      <c r="D14536" s="72" t="str">
        <f t="shared" si="455"/>
        <v>dez/2019</v>
      </c>
      <c r="E14536" s="266">
        <v>43803</v>
      </c>
      <c r="F14536" s="265">
        <v>60201</v>
      </c>
      <c r="G14536" s="265" t="s">
        <v>284</v>
      </c>
      <c r="H14536" s="267" t="s">
        <v>1098</v>
      </c>
      <c r="I14536" s="267" t="s">
        <v>192</v>
      </c>
      <c r="J14536" s="268">
        <v>-5708.7</v>
      </c>
      <c r="K14536" s="79" t="str">
        <f>IFERROR(IFERROR(VLOOKUP(I14536,'DE-PARA'!B:D,3,0),VLOOKUP(I14536,'DE-PARA'!C:D,2,0)),"NÃO ENCONTRADO")</f>
        <v>Serviços</v>
      </c>
      <c r="L14536" s="56" t="str">
        <f>VLOOKUP(K14536,'Base -Receita-Despesa'!$B:$AS,1,FALSE)</f>
        <v>Serviços</v>
      </c>
    </row>
    <row r="14537" spans="1:12" x14ac:dyDescent="0.3">
      <c r="A14537" s="286" t="str">
        <f t="shared" si="454"/>
        <v>2019</v>
      </c>
      <c r="B14537" s="265" t="s">
        <v>679</v>
      </c>
      <c r="C14537" s="265" t="s">
        <v>680</v>
      </c>
      <c r="D14537" s="72" t="str">
        <f t="shared" si="455"/>
        <v>dez/2019</v>
      </c>
      <c r="E14537" s="266">
        <v>43803</v>
      </c>
      <c r="F14537" s="265">
        <v>65407</v>
      </c>
      <c r="G14537" s="265" t="s">
        <v>284</v>
      </c>
      <c r="H14537" s="267" t="s">
        <v>1450</v>
      </c>
      <c r="I14537" s="267" t="s">
        <v>134</v>
      </c>
      <c r="J14537" s="268">
        <v>-8719.19</v>
      </c>
      <c r="K14537" s="79" t="str">
        <f>IFERROR(IFERROR(VLOOKUP(I14537,'DE-PARA'!B:D,3,0),VLOOKUP(I14537,'DE-PARA'!C:D,2,0)),"NÃO ENCONTRADO")</f>
        <v>Serviços</v>
      </c>
      <c r="L14537" s="56" t="str">
        <f>VLOOKUP(K14537,'Base -Receita-Despesa'!$B:$AS,1,FALSE)</f>
        <v>Serviços</v>
      </c>
    </row>
    <row r="14538" spans="1:12" x14ac:dyDescent="0.3">
      <c r="A14538" s="286" t="str">
        <f t="shared" si="454"/>
        <v>2019</v>
      </c>
      <c r="B14538" s="265" t="s">
        <v>679</v>
      </c>
      <c r="C14538" s="265" t="s">
        <v>680</v>
      </c>
      <c r="D14538" s="72" t="str">
        <f t="shared" si="455"/>
        <v>dez/2019</v>
      </c>
      <c r="E14538" s="266">
        <v>43803</v>
      </c>
      <c r="F14538" s="265">
        <v>64377</v>
      </c>
      <c r="G14538" s="265" t="s">
        <v>284</v>
      </c>
      <c r="H14538" s="267" t="s">
        <v>1450</v>
      </c>
      <c r="I14538" s="267" t="s">
        <v>134</v>
      </c>
      <c r="J14538" s="268">
        <v>-8719.19</v>
      </c>
      <c r="K14538" s="79" t="str">
        <f>IFERROR(IFERROR(VLOOKUP(I14538,'DE-PARA'!B:D,3,0),VLOOKUP(I14538,'DE-PARA'!C:D,2,0)),"NÃO ENCONTRADO")</f>
        <v>Serviços</v>
      </c>
      <c r="L14538" s="56" t="str">
        <f>VLOOKUP(K14538,'Base -Receita-Despesa'!$B:$AS,1,FALSE)</f>
        <v>Serviços</v>
      </c>
    </row>
    <row r="14539" spans="1:12" x14ac:dyDescent="0.3">
      <c r="A14539" s="286" t="str">
        <f t="shared" si="454"/>
        <v>2019</v>
      </c>
      <c r="B14539" s="265" t="s">
        <v>679</v>
      </c>
      <c r="C14539" s="265" t="s">
        <v>680</v>
      </c>
      <c r="D14539" s="72" t="str">
        <f t="shared" si="455"/>
        <v>dez/2019</v>
      </c>
      <c r="E14539" s="266">
        <v>43803</v>
      </c>
      <c r="F14539" s="265">
        <v>5987</v>
      </c>
      <c r="G14539" s="265" t="s">
        <v>284</v>
      </c>
      <c r="H14539" s="267" t="s">
        <v>1061</v>
      </c>
      <c r="I14539" s="267" t="s">
        <v>1925</v>
      </c>
      <c r="J14539" s="267">
        <v>-750</v>
      </c>
      <c r="K14539" s="79" t="str">
        <f>IFERROR(IFERROR(VLOOKUP(I14539,'DE-PARA'!B:D,3,0),VLOOKUP(I14539,'DE-PARA'!C:D,2,0)),"NÃO ENCONTRADO")</f>
        <v>Serviços</v>
      </c>
      <c r="L14539" s="56" t="str">
        <f>VLOOKUP(K14539,'Base -Receita-Despesa'!$B:$AS,1,FALSE)</f>
        <v>Serviços</v>
      </c>
    </row>
    <row r="14540" spans="1:12" x14ac:dyDescent="0.3">
      <c r="A14540" s="286" t="str">
        <f t="shared" si="454"/>
        <v>2019</v>
      </c>
      <c r="B14540" s="265" t="s">
        <v>679</v>
      </c>
      <c r="C14540" s="265" t="s">
        <v>680</v>
      </c>
      <c r="D14540" s="72" t="str">
        <f t="shared" si="455"/>
        <v>dez/2019</v>
      </c>
      <c r="E14540" s="266">
        <v>43803</v>
      </c>
      <c r="F14540" s="265">
        <v>5819</v>
      </c>
      <c r="G14540" s="265" t="s">
        <v>284</v>
      </c>
      <c r="H14540" s="267" t="s">
        <v>1061</v>
      </c>
      <c r="I14540" s="267" t="s">
        <v>1925</v>
      </c>
      <c r="J14540" s="267">
        <v>-750</v>
      </c>
      <c r="K14540" s="79" t="str">
        <f>IFERROR(IFERROR(VLOOKUP(I14540,'DE-PARA'!B:D,3,0),VLOOKUP(I14540,'DE-PARA'!C:D,2,0)),"NÃO ENCONTRADO")</f>
        <v>Serviços</v>
      </c>
      <c r="L14540" s="56" t="str">
        <f>VLOOKUP(K14540,'Base -Receita-Despesa'!$B:$AS,1,FALSE)</f>
        <v>Serviços</v>
      </c>
    </row>
    <row r="14541" spans="1:12" x14ac:dyDescent="0.3">
      <c r="A14541" s="286" t="str">
        <f t="shared" si="454"/>
        <v>2019</v>
      </c>
      <c r="B14541" s="265" t="s">
        <v>679</v>
      </c>
      <c r="C14541" s="265" t="s">
        <v>680</v>
      </c>
      <c r="D14541" s="72" t="str">
        <f t="shared" si="455"/>
        <v>dez/2019</v>
      </c>
      <c r="E14541" s="266">
        <v>43803</v>
      </c>
      <c r="F14541" s="265">
        <v>5703</v>
      </c>
      <c r="G14541" s="265" t="s">
        <v>284</v>
      </c>
      <c r="H14541" s="267" t="s">
        <v>1061</v>
      </c>
      <c r="I14541" s="267" t="s">
        <v>1925</v>
      </c>
      <c r="J14541" s="267">
        <v>-750</v>
      </c>
      <c r="K14541" s="79" t="str">
        <f>IFERROR(IFERROR(VLOOKUP(I14541,'DE-PARA'!B:D,3,0),VLOOKUP(I14541,'DE-PARA'!C:D,2,0)),"NÃO ENCONTRADO")</f>
        <v>Serviços</v>
      </c>
      <c r="L14541" s="56" t="str">
        <f>VLOOKUP(K14541,'Base -Receita-Despesa'!$B:$AS,1,FALSE)</f>
        <v>Serviços</v>
      </c>
    </row>
    <row r="14542" spans="1:12" x14ac:dyDescent="0.3">
      <c r="A14542" s="286" t="str">
        <f t="shared" si="454"/>
        <v>2019</v>
      </c>
      <c r="B14542" s="265" t="s">
        <v>679</v>
      </c>
      <c r="C14542" s="265" t="s">
        <v>680</v>
      </c>
      <c r="D14542" s="72" t="str">
        <f t="shared" si="455"/>
        <v>dez/2019</v>
      </c>
      <c r="E14542" s="266">
        <v>43803</v>
      </c>
      <c r="F14542" s="265" t="s">
        <v>2165</v>
      </c>
      <c r="G14542" s="265" t="s">
        <v>2518</v>
      </c>
      <c r="H14542" s="267" t="s">
        <v>2166</v>
      </c>
      <c r="I14542" s="267" t="s">
        <v>232</v>
      </c>
      <c r="J14542" s="268">
        <v>-62814.96</v>
      </c>
      <c r="K14542" s="79" t="str">
        <f>IFERROR(IFERROR(VLOOKUP(I14542,'DE-PARA'!B:D,3,0),VLOOKUP(I14542,'DE-PARA'!C:D,2,0)),"NÃO ENCONTRADO")</f>
        <v>Pessoal</v>
      </c>
      <c r="L14542" s="56" t="str">
        <f>VLOOKUP(K14542,'Base -Receita-Despesa'!$B:$AS,1,FALSE)</f>
        <v>Pessoal</v>
      </c>
    </row>
    <row r="14543" spans="1:12" x14ac:dyDescent="0.3">
      <c r="A14543" s="286" t="str">
        <f t="shared" si="454"/>
        <v>2019</v>
      </c>
      <c r="B14543" s="265" t="s">
        <v>679</v>
      </c>
      <c r="C14543" s="265" t="s">
        <v>680</v>
      </c>
      <c r="D14543" s="72" t="str">
        <f t="shared" si="455"/>
        <v>dez/2019</v>
      </c>
      <c r="E14543" s="266">
        <v>43803</v>
      </c>
      <c r="F14543" s="265">
        <v>324</v>
      </c>
      <c r="G14543" s="265" t="s">
        <v>284</v>
      </c>
      <c r="H14543" s="267" t="s">
        <v>999</v>
      </c>
      <c r="I14543" s="267" t="s">
        <v>232</v>
      </c>
      <c r="J14543" s="268">
        <v>-19991.25</v>
      </c>
      <c r="K14543" s="79" t="str">
        <f>IFERROR(IFERROR(VLOOKUP(I14543,'DE-PARA'!B:D,3,0),VLOOKUP(I14543,'DE-PARA'!C:D,2,0)),"NÃO ENCONTRADO")</f>
        <v>Pessoal</v>
      </c>
      <c r="L14543" s="56" t="str">
        <f>VLOOKUP(K14543,'Base -Receita-Despesa'!$B:$AS,1,FALSE)</f>
        <v>Pessoal</v>
      </c>
    </row>
    <row r="14544" spans="1:12" x14ac:dyDescent="0.3">
      <c r="A14544" s="286" t="str">
        <f t="shared" si="454"/>
        <v>2019</v>
      </c>
      <c r="B14544" s="265" t="s">
        <v>679</v>
      </c>
      <c r="C14544" s="265" t="s">
        <v>680</v>
      </c>
      <c r="D14544" s="72" t="str">
        <f t="shared" si="455"/>
        <v>dez/2019</v>
      </c>
      <c r="E14544" s="266">
        <v>43803</v>
      </c>
      <c r="F14544" s="265">
        <v>2531724</v>
      </c>
      <c r="G14544" s="265" t="s">
        <v>284</v>
      </c>
      <c r="H14544" s="267" t="s">
        <v>601</v>
      </c>
      <c r="I14544" s="267" t="s">
        <v>134</v>
      </c>
      <c r="J14544" s="268">
        <v>-10502.53</v>
      </c>
      <c r="K14544" s="79" t="str">
        <f>IFERROR(IFERROR(VLOOKUP(I14544,'DE-PARA'!B:D,3,0),VLOOKUP(I14544,'DE-PARA'!C:D,2,0)),"NÃO ENCONTRADO")</f>
        <v>Serviços</v>
      </c>
      <c r="L14544" s="56" t="str">
        <f>VLOOKUP(K14544,'Base -Receita-Despesa'!$B:$AS,1,FALSE)</f>
        <v>Serviços</v>
      </c>
    </row>
    <row r="14545" spans="1:12" x14ac:dyDescent="0.3">
      <c r="A14545" s="286" t="str">
        <f t="shared" si="454"/>
        <v>2019</v>
      </c>
      <c r="B14545" s="265" t="s">
        <v>679</v>
      </c>
      <c r="C14545" s="265" t="s">
        <v>680</v>
      </c>
      <c r="D14545" s="72" t="str">
        <f t="shared" si="455"/>
        <v>dez/2019</v>
      </c>
      <c r="E14545" s="266">
        <v>43803</v>
      </c>
      <c r="F14545" s="265">
        <v>5586</v>
      </c>
      <c r="G14545" s="265" t="s">
        <v>284</v>
      </c>
      <c r="H14545" s="267" t="s">
        <v>995</v>
      </c>
      <c r="I14545" s="267" t="s">
        <v>135</v>
      </c>
      <c r="J14545" s="268">
        <v>-4250</v>
      </c>
      <c r="K14545" s="79" t="str">
        <f>IFERROR(IFERROR(VLOOKUP(I14545,'DE-PARA'!B:D,3,0),VLOOKUP(I14545,'DE-PARA'!C:D,2,0)),"NÃO ENCONTRADO")</f>
        <v>Concessionárias (água, luz e telefone)</v>
      </c>
      <c r="L14545" s="56" t="str">
        <f>VLOOKUP(K14545,'Base -Receita-Despesa'!$B:$AS,1,FALSE)</f>
        <v>Concessionárias (água, luz e telefone)</v>
      </c>
    </row>
    <row r="14546" spans="1:12" x14ac:dyDescent="0.3">
      <c r="A14546" s="286" t="str">
        <f t="shared" si="454"/>
        <v>2019</v>
      </c>
      <c r="B14546" s="265" t="s">
        <v>679</v>
      </c>
      <c r="C14546" s="265" t="s">
        <v>680</v>
      </c>
      <c r="D14546" s="72" t="str">
        <f t="shared" si="455"/>
        <v>dez/2019</v>
      </c>
      <c r="E14546" s="266">
        <v>43803</v>
      </c>
      <c r="F14546" s="265">
        <v>57</v>
      </c>
      <c r="G14546" s="265" t="s">
        <v>284</v>
      </c>
      <c r="H14546" s="267" t="s">
        <v>552</v>
      </c>
      <c r="I14546" s="267" t="s">
        <v>163</v>
      </c>
      <c r="J14546" s="268">
        <v>-1800</v>
      </c>
      <c r="K14546" s="79" t="str">
        <f>IFERROR(IFERROR(VLOOKUP(I14546,'DE-PARA'!B:D,3,0),VLOOKUP(I14546,'DE-PARA'!C:D,2,0)),"NÃO ENCONTRADO")</f>
        <v>Serviços</v>
      </c>
      <c r="L14546" s="56" t="str">
        <f>VLOOKUP(K14546,'Base -Receita-Despesa'!$B:$AS,1,FALSE)</f>
        <v>Serviços</v>
      </c>
    </row>
    <row r="14547" spans="1:12" x14ac:dyDescent="0.3">
      <c r="A14547" s="286" t="str">
        <f t="shared" si="454"/>
        <v>2019</v>
      </c>
      <c r="B14547" s="265" t="s">
        <v>679</v>
      </c>
      <c r="C14547" s="265" t="s">
        <v>680</v>
      </c>
      <c r="D14547" s="72" t="str">
        <f t="shared" si="455"/>
        <v>dez/2019</v>
      </c>
      <c r="E14547" s="266">
        <v>43803</v>
      </c>
      <c r="F14547" s="265">
        <v>59</v>
      </c>
      <c r="G14547" s="265" t="s">
        <v>284</v>
      </c>
      <c r="H14547" s="267" t="s">
        <v>552</v>
      </c>
      <c r="I14547" s="267" t="s">
        <v>163</v>
      </c>
      <c r="J14547" s="268">
        <v>-1800</v>
      </c>
      <c r="K14547" s="79" t="str">
        <f>IFERROR(IFERROR(VLOOKUP(I14547,'DE-PARA'!B:D,3,0),VLOOKUP(I14547,'DE-PARA'!C:D,2,0)),"NÃO ENCONTRADO")</f>
        <v>Serviços</v>
      </c>
      <c r="L14547" s="56" t="str">
        <f>VLOOKUP(K14547,'Base -Receita-Despesa'!$B:$AS,1,FALSE)</f>
        <v>Serviços</v>
      </c>
    </row>
    <row r="14548" spans="1:12" x14ac:dyDescent="0.3">
      <c r="A14548" s="286" t="str">
        <f t="shared" si="454"/>
        <v>2019</v>
      </c>
      <c r="B14548" s="265" t="s">
        <v>679</v>
      </c>
      <c r="C14548" s="265" t="s">
        <v>680</v>
      </c>
      <c r="D14548" s="72" t="str">
        <f t="shared" si="455"/>
        <v>dez/2019</v>
      </c>
      <c r="E14548" s="266">
        <v>43803</v>
      </c>
      <c r="F14548" s="265">
        <v>18</v>
      </c>
      <c r="G14548" s="265" t="s">
        <v>284</v>
      </c>
      <c r="H14548" s="267" t="s">
        <v>1103</v>
      </c>
      <c r="I14548" s="270" t="s">
        <v>183</v>
      </c>
      <c r="J14548" s="267">
        <v>-500</v>
      </c>
      <c r="K14548" s="79" t="str">
        <f>IFERROR(IFERROR(VLOOKUP(I14548,'DE-PARA'!B:D,3,0),VLOOKUP(I14548,'DE-PARA'!C:D,2,0)),"NÃO ENCONTRADO")</f>
        <v>Aluguéis</v>
      </c>
      <c r="L14548" s="56" t="str">
        <f>VLOOKUP(K14548,'Base -Receita-Despesa'!$B:$AS,1,FALSE)</f>
        <v>Aluguéis</v>
      </c>
    </row>
    <row r="14549" spans="1:12" x14ac:dyDescent="0.3">
      <c r="A14549" s="286" t="str">
        <f t="shared" si="454"/>
        <v>2019</v>
      </c>
      <c r="B14549" s="265" t="s">
        <v>679</v>
      </c>
      <c r="C14549" s="265" t="s">
        <v>680</v>
      </c>
      <c r="D14549" s="72" t="str">
        <f t="shared" si="455"/>
        <v>dez/2019</v>
      </c>
      <c r="E14549" s="266">
        <v>43803</v>
      </c>
      <c r="F14549" s="265">
        <v>19</v>
      </c>
      <c r="G14549" s="265" t="s">
        <v>284</v>
      </c>
      <c r="H14549" s="267" t="s">
        <v>1103</v>
      </c>
      <c r="I14549" s="270" t="s">
        <v>183</v>
      </c>
      <c r="J14549" s="267">
        <v>-500</v>
      </c>
      <c r="K14549" s="79" t="str">
        <f>IFERROR(IFERROR(VLOOKUP(I14549,'DE-PARA'!B:D,3,0),VLOOKUP(I14549,'DE-PARA'!C:D,2,0)),"NÃO ENCONTRADO")</f>
        <v>Aluguéis</v>
      </c>
      <c r="L14549" s="56" t="str">
        <f>VLOOKUP(K14549,'Base -Receita-Despesa'!$B:$AS,1,FALSE)</f>
        <v>Aluguéis</v>
      </c>
    </row>
    <row r="14550" spans="1:12" x14ac:dyDescent="0.3">
      <c r="A14550" s="286" t="str">
        <f t="shared" si="454"/>
        <v>2019</v>
      </c>
      <c r="B14550" s="265" t="s">
        <v>679</v>
      </c>
      <c r="C14550" s="265" t="s">
        <v>680</v>
      </c>
      <c r="D14550" s="72" t="str">
        <f t="shared" si="455"/>
        <v>dez/2019</v>
      </c>
      <c r="E14550" s="266">
        <v>43803</v>
      </c>
      <c r="F14550" s="265">
        <v>20</v>
      </c>
      <c r="G14550" s="265" t="s">
        <v>284</v>
      </c>
      <c r="H14550" s="267" t="s">
        <v>1103</v>
      </c>
      <c r="I14550" s="270" t="s">
        <v>183</v>
      </c>
      <c r="J14550" s="267">
        <v>-500</v>
      </c>
      <c r="K14550" s="79" t="str">
        <f>IFERROR(IFERROR(VLOOKUP(I14550,'DE-PARA'!B:D,3,0),VLOOKUP(I14550,'DE-PARA'!C:D,2,0)),"NÃO ENCONTRADO")</f>
        <v>Aluguéis</v>
      </c>
      <c r="L14550" s="56" t="str">
        <f>VLOOKUP(K14550,'Base -Receita-Despesa'!$B:$AS,1,FALSE)</f>
        <v>Aluguéis</v>
      </c>
    </row>
    <row r="14551" spans="1:12" x14ac:dyDescent="0.3">
      <c r="A14551" s="286" t="str">
        <f t="shared" si="454"/>
        <v>2019</v>
      </c>
      <c r="B14551" s="265" t="s">
        <v>679</v>
      </c>
      <c r="C14551" s="265" t="s">
        <v>680</v>
      </c>
      <c r="D14551" s="72" t="str">
        <f t="shared" si="455"/>
        <v>dez/2019</v>
      </c>
      <c r="E14551" s="266">
        <v>43803</v>
      </c>
      <c r="F14551" s="265">
        <v>21</v>
      </c>
      <c r="G14551" s="265" t="s">
        <v>284</v>
      </c>
      <c r="H14551" s="267" t="s">
        <v>1103</v>
      </c>
      <c r="I14551" s="270" t="s">
        <v>183</v>
      </c>
      <c r="J14551" s="267">
        <v>-500</v>
      </c>
      <c r="K14551" s="79" t="str">
        <f>IFERROR(IFERROR(VLOOKUP(I14551,'DE-PARA'!B:D,3,0),VLOOKUP(I14551,'DE-PARA'!C:D,2,0)),"NÃO ENCONTRADO")</f>
        <v>Aluguéis</v>
      </c>
      <c r="L14551" s="56" t="str">
        <f>VLOOKUP(K14551,'Base -Receita-Despesa'!$B:$AS,1,FALSE)</f>
        <v>Aluguéis</v>
      </c>
    </row>
    <row r="14552" spans="1:12" x14ac:dyDescent="0.3">
      <c r="A14552" s="286" t="str">
        <f t="shared" si="454"/>
        <v>2019</v>
      </c>
      <c r="B14552" s="265" t="s">
        <v>679</v>
      </c>
      <c r="C14552" s="265" t="s">
        <v>680</v>
      </c>
      <c r="D14552" s="72" t="str">
        <f t="shared" si="455"/>
        <v>dez/2019</v>
      </c>
      <c r="E14552" s="266">
        <v>43803</v>
      </c>
      <c r="F14552" s="265">
        <v>22</v>
      </c>
      <c r="G14552" s="265" t="s">
        <v>284</v>
      </c>
      <c r="H14552" s="267" t="s">
        <v>1103</v>
      </c>
      <c r="I14552" s="270" t="s">
        <v>183</v>
      </c>
      <c r="J14552" s="267">
        <v>-500</v>
      </c>
      <c r="K14552" s="79" t="str">
        <f>IFERROR(IFERROR(VLOOKUP(I14552,'DE-PARA'!B:D,3,0),VLOOKUP(I14552,'DE-PARA'!C:D,2,0)),"NÃO ENCONTRADO")</f>
        <v>Aluguéis</v>
      </c>
      <c r="L14552" s="56" t="str">
        <f>VLOOKUP(K14552,'Base -Receita-Despesa'!$B:$AS,1,FALSE)</f>
        <v>Aluguéis</v>
      </c>
    </row>
    <row r="14553" spans="1:12" x14ac:dyDescent="0.3">
      <c r="A14553" s="286" t="str">
        <f t="shared" si="454"/>
        <v>2019</v>
      </c>
      <c r="B14553" s="265" t="s">
        <v>679</v>
      </c>
      <c r="C14553" s="265" t="s">
        <v>680</v>
      </c>
      <c r="D14553" s="72" t="str">
        <f t="shared" si="455"/>
        <v>dez/2019</v>
      </c>
      <c r="E14553" s="266">
        <v>43803</v>
      </c>
      <c r="F14553" s="265">
        <v>621</v>
      </c>
      <c r="G14553" s="265" t="s">
        <v>284</v>
      </c>
      <c r="H14553" s="267" t="s">
        <v>333</v>
      </c>
      <c r="I14553" s="267" t="s">
        <v>157</v>
      </c>
      <c r="J14553" s="268">
        <v>-5067.8999999999996</v>
      </c>
      <c r="K14553" s="79" t="str">
        <f>IFERROR(IFERROR(VLOOKUP(I14553,'DE-PARA'!B:D,3,0),VLOOKUP(I14553,'DE-PARA'!C:D,2,0)),"NÃO ENCONTRADO")</f>
        <v>Serviços</v>
      </c>
      <c r="L14553" s="56" t="str">
        <f>VLOOKUP(K14553,'Base -Receita-Despesa'!$B:$AS,1,FALSE)</f>
        <v>Serviços</v>
      </c>
    </row>
    <row r="14554" spans="1:12" x14ac:dyDescent="0.3">
      <c r="A14554" s="286" t="str">
        <f t="shared" si="454"/>
        <v>2019</v>
      </c>
      <c r="B14554" s="265" t="s">
        <v>679</v>
      </c>
      <c r="C14554" s="265" t="s">
        <v>680</v>
      </c>
      <c r="D14554" s="72" t="str">
        <f t="shared" si="455"/>
        <v>dez/2019</v>
      </c>
      <c r="E14554" s="266">
        <v>43803</v>
      </c>
      <c r="F14554" s="265">
        <v>611</v>
      </c>
      <c r="G14554" s="265" t="s">
        <v>284</v>
      </c>
      <c r="H14554" s="267" t="s">
        <v>333</v>
      </c>
      <c r="I14554" s="267" t="s">
        <v>157</v>
      </c>
      <c r="J14554" s="268">
        <v>-5067.8999999999996</v>
      </c>
      <c r="K14554" s="79" t="str">
        <f>IFERROR(IFERROR(VLOOKUP(I14554,'DE-PARA'!B:D,3,0),VLOOKUP(I14554,'DE-PARA'!C:D,2,0)),"NÃO ENCONTRADO")</f>
        <v>Serviços</v>
      </c>
      <c r="L14554" s="56" t="str">
        <f>VLOOKUP(K14554,'Base -Receita-Despesa'!$B:$AS,1,FALSE)</f>
        <v>Serviços</v>
      </c>
    </row>
    <row r="14555" spans="1:12" x14ac:dyDescent="0.3">
      <c r="A14555" s="286" t="str">
        <f t="shared" si="454"/>
        <v>2019</v>
      </c>
      <c r="B14555" s="265" t="s">
        <v>679</v>
      </c>
      <c r="C14555" s="265" t="s">
        <v>680</v>
      </c>
      <c r="D14555" s="72" t="str">
        <f t="shared" si="455"/>
        <v>dez/2019</v>
      </c>
      <c r="E14555" s="266">
        <v>43803</v>
      </c>
      <c r="F14555" s="265">
        <v>84</v>
      </c>
      <c r="G14555" s="265" t="s">
        <v>284</v>
      </c>
      <c r="H14555" s="267" t="s">
        <v>324</v>
      </c>
      <c r="I14555" s="267" t="s">
        <v>134</v>
      </c>
      <c r="J14555" s="268">
        <v>-44892</v>
      </c>
      <c r="K14555" s="79" t="str">
        <f>IFERROR(IFERROR(VLOOKUP(I14555,'DE-PARA'!B:D,3,0),VLOOKUP(I14555,'DE-PARA'!C:D,2,0)),"NÃO ENCONTRADO")</f>
        <v>Serviços</v>
      </c>
      <c r="L14555" s="56" t="str">
        <f>VLOOKUP(K14555,'Base -Receita-Despesa'!$B:$AS,1,FALSE)</f>
        <v>Serviços</v>
      </c>
    </row>
    <row r="14556" spans="1:12" x14ac:dyDescent="0.3">
      <c r="A14556" s="286" t="str">
        <f t="shared" si="454"/>
        <v>2019</v>
      </c>
      <c r="B14556" s="265" t="s">
        <v>679</v>
      </c>
      <c r="C14556" s="265" t="s">
        <v>680</v>
      </c>
      <c r="D14556" s="72" t="str">
        <f t="shared" si="455"/>
        <v>dez/2019</v>
      </c>
      <c r="E14556" s="266">
        <v>43803</v>
      </c>
      <c r="F14556" s="265">
        <v>29</v>
      </c>
      <c r="G14556" s="265" t="s">
        <v>284</v>
      </c>
      <c r="H14556" s="267" t="s">
        <v>2536</v>
      </c>
      <c r="I14556" s="267" t="s">
        <v>232</v>
      </c>
      <c r="J14556" s="268">
        <v>-59263.72</v>
      </c>
      <c r="K14556" s="79" t="str">
        <f>IFERROR(IFERROR(VLOOKUP(I14556,'DE-PARA'!B:D,3,0),VLOOKUP(I14556,'DE-PARA'!C:D,2,0)),"NÃO ENCONTRADO")</f>
        <v>Pessoal</v>
      </c>
      <c r="L14556" s="56" t="str">
        <f>VLOOKUP(K14556,'Base -Receita-Despesa'!$B:$AS,1,FALSE)</f>
        <v>Pessoal</v>
      </c>
    </row>
    <row r="14557" spans="1:12" x14ac:dyDescent="0.3">
      <c r="A14557" s="286" t="str">
        <f t="shared" si="454"/>
        <v>2019</v>
      </c>
      <c r="B14557" s="265" t="s">
        <v>679</v>
      </c>
      <c r="C14557" s="265" t="s">
        <v>680</v>
      </c>
      <c r="D14557" s="72" t="str">
        <f t="shared" si="455"/>
        <v>dez/2019</v>
      </c>
      <c r="E14557" s="266">
        <v>43803</v>
      </c>
      <c r="F14557" s="265">
        <v>2324</v>
      </c>
      <c r="G14557" s="265" t="s">
        <v>284</v>
      </c>
      <c r="H14557" s="267" t="s">
        <v>2473</v>
      </c>
      <c r="I14557" s="267" t="s">
        <v>116</v>
      </c>
      <c r="J14557" s="268">
        <v>-34524.74</v>
      </c>
      <c r="K14557" s="79" t="str">
        <f>IFERROR(IFERROR(VLOOKUP(I14557,'DE-PARA'!B:D,3,0),VLOOKUP(I14557,'DE-PARA'!C:D,2,0)),"NÃO ENCONTRADO")</f>
        <v>Serviços</v>
      </c>
      <c r="L14557" s="56" t="str">
        <f>VLOOKUP(K14557,'Base -Receita-Despesa'!$B:$AS,1,FALSE)</f>
        <v>Serviços</v>
      </c>
    </row>
    <row r="14558" spans="1:12" x14ac:dyDescent="0.3">
      <c r="A14558" s="286" t="str">
        <f t="shared" si="454"/>
        <v>2019</v>
      </c>
      <c r="B14558" s="265" t="s">
        <v>679</v>
      </c>
      <c r="C14558" s="265" t="s">
        <v>680</v>
      </c>
      <c r="D14558" s="72" t="str">
        <f t="shared" si="455"/>
        <v>dez/2019</v>
      </c>
      <c r="E14558" s="266">
        <v>43803</v>
      </c>
      <c r="F14558" s="265" t="s">
        <v>209</v>
      </c>
      <c r="G14558" s="265" t="s">
        <v>284</v>
      </c>
      <c r="H14558" s="267" t="s">
        <v>295</v>
      </c>
      <c r="I14558" s="267" t="s">
        <v>130</v>
      </c>
      <c r="J14558" s="267">
        <v>-9.5</v>
      </c>
      <c r="K14558" s="79" t="str">
        <f>IFERROR(IFERROR(VLOOKUP(I14558,'DE-PARA'!B:D,3,0),VLOOKUP(I14558,'DE-PARA'!C:D,2,0)),"NÃO ENCONTRADO")</f>
        <v>Outras Saídas</v>
      </c>
      <c r="L14558" s="56" t="str">
        <f>VLOOKUP(K14558,'Base -Receita-Despesa'!$B:$AS,1,FALSE)</f>
        <v>Outras Saídas</v>
      </c>
    </row>
    <row r="14559" spans="1:12" x14ac:dyDescent="0.3">
      <c r="A14559" s="286" t="str">
        <f t="shared" si="454"/>
        <v>2019</v>
      </c>
      <c r="B14559" s="265" t="s">
        <v>679</v>
      </c>
      <c r="C14559" s="265" t="s">
        <v>680</v>
      </c>
      <c r="D14559" s="72" t="str">
        <f t="shared" si="455"/>
        <v>dez/2019</v>
      </c>
      <c r="E14559" s="266">
        <v>43803</v>
      </c>
      <c r="F14559" s="265" t="s">
        <v>209</v>
      </c>
      <c r="G14559" s="265" t="s">
        <v>284</v>
      </c>
      <c r="H14559" s="267" t="s">
        <v>295</v>
      </c>
      <c r="I14559" s="267" t="s">
        <v>130</v>
      </c>
      <c r="J14559" s="267">
        <v>-9.5</v>
      </c>
      <c r="K14559" s="79" t="str">
        <f>IFERROR(IFERROR(VLOOKUP(I14559,'DE-PARA'!B:D,3,0),VLOOKUP(I14559,'DE-PARA'!C:D,2,0)),"NÃO ENCONTRADO")</f>
        <v>Outras Saídas</v>
      </c>
      <c r="L14559" s="56" t="str">
        <f>VLOOKUP(K14559,'Base -Receita-Despesa'!$B:$AS,1,FALSE)</f>
        <v>Outras Saídas</v>
      </c>
    </row>
    <row r="14560" spans="1:12" x14ac:dyDescent="0.3">
      <c r="A14560" s="286" t="str">
        <f t="shared" si="454"/>
        <v>2019</v>
      </c>
      <c r="B14560" s="265" t="s">
        <v>679</v>
      </c>
      <c r="C14560" s="265" t="s">
        <v>680</v>
      </c>
      <c r="D14560" s="72" t="str">
        <f t="shared" si="455"/>
        <v>dez/2019</v>
      </c>
      <c r="E14560" s="266">
        <v>43803</v>
      </c>
      <c r="F14560" s="265" t="s">
        <v>209</v>
      </c>
      <c r="G14560" s="265" t="s">
        <v>284</v>
      </c>
      <c r="H14560" s="267" t="s">
        <v>295</v>
      </c>
      <c r="I14560" s="267" t="s">
        <v>130</v>
      </c>
      <c r="J14560" s="267">
        <v>-9.5</v>
      </c>
      <c r="K14560" s="79" t="str">
        <f>IFERROR(IFERROR(VLOOKUP(I14560,'DE-PARA'!B:D,3,0),VLOOKUP(I14560,'DE-PARA'!C:D,2,0)),"NÃO ENCONTRADO")</f>
        <v>Outras Saídas</v>
      </c>
      <c r="L14560" s="56" t="str">
        <f>VLOOKUP(K14560,'Base -Receita-Despesa'!$B:$AS,1,FALSE)</f>
        <v>Outras Saídas</v>
      </c>
    </row>
    <row r="14561" spans="1:12" x14ac:dyDescent="0.3">
      <c r="A14561" s="286" t="str">
        <f t="shared" si="454"/>
        <v>2019</v>
      </c>
      <c r="B14561" s="265" t="s">
        <v>679</v>
      </c>
      <c r="C14561" s="265" t="s">
        <v>680</v>
      </c>
      <c r="D14561" s="72" t="str">
        <f t="shared" si="455"/>
        <v>dez/2019</v>
      </c>
      <c r="E14561" s="266">
        <v>43803</v>
      </c>
      <c r="F14561" s="265" t="s">
        <v>209</v>
      </c>
      <c r="G14561" s="265" t="s">
        <v>284</v>
      </c>
      <c r="H14561" s="267" t="s">
        <v>295</v>
      </c>
      <c r="I14561" s="267" t="s">
        <v>130</v>
      </c>
      <c r="J14561" s="267">
        <v>-9.5</v>
      </c>
      <c r="K14561" s="79" t="str">
        <f>IFERROR(IFERROR(VLOOKUP(I14561,'DE-PARA'!B:D,3,0),VLOOKUP(I14561,'DE-PARA'!C:D,2,0)),"NÃO ENCONTRADO")</f>
        <v>Outras Saídas</v>
      </c>
      <c r="L14561" s="56" t="str">
        <f>VLOOKUP(K14561,'Base -Receita-Despesa'!$B:$AS,1,FALSE)</f>
        <v>Outras Saídas</v>
      </c>
    </row>
    <row r="14562" spans="1:12" x14ac:dyDescent="0.3">
      <c r="A14562" s="286" t="str">
        <f t="shared" si="454"/>
        <v>2019</v>
      </c>
      <c r="B14562" s="265" t="s">
        <v>679</v>
      </c>
      <c r="C14562" s="265" t="s">
        <v>680</v>
      </c>
      <c r="D14562" s="72" t="str">
        <f t="shared" si="455"/>
        <v>dez/2019</v>
      </c>
      <c r="E14562" s="266">
        <v>43803</v>
      </c>
      <c r="F14562" s="265" t="s">
        <v>209</v>
      </c>
      <c r="G14562" s="265" t="s">
        <v>284</v>
      </c>
      <c r="H14562" s="267" t="s">
        <v>295</v>
      </c>
      <c r="I14562" s="267" t="s">
        <v>130</v>
      </c>
      <c r="J14562" s="267">
        <v>-9.5</v>
      </c>
      <c r="K14562" s="79" t="str">
        <f>IFERROR(IFERROR(VLOOKUP(I14562,'DE-PARA'!B:D,3,0),VLOOKUP(I14562,'DE-PARA'!C:D,2,0)),"NÃO ENCONTRADO")</f>
        <v>Outras Saídas</v>
      </c>
      <c r="L14562" s="56" t="str">
        <f>VLOOKUP(K14562,'Base -Receita-Despesa'!$B:$AS,1,FALSE)</f>
        <v>Outras Saídas</v>
      </c>
    </row>
    <row r="14563" spans="1:12" x14ac:dyDescent="0.3">
      <c r="A14563" s="286" t="str">
        <f t="shared" si="454"/>
        <v>2019</v>
      </c>
      <c r="B14563" s="265" t="s">
        <v>679</v>
      </c>
      <c r="C14563" s="265" t="s">
        <v>680</v>
      </c>
      <c r="D14563" s="72" t="str">
        <f t="shared" si="455"/>
        <v>dez/2019</v>
      </c>
      <c r="E14563" s="266">
        <v>43803</v>
      </c>
      <c r="F14563" s="265" t="s">
        <v>209</v>
      </c>
      <c r="G14563" s="265" t="s">
        <v>284</v>
      </c>
      <c r="H14563" s="267" t="s">
        <v>295</v>
      </c>
      <c r="I14563" s="267" t="s">
        <v>130</v>
      </c>
      <c r="J14563" s="267">
        <v>-9.5</v>
      </c>
      <c r="K14563" s="79" t="str">
        <f>IFERROR(IFERROR(VLOOKUP(I14563,'DE-PARA'!B:D,3,0),VLOOKUP(I14563,'DE-PARA'!C:D,2,0)),"NÃO ENCONTRADO")</f>
        <v>Outras Saídas</v>
      </c>
      <c r="L14563" s="56" t="str">
        <f>VLOOKUP(K14563,'Base -Receita-Despesa'!$B:$AS,1,FALSE)</f>
        <v>Outras Saídas</v>
      </c>
    </row>
    <row r="14564" spans="1:12" x14ac:dyDescent="0.3">
      <c r="A14564" s="286" t="str">
        <f t="shared" si="454"/>
        <v>2019</v>
      </c>
      <c r="B14564" s="265" t="s">
        <v>679</v>
      </c>
      <c r="C14564" s="265" t="s">
        <v>680</v>
      </c>
      <c r="D14564" s="72" t="str">
        <f t="shared" si="455"/>
        <v>dez/2019</v>
      </c>
      <c r="E14564" s="266">
        <v>43803</v>
      </c>
      <c r="F14564" s="265" t="s">
        <v>209</v>
      </c>
      <c r="G14564" s="265" t="s">
        <v>284</v>
      </c>
      <c r="H14564" s="267" t="s">
        <v>295</v>
      </c>
      <c r="I14564" s="267" t="s">
        <v>130</v>
      </c>
      <c r="J14564" s="267">
        <v>-9.5</v>
      </c>
      <c r="K14564" s="79" t="str">
        <f>IFERROR(IFERROR(VLOOKUP(I14564,'DE-PARA'!B:D,3,0),VLOOKUP(I14564,'DE-PARA'!C:D,2,0)),"NÃO ENCONTRADO")</f>
        <v>Outras Saídas</v>
      </c>
      <c r="L14564" s="56" t="str">
        <f>VLOOKUP(K14564,'Base -Receita-Despesa'!$B:$AS,1,FALSE)</f>
        <v>Outras Saídas</v>
      </c>
    </row>
    <row r="14565" spans="1:12" x14ac:dyDescent="0.3">
      <c r="A14565" s="286" t="str">
        <f t="shared" si="454"/>
        <v>2019</v>
      </c>
      <c r="B14565" s="265" t="s">
        <v>679</v>
      </c>
      <c r="C14565" s="265" t="s">
        <v>680</v>
      </c>
      <c r="D14565" s="72" t="str">
        <f t="shared" si="455"/>
        <v>dez/2019</v>
      </c>
      <c r="E14565" s="266">
        <v>43803</v>
      </c>
      <c r="F14565" s="265" t="s">
        <v>209</v>
      </c>
      <c r="G14565" s="265" t="s">
        <v>284</v>
      </c>
      <c r="H14565" s="267" t="s">
        <v>295</v>
      </c>
      <c r="I14565" s="267" t="s">
        <v>130</v>
      </c>
      <c r="J14565" s="267">
        <v>-9.5</v>
      </c>
      <c r="K14565" s="79" t="str">
        <f>IFERROR(IFERROR(VLOOKUP(I14565,'DE-PARA'!B:D,3,0),VLOOKUP(I14565,'DE-PARA'!C:D,2,0)),"NÃO ENCONTRADO")</f>
        <v>Outras Saídas</v>
      </c>
      <c r="L14565" s="56" t="str">
        <f>VLOOKUP(K14565,'Base -Receita-Despesa'!$B:$AS,1,FALSE)</f>
        <v>Outras Saídas</v>
      </c>
    </row>
    <row r="14566" spans="1:12" x14ac:dyDescent="0.3">
      <c r="A14566" s="286" t="str">
        <f t="shared" si="454"/>
        <v>2019</v>
      </c>
      <c r="B14566" s="265" t="s">
        <v>679</v>
      </c>
      <c r="C14566" s="265" t="s">
        <v>680</v>
      </c>
      <c r="D14566" s="72" t="str">
        <f t="shared" si="455"/>
        <v>dez/2019</v>
      </c>
      <c r="E14566" s="266">
        <v>43803</v>
      </c>
      <c r="F14566" s="265" t="s">
        <v>209</v>
      </c>
      <c r="G14566" s="265" t="s">
        <v>284</v>
      </c>
      <c r="H14566" s="267" t="s">
        <v>295</v>
      </c>
      <c r="I14566" s="267" t="s">
        <v>130</v>
      </c>
      <c r="J14566" s="267">
        <v>-9.5</v>
      </c>
      <c r="K14566" s="79" t="str">
        <f>IFERROR(IFERROR(VLOOKUP(I14566,'DE-PARA'!B:D,3,0),VLOOKUP(I14566,'DE-PARA'!C:D,2,0)),"NÃO ENCONTRADO")</f>
        <v>Outras Saídas</v>
      </c>
      <c r="L14566" s="56" t="str">
        <f>VLOOKUP(K14566,'Base -Receita-Despesa'!$B:$AS,1,FALSE)</f>
        <v>Outras Saídas</v>
      </c>
    </row>
    <row r="14567" spans="1:12" x14ac:dyDescent="0.3">
      <c r="A14567" s="286" t="str">
        <f t="shared" si="454"/>
        <v>2019</v>
      </c>
      <c r="B14567" s="265" t="s">
        <v>679</v>
      </c>
      <c r="C14567" s="265" t="s">
        <v>680</v>
      </c>
      <c r="D14567" s="72" t="str">
        <f t="shared" si="455"/>
        <v>dez/2019</v>
      </c>
      <c r="E14567" s="266">
        <v>43803</v>
      </c>
      <c r="F14567" s="265" t="s">
        <v>209</v>
      </c>
      <c r="G14567" s="265" t="s">
        <v>284</v>
      </c>
      <c r="H14567" s="267" t="s">
        <v>295</v>
      </c>
      <c r="I14567" s="267" t="s">
        <v>130</v>
      </c>
      <c r="J14567" s="267">
        <v>-9.5</v>
      </c>
      <c r="K14567" s="79" t="str">
        <f>IFERROR(IFERROR(VLOOKUP(I14567,'DE-PARA'!B:D,3,0),VLOOKUP(I14567,'DE-PARA'!C:D,2,0)),"NÃO ENCONTRADO")</f>
        <v>Outras Saídas</v>
      </c>
      <c r="L14567" s="56" t="str">
        <f>VLOOKUP(K14567,'Base -Receita-Despesa'!$B:$AS,1,FALSE)</f>
        <v>Outras Saídas</v>
      </c>
    </row>
    <row r="14568" spans="1:12" x14ac:dyDescent="0.3">
      <c r="A14568" s="286" t="str">
        <f t="shared" si="454"/>
        <v>2019</v>
      </c>
      <c r="B14568" s="265" t="s">
        <v>679</v>
      </c>
      <c r="C14568" s="265" t="s">
        <v>680</v>
      </c>
      <c r="D14568" s="72" t="str">
        <f t="shared" si="455"/>
        <v>dez/2019</v>
      </c>
      <c r="E14568" s="266">
        <v>43803</v>
      </c>
      <c r="F14568" s="265" t="s">
        <v>209</v>
      </c>
      <c r="G14568" s="265" t="s">
        <v>284</v>
      </c>
      <c r="H14568" s="267" t="s">
        <v>295</v>
      </c>
      <c r="I14568" s="267" t="s">
        <v>130</v>
      </c>
      <c r="J14568" s="267">
        <v>-9.5</v>
      </c>
      <c r="K14568" s="79" t="str">
        <f>IFERROR(IFERROR(VLOOKUP(I14568,'DE-PARA'!B:D,3,0),VLOOKUP(I14568,'DE-PARA'!C:D,2,0)),"NÃO ENCONTRADO")</f>
        <v>Outras Saídas</v>
      </c>
      <c r="L14568" s="56" t="str">
        <f>VLOOKUP(K14568,'Base -Receita-Despesa'!$B:$AS,1,FALSE)</f>
        <v>Outras Saídas</v>
      </c>
    </row>
    <row r="14569" spans="1:12" x14ac:dyDescent="0.3">
      <c r="A14569" s="286" t="str">
        <f t="shared" si="454"/>
        <v>2019</v>
      </c>
      <c r="B14569" s="265" t="s">
        <v>679</v>
      </c>
      <c r="C14569" s="265" t="s">
        <v>680</v>
      </c>
      <c r="D14569" s="72" t="str">
        <f t="shared" si="455"/>
        <v>dez/2019</v>
      </c>
      <c r="E14569" s="266">
        <v>43803</v>
      </c>
      <c r="F14569" s="265" t="s">
        <v>209</v>
      </c>
      <c r="G14569" s="265" t="s">
        <v>284</v>
      </c>
      <c r="H14569" s="267" t="s">
        <v>295</v>
      </c>
      <c r="I14569" s="267" t="s">
        <v>130</v>
      </c>
      <c r="J14569" s="267">
        <v>-9.5</v>
      </c>
      <c r="K14569" s="79" t="str">
        <f>IFERROR(IFERROR(VLOOKUP(I14569,'DE-PARA'!B:D,3,0),VLOOKUP(I14569,'DE-PARA'!C:D,2,0)),"NÃO ENCONTRADO")</f>
        <v>Outras Saídas</v>
      </c>
      <c r="L14569" s="56" t="str">
        <f>VLOOKUP(K14569,'Base -Receita-Despesa'!$B:$AS,1,FALSE)</f>
        <v>Outras Saídas</v>
      </c>
    </row>
    <row r="14570" spans="1:12" x14ac:dyDescent="0.3">
      <c r="A14570" s="286" t="str">
        <f t="shared" si="454"/>
        <v>2019</v>
      </c>
      <c r="B14570" s="265" t="s">
        <v>679</v>
      </c>
      <c r="C14570" s="265" t="s">
        <v>680</v>
      </c>
      <c r="D14570" s="72" t="str">
        <f t="shared" si="455"/>
        <v>dez/2019</v>
      </c>
      <c r="E14570" s="266">
        <v>43803</v>
      </c>
      <c r="F14570" s="265" t="s">
        <v>209</v>
      </c>
      <c r="G14570" s="265" t="s">
        <v>284</v>
      </c>
      <c r="H14570" s="267" t="s">
        <v>295</v>
      </c>
      <c r="I14570" s="267" t="s">
        <v>130</v>
      </c>
      <c r="J14570" s="267">
        <v>-9.5</v>
      </c>
      <c r="K14570" s="79" t="str">
        <f>IFERROR(IFERROR(VLOOKUP(I14570,'DE-PARA'!B:D,3,0),VLOOKUP(I14570,'DE-PARA'!C:D,2,0)),"NÃO ENCONTRADO")</f>
        <v>Outras Saídas</v>
      </c>
      <c r="L14570" s="56" t="str">
        <f>VLOOKUP(K14570,'Base -Receita-Despesa'!$B:$AS,1,FALSE)</f>
        <v>Outras Saídas</v>
      </c>
    </row>
    <row r="14571" spans="1:12" x14ac:dyDescent="0.3">
      <c r="A14571" s="286" t="str">
        <f t="shared" si="454"/>
        <v>2019</v>
      </c>
      <c r="B14571" s="265" t="s">
        <v>679</v>
      </c>
      <c r="C14571" s="265" t="s">
        <v>680</v>
      </c>
      <c r="D14571" s="72" t="str">
        <f t="shared" si="455"/>
        <v>dez/2019</v>
      </c>
      <c r="E14571" s="266">
        <v>43803</v>
      </c>
      <c r="F14571" s="265" t="s">
        <v>209</v>
      </c>
      <c r="G14571" s="265" t="s">
        <v>284</v>
      </c>
      <c r="H14571" s="267" t="s">
        <v>295</v>
      </c>
      <c r="I14571" s="267" t="s">
        <v>130</v>
      </c>
      <c r="J14571" s="267">
        <v>-9.5</v>
      </c>
      <c r="K14571" s="79" t="str">
        <f>IFERROR(IFERROR(VLOOKUP(I14571,'DE-PARA'!B:D,3,0),VLOOKUP(I14571,'DE-PARA'!C:D,2,0)),"NÃO ENCONTRADO")</f>
        <v>Outras Saídas</v>
      </c>
      <c r="L14571" s="56" t="str">
        <f>VLOOKUP(K14571,'Base -Receita-Despesa'!$B:$AS,1,FALSE)</f>
        <v>Outras Saídas</v>
      </c>
    </row>
    <row r="14572" spans="1:12" x14ac:dyDescent="0.3">
      <c r="A14572" s="286" t="str">
        <f t="shared" si="454"/>
        <v>2019</v>
      </c>
      <c r="B14572" s="265" t="s">
        <v>679</v>
      </c>
      <c r="C14572" s="265" t="s">
        <v>680</v>
      </c>
      <c r="D14572" s="72" t="str">
        <f t="shared" si="455"/>
        <v>dez/2019</v>
      </c>
      <c r="E14572" s="266">
        <v>43803</v>
      </c>
      <c r="F14572" s="265" t="s">
        <v>209</v>
      </c>
      <c r="G14572" s="265" t="s">
        <v>284</v>
      </c>
      <c r="H14572" s="267" t="s">
        <v>295</v>
      </c>
      <c r="I14572" s="267" t="s">
        <v>130</v>
      </c>
      <c r="J14572" s="267">
        <v>-9.5</v>
      </c>
      <c r="K14572" s="79" t="str">
        <f>IFERROR(IFERROR(VLOOKUP(I14572,'DE-PARA'!B:D,3,0),VLOOKUP(I14572,'DE-PARA'!C:D,2,0)),"NÃO ENCONTRADO")</f>
        <v>Outras Saídas</v>
      </c>
      <c r="L14572" s="56" t="str">
        <f>VLOOKUP(K14572,'Base -Receita-Despesa'!$B:$AS,1,FALSE)</f>
        <v>Outras Saídas</v>
      </c>
    </row>
    <row r="14573" spans="1:12" x14ac:dyDescent="0.3">
      <c r="A14573" s="286" t="str">
        <f t="shared" si="454"/>
        <v>2019</v>
      </c>
      <c r="B14573" s="265" t="s">
        <v>679</v>
      </c>
      <c r="C14573" s="265" t="s">
        <v>680</v>
      </c>
      <c r="D14573" s="72" t="str">
        <f t="shared" si="455"/>
        <v>dez/2019</v>
      </c>
      <c r="E14573" s="266">
        <v>43803</v>
      </c>
      <c r="F14573" s="265" t="s">
        <v>209</v>
      </c>
      <c r="G14573" s="265" t="s">
        <v>284</v>
      </c>
      <c r="H14573" s="267" t="s">
        <v>295</v>
      </c>
      <c r="I14573" s="267" t="s">
        <v>130</v>
      </c>
      <c r="J14573" s="267">
        <v>-9.5</v>
      </c>
      <c r="K14573" s="79" t="str">
        <f>IFERROR(IFERROR(VLOOKUP(I14573,'DE-PARA'!B:D,3,0),VLOOKUP(I14573,'DE-PARA'!C:D,2,0)),"NÃO ENCONTRADO")</f>
        <v>Outras Saídas</v>
      </c>
      <c r="L14573" s="56" t="str">
        <f>VLOOKUP(K14573,'Base -Receita-Despesa'!$B:$AS,1,FALSE)</f>
        <v>Outras Saídas</v>
      </c>
    </row>
    <row r="14574" spans="1:12" x14ac:dyDescent="0.3">
      <c r="A14574" s="286" t="str">
        <f t="shared" si="454"/>
        <v>2019</v>
      </c>
      <c r="B14574" s="265" t="s">
        <v>679</v>
      </c>
      <c r="C14574" s="265" t="s">
        <v>680</v>
      </c>
      <c r="D14574" s="72" t="str">
        <f t="shared" si="455"/>
        <v>dez/2019</v>
      </c>
      <c r="E14574" s="266">
        <v>43803</v>
      </c>
      <c r="F14574" s="265" t="s">
        <v>209</v>
      </c>
      <c r="G14574" s="265" t="s">
        <v>284</v>
      </c>
      <c r="H14574" s="267" t="s">
        <v>295</v>
      </c>
      <c r="I14574" s="267" t="s">
        <v>130</v>
      </c>
      <c r="J14574" s="267">
        <v>-9.5</v>
      </c>
      <c r="K14574" s="79" t="str">
        <f>IFERROR(IFERROR(VLOOKUP(I14574,'DE-PARA'!B:D,3,0),VLOOKUP(I14574,'DE-PARA'!C:D,2,0)),"NÃO ENCONTRADO")</f>
        <v>Outras Saídas</v>
      </c>
      <c r="L14574" s="56" t="str">
        <f>VLOOKUP(K14574,'Base -Receita-Despesa'!$B:$AS,1,FALSE)</f>
        <v>Outras Saídas</v>
      </c>
    </row>
    <row r="14575" spans="1:12" x14ac:dyDescent="0.3">
      <c r="A14575" s="286" t="str">
        <f t="shared" si="454"/>
        <v>2019</v>
      </c>
      <c r="B14575" s="265" t="s">
        <v>679</v>
      </c>
      <c r="C14575" s="265" t="s">
        <v>680</v>
      </c>
      <c r="D14575" s="72" t="str">
        <f t="shared" si="455"/>
        <v>dez/2019</v>
      </c>
      <c r="E14575" s="266">
        <v>43803</v>
      </c>
      <c r="F14575" s="265" t="s">
        <v>209</v>
      </c>
      <c r="G14575" s="265" t="s">
        <v>284</v>
      </c>
      <c r="H14575" s="267" t="s">
        <v>295</v>
      </c>
      <c r="I14575" s="267" t="s">
        <v>130</v>
      </c>
      <c r="J14575" s="267">
        <v>-9.5</v>
      </c>
      <c r="K14575" s="79" t="str">
        <f>IFERROR(IFERROR(VLOOKUP(I14575,'DE-PARA'!B:D,3,0),VLOOKUP(I14575,'DE-PARA'!C:D,2,0)),"NÃO ENCONTRADO")</f>
        <v>Outras Saídas</v>
      </c>
      <c r="L14575" s="56" t="str">
        <f>VLOOKUP(K14575,'Base -Receita-Despesa'!$B:$AS,1,FALSE)</f>
        <v>Outras Saídas</v>
      </c>
    </row>
    <row r="14576" spans="1:12" x14ac:dyDescent="0.3">
      <c r="A14576" s="286" t="str">
        <f t="shared" si="454"/>
        <v>2019</v>
      </c>
      <c r="B14576" s="265" t="s">
        <v>679</v>
      </c>
      <c r="C14576" s="265" t="s">
        <v>680</v>
      </c>
      <c r="D14576" s="72" t="str">
        <f t="shared" si="455"/>
        <v>dez/2019</v>
      </c>
      <c r="E14576" s="266">
        <v>43803</v>
      </c>
      <c r="F14576" s="265" t="s">
        <v>209</v>
      </c>
      <c r="G14576" s="265" t="s">
        <v>284</v>
      </c>
      <c r="H14576" s="267" t="s">
        <v>295</v>
      </c>
      <c r="I14576" s="267" t="s">
        <v>130</v>
      </c>
      <c r="J14576" s="267">
        <v>-9.5</v>
      </c>
      <c r="K14576" s="79" t="str">
        <f>IFERROR(IFERROR(VLOOKUP(I14576,'DE-PARA'!B:D,3,0),VLOOKUP(I14576,'DE-PARA'!C:D,2,0)),"NÃO ENCONTRADO")</f>
        <v>Outras Saídas</v>
      </c>
      <c r="L14576" s="56" t="str">
        <f>VLOOKUP(K14576,'Base -Receita-Despesa'!$B:$AS,1,FALSE)</f>
        <v>Outras Saídas</v>
      </c>
    </row>
    <row r="14577" spans="1:12" x14ac:dyDescent="0.3">
      <c r="A14577" s="286" t="str">
        <f t="shared" si="454"/>
        <v>2019</v>
      </c>
      <c r="B14577" s="265" t="s">
        <v>679</v>
      </c>
      <c r="C14577" s="265" t="s">
        <v>680</v>
      </c>
      <c r="D14577" s="72" t="str">
        <f t="shared" si="455"/>
        <v>dez/2019</v>
      </c>
      <c r="E14577" s="266">
        <v>43803</v>
      </c>
      <c r="F14577" s="265" t="s">
        <v>202</v>
      </c>
      <c r="G14577" s="265" t="s">
        <v>284</v>
      </c>
      <c r="H14577" s="267" t="s">
        <v>203</v>
      </c>
      <c r="I14577" s="267" t="s">
        <v>289</v>
      </c>
      <c r="J14577" s="268">
        <v>549802.27</v>
      </c>
      <c r="K14577" s="79" t="str">
        <f>IFERROR(IFERROR(VLOOKUP(I14577,'DE-PARA'!B:D,3,0),VLOOKUP(I14577,'DE-PARA'!C:D,2,0)),"NÃO ENCONTRADO")</f>
        <v>Entrada Conta Aplicação (+)</v>
      </c>
      <c r="L14577" s="56" t="str">
        <f>VLOOKUP(K14577,'Base -Receita-Despesa'!$B:$AS,1,FALSE)</f>
        <v>ENTRADA CONTA APLICAÇÃO (+)</v>
      </c>
    </row>
    <row r="14578" spans="1:12" x14ac:dyDescent="0.3">
      <c r="A14578" s="286" t="str">
        <f t="shared" si="454"/>
        <v>2019</v>
      </c>
      <c r="B14578" s="265" t="s">
        <v>681</v>
      </c>
      <c r="C14578" s="265" t="s">
        <v>680</v>
      </c>
      <c r="D14578" s="72" t="str">
        <f t="shared" si="455"/>
        <v>dez/2019</v>
      </c>
      <c r="E14578" s="266">
        <v>43804</v>
      </c>
      <c r="F14578" s="265" t="s">
        <v>200</v>
      </c>
      <c r="G14578" s="265" t="s">
        <v>284</v>
      </c>
      <c r="H14578" s="267" t="s">
        <v>1875</v>
      </c>
      <c r="I14578" s="267" t="s">
        <v>123</v>
      </c>
      <c r="J14578" s="268">
        <v>-500000</v>
      </c>
      <c r="K14578" s="79" t="str">
        <f>IFERROR(IFERROR(VLOOKUP(I14578,'DE-PARA'!B:D,3,0),VLOOKUP(I14578,'DE-PARA'!C:D,2,0)),"NÃO ENCONTRADO")</f>
        <v>TEV – Transferências Entre Contas (Entradas)</v>
      </c>
      <c r="L14578" s="56" t="str">
        <f>VLOOKUP(K14578,'Base -Receita-Despesa'!$B:$AS,1,FALSE)</f>
        <v>TEV – Transferências Entre Contas (Entradas)</v>
      </c>
    </row>
    <row r="14579" spans="1:12" x14ac:dyDescent="0.3">
      <c r="A14579" s="286" t="str">
        <f t="shared" si="454"/>
        <v>2019</v>
      </c>
      <c r="B14579" s="265" t="s">
        <v>681</v>
      </c>
      <c r="C14579" s="265" t="s">
        <v>680</v>
      </c>
      <c r="D14579" s="72" t="str">
        <f t="shared" si="455"/>
        <v>dez/2019</v>
      </c>
      <c r="E14579" s="266">
        <v>43804</v>
      </c>
      <c r="F14579" s="265" t="s">
        <v>513</v>
      </c>
      <c r="G14579" s="265" t="s">
        <v>284</v>
      </c>
      <c r="H14579" s="267" t="s">
        <v>203</v>
      </c>
      <c r="I14579" s="267" t="s">
        <v>289</v>
      </c>
      <c r="J14579" s="268">
        <v>500000</v>
      </c>
      <c r="K14579" s="79" t="str">
        <f>IFERROR(IFERROR(VLOOKUP(I14579,'DE-PARA'!B:D,3,0),VLOOKUP(I14579,'DE-PARA'!C:D,2,0)),"NÃO ENCONTRADO")</f>
        <v>Entrada Conta Aplicação (+)</v>
      </c>
      <c r="L14579" s="56" t="str">
        <f>VLOOKUP(K14579,'Base -Receita-Despesa'!$B:$AS,1,FALSE)</f>
        <v>ENTRADA CONTA APLICAÇÃO (+)</v>
      </c>
    </row>
    <row r="14580" spans="1:12" x14ac:dyDescent="0.3">
      <c r="A14580" s="286" t="str">
        <f t="shared" si="454"/>
        <v>2019</v>
      </c>
      <c r="B14580" s="265" t="s">
        <v>679</v>
      </c>
      <c r="C14580" s="265" t="s">
        <v>680</v>
      </c>
      <c r="D14580" s="72" t="str">
        <f t="shared" si="455"/>
        <v>dez/2019</v>
      </c>
      <c r="E14580" s="266">
        <v>43804</v>
      </c>
      <c r="F14580" s="265" t="s">
        <v>200</v>
      </c>
      <c r="G14580" s="265" t="s">
        <v>284</v>
      </c>
      <c r="H14580" s="267" t="s">
        <v>1875</v>
      </c>
      <c r="I14580" s="267" t="s">
        <v>123</v>
      </c>
      <c r="J14580" s="268">
        <v>500000</v>
      </c>
      <c r="K14580" s="79" t="str">
        <f>IFERROR(IFERROR(VLOOKUP(I14580,'DE-PARA'!B:D,3,0),VLOOKUP(I14580,'DE-PARA'!C:D,2,0)),"NÃO ENCONTRADO")</f>
        <v>TEV – Transferências Entre Contas (Entradas)</v>
      </c>
      <c r="L14580" s="56" t="str">
        <f>VLOOKUP(K14580,'Base -Receita-Despesa'!$B:$AS,1,FALSE)</f>
        <v>TEV – Transferências Entre Contas (Entradas)</v>
      </c>
    </row>
    <row r="14581" spans="1:12" x14ac:dyDescent="0.3">
      <c r="A14581" s="286" t="str">
        <f t="shared" si="454"/>
        <v>2019</v>
      </c>
      <c r="B14581" s="265" t="s">
        <v>679</v>
      </c>
      <c r="C14581" s="265" t="s">
        <v>680</v>
      </c>
      <c r="D14581" s="72" t="str">
        <f t="shared" si="455"/>
        <v>dez/2019</v>
      </c>
      <c r="E14581" s="266">
        <v>43804</v>
      </c>
      <c r="F14581" s="265">
        <v>39192</v>
      </c>
      <c r="G14581" s="265" t="s">
        <v>284</v>
      </c>
      <c r="H14581" s="267" t="s">
        <v>2537</v>
      </c>
      <c r="I14581" s="207" t="s">
        <v>118</v>
      </c>
      <c r="J14581" s="268">
        <v>-3730.54</v>
      </c>
      <c r="K14581" s="79" t="str">
        <f>IFERROR(IFERROR(VLOOKUP(I14581,'DE-PARA'!B:D,3,0),VLOOKUP(I14581,'DE-PARA'!C:D,2,0)),"NÃO ENCONTRADO")</f>
        <v>Serviços</v>
      </c>
      <c r="L14581" s="56" t="str">
        <f>VLOOKUP(K14581,'Base -Receita-Despesa'!$B:$AS,1,FALSE)</f>
        <v>Serviços</v>
      </c>
    </row>
    <row r="14582" spans="1:12" x14ac:dyDescent="0.3">
      <c r="A14582" s="286" t="str">
        <f t="shared" si="454"/>
        <v>2019</v>
      </c>
      <c r="B14582" s="265" t="s">
        <v>679</v>
      </c>
      <c r="C14582" s="265" t="s">
        <v>680</v>
      </c>
      <c r="D14582" s="72" t="str">
        <f t="shared" si="455"/>
        <v>dez/2019</v>
      </c>
      <c r="E14582" s="266">
        <v>43804</v>
      </c>
      <c r="F14582" s="265">
        <v>10307</v>
      </c>
      <c r="G14582" s="265" t="s">
        <v>284</v>
      </c>
      <c r="H14582" s="267" t="s">
        <v>1598</v>
      </c>
      <c r="I14582" s="267" t="s">
        <v>266</v>
      </c>
      <c r="J14582" s="268">
        <v>-1327.27</v>
      </c>
      <c r="K14582" s="79" t="str">
        <f>IFERROR(IFERROR(VLOOKUP(I14582,'DE-PARA'!B:D,3,0),VLOOKUP(I14582,'DE-PARA'!C:D,2,0)),"NÃO ENCONTRADO")</f>
        <v>Serviços</v>
      </c>
      <c r="L14582" s="56" t="str">
        <f>VLOOKUP(K14582,'Base -Receita-Despesa'!$B:$AS,1,FALSE)</f>
        <v>Serviços</v>
      </c>
    </row>
    <row r="14583" spans="1:12" x14ac:dyDescent="0.3">
      <c r="A14583" s="286" t="str">
        <f t="shared" ref="A14583:A14646" si="456">IF(K14583="NÃO ENCONTRADO",0,RIGHT(D14583,4))</f>
        <v>2019</v>
      </c>
      <c r="B14583" s="265" t="s">
        <v>679</v>
      </c>
      <c r="C14583" s="265" t="s">
        <v>680</v>
      </c>
      <c r="D14583" s="72" t="str">
        <f t="shared" si="455"/>
        <v>dez/2019</v>
      </c>
      <c r="E14583" s="266">
        <v>43804</v>
      </c>
      <c r="F14583" s="265">
        <v>10307</v>
      </c>
      <c r="G14583" s="265" t="s">
        <v>284</v>
      </c>
      <c r="H14583" s="267" t="s">
        <v>1598</v>
      </c>
      <c r="I14583" s="267" t="s">
        <v>189</v>
      </c>
      <c r="J14583" s="267">
        <v>-69.459999999999994</v>
      </c>
      <c r="K14583" s="79" t="str">
        <f>IFERROR(IFERROR(VLOOKUP(I14583,'DE-PARA'!B:D,3,0),VLOOKUP(I14583,'DE-PARA'!C:D,2,0)),"NÃO ENCONTRADO")</f>
        <v>Outras Saídas</v>
      </c>
      <c r="L14583" s="56" t="str">
        <f>VLOOKUP(K14583,'Base -Receita-Despesa'!$B:$AS,1,FALSE)</f>
        <v>Outras Saídas</v>
      </c>
    </row>
    <row r="14584" spans="1:12" x14ac:dyDescent="0.3">
      <c r="A14584" s="286" t="str">
        <f t="shared" si="456"/>
        <v>2019</v>
      </c>
      <c r="B14584" s="265" t="s">
        <v>679</v>
      </c>
      <c r="C14584" s="265" t="s">
        <v>680</v>
      </c>
      <c r="D14584" s="72" t="str">
        <f t="shared" si="455"/>
        <v>dez/2019</v>
      </c>
      <c r="E14584" s="266">
        <v>43804</v>
      </c>
      <c r="F14584" s="265">
        <v>10132</v>
      </c>
      <c r="G14584" s="265" t="s">
        <v>284</v>
      </c>
      <c r="H14584" s="267" t="s">
        <v>1598</v>
      </c>
      <c r="I14584" s="267" t="s">
        <v>266</v>
      </c>
      <c r="J14584" s="268">
        <v>-1327.27</v>
      </c>
      <c r="K14584" s="79" t="str">
        <f>IFERROR(IFERROR(VLOOKUP(I14584,'DE-PARA'!B:D,3,0),VLOOKUP(I14584,'DE-PARA'!C:D,2,0)),"NÃO ENCONTRADO")</f>
        <v>Serviços</v>
      </c>
      <c r="L14584" s="56" t="str">
        <f>VLOOKUP(K14584,'Base -Receita-Despesa'!$B:$AS,1,FALSE)</f>
        <v>Serviços</v>
      </c>
    </row>
    <row r="14585" spans="1:12" x14ac:dyDescent="0.3">
      <c r="A14585" s="286" t="str">
        <f t="shared" si="456"/>
        <v>2019</v>
      </c>
      <c r="B14585" s="265" t="s">
        <v>679</v>
      </c>
      <c r="C14585" s="265" t="s">
        <v>680</v>
      </c>
      <c r="D14585" s="72" t="str">
        <f t="shared" si="455"/>
        <v>dez/2019</v>
      </c>
      <c r="E14585" s="266">
        <v>43804</v>
      </c>
      <c r="F14585" s="265">
        <v>10132</v>
      </c>
      <c r="G14585" s="265" t="s">
        <v>284</v>
      </c>
      <c r="H14585" s="267" t="s">
        <v>1598</v>
      </c>
      <c r="I14585" s="267" t="s">
        <v>189</v>
      </c>
      <c r="J14585" s="267">
        <v>-80.52</v>
      </c>
      <c r="K14585" s="79" t="str">
        <f>IFERROR(IFERROR(VLOOKUP(I14585,'DE-PARA'!B:D,3,0),VLOOKUP(I14585,'DE-PARA'!C:D,2,0)),"NÃO ENCONTRADO")</f>
        <v>Outras Saídas</v>
      </c>
      <c r="L14585" s="56" t="str">
        <f>VLOOKUP(K14585,'Base -Receita-Despesa'!$B:$AS,1,FALSE)</f>
        <v>Outras Saídas</v>
      </c>
    </row>
    <row r="14586" spans="1:12" x14ac:dyDescent="0.3">
      <c r="A14586" s="286" t="str">
        <f t="shared" si="456"/>
        <v>2019</v>
      </c>
      <c r="B14586" s="265" t="s">
        <v>679</v>
      </c>
      <c r="C14586" s="265" t="s">
        <v>680</v>
      </c>
      <c r="D14586" s="72" t="str">
        <f t="shared" si="455"/>
        <v>dez/2019</v>
      </c>
      <c r="E14586" s="266">
        <v>43804</v>
      </c>
      <c r="F14586" s="265">
        <v>22</v>
      </c>
      <c r="G14586" s="265" t="s">
        <v>284</v>
      </c>
      <c r="H14586" s="270" t="s">
        <v>1103</v>
      </c>
      <c r="I14586" s="270" t="s">
        <v>183</v>
      </c>
      <c r="J14586" s="267">
        <v>-500</v>
      </c>
      <c r="K14586" s="79" t="str">
        <f>IFERROR(IFERROR(VLOOKUP(I14586,'DE-PARA'!B:D,3,0),VLOOKUP(I14586,'DE-PARA'!C:D,2,0)),"NÃO ENCONTRADO")</f>
        <v>Aluguéis</v>
      </c>
      <c r="L14586" s="56" t="str">
        <f>VLOOKUP(K14586,'Base -Receita-Despesa'!$B:$AS,1,FALSE)</f>
        <v>Aluguéis</v>
      </c>
    </row>
    <row r="14587" spans="1:12" x14ac:dyDescent="0.3">
      <c r="A14587" s="286" t="str">
        <f t="shared" si="456"/>
        <v>2019</v>
      </c>
      <c r="B14587" s="265" t="s">
        <v>679</v>
      </c>
      <c r="C14587" s="265" t="s">
        <v>680</v>
      </c>
      <c r="D14587" s="72" t="str">
        <f t="shared" si="455"/>
        <v>dez/2019</v>
      </c>
      <c r="E14587" s="266">
        <v>43804</v>
      </c>
      <c r="F14587" s="265">
        <v>21</v>
      </c>
      <c r="G14587" s="265" t="s">
        <v>284</v>
      </c>
      <c r="H14587" s="270" t="s">
        <v>1103</v>
      </c>
      <c r="I14587" s="270" t="s">
        <v>183</v>
      </c>
      <c r="J14587" s="267">
        <v>-500</v>
      </c>
      <c r="K14587" s="79" t="str">
        <f>IFERROR(IFERROR(VLOOKUP(I14587,'DE-PARA'!B:D,3,0),VLOOKUP(I14587,'DE-PARA'!C:D,2,0)),"NÃO ENCONTRADO")</f>
        <v>Aluguéis</v>
      </c>
      <c r="L14587" s="56" t="str">
        <f>VLOOKUP(K14587,'Base -Receita-Despesa'!$B:$AS,1,FALSE)</f>
        <v>Aluguéis</v>
      </c>
    </row>
    <row r="14588" spans="1:12" x14ac:dyDescent="0.3">
      <c r="A14588" s="286" t="str">
        <f t="shared" si="456"/>
        <v>2019</v>
      </c>
      <c r="B14588" s="265" t="s">
        <v>679</v>
      </c>
      <c r="C14588" s="265" t="s">
        <v>680</v>
      </c>
      <c r="D14588" s="72" t="str">
        <f t="shared" si="455"/>
        <v>dez/2019</v>
      </c>
      <c r="E14588" s="266">
        <v>43804</v>
      </c>
      <c r="F14588" s="265">
        <v>20</v>
      </c>
      <c r="G14588" s="265" t="s">
        <v>284</v>
      </c>
      <c r="H14588" s="270" t="s">
        <v>1103</v>
      </c>
      <c r="I14588" s="270" t="s">
        <v>183</v>
      </c>
      <c r="J14588" s="267">
        <v>-500</v>
      </c>
      <c r="K14588" s="79" t="str">
        <f>IFERROR(IFERROR(VLOOKUP(I14588,'DE-PARA'!B:D,3,0),VLOOKUP(I14588,'DE-PARA'!C:D,2,0)),"NÃO ENCONTRADO")</f>
        <v>Aluguéis</v>
      </c>
      <c r="L14588" s="56" t="str">
        <f>VLOOKUP(K14588,'Base -Receita-Despesa'!$B:$AS,1,FALSE)</f>
        <v>Aluguéis</v>
      </c>
    </row>
    <row r="14589" spans="1:12" x14ac:dyDescent="0.3">
      <c r="A14589" s="286" t="str">
        <f t="shared" si="456"/>
        <v>2019</v>
      </c>
      <c r="B14589" s="265" t="s">
        <v>679</v>
      </c>
      <c r="C14589" s="265" t="s">
        <v>680</v>
      </c>
      <c r="D14589" s="72" t="str">
        <f t="shared" si="455"/>
        <v>dez/2019</v>
      </c>
      <c r="E14589" s="266">
        <v>43804</v>
      </c>
      <c r="F14589" s="265">
        <v>19</v>
      </c>
      <c r="G14589" s="265" t="s">
        <v>284</v>
      </c>
      <c r="H14589" s="270" t="s">
        <v>1103</v>
      </c>
      <c r="I14589" s="270" t="s">
        <v>183</v>
      </c>
      <c r="J14589" s="267">
        <v>-500</v>
      </c>
      <c r="K14589" s="79" t="str">
        <f>IFERROR(IFERROR(VLOOKUP(I14589,'DE-PARA'!B:D,3,0),VLOOKUP(I14589,'DE-PARA'!C:D,2,0)),"NÃO ENCONTRADO")</f>
        <v>Aluguéis</v>
      </c>
      <c r="L14589" s="56" t="str">
        <f>VLOOKUP(K14589,'Base -Receita-Despesa'!$B:$AS,1,FALSE)</f>
        <v>Aluguéis</v>
      </c>
    </row>
    <row r="14590" spans="1:12" x14ac:dyDescent="0.3">
      <c r="A14590" s="286" t="str">
        <f t="shared" si="456"/>
        <v>2019</v>
      </c>
      <c r="B14590" s="265" t="s">
        <v>679</v>
      </c>
      <c r="C14590" s="265" t="s">
        <v>680</v>
      </c>
      <c r="D14590" s="72" t="str">
        <f t="shared" si="455"/>
        <v>dez/2019</v>
      </c>
      <c r="E14590" s="266">
        <v>43804</v>
      </c>
      <c r="F14590" s="265">
        <v>18</v>
      </c>
      <c r="G14590" s="265" t="s">
        <v>284</v>
      </c>
      <c r="H14590" s="270" t="s">
        <v>1103</v>
      </c>
      <c r="I14590" s="270" t="s">
        <v>183</v>
      </c>
      <c r="J14590" s="267">
        <v>-500</v>
      </c>
      <c r="K14590" s="79" t="str">
        <f>IFERROR(IFERROR(VLOOKUP(I14590,'DE-PARA'!B:D,3,0),VLOOKUP(I14590,'DE-PARA'!C:D,2,0)),"NÃO ENCONTRADO")</f>
        <v>Aluguéis</v>
      </c>
      <c r="L14590" s="56" t="str">
        <f>VLOOKUP(K14590,'Base -Receita-Despesa'!$B:$AS,1,FALSE)</f>
        <v>Aluguéis</v>
      </c>
    </row>
    <row r="14591" spans="1:12" x14ac:dyDescent="0.3">
      <c r="A14591" s="286" t="str">
        <f t="shared" si="456"/>
        <v>2019</v>
      </c>
      <c r="B14591" s="265" t="s">
        <v>679</v>
      </c>
      <c r="C14591" s="265" t="s">
        <v>680</v>
      </c>
      <c r="D14591" s="72" t="str">
        <f t="shared" si="455"/>
        <v>dez/2019</v>
      </c>
      <c r="E14591" s="266">
        <v>43804</v>
      </c>
      <c r="F14591" s="265">
        <v>307</v>
      </c>
      <c r="G14591" s="265" t="s">
        <v>284</v>
      </c>
      <c r="H14591" s="267" t="s">
        <v>2328</v>
      </c>
      <c r="I14591" s="267" t="s">
        <v>163</v>
      </c>
      <c r="J14591" s="268">
        <v>-3220</v>
      </c>
      <c r="K14591" s="79" t="str">
        <f>IFERROR(IFERROR(VLOOKUP(I14591,'DE-PARA'!B:D,3,0),VLOOKUP(I14591,'DE-PARA'!C:D,2,0)),"NÃO ENCONTRADO")</f>
        <v>Serviços</v>
      </c>
      <c r="L14591" s="56" t="str">
        <f>VLOOKUP(K14591,'Base -Receita-Despesa'!$B:$AS,1,FALSE)</f>
        <v>Serviços</v>
      </c>
    </row>
    <row r="14592" spans="1:12" x14ac:dyDescent="0.3">
      <c r="A14592" s="286" t="str">
        <f t="shared" si="456"/>
        <v>2019</v>
      </c>
      <c r="B14592" s="265" t="s">
        <v>679</v>
      </c>
      <c r="C14592" s="265" t="s">
        <v>680</v>
      </c>
      <c r="D14592" s="72" t="str">
        <f t="shared" si="455"/>
        <v>dez/2019</v>
      </c>
      <c r="E14592" s="266">
        <v>43804</v>
      </c>
      <c r="F14592" s="265">
        <v>273</v>
      </c>
      <c r="G14592" s="265" t="s">
        <v>284</v>
      </c>
      <c r="H14592" s="267" t="s">
        <v>2163</v>
      </c>
      <c r="I14592" s="267" t="s">
        <v>167</v>
      </c>
      <c r="J14592" s="268">
        <v>-2431.1</v>
      </c>
      <c r="K14592" s="79" t="str">
        <f>IFERROR(IFERROR(VLOOKUP(I14592,'DE-PARA'!B:D,3,0),VLOOKUP(I14592,'DE-PARA'!C:D,2,0)),"NÃO ENCONTRADO")</f>
        <v>Materiais</v>
      </c>
      <c r="L14592" s="56" t="str">
        <f>VLOOKUP(K14592,'Base -Receita-Despesa'!$B:$AS,1,FALSE)</f>
        <v>Materiais</v>
      </c>
    </row>
    <row r="14593" spans="1:12" x14ac:dyDescent="0.3">
      <c r="A14593" s="286" t="str">
        <f t="shared" si="456"/>
        <v>2019</v>
      </c>
      <c r="B14593" s="265" t="s">
        <v>679</v>
      </c>
      <c r="C14593" s="265" t="s">
        <v>680</v>
      </c>
      <c r="D14593" s="72" t="str">
        <f t="shared" si="455"/>
        <v>dez/2019</v>
      </c>
      <c r="E14593" s="266">
        <v>43804</v>
      </c>
      <c r="F14593" s="265">
        <v>2019889</v>
      </c>
      <c r="G14593" s="265" t="s">
        <v>284</v>
      </c>
      <c r="H14593" s="267" t="s">
        <v>2062</v>
      </c>
      <c r="I14593" s="267" t="s">
        <v>134</v>
      </c>
      <c r="J14593" s="268">
        <v>-3930.97</v>
      </c>
      <c r="K14593" s="79" t="str">
        <f>IFERROR(IFERROR(VLOOKUP(I14593,'DE-PARA'!B:D,3,0),VLOOKUP(I14593,'DE-PARA'!C:D,2,0)),"NÃO ENCONTRADO")</f>
        <v>Serviços</v>
      </c>
      <c r="L14593" s="56" t="str">
        <f>VLOOKUP(K14593,'Base -Receita-Despesa'!$B:$AS,1,FALSE)</f>
        <v>Serviços</v>
      </c>
    </row>
    <row r="14594" spans="1:12" x14ac:dyDescent="0.3">
      <c r="A14594" s="286" t="str">
        <f t="shared" si="456"/>
        <v>2019</v>
      </c>
      <c r="B14594" s="265" t="s">
        <v>679</v>
      </c>
      <c r="C14594" s="265" t="s">
        <v>680</v>
      </c>
      <c r="D14594" s="72" t="str">
        <f t="shared" si="455"/>
        <v>dez/2019</v>
      </c>
      <c r="E14594" s="266">
        <v>43804</v>
      </c>
      <c r="F14594" s="265">
        <v>105365</v>
      </c>
      <c r="G14594" s="265" t="s">
        <v>284</v>
      </c>
      <c r="H14594" s="267" t="s">
        <v>1702</v>
      </c>
      <c r="I14594" s="267" t="s">
        <v>150</v>
      </c>
      <c r="J14594" s="268">
        <v>-6819.77</v>
      </c>
      <c r="K14594" s="79" t="str">
        <f>IFERROR(IFERROR(VLOOKUP(I14594,'DE-PARA'!B:D,3,0),VLOOKUP(I14594,'DE-PARA'!C:D,2,0)),"NÃO ENCONTRADO")</f>
        <v>Serviços</v>
      </c>
      <c r="L14594" s="56" t="str">
        <f>VLOOKUP(K14594,'Base -Receita-Despesa'!$B:$AS,1,FALSE)</f>
        <v>Serviços</v>
      </c>
    </row>
    <row r="14595" spans="1:12" x14ac:dyDescent="0.3">
      <c r="A14595" s="286" t="str">
        <f t="shared" si="456"/>
        <v>2019</v>
      </c>
      <c r="B14595" s="265" t="s">
        <v>679</v>
      </c>
      <c r="C14595" s="265" t="s">
        <v>680</v>
      </c>
      <c r="D14595" s="72" t="str">
        <f t="shared" si="455"/>
        <v>dez/2019</v>
      </c>
      <c r="E14595" s="266">
        <v>43804</v>
      </c>
      <c r="F14595" s="265">
        <v>105365</v>
      </c>
      <c r="G14595" s="265" t="s">
        <v>284</v>
      </c>
      <c r="H14595" s="267" t="s">
        <v>1702</v>
      </c>
      <c r="I14595" s="267" t="s">
        <v>189</v>
      </c>
      <c r="J14595" s="267">
        <v>-227.32</v>
      </c>
      <c r="K14595" s="79" t="str">
        <f>IFERROR(IFERROR(VLOOKUP(I14595,'DE-PARA'!B:D,3,0),VLOOKUP(I14595,'DE-PARA'!C:D,2,0)),"NÃO ENCONTRADO")</f>
        <v>Outras Saídas</v>
      </c>
      <c r="L14595" s="56" t="str">
        <f>VLOOKUP(K14595,'Base -Receita-Despesa'!$B:$AS,1,FALSE)</f>
        <v>Outras Saídas</v>
      </c>
    </row>
    <row r="14596" spans="1:12" x14ac:dyDescent="0.3">
      <c r="A14596" s="286" t="str">
        <f t="shared" si="456"/>
        <v>2019</v>
      </c>
      <c r="B14596" s="205" t="s">
        <v>679</v>
      </c>
      <c r="C14596" s="205" t="s">
        <v>680</v>
      </c>
      <c r="D14596" s="72" t="str">
        <f t="shared" ref="D14596:D14659" si="457">TEXT(E14596,"mmm/aaaa")</f>
        <v>dez/2019</v>
      </c>
      <c r="E14596" s="206">
        <v>43804</v>
      </c>
      <c r="F14596" s="205">
        <v>1322071</v>
      </c>
      <c r="G14596" s="205" t="s">
        <v>284</v>
      </c>
      <c r="H14596" s="207" t="s">
        <v>2169</v>
      </c>
      <c r="I14596" s="207" t="s">
        <v>188</v>
      </c>
      <c r="J14596" s="207">
        <v>-100</v>
      </c>
      <c r="K14596" s="79" t="str">
        <f>IFERROR(IFERROR(VLOOKUP(I14596,'DE-PARA'!B:D,3,0),VLOOKUP(I14596,'DE-PARA'!C:D,2,0)),"NÃO ENCONTRADO")</f>
        <v>Tributos, Taxas e Contribuições</v>
      </c>
      <c r="L14596" s="56" t="str">
        <f>VLOOKUP(K14596,'Base -Receita-Despesa'!$B:$AS,1,FALSE)</f>
        <v>Tributos, Taxas e Contribuições</v>
      </c>
    </row>
    <row r="14597" spans="1:12" x14ac:dyDescent="0.3">
      <c r="A14597" s="286" t="str">
        <f t="shared" si="456"/>
        <v>2019</v>
      </c>
      <c r="B14597" s="205" t="s">
        <v>679</v>
      </c>
      <c r="C14597" s="205" t="s">
        <v>680</v>
      </c>
      <c r="D14597" s="72" t="str">
        <f t="shared" si="457"/>
        <v>dez/2019</v>
      </c>
      <c r="E14597" s="206">
        <v>43804</v>
      </c>
      <c r="F14597" s="205">
        <v>391647</v>
      </c>
      <c r="G14597" s="205" t="s">
        <v>284</v>
      </c>
      <c r="H14597" s="207" t="s">
        <v>1027</v>
      </c>
      <c r="I14597" s="207" t="s">
        <v>242</v>
      </c>
      <c r="J14597" s="207">
        <v>-165.43</v>
      </c>
      <c r="K14597" s="79" t="str">
        <f>IFERROR(IFERROR(VLOOKUP(I14597,'DE-PARA'!B:D,3,0),VLOOKUP(I14597,'DE-PARA'!C:D,2,0)),"NÃO ENCONTRADO")</f>
        <v>Materiais</v>
      </c>
      <c r="L14597" s="56" t="str">
        <f>VLOOKUP(K14597,'Base -Receita-Despesa'!$B:$AS,1,FALSE)</f>
        <v>Materiais</v>
      </c>
    </row>
    <row r="14598" spans="1:12" x14ac:dyDescent="0.3">
      <c r="A14598" s="286" t="str">
        <f t="shared" si="456"/>
        <v>2019</v>
      </c>
      <c r="B14598" s="205" t="s">
        <v>679</v>
      </c>
      <c r="C14598" s="205" t="s">
        <v>680</v>
      </c>
      <c r="D14598" s="72" t="str">
        <f t="shared" si="457"/>
        <v>dez/2019</v>
      </c>
      <c r="E14598" s="206">
        <v>43804</v>
      </c>
      <c r="F14598" s="205">
        <v>391665</v>
      </c>
      <c r="G14598" s="205" t="s">
        <v>284</v>
      </c>
      <c r="H14598" s="207" t="s">
        <v>1027</v>
      </c>
      <c r="I14598" s="207" t="s">
        <v>242</v>
      </c>
      <c r="J14598" s="207">
        <v>-177.84</v>
      </c>
      <c r="K14598" s="79" t="str">
        <f>IFERROR(IFERROR(VLOOKUP(I14598,'DE-PARA'!B:D,3,0),VLOOKUP(I14598,'DE-PARA'!C:D,2,0)),"NÃO ENCONTRADO")</f>
        <v>Materiais</v>
      </c>
      <c r="L14598" s="56" t="str">
        <f>VLOOKUP(K14598,'Base -Receita-Despesa'!$B:$AS,1,FALSE)</f>
        <v>Materiais</v>
      </c>
    </row>
    <row r="14599" spans="1:12" x14ac:dyDescent="0.3">
      <c r="A14599" s="286" t="str">
        <f t="shared" si="456"/>
        <v>2019</v>
      </c>
      <c r="B14599" s="205" t="s">
        <v>679</v>
      </c>
      <c r="C14599" s="205" t="s">
        <v>680</v>
      </c>
      <c r="D14599" s="72" t="str">
        <f t="shared" si="457"/>
        <v>dez/2019</v>
      </c>
      <c r="E14599" s="206">
        <v>43804</v>
      </c>
      <c r="F14599" s="205">
        <v>391644</v>
      </c>
      <c r="G14599" s="205" t="s">
        <v>284</v>
      </c>
      <c r="H14599" s="207" t="s">
        <v>1027</v>
      </c>
      <c r="I14599" s="207" t="s">
        <v>242</v>
      </c>
      <c r="J14599" s="207">
        <v>-266.52</v>
      </c>
      <c r="K14599" s="79" t="str">
        <f>IFERROR(IFERROR(VLOOKUP(I14599,'DE-PARA'!B:D,3,0),VLOOKUP(I14599,'DE-PARA'!C:D,2,0)),"NÃO ENCONTRADO")</f>
        <v>Materiais</v>
      </c>
      <c r="L14599" s="56" t="str">
        <f>VLOOKUP(K14599,'Base -Receita-Despesa'!$B:$AS,1,FALSE)</f>
        <v>Materiais</v>
      </c>
    </row>
    <row r="14600" spans="1:12" x14ac:dyDescent="0.3">
      <c r="A14600" s="286" t="str">
        <f t="shared" si="456"/>
        <v>2019</v>
      </c>
      <c r="B14600" s="205" t="s">
        <v>679</v>
      </c>
      <c r="C14600" s="205" t="s">
        <v>680</v>
      </c>
      <c r="D14600" s="72" t="str">
        <f t="shared" si="457"/>
        <v>dez/2019</v>
      </c>
      <c r="E14600" s="206">
        <v>43804</v>
      </c>
      <c r="F14600" s="205">
        <v>391650</v>
      </c>
      <c r="G14600" s="205" t="s">
        <v>284</v>
      </c>
      <c r="H14600" s="207" t="s">
        <v>1027</v>
      </c>
      <c r="I14600" s="207" t="s">
        <v>242</v>
      </c>
      <c r="J14600" s="207">
        <v>-247.93</v>
      </c>
      <c r="K14600" s="79" t="str">
        <f>IFERROR(IFERROR(VLOOKUP(I14600,'DE-PARA'!B:D,3,0),VLOOKUP(I14600,'DE-PARA'!C:D,2,0)),"NÃO ENCONTRADO")</f>
        <v>Materiais</v>
      </c>
      <c r="L14600" s="56" t="str">
        <f>VLOOKUP(K14600,'Base -Receita-Despesa'!$B:$AS,1,FALSE)</f>
        <v>Materiais</v>
      </c>
    </row>
    <row r="14601" spans="1:12" x14ac:dyDescent="0.3">
      <c r="A14601" s="286" t="str">
        <f t="shared" si="456"/>
        <v>2019</v>
      </c>
      <c r="B14601" s="205" t="s">
        <v>679</v>
      </c>
      <c r="C14601" s="205" t="s">
        <v>680</v>
      </c>
      <c r="D14601" s="72" t="str">
        <f t="shared" si="457"/>
        <v>dez/2019</v>
      </c>
      <c r="E14601" s="206">
        <v>43804</v>
      </c>
      <c r="F14601" s="205">
        <v>391641</v>
      </c>
      <c r="G14601" s="205" t="s">
        <v>284</v>
      </c>
      <c r="H14601" s="207" t="s">
        <v>1027</v>
      </c>
      <c r="I14601" s="207" t="s">
        <v>242</v>
      </c>
      <c r="J14601" s="207">
        <v>-391.81</v>
      </c>
      <c r="K14601" s="79" t="str">
        <f>IFERROR(IFERROR(VLOOKUP(I14601,'DE-PARA'!B:D,3,0),VLOOKUP(I14601,'DE-PARA'!C:D,2,0)),"NÃO ENCONTRADO")</f>
        <v>Materiais</v>
      </c>
      <c r="L14601" s="56" t="str">
        <f>VLOOKUP(K14601,'Base -Receita-Despesa'!$B:$AS,1,FALSE)</f>
        <v>Materiais</v>
      </c>
    </row>
    <row r="14602" spans="1:12" x14ac:dyDescent="0.3">
      <c r="A14602" s="286" t="str">
        <f t="shared" si="456"/>
        <v>2019</v>
      </c>
      <c r="B14602" s="205" t="s">
        <v>679</v>
      </c>
      <c r="C14602" s="205" t="s">
        <v>680</v>
      </c>
      <c r="D14602" s="72" t="str">
        <f t="shared" si="457"/>
        <v>dez/2019</v>
      </c>
      <c r="E14602" s="206">
        <v>43804</v>
      </c>
      <c r="F14602" s="205">
        <v>391671</v>
      </c>
      <c r="G14602" s="205" t="s">
        <v>284</v>
      </c>
      <c r="H14602" s="207" t="s">
        <v>1027</v>
      </c>
      <c r="I14602" s="207" t="s">
        <v>242</v>
      </c>
      <c r="J14602" s="207">
        <v>-583.29999999999995</v>
      </c>
      <c r="K14602" s="79" t="str">
        <f>IFERROR(IFERROR(VLOOKUP(I14602,'DE-PARA'!B:D,3,0),VLOOKUP(I14602,'DE-PARA'!C:D,2,0)),"NÃO ENCONTRADO")</f>
        <v>Materiais</v>
      </c>
      <c r="L14602" s="56" t="str">
        <f>VLOOKUP(K14602,'Base -Receita-Despesa'!$B:$AS,1,FALSE)</f>
        <v>Materiais</v>
      </c>
    </row>
    <row r="14603" spans="1:12" x14ac:dyDescent="0.3">
      <c r="A14603" s="286" t="str">
        <f t="shared" si="456"/>
        <v>2019</v>
      </c>
      <c r="B14603" s="205" t="s">
        <v>679</v>
      </c>
      <c r="C14603" s="205" t="s">
        <v>680</v>
      </c>
      <c r="D14603" s="72" t="str">
        <f t="shared" si="457"/>
        <v>dez/2019</v>
      </c>
      <c r="E14603" s="206">
        <v>43804</v>
      </c>
      <c r="F14603" s="205">
        <v>391645</v>
      </c>
      <c r="G14603" s="205" t="s">
        <v>284</v>
      </c>
      <c r="H14603" s="207" t="s">
        <v>1027</v>
      </c>
      <c r="I14603" s="207" t="s">
        <v>242</v>
      </c>
      <c r="J14603" s="207">
        <v>-651.26</v>
      </c>
      <c r="K14603" s="79" t="str">
        <f>IFERROR(IFERROR(VLOOKUP(I14603,'DE-PARA'!B:D,3,0),VLOOKUP(I14603,'DE-PARA'!C:D,2,0)),"NÃO ENCONTRADO")</f>
        <v>Materiais</v>
      </c>
      <c r="L14603" s="56" t="str">
        <f>VLOOKUP(K14603,'Base -Receita-Despesa'!$B:$AS,1,FALSE)</f>
        <v>Materiais</v>
      </c>
    </row>
    <row r="14604" spans="1:12" x14ac:dyDescent="0.3">
      <c r="A14604" s="286" t="str">
        <f t="shared" si="456"/>
        <v>2019</v>
      </c>
      <c r="B14604" s="205" t="s">
        <v>679</v>
      </c>
      <c r="C14604" s="205" t="s">
        <v>680</v>
      </c>
      <c r="D14604" s="72" t="str">
        <f t="shared" si="457"/>
        <v>dez/2019</v>
      </c>
      <c r="E14604" s="206">
        <v>43804</v>
      </c>
      <c r="F14604" s="205">
        <v>391653</v>
      </c>
      <c r="G14604" s="205" t="s">
        <v>284</v>
      </c>
      <c r="H14604" s="207" t="s">
        <v>1027</v>
      </c>
      <c r="I14604" s="207" t="s">
        <v>242</v>
      </c>
      <c r="J14604" s="207">
        <v>-842.92</v>
      </c>
      <c r="K14604" s="79" t="str">
        <f>IFERROR(IFERROR(VLOOKUP(I14604,'DE-PARA'!B:D,3,0),VLOOKUP(I14604,'DE-PARA'!C:D,2,0)),"NÃO ENCONTRADO")</f>
        <v>Materiais</v>
      </c>
      <c r="L14604" s="56" t="str">
        <f>VLOOKUP(K14604,'Base -Receita-Despesa'!$B:$AS,1,FALSE)</f>
        <v>Materiais</v>
      </c>
    </row>
    <row r="14605" spans="1:12" x14ac:dyDescent="0.3">
      <c r="A14605" s="286" t="str">
        <f t="shared" si="456"/>
        <v>2019</v>
      </c>
      <c r="B14605" s="205" t="s">
        <v>679</v>
      </c>
      <c r="C14605" s="205" t="s">
        <v>680</v>
      </c>
      <c r="D14605" s="72" t="str">
        <f t="shared" si="457"/>
        <v>dez/2019</v>
      </c>
      <c r="E14605" s="206">
        <v>43804</v>
      </c>
      <c r="F14605" s="205">
        <v>391667</v>
      </c>
      <c r="G14605" s="205" t="s">
        <v>284</v>
      </c>
      <c r="H14605" s="207" t="s">
        <v>1027</v>
      </c>
      <c r="I14605" s="207" t="s">
        <v>242</v>
      </c>
      <c r="J14605" s="207">
        <v>-842.92</v>
      </c>
      <c r="K14605" s="79" t="str">
        <f>IFERROR(IFERROR(VLOOKUP(I14605,'DE-PARA'!B:D,3,0),VLOOKUP(I14605,'DE-PARA'!C:D,2,0)),"NÃO ENCONTRADO")</f>
        <v>Materiais</v>
      </c>
      <c r="L14605" s="56" t="str">
        <f>VLOOKUP(K14605,'Base -Receita-Despesa'!$B:$AS,1,FALSE)</f>
        <v>Materiais</v>
      </c>
    </row>
    <row r="14606" spans="1:12" x14ac:dyDescent="0.3">
      <c r="A14606" s="286" t="str">
        <f t="shared" si="456"/>
        <v>2019</v>
      </c>
      <c r="B14606" s="205" t="s">
        <v>679</v>
      </c>
      <c r="C14606" s="205" t="s">
        <v>680</v>
      </c>
      <c r="D14606" s="72" t="str">
        <f t="shared" si="457"/>
        <v>dez/2019</v>
      </c>
      <c r="E14606" s="206">
        <v>43804</v>
      </c>
      <c r="F14606" s="205">
        <v>391658</v>
      </c>
      <c r="G14606" s="205" t="s">
        <v>284</v>
      </c>
      <c r="H14606" s="207" t="s">
        <v>1027</v>
      </c>
      <c r="I14606" s="207" t="s">
        <v>242</v>
      </c>
      <c r="J14606" s="207">
        <v>-842.92</v>
      </c>
      <c r="K14606" s="79" t="str">
        <f>IFERROR(IFERROR(VLOOKUP(I14606,'DE-PARA'!B:D,3,0),VLOOKUP(I14606,'DE-PARA'!C:D,2,0)),"NÃO ENCONTRADO")</f>
        <v>Materiais</v>
      </c>
      <c r="L14606" s="56" t="str">
        <f>VLOOKUP(K14606,'Base -Receita-Despesa'!$B:$AS,1,FALSE)</f>
        <v>Materiais</v>
      </c>
    </row>
    <row r="14607" spans="1:12" x14ac:dyDescent="0.3">
      <c r="A14607" s="286" t="str">
        <f t="shared" si="456"/>
        <v>2019</v>
      </c>
      <c r="B14607" s="205" t="s">
        <v>679</v>
      </c>
      <c r="C14607" s="205" t="s">
        <v>680</v>
      </c>
      <c r="D14607" s="72" t="str">
        <f t="shared" si="457"/>
        <v>dez/2019</v>
      </c>
      <c r="E14607" s="206">
        <v>43804</v>
      </c>
      <c r="F14607" s="205">
        <v>391643</v>
      </c>
      <c r="G14607" s="205" t="s">
        <v>284</v>
      </c>
      <c r="H14607" s="207" t="s">
        <v>1027</v>
      </c>
      <c r="I14607" s="207" t="s">
        <v>242</v>
      </c>
      <c r="J14607" s="208">
        <v>-1008</v>
      </c>
      <c r="K14607" s="79" t="str">
        <f>IFERROR(IFERROR(VLOOKUP(I14607,'DE-PARA'!B:D,3,0),VLOOKUP(I14607,'DE-PARA'!C:D,2,0)),"NÃO ENCONTRADO")</f>
        <v>Materiais</v>
      </c>
      <c r="L14607" s="56" t="str">
        <f>VLOOKUP(K14607,'Base -Receita-Despesa'!$B:$AS,1,FALSE)</f>
        <v>Materiais</v>
      </c>
    </row>
    <row r="14608" spans="1:12" x14ac:dyDescent="0.3">
      <c r="A14608" s="286" t="str">
        <f t="shared" si="456"/>
        <v>2019</v>
      </c>
      <c r="B14608" s="205" t="s">
        <v>679</v>
      </c>
      <c r="C14608" s="205" t="s">
        <v>680</v>
      </c>
      <c r="D14608" s="72" t="str">
        <f t="shared" si="457"/>
        <v>dez/2019</v>
      </c>
      <c r="E14608" s="206">
        <v>43804</v>
      </c>
      <c r="F14608" s="205">
        <v>391662</v>
      </c>
      <c r="G14608" s="205" t="s">
        <v>284</v>
      </c>
      <c r="H14608" s="207" t="s">
        <v>1027</v>
      </c>
      <c r="I14608" s="207" t="s">
        <v>242</v>
      </c>
      <c r="J14608" s="207">
        <v>-986.75</v>
      </c>
      <c r="K14608" s="79" t="str">
        <f>IFERROR(IFERROR(VLOOKUP(I14608,'DE-PARA'!B:D,3,0),VLOOKUP(I14608,'DE-PARA'!C:D,2,0)),"NÃO ENCONTRADO")</f>
        <v>Materiais</v>
      </c>
      <c r="L14608" s="56" t="str">
        <f>VLOOKUP(K14608,'Base -Receita-Despesa'!$B:$AS,1,FALSE)</f>
        <v>Materiais</v>
      </c>
    </row>
    <row r="14609" spans="1:12" x14ac:dyDescent="0.3">
      <c r="A14609" s="286" t="str">
        <f t="shared" si="456"/>
        <v>2019</v>
      </c>
      <c r="B14609" s="205" t="s">
        <v>679</v>
      </c>
      <c r="C14609" s="205" t="s">
        <v>680</v>
      </c>
      <c r="D14609" s="72" t="str">
        <f t="shared" si="457"/>
        <v>dez/2019</v>
      </c>
      <c r="E14609" s="206">
        <v>43804</v>
      </c>
      <c r="F14609" s="205">
        <v>391666</v>
      </c>
      <c r="G14609" s="205" t="s">
        <v>284</v>
      </c>
      <c r="H14609" s="207" t="s">
        <v>1027</v>
      </c>
      <c r="I14609" s="207" t="s">
        <v>242</v>
      </c>
      <c r="J14609" s="208">
        <v>-1166.5999999999999</v>
      </c>
      <c r="K14609" s="79" t="str">
        <f>IFERROR(IFERROR(VLOOKUP(I14609,'DE-PARA'!B:D,3,0),VLOOKUP(I14609,'DE-PARA'!C:D,2,0)),"NÃO ENCONTRADO")</f>
        <v>Materiais</v>
      </c>
      <c r="L14609" s="56" t="str">
        <f>VLOOKUP(K14609,'Base -Receita-Despesa'!$B:$AS,1,FALSE)</f>
        <v>Materiais</v>
      </c>
    </row>
    <row r="14610" spans="1:12" x14ac:dyDescent="0.3">
      <c r="A14610" s="286" t="str">
        <f t="shared" si="456"/>
        <v>2019</v>
      </c>
      <c r="B14610" s="205" t="s">
        <v>679</v>
      </c>
      <c r="C14610" s="205" t="s">
        <v>680</v>
      </c>
      <c r="D14610" s="72" t="str">
        <f t="shared" si="457"/>
        <v>dez/2019</v>
      </c>
      <c r="E14610" s="206">
        <v>43804</v>
      </c>
      <c r="F14610" s="205">
        <v>394385</v>
      </c>
      <c r="G14610" s="205" t="s">
        <v>284</v>
      </c>
      <c r="H14610" s="207" t="s">
        <v>1027</v>
      </c>
      <c r="I14610" s="207" t="s">
        <v>242</v>
      </c>
      <c r="J14610" s="207">
        <v>-158.5</v>
      </c>
      <c r="K14610" s="79" t="str">
        <f>IFERROR(IFERROR(VLOOKUP(I14610,'DE-PARA'!B:D,3,0),VLOOKUP(I14610,'DE-PARA'!C:D,2,0)),"NÃO ENCONTRADO")</f>
        <v>Materiais</v>
      </c>
      <c r="L14610" s="56" t="str">
        <f>VLOOKUP(K14610,'Base -Receita-Despesa'!$B:$AS,1,FALSE)</f>
        <v>Materiais</v>
      </c>
    </row>
    <row r="14611" spans="1:12" x14ac:dyDescent="0.3">
      <c r="A14611" s="286" t="str">
        <f t="shared" si="456"/>
        <v>2019</v>
      </c>
      <c r="B14611" s="205" t="s">
        <v>679</v>
      </c>
      <c r="C14611" s="205" t="s">
        <v>680</v>
      </c>
      <c r="D14611" s="72" t="str">
        <f t="shared" si="457"/>
        <v>dez/2019</v>
      </c>
      <c r="E14611" s="206">
        <v>43804</v>
      </c>
      <c r="F14611" s="205">
        <v>394392</v>
      </c>
      <c r="G14611" s="205" t="s">
        <v>284</v>
      </c>
      <c r="H14611" s="207" t="s">
        <v>1027</v>
      </c>
      <c r="I14611" s="207" t="s">
        <v>242</v>
      </c>
      <c r="J14611" s="207">
        <v>-165.43</v>
      </c>
      <c r="K14611" s="79" t="str">
        <f>IFERROR(IFERROR(VLOOKUP(I14611,'DE-PARA'!B:D,3,0),VLOOKUP(I14611,'DE-PARA'!C:D,2,0)),"NÃO ENCONTRADO")</f>
        <v>Materiais</v>
      </c>
      <c r="L14611" s="56" t="str">
        <f>VLOOKUP(K14611,'Base -Receita-Despesa'!$B:$AS,1,FALSE)</f>
        <v>Materiais</v>
      </c>
    </row>
    <row r="14612" spans="1:12" x14ac:dyDescent="0.3">
      <c r="A14612" s="286" t="str">
        <f t="shared" si="456"/>
        <v>2019</v>
      </c>
      <c r="B14612" s="205" t="s">
        <v>679</v>
      </c>
      <c r="C14612" s="205" t="s">
        <v>680</v>
      </c>
      <c r="D14612" s="72" t="str">
        <f t="shared" si="457"/>
        <v>dez/2019</v>
      </c>
      <c r="E14612" s="206">
        <v>43804</v>
      </c>
      <c r="F14612" s="205">
        <v>394397</v>
      </c>
      <c r="G14612" s="205" t="s">
        <v>284</v>
      </c>
      <c r="H14612" s="207" t="s">
        <v>1027</v>
      </c>
      <c r="I14612" s="207" t="s">
        <v>242</v>
      </c>
      <c r="J14612" s="207">
        <v>-165.43</v>
      </c>
      <c r="K14612" s="79" t="str">
        <f>IFERROR(IFERROR(VLOOKUP(I14612,'DE-PARA'!B:D,3,0),VLOOKUP(I14612,'DE-PARA'!C:D,2,0)),"NÃO ENCONTRADO")</f>
        <v>Materiais</v>
      </c>
      <c r="L14612" s="56" t="str">
        <f>VLOOKUP(K14612,'Base -Receita-Despesa'!$B:$AS,1,FALSE)</f>
        <v>Materiais</v>
      </c>
    </row>
    <row r="14613" spans="1:12" x14ac:dyDescent="0.3">
      <c r="A14613" s="286" t="str">
        <f t="shared" si="456"/>
        <v>2019</v>
      </c>
      <c r="B14613" s="205" t="s">
        <v>679</v>
      </c>
      <c r="C14613" s="205" t="s">
        <v>680</v>
      </c>
      <c r="D14613" s="72" t="str">
        <f t="shared" si="457"/>
        <v>dez/2019</v>
      </c>
      <c r="E14613" s="206">
        <v>43804</v>
      </c>
      <c r="F14613" s="205">
        <v>394225</v>
      </c>
      <c r="G14613" s="205" t="s">
        <v>284</v>
      </c>
      <c r="H14613" s="207" t="s">
        <v>1027</v>
      </c>
      <c r="I14613" s="207" t="s">
        <v>242</v>
      </c>
      <c r="J14613" s="207">
        <v>-185.26</v>
      </c>
      <c r="K14613" s="79" t="str">
        <f>IFERROR(IFERROR(VLOOKUP(I14613,'DE-PARA'!B:D,3,0),VLOOKUP(I14613,'DE-PARA'!C:D,2,0)),"NÃO ENCONTRADO")</f>
        <v>Materiais</v>
      </c>
      <c r="L14613" s="56" t="str">
        <f>VLOOKUP(K14613,'Base -Receita-Despesa'!$B:$AS,1,FALSE)</f>
        <v>Materiais</v>
      </c>
    </row>
    <row r="14614" spans="1:12" x14ac:dyDescent="0.3">
      <c r="A14614" s="286" t="str">
        <f t="shared" si="456"/>
        <v>2019</v>
      </c>
      <c r="B14614" s="205" t="s">
        <v>679</v>
      </c>
      <c r="C14614" s="205" t="s">
        <v>680</v>
      </c>
      <c r="D14614" s="72" t="str">
        <f t="shared" si="457"/>
        <v>dez/2019</v>
      </c>
      <c r="E14614" s="206">
        <v>43804</v>
      </c>
      <c r="F14614" s="205">
        <v>394230</v>
      </c>
      <c r="G14614" s="205" t="s">
        <v>284</v>
      </c>
      <c r="H14614" s="207" t="s">
        <v>1027</v>
      </c>
      <c r="I14614" s="207" t="s">
        <v>242</v>
      </c>
      <c r="J14614" s="207">
        <v>-185.26</v>
      </c>
      <c r="K14614" s="79" t="str">
        <f>IFERROR(IFERROR(VLOOKUP(I14614,'DE-PARA'!B:D,3,0),VLOOKUP(I14614,'DE-PARA'!C:D,2,0)),"NÃO ENCONTRADO")</f>
        <v>Materiais</v>
      </c>
      <c r="L14614" s="56" t="str">
        <f>VLOOKUP(K14614,'Base -Receita-Despesa'!$B:$AS,1,FALSE)</f>
        <v>Materiais</v>
      </c>
    </row>
    <row r="14615" spans="1:12" x14ac:dyDescent="0.3">
      <c r="A14615" s="286" t="str">
        <f t="shared" si="456"/>
        <v>2019</v>
      </c>
      <c r="B14615" s="205" t="s">
        <v>679</v>
      </c>
      <c r="C14615" s="205" t="s">
        <v>680</v>
      </c>
      <c r="D14615" s="72" t="str">
        <f t="shared" si="457"/>
        <v>dez/2019</v>
      </c>
      <c r="E14615" s="206">
        <v>43804</v>
      </c>
      <c r="F14615" s="205">
        <v>394227</v>
      </c>
      <c r="G14615" s="205" t="s">
        <v>284</v>
      </c>
      <c r="H14615" s="207" t="s">
        <v>1027</v>
      </c>
      <c r="I14615" s="207" t="s">
        <v>242</v>
      </c>
      <c r="J14615" s="207">
        <v>-259.83999999999997</v>
      </c>
      <c r="K14615" s="79" t="str">
        <f>IFERROR(IFERROR(VLOOKUP(I14615,'DE-PARA'!B:D,3,0),VLOOKUP(I14615,'DE-PARA'!C:D,2,0)),"NÃO ENCONTRADO")</f>
        <v>Materiais</v>
      </c>
      <c r="L14615" s="56" t="str">
        <f>VLOOKUP(K14615,'Base -Receita-Despesa'!$B:$AS,1,FALSE)</f>
        <v>Materiais</v>
      </c>
    </row>
    <row r="14616" spans="1:12" x14ac:dyDescent="0.3">
      <c r="A14616" s="286" t="str">
        <f t="shared" si="456"/>
        <v>2019</v>
      </c>
      <c r="B14616" s="205" t="s">
        <v>679</v>
      </c>
      <c r="C14616" s="205" t="s">
        <v>680</v>
      </c>
      <c r="D14616" s="72" t="str">
        <f t="shared" si="457"/>
        <v>dez/2019</v>
      </c>
      <c r="E14616" s="206">
        <v>43804</v>
      </c>
      <c r="F14616" s="205">
        <v>394389</v>
      </c>
      <c r="G14616" s="205" t="s">
        <v>284</v>
      </c>
      <c r="H14616" s="207" t="s">
        <v>1027</v>
      </c>
      <c r="I14616" s="207" t="s">
        <v>242</v>
      </c>
      <c r="J14616" s="207">
        <v>-293.39999999999998</v>
      </c>
      <c r="K14616" s="79" t="str">
        <f>IFERROR(IFERROR(VLOOKUP(I14616,'DE-PARA'!B:D,3,0),VLOOKUP(I14616,'DE-PARA'!C:D,2,0)),"NÃO ENCONTRADO")</f>
        <v>Materiais</v>
      </c>
      <c r="L14616" s="56" t="str">
        <f>VLOOKUP(K14616,'Base -Receita-Despesa'!$B:$AS,1,FALSE)</f>
        <v>Materiais</v>
      </c>
    </row>
    <row r="14617" spans="1:12" x14ac:dyDescent="0.3">
      <c r="A14617" s="286" t="str">
        <f t="shared" si="456"/>
        <v>2019</v>
      </c>
      <c r="B14617" s="205" t="s">
        <v>679</v>
      </c>
      <c r="C14617" s="205" t="s">
        <v>680</v>
      </c>
      <c r="D14617" s="72" t="str">
        <f t="shared" si="457"/>
        <v>dez/2019</v>
      </c>
      <c r="E14617" s="206">
        <v>43804</v>
      </c>
      <c r="F14617" s="205">
        <v>394233</v>
      </c>
      <c r="G14617" s="205" t="s">
        <v>284</v>
      </c>
      <c r="H14617" s="207" t="s">
        <v>1027</v>
      </c>
      <c r="I14617" s="207" t="s">
        <v>242</v>
      </c>
      <c r="J14617" s="207">
        <v>-330.86</v>
      </c>
      <c r="K14617" s="79" t="str">
        <f>IFERROR(IFERROR(VLOOKUP(I14617,'DE-PARA'!B:D,3,0),VLOOKUP(I14617,'DE-PARA'!C:D,2,0)),"NÃO ENCONTRADO")</f>
        <v>Materiais</v>
      </c>
      <c r="L14617" s="56" t="str">
        <f>VLOOKUP(K14617,'Base -Receita-Despesa'!$B:$AS,1,FALSE)</f>
        <v>Materiais</v>
      </c>
    </row>
    <row r="14618" spans="1:12" x14ac:dyDescent="0.3">
      <c r="A14618" s="286" t="str">
        <f t="shared" si="456"/>
        <v>2019</v>
      </c>
      <c r="B14618" s="205" t="s">
        <v>679</v>
      </c>
      <c r="C14618" s="205" t="s">
        <v>680</v>
      </c>
      <c r="D14618" s="72" t="str">
        <f t="shared" si="457"/>
        <v>dez/2019</v>
      </c>
      <c r="E14618" s="206">
        <v>43804</v>
      </c>
      <c r="F14618" s="205">
        <v>394404</v>
      </c>
      <c r="G14618" s="205" t="s">
        <v>284</v>
      </c>
      <c r="H14618" s="207" t="s">
        <v>1027</v>
      </c>
      <c r="I14618" s="207" t="s">
        <v>242</v>
      </c>
      <c r="J14618" s="207">
        <v>-445.09</v>
      </c>
      <c r="K14618" s="79" t="str">
        <f>IFERROR(IFERROR(VLOOKUP(I14618,'DE-PARA'!B:D,3,0),VLOOKUP(I14618,'DE-PARA'!C:D,2,0)),"NÃO ENCONTRADO")</f>
        <v>Materiais</v>
      </c>
      <c r="L14618" s="56" t="str">
        <f>VLOOKUP(K14618,'Base -Receita-Despesa'!$B:$AS,1,FALSE)</f>
        <v>Materiais</v>
      </c>
    </row>
    <row r="14619" spans="1:12" x14ac:dyDescent="0.3">
      <c r="A14619" s="286" t="str">
        <f t="shared" si="456"/>
        <v>2019</v>
      </c>
      <c r="B14619" s="205" t="s">
        <v>679</v>
      </c>
      <c r="C14619" s="205" t="s">
        <v>680</v>
      </c>
      <c r="D14619" s="72" t="str">
        <f t="shared" si="457"/>
        <v>dez/2019</v>
      </c>
      <c r="E14619" s="206">
        <v>43804</v>
      </c>
      <c r="F14619" s="205">
        <v>394240</v>
      </c>
      <c r="G14619" s="205" t="s">
        <v>284</v>
      </c>
      <c r="H14619" s="207" t="s">
        <v>1027</v>
      </c>
      <c r="I14619" s="207" t="s">
        <v>242</v>
      </c>
      <c r="J14619" s="207">
        <v>-583.29999999999995</v>
      </c>
      <c r="K14619" s="79" t="str">
        <f>IFERROR(IFERROR(VLOOKUP(I14619,'DE-PARA'!B:D,3,0),VLOOKUP(I14619,'DE-PARA'!C:D,2,0)),"NÃO ENCONTRADO")</f>
        <v>Materiais</v>
      </c>
      <c r="L14619" s="56" t="str">
        <f>VLOOKUP(K14619,'Base -Receita-Despesa'!$B:$AS,1,FALSE)</f>
        <v>Materiais</v>
      </c>
    </row>
    <row r="14620" spans="1:12" x14ac:dyDescent="0.3">
      <c r="A14620" s="286" t="str">
        <f t="shared" si="456"/>
        <v>2019</v>
      </c>
      <c r="B14620" s="205" t="s">
        <v>679</v>
      </c>
      <c r="C14620" s="205" t="s">
        <v>680</v>
      </c>
      <c r="D14620" s="72" t="str">
        <f t="shared" si="457"/>
        <v>dez/2019</v>
      </c>
      <c r="E14620" s="206">
        <v>43804</v>
      </c>
      <c r="F14620" s="205">
        <v>394242</v>
      </c>
      <c r="G14620" s="205" t="s">
        <v>284</v>
      </c>
      <c r="H14620" s="207" t="s">
        <v>1027</v>
      </c>
      <c r="I14620" s="207" t="s">
        <v>242</v>
      </c>
      <c r="J14620" s="233">
        <v>-583.29999999999995</v>
      </c>
      <c r="K14620" s="79" t="str">
        <f>IFERROR(IFERROR(VLOOKUP(I14620,'DE-PARA'!B:D,3,0),VLOOKUP(I14620,'DE-PARA'!C:D,2,0)),"NÃO ENCONTRADO")</f>
        <v>Materiais</v>
      </c>
      <c r="L14620" s="56" t="str">
        <f>VLOOKUP(K14620,'Base -Receita-Despesa'!$B:$AS,1,FALSE)</f>
        <v>Materiais</v>
      </c>
    </row>
    <row r="14621" spans="1:12" x14ac:dyDescent="0.3">
      <c r="A14621" s="286" t="str">
        <f t="shared" si="456"/>
        <v>2019</v>
      </c>
      <c r="B14621" s="205" t="s">
        <v>679</v>
      </c>
      <c r="C14621" s="205" t="s">
        <v>680</v>
      </c>
      <c r="D14621" s="72" t="str">
        <f t="shared" si="457"/>
        <v>dez/2019</v>
      </c>
      <c r="E14621" s="206">
        <v>43804</v>
      </c>
      <c r="F14621" s="205">
        <v>394408</v>
      </c>
      <c r="G14621" s="205" t="s">
        <v>284</v>
      </c>
      <c r="H14621" s="207" t="s">
        <v>1027</v>
      </c>
      <c r="I14621" s="207" t="s">
        <v>242</v>
      </c>
      <c r="J14621" s="207">
        <v>-706.69</v>
      </c>
      <c r="K14621" s="79" t="str">
        <f>IFERROR(IFERROR(VLOOKUP(I14621,'DE-PARA'!B:D,3,0),VLOOKUP(I14621,'DE-PARA'!C:D,2,0)),"NÃO ENCONTRADO")</f>
        <v>Materiais</v>
      </c>
      <c r="L14621" s="56" t="str">
        <f>VLOOKUP(K14621,'Base -Receita-Despesa'!$B:$AS,1,FALSE)</f>
        <v>Materiais</v>
      </c>
    </row>
    <row r="14622" spans="1:12" x14ac:dyDescent="0.3">
      <c r="A14622" s="286" t="str">
        <f t="shared" si="456"/>
        <v>2019</v>
      </c>
      <c r="B14622" s="205" t="s">
        <v>679</v>
      </c>
      <c r="C14622" s="205" t="s">
        <v>680</v>
      </c>
      <c r="D14622" s="72" t="str">
        <f t="shared" si="457"/>
        <v>dez/2019</v>
      </c>
      <c r="E14622" s="206">
        <v>43804</v>
      </c>
      <c r="F14622" s="205">
        <v>394410</v>
      </c>
      <c r="G14622" s="205" t="s">
        <v>284</v>
      </c>
      <c r="H14622" s="207" t="s">
        <v>1027</v>
      </c>
      <c r="I14622" s="207" t="s">
        <v>242</v>
      </c>
      <c r="J14622" s="207">
        <v>-706.69</v>
      </c>
      <c r="K14622" s="79" t="str">
        <f>IFERROR(IFERROR(VLOOKUP(I14622,'DE-PARA'!B:D,3,0),VLOOKUP(I14622,'DE-PARA'!C:D,2,0)),"NÃO ENCONTRADO")</f>
        <v>Materiais</v>
      </c>
      <c r="L14622" s="56" t="str">
        <f>VLOOKUP(K14622,'Base -Receita-Despesa'!$B:$AS,1,FALSE)</f>
        <v>Materiais</v>
      </c>
    </row>
    <row r="14623" spans="1:12" x14ac:dyDescent="0.3">
      <c r="A14623" s="286" t="str">
        <f t="shared" si="456"/>
        <v>2019</v>
      </c>
      <c r="B14623" s="205" t="s">
        <v>679</v>
      </c>
      <c r="C14623" s="205" t="s">
        <v>680</v>
      </c>
      <c r="D14623" s="72" t="str">
        <f t="shared" si="457"/>
        <v>dez/2019</v>
      </c>
      <c r="E14623" s="206">
        <v>43804</v>
      </c>
      <c r="F14623" s="205">
        <v>394400</v>
      </c>
      <c r="G14623" s="205" t="s">
        <v>284</v>
      </c>
      <c r="H14623" s="207" t="s">
        <v>1027</v>
      </c>
      <c r="I14623" s="207" t="s">
        <v>242</v>
      </c>
      <c r="J14623" s="208">
        <v>-1047.51</v>
      </c>
      <c r="K14623" s="79" t="str">
        <f>IFERROR(IFERROR(VLOOKUP(I14623,'DE-PARA'!B:D,3,0),VLOOKUP(I14623,'DE-PARA'!C:D,2,0)),"NÃO ENCONTRADO")</f>
        <v>Materiais</v>
      </c>
      <c r="L14623" s="56" t="str">
        <f>VLOOKUP(K14623,'Base -Receita-Despesa'!$B:$AS,1,FALSE)</f>
        <v>Materiais</v>
      </c>
    </row>
    <row r="14624" spans="1:12" x14ac:dyDescent="0.3">
      <c r="A14624" s="286" t="str">
        <f t="shared" si="456"/>
        <v>2019</v>
      </c>
      <c r="B14624" s="205" t="s">
        <v>679</v>
      </c>
      <c r="C14624" s="205" t="s">
        <v>680</v>
      </c>
      <c r="D14624" s="72" t="str">
        <f t="shared" si="457"/>
        <v>dez/2019</v>
      </c>
      <c r="E14624" s="206">
        <v>43804</v>
      </c>
      <c r="F14624" s="205">
        <v>326849</v>
      </c>
      <c r="G14624" s="205" t="s">
        <v>284</v>
      </c>
      <c r="H14624" s="207" t="s">
        <v>1027</v>
      </c>
      <c r="I14624" s="207" t="s">
        <v>242</v>
      </c>
      <c r="J14624" s="208">
        <v>-1215.93</v>
      </c>
      <c r="K14624" s="79" t="str">
        <f>IFERROR(IFERROR(VLOOKUP(I14624,'DE-PARA'!B:D,3,0),VLOOKUP(I14624,'DE-PARA'!C:D,2,0)),"NÃO ENCONTRADO")</f>
        <v>Materiais</v>
      </c>
      <c r="L14624" s="56" t="str">
        <f>VLOOKUP(K14624,'Base -Receita-Despesa'!$B:$AS,1,FALSE)</f>
        <v>Materiais</v>
      </c>
    </row>
    <row r="14625" spans="1:12" x14ac:dyDescent="0.3">
      <c r="A14625" s="286" t="str">
        <f t="shared" si="456"/>
        <v>2019</v>
      </c>
      <c r="B14625" s="205" t="s">
        <v>679</v>
      </c>
      <c r="C14625" s="205" t="s">
        <v>680</v>
      </c>
      <c r="D14625" s="72" t="str">
        <f t="shared" si="457"/>
        <v>dez/2019</v>
      </c>
      <c r="E14625" s="206">
        <v>43804</v>
      </c>
      <c r="F14625" s="205">
        <v>394824</v>
      </c>
      <c r="G14625" s="205" t="s">
        <v>284</v>
      </c>
      <c r="H14625" s="207" t="s">
        <v>1027</v>
      </c>
      <c r="I14625" s="207" t="s">
        <v>242</v>
      </c>
      <c r="J14625" s="207">
        <v>-426.96</v>
      </c>
      <c r="K14625" s="79" t="str">
        <f>IFERROR(IFERROR(VLOOKUP(I14625,'DE-PARA'!B:D,3,0),VLOOKUP(I14625,'DE-PARA'!C:D,2,0)),"NÃO ENCONTRADO")</f>
        <v>Materiais</v>
      </c>
      <c r="L14625" s="56" t="str">
        <f>VLOOKUP(K14625,'Base -Receita-Despesa'!$B:$AS,1,FALSE)</f>
        <v>Materiais</v>
      </c>
    </row>
    <row r="14626" spans="1:12" x14ac:dyDescent="0.3">
      <c r="A14626" s="286" t="str">
        <f t="shared" si="456"/>
        <v>2019</v>
      </c>
      <c r="B14626" s="205" t="s">
        <v>679</v>
      </c>
      <c r="C14626" s="205" t="s">
        <v>680</v>
      </c>
      <c r="D14626" s="72" t="str">
        <f t="shared" si="457"/>
        <v>dez/2019</v>
      </c>
      <c r="E14626" s="206">
        <v>43804</v>
      </c>
      <c r="F14626" s="205">
        <v>394849</v>
      </c>
      <c r="G14626" s="205" t="s">
        <v>284</v>
      </c>
      <c r="H14626" s="207" t="s">
        <v>1027</v>
      </c>
      <c r="I14626" s="207" t="s">
        <v>242</v>
      </c>
      <c r="J14626" s="207">
        <v>-583.29999999999995</v>
      </c>
      <c r="K14626" s="79" t="str">
        <f>IFERROR(IFERROR(VLOOKUP(I14626,'DE-PARA'!B:D,3,0),VLOOKUP(I14626,'DE-PARA'!C:D,2,0)),"NÃO ENCONTRADO")</f>
        <v>Materiais</v>
      </c>
      <c r="L14626" s="56" t="str">
        <f>VLOOKUP(K14626,'Base -Receita-Despesa'!$B:$AS,1,FALSE)</f>
        <v>Materiais</v>
      </c>
    </row>
    <row r="14627" spans="1:12" x14ac:dyDescent="0.3">
      <c r="A14627" s="286" t="str">
        <f t="shared" si="456"/>
        <v>2019</v>
      </c>
      <c r="B14627" s="205" t="s">
        <v>679</v>
      </c>
      <c r="C14627" s="205" t="s">
        <v>680</v>
      </c>
      <c r="D14627" s="72" t="str">
        <f t="shared" si="457"/>
        <v>dez/2019</v>
      </c>
      <c r="E14627" s="206">
        <v>43804</v>
      </c>
      <c r="F14627" s="205">
        <v>394828</v>
      </c>
      <c r="G14627" s="205" t="s">
        <v>284</v>
      </c>
      <c r="H14627" s="207" t="s">
        <v>1027</v>
      </c>
      <c r="I14627" s="207" t="s">
        <v>242</v>
      </c>
      <c r="J14627" s="207">
        <v>-583.29999999999995</v>
      </c>
      <c r="K14627" s="79" t="str">
        <f>IFERROR(IFERROR(VLOOKUP(I14627,'DE-PARA'!B:D,3,0),VLOOKUP(I14627,'DE-PARA'!C:D,2,0)),"NÃO ENCONTRADO")</f>
        <v>Materiais</v>
      </c>
      <c r="L14627" s="56" t="str">
        <f>VLOOKUP(K14627,'Base -Receita-Despesa'!$B:$AS,1,FALSE)</f>
        <v>Materiais</v>
      </c>
    </row>
    <row r="14628" spans="1:12" x14ac:dyDescent="0.3">
      <c r="A14628" s="286" t="str">
        <f t="shared" si="456"/>
        <v>2019</v>
      </c>
      <c r="B14628" s="205" t="s">
        <v>679</v>
      </c>
      <c r="C14628" s="205" t="s">
        <v>680</v>
      </c>
      <c r="D14628" s="72" t="str">
        <f t="shared" si="457"/>
        <v>dez/2019</v>
      </c>
      <c r="E14628" s="206">
        <v>43804</v>
      </c>
      <c r="F14628" s="205">
        <v>394848</v>
      </c>
      <c r="G14628" s="205" t="s">
        <v>284</v>
      </c>
      <c r="H14628" s="207" t="s">
        <v>1027</v>
      </c>
      <c r="I14628" s="207" t="s">
        <v>242</v>
      </c>
      <c r="J14628" s="208">
        <v>-1215.94</v>
      </c>
      <c r="K14628" s="79" t="str">
        <f>IFERROR(IFERROR(VLOOKUP(I14628,'DE-PARA'!B:D,3,0),VLOOKUP(I14628,'DE-PARA'!C:D,2,0)),"NÃO ENCONTRADO")</f>
        <v>Materiais</v>
      </c>
      <c r="L14628" s="56" t="str">
        <f>VLOOKUP(K14628,'Base -Receita-Despesa'!$B:$AS,1,FALSE)</f>
        <v>Materiais</v>
      </c>
    </row>
    <row r="14629" spans="1:12" x14ac:dyDescent="0.3">
      <c r="A14629" s="286" t="str">
        <f t="shared" si="456"/>
        <v>2019</v>
      </c>
      <c r="B14629" s="205" t="s">
        <v>679</v>
      </c>
      <c r="C14629" s="205" t="s">
        <v>680</v>
      </c>
      <c r="D14629" s="72" t="str">
        <f t="shared" si="457"/>
        <v>dez/2019</v>
      </c>
      <c r="E14629" s="206">
        <v>43804</v>
      </c>
      <c r="F14629" s="205">
        <v>394844</v>
      </c>
      <c r="G14629" s="205" t="s">
        <v>284</v>
      </c>
      <c r="H14629" s="207" t="s">
        <v>1027</v>
      </c>
      <c r="I14629" s="207" t="s">
        <v>242</v>
      </c>
      <c r="J14629" s="208">
        <v>-1215.94</v>
      </c>
      <c r="K14629" s="79" t="str">
        <f>IFERROR(IFERROR(VLOOKUP(I14629,'DE-PARA'!B:D,3,0),VLOOKUP(I14629,'DE-PARA'!C:D,2,0)),"NÃO ENCONTRADO")</f>
        <v>Materiais</v>
      </c>
      <c r="L14629" s="56" t="str">
        <f>VLOOKUP(K14629,'Base -Receita-Despesa'!$B:$AS,1,FALSE)</f>
        <v>Materiais</v>
      </c>
    </row>
    <row r="14630" spans="1:12" x14ac:dyDescent="0.3">
      <c r="A14630" s="286" t="str">
        <f t="shared" si="456"/>
        <v>2019</v>
      </c>
      <c r="B14630" s="205" t="s">
        <v>679</v>
      </c>
      <c r="C14630" s="205" t="s">
        <v>680</v>
      </c>
      <c r="D14630" s="72" t="str">
        <f t="shared" si="457"/>
        <v>dez/2019</v>
      </c>
      <c r="E14630" s="206">
        <v>43804</v>
      </c>
      <c r="F14630" s="205">
        <v>395188</v>
      </c>
      <c r="G14630" s="205" t="s">
        <v>284</v>
      </c>
      <c r="H14630" s="207" t="s">
        <v>1027</v>
      </c>
      <c r="I14630" s="207" t="s">
        <v>242</v>
      </c>
      <c r="J14630" s="207">
        <v>-133.56</v>
      </c>
      <c r="K14630" s="79" t="str">
        <f>IFERROR(IFERROR(VLOOKUP(I14630,'DE-PARA'!B:D,3,0),VLOOKUP(I14630,'DE-PARA'!C:D,2,0)),"NÃO ENCONTRADO")</f>
        <v>Materiais</v>
      </c>
      <c r="L14630" s="56" t="str">
        <f>VLOOKUP(K14630,'Base -Receita-Despesa'!$B:$AS,1,FALSE)</f>
        <v>Materiais</v>
      </c>
    </row>
    <row r="14631" spans="1:12" x14ac:dyDescent="0.3">
      <c r="A14631" s="286" t="str">
        <f t="shared" si="456"/>
        <v>2019</v>
      </c>
      <c r="B14631" s="205" t="s">
        <v>679</v>
      </c>
      <c r="C14631" s="205" t="s">
        <v>680</v>
      </c>
      <c r="D14631" s="72" t="str">
        <f t="shared" si="457"/>
        <v>dez/2019</v>
      </c>
      <c r="E14631" s="206">
        <v>43804</v>
      </c>
      <c r="F14631" s="205">
        <v>395192</v>
      </c>
      <c r="G14631" s="205" t="s">
        <v>284</v>
      </c>
      <c r="H14631" s="207" t="s">
        <v>1027</v>
      </c>
      <c r="I14631" s="207" t="s">
        <v>242</v>
      </c>
      <c r="J14631" s="207">
        <v>-133.56</v>
      </c>
      <c r="K14631" s="79" t="str">
        <f>IFERROR(IFERROR(VLOOKUP(I14631,'DE-PARA'!B:D,3,0),VLOOKUP(I14631,'DE-PARA'!C:D,2,0)),"NÃO ENCONTRADO")</f>
        <v>Materiais</v>
      </c>
      <c r="L14631" s="56" t="str">
        <f>VLOOKUP(K14631,'Base -Receita-Despesa'!$B:$AS,1,FALSE)</f>
        <v>Materiais</v>
      </c>
    </row>
    <row r="14632" spans="1:12" x14ac:dyDescent="0.3">
      <c r="A14632" s="286" t="str">
        <f t="shared" si="456"/>
        <v>2019</v>
      </c>
      <c r="B14632" s="205" t="s">
        <v>679</v>
      </c>
      <c r="C14632" s="205" t="s">
        <v>680</v>
      </c>
      <c r="D14632" s="72" t="str">
        <f t="shared" si="457"/>
        <v>dez/2019</v>
      </c>
      <c r="E14632" s="206">
        <v>43804</v>
      </c>
      <c r="F14632" s="205">
        <v>395427</v>
      </c>
      <c r="G14632" s="205" t="s">
        <v>284</v>
      </c>
      <c r="H14632" s="207" t="s">
        <v>1027</v>
      </c>
      <c r="I14632" s="207" t="s">
        <v>242</v>
      </c>
      <c r="J14632" s="207">
        <v>-133.56</v>
      </c>
      <c r="K14632" s="79" t="str">
        <f>IFERROR(IFERROR(VLOOKUP(I14632,'DE-PARA'!B:D,3,0),VLOOKUP(I14632,'DE-PARA'!C:D,2,0)),"NÃO ENCONTRADO")</f>
        <v>Materiais</v>
      </c>
      <c r="L14632" s="56" t="str">
        <f>VLOOKUP(K14632,'Base -Receita-Despesa'!$B:$AS,1,FALSE)</f>
        <v>Materiais</v>
      </c>
    </row>
    <row r="14633" spans="1:12" x14ac:dyDescent="0.3">
      <c r="A14633" s="286" t="str">
        <f t="shared" si="456"/>
        <v>2019</v>
      </c>
      <c r="B14633" s="205" t="s">
        <v>679</v>
      </c>
      <c r="C14633" s="205" t="s">
        <v>680</v>
      </c>
      <c r="D14633" s="72" t="str">
        <f t="shared" si="457"/>
        <v>dez/2019</v>
      </c>
      <c r="E14633" s="206">
        <v>43804</v>
      </c>
      <c r="F14633" s="205">
        <v>395183</v>
      </c>
      <c r="G14633" s="205" t="s">
        <v>284</v>
      </c>
      <c r="H14633" s="207" t="s">
        <v>1027</v>
      </c>
      <c r="I14633" s="207" t="s">
        <v>242</v>
      </c>
      <c r="J14633" s="207">
        <v>-212.29</v>
      </c>
      <c r="K14633" s="79" t="str">
        <f>IFERROR(IFERROR(VLOOKUP(I14633,'DE-PARA'!B:D,3,0),VLOOKUP(I14633,'DE-PARA'!C:D,2,0)),"NÃO ENCONTRADO")</f>
        <v>Materiais</v>
      </c>
      <c r="L14633" s="56" t="str">
        <f>VLOOKUP(K14633,'Base -Receita-Despesa'!$B:$AS,1,FALSE)</f>
        <v>Materiais</v>
      </c>
    </row>
    <row r="14634" spans="1:12" x14ac:dyDescent="0.3">
      <c r="A14634" s="286" t="str">
        <f t="shared" si="456"/>
        <v>2019</v>
      </c>
      <c r="B14634" s="205" t="s">
        <v>679</v>
      </c>
      <c r="C14634" s="205" t="s">
        <v>680</v>
      </c>
      <c r="D14634" s="72" t="str">
        <f t="shared" si="457"/>
        <v>dez/2019</v>
      </c>
      <c r="E14634" s="206">
        <v>43804</v>
      </c>
      <c r="F14634" s="205">
        <v>395233</v>
      </c>
      <c r="G14634" s="205" t="s">
        <v>284</v>
      </c>
      <c r="H14634" s="207" t="s">
        <v>1027</v>
      </c>
      <c r="I14634" s="207" t="s">
        <v>242</v>
      </c>
      <c r="J14634" s="207">
        <v>-212.29</v>
      </c>
      <c r="K14634" s="79" t="str">
        <f>IFERROR(IFERROR(VLOOKUP(I14634,'DE-PARA'!B:D,3,0),VLOOKUP(I14634,'DE-PARA'!C:D,2,0)),"NÃO ENCONTRADO")</f>
        <v>Materiais</v>
      </c>
      <c r="L14634" s="56" t="str">
        <f>VLOOKUP(K14634,'Base -Receita-Despesa'!$B:$AS,1,FALSE)</f>
        <v>Materiais</v>
      </c>
    </row>
    <row r="14635" spans="1:12" x14ac:dyDescent="0.3">
      <c r="A14635" s="286" t="str">
        <f t="shared" si="456"/>
        <v>2019</v>
      </c>
      <c r="B14635" s="205" t="s">
        <v>679</v>
      </c>
      <c r="C14635" s="205" t="s">
        <v>680</v>
      </c>
      <c r="D14635" s="72" t="str">
        <f t="shared" si="457"/>
        <v>dez/2019</v>
      </c>
      <c r="E14635" s="206">
        <v>43804</v>
      </c>
      <c r="F14635" s="205">
        <v>395191</v>
      </c>
      <c r="G14635" s="205" t="s">
        <v>284</v>
      </c>
      <c r="H14635" s="207" t="s">
        <v>1027</v>
      </c>
      <c r="I14635" s="207" t="s">
        <v>242</v>
      </c>
      <c r="J14635" s="207">
        <v>-247.93</v>
      </c>
      <c r="K14635" s="79" t="str">
        <f>IFERROR(IFERROR(VLOOKUP(I14635,'DE-PARA'!B:D,3,0),VLOOKUP(I14635,'DE-PARA'!C:D,2,0)),"NÃO ENCONTRADO")</f>
        <v>Materiais</v>
      </c>
      <c r="L14635" s="56" t="str">
        <f>VLOOKUP(K14635,'Base -Receita-Despesa'!$B:$AS,1,FALSE)</f>
        <v>Materiais</v>
      </c>
    </row>
    <row r="14636" spans="1:12" x14ac:dyDescent="0.3">
      <c r="A14636" s="286" t="str">
        <f t="shared" si="456"/>
        <v>2019</v>
      </c>
      <c r="B14636" s="205" t="s">
        <v>679</v>
      </c>
      <c r="C14636" s="205" t="s">
        <v>680</v>
      </c>
      <c r="D14636" s="72" t="str">
        <f t="shared" si="457"/>
        <v>dez/2019</v>
      </c>
      <c r="E14636" s="206">
        <v>43804</v>
      </c>
      <c r="F14636" s="205">
        <v>395429</v>
      </c>
      <c r="G14636" s="205" t="s">
        <v>284</v>
      </c>
      <c r="H14636" s="207" t="s">
        <v>1027</v>
      </c>
      <c r="I14636" s="207" t="s">
        <v>242</v>
      </c>
      <c r="J14636" s="207">
        <v>-266.52</v>
      </c>
      <c r="K14636" s="79" t="str">
        <f>IFERROR(IFERROR(VLOOKUP(I14636,'DE-PARA'!B:D,3,0),VLOOKUP(I14636,'DE-PARA'!C:D,2,0)),"NÃO ENCONTRADO")</f>
        <v>Materiais</v>
      </c>
      <c r="L14636" s="56" t="str">
        <f>VLOOKUP(K14636,'Base -Receita-Despesa'!$B:$AS,1,FALSE)</f>
        <v>Materiais</v>
      </c>
    </row>
    <row r="14637" spans="1:12" x14ac:dyDescent="0.3">
      <c r="A14637" s="286" t="str">
        <f t="shared" si="456"/>
        <v>2019</v>
      </c>
      <c r="B14637" s="205" t="s">
        <v>679</v>
      </c>
      <c r="C14637" s="205" t="s">
        <v>680</v>
      </c>
      <c r="D14637" s="72" t="str">
        <f t="shared" si="457"/>
        <v>dez/2019</v>
      </c>
      <c r="E14637" s="206">
        <v>43804</v>
      </c>
      <c r="F14637" s="205">
        <v>395178</v>
      </c>
      <c r="G14637" s="205" t="s">
        <v>284</v>
      </c>
      <c r="H14637" s="207" t="s">
        <v>1027</v>
      </c>
      <c r="I14637" s="207" t="s">
        <v>242</v>
      </c>
      <c r="J14637" s="207">
        <v>-269.91000000000003</v>
      </c>
      <c r="K14637" s="79" t="str">
        <f>IFERROR(IFERROR(VLOOKUP(I14637,'DE-PARA'!B:D,3,0),VLOOKUP(I14637,'DE-PARA'!C:D,2,0)),"NÃO ENCONTRADO")</f>
        <v>Materiais</v>
      </c>
      <c r="L14637" s="56" t="str">
        <f>VLOOKUP(K14637,'Base -Receita-Despesa'!$B:$AS,1,FALSE)</f>
        <v>Materiais</v>
      </c>
    </row>
    <row r="14638" spans="1:12" x14ac:dyDescent="0.3">
      <c r="A14638" s="286" t="str">
        <f t="shared" si="456"/>
        <v>2019</v>
      </c>
      <c r="B14638" s="205" t="s">
        <v>679</v>
      </c>
      <c r="C14638" s="205" t="s">
        <v>680</v>
      </c>
      <c r="D14638" s="72" t="str">
        <f t="shared" si="457"/>
        <v>dez/2019</v>
      </c>
      <c r="E14638" s="206">
        <v>43804</v>
      </c>
      <c r="F14638" s="205">
        <v>395432</v>
      </c>
      <c r="G14638" s="205" t="s">
        <v>284</v>
      </c>
      <c r="H14638" s="207" t="s">
        <v>1027</v>
      </c>
      <c r="I14638" s="207" t="s">
        <v>242</v>
      </c>
      <c r="J14638" s="207">
        <v>-583.29999999999995</v>
      </c>
      <c r="K14638" s="79" t="str">
        <f>IFERROR(IFERROR(VLOOKUP(I14638,'DE-PARA'!B:D,3,0),VLOOKUP(I14638,'DE-PARA'!C:D,2,0)),"NÃO ENCONTRADO")</f>
        <v>Materiais</v>
      </c>
      <c r="L14638" s="56" t="str">
        <f>VLOOKUP(K14638,'Base -Receita-Despesa'!$B:$AS,1,FALSE)</f>
        <v>Materiais</v>
      </c>
    </row>
    <row r="14639" spans="1:12" x14ac:dyDescent="0.3">
      <c r="A14639" s="286" t="str">
        <f t="shared" si="456"/>
        <v>2019</v>
      </c>
      <c r="B14639" s="205" t="s">
        <v>679</v>
      </c>
      <c r="C14639" s="205" t="s">
        <v>680</v>
      </c>
      <c r="D14639" s="72" t="str">
        <f t="shared" si="457"/>
        <v>dez/2019</v>
      </c>
      <c r="E14639" s="206">
        <v>43804</v>
      </c>
      <c r="F14639" s="205">
        <v>395252</v>
      </c>
      <c r="G14639" s="205" t="s">
        <v>284</v>
      </c>
      <c r="H14639" s="207" t="s">
        <v>1027</v>
      </c>
      <c r="I14639" s="207" t="s">
        <v>242</v>
      </c>
      <c r="J14639" s="207">
        <v>-618.17999999999995</v>
      </c>
      <c r="K14639" s="79" t="str">
        <f>IFERROR(IFERROR(VLOOKUP(I14639,'DE-PARA'!B:D,3,0),VLOOKUP(I14639,'DE-PARA'!C:D,2,0)),"NÃO ENCONTRADO")</f>
        <v>Materiais</v>
      </c>
      <c r="L14639" s="56" t="str">
        <f>VLOOKUP(K14639,'Base -Receita-Despesa'!$B:$AS,1,FALSE)</f>
        <v>Materiais</v>
      </c>
    </row>
    <row r="14640" spans="1:12" x14ac:dyDescent="0.3">
      <c r="A14640" s="286" t="str">
        <f t="shared" si="456"/>
        <v>2019</v>
      </c>
      <c r="B14640" s="205" t="s">
        <v>679</v>
      </c>
      <c r="C14640" s="205" t="s">
        <v>680</v>
      </c>
      <c r="D14640" s="72" t="str">
        <f t="shared" si="457"/>
        <v>dez/2019</v>
      </c>
      <c r="E14640" s="206">
        <v>43804</v>
      </c>
      <c r="F14640" s="205">
        <v>395255</v>
      </c>
      <c r="G14640" s="205" t="s">
        <v>284</v>
      </c>
      <c r="H14640" s="207" t="s">
        <v>1027</v>
      </c>
      <c r="I14640" s="207" t="s">
        <v>242</v>
      </c>
      <c r="J14640" s="207">
        <v>-651.26</v>
      </c>
      <c r="K14640" s="79" t="str">
        <f>IFERROR(IFERROR(VLOOKUP(I14640,'DE-PARA'!B:D,3,0),VLOOKUP(I14640,'DE-PARA'!C:D,2,0)),"NÃO ENCONTRADO")</f>
        <v>Materiais</v>
      </c>
      <c r="L14640" s="56" t="str">
        <f>VLOOKUP(K14640,'Base -Receita-Despesa'!$B:$AS,1,FALSE)</f>
        <v>Materiais</v>
      </c>
    </row>
    <row r="14641" spans="1:12" x14ac:dyDescent="0.3">
      <c r="A14641" s="286" t="str">
        <f t="shared" si="456"/>
        <v>2019</v>
      </c>
      <c r="B14641" s="205" t="s">
        <v>679</v>
      </c>
      <c r="C14641" s="205" t="s">
        <v>680</v>
      </c>
      <c r="D14641" s="72" t="str">
        <f t="shared" si="457"/>
        <v>dez/2019</v>
      </c>
      <c r="E14641" s="206">
        <v>43804</v>
      </c>
      <c r="F14641" s="205">
        <v>395260</v>
      </c>
      <c r="G14641" s="205" t="s">
        <v>284</v>
      </c>
      <c r="H14641" s="207" t="s">
        <v>1027</v>
      </c>
      <c r="I14641" s="207" t="s">
        <v>242</v>
      </c>
      <c r="J14641" s="207">
        <v>-890.23</v>
      </c>
      <c r="K14641" s="79" t="str">
        <f>IFERROR(IFERROR(VLOOKUP(I14641,'DE-PARA'!B:D,3,0),VLOOKUP(I14641,'DE-PARA'!C:D,2,0)),"NÃO ENCONTRADO")</f>
        <v>Materiais</v>
      </c>
      <c r="L14641" s="56" t="str">
        <f>VLOOKUP(K14641,'Base -Receita-Despesa'!$B:$AS,1,FALSE)</f>
        <v>Materiais</v>
      </c>
    </row>
    <row r="14642" spans="1:12" x14ac:dyDescent="0.3">
      <c r="A14642" s="286" t="str">
        <f t="shared" si="456"/>
        <v>2019</v>
      </c>
      <c r="B14642" s="205" t="s">
        <v>679</v>
      </c>
      <c r="C14642" s="205" t="s">
        <v>680</v>
      </c>
      <c r="D14642" s="72" t="str">
        <f t="shared" si="457"/>
        <v>dez/2019</v>
      </c>
      <c r="E14642" s="206">
        <v>43804</v>
      </c>
      <c r="F14642" s="205">
        <v>395185</v>
      </c>
      <c r="G14642" s="205" t="s">
        <v>284</v>
      </c>
      <c r="H14642" s="207" t="s">
        <v>1027</v>
      </c>
      <c r="I14642" s="207" t="s">
        <v>242</v>
      </c>
      <c r="J14642" s="208">
        <v>-1008</v>
      </c>
      <c r="K14642" s="79" t="str">
        <f>IFERROR(IFERROR(VLOOKUP(I14642,'DE-PARA'!B:D,3,0),VLOOKUP(I14642,'DE-PARA'!C:D,2,0)),"NÃO ENCONTRADO")</f>
        <v>Materiais</v>
      </c>
      <c r="L14642" s="56" t="str">
        <f>VLOOKUP(K14642,'Base -Receita-Despesa'!$B:$AS,1,FALSE)</f>
        <v>Materiais</v>
      </c>
    </row>
    <row r="14643" spans="1:12" x14ac:dyDescent="0.3">
      <c r="A14643" s="286" t="str">
        <f t="shared" si="456"/>
        <v>2019</v>
      </c>
      <c r="B14643" s="205" t="s">
        <v>679</v>
      </c>
      <c r="C14643" s="205" t="s">
        <v>680</v>
      </c>
      <c r="D14643" s="72" t="str">
        <f t="shared" si="457"/>
        <v>dez/2019</v>
      </c>
      <c r="E14643" s="206">
        <v>43804</v>
      </c>
      <c r="F14643" s="205">
        <v>395232</v>
      </c>
      <c r="G14643" s="205" t="s">
        <v>284</v>
      </c>
      <c r="H14643" s="207" t="s">
        <v>1027</v>
      </c>
      <c r="I14643" s="207" t="s">
        <v>242</v>
      </c>
      <c r="J14643" s="208">
        <v>-1008</v>
      </c>
      <c r="K14643" s="79" t="str">
        <f>IFERROR(IFERROR(VLOOKUP(I14643,'DE-PARA'!B:D,3,0),VLOOKUP(I14643,'DE-PARA'!C:D,2,0)),"NÃO ENCONTRADO")</f>
        <v>Materiais</v>
      </c>
      <c r="L14643" s="56" t="str">
        <f>VLOOKUP(K14643,'Base -Receita-Despesa'!$B:$AS,1,FALSE)</f>
        <v>Materiais</v>
      </c>
    </row>
    <row r="14644" spans="1:12" x14ac:dyDescent="0.3">
      <c r="A14644" s="286" t="str">
        <f t="shared" si="456"/>
        <v>2019</v>
      </c>
      <c r="B14644" s="205" t="s">
        <v>679</v>
      </c>
      <c r="C14644" s="205" t="s">
        <v>680</v>
      </c>
      <c r="D14644" s="72" t="str">
        <f t="shared" si="457"/>
        <v>dez/2019</v>
      </c>
      <c r="E14644" s="206">
        <v>43804</v>
      </c>
      <c r="F14644" s="205">
        <v>395234</v>
      </c>
      <c r="G14644" s="205" t="s">
        <v>284</v>
      </c>
      <c r="H14644" s="207" t="s">
        <v>1027</v>
      </c>
      <c r="I14644" s="207" t="s">
        <v>242</v>
      </c>
      <c r="J14644" s="208">
        <v>-1047.51</v>
      </c>
      <c r="K14644" s="79" t="str">
        <f>IFERROR(IFERROR(VLOOKUP(I14644,'DE-PARA'!B:D,3,0),VLOOKUP(I14644,'DE-PARA'!C:D,2,0)),"NÃO ENCONTRADO")</f>
        <v>Materiais</v>
      </c>
      <c r="L14644" s="56" t="str">
        <f>VLOOKUP(K14644,'Base -Receita-Despesa'!$B:$AS,1,FALSE)</f>
        <v>Materiais</v>
      </c>
    </row>
    <row r="14645" spans="1:12" x14ac:dyDescent="0.3">
      <c r="A14645" s="286" t="str">
        <f t="shared" si="456"/>
        <v>2019</v>
      </c>
      <c r="B14645" s="205" t="s">
        <v>679</v>
      </c>
      <c r="C14645" s="205" t="s">
        <v>680</v>
      </c>
      <c r="D14645" s="72" t="str">
        <f t="shared" si="457"/>
        <v>dez/2019</v>
      </c>
      <c r="E14645" s="206">
        <v>43804</v>
      </c>
      <c r="F14645" s="205">
        <v>395430</v>
      </c>
      <c r="G14645" s="205" t="s">
        <v>284</v>
      </c>
      <c r="H14645" s="207" t="s">
        <v>1027</v>
      </c>
      <c r="I14645" s="207" t="s">
        <v>242</v>
      </c>
      <c r="J14645" s="208">
        <v>-1215.94</v>
      </c>
      <c r="K14645" s="79" t="str">
        <f>IFERROR(IFERROR(VLOOKUP(I14645,'DE-PARA'!B:D,3,0),VLOOKUP(I14645,'DE-PARA'!C:D,2,0)),"NÃO ENCONTRADO")</f>
        <v>Materiais</v>
      </c>
      <c r="L14645" s="56" t="str">
        <f>VLOOKUP(K14645,'Base -Receita-Despesa'!$B:$AS,1,FALSE)</f>
        <v>Materiais</v>
      </c>
    </row>
    <row r="14646" spans="1:12" x14ac:dyDescent="0.3">
      <c r="A14646" s="286" t="str">
        <f t="shared" si="456"/>
        <v>2019</v>
      </c>
      <c r="B14646" s="205" t="s">
        <v>679</v>
      </c>
      <c r="C14646" s="205" t="s">
        <v>680</v>
      </c>
      <c r="D14646" s="72" t="str">
        <f t="shared" si="457"/>
        <v>dez/2019</v>
      </c>
      <c r="E14646" s="206">
        <v>43804</v>
      </c>
      <c r="F14646" s="205">
        <v>395140</v>
      </c>
      <c r="G14646" s="205" t="s">
        <v>284</v>
      </c>
      <c r="H14646" s="207" t="s">
        <v>1027</v>
      </c>
      <c r="I14646" s="207" t="s">
        <v>242</v>
      </c>
      <c r="J14646" s="208">
        <v>-1215.94</v>
      </c>
      <c r="K14646" s="79" t="str">
        <f>IFERROR(IFERROR(VLOOKUP(I14646,'DE-PARA'!B:D,3,0),VLOOKUP(I14646,'DE-PARA'!C:D,2,0)),"NÃO ENCONTRADO")</f>
        <v>Materiais</v>
      </c>
      <c r="L14646" s="56" t="str">
        <f>VLOOKUP(K14646,'Base -Receita-Despesa'!$B:$AS,1,FALSE)</f>
        <v>Materiais</v>
      </c>
    </row>
    <row r="14647" spans="1:12" x14ac:dyDescent="0.3">
      <c r="A14647" s="286" t="str">
        <f t="shared" ref="A14647:A14710" si="458">IF(K14647="NÃO ENCONTRADO",0,RIGHT(D14647,4))</f>
        <v>2019</v>
      </c>
      <c r="B14647" s="205" t="s">
        <v>679</v>
      </c>
      <c r="C14647" s="205" t="s">
        <v>680</v>
      </c>
      <c r="D14647" s="72" t="str">
        <f t="shared" si="457"/>
        <v>dez/2019</v>
      </c>
      <c r="E14647" s="206">
        <v>43804</v>
      </c>
      <c r="F14647" s="205"/>
      <c r="G14647" s="205" t="s">
        <v>284</v>
      </c>
      <c r="H14647" s="207" t="s">
        <v>1027</v>
      </c>
      <c r="I14647" s="207" t="s">
        <v>242</v>
      </c>
      <c r="J14647" s="207">
        <v>-27.55</v>
      </c>
      <c r="K14647" s="79" t="str">
        <f>IFERROR(IFERROR(VLOOKUP(I14647,'DE-PARA'!B:D,3,0),VLOOKUP(I14647,'DE-PARA'!C:D,2,0)),"NÃO ENCONTRADO")</f>
        <v>Materiais</v>
      </c>
      <c r="L14647" s="56" t="str">
        <f>VLOOKUP(K14647,'Base -Receita-Despesa'!$B:$AS,1,FALSE)</f>
        <v>Materiais</v>
      </c>
    </row>
    <row r="14648" spans="1:12" x14ac:dyDescent="0.3">
      <c r="A14648" s="286" t="str">
        <f t="shared" si="458"/>
        <v>2019</v>
      </c>
      <c r="B14648" s="205" t="s">
        <v>679</v>
      </c>
      <c r="C14648" s="205" t="s">
        <v>680</v>
      </c>
      <c r="D14648" s="72" t="str">
        <f t="shared" si="457"/>
        <v>dez/2019</v>
      </c>
      <c r="E14648" s="206">
        <v>43804</v>
      </c>
      <c r="F14648" s="205">
        <v>395431</v>
      </c>
      <c r="G14648" s="205" t="s">
        <v>284</v>
      </c>
      <c r="H14648" s="207" t="s">
        <v>1027</v>
      </c>
      <c r="I14648" s="207" t="s">
        <v>242</v>
      </c>
      <c r="J14648" s="208">
        <v>-1799.23</v>
      </c>
      <c r="K14648" s="79" t="str">
        <f>IFERROR(IFERROR(VLOOKUP(I14648,'DE-PARA'!B:D,3,0),VLOOKUP(I14648,'DE-PARA'!C:D,2,0)),"NÃO ENCONTRADO")</f>
        <v>Materiais</v>
      </c>
      <c r="L14648" s="56" t="str">
        <f>VLOOKUP(K14648,'Base -Receita-Despesa'!$B:$AS,1,FALSE)</f>
        <v>Materiais</v>
      </c>
    </row>
    <row r="14649" spans="1:12" x14ac:dyDescent="0.3">
      <c r="A14649" s="286" t="str">
        <f t="shared" si="458"/>
        <v>2019</v>
      </c>
      <c r="B14649" s="205" t="s">
        <v>679</v>
      </c>
      <c r="C14649" s="205" t="s">
        <v>680</v>
      </c>
      <c r="D14649" s="72" t="str">
        <f t="shared" si="457"/>
        <v>dez/2019</v>
      </c>
      <c r="E14649" s="206">
        <v>43804</v>
      </c>
      <c r="F14649" s="205">
        <v>36</v>
      </c>
      <c r="G14649" s="205" t="s">
        <v>284</v>
      </c>
      <c r="H14649" s="207" t="s">
        <v>2162</v>
      </c>
      <c r="I14649" s="207" t="s">
        <v>137</v>
      </c>
      <c r="J14649" s="207">
        <v>-743.9</v>
      </c>
      <c r="K14649" s="79" t="str">
        <f>IFERROR(IFERROR(VLOOKUP(I14649,'DE-PARA'!B:D,3,0),VLOOKUP(I14649,'DE-PARA'!C:D,2,0)),"NÃO ENCONTRADO")</f>
        <v>Materiais</v>
      </c>
      <c r="L14649" s="56" t="str">
        <f>VLOOKUP(K14649,'Base -Receita-Despesa'!$B:$AS,1,FALSE)</f>
        <v>Materiais</v>
      </c>
    </row>
    <row r="14650" spans="1:12" x14ac:dyDescent="0.3">
      <c r="A14650" s="286" t="str">
        <f t="shared" si="458"/>
        <v>2019</v>
      </c>
      <c r="B14650" s="205" t="s">
        <v>679</v>
      </c>
      <c r="C14650" s="205" t="s">
        <v>680</v>
      </c>
      <c r="D14650" s="72" t="str">
        <f t="shared" si="457"/>
        <v>dez/2019</v>
      </c>
      <c r="E14650" s="206">
        <v>43804</v>
      </c>
      <c r="F14650" s="205">
        <v>40</v>
      </c>
      <c r="G14650" s="205" t="s">
        <v>284</v>
      </c>
      <c r="H14650" s="207" t="s">
        <v>2162</v>
      </c>
      <c r="I14650" s="207" t="s">
        <v>137</v>
      </c>
      <c r="J14650" s="207">
        <v>-746.54</v>
      </c>
      <c r="K14650" s="79" t="str">
        <f>IFERROR(IFERROR(VLOOKUP(I14650,'DE-PARA'!B:D,3,0),VLOOKUP(I14650,'DE-PARA'!C:D,2,0)),"NÃO ENCONTRADO")</f>
        <v>Materiais</v>
      </c>
      <c r="L14650" s="56" t="str">
        <f>VLOOKUP(K14650,'Base -Receita-Despesa'!$B:$AS,1,FALSE)</f>
        <v>Materiais</v>
      </c>
    </row>
    <row r="14651" spans="1:12" x14ac:dyDescent="0.3">
      <c r="A14651" s="286" t="str">
        <f t="shared" si="458"/>
        <v>2019</v>
      </c>
      <c r="B14651" s="205" t="s">
        <v>679</v>
      </c>
      <c r="C14651" s="205" t="s">
        <v>680</v>
      </c>
      <c r="D14651" s="72" t="str">
        <f t="shared" si="457"/>
        <v>dez/2019</v>
      </c>
      <c r="E14651" s="206">
        <v>43804</v>
      </c>
      <c r="F14651" s="205">
        <v>43</v>
      </c>
      <c r="G14651" s="205" t="s">
        <v>284</v>
      </c>
      <c r="H14651" s="207" t="s">
        <v>2162</v>
      </c>
      <c r="I14651" s="207" t="s">
        <v>137</v>
      </c>
      <c r="J14651" s="207">
        <v>-791.89</v>
      </c>
      <c r="K14651" s="79" t="str">
        <f>IFERROR(IFERROR(VLOOKUP(I14651,'DE-PARA'!B:D,3,0),VLOOKUP(I14651,'DE-PARA'!C:D,2,0)),"NÃO ENCONTRADO")</f>
        <v>Materiais</v>
      </c>
      <c r="L14651" s="56" t="str">
        <f>VLOOKUP(K14651,'Base -Receita-Despesa'!$B:$AS,1,FALSE)</f>
        <v>Materiais</v>
      </c>
    </row>
    <row r="14652" spans="1:12" x14ac:dyDescent="0.3">
      <c r="A14652" s="286" t="str">
        <f t="shared" si="458"/>
        <v>2019</v>
      </c>
      <c r="B14652" s="205" t="s">
        <v>679</v>
      </c>
      <c r="C14652" s="205" t="s">
        <v>680</v>
      </c>
      <c r="D14652" s="72" t="str">
        <f t="shared" si="457"/>
        <v>dez/2019</v>
      </c>
      <c r="E14652" s="206">
        <v>43804</v>
      </c>
      <c r="F14652" s="205">
        <v>51</v>
      </c>
      <c r="G14652" s="205" t="s">
        <v>284</v>
      </c>
      <c r="H14652" s="207" t="s">
        <v>2162</v>
      </c>
      <c r="I14652" s="207" t="s">
        <v>137</v>
      </c>
      <c r="J14652" s="207">
        <v>-839.35</v>
      </c>
      <c r="K14652" s="79" t="str">
        <f>IFERROR(IFERROR(VLOOKUP(I14652,'DE-PARA'!B:D,3,0),VLOOKUP(I14652,'DE-PARA'!C:D,2,0)),"NÃO ENCONTRADO")</f>
        <v>Materiais</v>
      </c>
      <c r="L14652" s="56" t="str">
        <f>VLOOKUP(K14652,'Base -Receita-Despesa'!$B:$AS,1,FALSE)</f>
        <v>Materiais</v>
      </c>
    </row>
    <row r="14653" spans="1:12" x14ac:dyDescent="0.3">
      <c r="A14653" s="286" t="str">
        <f t="shared" si="458"/>
        <v>2019</v>
      </c>
      <c r="B14653" s="205" t="s">
        <v>679</v>
      </c>
      <c r="C14653" s="205" t="s">
        <v>680</v>
      </c>
      <c r="D14653" s="72" t="str">
        <f t="shared" si="457"/>
        <v>dez/2019</v>
      </c>
      <c r="E14653" s="206">
        <v>43804</v>
      </c>
      <c r="F14653" s="205">
        <v>57</v>
      </c>
      <c r="G14653" s="205" t="s">
        <v>284</v>
      </c>
      <c r="H14653" s="207" t="s">
        <v>2162</v>
      </c>
      <c r="I14653" s="207" t="s">
        <v>137</v>
      </c>
      <c r="J14653" s="207">
        <v>-937.58</v>
      </c>
      <c r="K14653" s="79" t="str">
        <f>IFERROR(IFERROR(VLOOKUP(I14653,'DE-PARA'!B:D,3,0),VLOOKUP(I14653,'DE-PARA'!C:D,2,0)),"NÃO ENCONTRADO")</f>
        <v>Materiais</v>
      </c>
      <c r="L14653" s="56" t="str">
        <f>VLOOKUP(K14653,'Base -Receita-Despesa'!$B:$AS,1,FALSE)</f>
        <v>Materiais</v>
      </c>
    </row>
    <row r="14654" spans="1:12" x14ac:dyDescent="0.3">
      <c r="A14654" s="286" t="str">
        <f t="shared" si="458"/>
        <v>2019</v>
      </c>
      <c r="B14654" s="205" t="s">
        <v>679</v>
      </c>
      <c r="C14654" s="205" t="s">
        <v>680</v>
      </c>
      <c r="D14654" s="72" t="str">
        <f t="shared" si="457"/>
        <v>dez/2019</v>
      </c>
      <c r="E14654" s="206">
        <v>43804</v>
      </c>
      <c r="F14654" s="205">
        <v>60</v>
      </c>
      <c r="G14654" s="205" t="s">
        <v>284</v>
      </c>
      <c r="H14654" s="207" t="s">
        <v>2162</v>
      </c>
      <c r="I14654" s="207" t="s">
        <v>137</v>
      </c>
      <c r="J14654" s="207">
        <v>-670.93</v>
      </c>
      <c r="K14654" s="79" t="str">
        <f>IFERROR(IFERROR(VLOOKUP(I14654,'DE-PARA'!B:D,3,0),VLOOKUP(I14654,'DE-PARA'!C:D,2,0)),"NÃO ENCONTRADO")</f>
        <v>Materiais</v>
      </c>
      <c r="L14654" s="56" t="str">
        <f>VLOOKUP(K14654,'Base -Receita-Despesa'!$B:$AS,1,FALSE)</f>
        <v>Materiais</v>
      </c>
    </row>
    <row r="14655" spans="1:12" x14ac:dyDescent="0.3">
      <c r="A14655" s="286" t="str">
        <f t="shared" si="458"/>
        <v>2019</v>
      </c>
      <c r="B14655" s="205" t="s">
        <v>679</v>
      </c>
      <c r="C14655" s="205" t="s">
        <v>680</v>
      </c>
      <c r="D14655" s="72" t="str">
        <f t="shared" si="457"/>
        <v>dez/2019</v>
      </c>
      <c r="E14655" s="206">
        <v>43804</v>
      </c>
      <c r="F14655" s="205">
        <v>66</v>
      </c>
      <c r="G14655" s="205" t="s">
        <v>284</v>
      </c>
      <c r="H14655" s="207" t="s">
        <v>2162</v>
      </c>
      <c r="I14655" s="207" t="s">
        <v>137</v>
      </c>
      <c r="J14655" s="208">
        <v>-1041.6600000000001</v>
      </c>
      <c r="K14655" s="79" t="str">
        <f>IFERROR(IFERROR(VLOOKUP(I14655,'DE-PARA'!B:D,3,0),VLOOKUP(I14655,'DE-PARA'!C:D,2,0)),"NÃO ENCONTRADO")</f>
        <v>Materiais</v>
      </c>
      <c r="L14655" s="56" t="str">
        <f>VLOOKUP(K14655,'Base -Receita-Despesa'!$B:$AS,1,FALSE)</f>
        <v>Materiais</v>
      </c>
    </row>
    <row r="14656" spans="1:12" x14ac:dyDescent="0.3">
      <c r="A14656" s="286" t="str">
        <f t="shared" si="458"/>
        <v>2019</v>
      </c>
      <c r="B14656" s="205" t="s">
        <v>679</v>
      </c>
      <c r="C14656" s="205" t="s">
        <v>680</v>
      </c>
      <c r="D14656" s="72" t="str">
        <f t="shared" si="457"/>
        <v>dez/2019</v>
      </c>
      <c r="E14656" s="206">
        <v>43804</v>
      </c>
      <c r="F14656" s="205">
        <v>94</v>
      </c>
      <c r="G14656" s="205" t="s">
        <v>284</v>
      </c>
      <c r="H14656" s="207" t="s">
        <v>2162</v>
      </c>
      <c r="I14656" s="207" t="s">
        <v>137</v>
      </c>
      <c r="J14656" s="207">
        <v>-943.48</v>
      </c>
      <c r="K14656" s="79" t="str">
        <f>IFERROR(IFERROR(VLOOKUP(I14656,'DE-PARA'!B:D,3,0),VLOOKUP(I14656,'DE-PARA'!C:D,2,0)),"NÃO ENCONTRADO")</f>
        <v>Materiais</v>
      </c>
      <c r="L14656" s="56" t="str">
        <f>VLOOKUP(K14656,'Base -Receita-Despesa'!$B:$AS,1,FALSE)</f>
        <v>Materiais</v>
      </c>
    </row>
    <row r="14657" spans="1:12" x14ac:dyDescent="0.3">
      <c r="A14657" s="286" t="str">
        <f t="shared" si="458"/>
        <v>2019</v>
      </c>
      <c r="B14657" s="205" t="s">
        <v>679</v>
      </c>
      <c r="C14657" s="205" t="s">
        <v>680</v>
      </c>
      <c r="D14657" s="72" t="str">
        <f t="shared" si="457"/>
        <v>dez/2019</v>
      </c>
      <c r="E14657" s="206">
        <v>43804</v>
      </c>
      <c r="F14657" s="205">
        <v>88</v>
      </c>
      <c r="G14657" s="205" t="s">
        <v>284</v>
      </c>
      <c r="H14657" s="207" t="s">
        <v>2162</v>
      </c>
      <c r="I14657" s="207" t="s">
        <v>137</v>
      </c>
      <c r="J14657" s="207">
        <v>-903.2</v>
      </c>
      <c r="K14657" s="79" t="str">
        <f>IFERROR(IFERROR(VLOOKUP(I14657,'DE-PARA'!B:D,3,0),VLOOKUP(I14657,'DE-PARA'!C:D,2,0)),"NÃO ENCONTRADO")</f>
        <v>Materiais</v>
      </c>
      <c r="L14657" s="56" t="str">
        <f>VLOOKUP(K14657,'Base -Receita-Despesa'!$B:$AS,1,FALSE)</f>
        <v>Materiais</v>
      </c>
    </row>
    <row r="14658" spans="1:12" x14ac:dyDescent="0.3">
      <c r="A14658" s="286" t="str">
        <f t="shared" si="458"/>
        <v>2019</v>
      </c>
      <c r="B14658" s="205" t="s">
        <v>679</v>
      </c>
      <c r="C14658" s="205" t="s">
        <v>680</v>
      </c>
      <c r="D14658" s="72" t="str">
        <f t="shared" si="457"/>
        <v>dez/2019</v>
      </c>
      <c r="E14658" s="206">
        <v>43804</v>
      </c>
      <c r="F14658" s="205">
        <v>103</v>
      </c>
      <c r="G14658" s="205" t="s">
        <v>284</v>
      </c>
      <c r="H14658" s="207" t="s">
        <v>2162</v>
      </c>
      <c r="I14658" s="207" t="s">
        <v>137</v>
      </c>
      <c r="J14658" s="207">
        <v>-709.27</v>
      </c>
      <c r="K14658" s="79" t="str">
        <f>IFERROR(IFERROR(VLOOKUP(I14658,'DE-PARA'!B:D,3,0),VLOOKUP(I14658,'DE-PARA'!C:D,2,0)),"NÃO ENCONTRADO")</f>
        <v>Materiais</v>
      </c>
      <c r="L14658" s="56" t="str">
        <f>VLOOKUP(K14658,'Base -Receita-Despesa'!$B:$AS,1,FALSE)</f>
        <v>Materiais</v>
      </c>
    </row>
    <row r="14659" spans="1:12" x14ac:dyDescent="0.3">
      <c r="A14659" s="286" t="str">
        <f t="shared" si="458"/>
        <v>2019</v>
      </c>
      <c r="B14659" s="205" t="s">
        <v>679</v>
      </c>
      <c r="C14659" s="205" t="s">
        <v>680</v>
      </c>
      <c r="D14659" s="72" t="str">
        <f t="shared" si="457"/>
        <v>dez/2019</v>
      </c>
      <c r="E14659" s="206">
        <v>43804</v>
      </c>
      <c r="F14659" s="205">
        <v>107</v>
      </c>
      <c r="G14659" s="205" t="s">
        <v>284</v>
      </c>
      <c r="H14659" s="207" t="s">
        <v>2162</v>
      </c>
      <c r="I14659" s="207" t="s">
        <v>137</v>
      </c>
      <c r="J14659" s="207">
        <v>-826.54</v>
      </c>
      <c r="K14659" s="79" t="str">
        <f>IFERROR(IFERROR(VLOOKUP(I14659,'DE-PARA'!B:D,3,0),VLOOKUP(I14659,'DE-PARA'!C:D,2,0)),"NÃO ENCONTRADO")</f>
        <v>Materiais</v>
      </c>
      <c r="L14659" s="56" t="str">
        <f>VLOOKUP(K14659,'Base -Receita-Despesa'!$B:$AS,1,FALSE)</f>
        <v>Materiais</v>
      </c>
    </row>
    <row r="14660" spans="1:12" x14ac:dyDescent="0.3">
      <c r="A14660" s="286" t="str">
        <f t="shared" si="458"/>
        <v>2019</v>
      </c>
      <c r="B14660" s="205" t="s">
        <v>679</v>
      </c>
      <c r="C14660" s="205" t="s">
        <v>680</v>
      </c>
      <c r="D14660" s="72" t="str">
        <f t="shared" ref="D14660:D14723" si="459">TEXT(E14660,"mmm/aaaa")</f>
        <v>dez/2019</v>
      </c>
      <c r="E14660" s="206">
        <v>43804</v>
      </c>
      <c r="F14660" s="205">
        <v>113</v>
      </c>
      <c r="G14660" s="205" t="s">
        <v>284</v>
      </c>
      <c r="H14660" s="207" t="s">
        <v>2162</v>
      </c>
      <c r="I14660" s="207" t="s">
        <v>137</v>
      </c>
      <c r="J14660" s="208">
        <v>-1526.4</v>
      </c>
      <c r="K14660" s="79" t="str">
        <f>IFERROR(IFERROR(VLOOKUP(I14660,'DE-PARA'!B:D,3,0),VLOOKUP(I14660,'DE-PARA'!C:D,2,0)),"NÃO ENCONTRADO")</f>
        <v>Materiais</v>
      </c>
      <c r="L14660" s="56" t="str">
        <f>VLOOKUP(K14660,'Base -Receita-Despesa'!$B:$AS,1,FALSE)</f>
        <v>Materiais</v>
      </c>
    </row>
    <row r="14661" spans="1:12" x14ac:dyDescent="0.3">
      <c r="A14661" s="286" t="str">
        <f t="shared" si="458"/>
        <v>2019</v>
      </c>
      <c r="B14661" s="205" t="s">
        <v>679</v>
      </c>
      <c r="C14661" s="205" t="s">
        <v>680</v>
      </c>
      <c r="D14661" s="72" t="str">
        <f t="shared" si="459"/>
        <v>dez/2019</v>
      </c>
      <c r="E14661" s="206">
        <v>43804</v>
      </c>
      <c r="F14661" s="205">
        <v>119</v>
      </c>
      <c r="G14661" s="205" t="s">
        <v>284</v>
      </c>
      <c r="H14661" s="207" t="s">
        <v>2162</v>
      </c>
      <c r="I14661" s="207" t="s">
        <v>137</v>
      </c>
      <c r="J14661" s="208">
        <v>-1279.21</v>
      </c>
      <c r="K14661" s="79" t="str">
        <f>IFERROR(IFERROR(VLOOKUP(I14661,'DE-PARA'!B:D,3,0),VLOOKUP(I14661,'DE-PARA'!C:D,2,0)),"NÃO ENCONTRADO")</f>
        <v>Materiais</v>
      </c>
      <c r="L14661" s="56" t="str">
        <f>VLOOKUP(K14661,'Base -Receita-Despesa'!$B:$AS,1,FALSE)</f>
        <v>Materiais</v>
      </c>
    </row>
    <row r="14662" spans="1:12" x14ac:dyDescent="0.3">
      <c r="A14662" s="286" t="str">
        <f t="shared" si="458"/>
        <v>2019</v>
      </c>
      <c r="B14662" s="205" t="s">
        <v>679</v>
      </c>
      <c r="C14662" s="205" t="s">
        <v>680</v>
      </c>
      <c r="D14662" s="72" t="str">
        <f t="shared" si="459"/>
        <v>dez/2019</v>
      </c>
      <c r="E14662" s="206">
        <v>43804</v>
      </c>
      <c r="F14662" s="205">
        <v>132</v>
      </c>
      <c r="G14662" s="205" t="s">
        <v>284</v>
      </c>
      <c r="H14662" s="207" t="s">
        <v>2162</v>
      </c>
      <c r="I14662" s="207" t="s">
        <v>137</v>
      </c>
      <c r="J14662" s="208">
        <v>-1035.08</v>
      </c>
      <c r="K14662" s="79" t="str">
        <f>IFERROR(IFERROR(VLOOKUP(I14662,'DE-PARA'!B:D,3,0),VLOOKUP(I14662,'DE-PARA'!C:D,2,0)),"NÃO ENCONTRADO")</f>
        <v>Materiais</v>
      </c>
      <c r="L14662" s="56" t="str">
        <f>VLOOKUP(K14662,'Base -Receita-Despesa'!$B:$AS,1,FALSE)</f>
        <v>Materiais</v>
      </c>
    </row>
    <row r="14663" spans="1:12" x14ac:dyDescent="0.3">
      <c r="A14663" s="286" t="str">
        <f t="shared" si="458"/>
        <v>2019</v>
      </c>
      <c r="B14663" s="205" t="s">
        <v>679</v>
      </c>
      <c r="C14663" s="205" t="s">
        <v>680</v>
      </c>
      <c r="D14663" s="72" t="str">
        <f t="shared" si="459"/>
        <v>dez/2019</v>
      </c>
      <c r="E14663" s="206">
        <v>43804</v>
      </c>
      <c r="F14663" s="205" t="s">
        <v>210</v>
      </c>
      <c r="G14663" s="205" t="s">
        <v>284</v>
      </c>
      <c r="H14663" s="207" t="s">
        <v>2538</v>
      </c>
      <c r="I14663" s="207" t="s">
        <v>139</v>
      </c>
      <c r="J14663" s="208">
        <v>-2000</v>
      </c>
      <c r="K14663" s="79" t="str">
        <f>IFERROR(IFERROR(VLOOKUP(I14663,'DE-PARA'!B:D,3,0),VLOOKUP(I14663,'DE-PARA'!C:D,2,0)),"NÃO ENCONTRADO")</f>
        <v>Outras Saídas</v>
      </c>
      <c r="L14663" s="56" t="str">
        <f>VLOOKUP(K14663,'Base -Receita-Despesa'!$B:$AS,1,FALSE)</f>
        <v>Outras Saídas</v>
      </c>
    </row>
    <row r="14664" spans="1:12" x14ac:dyDescent="0.3">
      <c r="A14664" s="286" t="str">
        <f t="shared" si="458"/>
        <v>2019</v>
      </c>
      <c r="B14664" s="205" t="s">
        <v>679</v>
      </c>
      <c r="C14664" s="205" t="s">
        <v>680</v>
      </c>
      <c r="D14664" s="72" t="str">
        <f t="shared" si="459"/>
        <v>dez/2019</v>
      </c>
      <c r="E14664" s="206">
        <v>43804</v>
      </c>
      <c r="F14664" s="205">
        <v>30</v>
      </c>
      <c r="G14664" s="205" t="s">
        <v>284</v>
      </c>
      <c r="H14664" s="207" t="s">
        <v>1989</v>
      </c>
      <c r="I14664" s="207" t="s">
        <v>137</v>
      </c>
      <c r="J14664" s="208">
        <v>-13986.03</v>
      </c>
      <c r="K14664" s="79" t="str">
        <f>IFERROR(IFERROR(VLOOKUP(I14664,'DE-PARA'!B:D,3,0),VLOOKUP(I14664,'DE-PARA'!C:D,2,0)),"NÃO ENCONTRADO")</f>
        <v>Materiais</v>
      </c>
      <c r="L14664" s="56" t="str">
        <f>VLOOKUP(K14664,'Base -Receita-Despesa'!$B:$AS,1,FALSE)</f>
        <v>Materiais</v>
      </c>
    </row>
    <row r="14665" spans="1:12" x14ac:dyDescent="0.3">
      <c r="A14665" s="286" t="str">
        <f t="shared" si="458"/>
        <v>2019</v>
      </c>
      <c r="B14665" s="205" t="s">
        <v>679</v>
      </c>
      <c r="C14665" s="205" t="s">
        <v>680</v>
      </c>
      <c r="D14665" s="72" t="str">
        <f t="shared" si="459"/>
        <v>dez/2019</v>
      </c>
      <c r="E14665" s="206">
        <v>43804</v>
      </c>
      <c r="F14665" s="205" t="s">
        <v>209</v>
      </c>
      <c r="G14665" s="205" t="s">
        <v>284</v>
      </c>
      <c r="H14665" s="207" t="s">
        <v>295</v>
      </c>
      <c r="I14665" s="207" t="s">
        <v>130</v>
      </c>
      <c r="J14665" s="207">
        <v>-9.5</v>
      </c>
      <c r="K14665" s="79" t="str">
        <f>IFERROR(IFERROR(VLOOKUP(I14665,'DE-PARA'!B:D,3,0),VLOOKUP(I14665,'DE-PARA'!C:D,2,0)),"NÃO ENCONTRADO")</f>
        <v>Outras Saídas</v>
      </c>
      <c r="L14665" s="56" t="str">
        <f>VLOOKUP(K14665,'Base -Receita-Despesa'!$B:$AS,1,FALSE)</f>
        <v>Outras Saídas</v>
      </c>
    </row>
    <row r="14666" spans="1:12" x14ac:dyDescent="0.3">
      <c r="A14666" s="286" t="str">
        <f t="shared" si="458"/>
        <v>2019</v>
      </c>
      <c r="B14666" s="205" t="s">
        <v>679</v>
      </c>
      <c r="C14666" s="205" t="s">
        <v>680</v>
      </c>
      <c r="D14666" s="72" t="str">
        <f t="shared" si="459"/>
        <v>dez/2019</v>
      </c>
      <c r="E14666" s="206">
        <v>43804</v>
      </c>
      <c r="F14666" s="205" t="s">
        <v>209</v>
      </c>
      <c r="G14666" s="205" t="s">
        <v>284</v>
      </c>
      <c r="H14666" s="207" t="s">
        <v>295</v>
      </c>
      <c r="I14666" s="207" t="s">
        <v>130</v>
      </c>
      <c r="J14666" s="207">
        <v>-9.5</v>
      </c>
      <c r="K14666" s="79" t="str">
        <f>IFERROR(IFERROR(VLOOKUP(I14666,'DE-PARA'!B:D,3,0),VLOOKUP(I14666,'DE-PARA'!C:D,2,0)),"NÃO ENCONTRADO")</f>
        <v>Outras Saídas</v>
      </c>
      <c r="L14666" s="56" t="str">
        <f>VLOOKUP(K14666,'Base -Receita-Despesa'!$B:$AS,1,FALSE)</f>
        <v>Outras Saídas</v>
      </c>
    </row>
    <row r="14667" spans="1:12" x14ac:dyDescent="0.3">
      <c r="A14667" s="286" t="str">
        <f t="shared" si="458"/>
        <v>2019</v>
      </c>
      <c r="B14667" s="205" t="s">
        <v>679</v>
      </c>
      <c r="C14667" s="205" t="s">
        <v>680</v>
      </c>
      <c r="D14667" s="72" t="str">
        <f t="shared" si="459"/>
        <v>dez/2019</v>
      </c>
      <c r="E14667" s="206">
        <v>43804</v>
      </c>
      <c r="F14667" s="205" t="s">
        <v>209</v>
      </c>
      <c r="G14667" s="205" t="s">
        <v>284</v>
      </c>
      <c r="H14667" s="207" t="s">
        <v>295</v>
      </c>
      <c r="I14667" s="207" t="s">
        <v>130</v>
      </c>
      <c r="J14667" s="207">
        <v>-9.5</v>
      </c>
      <c r="K14667" s="79" t="str">
        <f>IFERROR(IFERROR(VLOOKUP(I14667,'DE-PARA'!B:D,3,0),VLOOKUP(I14667,'DE-PARA'!C:D,2,0)),"NÃO ENCONTRADO")</f>
        <v>Outras Saídas</v>
      </c>
      <c r="L14667" s="56" t="str">
        <f>VLOOKUP(K14667,'Base -Receita-Despesa'!$B:$AS,1,FALSE)</f>
        <v>Outras Saídas</v>
      </c>
    </row>
    <row r="14668" spans="1:12" x14ac:dyDescent="0.3">
      <c r="A14668" s="286" t="str">
        <f t="shared" si="458"/>
        <v>2019</v>
      </c>
      <c r="B14668" s="205" t="s">
        <v>679</v>
      </c>
      <c r="C14668" s="205" t="s">
        <v>680</v>
      </c>
      <c r="D14668" s="72" t="str">
        <f t="shared" si="459"/>
        <v>dez/2019</v>
      </c>
      <c r="E14668" s="206">
        <v>43804</v>
      </c>
      <c r="F14668" s="205" t="s">
        <v>209</v>
      </c>
      <c r="G14668" s="205" t="s">
        <v>284</v>
      </c>
      <c r="H14668" s="207" t="s">
        <v>295</v>
      </c>
      <c r="I14668" s="207" t="s">
        <v>130</v>
      </c>
      <c r="J14668" s="207">
        <v>-9.5</v>
      </c>
      <c r="K14668" s="79" t="str">
        <f>IFERROR(IFERROR(VLOOKUP(I14668,'DE-PARA'!B:D,3,0),VLOOKUP(I14668,'DE-PARA'!C:D,2,0)),"NÃO ENCONTRADO")</f>
        <v>Outras Saídas</v>
      </c>
      <c r="L14668" s="56" t="str">
        <f>VLOOKUP(K14668,'Base -Receita-Despesa'!$B:$AS,1,FALSE)</f>
        <v>Outras Saídas</v>
      </c>
    </row>
    <row r="14669" spans="1:12" x14ac:dyDescent="0.3">
      <c r="A14669" s="286" t="str">
        <f t="shared" si="458"/>
        <v>2019</v>
      </c>
      <c r="B14669" s="205" t="s">
        <v>679</v>
      </c>
      <c r="C14669" s="205" t="s">
        <v>680</v>
      </c>
      <c r="D14669" s="72" t="str">
        <f t="shared" si="459"/>
        <v>dez/2019</v>
      </c>
      <c r="E14669" s="206">
        <v>43804</v>
      </c>
      <c r="F14669" s="205" t="s">
        <v>209</v>
      </c>
      <c r="G14669" s="205" t="s">
        <v>284</v>
      </c>
      <c r="H14669" s="207" t="s">
        <v>295</v>
      </c>
      <c r="I14669" s="207" t="s">
        <v>130</v>
      </c>
      <c r="J14669" s="207">
        <v>-9.5</v>
      </c>
      <c r="K14669" s="79" t="str">
        <f>IFERROR(IFERROR(VLOOKUP(I14669,'DE-PARA'!B:D,3,0),VLOOKUP(I14669,'DE-PARA'!C:D,2,0)),"NÃO ENCONTRADO")</f>
        <v>Outras Saídas</v>
      </c>
      <c r="L14669" s="56" t="str">
        <f>VLOOKUP(K14669,'Base -Receita-Despesa'!$B:$AS,1,FALSE)</f>
        <v>Outras Saídas</v>
      </c>
    </row>
    <row r="14670" spans="1:12" x14ac:dyDescent="0.3">
      <c r="A14670" s="286" t="str">
        <f t="shared" si="458"/>
        <v>2019</v>
      </c>
      <c r="B14670" s="205" t="s">
        <v>679</v>
      </c>
      <c r="C14670" s="205" t="s">
        <v>680</v>
      </c>
      <c r="D14670" s="72" t="str">
        <f t="shared" si="459"/>
        <v>dez/2019</v>
      </c>
      <c r="E14670" s="206">
        <v>43804</v>
      </c>
      <c r="F14670" s="205" t="s">
        <v>209</v>
      </c>
      <c r="G14670" s="205" t="s">
        <v>284</v>
      </c>
      <c r="H14670" s="207" t="s">
        <v>295</v>
      </c>
      <c r="I14670" s="207" t="s">
        <v>130</v>
      </c>
      <c r="J14670" s="207">
        <v>-9.5</v>
      </c>
      <c r="K14670" s="79" t="str">
        <f>IFERROR(IFERROR(VLOOKUP(I14670,'DE-PARA'!B:D,3,0),VLOOKUP(I14670,'DE-PARA'!C:D,2,0)),"NÃO ENCONTRADO")</f>
        <v>Outras Saídas</v>
      </c>
      <c r="L14670" s="56" t="str">
        <f>VLOOKUP(K14670,'Base -Receita-Despesa'!$B:$AS,1,FALSE)</f>
        <v>Outras Saídas</v>
      </c>
    </row>
    <row r="14671" spans="1:12" x14ac:dyDescent="0.3">
      <c r="A14671" s="286" t="str">
        <f t="shared" si="458"/>
        <v>2019</v>
      </c>
      <c r="B14671" s="205" t="s">
        <v>679</v>
      </c>
      <c r="C14671" s="205" t="s">
        <v>680</v>
      </c>
      <c r="D14671" s="72" t="str">
        <f t="shared" si="459"/>
        <v>dez/2019</v>
      </c>
      <c r="E14671" s="206">
        <v>43804</v>
      </c>
      <c r="F14671" s="205" t="s">
        <v>209</v>
      </c>
      <c r="G14671" s="205" t="s">
        <v>284</v>
      </c>
      <c r="H14671" s="207" t="s">
        <v>295</v>
      </c>
      <c r="I14671" s="207" t="s">
        <v>130</v>
      </c>
      <c r="J14671" s="207">
        <v>-9.5</v>
      </c>
      <c r="K14671" s="79" t="str">
        <f>IFERROR(IFERROR(VLOOKUP(I14671,'DE-PARA'!B:D,3,0),VLOOKUP(I14671,'DE-PARA'!C:D,2,0)),"NÃO ENCONTRADO")</f>
        <v>Outras Saídas</v>
      </c>
      <c r="L14671" s="56" t="str">
        <f>VLOOKUP(K14671,'Base -Receita-Despesa'!$B:$AS,1,FALSE)</f>
        <v>Outras Saídas</v>
      </c>
    </row>
    <row r="14672" spans="1:12" x14ac:dyDescent="0.3">
      <c r="A14672" s="286" t="str">
        <f t="shared" si="458"/>
        <v>2019</v>
      </c>
      <c r="B14672" s="205" t="s">
        <v>679</v>
      </c>
      <c r="C14672" s="205" t="s">
        <v>680</v>
      </c>
      <c r="D14672" s="72" t="str">
        <f t="shared" si="459"/>
        <v>dez/2019</v>
      </c>
      <c r="E14672" s="206">
        <v>43804</v>
      </c>
      <c r="F14672" s="205" t="s">
        <v>209</v>
      </c>
      <c r="G14672" s="205" t="s">
        <v>284</v>
      </c>
      <c r="H14672" s="207" t="s">
        <v>295</v>
      </c>
      <c r="I14672" s="207" t="s">
        <v>130</v>
      </c>
      <c r="J14672" s="207">
        <v>-9.5</v>
      </c>
      <c r="K14672" s="79" t="str">
        <f>IFERROR(IFERROR(VLOOKUP(I14672,'DE-PARA'!B:D,3,0),VLOOKUP(I14672,'DE-PARA'!C:D,2,0)),"NÃO ENCONTRADO")</f>
        <v>Outras Saídas</v>
      </c>
      <c r="L14672" s="56" t="str">
        <f>VLOOKUP(K14672,'Base -Receita-Despesa'!$B:$AS,1,FALSE)</f>
        <v>Outras Saídas</v>
      </c>
    </row>
    <row r="14673" spans="1:12" x14ac:dyDescent="0.3">
      <c r="A14673" s="286" t="str">
        <f t="shared" si="458"/>
        <v>2019</v>
      </c>
      <c r="B14673" s="205" t="s">
        <v>679</v>
      </c>
      <c r="C14673" s="205" t="s">
        <v>680</v>
      </c>
      <c r="D14673" s="72" t="str">
        <f t="shared" si="459"/>
        <v>dez/2019</v>
      </c>
      <c r="E14673" s="206">
        <v>43804</v>
      </c>
      <c r="F14673" s="205" t="s">
        <v>209</v>
      </c>
      <c r="G14673" s="205" t="s">
        <v>284</v>
      </c>
      <c r="H14673" s="207" t="s">
        <v>295</v>
      </c>
      <c r="I14673" s="207" t="s">
        <v>130</v>
      </c>
      <c r="J14673" s="207">
        <v>-411.81</v>
      </c>
      <c r="K14673" s="79" t="str">
        <f>IFERROR(IFERROR(VLOOKUP(I14673,'DE-PARA'!B:D,3,0),VLOOKUP(I14673,'DE-PARA'!C:D,2,0)),"NÃO ENCONTRADO")</f>
        <v>Outras Saídas</v>
      </c>
      <c r="L14673" s="56" t="str">
        <f>VLOOKUP(K14673,'Base -Receita-Despesa'!$B:$AS,1,FALSE)</f>
        <v>Outras Saídas</v>
      </c>
    </row>
    <row r="14674" spans="1:12" x14ac:dyDescent="0.3">
      <c r="A14674" s="286" t="str">
        <f t="shared" si="458"/>
        <v>2019</v>
      </c>
      <c r="B14674" s="205" t="s">
        <v>681</v>
      </c>
      <c r="C14674" s="205" t="s">
        <v>680</v>
      </c>
      <c r="D14674" s="72" t="str">
        <f t="shared" si="459"/>
        <v>dez/2019</v>
      </c>
      <c r="E14674" s="206">
        <v>43805</v>
      </c>
      <c r="F14674" s="205" t="s">
        <v>200</v>
      </c>
      <c r="G14674" s="205" t="s">
        <v>284</v>
      </c>
      <c r="H14674" s="207" t="s">
        <v>1875</v>
      </c>
      <c r="I14674" s="207" t="s">
        <v>123</v>
      </c>
      <c r="J14674" s="208">
        <v>-403272.19</v>
      </c>
      <c r="K14674" s="79" t="str">
        <f>IFERROR(IFERROR(VLOOKUP(I14674,'DE-PARA'!B:D,3,0),VLOOKUP(I14674,'DE-PARA'!C:D,2,0)),"NÃO ENCONTRADO")</f>
        <v>TEV – Transferências Entre Contas (Entradas)</v>
      </c>
      <c r="L14674" s="56" t="str">
        <f>VLOOKUP(K14674,'Base -Receita-Despesa'!$B:$AS,1,FALSE)</f>
        <v>TEV – Transferências Entre Contas (Entradas)</v>
      </c>
    </row>
    <row r="14675" spans="1:12" x14ac:dyDescent="0.3">
      <c r="A14675" s="286" t="str">
        <f t="shared" si="458"/>
        <v>2019</v>
      </c>
      <c r="B14675" s="205" t="s">
        <v>681</v>
      </c>
      <c r="C14675" s="205" t="s">
        <v>680</v>
      </c>
      <c r="D14675" s="72" t="str">
        <f t="shared" si="459"/>
        <v>dez/2019</v>
      </c>
      <c r="E14675" s="206">
        <v>43805</v>
      </c>
      <c r="F14675" s="205" t="s">
        <v>513</v>
      </c>
      <c r="G14675" s="205" t="s">
        <v>284</v>
      </c>
      <c r="H14675" s="207" t="s">
        <v>203</v>
      </c>
      <c r="I14675" s="207" t="s">
        <v>289</v>
      </c>
      <c r="J14675" s="208">
        <v>403272.19</v>
      </c>
      <c r="K14675" s="79" t="str">
        <f>IFERROR(IFERROR(VLOOKUP(I14675,'DE-PARA'!B:D,3,0),VLOOKUP(I14675,'DE-PARA'!C:D,2,0)),"NÃO ENCONTRADO")</f>
        <v>Entrada Conta Aplicação (+)</v>
      </c>
      <c r="L14675" s="56" t="str">
        <f>VLOOKUP(K14675,'Base -Receita-Despesa'!$B:$AS,1,FALSE)</f>
        <v>ENTRADA CONTA APLICAÇÃO (+)</v>
      </c>
    </row>
    <row r="14676" spans="1:12" x14ac:dyDescent="0.3">
      <c r="A14676" s="286" t="str">
        <f t="shared" si="458"/>
        <v>2019</v>
      </c>
      <c r="B14676" s="205" t="s">
        <v>679</v>
      </c>
      <c r="C14676" s="205" t="s">
        <v>680</v>
      </c>
      <c r="D14676" s="72" t="str">
        <f t="shared" si="459"/>
        <v>dez/2019</v>
      </c>
      <c r="E14676" s="206">
        <v>43805</v>
      </c>
      <c r="F14676" s="205" t="s">
        <v>200</v>
      </c>
      <c r="G14676" s="205" t="s">
        <v>284</v>
      </c>
      <c r="H14676" s="207" t="s">
        <v>1875</v>
      </c>
      <c r="I14676" s="207" t="s">
        <v>123</v>
      </c>
      <c r="J14676" s="208">
        <v>403272.19</v>
      </c>
      <c r="K14676" s="79" t="str">
        <f>IFERROR(IFERROR(VLOOKUP(I14676,'DE-PARA'!B:D,3,0),VLOOKUP(I14676,'DE-PARA'!C:D,2,0)),"NÃO ENCONTRADO")</f>
        <v>TEV – Transferências Entre Contas (Entradas)</v>
      </c>
      <c r="L14676" s="56" t="str">
        <f>VLOOKUP(K14676,'Base -Receita-Despesa'!$B:$AS,1,FALSE)</f>
        <v>TEV – Transferências Entre Contas (Entradas)</v>
      </c>
    </row>
    <row r="14677" spans="1:12" x14ac:dyDescent="0.3">
      <c r="A14677" s="286" t="str">
        <f t="shared" si="458"/>
        <v>2019</v>
      </c>
      <c r="B14677" s="205" t="s">
        <v>679</v>
      </c>
      <c r="C14677" s="205" t="s">
        <v>680</v>
      </c>
      <c r="D14677" s="72" t="str">
        <f t="shared" si="459"/>
        <v>dez/2019</v>
      </c>
      <c r="E14677" s="206">
        <v>43805</v>
      </c>
      <c r="F14677" s="205" t="s">
        <v>1874</v>
      </c>
      <c r="G14677" s="205" t="s">
        <v>284</v>
      </c>
      <c r="H14677" s="207" t="s">
        <v>2539</v>
      </c>
      <c r="I14677" s="207" t="s">
        <v>124</v>
      </c>
      <c r="J14677" s="207">
        <v>-64.819999999999993</v>
      </c>
      <c r="K14677" s="79" t="str">
        <f>IFERROR(IFERROR(VLOOKUP(I14677,'DE-PARA'!B:D,3,0),VLOOKUP(I14677,'DE-PARA'!C:D,2,0)),"NÃO ENCONTRADO")</f>
        <v>Encargos sobre Folha de Pagamento</v>
      </c>
      <c r="L14677" s="56" t="str">
        <f>VLOOKUP(K14677,'Base -Receita-Despesa'!$B:$AS,1,FALSE)</f>
        <v>Encargos sobre Folha de Pagamento</v>
      </c>
    </row>
    <row r="14678" spans="1:12" x14ac:dyDescent="0.3">
      <c r="A14678" s="286" t="str">
        <f t="shared" si="458"/>
        <v>2019</v>
      </c>
      <c r="B14678" s="205" t="s">
        <v>679</v>
      </c>
      <c r="C14678" s="205" t="s">
        <v>680</v>
      </c>
      <c r="D14678" s="72" t="str">
        <f t="shared" si="459"/>
        <v>dez/2019</v>
      </c>
      <c r="E14678" s="206">
        <v>43805</v>
      </c>
      <c r="F14678" s="205" t="s">
        <v>1874</v>
      </c>
      <c r="G14678" s="205" t="s">
        <v>284</v>
      </c>
      <c r="H14678" s="207" t="s">
        <v>2540</v>
      </c>
      <c r="I14678" s="207" t="s">
        <v>124</v>
      </c>
      <c r="J14678" s="208">
        <v>-74728.3</v>
      </c>
      <c r="K14678" s="79" t="str">
        <f>IFERROR(IFERROR(VLOOKUP(I14678,'DE-PARA'!B:D,3,0),VLOOKUP(I14678,'DE-PARA'!C:D,2,0)),"NÃO ENCONTRADO")</f>
        <v>Encargos sobre Folha de Pagamento</v>
      </c>
      <c r="L14678" s="56" t="str">
        <f>VLOOKUP(K14678,'Base -Receita-Despesa'!$B:$AS,1,FALSE)</f>
        <v>Encargos sobre Folha de Pagamento</v>
      </c>
    </row>
    <row r="14679" spans="1:12" x14ac:dyDescent="0.3">
      <c r="A14679" s="286" t="str">
        <f t="shared" si="458"/>
        <v>2019</v>
      </c>
      <c r="B14679" s="205" t="s">
        <v>679</v>
      </c>
      <c r="C14679" s="205" t="s">
        <v>680</v>
      </c>
      <c r="D14679" s="72" t="str">
        <f t="shared" si="459"/>
        <v>dez/2019</v>
      </c>
      <c r="E14679" s="206">
        <v>43805</v>
      </c>
      <c r="F14679" s="205">
        <v>19571</v>
      </c>
      <c r="G14679" s="205" t="s">
        <v>284</v>
      </c>
      <c r="H14679" s="207" t="s">
        <v>386</v>
      </c>
      <c r="I14679" s="207" t="s">
        <v>237</v>
      </c>
      <c r="J14679" s="208">
        <v>-4721</v>
      </c>
      <c r="K14679" s="79" t="str">
        <f>IFERROR(IFERROR(VLOOKUP(I14679,'DE-PARA'!B:D,3,0),VLOOKUP(I14679,'DE-PARA'!C:D,2,0)),"NÃO ENCONTRADO")</f>
        <v>Materiais</v>
      </c>
      <c r="L14679" s="56" t="str">
        <f>VLOOKUP(K14679,'Base -Receita-Despesa'!$B:$AS,1,FALSE)</f>
        <v>Materiais</v>
      </c>
    </row>
    <row r="14680" spans="1:12" x14ac:dyDescent="0.3">
      <c r="A14680" s="286" t="str">
        <f t="shared" si="458"/>
        <v>2019</v>
      </c>
      <c r="B14680" s="205" t="s">
        <v>679</v>
      </c>
      <c r="C14680" s="205" t="s">
        <v>680</v>
      </c>
      <c r="D14680" s="72" t="str">
        <f t="shared" si="459"/>
        <v>dez/2019</v>
      </c>
      <c r="E14680" s="206">
        <v>43805</v>
      </c>
      <c r="F14680" s="205">
        <v>19735</v>
      </c>
      <c r="G14680" s="205" t="s">
        <v>284</v>
      </c>
      <c r="H14680" s="207" t="s">
        <v>386</v>
      </c>
      <c r="I14680" s="207" t="s">
        <v>237</v>
      </c>
      <c r="J14680" s="208">
        <v>-2126</v>
      </c>
      <c r="K14680" s="79" t="str">
        <f>IFERROR(IFERROR(VLOOKUP(I14680,'DE-PARA'!B:D,3,0),VLOOKUP(I14680,'DE-PARA'!C:D,2,0)),"NÃO ENCONTRADO")</f>
        <v>Materiais</v>
      </c>
      <c r="L14680" s="56" t="str">
        <f>VLOOKUP(K14680,'Base -Receita-Despesa'!$B:$AS,1,FALSE)</f>
        <v>Materiais</v>
      </c>
    </row>
    <row r="14681" spans="1:12" x14ac:dyDescent="0.3">
      <c r="A14681" s="286" t="str">
        <f t="shared" si="458"/>
        <v>2019</v>
      </c>
      <c r="B14681" s="205" t="s">
        <v>679</v>
      </c>
      <c r="C14681" s="205" t="s">
        <v>680</v>
      </c>
      <c r="D14681" s="72" t="str">
        <f t="shared" si="459"/>
        <v>dez/2019</v>
      </c>
      <c r="E14681" s="206">
        <v>43805</v>
      </c>
      <c r="F14681" s="205">
        <v>19769</v>
      </c>
      <c r="G14681" s="205" t="s">
        <v>284</v>
      </c>
      <c r="H14681" s="207" t="s">
        <v>386</v>
      </c>
      <c r="I14681" s="207" t="s">
        <v>237</v>
      </c>
      <c r="J14681" s="208">
        <v>-1425.6</v>
      </c>
      <c r="K14681" s="79" t="str">
        <f>IFERROR(IFERROR(VLOOKUP(I14681,'DE-PARA'!B:D,3,0),VLOOKUP(I14681,'DE-PARA'!C:D,2,0)),"NÃO ENCONTRADO")</f>
        <v>Materiais</v>
      </c>
      <c r="L14681" s="56" t="str">
        <f>VLOOKUP(K14681,'Base -Receita-Despesa'!$B:$AS,1,FALSE)</f>
        <v>Materiais</v>
      </c>
    </row>
    <row r="14682" spans="1:12" x14ac:dyDescent="0.3">
      <c r="A14682" s="286" t="str">
        <f t="shared" si="458"/>
        <v>2019</v>
      </c>
      <c r="B14682" s="205" t="s">
        <v>679</v>
      </c>
      <c r="C14682" s="205" t="s">
        <v>680</v>
      </c>
      <c r="D14682" s="72" t="str">
        <f t="shared" si="459"/>
        <v>dez/2019</v>
      </c>
      <c r="E14682" s="206">
        <v>43805</v>
      </c>
      <c r="F14682" s="205">
        <v>65033</v>
      </c>
      <c r="G14682" s="205" t="s">
        <v>284</v>
      </c>
      <c r="H14682" s="207" t="s">
        <v>1749</v>
      </c>
      <c r="I14682" s="207" t="s">
        <v>238</v>
      </c>
      <c r="J14682" s="208">
        <v>-4875.95</v>
      </c>
      <c r="K14682" s="79" t="str">
        <f>IFERROR(IFERROR(VLOOKUP(I14682,'DE-PARA'!B:D,3,0),VLOOKUP(I14682,'DE-PARA'!C:D,2,0)),"NÃO ENCONTRADO")</f>
        <v>Materiais</v>
      </c>
      <c r="L14682" s="56" t="str">
        <f>VLOOKUP(K14682,'Base -Receita-Despesa'!$B:$AS,1,FALSE)</f>
        <v>Materiais</v>
      </c>
    </row>
    <row r="14683" spans="1:12" x14ac:dyDescent="0.3">
      <c r="A14683" s="286" t="str">
        <f t="shared" si="458"/>
        <v>2019</v>
      </c>
      <c r="B14683" s="205" t="s">
        <v>679</v>
      </c>
      <c r="C14683" s="205" t="s">
        <v>680</v>
      </c>
      <c r="D14683" s="72" t="str">
        <f t="shared" si="459"/>
        <v>dez/2019</v>
      </c>
      <c r="E14683" s="206">
        <v>43805</v>
      </c>
      <c r="F14683" s="205">
        <v>17640</v>
      </c>
      <c r="G14683" s="205" t="s">
        <v>284</v>
      </c>
      <c r="H14683" s="207" t="s">
        <v>343</v>
      </c>
      <c r="I14683" s="207" t="s">
        <v>238</v>
      </c>
      <c r="J14683" s="207">
        <v>-104</v>
      </c>
      <c r="K14683" s="79" t="str">
        <f>IFERROR(IFERROR(VLOOKUP(I14683,'DE-PARA'!B:D,3,0),VLOOKUP(I14683,'DE-PARA'!C:D,2,0)),"NÃO ENCONTRADO")</f>
        <v>Materiais</v>
      </c>
      <c r="L14683" s="56" t="str">
        <f>VLOOKUP(K14683,'Base -Receita-Despesa'!$B:$AS,1,FALSE)</f>
        <v>Materiais</v>
      </c>
    </row>
    <row r="14684" spans="1:12" x14ac:dyDescent="0.3">
      <c r="A14684" s="286" t="str">
        <f t="shared" si="458"/>
        <v>2019</v>
      </c>
      <c r="B14684" s="205" t="s">
        <v>679</v>
      </c>
      <c r="C14684" s="205" t="s">
        <v>680</v>
      </c>
      <c r="D14684" s="72" t="str">
        <f t="shared" si="459"/>
        <v>dez/2019</v>
      </c>
      <c r="E14684" s="206">
        <v>43805</v>
      </c>
      <c r="F14684" s="205">
        <v>17631</v>
      </c>
      <c r="G14684" s="205" t="s">
        <v>286</v>
      </c>
      <c r="H14684" s="207" t="s">
        <v>343</v>
      </c>
      <c r="I14684" s="207" t="s">
        <v>238</v>
      </c>
      <c r="J14684" s="208">
        <v>-6739.95</v>
      </c>
      <c r="K14684" s="79" t="str">
        <f>IFERROR(IFERROR(VLOOKUP(I14684,'DE-PARA'!B:D,3,0),VLOOKUP(I14684,'DE-PARA'!C:D,2,0)),"NÃO ENCONTRADO")</f>
        <v>Materiais</v>
      </c>
      <c r="L14684" s="56" t="str">
        <f>VLOOKUP(K14684,'Base -Receita-Despesa'!$B:$AS,1,FALSE)</f>
        <v>Materiais</v>
      </c>
    </row>
    <row r="14685" spans="1:12" x14ac:dyDescent="0.3">
      <c r="A14685" s="286" t="str">
        <f t="shared" si="458"/>
        <v>2019</v>
      </c>
      <c r="B14685" s="205" t="s">
        <v>679</v>
      </c>
      <c r="C14685" s="205" t="s">
        <v>680</v>
      </c>
      <c r="D14685" s="72" t="str">
        <f t="shared" si="459"/>
        <v>dez/2019</v>
      </c>
      <c r="E14685" s="206">
        <v>43805</v>
      </c>
      <c r="F14685" s="205">
        <v>17752</v>
      </c>
      <c r="G14685" s="205" t="s">
        <v>284</v>
      </c>
      <c r="H14685" s="207" t="s">
        <v>343</v>
      </c>
      <c r="I14685" s="207" t="s">
        <v>237</v>
      </c>
      <c r="J14685" s="208">
        <v>-6787.5</v>
      </c>
      <c r="K14685" s="79" t="str">
        <f>IFERROR(IFERROR(VLOOKUP(I14685,'DE-PARA'!B:D,3,0),VLOOKUP(I14685,'DE-PARA'!C:D,2,0)),"NÃO ENCONTRADO")</f>
        <v>Materiais</v>
      </c>
      <c r="L14685" s="56" t="str">
        <f>VLOOKUP(K14685,'Base -Receita-Despesa'!$B:$AS,1,FALSE)</f>
        <v>Materiais</v>
      </c>
    </row>
    <row r="14686" spans="1:12" x14ac:dyDescent="0.3">
      <c r="A14686" s="286" t="str">
        <f t="shared" si="458"/>
        <v>2019</v>
      </c>
      <c r="B14686" s="205" t="s">
        <v>679</v>
      </c>
      <c r="C14686" s="205" t="s">
        <v>680</v>
      </c>
      <c r="D14686" s="72" t="str">
        <f t="shared" si="459"/>
        <v>dez/2019</v>
      </c>
      <c r="E14686" s="206">
        <v>43805</v>
      </c>
      <c r="F14686" s="205">
        <v>17631</v>
      </c>
      <c r="G14686" s="205" t="s">
        <v>300</v>
      </c>
      <c r="H14686" s="207" t="s">
        <v>343</v>
      </c>
      <c r="I14686" s="207" t="s">
        <v>238</v>
      </c>
      <c r="J14686" s="208">
        <v>-6739.95</v>
      </c>
      <c r="K14686" s="79" t="str">
        <f>IFERROR(IFERROR(VLOOKUP(I14686,'DE-PARA'!B:D,3,0),VLOOKUP(I14686,'DE-PARA'!C:D,2,0)),"NÃO ENCONTRADO")</f>
        <v>Materiais</v>
      </c>
      <c r="L14686" s="56" t="str">
        <f>VLOOKUP(K14686,'Base -Receita-Despesa'!$B:$AS,1,FALSE)</f>
        <v>Materiais</v>
      </c>
    </row>
    <row r="14687" spans="1:12" x14ac:dyDescent="0.3">
      <c r="A14687" s="286" t="str">
        <f t="shared" si="458"/>
        <v>2019</v>
      </c>
      <c r="B14687" s="205" t="s">
        <v>679</v>
      </c>
      <c r="C14687" s="205" t="s">
        <v>680</v>
      </c>
      <c r="D14687" s="72" t="str">
        <f t="shared" si="459"/>
        <v>dez/2019</v>
      </c>
      <c r="E14687" s="206">
        <v>43805</v>
      </c>
      <c r="F14687" s="205" t="s">
        <v>200</v>
      </c>
      <c r="G14687" s="205" t="s">
        <v>284</v>
      </c>
      <c r="H14687" s="207" t="s">
        <v>291</v>
      </c>
      <c r="I14687" s="207" t="s">
        <v>226</v>
      </c>
      <c r="J14687" s="208">
        <v>-165440.91</v>
      </c>
      <c r="K14687" s="79" t="str">
        <f>IFERROR(IFERROR(VLOOKUP(I14687,'DE-PARA'!B:D,3,0),VLOOKUP(I14687,'DE-PARA'!C:D,2,0)),"NÃO ENCONTRADO")</f>
        <v>Reembolso de Rateios(-)</v>
      </c>
      <c r="L14687" s="56" t="str">
        <f>VLOOKUP(K14687,'Base -Receita-Despesa'!$B:$AS,1,FALSE)</f>
        <v>Reembolso de Rateios(-)</v>
      </c>
    </row>
    <row r="14688" spans="1:12" x14ac:dyDescent="0.3">
      <c r="A14688" s="286" t="str">
        <f t="shared" si="458"/>
        <v>2019</v>
      </c>
      <c r="B14688" s="205" t="s">
        <v>679</v>
      </c>
      <c r="C14688" s="205" t="s">
        <v>680</v>
      </c>
      <c r="D14688" s="72" t="str">
        <f t="shared" si="459"/>
        <v>dez/2019</v>
      </c>
      <c r="E14688" s="206">
        <v>43805</v>
      </c>
      <c r="F14688" s="205">
        <v>13751</v>
      </c>
      <c r="G14688" s="205" t="s">
        <v>284</v>
      </c>
      <c r="H14688" s="207" t="s">
        <v>1054</v>
      </c>
      <c r="I14688" s="207" t="s">
        <v>195</v>
      </c>
      <c r="J14688" s="207">
        <v>-348</v>
      </c>
      <c r="K14688" s="79" t="str">
        <f>IFERROR(IFERROR(VLOOKUP(I14688,'DE-PARA'!B:D,3,0),VLOOKUP(I14688,'DE-PARA'!C:D,2,0)),"NÃO ENCONTRADO")</f>
        <v>Pessoal</v>
      </c>
      <c r="L14688" s="56" t="str">
        <f>VLOOKUP(K14688,'Base -Receita-Despesa'!$B:$AS,1,FALSE)</f>
        <v>Pessoal</v>
      </c>
    </row>
    <row r="14689" spans="1:12" x14ac:dyDescent="0.3">
      <c r="A14689" s="286" t="str">
        <f t="shared" si="458"/>
        <v>2019</v>
      </c>
      <c r="B14689" s="205" t="s">
        <v>679</v>
      </c>
      <c r="C14689" s="205" t="s">
        <v>680</v>
      </c>
      <c r="D14689" s="72" t="str">
        <f t="shared" si="459"/>
        <v>dez/2019</v>
      </c>
      <c r="E14689" s="206">
        <v>43805</v>
      </c>
      <c r="F14689" s="205">
        <v>13809</v>
      </c>
      <c r="G14689" s="205" t="s">
        <v>284</v>
      </c>
      <c r="H14689" s="207" t="s">
        <v>1054</v>
      </c>
      <c r="I14689" s="207" t="s">
        <v>195</v>
      </c>
      <c r="J14689" s="207">
        <v>-348</v>
      </c>
      <c r="K14689" s="79" t="str">
        <f>IFERROR(IFERROR(VLOOKUP(I14689,'DE-PARA'!B:D,3,0),VLOOKUP(I14689,'DE-PARA'!C:D,2,0)),"NÃO ENCONTRADO")</f>
        <v>Pessoal</v>
      </c>
      <c r="L14689" s="56" t="str">
        <f>VLOOKUP(K14689,'Base -Receita-Despesa'!$B:$AS,1,FALSE)</f>
        <v>Pessoal</v>
      </c>
    </row>
    <row r="14690" spans="1:12" x14ac:dyDescent="0.3">
      <c r="A14690" s="286" t="str">
        <f t="shared" si="458"/>
        <v>2019</v>
      </c>
      <c r="B14690" s="205" t="s">
        <v>679</v>
      </c>
      <c r="C14690" s="205" t="s">
        <v>680</v>
      </c>
      <c r="D14690" s="72" t="str">
        <f t="shared" si="459"/>
        <v>dez/2019</v>
      </c>
      <c r="E14690" s="206">
        <v>43805</v>
      </c>
      <c r="F14690" s="205" t="s">
        <v>209</v>
      </c>
      <c r="G14690" s="205" t="s">
        <v>284</v>
      </c>
      <c r="H14690" s="207" t="s">
        <v>295</v>
      </c>
      <c r="I14690" s="207" t="s">
        <v>130</v>
      </c>
      <c r="J14690" s="207">
        <v>-9.5</v>
      </c>
      <c r="K14690" s="79" t="str">
        <f>IFERROR(IFERROR(VLOOKUP(I14690,'DE-PARA'!B:D,3,0),VLOOKUP(I14690,'DE-PARA'!C:D,2,0)),"NÃO ENCONTRADO")</f>
        <v>Outras Saídas</v>
      </c>
      <c r="L14690" s="56" t="str">
        <f>VLOOKUP(K14690,'Base -Receita-Despesa'!$B:$AS,1,FALSE)</f>
        <v>Outras Saídas</v>
      </c>
    </row>
    <row r="14691" spans="1:12" x14ac:dyDescent="0.3">
      <c r="A14691" s="286" t="str">
        <f t="shared" si="458"/>
        <v>2019</v>
      </c>
      <c r="B14691" s="205" t="s">
        <v>679</v>
      </c>
      <c r="C14691" s="205" t="s">
        <v>680</v>
      </c>
      <c r="D14691" s="72" t="str">
        <f t="shared" si="459"/>
        <v>dez/2019</v>
      </c>
      <c r="E14691" s="206">
        <v>43805</v>
      </c>
      <c r="F14691" s="205" t="s">
        <v>209</v>
      </c>
      <c r="G14691" s="205" t="s">
        <v>284</v>
      </c>
      <c r="H14691" s="207" t="s">
        <v>295</v>
      </c>
      <c r="I14691" s="207" t="s">
        <v>130</v>
      </c>
      <c r="J14691" s="207">
        <v>-9.5</v>
      </c>
      <c r="K14691" s="79" t="str">
        <f>IFERROR(IFERROR(VLOOKUP(I14691,'DE-PARA'!B:D,3,0),VLOOKUP(I14691,'DE-PARA'!C:D,2,0)),"NÃO ENCONTRADO")</f>
        <v>Outras Saídas</v>
      </c>
      <c r="L14691" s="56" t="str">
        <f>VLOOKUP(K14691,'Base -Receita-Despesa'!$B:$AS,1,FALSE)</f>
        <v>Outras Saídas</v>
      </c>
    </row>
    <row r="14692" spans="1:12" x14ac:dyDescent="0.3">
      <c r="A14692" s="286" t="str">
        <f t="shared" si="458"/>
        <v>2019</v>
      </c>
      <c r="B14692" s="205" t="s">
        <v>679</v>
      </c>
      <c r="C14692" s="205" t="s">
        <v>680</v>
      </c>
      <c r="D14692" s="72" t="str">
        <f t="shared" si="459"/>
        <v>dez/2019</v>
      </c>
      <c r="E14692" s="206">
        <v>43805</v>
      </c>
      <c r="F14692" s="205" t="s">
        <v>209</v>
      </c>
      <c r="G14692" s="205" t="s">
        <v>284</v>
      </c>
      <c r="H14692" s="207" t="s">
        <v>295</v>
      </c>
      <c r="I14692" s="207" t="s">
        <v>130</v>
      </c>
      <c r="J14692" s="207">
        <v>-9.5</v>
      </c>
      <c r="K14692" s="79" t="str">
        <f>IFERROR(IFERROR(VLOOKUP(I14692,'DE-PARA'!B:D,3,0),VLOOKUP(I14692,'DE-PARA'!C:D,2,0)),"NÃO ENCONTRADO")</f>
        <v>Outras Saídas</v>
      </c>
      <c r="L14692" s="56" t="str">
        <f>VLOOKUP(K14692,'Base -Receita-Despesa'!$B:$AS,1,FALSE)</f>
        <v>Outras Saídas</v>
      </c>
    </row>
    <row r="14693" spans="1:12" x14ac:dyDescent="0.3">
      <c r="A14693" s="286" t="str">
        <f t="shared" si="458"/>
        <v>2019</v>
      </c>
      <c r="B14693" s="205" t="s">
        <v>679</v>
      </c>
      <c r="C14693" s="205" t="s">
        <v>680</v>
      </c>
      <c r="D14693" s="72" t="str">
        <f t="shared" si="459"/>
        <v>dez/2019</v>
      </c>
      <c r="E14693" s="206">
        <v>43808</v>
      </c>
      <c r="F14693" s="205" t="s">
        <v>2541</v>
      </c>
      <c r="G14693" s="205" t="s">
        <v>284</v>
      </c>
      <c r="H14693" s="207" t="s">
        <v>1342</v>
      </c>
      <c r="I14693" s="207" t="s">
        <v>232</v>
      </c>
      <c r="J14693" s="208">
        <v>-45200</v>
      </c>
      <c r="K14693" s="79" t="str">
        <f>IFERROR(IFERROR(VLOOKUP(I14693,'DE-PARA'!B:D,3,0),VLOOKUP(I14693,'DE-PARA'!C:D,2,0)),"NÃO ENCONTRADO")</f>
        <v>Pessoal</v>
      </c>
      <c r="L14693" s="56" t="str">
        <f>VLOOKUP(K14693,'Base -Receita-Despesa'!$B:$AS,1,FALSE)</f>
        <v>Pessoal</v>
      </c>
    </row>
    <row r="14694" spans="1:12" x14ac:dyDescent="0.3">
      <c r="A14694" s="286" t="str">
        <f t="shared" si="458"/>
        <v>2019</v>
      </c>
      <c r="B14694" s="205" t="s">
        <v>679</v>
      </c>
      <c r="C14694" s="205" t="s">
        <v>680</v>
      </c>
      <c r="D14694" s="72" t="str">
        <f t="shared" si="459"/>
        <v>dez/2019</v>
      </c>
      <c r="E14694" s="206">
        <v>43808</v>
      </c>
      <c r="F14694" s="205" t="s">
        <v>2542</v>
      </c>
      <c r="G14694" s="205" t="s">
        <v>284</v>
      </c>
      <c r="H14694" s="209" t="s">
        <v>999</v>
      </c>
      <c r="I14694" s="207" t="s">
        <v>232</v>
      </c>
      <c r="J14694" s="208">
        <v>-1016.13</v>
      </c>
      <c r="K14694" s="79" t="str">
        <f>IFERROR(IFERROR(VLOOKUP(I14694,'DE-PARA'!B:D,3,0),VLOOKUP(I14694,'DE-PARA'!C:D,2,0)),"NÃO ENCONTRADO")</f>
        <v>Pessoal</v>
      </c>
      <c r="L14694" s="56" t="str">
        <f>VLOOKUP(K14694,'Base -Receita-Despesa'!$B:$AS,1,FALSE)</f>
        <v>Pessoal</v>
      </c>
    </row>
    <row r="14695" spans="1:12" x14ac:dyDescent="0.3">
      <c r="A14695" s="286" t="str">
        <f t="shared" si="458"/>
        <v>2019</v>
      </c>
      <c r="B14695" s="205" t="s">
        <v>679</v>
      </c>
      <c r="C14695" s="205" t="s">
        <v>680</v>
      </c>
      <c r="D14695" s="72" t="str">
        <f t="shared" si="459"/>
        <v>dez/2019</v>
      </c>
      <c r="E14695" s="206">
        <v>43808</v>
      </c>
      <c r="F14695" s="205" t="s">
        <v>2542</v>
      </c>
      <c r="G14695" s="205" t="s">
        <v>284</v>
      </c>
      <c r="H14695" s="209" t="s">
        <v>999</v>
      </c>
      <c r="I14695" s="207" t="s">
        <v>189</v>
      </c>
      <c r="J14695" s="207">
        <v>-312.97000000000003</v>
      </c>
      <c r="K14695" s="79" t="str">
        <f>IFERROR(IFERROR(VLOOKUP(I14695,'DE-PARA'!B:D,3,0),VLOOKUP(I14695,'DE-PARA'!C:D,2,0)),"NÃO ENCONTRADO")</f>
        <v>Outras Saídas</v>
      </c>
      <c r="L14695" s="56" t="str">
        <f>VLOOKUP(K14695,'Base -Receita-Despesa'!$B:$AS,1,FALSE)</f>
        <v>Outras Saídas</v>
      </c>
    </row>
    <row r="14696" spans="1:12" x14ac:dyDescent="0.3">
      <c r="A14696" s="286" t="str">
        <f t="shared" si="458"/>
        <v>2019</v>
      </c>
      <c r="B14696" s="205" t="s">
        <v>679</v>
      </c>
      <c r="C14696" s="205" t="s">
        <v>680</v>
      </c>
      <c r="D14696" s="72" t="str">
        <f t="shared" si="459"/>
        <v>dez/2019</v>
      </c>
      <c r="E14696" s="206">
        <v>43808</v>
      </c>
      <c r="F14696" s="205" t="s">
        <v>2543</v>
      </c>
      <c r="G14696" s="205" t="s">
        <v>284</v>
      </c>
      <c r="H14696" s="207" t="s">
        <v>1005</v>
      </c>
      <c r="I14696" s="207" t="s">
        <v>232</v>
      </c>
      <c r="J14696" s="208">
        <v>-10827.5</v>
      </c>
      <c r="K14696" s="79" t="str">
        <f>IFERROR(IFERROR(VLOOKUP(I14696,'DE-PARA'!B:D,3,0),VLOOKUP(I14696,'DE-PARA'!C:D,2,0)),"NÃO ENCONTRADO")</f>
        <v>Pessoal</v>
      </c>
      <c r="L14696" s="56" t="str">
        <f>VLOOKUP(K14696,'Base -Receita-Despesa'!$B:$AS,1,FALSE)</f>
        <v>Pessoal</v>
      </c>
    </row>
    <row r="14697" spans="1:12" x14ac:dyDescent="0.3">
      <c r="A14697" s="286" t="str">
        <f t="shared" si="458"/>
        <v>2019</v>
      </c>
      <c r="B14697" s="205" t="s">
        <v>679</v>
      </c>
      <c r="C14697" s="205" t="s">
        <v>680</v>
      </c>
      <c r="D14697" s="72" t="str">
        <f t="shared" si="459"/>
        <v>dez/2019</v>
      </c>
      <c r="E14697" s="206">
        <v>43808</v>
      </c>
      <c r="F14697" s="205" t="s">
        <v>2544</v>
      </c>
      <c r="G14697" s="205" t="s">
        <v>284</v>
      </c>
      <c r="H14697" s="207" t="s">
        <v>2297</v>
      </c>
      <c r="I14697" s="207" t="s">
        <v>257</v>
      </c>
      <c r="J14697" s="208">
        <v>-3084.95</v>
      </c>
      <c r="K14697" s="79" t="str">
        <f>IFERROR(IFERROR(VLOOKUP(I14697,'DE-PARA'!B:D,3,0),VLOOKUP(I14697,'DE-PARA'!C:D,2,0)),"NÃO ENCONTRADO")</f>
        <v>Serviços</v>
      </c>
      <c r="L14697" s="56" t="str">
        <f>VLOOKUP(K14697,'Base -Receita-Despesa'!$B:$AS,1,FALSE)</f>
        <v>Serviços</v>
      </c>
    </row>
    <row r="14698" spans="1:12" x14ac:dyDescent="0.3">
      <c r="A14698" s="286" t="str">
        <f t="shared" si="458"/>
        <v>2019</v>
      </c>
      <c r="B14698" s="205" t="s">
        <v>679</v>
      </c>
      <c r="C14698" s="205" t="s">
        <v>680</v>
      </c>
      <c r="D14698" s="72" t="str">
        <f t="shared" si="459"/>
        <v>dez/2019</v>
      </c>
      <c r="E14698" s="206">
        <v>43808</v>
      </c>
      <c r="F14698" s="205" t="s">
        <v>2545</v>
      </c>
      <c r="G14698" s="205" t="s">
        <v>284</v>
      </c>
      <c r="H14698" s="207" t="s">
        <v>2330</v>
      </c>
      <c r="I14698" s="207" t="s">
        <v>150</v>
      </c>
      <c r="J14698" s="208">
        <v>-4544.67</v>
      </c>
      <c r="K14698" s="79" t="str">
        <f>IFERROR(IFERROR(VLOOKUP(I14698,'DE-PARA'!B:D,3,0),VLOOKUP(I14698,'DE-PARA'!C:D,2,0)),"NÃO ENCONTRADO")</f>
        <v>Serviços</v>
      </c>
      <c r="L14698" s="56" t="str">
        <f>VLOOKUP(K14698,'Base -Receita-Despesa'!$B:$AS,1,FALSE)</f>
        <v>Serviços</v>
      </c>
    </row>
    <row r="14699" spans="1:12" x14ac:dyDescent="0.3">
      <c r="A14699" s="286" t="str">
        <f t="shared" si="458"/>
        <v>2019</v>
      </c>
      <c r="B14699" s="205" t="s">
        <v>679</v>
      </c>
      <c r="C14699" s="205" t="s">
        <v>680</v>
      </c>
      <c r="D14699" s="72" t="str">
        <f t="shared" si="459"/>
        <v>dez/2019</v>
      </c>
      <c r="E14699" s="206">
        <v>43808</v>
      </c>
      <c r="F14699" s="205" t="s">
        <v>2546</v>
      </c>
      <c r="G14699" s="205" t="s">
        <v>284</v>
      </c>
      <c r="H14699" s="207" t="s">
        <v>1580</v>
      </c>
      <c r="I14699" s="229" t="s">
        <v>260</v>
      </c>
      <c r="J14699" s="207">
        <v>-734.35</v>
      </c>
      <c r="K14699" s="79" t="str">
        <f>IFERROR(IFERROR(VLOOKUP(I14699,'DE-PARA'!B:D,3,0),VLOOKUP(I14699,'DE-PARA'!C:D,2,0)),"NÃO ENCONTRADO")</f>
        <v>Serviços</v>
      </c>
      <c r="L14699" s="56" t="str">
        <f>VLOOKUP(K14699,'Base -Receita-Despesa'!$B:$AS,1,FALSE)</f>
        <v>Serviços</v>
      </c>
    </row>
    <row r="14700" spans="1:12" x14ac:dyDescent="0.3">
      <c r="A14700" s="286" t="str">
        <f t="shared" si="458"/>
        <v>2019</v>
      </c>
      <c r="B14700" s="205" t="s">
        <v>679</v>
      </c>
      <c r="C14700" s="205" t="s">
        <v>680</v>
      </c>
      <c r="D14700" s="72" t="str">
        <f t="shared" si="459"/>
        <v>dez/2019</v>
      </c>
      <c r="E14700" s="206">
        <v>43808</v>
      </c>
      <c r="F14700" s="205" t="s">
        <v>2547</v>
      </c>
      <c r="G14700" s="205" t="s">
        <v>284</v>
      </c>
      <c r="H14700" s="209" t="s">
        <v>999</v>
      </c>
      <c r="I14700" s="207" t="s">
        <v>232</v>
      </c>
      <c r="J14700" s="208">
        <v>-2250</v>
      </c>
      <c r="K14700" s="79" t="str">
        <f>IFERROR(IFERROR(VLOOKUP(I14700,'DE-PARA'!B:D,3,0),VLOOKUP(I14700,'DE-PARA'!C:D,2,0)),"NÃO ENCONTRADO")</f>
        <v>Pessoal</v>
      </c>
      <c r="L14700" s="56" t="str">
        <f>VLOOKUP(K14700,'Base -Receita-Despesa'!$B:$AS,1,FALSE)</f>
        <v>Pessoal</v>
      </c>
    </row>
    <row r="14701" spans="1:12" x14ac:dyDescent="0.3">
      <c r="A14701" s="286" t="str">
        <f t="shared" si="458"/>
        <v>2019</v>
      </c>
      <c r="B14701" s="205" t="s">
        <v>679</v>
      </c>
      <c r="C14701" s="205" t="s">
        <v>680</v>
      </c>
      <c r="D14701" s="72" t="str">
        <f t="shared" si="459"/>
        <v>dez/2019</v>
      </c>
      <c r="E14701" s="206">
        <v>43808</v>
      </c>
      <c r="F14701" s="205">
        <v>82532</v>
      </c>
      <c r="G14701" s="205" t="s">
        <v>286</v>
      </c>
      <c r="H14701" s="207" t="s">
        <v>2022</v>
      </c>
      <c r="I14701" s="207" t="s">
        <v>238</v>
      </c>
      <c r="J14701" s="207">
        <v>-959</v>
      </c>
      <c r="K14701" s="79" t="str">
        <f>IFERROR(IFERROR(VLOOKUP(I14701,'DE-PARA'!B:D,3,0),VLOOKUP(I14701,'DE-PARA'!C:D,2,0)),"NÃO ENCONTRADO")</f>
        <v>Materiais</v>
      </c>
      <c r="L14701" s="56" t="str">
        <f>VLOOKUP(K14701,'Base -Receita-Despesa'!$B:$AS,1,FALSE)</f>
        <v>Materiais</v>
      </c>
    </row>
    <row r="14702" spans="1:12" x14ac:dyDescent="0.3">
      <c r="A14702" s="286" t="str">
        <f t="shared" si="458"/>
        <v>2019</v>
      </c>
      <c r="B14702" s="205" t="s">
        <v>679</v>
      </c>
      <c r="C14702" s="205" t="s">
        <v>680</v>
      </c>
      <c r="D14702" s="72" t="str">
        <f t="shared" si="459"/>
        <v>dez/2019</v>
      </c>
      <c r="E14702" s="206">
        <v>43808</v>
      </c>
      <c r="F14702" s="205">
        <v>82532</v>
      </c>
      <c r="G14702" s="205" t="s">
        <v>284</v>
      </c>
      <c r="H14702" s="207" t="s">
        <v>2022</v>
      </c>
      <c r="I14702" s="207" t="s">
        <v>189</v>
      </c>
      <c r="J14702" s="207">
        <v>-84.45</v>
      </c>
      <c r="K14702" s="79" t="str">
        <f>IFERROR(IFERROR(VLOOKUP(I14702,'DE-PARA'!B:D,3,0),VLOOKUP(I14702,'DE-PARA'!C:D,2,0)),"NÃO ENCONTRADO")</f>
        <v>Outras Saídas</v>
      </c>
      <c r="L14702" s="56" t="str">
        <f>VLOOKUP(K14702,'Base -Receita-Despesa'!$B:$AS,1,FALSE)</f>
        <v>Outras Saídas</v>
      </c>
    </row>
    <row r="14703" spans="1:12" x14ac:dyDescent="0.3">
      <c r="A14703" s="286" t="str">
        <f t="shared" si="458"/>
        <v>2019</v>
      </c>
      <c r="B14703" s="205" t="s">
        <v>679</v>
      </c>
      <c r="C14703" s="205" t="s">
        <v>680</v>
      </c>
      <c r="D14703" s="72" t="str">
        <f t="shared" si="459"/>
        <v>dez/2019</v>
      </c>
      <c r="E14703" s="206">
        <v>43808</v>
      </c>
      <c r="F14703" s="205">
        <v>823797</v>
      </c>
      <c r="G14703" s="205" t="s">
        <v>284</v>
      </c>
      <c r="H14703" s="207" t="s">
        <v>2356</v>
      </c>
      <c r="I14703" s="207" t="s">
        <v>237</v>
      </c>
      <c r="J14703" s="208">
        <v>-13301.43</v>
      </c>
      <c r="K14703" s="79" t="str">
        <f>IFERROR(IFERROR(VLOOKUP(I14703,'DE-PARA'!B:D,3,0),VLOOKUP(I14703,'DE-PARA'!C:D,2,0)),"NÃO ENCONTRADO")</f>
        <v>Materiais</v>
      </c>
      <c r="L14703" s="56" t="str">
        <f>VLOOKUP(K14703,'Base -Receita-Despesa'!$B:$AS,1,FALSE)</f>
        <v>Materiais</v>
      </c>
    </row>
    <row r="14704" spans="1:12" x14ac:dyDescent="0.3">
      <c r="A14704" s="286" t="str">
        <f t="shared" si="458"/>
        <v>2019</v>
      </c>
      <c r="B14704" s="205" t="s">
        <v>679</v>
      </c>
      <c r="C14704" s="205" t="s">
        <v>680</v>
      </c>
      <c r="D14704" s="72" t="str">
        <f t="shared" si="459"/>
        <v>dez/2019</v>
      </c>
      <c r="E14704" s="206">
        <v>43808</v>
      </c>
      <c r="F14704" s="205">
        <v>805853</v>
      </c>
      <c r="G14704" s="205" t="s">
        <v>284</v>
      </c>
      <c r="H14704" s="207" t="s">
        <v>2356</v>
      </c>
      <c r="I14704" s="207" t="s">
        <v>237</v>
      </c>
      <c r="J14704" s="208">
        <v>-13891</v>
      </c>
      <c r="K14704" s="79" t="str">
        <f>IFERROR(IFERROR(VLOOKUP(I14704,'DE-PARA'!B:D,3,0),VLOOKUP(I14704,'DE-PARA'!C:D,2,0)),"NÃO ENCONTRADO")</f>
        <v>Materiais</v>
      </c>
      <c r="L14704" s="56" t="str">
        <f>VLOOKUP(K14704,'Base -Receita-Despesa'!$B:$AS,1,FALSE)</f>
        <v>Materiais</v>
      </c>
    </row>
    <row r="14705" spans="1:12" x14ac:dyDescent="0.3">
      <c r="A14705" s="286" t="str">
        <f t="shared" si="458"/>
        <v>2019</v>
      </c>
      <c r="B14705" s="205" t="s">
        <v>679</v>
      </c>
      <c r="C14705" s="205" t="s">
        <v>680</v>
      </c>
      <c r="D14705" s="72" t="str">
        <f t="shared" si="459"/>
        <v>dez/2019</v>
      </c>
      <c r="E14705" s="206">
        <v>43808</v>
      </c>
      <c r="F14705" s="205">
        <v>807474</v>
      </c>
      <c r="G14705" s="205" t="s">
        <v>284</v>
      </c>
      <c r="H14705" s="207" t="s">
        <v>2356</v>
      </c>
      <c r="I14705" s="207" t="s">
        <v>237</v>
      </c>
      <c r="J14705" s="208">
        <v>-1620</v>
      </c>
      <c r="K14705" s="79" t="str">
        <f>IFERROR(IFERROR(VLOOKUP(I14705,'DE-PARA'!B:D,3,0),VLOOKUP(I14705,'DE-PARA'!C:D,2,0)),"NÃO ENCONTRADO")</f>
        <v>Materiais</v>
      </c>
      <c r="L14705" s="56" t="str">
        <f>VLOOKUP(K14705,'Base -Receita-Despesa'!$B:$AS,1,FALSE)</f>
        <v>Materiais</v>
      </c>
    </row>
    <row r="14706" spans="1:12" x14ac:dyDescent="0.3">
      <c r="A14706" s="286" t="str">
        <f t="shared" si="458"/>
        <v>2019</v>
      </c>
      <c r="B14706" s="205" t="s">
        <v>679</v>
      </c>
      <c r="C14706" s="205" t="s">
        <v>680</v>
      </c>
      <c r="D14706" s="72" t="str">
        <f t="shared" si="459"/>
        <v>dez/2019</v>
      </c>
      <c r="E14706" s="206">
        <v>43808</v>
      </c>
      <c r="F14706" s="205">
        <v>828046</v>
      </c>
      <c r="G14706" s="205" t="s">
        <v>284</v>
      </c>
      <c r="H14706" s="207" t="s">
        <v>2356</v>
      </c>
      <c r="I14706" s="207" t="s">
        <v>237</v>
      </c>
      <c r="J14706" s="207">
        <v>-156</v>
      </c>
      <c r="K14706" s="79" t="str">
        <f>IFERROR(IFERROR(VLOOKUP(I14706,'DE-PARA'!B:D,3,0),VLOOKUP(I14706,'DE-PARA'!C:D,2,0)),"NÃO ENCONTRADO")</f>
        <v>Materiais</v>
      </c>
      <c r="L14706" s="56" t="str">
        <f>VLOOKUP(K14706,'Base -Receita-Despesa'!$B:$AS,1,FALSE)</f>
        <v>Materiais</v>
      </c>
    </row>
    <row r="14707" spans="1:12" x14ac:dyDescent="0.3">
      <c r="A14707" s="286" t="str">
        <f t="shared" si="458"/>
        <v>2019</v>
      </c>
      <c r="B14707" s="205" t="s">
        <v>679</v>
      </c>
      <c r="C14707" s="205" t="s">
        <v>680</v>
      </c>
      <c r="D14707" s="72" t="str">
        <f t="shared" si="459"/>
        <v>dez/2019</v>
      </c>
      <c r="E14707" s="206">
        <v>43808</v>
      </c>
      <c r="F14707" s="205">
        <v>9775</v>
      </c>
      <c r="G14707" s="205" t="s">
        <v>284</v>
      </c>
      <c r="H14707" s="207" t="s">
        <v>1971</v>
      </c>
      <c r="I14707" s="207" t="s">
        <v>245</v>
      </c>
      <c r="J14707" s="208">
        <v>-1260</v>
      </c>
      <c r="K14707" s="79" t="str">
        <f>IFERROR(IFERROR(VLOOKUP(I14707,'DE-PARA'!B:D,3,0),VLOOKUP(I14707,'DE-PARA'!C:D,2,0)),"NÃO ENCONTRADO")</f>
        <v>Materiais</v>
      </c>
      <c r="L14707" s="56" t="str">
        <f>VLOOKUP(K14707,'Base -Receita-Despesa'!$B:$AS,1,FALSE)</f>
        <v>Materiais</v>
      </c>
    </row>
    <row r="14708" spans="1:12" x14ac:dyDescent="0.3">
      <c r="A14708" s="286" t="str">
        <f t="shared" si="458"/>
        <v>2019</v>
      </c>
      <c r="B14708" s="205" t="s">
        <v>679</v>
      </c>
      <c r="C14708" s="205" t="s">
        <v>680</v>
      </c>
      <c r="D14708" s="72" t="str">
        <f t="shared" si="459"/>
        <v>dez/2019</v>
      </c>
      <c r="E14708" s="206">
        <v>43808</v>
      </c>
      <c r="F14708" s="205">
        <v>9774</v>
      </c>
      <c r="G14708" s="205" t="s">
        <v>284</v>
      </c>
      <c r="H14708" s="207" t="s">
        <v>1971</v>
      </c>
      <c r="I14708" s="207" t="s">
        <v>245</v>
      </c>
      <c r="J14708" s="208">
        <v>-2973.4</v>
      </c>
      <c r="K14708" s="79" t="str">
        <f>IFERROR(IFERROR(VLOOKUP(I14708,'DE-PARA'!B:D,3,0),VLOOKUP(I14708,'DE-PARA'!C:D,2,0)),"NÃO ENCONTRADO")</f>
        <v>Materiais</v>
      </c>
      <c r="L14708" s="56" t="str">
        <f>VLOOKUP(K14708,'Base -Receita-Despesa'!$B:$AS,1,FALSE)</f>
        <v>Materiais</v>
      </c>
    </row>
    <row r="14709" spans="1:12" x14ac:dyDescent="0.3">
      <c r="A14709" s="286" t="str">
        <f t="shared" si="458"/>
        <v>2019</v>
      </c>
      <c r="B14709" s="205" t="s">
        <v>679</v>
      </c>
      <c r="C14709" s="205" t="s">
        <v>680</v>
      </c>
      <c r="D14709" s="72" t="str">
        <f t="shared" si="459"/>
        <v>dez/2019</v>
      </c>
      <c r="E14709" s="206">
        <v>43808</v>
      </c>
      <c r="F14709" s="205">
        <v>618626</v>
      </c>
      <c r="G14709" s="205" t="s">
        <v>284</v>
      </c>
      <c r="H14709" s="207" t="s">
        <v>2548</v>
      </c>
      <c r="I14709" s="207" t="s">
        <v>237</v>
      </c>
      <c r="J14709" s="207">
        <v>-639.9</v>
      </c>
      <c r="K14709" s="79" t="str">
        <f>IFERROR(IFERROR(VLOOKUP(I14709,'DE-PARA'!B:D,3,0),VLOOKUP(I14709,'DE-PARA'!C:D,2,0)),"NÃO ENCONTRADO")</f>
        <v>Materiais</v>
      </c>
      <c r="L14709" s="56" t="str">
        <f>VLOOKUP(K14709,'Base -Receita-Despesa'!$B:$AS,1,FALSE)</f>
        <v>Materiais</v>
      </c>
    </row>
    <row r="14710" spans="1:12" x14ac:dyDescent="0.3">
      <c r="A14710" s="286" t="str">
        <f t="shared" si="458"/>
        <v>2019</v>
      </c>
      <c r="B14710" s="205" t="s">
        <v>679</v>
      </c>
      <c r="C14710" s="205" t="s">
        <v>680</v>
      </c>
      <c r="D14710" s="72" t="str">
        <f t="shared" si="459"/>
        <v>dez/2019</v>
      </c>
      <c r="E14710" s="206">
        <v>43808</v>
      </c>
      <c r="F14710" s="205">
        <v>3464</v>
      </c>
      <c r="G14710" s="205" t="s">
        <v>284</v>
      </c>
      <c r="H14710" s="207" t="s">
        <v>285</v>
      </c>
      <c r="I14710" s="207" t="s">
        <v>241</v>
      </c>
      <c r="J14710" s="207">
        <v>-637.6</v>
      </c>
      <c r="K14710" s="79" t="str">
        <f>IFERROR(IFERROR(VLOOKUP(I14710,'DE-PARA'!B:D,3,0),VLOOKUP(I14710,'DE-PARA'!C:D,2,0)),"NÃO ENCONTRADO")</f>
        <v>Materiais</v>
      </c>
      <c r="L14710" s="56" t="str">
        <f>VLOOKUP(K14710,'Base -Receita-Despesa'!$B:$AS,1,FALSE)</f>
        <v>Materiais</v>
      </c>
    </row>
    <row r="14711" spans="1:12" x14ac:dyDescent="0.3">
      <c r="A14711" s="286" t="str">
        <f t="shared" ref="A14711:A14774" si="460">IF(K14711="NÃO ENCONTRADO",0,RIGHT(D14711,4))</f>
        <v>2019</v>
      </c>
      <c r="B14711" s="205" t="s">
        <v>679</v>
      </c>
      <c r="C14711" s="205" t="s">
        <v>680</v>
      </c>
      <c r="D14711" s="72" t="str">
        <f t="shared" si="459"/>
        <v>dez/2019</v>
      </c>
      <c r="E14711" s="206">
        <v>43808</v>
      </c>
      <c r="F14711" s="205">
        <v>40008</v>
      </c>
      <c r="G14711" s="205" t="s">
        <v>284</v>
      </c>
      <c r="H14711" s="207" t="s">
        <v>285</v>
      </c>
      <c r="I14711" s="207" t="s">
        <v>241</v>
      </c>
      <c r="J14711" s="208">
        <v>-2721</v>
      </c>
      <c r="K14711" s="79" t="str">
        <f>IFERROR(IFERROR(VLOOKUP(I14711,'DE-PARA'!B:D,3,0),VLOOKUP(I14711,'DE-PARA'!C:D,2,0)),"NÃO ENCONTRADO")</f>
        <v>Materiais</v>
      </c>
      <c r="L14711" s="56" t="str">
        <f>VLOOKUP(K14711,'Base -Receita-Despesa'!$B:$AS,1,FALSE)</f>
        <v>Materiais</v>
      </c>
    </row>
    <row r="14712" spans="1:12" x14ac:dyDescent="0.3">
      <c r="A14712" s="286" t="str">
        <f t="shared" si="460"/>
        <v>2019</v>
      </c>
      <c r="B14712" s="205" t="s">
        <v>679</v>
      </c>
      <c r="C14712" s="205" t="s">
        <v>680</v>
      </c>
      <c r="D14712" s="72" t="str">
        <f t="shared" si="459"/>
        <v>dez/2019</v>
      </c>
      <c r="E14712" s="206">
        <v>43808</v>
      </c>
      <c r="F14712" s="205">
        <v>866</v>
      </c>
      <c r="G14712" s="205" t="s">
        <v>284</v>
      </c>
      <c r="H14712" s="207" t="s">
        <v>285</v>
      </c>
      <c r="I14712" s="207" t="s">
        <v>241</v>
      </c>
      <c r="J14712" s="208">
        <v>-4061</v>
      </c>
      <c r="K14712" s="79" t="str">
        <f>IFERROR(IFERROR(VLOOKUP(I14712,'DE-PARA'!B:D,3,0),VLOOKUP(I14712,'DE-PARA'!C:D,2,0)),"NÃO ENCONTRADO")</f>
        <v>Materiais</v>
      </c>
      <c r="L14712" s="56" t="str">
        <f>VLOOKUP(K14712,'Base -Receita-Despesa'!$B:$AS,1,FALSE)</f>
        <v>Materiais</v>
      </c>
    </row>
    <row r="14713" spans="1:12" x14ac:dyDescent="0.3">
      <c r="A14713" s="286" t="str">
        <f t="shared" si="460"/>
        <v>2019</v>
      </c>
      <c r="B14713" s="205" t="s">
        <v>679</v>
      </c>
      <c r="C14713" s="205" t="s">
        <v>680</v>
      </c>
      <c r="D14713" s="72" t="str">
        <f t="shared" si="459"/>
        <v>dez/2019</v>
      </c>
      <c r="E14713" s="206">
        <v>43808</v>
      </c>
      <c r="F14713" s="205">
        <v>4180</v>
      </c>
      <c r="G14713" s="205" t="s">
        <v>284</v>
      </c>
      <c r="H14713" s="207" t="s">
        <v>285</v>
      </c>
      <c r="I14713" s="207" t="s">
        <v>241</v>
      </c>
      <c r="J14713" s="207">
        <v>-398.5</v>
      </c>
      <c r="K14713" s="79" t="str">
        <f>IFERROR(IFERROR(VLOOKUP(I14713,'DE-PARA'!B:D,3,0),VLOOKUP(I14713,'DE-PARA'!C:D,2,0)),"NÃO ENCONTRADO")</f>
        <v>Materiais</v>
      </c>
      <c r="L14713" s="56" t="str">
        <f>VLOOKUP(K14713,'Base -Receita-Despesa'!$B:$AS,1,FALSE)</f>
        <v>Materiais</v>
      </c>
    </row>
    <row r="14714" spans="1:12" x14ac:dyDescent="0.3">
      <c r="A14714" s="286" t="str">
        <f t="shared" si="460"/>
        <v>2019</v>
      </c>
      <c r="B14714" s="205" t="s">
        <v>679</v>
      </c>
      <c r="C14714" s="205" t="s">
        <v>680</v>
      </c>
      <c r="D14714" s="72" t="str">
        <f t="shared" si="459"/>
        <v>dez/2019</v>
      </c>
      <c r="E14714" s="206">
        <v>43808</v>
      </c>
      <c r="F14714" s="205">
        <v>889</v>
      </c>
      <c r="G14714" s="205" t="s">
        <v>284</v>
      </c>
      <c r="H14714" s="207" t="s">
        <v>285</v>
      </c>
      <c r="I14714" s="207" t="s">
        <v>241</v>
      </c>
      <c r="J14714" s="208">
        <v>-5925.13</v>
      </c>
      <c r="K14714" s="79" t="str">
        <f>IFERROR(IFERROR(VLOOKUP(I14714,'DE-PARA'!B:D,3,0),VLOOKUP(I14714,'DE-PARA'!C:D,2,0)),"NÃO ENCONTRADO")</f>
        <v>Materiais</v>
      </c>
      <c r="L14714" s="56" t="str">
        <f>VLOOKUP(K14714,'Base -Receita-Despesa'!$B:$AS,1,FALSE)</f>
        <v>Materiais</v>
      </c>
    </row>
    <row r="14715" spans="1:12" x14ac:dyDescent="0.3">
      <c r="A14715" s="286" t="str">
        <f t="shared" si="460"/>
        <v>2019</v>
      </c>
      <c r="B14715" s="205" t="s">
        <v>679</v>
      </c>
      <c r="C14715" s="205" t="s">
        <v>680</v>
      </c>
      <c r="D14715" s="72" t="str">
        <f t="shared" si="459"/>
        <v>dez/2019</v>
      </c>
      <c r="E14715" s="206">
        <v>43808</v>
      </c>
      <c r="F14715" s="205">
        <v>3480</v>
      </c>
      <c r="G14715" s="205" t="s">
        <v>284</v>
      </c>
      <c r="H14715" s="207" t="s">
        <v>285</v>
      </c>
      <c r="I14715" s="207" t="s">
        <v>241</v>
      </c>
      <c r="J14715" s="207">
        <v>-278.95</v>
      </c>
      <c r="K14715" s="79" t="str">
        <f>IFERROR(IFERROR(VLOOKUP(I14715,'DE-PARA'!B:D,3,0),VLOOKUP(I14715,'DE-PARA'!C:D,2,0)),"NÃO ENCONTRADO")</f>
        <v>Materiais</v>
      </c>
      <c r="L14715" s="56" t="str">
        <f>VLOOKUP(K14715,'Base -Receita-Despesa'!$B:$AS,1,FALSE)</f>
        <v>Materiais</v>
      </c>
    </row>
    <row r="14716" spans="1:12" x14ac:dyDescent="0.3">
      <c r="A14716" s="286" t="str">
        <f t="shared" si="460"/>
        <v>2019</v>
      </c>
      <c r="B14716" s="205" t="s">
        <v>679</v>
      </c>
      <c r="C14716" s="205" t="s">
        <v>680</v>
      </c>
      <c r="D14716" s="72" t="str">
        <f t="shared" si="459"/>
        <v>dez/2019</v>
      </c>
      <c r="E14716" s="206">
        <v>43808</v>
      </c>
      <c r="F14716" s="205">
        <v>1136</v>
      </c>
      <c r="G14716" s="205" t="s">
        <v>284</v>
      </c>
      <c r="H14716" s="207" t="s">
        <v>285</v>
      </c>
      <c r="I14716" s="207" t="s">
        <v>241</v>
      </c>
      <c r="J14716" s="208">
        <v>-5593.7</v>
      </c>
      <c r="K14716" s="79" t="str">
        <f>IFERROR(IFERROR(VLOOKUP(I14716,'DE-PARA'!B:D,3,0),VLOOKUP(I14716,'DE-PARA'!C:D,2,0)),"NÃO ENCONTRADO")</f>
        <v>Materiais</v>
      </c>
      <c r="L14716" s="56" t="str">
        <f>VLOOKUP(K14716,'Base -Receita-Despesa'!$B:$AS,1,FALSE)</f>
        <v>Materiais</v>
      </c>
    </row>
    <row r="14717" spans="1:12" x14ac:dyDescent="0.3">
      <c r="A14717" s="286" t="str">
        <f t="shared" si="460"/>
        <v>2019</v>
      </c>
      <c r="B14717" s="205" t="s">
        <v>679</v>
      </c>
      <c r="C14717" s="205" t="s">
        <v>680</v>
      </c>
      <c r="D14717" s="72" t="str">
        <f t="shared" si="459"/>
        <v>dez/2019</v>
      </c>
      <c r="E14717" s="206">
        <v>43808</v>
      </c>
      <c r="F14717" s="205">
        <v>3105</v>
      </c>
      <c r="G14717" s="205" t="s">
        <v>284</v>
      </c>
      <c r="H14717" s="207" t="s">
        <v>285</v>
      </c>
      <c r="I14717" s="207" t="s">
        <v>241</v>
      </c>
      <c r="J14717" s="208">
        <v>-1299.8599999999999</v>
      </c>
      <c r="K14717" s="79" t="str">
        <f>IFERROR(IFERROR(VLOOKUP(I14717,'DE-PARA'!B:D,3,0),VLOOKUP(I14717,'DE-PARA'!C:D,2,0)),"NÃO ENCONTRADO")</f>
        <v>Materiais</v>
      </c>
      <c r="L14717" s="56" t="str">
        <f>VLOOKUP(K14717,'Base -Receita-Despesa'!$B:$AS,1,FALSE)</f>
        <v>Materiais</v>
      </c>
    </row>
    <row r="14718" spans="1:12" x14ac:dyDescent="0.3">
      <c r="A14718" s="286" t="str">
        <f t="shared" si="460"/>
        <v>2019</v>
      </c>
      <c r="B14718" s="205" t="s">
        <v>679</v>
      </c>
      <c r="C14718" s="205" t="s">
        <v>680</v>
      </c>
      <c r="D14718" s="72" t="str">
        <f t="shared" si="459"/>
        <v>dez/2019</v>
      </c>
      <c r="E14718" s="206">
        <v>43808</v>
      </c>
      <c r="F14718" s="205">
        <v>40150</v>
      </c>
      <c r="G14718" s="205" t="s">
        <v>284</v>
      </c>
      <c r="H14718" s="207" t="s">
        <v>285</v>
      </c>
      <c r="I14718" s="207" t="s">
        <v>241</v>
      </c>
      <c r="J14718" s="208">
        <v>-2721</v>
      </c>
      <c r="K14718" s="79" t="str">
        <f>IFERROR(IFERROR(VLOOKUP(I14718,'DE-PARA'!B:D,3,0),VLOOKUP(I14718,'DE-PARA'!C:D,2,0)),"NÃO ENCONTRADO")</f>
        <v>Materiais</v>
      </c>
      <c r="L14718" s="56" t="str">
        <f>VLOOKUP(K14718,'Base -Receita-Despesa'!$B:$AS,1,FALSE)</f>
        <v>Materiais</v>
      </c>
    </row>
    <row r="14719" spans="1:12" x14ac:dyDescent="0.3">
      <c r="A14719" s="286" t="str">
        <f t="shared" si="460"/>
        <v>2019</v>
      </c>
      <c r="B14719" s="205" t="s">
        <v>679</v>
      </c>
      <c r="C14719" s="205" t="s">
        <v>680</v>
      </c>
      <c r="D14719" s="72" t="str">
        <f t="shared" si="459"/>
        <v>dez/2019</v>
      </c>
      <c r="E14719" s="206">
        <v>43808</v>
      </c>
      <c r="F14719" s="205">
        <v>4199</v>
      </c>
      <c r="G14719" s="205" t="s">
        <v>284</v>
      </c>
      <c r="H14719" s="207" t="s">
        <v>285</v>
      </c>
      <c r="I14719" s="207" t="s">
        <v>241</v>
      </c>
      <c r="J14719" s="207">
        <v>-578.65</v>
      </c>
      <c r="K14719" s="79" t="str">
        <f>IFERROR(IFERROR(VLOOKUP(I14719,'DE-PARA'!B:D,3,0),VLOOKUP(I14719,'DE-PARA'!C:D,2,0)),"NÃO ENCONTRADO")</f>
        <v>Materiais</v>
      </c>
      <c r="L14719" s="56" t="str">
        <f>VLOOKUP(K14719,'Base -Receita-Despesa'!$B:$AS,1,FALSE)</f>
        <v>Materiais</v>
      </c>
    </row>
    <row r="14720" spans="1:12" x14ac:dyDescent="0.3">
      <c r="A14720" s="286" t="str">
        <f t="shared" si="460"/>
        <v>2019</v>
      </c>
      <c r="B14720" s="205" t="s">
        <v>679</v>
      </c>
      <c r="C14720" s="205" t="s">
        <v>680</v>
      </c>
      <c r="D14720" s="72" t="str">
        <f t="shared" si="459"/>
        <v>dez/2019</v>
      </c>
      <c r="E14720" s="206">
        <v>43808</v>
      </c>
      <c r="F14720" s="205">
        <v>4216</v>
      </c>
      <c r="G14720" s="205" t="s">
        <v>284</v>
      </c>
      <c r="H14720" s="207" t="s">
        <v>285</v>
      </c>
      <c r="I14720" s="207" t="s">
        <v>241</v>
      </c>
      <c r="J14720" s="207">
        <v>-557.9</v>
      </c>
      <c r="K14720" s="79" t="str">
        <f>IFERROR(IFERROR(VLOOKUP(I14720,'DE-PARA'!B:D,3,0),VLOOKUP(I14720,'DE-PARA'!C:D,2,0)),"NÃO ENCONTRADO")</f>
        <v>Materiais</v>
      </c>
      <c r="L14720" s="56" t="str">
        <f>VLOOKUP(K14720,'Base -Receita-Despesa'!$B:$AS,1,FALSE)</f>
        <v>Materiais</v>
      </c>
    </row>
    <row r="14721" spans="1:12" x14ac:dyDescent="0.3">
      <c r="A14721" s="286" t="str">
        <f t="shared" si="460"/>
        <v>2019</v>
      </c>
      <c r="B14721" s="205" t="s">
        <v>679</v>
      </c>
      <c r="C14721" s="205" t="s">
        <v>680</v>
      </c>
      <c r="D14721" s="72" t="str">
        <f t="shared" si="459"/>
        <v>dez/2019</v>
      </c>
      <c r="E14721" s="206">
        <v>43808</v>
      </c>
      <c r="F14721" s="205">
        <v>1128353</v>
      </c>
      <c r="G14721" s="205" t="s">
        <v>284</v>
      </c>
      <c r="H14721" s="207" t="s">
        <v>385</v>
      </c>
      <c r="I14721" s="207" t="s">
        <v>238</v>
      </c>
      <c r="J14721" s="208">
        <v>-14694.07</v>
      </c>
      <c r="K14721" s="79" t="str">
        <f>IFERROR(IFERROR(VLOOKUP(I14721,'DE-PARA'!B:D,3,0),VLOOKUP(I14721,'DE-PARA'!C:D,2,0)),"NÃO ENCONTRADO")</f>
        <v>Materiais</v>
      </c>
      <c r="L14721" s="56" t="str">
        <f>VLOOKUP(K14721,'Base -Receita-Despesa'!$B:$AS,1,FALSE)</f>
        <v>Materiais</v>
      </c>
    </row>
    <row r="14722" spans="1:12" x14ac:dyDescent="0.3">
      <c r="A14722" s="286" t="str">
        <f t="shared" si="460"/>
        <v>2019</v>
      </c>
      <c r="B14722" s="205" t="s">
        <v>679</v>
      </c>
      <c r="C14722" s="205" t="s">
        <v>680</v>
      </c>
      <c r="D14722" s="72" t="str">
        <f t="shared" si="459"/>
        <v>dez/2019</v>
      </c>
      <c r="E14722" s="206">
        <v>43808</v>
      </c>
      <c r="F14722" s="205">
        <v>1131684</v>
      </c>
      <c r="G14722" s="205" t="s">
        <v>284</v>
      </c>
      <c r="H14722" s="207" t="s">
        <v>385</v>
      </c>
      <c r="I14722" s="207" t="s">
        <v>238</v>
      </c>
      <c r="J14722" s="208">
        <v>-1515</v>
      </c>
      <c r="K14722" s="79" t="str">
        <f>IFERROR(IFERROR(VLOOKUP(I14722,'DE-PARA'!B:D,3,0),VLOOKUP(I14722,'DE-PARA'!C:D,2,0)),"NÃO ENCONTRADO")</f>
        <v>Materiais</v>
      </c>
      <c r="L14722" s="56" t="str">
        <f>VLOOKUP(K14722,'Base -Receita-Despesa'!$B:$AS,1,FALSE)</f>
        <v>Materiais</v>
      </c>
    </row>
    <row r="14723" spans="1:12" x14ac:dyDescent="0.3">
      <c r="A14723" s="286" t="str">
        <f t="shared" si="460"/>
        <v>2019</v>
      </c>
      <c r="B14723" s="205" t="s">
        <v>679</v>
      </c>
      <c r="C14723" s="205" t="s">
        <v>680</v>
      </c>
      <c r="D14723" s="72" t="str">
        <f t="shared" si="459"/>
        <v>dez/2019</v>
      </c>
      <c r="E14723" s="206">
        <v>43808</v>
      </c>
      <c r="F14723" s="205">
        <v>4141</v>
      </c>
      <c r="G14723" s="205" t="s">
        <v>300</v>
      </c>
      <c r="H14723" s="207" t="s">
        <v>1600</v>
      </c>
      <c r="I14723" s="207" t="s">
        <v>238</v>
      </c>
      <c r="J14723" s="208">
        <v>-1848.75</v>
      </c>
      <c r="K14723" s="79" t="str">
        <f>IFERROR(IFERROR(VLOOKUP(I14723,'DE-PARA'!B:D,3,0),VLOOKUP(I14723,'DE-PARA'!C:D,2,0)),"NÃO ENCONTRADO")</f>
        <v>Materiais</v>
      </c>
      <c r="L14723" s="56" t="str">
        <f>VLOOKUP(K14723,'Base -Receita-Despesa'!$B:$AS,1,FALSE)</f>
        <v>Materiais</v>
      </c>
    </row>
    <row r="14724" spans="1:12" x14ac:dyDescent="0.3">
      <c r="A14724" s="286" t="str">
        <f t="shared" si="460"/>
        <v>2019</v>
      </c>
      <c r="B14724" s="205" t="s">
        <v>679</v>
      </c>
      <c r="C14724" s="205" t="s">
        <v>680</v>
      </c>
      <c r="D14724" s="72" t="str">
        <f t="shared" ref="D14724:D14787" si="461">TEXT(E14724,"mmm/aaaa")</f>
        <v>dez/2019</v>
      </c>
      <c r="E14724" s="206">
        <v>43808</v>
      </c>
      <c r="F14724" s="205">
        <v>4141</v>
      </c>
      <c r="G14724" s="205" t="s">
        <v>286</v>
      </c>
      <c r="H14724" s="207" t="s">
        <v>1600</v>
      </c>
      <c r="I14724" s="207" t="s">
        <v>238</v>
      </c>
      <c r="J14724" s="208">
        <v>-1848.75</v>
      </c>
      <c r="K14724" s="79" t="str">
        <f>IFERROR(IFERROR(VLOOKUP(I14724,'DE-PARA'!B:D,3,0),VLOOKUP(I14724,'DE-PARA'!C:D,2,0)),"NÃO ENCONTRADO")</f>
        <v>Materiais</v>
      </c>
      <c r="L14724" s="56" t="str">
        <f>VLOOKUP(K14724,'Base -Receita-Despesa'!$B:$AS,1,FALSE)</f>
        <v>Materiais</v>
      </c>
    </row>
    <row r="14725" spans="1:12" x14ac:dyDescent="0.3">
      <c r="A14725" s="286" t="str">
        <f t="shared" si="460"/>
        <v>2019</v>
      </c>
      <c r="B14725" s="205" t="s">
        <v>679</v>
      </c>
      <c r="C14725" s="205" t="s">
        <v>680</v>
      </c>
      <c r="D14725" s="72" t="str">
        <f t="shared" si="461"/>
        <v>dez/2019</v>
      </c>
      <c r="E14725" s="206">
        <v>43808</v>
      </c>
      <c r="F14725" s="205">
        <v>3975</v>
      </c>
      <c r="G14725" s="205" t="s">
        <v>284</v>
      </c>
      <c r="H14725" s="207" t="s">
        <v>1600</v>
      </c>
      <c r="I14725" s="207" t="s">
        <v>238</v>
      </c>
      <c r="J14725" s="208">
        <v>-4500</v>
      </c>
      <c r="K14725" s="79" t="str">
        <f>IFERROR(IFERROR(VLOOKUP(I14725,'DE-PARA'!B:D,3,0),VLOOKUP(I14725,'DE-PARA'!C:D,2,0)),"NÃO ENCONTRADO")</f>
        <v>Materiais</v>
      </c>
      <c r="L14725" s="56" t="str">
        <f>VLOOKUP(K14725,'Base -Receita-Despesa'!$B:$AS,1,FALSE)</f>
        <v>Materiais</v>
      </c>
    </row>
    <row r="14726" spans="1:12" x14ac:dyDescent="0.3">
      <c r="A14726" s="286" t="str">
        <f t="shared" si="460"/>
        <v>2019</v>
      </c>
      <c r="B14726" s="205" t="s">
        <v>679</v>
      </c>
      <c r="C14726" s="205" t="s">
        <v>680</v>
      </c>
      <c r="D14726" s="72" t="str">
        <f t="shared" si="461"/>
        <v>dez/2019</v>
      </c>
      <c r="E14726" s="206">
        <v>43808</v>
      </c>
      <c r="F14726" s="205">
        <v>4014</v>
      </c>
      <c r="G14726" s="205" t="s">
        <v>284</v>
      </c>
      <c r="H14726" s="207" t="s">
        <v>1600</v>
      </c>
      <c r="I14726" s="207" t="s">
        <v>238</v>
      </c>
      <c r="J14726" s="208">
        <v>-3298.8</v>
      </c>
      <c r="K14726" s="79" t="str">
        <f>IFERROR(IFERROR(VLOOKUP(I14726,'DE-PARA'!B:D,3,0),VLOOKUP(I14726,'DE-PARA'!C:D,2,0)),"NÃO ENCONTRADO")</f>
        <v>Materiais</v>
      </c>
      <c r="L14726" s="56" t="str">
        <f>VLOOKUP(K14726,'Base -Receita-Despesa'!$B:$AS,1,FALSE)</f>
        <v>Materiais</v>
      </c>
    </row>
    <row r="14727" spans="1:12" x14ac:dyDescent="0.3">
      <c r="A14727" s="286" t="str">
        <f t="shared" si="460"/>
        <v>2019</v>
      </c>
      <c r="B14727" s="205" t="s">
        <v>679</v>
      </c>
      <c r="C14727" s="205" t="s">
        <v>680</v>
      </c>
      <c r="D14727" s="72" t="str">
        <f t="shared" si="461"/>
        <v>dez/2019</v>
      </c>
      <c r="E14727" s="206">
        <v>43808</v>
      </c>
      <c r="F14727" s="205">
        <v>4044</v>
      </c>
      <c r="G14727" s="205" t="s">
        <v>284</v>
      </c>
      <c r="H14727" s="207" t="s">
        <v>1600</v>
      </c>
      <c r="I14727" s="207" t="s">
        <v>238</v>
      </c>
      <c r="J14727" s="208">
        <v>-5076.67</v>
      </c>
      <c r="K14727" s="79" t="str">
        <f>IFERROR(IFERROR(VLOOKUP(I14727,'DE-PARA'!B:D,3,0),VLOOKUP(I14727,'DE-PARA'!C:D,2,0)),"NÃO ENCONTRADO")</f>
        <v>Materiais</v>
      </c>
      <c r="L14727" s="56" t="str">
        <f>VLOOKUP(K14727,'Base -Receita-Despesa'!$B:$AS,1,FALSE)</f>
        <v>Materiais</v>
      </c>
    </row>
    <row r="14728" spans="1:12" x14ac:dyDescent="0.3">
      <c r="A14728" s="286" t="str">
        <f t="shared" si="460"/>
        <v>2019</v>
      </c>
      <c r="B14728" s="205" t="s">
        <v>679</v>
      </c>
      <c r="C14728" s="205" t="s">
        <v>680</v>
      </c>
      <c r="D14728" s="72" t="str">
        <f t="shared" si="461"/>
        <v>dez/2019</v>
      </c>
      <c r="E14728" s="206">
        <v>43808</v>
      </c>
      <c r="F14728" s="205">
        <v>4049</v>
      </c>
      <c r="G14728" s="205" t="s">
        <v>284</v>
      </c>
      <c r="H14728" s="207" t="s">
        <v>1600</v>
      </c>
      <c r="I14728" s="207" t="s">
        <v>238</v>
      </c>
      <c r="J14728" s="208">
        <v>-4347.6000000000004</v>
      </c>
      <c r="K14728" s="79" t="str">
        <f>IFERROR(IFERROR(VLOOKUP(I14728,'DE-PARA'!B:D,3,0),VLOOKUP(I14728,'DE-PARA'!C:D,2,0)),"NÃO ENCONTRADO")</f>
        <v>Materiais</v>
      </c>
      <c r="L14728" s="56" t="str">
        <f>VLOOKUP(K14728,'Base -Receita-Despesa'!$B:$AS,1,FALSE)</f>
        <v>Materiais</v>
      </c>
    </row>
    <row r="14729" spans="1:12" x14ac:dyDescent="0.3">
      <c r="A14729" s="286" t="str">
        <f t="shared" si="460"/>
        <v>2019</v>
      </c>
      <c r="B14729" s="205" t="s">
        <v>679</v>
      </c>
      <c r="C14729" s="205" t="s">
        <v>680</v>
      </c>
      <c r="D14729" s="72" t="str">
        <f t="shared" si="461"/>
        <v>dez/2019</v>
      </c>
      <c r="E14729" s="206">
        <v>43808</v>
      </c>
      <c r="F14729" s="205">
        <v>42165</v>
      </c>
      <c r="G14729" s="205" t="s">
        <v>284</v>
      </c>
      <c r="H14729" s="207" t="s">
        <v>2549</v>
      </c>
      <c r="I14729" s="207" t="s">
        <v>155</v>
      </c>
      <c r="J14729" s="208">
        <v>-1034.1400000000001</v>
      </c>
      <c r="K14729" s="79" t="str">
        <f>IFERROR(IFERROR(VLOOKUP(I14729,'DE-PARA'!B:D,3,0),VLOOKUP(I14729,'DE-PARA'!C:D,2,0)),"NÃO ENCONTRADO")</f>
        <v>Materiais</v>
      </c>
      <c r="L14729" s="56" t="str">
        <f>VLOOKUP(K14729,'Base -Receita-Despesa'!$B:$AS,1,FALSE)</f>
        <v>Materiais</v>
      </c>
    </row>
    <row r="14730" spans="1:12" x14ac:dyDescent="0.3">
      <c r="A14730" s="286" t="str">
        <f t="shared" si="460"/>
        <v>2019</v>
      </c>
      <c r="B14730" s="205" t="s">
        <v>679</v>
      </c>
      <c r="C14730" s="205" t="s">
        <v>680</v>
      </c>
      <c r="D14730" s="72" t="str">
        <f t="shared" si="461"/>
        <v>dez/2019</v>
      </c>
      <c r="E14730" s="206">
        <v>43808</v>
      </c>
      <c r="F14730" s="205" t="s">
        <v>209</v>
      </c>
      <c r="G14730" s="205" t="s">
        <v>284</v>
      </c>
      <c r="H14730" s="207" t="s">
        <v>295</v>
      </c>
      <c r="I14730" s="207" t="s">
        <v>130</v>
      </c>
      <c r="J14730" s="207">
        <v>-9.5</v>
      </c>
      <c r="K14730" s="79" t="str">
        <f>IFERROR(IFERROR(VLOOKUP(I14730,'DE-PARA'!B:D,3,0),VLOOKUP(I14730,'DE-PARA'!C:D,2,0)),"NÃO ENCONTRADO")</f>
        <v>Outras Saídas</v>
      </c>
      <c r="L14730" s="56" t="str">
        <f>VLOOKUP(K14730,'Base -Receita-Despesa'!$B:$AS,1,FALSE)</f>
        <v>Outras Saídas</v>
      </c>
    </row>
    <row r="14731" spans="1:12" x14ac:dyDescent="0.3">
      <c r="A14731" s="286" t="str">
        <f t="shared" si="460"/>
        <v>2019</v>
      </c>
      <c r="B14731" s="205" t="s">
        <v>679</v>
      </c>
      <c r="C14731" s="205" t="s">
        <v>680</v>
      </c>
      <c r="D14731" s="72" t="str">
        <f t="shared" si="461"/>
        <v>dez/2019</v>
      </c>
      <c r="E14731" s="206">
        <v>43808</v>
      </c>
      <c r="F14731" s="205" t="s">
        <v>209</v>
      </c>
      <c r="G14731" s="205" t="s">
        <v>284</v>
      </c>
      <c r="H14731" s="207" t="s">
        <v>295</v>
      </c>
      <c r="I14731" s="207" t="s">
        <v>130</v>
      </c>
      <c r="J14731" s="207">
        <v>-9.5</v>
      </c>
      <c r="K14731" s="79" t="str">
        <f>IFERROR(IFERROR(VLOOKUP(I14731,'DE-PARA'!B:D,3,0),VLOOKUP(I14731,'DE-PARA'!C:D,2,0)),"NÃO ENCONTRADO")</f>
        <v>Outras Saídas</v>
      </c>
      <c r="L14731" s="56" t="str">
        <f>VLOOKUP(K14731,'Base -Receita-Despesa'!$B:$AS,1,FALSE)</f>
        <v>Outras Saídas</v>
      </c>
    </row>
    <row r="14732" spans="1:12" x14ac:dyDescent="0.3">
      <c r="A14732" s="286" t="str">
        <f t="shared" si="460"/>
        <v>2019</v>
      </c>
      <c r="B14732" s="205" t="s">
        <v>679</v>
      </c>
      <c r="C14732" s="205" t="s">
        <v>680</v>
      </c>
      <c r="D14732" s="72" t="str">
        <f t="shared" si="461"/>
        <v>dez/2019</v>
      </c>
      <c r="E14732" s="206">
        <v>43808</v>
      </c>
      <c r="F14732" s="205" t="s">
        <v>209</v>
      </c>
      <c r="G14732" s="205" t="s">
        <v>284</v>
      </c>
      <c r="H14732" s="207" t="s">
        <v>295</v>
      </c>
      <c r="I14732" s="207" t="s">
        <v>130</v>
      </c>
      <c r="J14732" s="207">
        <v>-9.5</v>
      </c>
      <c r="K14732" s="79" t="str">
        <f>IFERROR(IFERROR(VLOOKUP(I14732,'DE-PARA'!B:D,3,0),VLOOKUP(I14732,'DE-PARA'!C:D,2,0)),"NÃO ENCONTRADO")</f>
        <v>Outras Saídas</v>
      </c>
      <c r="L14732" s="56" t="str">
        <f>VLOOKUP(K14732,'Base -Receita-Despesa'!$B:$AS,1,FALSE)</f>
        <v>Outras Saídas</v>
      </c>
    </row>
    <row r="14733" spans="1:12" x14ac:dyDescent="0.3">
      <c r="A14733" s="286" t="str">
        <f t="shared" si="460"/>
        <v>2019</v>
      </c>
      <c r="B14733" s="205" t="s">
        <v>679</v>
      </c>
      <c r="C14733" s="205" t="s">
        <v>680</v>
      </c>
      <c r="D14733" s="72" t="str">
        <f t="shared" si="461"/>
        <v>dez/2019</v>
      </c>
      <c r="E14733" s="206">
        <v>43808</v>
      </c>
      <c r="F14733" s="205" t="s">
        <v>209</v>
      </c>
      <c r="G14733" s="205" t="s">
        <v>284</v>
      </c>
      <c r="H14733" s="207" t="s">
        <v>295</v>
      </c>
      <c r="I14733" s="207" t="s">
        <v>130</v>
      </c>
      <c r="J14733" s="207">
        <v>-9.5</v>
      </c>
      <c r="K14733" s="79" t="str">
        <f>IFERROR(IFERROR(VLOOKUP(I14733,'DE-PARA'!B:D,3,0),VLOOKUP(I14733,'DE-PARA'!C:D,2,0)),"NÃO ENCONTRADO")</f>
        <v>Outras Saídas</v>
      </c>
      <c r="L14733" s="56" t="str">
        <f>VLOOKUP(K14733,'Base -Receita-Despesa'!$B:$AS,1,FALSE)</f>
        <v>Outras Saídas</v>
      </c>
    </row>
    <row r="14734" spans="1:12" x14ac:dyDescent="0.3">
      <c r="A14734" s="286" t="str">
        <f t="shared" si="460"/>
        <v>2019</v>
      </c>
      <c r="B14734" s="205" t="s">
        <v>679</v>
      </c>
      <c r="C14734" s="205" t="s">
        <v>680</v>
      </c>
      <c r="D14734" s="72" t="str">
        <f t="shared" si="461"/>
        <v>dez/2019</v>
      </c>
      <c r="E14734" s="206">
        <v>43808</v>
      </c>
      <c r="F14734" s="205" t="s">
        <v>209</v>
      </c>
      <c r="G14734" s="205" t="s">
        <v>284</v>
      </c>
      <c r="H14734" s="207" t="s">
        <v>295</v>
      </c>
      <c r="I14734" s="207" t="s">
        <v>130</v>
      </c>
      <c r="J14734" s="207">
        <v>-9.5</v>
      </c>
      <c r="K14734" s="79" t="str">
        <f>IFERROR(IFERROR(VLOOKUP(I14734,'DE-PARA'!B:D,3,0),VLOOKUP(I14734,'DE-PARA'!C:D,2,0)),"NÃO ENCONTRADO")</f>
        <v>Outras Saídas</v>
      </c>
      <c r="L14734" s="56" t="str">
        <f>VLOOKUP(K14734,'Base -Receita-Despesa'!$B:$AS,1,FALSE)</f>
        <v>Outras Saídas</v>
      </c>
    </row>
    <row r="14735" spans="1:12" x14ac:dyDescent="0.3">
      <c r="A14735" s="286" t="str">
        <f t="shared" si="460"/>
        <v>2019</v>
      </c>
      <c r="B14735" s="205" t="s">
        <v>679</v>
      </c>
      <c r="C14735" s="205" t="s">
        <v>680</v>
      </c>
      <c r="D14735" s="72" t="str">
        <f t="shared" si="461"/>
        <v>dez/2019</v>
      </c>
      <c r="E14735" s="206">
        <v>43808</v>
      </c>
      <c r="F14735" s="205" t="s">
        <v>209</v>
      </c>
      <c r="G14735" s="205" t="s">
        <v>284</v>
      </c>
      <c r="H14735" s="207" t="s">
        <v>295</v>
      </c>
      <c r="I14735" s="207" t="s">
        <v>130</v>
      </c>
      <c r="J14735" s="207">
        <v>-9.5</v>
      </c>
      <c r="K14735" s="79" t="str">
        <f>IFERROR(IFERROR(VLOOKUP(I14735,'DE-PARA'!B:D,3,0),VLOOKUP(I14735,'DE-PARA'!C:D,2,0)),"NÃO ENCONTRADO")</f>
        <v>Outras Saídas</v>
      </c>
      <c r="L14735" s="56" t="str">
        <f>VLOOKUP(K14735,'Base -Receita-Despesa'!$B:$AS,1,FALSE)</f>
        <v>Outras Saídas</v>
      </c>
    </row>
    <row r="14736" spans="1:12" x14ac:dyDescent="0.3">
      <c r="A14736" s="286" t="str">
        <f t="shared" si="460"/>
        <v>2019</v>
      </c>
      <c r="B14736" s="205" t="s">
        <v>679</v>
      </c>
      <c r="C14736" s="205" t="s">
        <v>680</v>
      </c>
      <c r="D14736" s="72" t="str">
        <f t="shared" si="461"/>
        <v>dez/2019</v>
      </c>
      <c r="E14736" s="206">
        <v>43809</v>
      </c>
      <c r="F14736" s="205">
        <v>98635</v>
      </c>
      <c r="G14736" s="205" t="s">
        <v>284</v>
      </c>
      <c r="H14736" s="207" t="s">
        <v>178</v>
      </c>
      <c r="I14736" s="207" t="s">
        <v>237</v>
      </c>
      <c r="J14736" s="208">
        <v>-19906.330000000002</v>
      </c>
      <c r="K14736" s="79" t="str">
        <f>IFERROR(IFERROR(VLOOKUP(I14736,'DE-PARA'!B:D,3,0),VLOOKUP(I14736,'DE-PARA'!C:D,2,0)),"NÃO ENCONTRADO")</f>
        <v>Materiais</v>
      </c>
      <c r="L14736" s="56" t="str">
        <f>VLOOKUP(K14736,'Base -Receita-Despesa'!$B:$AS,1,FALSE)</f>
        <v>Materiais</v>
      </c>
    </row>
    <row r="14737" spans="1:12" x14ac:dyDescent="0.3">
      <c r="A14737" s="286" t="str">
        <f t="shared" si="460"/>
        <v>2019</v>
      </c>
      <c r="B14737" s="205" t="s">
        <v>679</v>
      </c>
      <c r="C14737" s="205" t="s">
        <v>680</v>
      </c>
      <c r="D14737" s="72" t="str">
        <f t="shared" si="461"/>
        <v>dez/2019</v>
      </c>
      <c r="E14737" s="206">
        <v>43809</v>
      </c>
      <c r="F14737" s="205">
        <v>98634</v>
      </c>
      <c r="G14737" s="205" t="s">
        <v>284</v>
      </c>
      <c r="H14737" s="207" t="s">
        <v>178</v>
      </c>
      <c r="I14737" s="207" t="s">
        <v>238</v>
      </c>
      <c r="J14737" s="208">
        <v>-12811.04</v>
      </c>
      <c r="K14737" s="79" t="str">
        <f>IFERROR(IFERROR(VLOOKUP(I14737,'DE-PARA'!B:D,3,0),VLOOKUP(I14737,'DE-PARA'!C:D,2,0)),"NÃO ENCONTRADO")</f>
        <v>Materiais</v>
      </c>
      <c r="L14737" s="56" t="str">
        <f>VLOOKUP(K14737,'Base -Receita-Despesa'!$B:$AS,1,FALSE)</f>
        <v>Materiais</v>
      </c>
    </row>
    <row r="14738" spans="1:12" x14ac:dyDescent="0.3">
      <c r="A14738" s="286" t="str">
        <f t="shared" si="460"/>
        <v>2019</v>
      </c>
      <c r="B14738" s="205" t="s">
        <v>679</v>
      </c>
      <c r="C14738" s="205" t="s">
        <v>680</v>
      </c>
      <c r="D14738" s="72" t="str">
        <f t="shared" si="461"/>
        <v>dez/2019</v>
      </c>
      <c r="E14738" s="206">
        <v>43809</v>
      </c>
      <c r="F14738" s="205">
        <v>99184</v>
      </c>
      <c r="G14738" s="205" t="s">
        <v>284</v>
      </c>
      <c r="H14738" s="207" t="s">
        <v>2550</v>
      </c>
      <c r="I14738" s="207" t="s">
        <v>238</v>
      </c>
      <c r="J14738" s="207">
        <v>391.44</v>
      </c>
      <c r="K14738" s="79" t="str">
        <f>IFERROR(IFERROR(VLOOKUP(I14738,'DE-PARA'!B:D,3,0),VLOOKUP(I14738,'DE-PARA'!C:D,2,0)),"NÃO ENCONTRADO")</f>
        <v>Materiais</v>
      </c>
      <c r="L14738" s="56" t="str">
        <f>VLOOKUP(K14738,'Base -Receita-Despesa'!$B:$AS,1,FALSE)</f>
        <v>Materiais</v>
      </c>
    </row>
    <row r="14739" spans="1:12" x14ac:dyDescent="0.3">
      <c r="A14739" s="286" t="str">
        <f t="shared" si="460"/>
        <v>2019</v>
      </c>
      <c r="B14739" s="205" t="s">
        <v>679</v>
      </c>
      <c r="C14739" s="205" t="s">
        <v>680</v>
      </c>
      <c r="D14739" s="72" t="str">
        <f t="shared" si="461"/>
        <v>dez/2019</v>
      </c>
      <c r="E14739" s="206">
        <v>43809</v>
      </c>
      <c r="F14739" s="205">
        <v>95590</v>
      </c>
      <c r="G14739" s="205" t="s">
        <v>284</v>
      </c>
      <c r="H14739" s="207" t="s">
        <v>178</v>
      </c>
      <c r="I14739" s="207" t="s">
        <v>237</v>
      </c>
      <c r="J14739" s="208">
        <v>-18250.75</v>
      </c>
      <c r="K14739" s="79" t="str">
        <f>IFERROR(IFERROR(VLOOKUP(I14739,'DE-PARA'!B:D,3,0),VLOOKUP(I14739,'DE-PARA'!C:D,2,0)),"NÃO ENCONTRADO")</f>
        <v>Materiais</v>
      </c>
      <c r="L14739" s="56" t="str">
        <f>VLOOKUP(K14739,'Base -Receita-Despesa'!$B:$AS,1,FALSE)</f>
        <v>Materiais</v>
      </c>
    </row>
    <row r="14740" spans="1:12" x14ac:dyDescent="0.3">
      <c r="A14740" s="286" t="str">
        <f t="shared" si="460"/>
        <v>2019</v>
      </c>
      <c r="B14740" s="205" t="s">
        <v>679</v>
      </c>
      <c r="C14740" s="205" t="s">
        <v>680</v>
      </c>
      <c r="D14740" s="72" t="str">
        <f t="shared" si="461"/>
        <v>dez/2019</v>
      </c>
      <c r="E14740" s="206">
        <v>43809</v>
      </c>
      <c r="F14740" s="205">
        <v>97786</v>
      </c>
      <c r="G14740" s="205" t="s">
        <v>284</v>
      </c>
      <c r="H14740" s="207" t="s">
        <v>178</v>
      </c>
      <c r="I14740" s="207" t="s">
        <v>238</v>
      </c>
      <c r="J14740" s="208">
        <v>-4987.5</v>
      </c>
      <c r="K14740" s="79" t="str">
        <f>IFERROR(IFERROR(VLOOKUP(I14740,'DE-PARA'!B:D,3,0),VLOOKUP(I14740,'DE-PARA'!C:D,2,0)),"NÃO ENCONTRADO")</f>
        <v>Materiais</v>
      </c>
      <c r="L14740" s="56" t="str">
        <f>VLOOKUP(K14740,'Base -Receita-Despesa'!$B:$AS,1,FALSE)</f>
        <v>Materiais</v>
      </c>
    </row>
    <row r="14741" spans="1:12" x14ac:dyDescent="0.3">
      <c r="A14741" s="286" t="str">
        <f t="shared" si="460"/>
        <v>2019</v>
      </c>
      <c r="B14741" s="205" t="s">
        <v>679</v>
      </c>
      <c r="C14741" s="205" t="s">
        <v>680</v>
      </c>
      <c r="D14741" s="72" t="str">
        <f t="shared" si="461"/>
        <v>dez/2019</v>
      </c>
      <c r="E14741" s="206">
        <v>43809</v>
      </c>
      <c r="F14741" s="205" t="s">
        <v>209</v>
      </c>
      <c r="G14741" s="205" t="s">
        <v>284</v>
      </c>
      <c r="H14741" s="207" t="s">
        <v>295</v>
      </c>
      <c r="I14741" s="207" t="s">
        <v>130</v>
      </c>
      <c r="J14741" s="207">
        <v>-9.5</v>
      </c>
      <c r="K14741" s="79" t="str">
        <f>IFERROR(IFERROR(VLOOKUP(I14741,'DE-PARA'!B:D,3,0),VLOOKUP(I14741,'DE-PARA'!C:D,2,0)),"NÃO ENCONTRADO")</f>
        <v>Outras Saídas</v>
      </c>
      <c r="L14741" s="56" t="str">
        <f>VLOOKUP(K14741,'Base -Receita-Despesa'!$B:$AS,1,FALSE)</f>
        <v>Outras Saídas</v>
      </c>
    </row>
    <row r="14742" spans="1:12" x14ac:dyDescent="0.3">
      <c r="A14742" s="286" t="str">
        <f t="shared" si="460"/>
        <v>2019</v>
      </c>
      <c r="B14742" s="205" t="s">
        <v>681</v>
      </c>
      <c r="C14742" s="205" t="s">
        <v>680</v>
      </c>
      <c r="D14742" s="72" t="str">
        <f t="shared" si="461"/>
        <v>dez/2019</v>
      </c>
      <c r="E14742" s="206">
        <v>43810</v>
      </c>
      <c r="F14742" s="205" t="s">
        <v>209</v>
      </c>
      <c r="G14742" s="205" t="s">
        <v>284</v>
      </c>
      <c r="H14742" s="207" t="s">
        <v>295</v>
      </c>
      <c r="I14742" s="207" t="s">
        <v>130</v>
      </c>
      <c r="J14742" s="207">
        <v>-25.68</v>
      </c>
      <c r="K14742" s="79" t="str">
        <f>IFERROR(IFERROR(VLOOKUP(I14742,'DE-PARA'!B:D,3,0),VLOOKUP(I14742,'DE-PARA'!C:D,2,0)),"NÃO ENCONTRADO")</f>
        <v>Outras Saídas</v>
      </c>
      <c r="L14742" s="56" t="str">
        <f>VLOOKUP(K14742,'Base -Receita-Despesa'!$B:$AS,1,FALSE)</f>
        <v>Outras Saídas</v>
      </c>
    </row>
    <row r="14743" spans="1:12" x14ac:dyDescent="0.3">
      <c r="A14743" s="286" t="str">
        <f t="shared" si="460"/>
        <v>2019</v>
      </c>
      <c r="B14743" s="205" t="s">
        <v>681</v>
      </c>
      <c r="C14743" s="205" t="s">
        <v>680</v>
      </c>
      <c r="D14743" s="72" t="str">
        <f t="shared" si="461"/>
        <v>dez/2019</v>
      </c>
      <c r="E14743" s="206">
        <v>43810</v>
      </c>
      <c r="F14743" s="205" t="s">
        <v>513</v>
      </c>
      <c r="G14743" s="205" t="s">
        <v>284</v>
      </c>
      <c r="H14743" s="207" t="s">
        <v>203</v>
      </c>
      <c r="I14743" s="207" t="s">
        <v>289</v>
      </c>
      <c r="J14743" s="207">
        <v>25.68</v>
      </c>
      <c r="K14743" s="79" t="str">
        <f>IFERROR(IFERROR(VLOOKUP(I14743,'DE-PARA'!B:D,3,0),VLOOKUP(I14743,'DE-PARA'!C:D,2,0)),"NÃO ENCONTRADO")</f>
        <v>Entrada Conta Aplicação (+)</v>
      </c>
      <c r="L14743" s="56" t="str">
        <f>VLOOKUP(K14743,'Base -Receita-Despesa'!$B:$AS,1,FALSE)</f>
        <v>ENTRADA CONTA APLICAÇÃO (+)</v>
      </c>
    </row>
    <row r="14744" spans="1:12" x14ac:dyDescent="0.3">
      <c r="A14744" s="286" t="str">
        <f t="shared" si="460"/>
        <v>2019</v>
      </c>
      <c r="B14744" s="205" t="s">
        <v>681</v>
      </c>
      <c r="C14744" s="205" t="s">
        <v>680</v>
      </c>
      <c r="D14744" s="72" t="str">
        <f t="shared" si="461"/>
        <v>dez/2019</v>
      </c>
      <c r="E14744" s="206">
        <v>43811</v>
      </c>
      <c r="F14744" s="205" t="s">
        <v>209</v>
      </c>
      <c r="G14744" s="205" t="s">
        <v>284</v>
      </c>
      <c r="H14744" s="207" t="s">
        <v>295</v>
      </c>
      <c r="I14744" s="207" t="s">
        <v>130</v>
      </c>
      <c r="J14744" s="207">
        <v>-0.5</v>
      </c>
      <c r="K14744" s="79" t="str">
        <f>IFERROR(IFERROR(VLOOKUP(I14744,'DE-PARA'!B:D,3,0),VLOOKUP(I14744,'DE-PARA'!C:D,2,0)),"NÃO ENCONTRADO")</f>
        <v>Outras Saídas</v>
      </c>
      <c r="L14744" s="56" t="str">
        <f>VLOOKUP(K14744,'Base -Receita-Despesa'!$B:$AS,1,FALSE)</f>
        <v>Outras Saídas</v>
      </c>
    </row>
    <row r="14745" spans="1:12" x14ac:dyDescent="0.3">
      <c r="A14745" s="286" t="str">
        <f t="shared" si="460"/>
        <v>2019</v>
      </c>
      <c r="B14745" s="205" t="s">
        <v>681</v>
      </c>
      <c r="C14745" s="205" t="s">
        <v>680</v>
      </c>
      <c r="D14745" s="72" t="str">
        <f t="shared" si="461"/>
        <v>dez/2019</v>
      </c>
      <c r="E14745" s="206">
        <v>43811</v>
      </c>
      <c r="F14745" s="205" t="s">
        <v>513</v>
      </c>
      <c r="G14745" s="205" t="s">
        <v>284</v>
      </c>
      <c r="H14745" s="207" t="s">
        <v>203</v>
      </c>
      <c r="I14745" s="207" t="s">
        <v>289</v>
      </c>
      <c r="J14745" s="207">
        <v>0.5</v>
      </c>
      <c r="K14745" s="79" t="str">
        <f>IFERROR(IFERROR(VLOOKUP(I14745,'DE-PARA'!B:D,3,0),VLOOKUP(I14745,'DE-PARA'!C:D,2,0)),"NÃO ENCONTRADO")</f>
        <v>Entrada Conta Aplicação (+)</v>
      </c>
      <c r="L14745" s="56" t="str">
        <f>VLOOKUP(K14745,'Base -Receita-Despesa'!$B:$AS,1,FALSE)</f>
        <v>ENTRADA CONTA APLICAÇÃO (+)</v>
      </c>
    </row>
    <row r="14746" spans="1:12" x14ac:dyDescent="0.3">
      <c r="A14746" s="286" t="str">
        <f t="shared" si="460"/>
        <v>2019</v>
      </c>
      <c r="B14746" s="205" t="s">
        <v>679</v>
      </c>
      <c r="C14746" s="205" t="s">
        <v>680</v>
      </c>
      <c r="D14746" s="72" t="str">
        <f t="shared" si="461"/>
        <v>dez/2019</v>
      </c>
      <c r="E14746" s="206">
        <v>43811</v>
      </c>
      <c r="F14746" s="205" t="s">
        <v>311</v>
      </c>
      <c r="G14746" s="205" t="s">
        <v>284</v>
      </c>
      <c r="H14746" s="207" t="s">
        <v>869</v>
      </c>
      <c r="I14746" s="207" t="s">
        <v>265</v>
      </c>
      <c r="J14746" s="207">
        <v>-27.89</v>
      </c>
      <c r="K14746" s="79" t="str">
        <f>IFERROR(IFERROR(VLOOKUP(I14746,'DE-PARA'!B:D,3,0),VLOOKUP(I14746,'DE-PARA'!C:D,2,0)),"NÃO ENCONTRADO")</f>
        <v>Despesas com Viagens</v>
      </c>
      <c r="L14746" s="56" t="str">
        <f>VLOOKUP(K14746,'Base -Receita-Despesa'!$B:$AS,1,FALSE)</f>
        <v>Despesas com Viagens</v>
      </c>
    </row>
    <row r="14747" spans="1:12" x14ac:dyDescent="0.3">
      <c r="A14747" s="286" t="str">
        <f t="shared" si="460"/>
        <v>2019</v>
      </c>
      <c r="B14747" s="205" t="s">
        <v>679</v>
      </c>
      <c r="C14747" s="205" t="s">
        <v>680</v>
      </c>
      <c r="D14747" s="72" t="str">
        <f t="shared" si="461"/>
        <v>dez/2019</v>
      </c>
      <c r="E14747" s="206">
        <v>43811</v>
      </c>
      <c r="F14747" s="205">
        <v>12374</v>
      </c>
      <c r="G14747" s="205" t="s">
        <v>284</v>
      </c>
      <c r="H14747" s="207" t="s">
        <v>1816</v>
      </c>
      <c r="I14747" s="207" t="s">
        <v>239</v>
      </c>
      <c r="J14747" s="207">
        <v>-85</v>
      </c>
      <c r="K14747" s="79" t="str">
        <f>IFERROR(IFERROR(VLOOKUP(I14747,'DE-PARA'!B:D,3,0),VLOOKUP(I14747,'DE-PARA'!C:D,2,0)),"NÃO ENCONTRADO")</f>
        <v>Materiais</v>
      </c>
      <c r="L14747" s="56" t="str">
        <f>VLOOKUP(K14747,'Base -Receita-Despesa'!$B:$AS,1,FALSE)</f>
        <v>Materiais</v>
      </c>
    </row>
    <row r="14748" spans="1:12" x14ac:dyDescent="0.3">
      <c r="A14748" s="286" t="str">
        <f t="shared" si="460"/>
        <v>2019</v>
      </c>
      <c r="B14748" s="205" t="s">
        <v>679</v>
      </c>
      <c r="C14748" s="205" t="s">
        <v>680</v>
      </c>
      <c r="D14748" s="72" t="str">
        <f t="shared" si="461"/>
        <v>dez/2019</v>
      </c>
      <c r="E14748" s="206">
        <v>43811</v>
      </c>
      <c r="F14748" s="205">
        <v>12459</v>
      </c>
      <c r="G14748" s="205" t="s">
        <v>284</v>
      </c>
      <c r="H14748" s="207" t="s">
        <v>1816</v>
      </c>
      <c r="I14748" s="207" t="s">
        <v>239</v>
      </c>
      <c r="J14748" s="207">
        <v>-485</v>
      </c>
      <c r="K14748" s="79" t="str">
        <f>IFERROR(IFERROR(VLOOKUP(I14748,'DE-PARA'!B:D,3,0),VLOOKUP(I14748,'DE-PARA'!C:D,2,0)),"NÃO ENCONTRADO")</f>
        <v>Materiais</v>
      </c>
      <c r="L14748" s="56" t="str">
        <f>VLOOKUP(K14748,'Base -Receita-Despesa'!$B:$AS,1,FALSE)</f>
        <v>Materiais</v>
      </c>
    </row>
    <row r="14749" spans="1:12" x14ac:dyDescent="0.3">
      <c r="A14749" s="286" t="str">
        <f t="shared" si="460"/>
        <v>2019</v>
      </c>
      <c r="B14749" s="205" t="s">
        <v>679</v>
      </c>
      <c r="C14749" s="205" t="s">
        <v>680</v>
      </c>
      <c r="D14749" s="72" t="str">
        <f t="shared" si="461"/>
        <v>dez/2019</v>
      </c>
      <c r="E14749" s="206">
        <v>43811</v>
      </c>
      <c r="F14749" s="205">
        <v>12234</v>
      </c>
      <c r="G14749" s="205" t="s">
        <v>284</v>
      </c>
      <c r="H14749" s="207" t="s">
        <v>1816</v>
      </c>
      <c r="I14749" s="207" t="s">
        <v>239</v>
      </c>
      <c r="J14749" s="207">
        <v>-775</v>
      </c>
      <c r="K14749" s="79" t="str">
        <f>IFERROR(IFERROR(VLOOKUP(I14749,'DE-PARA'!B:D,3,0),VLOOKUP(I14749,'DE-PARA'!C:D,2,0)),"NÃO ENCONTRADO")</f>
        <v>Materiais</v>
      </c>
      <c r="L14749" s="56" t="str">
        <f>VLOOKUP(K14749,'Base -Receita-Despesa'!$B:$AS,1,FALSE)</f>
        <v>Materiais</v>
      </c>
    </row>
    <row r="14750" spans="1:12" x14ac:dyDescent="0.3">
      <c r="A14750" s="286" t="str">
        <f t="shared" si="460"/>
        <v>2019</v>
      </c>
      <c r="B14750" s="205" t="s">
        <v>679</v>
      </c>
      <c r="C14750" s="205" t="s">
        <v>680</v>
      </c>
      <c r="D14750" s="72" t="str">
        <f t="shared" si="461"/>
        <v>dez/2019</v>
      </c>
      <c r="E14750" s="206">
        <v>43811</v>
      </c>
      <c r="F14750" s="205">
        <v>12512</v>
      </c>
      <c r="G14750" s="205" t="s">
        <v>284</v>
      </c>
      <c r="H14750" s="207" t="s">
        <v>1816</v>
      </c>
      <c r="I14750" s="207" t="s">
        <v>239</v>
      </c>
      <c r="J14750" s="207">
        <v>-586.5</v>
      </c>
      <c r="K14750" s="79" t="str">
        <f>IFERROR(IFERROR(VLOOKUP(I14750,'DE-PARA'!B:D,3,0),VLOOKUP(I14750,'DE-PARA'!C:D,2,0)),"NÃO ENCONTRADO")</f>
        <v>Materiais</v>
      </c>
      <c r="L14750" s="56" t="str">
        <f>VLOOKUP(K14750,'Base -Receita-Despesa'!$B:$AS,1,FALSE)</f>
        <v>Materiais</v>
      </c>
    </row>
    <row r="14751" spans="1:12" x14ac:dyDescent="0.3">
      <c r="A14751" s="286" t="str">
        <f t="shared" si="460"/>
        <v>2019</v>
      </c>
      <c r="B14751" s="205" t="s">
        <v>679</v>
      </c>
      <c r="C14751" s="205" t="s">
        <v>680</v>
      </c>
      <c r="D14751" s="72" t="str">
        <f t="shared" si="461"/>
        <v>dez/2019</v>
      </c>
      <c r="E14751" s="206">
        <v>43811</v>
      </c>
      <c r="F14751" s="205">
        <v>12481</v>
      </c>
      <c r="G14751" s="205" t="s">
        <v>284</v>
      </c>
      <c r="H14751" s="207" t="s">
        <v>1816</v>
      </c>
      <c r="I14751" s="207" t="s">
        <v>239</v>
      </c>
      <c r="J14751" s="207">
        <v>-135</v>
      </c>
      <c r="K14751" s="79" t="str">
        <f>IFERROR(IFERROR(VLOOKUP(I14751,'DE-PARA'!B:D,3,0),VLOOKUP(I14751,'DE-PARA'!C:D,2,0)),"NÃO ENCONTRADO")</f>
        <v>Materiais</v>
      </c>
      <c r="L14751" s="56" t="str">
        <f>VLOOKUP(K14751,'Base -Receita-Despesa'!$B:$AS,1,FALSE)</f>
        <v>Materiais</v>
      </c>
    </row>
    <row r="14752" spans="1:12" x14ac:dyDescent="0.3">
      <c r="A14752" s="286" t="str">
        <f t="shared" si="460"/>
        <v>2019</v>
      </c>
      <c r="B14752" s="205" t="s">
        <v>679</v>
      </c>
      <c r="C14752" s="205" t="s">
        <v>680</v>
      </c>
      <c r="D14752" s="72" t="str">
        <f t="shared" si="461"/>
        <v>dez/2019</v>
      </c>
      <c r="E14752" s="206">
        <v>43811</v>
      </c>
      <c r="F14752" s="205" t="s">
        <v>311</v>
      </c>
      <c r="G14752" s="205" t="s">
        <v>284</v>
      </c>
      <c r="H14752" s="207" t="s">
        <v>2551</v>
      </c>
      <c r="I14752" s="207" t="s">
        <v>265</v>
      </c>
      <c r="J14752" s="207">
        <v>-33.909999999999997</v>
      </c>
      <c r="K14752" s="79" t="str">
        <f>IFERROR(IFERROR(VLOOKUP(I14752,'DE-PARA'!B:D,3,0),VLOOKUP(I14752,'DE-PARA'!C:D,2,0)),"NÃO ENCONTRADO")</f>
        <v>Despesas com Viagens</v>
      </c>
      <c r="L14752" s="56" t="str">
        <f>VLOOKUP(K14752,'Base -Receita-Despesa'!$B:$AS,1,FALSE)</f>
        <v>Despesas com Viagens</v>
      </c>
    </row>
    <row r="14753" spans="1:12" x14ac:dyDescent="0.3">
      <c r="A14753" s="286" t="str">
        <f t="shared" si="460"/>
        <v>2019</v>
      </c>
      <c r="B14753" s="205" t="s">
        <v>679</v>
      </c>
      <c r="C14753" s="205" t="s">
        <v>680</v>
      </c>
      <c r="D14753" s="72" t="str">
        <f t="shared" si="461"/>
        <v>dez/2019</v>
      </c>
      <c r="E14753" s="206">
        <v>43811</v>
      </c>
      <c r="F14753" s="205" t="s">
        <v>311</v>
      </c>
      <c r="G14753" s="205" t="s">
        <v>284</v>
      </c>
      <c r="H14753" s="207" t="s">
        <v>181</v>
      </c>
      <c r="I14753" s="207" t="s">
        <v>265</v>
      </c>
      <c r="J14753" s="207">
        <v>-466.16</v>
      </c>
      <c r="K14753" s="79" t="str">
        <f>IFERROR(IFERROR(VLOOKUP(I14753,'DE-PARA'!B:D,3,0),VLOOKUP(I14753,'DE-PARA'!C:D,2,0)),"NÃO ENCONTRADO")</f>
        <v>Despesas com Viagens</v>
      </c>
      <c r="L14753" s="56" t="str">
        <f>VLOOKUP(K14753,'Base -Receita-Despesa'!$B:$AS,1,FALSE)</f>
        <v>Despesas com Viagens</v>
      </c>
    </row>
    <row r="14754" spans="1:12" x14ac:dyDescent="0.3">
      <c r="A14754" s="286" t="str">
        <f t="shared" si="460"/>
        <v>2019</v>
      </c>
      <c r="B14754" s="205" t="s">
        <v>679</v>
      </c>
      <c r="C14754" s="205" t="s">
        <v>680</v>
      </c>
      <c r="D14754" s="72" t="str">
        <f t="shared" si="461"/>
        <v>dez/2019</v>
      </c>
      <c r="E14754" s="206">
        <v>43811</v>
      </c>
      <c r="F14754" s="205" t="s">
        <v>209</v>
      </c>
      <c r="G14754" s="205" t="s">
        <v>284</v>
      </c>
      <c r="H14754" s="207" t="s">
        <v>295</v>
      </c>
      <c r="I14754" s="207" t="s">
        <v>130</v>
      </c>
      <c r="J14754" s="207">
        <v>-9.5</v>
      </c>
      <c r="K14754" s="79" t="str">
        <f>IFERROR(IFERROR(VLOOKUP(I14754,'DE-PARA'!B:D,3,0),VLOOKUP(I14754,'DE-PARA'!C:D,2,0)),"NÃO ENCONTRADO")</f>
        <v>Outras Saídas</v>
      </c>
      <c r="L14754" s="56" t="str">
        <f>VLOOKUP(K14754,'Base -Receita-Despesa'!$B:$AS,1,FALSE)</f>
        <v>Outras Saídas</v>
      </c>
    </row>
    <row r="14755" spans="1:12" x14ac:dyDescent="0.3">
      <c r="A14755" s="286" t="str">
        <f t="shared" si="460"/>
        <v>2019</v>
      </c>
      <c r="B14755" s="205" t="s">
        <v>679</v>
      </c>
      <c r="C14755" s="205" t="s">
        <v>680</v>
      </c>
      <c r="D14755" s="72" t="str">
        <f t="shared" si="461"/>
        <v>dez/2019</v>
      </c>
      <c r="E14755" s="206">
        <v>43811</v>
      </c>
      <c r="F14755" s="205" t="s">
        <v>209</v>
      </c>
      <c r="G14755" s="205" t="s">
        <v>284</v>
      </c>
      <c r="H14755" s="207" t="s">
        <v>295</v>
      </c>
      <c r="I14755" s="207" t="s">
        <v>130</v>
      </c>
      <c r="J14755" s="207">
        <v>-9.5</v>
      </c>
      <c r="K14755" s="79" t="str">
        <f>IFERROR(IFERROR(VLOOKUP(I14755,'DE-PARA'!B:D,3,0),VLOOKUP(I14755,'DE-PARA'!C:D,2,0)),"NÃO ENCONTRADO")</f>
        <v>Outras Saídas</v>
      </c>
      <c r="L14755" s="56" t="str">
        <f>VLOOKUP(K14755,'Base -Receita-Despesa'!$B:$AS,1,FALSE)</f>
        <v>Outras Saídas</v>
      </c>
    </row>
    <row r="14756" spans="1:12" x14ac:dyDescent="0.3">
      <c r="A14756" s="286" t="str">
        <f t="shared" si="460"/>
        <v>2019</v>
      </c>
      <c r="B14756" s="205" t="s">
        <v>679</v>
      </c>
      <c r="C14756" s="205" t="s">
        <v>680</v>
      </c>
      <c r="D14756" s="72" t="str">
        <f t="shared" si="461"/>
        <v>dez/2019</v>
      </c>
      <c r="E14756" s="206">
        <v>43811</v>
      </c>
      <c r="F14756" s="205" t="s">
        <v>2418</v>
      </c>
      <c r="G14756" s="205" t="s">
        <v>286</v>
      </c>
      <c r="H14756" s="207" t="s">
        <v>2552</v>
      </c>
      <c r="I14756" s="207" t="s">
        <v>220</v>
      </c>
      <c r="J14756" s="208">
        <v>-217964.21</v>
      </c>
      <c r="K14756" s="79" t="str">
        <f>IFERROR(IFERROR(VLOOKUP(I14756,'DE-PARA'!B:D,3,0),VLOOKUP(I14756,'DE-PARA'!C:D,2,0)),"NÃO ENCONTRADO")</f>
        <v>Pessoal</v>
      </c>
      <c r="L14756" s="56" t="str">
        <f>VLOOKUP(K14756,'Base -Receita-Despesa'!$B:$AS,1,FALSE)</f>
        <v>Pessoal</v>
      </c>
    </row>
    <row r="14757" spans="1:12" x14ac:dyDescent="0.3">
      <c r="A14757" s="286" t="str">
        <f t="shared" si="460"/>
        <v>2019</v>
      </c>
      <c r="B14757" s="205" t="s">
        <v>679</v>
      </c>
      <c r="C14757" s="205" t="s">
        <v>680</v>
      </c>
      <c r="D14757" s="72" t="str">
        <f t="shared" si="461"/>
        <v>dez/2019</v>
      </c>
      <c r="E14757" s="206">
        <v>43812</v>
      </c>
      <c r="F14757" s="205" t="s">
        <v>2553</v>
      </c>
      <c r="G14757" s="205" t="s">
        <v>284</v>
      </c>
      <c r="H14757" s="207" t="s">
        <v>2554</v>
      </c>
      <c r="I14757" s="207" t="s">
        <v>195</v>
      </c>
      <c r="J14757" s="208">
        <v>-1272.96</v>
      </c>
      <c r="K14757" s="79" t="str">
        <f>IFERROR(IFERROR(VLOOKUP(I14757,'DE-PARA'!B:D,3,0),VLOOKUP(I14757,'DE-PARA'!C:D,2,0)),"NÃO ENCONTRADO")</f>
        <v>Pessoal</v>
      </c>
      <c r="L14757" s="56" t="str">
        <f>VLOOKUP(K14757,'Base -Receita-Despesa'!$B:$AS,1,FALSE)</f>
        <v>Pessoal</v>
      </c>
    </row>
    <row r="14758" spans="1:12" x14ac:dyDescent="0.3">
      <c r="A14758" s="286" t="str">
        <f t="shared" si="460"/>
        <v>2019</v>
      </c>
      <c r="B14758" s="205" t="s">
        <v>679</v>
      </c>
      <c r="C14758" s="205" t="s">
        <v>680</v>
      </c>
      <c r="D14758" s="72" t="str">
        <f t="shared" si="461"/>
        <v>dez/2019</v>
      </c>
      <c r="E14758" s="206">
        <v>43812</v>
      </c>
      <c r="F14758" s="205">
        <v>1.26025419347058E+16</v>
      </c>
      <c r="G14758" s="205" t="s">
        <v>284</v>
      </c>
      <c r="H14758" s="207" t="s">
        <v>394</v>
      </c>
      <c r="I14758" s="207" t="s">
        <v>188</v>
      </c>
      <c r="J14758" s="207">
        <v>-185.06</v>
      </c>
      <c r="K14758" s="79" t="str">
        <f>IFERROR(IFERROR(VLOOKUP(I14758,'DE-PARA'!B:D,3,0),VLOOKUP(I14758,'DE-PARA'!C:D,2,0)),"NÃO ENCONTRADO")</f>
        <v>Tributos, Taxas e Contribuições</v>
      </c>
      <c r="L14758" s="56" t="str">
        <f>VLOOKUP(K14758,'Base -Receita-Despesa'!$B:$AS,1,FALSE)</f>
        <v>Tributos, Taxas e Contribuições</v>
      </c>
    </row>
    <row r="14759" spans="1:12" x14ac:dyDescent="0.3">
      <c r="A14759" s="286" t="str">
        <f t="shared" si="460"/>
        <v>2019</v>
      </c>
      <c r="B14759" s="205" t="s">
        <v>679</v>
      </c>
      <c r="C14759" s="205" t="s">
        <v>680</v>
      </c>
      <c r="D14759" s="72" t="str">
        <f t="shared" si="461"/>
        <v>dez/2019</v>
      </c>
      <c r="E14759" s="206">
        <v>43812</v>
      </c>
      <c r="F14759" s="205">
        <v>73487</v>
      </c>
      <c r="G14759" s="205" t="s">
        <v>284</v>
      </c>
      <c r="H14759" s="207" t="s">
        <v>1034</v>
      </c>
      <c r="I14759" s="207" t="s">
        <v>239</v>
      </c>
      <c r="J14759" s="208">
        <v>-6625.2</v>
      </c>
      <c r="K14759" s="79" t="str">
        <f>IFERROR(IFERROR(VLOOKUP(I14759,'DE-PARA'!B:D,3,0),VLOOKUP(I14759,'DE-PARA'!C:D,2,0)),"NÃO ENCONTRADO")</f>
        <v>Materiais</v>
      </c>
      <c r="L14759" s="56" t="str">
        <f>VLOOKUP(K14759,'Base -Receita-Despesa'!$B:$AS,1,FALSE)</f>
        <v>Materiais</v>
      </c>
    </row>
    <row r="14760" spans="1:12" x14ac:dyDescent="0.3">
      <c r="A14760" s="286" t="str">
        <f t="shared" si="460"/>
        <v>2019</v>
      </c>
      <c r="B14760" s="205" t="s">
        <v>679</v>
      </c>
      <c r="C14760" s="205" t="s">
        <v>680</v>
      </c>
      <c r="D14760" s="72" t="str">
        <f t="shared" si="461"/>
        <v>dez/2019</v>
      </c>
      <c r="E14760" s="206">
        <v>43812</v>
      </c>
      <c r="F14760" s="205">
        <v>72892</v>
      </c>
      <c r="G14760" s="205" t="s">
        <v>284</v>
      </c>
      <c r="H14760" s="207" t="s">
        <v>1034</v>
      </c>
      <c r="I14760" s="207" t="s">
        <v>239</v>
      </c>
      <c r="J14760" s="208">
        <v>-4662.3500000000004</v>
      </c>
      <c r="K14760" s="79" t="str">
        <f>IFERROR(IFERROR(VLOOKUP(I14760,'DE-PARA'!B:D,3,0),VLOOKUP(I14760,'DE-PARA'!C:D,2,0)),"NÃO ENCONTRADO")</f>
        <v>Materiais</v>
      </c>
      <c r="L14760" s="56" t="str">
        <f>VLOOKUP(K14760,'Base -Receita-Despesa'!$B:$AS,1,FALSE)</f>
        <v>Materiais</v>
      </c>
    </row>
    <row r="14761" spans="1:12" x14ac:dyDescent="0.3">
      <c r="A14761" s="286" t="str">
        <f t="shared" si="460"/>
        <v>2019</v>
      </c>
      <c r="B14761" s="205" t="s">
        <v>679</v>
      </c>
      <c r="C14761" s="205" t="s">
        <v>680</v>
      </c>
      <c r="D14761" s="72" t="str">
        <f t="shared" si="461"/>
        <v>dez/2019</v>
      </c>
      <c r="E14761" s="206">
        <v>43812</v>
      </c>
      <c r="F14761" s="205">
        <v>1323165</v>
      </c>
      <c r="G14761" s="205" t="s">
        <v>284</v>
      </c>
      <c r="H14761" s="207" t="s">
        <v>2169</v>
      </c>
      <c r="I14761" s="207" t="s">
        <v>188</v>
      </c>
      <c r="J14761" s="207">
        <v>-100</v>
      </c>
      <c r="K14761" s="79" t="str">
        <f>IFERROR(IFERROR(VLOOKUP(I14761,'DE-PARA'!B:D,3,0),VLOOKUP(I14761,'DE-PARA'!C:D,2,0)),"NÃO ENCONTRADO")</f>
        <v>Tributos, Taxas e Contribuições</v>
      </c>
      <c r="L14761" s="56" t="str">
        <f>VLOOKUP(K14761,'Base -Receita-Despesa'!$B:$AS,1,FALSE)</f>
        <v>Tributos, Taxas e Contribuições</v>
      </c>
    </row>
    <row r="14762" spans="1:12" x14ac:dyDescent="0.3">
      <c r="A14762" s="286" t="str">
        <f t="shared" si="460"/>
        <v>2019</v>
      </c>
      <c r="B14762" s="205" t="s">
        <v>679</v>
      </c>
      <c r="C14762" s="205" t="s">
        <v>680</v>
      </c>
      <c r="D14762" s="72" t="str">
        <f t="shared" si="461"/>
        <v>dez/2019</v>
      </c>
      <c r="E14762" s="206">
        <v>43812</v>
      </c>
      <c r="F14762" s="205" t="s">
        <v>209</v>
      </c>
      <c r="G14762" s="205" t="s">
        <v>284</v>
      </c>
      <c r="H14762" s="207" t="s">
        <v>295</v>
      </c>
      <c r="I14762" s="207" t="s">
        <v>130</v>
      </c>
      <c r="J14762" s="207">
        <v>-9.5</v>
      </c>
      <c r="K14762" s="79" t="str">
        <f>IFERROR(IFERROR(VLOOKUP(I14762,'DE-PARA'!B:D,3,0),VLOOKUP(I14762,'DE-PARA'!C:D,2,0)),"NÃO ENCONTRADO")</f>
        <v>Outras Saídas</v>
      </c>
      <c r="L14762" s="56" t="str">
        <f>VLOOKUP(K14762,'Base -Receita-Despesa'!$B:$AS,1,FALSE)</f>
        <v>Outras Saídas</v>
      </c>
    </row>
    <row r="14763" spans="1:12" x14ac:dyDescent="0.3">
      <c r="A14763" s="286" t="str">
        <f t="shared" si="460"/>
        <v>2019</v>
      </c>
      <c r="B14763" s="205" t="s">
        <v>679</v>
      </c>
      <c r="C14763" s="205" t="s">
        <v>680</v>
      </c>
      <c r="D14763" s="72" t="str">
        <f t="shared" si="461"/>
        <v>dez/2019</v>
      </c>
      <c r="E14763" s="206">
        <v>43812</v>
      </c>
      <c r="F14763" s="205" t="s">
        <v>209</v>
      </c>
      <c r="G14763" s="205" t="s">
        <v>284</v>
      </c>
      <c r="H14763" s="207" t="s">
        <v>295</v>
      </c>
      <c r="I14763" s="207" t="s">
        <v>130</v>
      </c>
      <c r="J14763" s="207">
        <v>-9.5</v>
      </c>
      <c r="K14763" s="79" t="str">
        <f>IFERROR(IFERROR(VLOOKUP(I14763,'DE-PARA'!B:D,3,0),VLOOKUP(I14763,'DE-PARA'!C:D,2,0)),"NÃO ENCONTRADO")</f>
        <v>Outras Saídas</v>
      </c>
      <c r="L14763" s="56" t="str">
        <f>VLOOKUP(K14763,'Base -Receita-Despesa'!$B:$AS,1,FALSE)</f>
        <v>Outras Saídas</v>
      </c>
    </row>
    <row r="14764" spans="1:12" x14ac:dyDescent="0.3">
      <c r="A14764" s="286" t="str">
        <f t="shared" si="460"/>
        <v>2019</v>
      </c>
      <c r="B14764" s="205" t="s">
        <v>679</v>
      </c>
      <c r="C14764" s="205" t="s">
        <v>680</v>
      </c>
      <c r="D14764" s="72" t="str">
        <f t="shared" si="461"/>
        <v>dez/2019</v>
      </c>
      <c r="E14764" s="206">
        <v>43815</v>
      </c>
      <c r="F14764" s="205" t="s">
        <v>1606</v>
      </c>
      <c r="G14764" s="205" t="s">
        <v>284</v>
      </c>
      <c r="H14764" s="207" t="s">
        <v>1876</v>
      </c>
      <c r="I14764" s="207" t="s">
        <v>201</v>
      </c>
      <c r="J14764" s="208">
        <v>-59479.4</v>
      </c>
      <c r="K14764" s="79" t="str">
        <f>IFERROR(IFERROR(VLOOKUP(I14764,'DE-PARA'!B:D,3,0),VLOOKUP(I14764,'DE-PARA'!C:D,2,0)),"NÃO ENCONTRADO")</f>
        <v>Saídas Da C/A Por Regates (-)</v>
      </c>
      <c r="L14764" s="56" t="str">
        <f>VLOOKUP(K14764,'Base -Receita-Despesa'!$B:$AS,1,FALSE)</f>
        <v>SAÍDAS DA C/A POR REGATES (-)</v>
      </c>
    </row>
    <row r="14765" spans="1:12" x14ac:dyDescent="0.3">
      <c r="A14765" s="286" t="str">
        <f t="shared" si="460"/>
        <v>2019</v>
      </c>
      <c r="B14765" s="205" t="s">
        <v>679</v>
      </c>
      <c r="C14765" s="205" t="s">
        <v>680</v>
      </c>
      <c r="D14765" s="72" t="str">
        <f t="shared" si="461"/>
        <v>dez/2019</v>
      </c>
      <c r="E14765" s="206">
        <v>43815</v>
      </c>
      <c r="F14765" s="205">
        <v>18349</v>
      </c>
      <c r="G14765" s="205" t="s">
        <v>284</v>
      </c>
      <c r="H14765" s="207" t="s">
        <v>1011</v>
      </c>
      <c r="I14765" s="207" t="s">
        <v>137</v>
      </c>
      <c r="J14765" s="208">
        <v>-3653.62</v>
      </c>
      <c r="K14765" s="79" t="str">
        <f>IFERROR(IFERROR(VLOOKUP(I14765,'DE-PARA'!B:D,3,0),VLOOKUP(I14765,'DE-PARA'!C:D,2,0)),"NÃO ENCONTRADO")</f>
        <v>Materiais</v>
      </c>
      <c r="L14765" s="56" t="str">
        <f>VLOOKUP(K14765,'Base -Receita-Despesa'!$B:$AS,1,FALSE)</f>
        <v>Materiais</v>
      </c>
    </row>
    <row r="14766" spans="1:12" x14ac:dyDescent="0.3">
      <c r="A14766" s="286" t="str">
        <f t="shared" si="460"/>
        <v>2019</v>
      </c>
      <c r="B14766" s="205" t="s">
        <v>679</v>
      </c>
      <c r="C14766" s="205" t="s">
        <v>680</v>
      </c>
      <c r="D14766" s="72" t="str">
        <f t="shared" si="461"/>
        <v>dez/2019</v>
      </c>
      <c r="E14766" s="206">
        <v>43815</v>
      </c>
      <c r="F14766" s="205">
        <v>18074</v>
      </c>
      <c r="G14766" s="205" t="s">
        <v>284</v>
      </c>
      <c r="H14766" s="207" t="s">
        <v>343</v>
      </c>
      <c r="I14766" s="207" t="s">
        <v>237</v>
      </c>
      <c r="J14766" s="208">
        <v>-2885.45</v>
      </c>
      <c r="K14766" s="79" t="str">
        <f>IFERROR(IFERROR(VLOOKUP(I14766,'DE-PARA'!B:D,3,0),VLOOKUP(I14766,'DE-PARA'!C:D,2,0)),"NÃO ENCONTRADO")</f>
        <v>Materiais</v>
      </c>
      <c r="L14766" s="56" t="str">
        <f>VLOOKUP(K14766,'Base -Receita-Despesa'!$B:$AS,1,FALSE)</f>
        <v>Materiais</v>
      </c>
    </row>
    <row r="14767" spans="1:12" x14ac:dyDescent="0.3">
      <c r="A14767" s="286" t="str">
        <f t="shared" si="460"/>
        <v>2019</v>
      </c>
      <c r="B14767" s="205" t="s">
        <v>679</v>
      </c>
      <c r="C14767" s="205" t="s">
        <v>680</v>
      </c>
      <c r="D14767" s="72" t="str">
        <f t="shared" si="461"/>
        <v>dez/2019</v>
      </c>
      <c r="E14767" s="206">
        <v>43815</v>
      </c>
      <c r="F14767" s="205">
        <v>223506</v>
      </c>
      <c r="G14767" s="205" t="s">
        <v>284</v>
      </c>
      <c r="H14767" s="207" t="s">
        <v>2555</v>
      </c>
      <c r="I14767" s="207" t="s">
        <v>146</v>
      </c>
      <c r="J14767" s="208">
        <v>-7790.54</v>
      </c>
      <c r="K14767" s="79" t="str">
        <f>IFERROR(IFERROR(VLOOKUP(I14767,'DE-PARA'!B:D,3,0),VLOOKUP(I14767,'DE-PARA'!C:D,2,0)),"NÃO ENCONTRADO")</f>
        <v>Serviços</v>
      </c>
      <c r="L14767" s="56" t="str">
        <f>VLOOKUP(K14767,'Base -Receita-Despesa'!$B:$AS,1,FALSE)</f>
        <v>Serviços</v>
      </c>
    </row>
    <row r="14768" spans="1:12" x14ac:dyDescent="0.3">
      <c r="A14768" s="286" t="str">
        <f t="shared" si="460"/>
        <v>2019</v>
      </c>
      <c r="B14768" s="205" t="s">
        <v>679</v>
      </c>
      <c r="C14768" s="205" t="s">
        <v>680</v>
      </c>
      <c r="D14768" s="72" t="str">
        <f t="shared" si="461"/>
        <v>dez/2019</v>
      </c>
      <c r="E14768" s="206">
        <v>43815</v>
      </c>
      <c r="F14768" s="205">
        <v>32795</v>
      </c>
      <c r="G14768" s="205" t="s">
        <v>284</v>
      </c>
      <c r="H14768" s="207" t="s">
        <v>2026</v>
      </c>
      <c r="I14768" s="207" t="s">
        <v>137</v>
      </c>
      <c r="J14768" s="208">
        <v>-9904.4699999999993</v>
      </c>
      <c r="K14768" s="79" t="str">
        <f>IFERROR(IFERROR(VLOOKUP(I14768,'DE-PARA'!B:D,3,0),VLOOKUP(I14768,'DE-PARA'!C:D,2,0)),"NÃO ENCONTRADO")</f>
        <v>Materiais</v>
      </c>
      <c r="L14768" s="56" t="str">
        <f>VLOOKUP(K14768,'Base -Receita-Despesa'!$B:$AS,1,FALSE)</f>
        <v>Materiais</v>
      </c>
    </row>
    <row r="14769" spans="1:12" x14ac:dyDescent="0.3">
      <c r="A14769" s="286" t="str">
        <f t="shared" si="460"/>
        <v>2019</v>
      </c>
      <c r="B14769" s="205" t="s">
        <v>679</v>
      </c>
      <c r="C14769" s="205" t="s">
        <v>680</v>
      </c>
      <c r="D14769" s="72" t="str">
        <f t="shared" si="461"/>
        <v>dez/2019</v>
      </c>
      <c r="E14769" s="206">
        <v>43815</v>
      </c>
      <c r="F14769" s="205">
        <v>32795</v>
      </c>
      <c r="G14769" s="205" t="s">
        <v>284</v>
      </c>
      <c r="H14769" s="207" t="s">
        <v>2026</v>
      </c>
      <c r="I14769" s="207" t="s">
        <v>188</v>
      </c>
      <c r="J14769" s="207">
        <v>-654.94000000000005</v>
      </c>
      <c r="K14769" s="79" t="str">
        <f>IFERROR(IFERROR(VLOOKUP(I14769,'DE-PARA'!B:D,3,0),VLOOKUP(I14769,'DE-PARA'!C:D,2,0)),"NÃO ENCONTRADO")</f>
        <v>Tributos, Taxas e Contribuições</v>
      </c>
      <c r="L14769" s="56" t="str">
        <f>VLOOKUP(K14769,'Base -Receita-Despesa'!$B:$AS,1,FALSE)</f>
        <v>Tributos, Taxas e Contribuições</v>
      </c>
    </row>
    <row r="14770" spans="1:12" x14ac:dyDescent="0.3">
      <c r="A14770" s="286" t="str">
        <f t="shared" si="460"/>
        <v>2019</v>
      </c>
      <c r="B14770" s="205" t="s">
        <v>679</v>
      </c>
      <c r="C14770" s="205" t="s">
        <v>680</v>
      </c>
      <c r="D14770" s="72" t="str">
        <f t="shared" si="461"/>
        <v>dez/2019</v>
      </c>
      <c r="E14770" s="206">
        <v>43815</v>
      </c>
      <c r="F14770" s="205">
        <v>33012</v>
      </c>
      <c r="G14770" s="205" t="s">
        <v>284</v>
      </c>
      <c r="H14770" s="207" t="s">
        <v>2026</v>
      </c>
      <c r="I14770" s="207" t="s">
        <v>137</v>
      </c>
      <c r="J14770" s="208">
        <v>-3578.18</v>
      </c>
      <c r="K14770" s="79" t="str">
        <f>IFERROR(IFERROR(VLOOKUP(I14770,'DE-PARA'!B:D,3,0),VLOOKUP(I14770,'DE-PARA'!C:D,2,0)),"NÃO ENCONTRADO")</f>
        <v>Materiais</v>
      </c>
      <c r="L14770" s="56" t="str">
        <f>VLOOKUP(K14770,'Base -Receita-Despesa'!$B:$AS,1,FALSE)</f>
        <v>Materiais</v>
      </c>
    </row>
    <row r="14771" spans="1:12" x14ac:dyDescent="0.3">
      <c r="A14771" s="286" t="str">
        <f t="shared" si="460"/>
        <v>2019</v>
      </c>
      <c r="B14771" s="205" t="s">
        <v>679</v>
      </c>
      <c r="C14771" s="205" t="s">
        <v>680</v>
      </c>
      <c r="D14771" s="72" t="str">
        <f t="shared" si="461"/>
        <v>dez/2019</v>
      </c>
      <c r="E14771" s="206">
        <v>43815</v>
      </c>
      <c r="F14771" s="205">
        <v>33012</v>
      </c>
      <c r="G14771" s="205" t="s">
        <v>284</v>
      </c>
      <c r="H14771" s="207" t="s">
        <v>2026</v>
      </c>
      <c r="I14771" s="207" t="s">
        <v>188</v>
      </c>
      <c r="J14771" s="207">
        <v>-461.01</v>
      </c>
      <c r="K14771" s="79" t="str">
        <f>IFERROR(IFERROR(VLOOKUP(I14771,'DE-PARA'!B:D,3,0),VLOOKUP(I14771,'DE-PARA'!C:D,2,0)),"NÃO ENCONTRADO")</f>
        <v>Tributos, Taxas e Contribuições</v>
      </c>
      <c r="L14771" s="56" t="str">
        <f>VLOOKUP(K14771,'Base -Receita-Despesa'!$B:$AS,1,FALSE)</f>
        <v>Tributos, Taxas e Contribuições</v>
      </c>
    </row>
    <row r="14772" spans="1:12" x14ac:dyDescent="0.3">
      <c r="A14772" s="286" t="str">
        <f t="shared" si="460"/>
        <v>2019</v>
      </c>
      <c r="B14772" s="205" t="s">
        <v>679</v>
      </c>
      <c r="C14772" s="205" t="s">
        <v>680</v>
      </c>
      <c r="D14772" s="72" t="str">
        <f t="shared" si="461"/>
        <v>dez/2019</v>
      </c>
      <c r="E14772" s="206">
        <v>43815</v>
      </c>
      <c r="F14772" s="205">
        <v>512</v>
      </c>
      <c r="G14772" s="205" t="s">
        <v>284</v>
      </c>
      <c r="H14772" s="207" t="s">
        <v>2556</v>
      </c>
      <c r="I14772" s="207" t="s">
        <v>146</v>
      </c>
      <c r="J14772" s="207">
        <v>-566.79999999999995</v>
      </c>
      <c r="K14772" s="79" t="str">
        <f>IFERROR(IFERROR(VLOOKUP(I14772,'DE-PARA'!B:D,3,0),VLOOKUP(I14772,'DE-PARA'!C:D,2,0)),"NÃO ENCONTRADO")</f>
        <v>Serviços</v>
      </c>
      <c r="L14772" s="56" t="str">
        <f>VLOOKUP(K14772,'Base -Receita-Despesa'!$B:$AS,1,FALSE)</f>
        <v>Serviços</v>
      </c>
    </row>
    <row r="14773" spans="1:12" x14ac:dyDescent="0.3">
      <c r="A14773" s="286" t="str">
        <f t="shared" si="460"/>
        <v>2019</v>
      </c>
      <c r="B14773" s="205" t="s">
        <v>679</v>
      </c>
      <c r="C14773" s="205" t="s">
        <v>680</v>
      </c>
      <c r="D14773" s="72" t="str">
        <f t="shared" si="461"/>
        <v>dez/2019</v>
      </c>
      <c r="E14773" s="206">
        <v>43815</v>
      </c>
      <c r="F14773" s="205">
        <v>2134</v>
      </c>
      <c r="G14773" s="205" t="s">
        <v>284</v>
      </c>
      <c r="H14773" s="207" t="s">
        <v>2557</v>
      </c>
      <c r="I14773" s="207" t="s">
        <v>195</v>
      </c>
      <c r="J14773" s="208">
        <v>-3080.75</v>
      </c>
      <c r="K14773" s="79" t="str">
        <f>IFERROR(IFERROR(VLOOKUP(I14773,'DE-PARA'!B:D,3,0),VLOOKUP(I14773,'DE-PARA'!C:D,2,0)),"NÃO ENCONTRADO")</f>
        <v>Pessoal</v>
      </c>
      <c r="L14773" s="56" t="str">
        <f>VLOOKUP(K14773,'Base -Receita-Despesa'!$B:$AS,1,FALSE)</f>
        <v>Pessoal</v>
      </c>
    </row>
    <row r="14774" spans="1:12" x14ac:dyDescent="0.3">
      <c r="A14774" s="286" t="str">
        <f t="shared" si="460"/>
        <v>2019</v>
      </c>
      <c r="B14774" s="205" t="s">
        <v>679</v>
      </c>
      <c r="C14774" s="205" t="s">
        <v>680</v>
      </c>
      <c r="D14774" s="72" t="str">
        <f t="shared" si="461"/>
        <v>dez/2019</v>
      </c>
      <c r="E14774" s="206">
        <v>43815</v>
      </c>
      <c r="F14774" s="205">
        <v>17958</v>
      </c>
      <c r="G14774" s="205" t="s">
        <v>284</v>
      </c>
      <c r="H14774" s="207" t="s">
        <v>343</v>
      </c>
      <c r="I14774" s="207" t="s">
        <v>238</v>
      </c>
      <c r="J14774" s="208">
        <v>-2303.2399999999998</v>
      </c>
      <c r="K14774" s="79" t="str">
        <f>IFERROR(IFERROR(VLOOKUP(I14774,'DE-PARA'!B:D,3,0),VLOOKUP(I14774,'DE-PARA'!C:D,2,0)),"NÃO ENCONTRADO")</f>
        <v>Materiais</v>
      </c>
      <c r="L14774" s="56" t="str">
        <f>VLOOKUP(K14774,'Base -Receita-Despesa'!$B:$AS,1,FALSE)</f>
        <v>Materiais</v>
      </c>
    </row>
    <row r="14775" spans="1:12" x14ac:dyDescent="0.3">
      <c r="A14775" s="286" t="str">
        <f t="shared" ref="A14775:A14838" si="462">IF(K14775="NÃO ENCONTRADO",0,RIGHT(D14775,4))</f>
        <v>2019</v>
      </c>
      <c r="B14775" s="205" t="s">
        <v>679</v>
      </c>
      <c r="C14775" s="205" t="s">
        <v>680</v>
      </c>
      <c r="D14775" s="72" t="str">
        <f t="shared" si="461"/>
        <v>dez/2019</v>
      </c>
      <c r="E14775" s="206">
        <v>43815</v>
      </c>
      <c r="F14775" s="205">
        <v>17956</v>
      </c>
      <c r="G14775" s="205" t="s">
        <v>284</v>
      </c>
      <c r="H14775" s="207" t="s">
        <v>343</v>
      </c>
      <c r="I14775" s="207" t="s">
        <v>238</v>
      </c>
      <c r="J14775" s="207">
        <v>-630.48</v>
      </c>
      <c r="K14775" s="79" t="str">
        <f>IFERROR(IFERROR(VLOOKUP(I14775,'DE-PARA'!B:D,3,0),VLOOKUP(I14775,'DE-PARA'!C:D,2,0)),"NÃO ENCONTRADO")</f>
        <v>Materiais</v>
      </c>
      <c r="L14775" s="56" t="str">
        <f>VLOOKUP(K14775,'Base -Receita-Despesa'!$B:$AS,1,FALSE)</f>
        <v>Materiais</v>
      </c>
    </row>
    <row r="14776" spans="1:12" x14ac:dyDescent="0.3">
      <c r="A14776" s="286" t="str">
        <f t="shared" si="462"/>
        <v>2019</v>
      </c>
      <c r="B14776" s="205" t="s">
        <v>679</v>
      </c>
      <c r="C14776" s="205" t="s">
        <v>680</v>
      </c>
      <c r="D14776" s="72" t="str">
        <f t="shared" si="461"/>
        <v>dez/2019</v>
      </c>
      <c r="E14776" s="206">
        <v>43815</v>
      </c>
      <c r="F14776" s="205">
        <v>17957</v>
      </c>
      <c r="G14776" s="205" t="s">
        <v>284</v>
      </c>
      <c r="H14776" s="207" t="s">
        <v>343</v>
      </c>
      <c r="I14776" s="207" t="s">
        <v>237</v>
      </c>
      <c r="J14776" s="207">
        <v>-427.4</v>
      </c>
      <c r="K14776" s="79" t="str">
        <f>IFERROR(IFERROR(VLOOKUP(I14776,'DE-PARA'!B:D,3,0),VLOOKUP(I14776,'DE-PARA'!C:D,2,0)),"NÃO ENCONTRADO")</f>
        <v>Materiais</v>
      </c>
      <c r="L14776" s="56" t="str">
        <f>VLOOKUP(K14776,'Base -Receita-Despesa'!$B:$AS,1,FALSE)</f>
        <v>Materiais</v>
      </c>
    </row>
    <row r="14777" spans="1:12" x14ac:dyDescent="0.3">
      <c r="A14777" s="286" t="str">
        <f t="shared" si="462"/>
        <v>2019</v>
      </c>
      <c r="B14777" s="205" t="s">
        <v>679</v>
      </c>
      <c r="C14777" s="205" t="s">
        <v>680</v>
      </c>
      <c r="D14777" s="72" t="str">
        <f t="shared" si="461"/>
        <v>dez/2019</v>
      </c>
      <c r="E14777" s="206">
        <v>43815</v>
      </c>
      <c r="F14777" s="205" t="s">
        <v>209</v>
      </c>
      <c r="G14777" s="205" t="s">
        <v>284</v>
      </c>
      <c r="H14777" s="207" t="s">
        <v>295</v>
      </c>
      <c r="I14777" s="207" t="s">
        <v>130</v>
      </c>
      <c r="J14777" s="207">
        <v>-9.5</v>
      </c>
      <c r="K14777" s="79" t="str">
        <f>IFERROR(IFERROR(VLOOKUP(I14777,'DE-PARA'!B:D,3,0),VLOOKUP(I14777,'DE-PARA'!C:D,2,0)),"NÃO ENCONTRADO")</f>
        <v>Outras Saídas</v>
      </c>
      <c r="L14777" s="56" t="str">
        <f>VLOOKUP(K14777,'Base -Receita-Despesa'!$B:$AS,1,FALSE)</f>
        <v>Outras Saídas</v>
      </c>
    </row>
    <row r="14778" spans="1:12" x14ac:dyDescent="0.3">
      <c r="A14778" s="286" t="str">
        <f t="shared" si="462"/>
        <v>2019</v>
      </c>
      <c r="B14778" s="205" t="s">
        <v>679</v>
      </c>
      <c r="C14778" s="205" t="s">
        <v>680</v>
      </c>
      <c r="D14778" s="72" t="str">
        <f t="shared" si="461"/>
        <v>dez/2019</v>
      </c>
      <c r="E14778" s="206">
        <v>43815</v>
      </c>
      <c r="F14778" s="205" t="s">
        <v>209</v>
      </c>
      <c r="G14778" s="205" t="s">
        <v>284</v>
      </c>
      <c r="H14778" s="207" t="s">
        <v>295</v>
      </c>
      <c r="I14778" s="207" t="s">
        <v>130</v>
      </c>
      <c r="J14778" s="207">
        <v>-9.5</v>
      </c>
      <c r="K14778" s="79" t="str">
        <f>IFERROR(IFERROR(VLOOKUP(I14778,'DE-PARA'!B:D,3,0),VLOOKUP(I14778,'DE-PARA'!C:D,2,0)),"NÃO ENCONTRADO")</f>
        <v>Outras Saídas</v>
      </c>
      <c r="L14778" s="56" t="str">
        <f>VLOOKUP(K14778,'Base -Receita-Despesa'!$B:$AS,1,FALSE)</f>
        <v>Outras Saídas</v>
      </c>
    </row>
    <row r="14779" spans="1:12" x14ac:dyDescent="0.3">
      <c r="A14779" s="286" t="str">
        <f t="shared" si="462"/>
        <v>2019</v>
      </c>
      <c r="B14779" s="205" t="s">
        <v>679</v>
      </c>
      <c r="C14779" s="205" t="s">
        <v>680</v>
      </c>
      <c r="D14779" s="72" t="str">
        <f t="shared" si="461"/>
        <v>dez/2019</v>
      </c>
      <c r="E14779" s="206">
        <v>43815</v>
      </c>
      <c r="F14779" s="205" t="s">
        <v>209</v>
      </c>
      <c r="G14779" s="205" t="s">
        <v>284</v>
      </c>
      <c r="H14779" s="207" t="s">
        <v>295</v>
      </c>
      <c r="I14779" s="207" t="s">
        <v>130</v>
      </c>
      <c r="J14779" s="207">
        <v>-9.5</v>
      </c>
      <c r="K14779" s="79" t="str">
        <f>IFERROR(IFERROR(VLOOKUP(I14779,'DE-PARA'!B:D,3,0),VLOOKUP(I14779,'DE-PARA'!C:D,2,0)),"NÃO ENCONTRADO")</f>
        <v>Outras Saídas</v>
      </c>
      <c r="L14779" s="56" t="str">
        <f>VLOOKUP(K14779,'Base -Receita-Despesa'!$B:$AS,1,FALSE)</f>
        <v>Outras Saídas</v>
      </c>
    </row>
    <row r="14780" spans="1:12" x14ac:dyDescent="0.3">
      <c r="A14780" s="286" t="str">
        <f t="shared" si="462"/>
        <v>2019</v>
      </c>
      <c r="B14780" s="205" t="s">
        <v>679</v>
      </c>
      <c r="C14780" s="205" t="s">
        <v>680</v>
      </c>
      <c r="D14780" s="72" t="str">
        <f t="shared" si="461"/>
        <v>dez/2019</v>
      </c>
      <c r="E14780" s="206">
        <v>43815</v>
      </c>
      <c r="F14780" s="205" t="s">
        <v>209</v>
      </c>
      <c r="G14780" s="205" t="s">
        <v>284</v>
      </c>
      <c r="H14780" s="207" t="s">
        <v>295</v>
      </c>
      <c r="I14780" s="207" t="s">
        <v>130</v>
      </c>
      <c r="J14780" s="233">
        <v>-9.5</v>
      </c>
      <c r="K14780" s="79" t="str">
        <f>IFERROR(IFERROR(VLOOKUP(I14780,'DE-PARA'!B:D,3,0),VLOOKUP(I14780,'DE-PARA'!C:D,2,0)),"NÃO ENCONTRADO")</f>
        <v>Outras Saídas</v>
      </c>
      <c r="L14780" s="56" t="str">
        <f>VLOOKUP(K14780,'Base -Receita-Despesa'!$B:$AS,1,FALSE)</f>
        <v>Outras Saídas</v>
      </c>
    </row>
    <row r="14781" spans="1:12" x14ac:dyDescent="0.3">
      <c r="A14781" s="286" t="str">
        <f t="shared" si="462"/>
        <v>2019</v>
      </c>
      <c r="B14781" s="205" t="s">
        <v>679</v>
      </c>
      <c r="C14781" s="205" t="s">
        <v>680</v>
      </c>
      <c r="D14781" s="72" t="str">
        <f t="shared" si="461"/>
        <v>dez/2019</v>
      </c>
      <c r="E14781" s="206">
        <v>43815</v>
      </c>
      <c r="F14781" s="205" t="s">
        <v>209</v>
      </c>
      <c r="G14781" s="205" t="s">
        <v>284</v>
      </c>
      <c r="H14781" s="207" t="s">
        <v>318</v>
      </c>
      <c r="I14781" s="207" t="s">
        <v>130</v>
      </c>
      <c r="J14781" s="207">
        <v>-74.25</v>
      </c>
      <c r="K14781" s="79" t="str">
        <f>IFERROR(IFERROR(VLOOKUP(I14781,'DE-PARA'!B:D,3,0),VLOOKUP(I14781,'DE-PARA'!C:D,2,0)),"NÃO ENCONTRADO")</f>
        <v>Outras Saídas</v>
      </c>
      <c r="L14781" s="56" t="str">
        <f>VLOOKUP(K14781,'Base -Receita-Despesa'!$B:$AS,1,FALSE)</f>
        <v>Outras Saídas</v>
      </c>
    </row>
    <row r="14782" spans="1:12" x14ac:dyDescent="0.3">
      <c r="A14782" s="286" t="str">
        <f t="shared" si="462"/>
        <v>2019</v>
      </c>
      <c r="B14782" s="205" t="s">
        <v>679</v>
      </c>
      <c r="C14782" s="205" t="s">
        <v>680</v>
      </c>
      <c r="D14782" s="72" t="str">
        <f t="shared" si="461"/>
        <v>dez/2019</v>
      </c>
      <c r="E14782" s="206">
        <v>43815</v>
      </c>
      <c r="F14782" s="205" t="s">
        <v>209</v>
      </c>
      <c r="G14782" s="205" t="s">
        <v>284</v>
      </c>
      <c r="H14782" s="207" t="s">
        <v>295</v>
      </c>
      <c r="I14782" s="207" t="s">
        <v>130</v>
      </c>
      <c r="J14782" s="207">
        <v>-424.53</v>
      </c>
      <c r="K14782" s="79" t="str">
        <f>IFERROR(IFERROR(VLOOKUP(I14782,'DE-PARA'!B:D,3,0),VLOOKUP(I14782,'DE-PARA'!C:D,2,0)),"NÃO ENCONTRADO")</f>
        <v>Outras Saídas</v>
      </c>
      <c r="L14782" s="56" t="str">
        <f>VLOOKUP(K14782,'Base -Receita-Despesa'!$B:$AS,1,FALSE)</f>
        <v>Outras Saídas</v>
      </c>
    </row>
    <row r="14783" spans="1:12" x14ac:dyDescent="0.3">
      <c r="A14783" s="286" t="str">
        <f t="shared" si="462"/>
        <v>2019</v>
      </c>
      <c r="B14783" s="205" t="s">
        <v>679</v>
      </c>
      <c r="C14783" s="205" t="s">
        <v>680</v>
      </c>
      <c r="D14783" s="72" t="str">
        <f t="shared" si="461"/>
        <v>dez/2019</v>
      </c>
      <c r="E14783" s="206">
        <v>43815</v>
      </c>
      <c r="F14783" s="205" t="s">
        <v>513</v>
      </c>
      <c r="G14783" s="205" t="s">
        <v>284</v>
      </c>
      <c r="H14783" s="207" t="s">
        <v>203</v>
      </c>
      <c r="I14783" s="207" t="s">
        <v>289</v>
      </c>
      <c r="J14783" s="208">
        <v>8165.07</v>
      </c>
      <c r="K14783" s="79" t="str">
        <f>IFERROR(IFERROR(VLOOKUP(I14783,'DE-PARA'!B:D,3,0),VLOOKUP(I14783,'DE-PARA'!C:D,2,0)),"NÃO ENCONTRADO")</f>
        <v>Entrada Conta Aplicação (+)</v>
      </c>
      <c r="L14783" s="56" t="str">
        <f>VLOOKUP(K14783,'Base -Receita-Despesa'!$B:$AS,1,FALSE)</f>
        <v>ENTRADA CONTA APLICAÇÃO (+)</v>
      </c>
    </row>
    <row r="14784" spans="1:12" x14ac:dyDescent="0.3">
      <c r="A14784" s="286" t="str">
        <f t="shared" si="462"/>
        <v>2019</v>
      </c>
      <c r="B14784" s="205" t="s">
        <v>679</v>
      </c>
      <c r="C14784" s="205" t="s">
        <v>680</v>
      </c>
      <c r="D14784" s="72" t="str">
        <f t="shared" si="461"/>
        <v>dez/2019</v>
      </c>
      <c r="E14784" s="206">
        <v>43816</v>
      </c>
      <c r="F14784" s="205">
        <v>6448</v>
      </c>
      <c r="G14784" s="205" t="s">
        <v>284</v>
      </c>
      <c r="H14784" s="207" t="s">
        <v>2345</v>
      </c>
      <c r="I14784" s="207" t="s">
        <v>249</v>
      </c>
      <c r="J14784" s="208">
        <v>3120.5</v>
      </c>
      <c r="K14784" s="79" t="str">
        <f>IFERROR(IFERROR(VLOOKUP(I14784,'DE-PARA'!B:D,3,0),VLOOKUP(I14784,'DE-PARA'!C:D,2,0)),"NÃO ENCONTRADO")</f>
        <v>Materiais</v>
      </c>
      <c r="L14784" s="56" t="str">
        <f>VLOOKUP(K14784,'Base -Receita-Despesa'!$B:$AS,1,FALSE)</f>
        <v>Materiais</v>
      </c>
    </row>
    <row r="14785" spans="1:12" x14ac:dyDescent="0.3">
      <c r="A14785" s="286" t="str">
        <f t="shared" si="462"/>
        <v>2019</v>
      </c>
      <c r="B14785" s="205" t="s">
        <v>679</v>
      </c>
      <c r="C14785" s="205" t="s">
        <v>680</v>
      </c>
      <c r="D14785" s="72" t="str">
        <f t="shared" si="461"/>
        <v>dez/2019</v>
      </c>
      <c r="E14785" s="206">
        <v>43816</v>
      </c>
      <c r="F14785" s="205" t="s">
        <v>176</v>
      </c>
      <c r="G14785" s="205" t="s">
        <v>284</v>
      </c>
      <c r="H14785" s="207" t="s">
        <v>2558</v>
      </c>
      <c r="I14785" s="207" t="s">
        <v>153</v>
      </c>
      <c r="J14785" s="208">
        <v>-9794</v>
      </c>
      <c r="K14785" s="79" t="str">
        <f>IFERROR(IFERROR(VLOOKUP(I14785,'DE-PARA'!B:D,3,0),VLOOKUP(I14785,'DE-PARA'!C:D,2,0)),"NÃO ENCONTRADO")</f>
        <v>Encargos sobre Folha de Pagamento</v>
      </c>
      <c r="L14785" s="56" t="str">
        <f>VLOOKUP(K14785,'Base -Receita-Despesa'!$B:$AS,1,FALSE)</f>
        <v>Encargos sobre Folha de Pagamento</v>
      </c>
    </row>
    <row r="14786" spans="1:12" x14ac:dyDescent="0.3">
      <c r="A14786" s="286" t="str">
        <f t="shared" si="462"/>
        <v>2019</v>
      </c>
      <c r="B14786" s="205" t="s">
        <v>679</v>
      </c>
      <c r="C14786" s="205" t="s">
        <v>680</v>
      </c>
      <c r="D14786" s="72" t="str">
        <f t="shared" si="461"/>
        <v>dez/2019</v>
      </c>
      <c r="E14786" s="206">
        <v>43816</v>
      </c>
      <c r="F14786" s="205" t="s">
        <v>175</v>
      </c>
      <c r="G14786" s="205" t="s">
        <v>284</v>
      </c>
      <c r="H14786" s="207" t="s">
        <v>2559</v>
      </c>
      <c r="I14786" s="207" t="s">
        <v>153</v>
      </c>
      <c r="J14786" s="208">
        <v>-17883.72</v>
      </c>
      <c r="K14786" s="79" t="str">
        <f>IFERROR(IFERROR(VLOOKUP(I14786,'DE-PARA'!B:D,3,0),VLOOKUP(I14786,'DE-PARA'!C:D,2,0)),"NÃO ENCONTRADO")</f>
        <v>Encargos sobre Folha de Pagamento</v>
      </c>
      <c r="L14786" s="56" t="str">
        <f>VLOOKUP(K14786,'Base -Receita-Despesa'!$B:$AS,1,FALSE)</f>
        <v>Encargos sobre Folha de Pagamento</v>
      </c>
    </row>
    <row r="14787" spans="1:12" x14ac:dyDescent="0.3">
      <c r="A14787" s="286" t="str">
        <f t="shared" si="462"/>
        <v>2019</v>
      </c>
      <c r="B14787" s="205" t="s">
        <v>679</v>
      </c>
      <c r="C14787" s="205" t="s">
        <v>680</v>
      </c>
      <c r="D14787" s="72" t="str">
        <f t="shared" si="461"/>
        <v>dez/2019</v>
      </c>
      <c r="E14787" s="206">
        <v>43816</v>
      </c>
      <c r="F14787" s="205" t="s">
        <v>2560</v>
      </c>
      <c r="G14787" s="205" t="s">
        <v>284</v>
      </c>
      <c r="H14787" s="207" t="s">
        <v>1005</v>
      </c>
      <c r="I14787" s="207" t="s">
        <v>232</v>
      </c>
      <c r="J14787" s="208">
        <v>-3248.25</v>
      </c>
      <c r="K14787" s="79" t="str">
        <f>IFERROR(IFERROR(VLOOKUP(I14787,'DE-PARA'!B:D,3,0),VLOOKUP(I14787,'DE-PARA'!C:D,2,0)),"NÃO ENCONTRADO")</f>
        <v>Pessoal</v>
      </c>
      <c r="L14787" s="56" t="str">
        <f>VLOOKUP(K14787,'Base -Receita-Despesa'!$B:$AS,1,FALSE)</f>
        <v>Pessoal</v>
      </c>
    </row>
    <row r="14788" spans="1:12" x14ac:dyDescent="0.3">
      <c r="A14788" s="286" t="str">
        <f t="shared" si="462"/>
        <v>2019</v>
      </c>
      <c r="B14788" s="205" t="s">
        <v>679</v>
      </c>
      <c r="C14788" s="205" t="s">
        <v>680</v>
      </c>
      <c r="D14788" s="72" t="str">
        <f t="shared" ref="D14788:D14851" si="463">TEXT(E14788,"mmm/aaaa")</f>
        <v>dez/2019</v>
      </c>
      <c r="E14788" s="206">
        <v>43816</v>
      </c>
      <c r="F14788" s="205" t="s">
        <v>2561</v>
      </c>
      <c r="G14788" s="205" t="s">
        <v>284</v>
      </c>
      <c r="H14788" s="207" t="s">
        <v>1005</v>
      </c>
      <c r="I14788" s="207" t="s">
        <v>232</v>
      </c>
      <c r="J14788" s="208">
        <v>-3248.25</v>
      </c>
      <c r="K14788" s="79" t="str">
        <f>IFERROR(IFERROR(VLOOKUP(I14788,'DE-PARA'!B:D,3,0),VLOOKUP(I14788,'DE-PARA'!C:D,2,0)),"NÃO ENCONTRADO")</f>
        <v>Pessoal</v>
      </c>
      <c r="L14788" s="56" t="str">
        <f>VLOOKUP(K14788,'Base -Receita-Despesa'!$B:$AS,1,FALSE)</f>
        <v>Pessoal</v>
      </c>
    </row>
    <row r="14789" spans="1:12" x14ac:dyDescent="0.3">
      <c r="A14789" s="286" t="str">
        <f t="shared" si="462"/>
        <v>2019</v>
      </c>
      <c r="B14789" s="205" t="s">
        <v>679</v>
      </c>
      <c r="C14789" s="205" t="s">
        <v>680</v>
      </c>
      <c r="D14789" s="72" t="str">
        <f t="shared" si="463"/>
        <v>dez/2019</v>
      </c>
      <c r="E14789" s="206">
        <v>43816</v>
      </c>
      <c r="F14789" s="205" t="s">
        <v>2562</v>
      </c>
      <c r="G14789" s="205" t="s">
        <v>284</v>
      </c>
      <c r="H14789" s="207" t="s">
        <v>2330</v>
      </c>
      <c r="I14789" s="207" t="s">
        <v>150</v>
      </c>
      <c r="J14789" s="207">
        <v>-732</v>
      </c>
      <c r="K14789" s="79" t="str">
        <f>IFERROR(IFERROR(VLOOKUP(I14789,'DE-PARA'!B:D,3,0),VLOOKUP(I14789,'DE-PARA'!C:D,2,0)),"NÃO ENCONTRADO")</f>
        <v>Serviços</v>
      </c>
      <c r="L14789" s="56" t="str">
        <f>VLOOKUP(K14789,'Base -Receita-Despesa'!$B:$AS,1,FALSE)</f>
        <v>Serviços</v>
      </c>
    </row>
    <row r="14790" spans="1:12" x14ac:dyDescent="0.3">
      <c r="A14790" s="286" t="str">
        <f t="shared" si="462"/>
        <v>2019</v>
      </c>
      <c r="B14790" s="205" t="s">
        <v>679</v>
      </c>
      <c r="C14790" s="205" t="s">
        <v>680</v>
      </c>
      <c r="D14790" s="72" t="str">
        <f t="shared" si="463"/>
        <v>dez/2019</v>
      </c>
      <c r="E14790" s="206">
        <v>43816</v>
      </c>
      <c r="F14790" s="205" t="s">
        <v>2563</v>
      </c>
      <c r="G14790" s="205" t="s">
        <v>284</v>
      </c>
      <c r="H14790" s="207" t="s">
        <v>2330</v>
      </c>
      <c r="I14790" s="207" t="s">
        <v>150</v>
      </c>
      <c r="J14790" s="207">
        <v>-631.4</v>
      </c>
      <c r="K14790" s="79" t="str">
        <f>IFERROR(IFERROR(VLOOKUP(I14790,'DE-PARA'!B:D,3,0),VLOOKUP(I14790,'DE-PARA'!C:D,2,0)),"NÃO ENCONTRADO")</f>
        <v>Serviços</v>
      </c>
      <c r="L14790" s="56" t="str">
        <f>VLOOKUP(K14790,'Base -Receita-Despesa'!$B:$AS,1,FALSE)</f>
        <v>Serviços</v>
      </c>
    </row>
    <row r="14791" spans="1:12" x14ac:dyDescent="0.3">
      <c r="A14791" s="286" t="str">
        <f t="shared" si="462"/>
        <v>2019</v>
      </c>
      <c r="B14791" s="205" t="s">
        <v>679</v>
      </c>
      <c r="C14791" s="205" t="s">
        <v>680</v>
      </c>
      <c r="D14791" s="72" t="str">
        <f t="shared" si="463"/>
        <v>dez/2019</v>
      </c>
      <c r="E14791" s="206">
        <v>43816</v>
      </c>
      <c r="F14791" s="205" t="s">
        <v>2564</v>
      </c>
      <c r="G14791" s="205" t="s">
        <v>284</v>
      </c>
      <c r="H14791" s="207" t="s">
        <v>2330</v>
      </c>
      <c r="I14791" s="207" t="s">
        <v>150</v>
      </c>
      <c r="J14791" s="207">
        <v>-23.15</v>
      </c>
      <c r="K14791" s="79" t="str">
        <f>IFERROR(IFERROR(VLOOKUP(I14791,'DE-PARA'!B:D,3,0),VLOOKUP(I14791,'DE-PARA'!C:D,2,0)),"NÃO ENCONTRADO")</f>
        <v>Serviços</v>
      </c>
      <c r="L14791" s="56" t="str">
        <f>VLOOKUP(K14791,'Base -Receita-Despesa'!$B:$AS,1,FALSE)</f>
        <v>Serviços</v>
      </c>
    </row>
    <row r="14792" spans="1:12" x14ac:dyDescent="0.3">
      <c r="A14792" s="286" t="str">
        <f t="shared" si="462"/>
        <v>2019</v>
      </c>
      <c r="B14792" s="205" t="s">
        <v>679</v>
      </c>
      <c r="C14792" s="205" t="s">
        <v>680</v>
      </c>
      <c r="D14792" s="72" t="str">
        <f t="shared" si="463"/>
        <v>dez/2019</v>
      </c>
      <c r="E14792" s="206">
        <v>43816</v>
      </c>
      <c r="F14792" s="205" t="s">
        <v>2565</v>
      </c>
      <c r="G14792" s="205" t="s">
        <v>284</v>
      </c>
      <c r="H14792" s="207" t="s">
        <v>1342</v>
      </c>
      <c r="I14792" s="207" t="s">
        <v>232</v>
      </c>
      <c r="J14792" s="208">
        <v>-11400</v>
      </c>
      <c r="K14792" s="79" t="str">
        <f>IFERROR(IFERROR(VLOOKUP(I14792,'DE-PARA'!B:D,3,0),VLOOKUP(I14792,'DE-PARA'!C:D,2,0)),"NÃO ENCONTRADO")</f>
        <v>Pessoal</v>
      </c>
      <c r="L14792" s="56" t="str">
        <f>VLOOKUP(K14792,'Base -Receita-Despesa'!$B:$AS,1,FALSE)</f>
        <v>Pessoal</v>
      </c>
    </row>
    <row r="14793" spans="1:12" x14ac:dyDescent="0.3">
      <c r="A14793" s="286" t="str">
        <f t="shared" si="462"/>
        <v>2019</v>
      </c>
      <c r="B14793" s="205" t="s">
        <v>679</v>
      </c>
      <c r="C14793" s="205" t="s">
        <v>680</v>
      </c>
      <c r="D14793" s="72" t="str">
        <f t="shared" si="463"/>
        <v>dez/2019</v>
      </c>
      <c r="E14793" s="206">
        <v>43816</v>
      </c>
      <c r="F14793" s="205" t="s">
        <v>2566</v>
      </c>
      <c r="G14793" s="205" t="s">
        <v>284</v>
      </c>
      <c r="H14793" s="207" t="s">
        <v>1342</v>
      </c>
      <c r="I14793" s="207" t="s">
        <v>232</v>
      </c>
      <c r="J14793" s="208">
        <v>-2160</v>
      </c>
      <c r="K14793" s="79" t="str">
        <f>IFERROR(IFERROR(VLOOKUP(I14793,'DE-PARA'!B:D,3,0),VLOOKUP(I14793,'DE-PARA'!C:D,2,0)),"NÃO ENCONTRADO")</f>
        <v>Pessoal</v>
      </c>
      <c r="L14793" s="56" t="str">
        <f>VLOOKUP(K14793,'Base -Receita-Despesa'!$B:$AS,1,FALSE)</f>
        <v>Pessoal</v>
      </c>
    </row>
    <row r="14794" spans="1:12" x14ac:dyDescent="0.3">
      <c r="A14794" s="286" t="str">
        <f t="shared" si="462"/>
        <v>2019</v>
      </c>
      <c r="B14794" s="205" t="s">
        <v>679</v>
      </c>
      <c r="C14794" s="205" t="s">
        <v>680</v>
      </c>
      <c r="D14794" s="72" t="str">
        <f t="shared" si="463"/>
        <v>dez/2019</v>
      </c>
      <c r="E14794" s="206">
        <v>43816</v>
      </c>
      <c r="F14794" s="205" t="s">
        <v>2567</v>
      </c>
      <c r="G14794" s="205" t="s">
        <v>284</v>
      </c>
      <c r="H14794" s="207" t="s">
        <v>2104</v>
      </c>
      <c r="I14794" s="207" t="s">
        <v>232</v>
      </c>
      <c r="J14794" s="207">
        <v>-872.99</v>
      </c>
      <c r="K14794" s="79" t="str">
        <f>IFERROR(IFERROR(VLOOKUP(I14794,'DE-PARA'!B:D,3,0),VLOOKUP(I14794,'DE-PARA'!C:D,2,0)),"NÃO ENCONTRADO")</f>
        <v>Pessoal</v>
      </c>
      <c r="L14794" s="56" t="str">
        <f>VLOOKUP(K14794,'Base -Receita-Despesa'!$B:$AS,1,FALSE)</f>
        <v>Pessoal</v>
      </c>
    </row>
    <row r="14795" spans="1:12" x14ac:dyDescent="0.3">
      <c r="A14795" s="286" t="str">
        <f t="shared" si="462"/>
        <v>2019</v>
      </c>
      <c r="B14795" s="205" t="s">
        <v>679</v>
      </c>
      <c r="C14795" s="205" t="s">
        <v>680</v>
      </c>
      <c r="D14795" s="72" t="str">
        <f t="shared" si="463"/>
        <v>dez/2019</v>
      </c>
      <c r="E14795" s="206">
        <v>43816</v>
      </c>
      <c r="F14795" s="205" t="s">
        <v>2568</v>
      </c>
      <c r="G14795" s="205" t="s">
        <v>284</v>
      </c>
      <c r="H14795" s="207" t="s">
        <v>999</v>
      </c>
      <c r="I14795" s="207" t="s">
        <v>232</v>
      </c>
      <c r="J14795" s="207">
        <v>-370.16</v>
      </c>
      <c r="K14795" s="79" t="str">
        <f>IFERROR(IFERROR(VLOOKUP(I14795,'DE-PARA'!B:D,3,0),VLOOKUP(I14795,'DE-PARA'!C:D,2,0)),"NÃO ENCONTRADO")</f>
        <v>Pessoal</v>
      </c>
      <c r="L14795" s="56" t="str">
        <f>VLOOKUP(K14795,'Base -Receita-Despesa'!$B:$AS,1,FALSE)</f>
        <v>Pessoal</v>
      </c>
    </row>
    <row r="14796" spans="1:12" x14ac:dyDescent="0.3">
      <c r="A14796" s="286" t="str">
        <f t="shared" si="462"/>
        <v>2019</v>
      </c>
      <c r="B14796" s="205" t="s">
        <v>679</v>
      </c>
      <c r="C14796" s="205" t="s">
        <v>680</v>
      </c>
      <c r="D14796" s="72" t="str">
        <f t="shared" si="463"/>
        <v>dez/2019</v>
      </c>
      <c r="E14796" s="206">
        <v>43816</v>
      </c>
      <c r="F14796" s="205" t="s">
        <v>2569</v>
      </c>
      <c r="G14796" s="205" t="s">
        <v>284</v>
      </c>
      <c r="H14796" s="207" t="s">
        <v>999</v>
      </c>
      <c r="I14796" s="207" t="s">
        <v>232</v>
      </c>
      <c r="J14796" s="207">
        <v>-304.83999999999997</v>
      </c>
      <c r="K14796" s="79" t="str">
        <f>IFERROR(IFERROR(VLOOKUP(I14796,'DE-PARA'!B:D,3,0),VLOOKUP(I14796,'DE-PARA'!C:D,2,0)),"NÃO ENCONTRADO")</f>
        <v>Pessoal</v>
      </c>
      <c r="L14796" s="56" t="str">
        <f>VLOOKUP(K14796,'Base -Receita-Despesa'!$B:$AS,1,FALSE)</f>
        <v>Pessoal</v>
      </c>
    </row>
    <row r="14797" spans="1:12" x14ac:dyDescent="0.3">
      <c r="A14797" s="286" t="str">
        <f t="shared" si="462"/>
        <v>2019</v>
      </c>
      <c r="B14797" s="205" t="s">
        <v>679</v>
      </c>
      <c r="C14797" s="205" t="s">
        <v>680</v>
      </c>
      <c r="D14797" s="72" t="str">
        <f t="shared" si="463"/>
        <v>dez/2019</v>
      </c>
      <c r="E14797" s="206">
        <v>43816</v>
      </c>
      <c r="F14797" s="205" t="s">
        <v>2570</v>
      </c>
      <c r="G14797" s="205" t="s">
        <v>284</v>
      </c>
      <c r="H14797" s="207" t="s">
        <v>999</v>
      </c>
      <c r="I14797" s="207" t="s">
        <v>232</v>
      </c>
      <c r="J14797" s="207">
        <v>-675</v>
      </c>
      <c r="K14797" s="79" t="str">
        <f>IFERROR(IFERROR(VLOOKUP(I14797,'DE-PARA'!B:D,3,0),VLOOKUP(I14797,'DE-PARA'!C:D,2,0)),"NÃO ENCONTRADO")</f>
        <v>Pessoal</v>
      </c>
      <c r="L14797" s="56" t="str">
        <f>VLOOKUP(K14797,'Base -Receita-Despesa'!$B:$AS,1,FALSE)</f>
        <v>Pessoal</v>
      </c>
    </row>
    <row r="14798" spans="1:12" x14ac:dyDescent="0.3">
      <c r="A14798" s="286" t="str">
        <f t="shared" si="462"/>
        <v>2019</v>
      </c>
      <c r="B14798" s="205" t="s">
        <v>679</v>
      </c>
      <c r="C14798" s="205" t="s">
        <v>680</v>
      </c>
      <c r="D14798" s="72" t="str">
        <f t="shared" si="463"/>
        <v>dez/2019</v>
      </c>
      <c r="E14798" s="206">
        <v>43816</v>
      </c>
      <c r="F14798" s="205" t="s">
        <v>2571</v>
      </c>
      <c r="G14798" s="205" t="s">
        <v>284</v>
      </c>
      <c r="H14798" s="207" t="s">
        <v>333</v>
      </c>
      <c r="I14798" s="207" t="s">
        <v>157</v>
      </c>
      <c r="J14798" s="207">
        <v>-76.95</v>
      </c>
      <c r="K14798" s="79" t="str">
        <f>IFERROR(IFERROR(VLOOKUP(I14798,'DE-PARA'!B:D,3,0),VLOOKUP(I14798,'DE-PARA'!C:D,2,0)),"NÃO ENCONTRADO")</f>
        <v>Serviços</v>
      </c>
      <c r="L14798" s="56" t="str">
        <f>VLOOKUP(K14798,'Base -Receita-Despesa'!$B:$AS,1,FALSE)</f>
        <v>Serviços</v>
      </c>
    </row>
    <row r="14799" spans="1:12" x14ac:dyDescent="0.3">
      <c r="A14799" s="286" t="str">
        <f t="shared" si="462"/>
        <v>2019</v>
      </c>
      <c r="B14799" s="205" t="s">
        <v>679</v>
      </c>
      <c r="C14799" s="205" t="s">
        <v>680</v>
      </c>
      <c r="D14799" s="72" t="str">
        <f t="shared" si="463"/>
        <v>dez/2019</v>
      </c>
      <c r="E14799" s="206">
        <v>43816</v>
      </c>
      <c r="F14799" s="205" t="s">
        <v>2572</v>
      </c>
      <c r="G14799" s="205" t="s">
        <v>284</v>
      </c>
      <c r="H14799" s="207" t="s">
        <v>1598</v>
      </c>
      <c r="I14799" s="267" t="s">
        <v>266</v>
      </c>
      <c r="J14799" s="207">
        <v>-21.21</v>
      </c>
      <c r="K14799" s="79" t="str">
        <f>IFERROR(IFERROR(VLOOKUP(I14799,'DE-PARA'!B:D,3,0),VLOOKUP(I14799,'DE-PARA'!C:D,2,0)),"NÃO ENCONTRADO")</f>
        <v>Serviços</v>
      </c>
      <c r="L14799" s="56" t="str">
        <f>VLOOKUP(K14799,'Base -Receita-Despesa'!$B:$AS,1,FALSE)</f>
        <v>Serviços</v>
      </c>
    </row>
    <row r="14800" spans="1:12" x14ac:dyDescent="0.3">
      <c r="A14800" s="286" t="str">
        <f t="shared" si="462"/>
        <v>2019</v>
      </c>
      <c r="B14800" s="205" t="s">
        <v>679</v>
      </c>
      <c r="C14800" s="205" t="s">
        <v>680</v>
      </c>
      <c r="D14800" s="72" t="str">
        <f t="shared" si="463"/>
        <v>dez/2019</v>
      </c>
      <c r="E14800" s="206">
        <v>43816</v>
      </c>
      <c r="F14800" s="205" t="s">
        <v>2573</v>
      </c>
      <c r="G14800" s="205" t="s">
        <v>284</v>
      </c>
      <c r="H14800" s="207" t="s">
        <v>331</v>
      </c>
      <c r="I14800" s="207" t="s">
        <v>134</v>
      </c>
      <c r="J14800" s="207">
        <v>-184.9</v>
      </c>
      <c r="K14800" s="79" t="str">
        <f>IFERROR(IFERROR(VLOOKUP(I14800,'DE-PARA'!B:D,3,0),VLOOKUP(I14800,'DE-PARA'!C:D,2,0)),"NÃO ENCONTRADO")</f>
        <v>Serviços</v>
      </c>
      <c r="L14800" s="56" t="str">
        <f>VLOOKUP(K14800,'Base -Receita-Despesa'!$B:$AS,1,FALSE)</f>
        <v>Serviços</v>
      </c>
    </row>
    <row r="14801" spans="1:12" x14ac:dyDescent="0.3">
      <c r="A14801" s="286" t="str">
        <f t="shared" si="462"/>
        <v>2019</v>
      </c>
      <c r="B14801" s="205" t="s">
        <v>679</v>
      </c>
      <c r="C14801" s="205" t="s">
        <v>680</v>
      </c>
      <c r="D14801" s="72" t="str">
        <f t="shared" si="463"/>
        <v>dez/2019</v>
      </c>
      <c r="E14801" s="206">
        <v>43816</v>
      </c>
      <c r="F14801" s="205" t="s">
        <v>2574</v>
      </c>
      <c r="G14801" s="205" t="s">
        <v>284</v>
      </c>
      <c r="H14801" s="207" t="s">
        <v>2575</v>
      </c>
      <c r="I14801" s="207" t="s">
        <v>261</v>
      </c>
      <c r="J14801" s="207">
        <v>-10.35</v>
      </c>
      <c r="K14801" s="79" t="str">
        <f>IFERROR(IFERROR(VLOOKUP(I14801,'DE-PARA'!B:D,3,0),VLOOKUP(I14801,'DE-PARA'!C:D,2,0)),"NÃO ENCONTRADO")</f>
        <v>Serviços</v>
      </c>
      <c r="L14801" s="56" t="str">
        <f>VLOOKUP(K14801,'Base -Receita-Despesa'!$B:$AS,1,FALSE)</f>
        <v>Serviços</v>
      </c>
    </row>
    <row r="14802" spans="1:12" x14ac:dyDescent="0.3">
      <c r="A14802" s="286" t="str">
        <f t="shared" si="462"/>
        <v>2019</v>
      </c>
      <c r="B14802" s="205" t="s">
        <v>679</v>
      </c>
      <c r="C14802" s="205" t="s">
        <v>680</v>
      </c>
      <c r="D14802" s="72" t="str">
        <f t="shared" si="463"/>
        <v>dez/2019</v>
      </c>
      <c r="E14802" s="206">
        <v>43816</v>
      </c>
      <c r="F14802" s="205" t="s">
        <v>2576</v>
      </c>
      <c r="G14802" s="205" t="s">
        <v>284</v>
      </c>
      <c r="H14802" s="207" t="s">
        <v>2080</v>
      </c>
      <c r="I14802" s="207" t="s">
        <v>118</v>
      </c>
      <c r="J14802" s="207">
        <v>-12.59</v>
      </c>
      <c r="K14802" s="79" t="str">
        <f>IFERROR(IFERROR(VLOOKUP(I14802,'DE-PARA'!B:D,3,0),VLOOKUP(I14802,'DE-PARA'!C:D,2,0)),"NÃO ENCONTRADO")</f>
        <v>Serviços</v>
      </c>
      <c r="L14802" s="56" t="str">
        <f>VLOOKUP(K14802,'Base -Receita-Despesa'!$B:$AS,1,FALSE)</f>
        <v>Serviços</v>
      </c>
    </row>
    <row r="14803" spans="1:12" x14ac:dyDescent="0.3">
      <c r="A14803" s="286" t="str">
        <f t="shared" si="462"/>
        <v>2019</v>
      </c>
      <c r="B14803" s="205" t="s">
        <v>679</v>
      </c>
      <c r="C14803" s="205" t="s">
        <v>680</v>
      </c>
      <c r="D14803" s="72" t="str">
        <f t="shared" si="463"/>
        <v>dez/2019</v>
      </c>
      <c r="E14803" s="206">
        <v>43816</v>
      </c>
      <c r="F14803" s="205" t="s">
        <v>2577</v>
      </c>
      <c r="G14803" s="205" t="s">
        <v>284</v>
      </c>
      <c r="H14803" s="207" t="s">
        <v>1047</v>
      </c>
      <c r="I14803" s="207" t="s">
        <v>258</v>
      </c>
      <c r="J14803" s="207">
        <v>-653.67999999999995</v>
      </c>
      <c r="K14803" s="79" t="str">
        <f>IFERROR(IFERROR(VLOOKUP(I14803,'DE-PARA'!B:D,3,0),VLOOKUP(I14803,'DE-PARA'!C:D,2,0)),"NÃO ENCONTRADO")</f>
        <v>Serviços</v>
      </c>
      <c r="L14803" s="56" t="str">
        <f>VLOOKUP(K14803,'Base -Receita-Despesa'!$B:$AS,1,FALSE)</f>
        <v>Serviços</v>
      </c>
    </row>
    <row r="14804" spans="1:12" x14ac:dyDescent="0.3">
      <c r="A14804" s="286" t="str">
        <f t="shared" si="462"/>
        <v>2019</v>
      </c>
      <c r="B14804" s="205" t="s">
        <v>679</v>
      </c>
      <c r="C14804" s="205" t="s">
        <v>680</v>
      </c>
      <c r="D14804" s="72" t="str">
        <f t="shared" si="463"/>
        <v>dez/2019</v>
      </c>
      <c r="E14804" s="206">
        <v>43816</v>
      </c>
      <c r="F14804" s="205" t="s">
        <v>2578</v>
      </c>
      <c r="G14804" s="205" t="s">
        <v>284</v>
      </c>
      <c r="H14804" s="207" t="s">
        <v>2178</v>
      </c>
      <c r="I14804" s="207" t="s">
        <v>118</v>
      </c>
      <c r="J14804" s="207">
        <v>-59.63</v>
      </c>
      <c r="K14804" s="79" t="str">
        <f>IFERROR(IFERROR(VLOOKUP(I14804,'DE-PARA'!B:D,3,0),VLOOKUP(I14804,'DE-PARA'!C:D,2,0)),"NÃO ENCONTRADO")</f>
        <v>Serviços</v>
      </c>
      <c r="L14804" s="56" t="str">
        <f>VLOOKUP(K14804,'Base -Receita-Despesa'!$B:$AS,1,FALSE)</f>
        <v>Serviços</v>
      </c>
    </row>
    <row r="14805" spans="1:12" x14ac:dyDescent="0.3">
      <c r="A14805" s="286" t="str">
        <f t="shared" si="462"/>
        <v>2019</v>
      </c>
      <c r="B14805" s="205" t="s">
        <v>679</v>
      </c>
      <c r="C14805" s="205" t="s">
        <v>680</v>
      </c>
      <c r="D14805" s="72" t="str">
        <f t="shared" si="463"/>
        <v>dez/2019</v>
      </c>
      <c r="E14805" s="206">
        <v>43816</v>
      </c>
      <c r="F14805" s="205" t="s">
        <v>2579</v>
      </c>
      <c r="G14805" s="205" t="s">
        <v>284</v>
      </c>
      <c r="H14805" s="207" t="s">
        <v>1450</v>
      </c>
      <c r="I14805" s="267" t="s">
        <v>134</v>
      </c>
      <c r="J14805" s="207">
        <v>-139.36000000000001</v>
      </c>
      <c r="K14805" s="79" t="str">
        <f>IFERROR(IFERROR(VLOOKUP(I14805,'DE-PARA'!B:D,3,0),VLOOKUP(I14805,'DE-PARA'!C:D,2,0)),"NÃO ENCONTRADO")</f>
        <v>Serviços</v>
      </c>
      <c r="L14805" s="56" t="str">
        <f>VLOOKUP(K14805,'Base -Receita-Despesa'!$B:$AS,1,FALSE)</f>
        <v>Serviços</v>
      </c>
    </row>
    <row r="14806" spans="1:12" x14ac:dyDescent="0.3">
      <c r="A14806" s="286" t="str">
        <f t="shared" si="462"/>
        <v>2019</v>
      </c>
      <c r="B14806" s="205" t="s">
        <v>679</v>
      </c>
      <c r="C14806" s="205" t="s">
        <v>680</v>
      </c>
      <c r="D14806" s="72" t="str">
        <f t="shared" si="463"/>
        <v>dez/2019</v>
      </c>
      <c r="E14806" s="206">
        <v>43816</v>
      </c>
      <c r="F14806" s="205" t="s">
        <v>2580</v>
      </c>
      <c r="G14806" s="205" t="s">
        <v>284</v>
      </c>
      <c r="H14806" s="207" t="s">
        <v>2396</v>
      </c>
      <c r="I14806" s="207" t="s">
        <v>118</v>
      </c>
      <c r="J14806" s="207">
        <v>-57.43</v>
      </c>
      <c r="K14806" s="79" t="str">
        <f>IFERROR(IFERROR(VLOOKUP(I14806,'DE-PARA'!B:D,3,0),VLOOKUP(I14806,'DE-PARA'!C:D,2,0)),"NÃO ENCONTRADO")</f>
        <v>Serviços</v>
      </c>
      <c r="L14806" s="56" t="str">
        <f>VLOOKUP(K14806,'Base -Receita-Despesa'!$B:$AS,1,FALSE)</f>
        <v>Serviços</v>
      </c>
    </row>
    <row r="14807" spans="1:12" x14ac:dyDescent="0.3">
      <c r="A14807" s="286" t="str">
        <f t="shared" si="462"/>
        <v>2019</v>
      </c>
      <c r="B14807" s="205" t="s">
        <v>679</v>
      </c>
      <c r="C14807" s="205" t="s">
        <v>680</v>
      </c>
      <c r="D14807" s="72" t="str">
        <f t="shared" si="463"/>
        <v>dez/2019</v>
      </c>
      <c r="E14807" s="206">
        <v>43816</v>
      </c>
      <c r="F14807" s="205">
        <v>151814</v>
      </c>
      <c r="G14807" s="205" t="s">
        <v>284</v>
      </c>
      <c r="H14807" s="207" t="s">
        <v>194</v>
      </c>
      <c r="I14807" s="207" t="s">
        <v>244</v>
      </c>
      <c r="J14807" s="207">
        <v>-511.23</v>
      </c>
      <c r="K14807" s="79" t="str">
        <f>IFERROR(IFERROR(VLOOKUP(I14807,'DE-PARA'!B:D,3,0),VLOOKUP(I14807,'DE-PARA'!C:D,2,0)),"NÃO ENCONTRADO")</f>
        <v>Materiais</v>
      </c>
      <c r="L14807" s="56" t="str">
        <f>VLOOKUP(K14807,'Base -Receita-Despesa'!$B:$AS,1,FALSE)</f>
        <v>Materiais</v>
      </c>
    </row>
    <row r="14808" spans="1:12" x14ac:dyDescent="0.3">
      <c r="A14808" s="286" t="str">
        <f t="shared" si="462"/>
        <v>2019</v>
      </c>
      <c r="B14808" s="205" t="s">
        <v>679</v>
      </c>
      <c r="C14808" s="205" t="s">
        <v>680</v>
      </c>
      <c r="D14808" s="72" t="str">
        <f t="shared" si="463"/>
        <v>dez/2019</v>
      </c>
      <c r="E14808" s="206">
        <v>43816</v>
      </c>
      <c r="F14808" s="205">
        <v>151814</v>
      </c>
      <c r="G14808" s="205" t="s">
        <v>284</v>
      </c>
      <c r="H14808" s="207" t="s">
        <v>194</v>
      </c>
      <c r="I14808" s="207" t="s">
        <v>189</v>
      </c>
      <c r="J14808" s="207">
        <v>-17.34</v>
      </c>
      <c r="K14808" s="79" t="str">
        <f>IFERROR(IFERROR(VLOOKUP(I14808,'DE-PARA'!B:D,3,0),VLOOKUP(I14808,'DE-PARA'!C:D,2,0)),"NÃO ENCONTRADO")</f>
        <v>Outras Saídas</v>
      </c>
      <c r="L14808" s="56" t="str">
        <f>VLOOKUP(K14808,'Base -Receita-Despesa'!$B:$AS,1,FALSE)</f>
        <v>Outras Saídas</v>
      </c>
    </row>
    <row r="14809" spans="1:12" x14ac:dyDescent="0.3">
      <c r="A14809" s="286" t="str">
        <f t="shared" si="462"/>
        <v>2019</v>
      </c>
      <c r="B14809" s="205" t="s">
        <v>679</v>
      </c>
      <c r="C14809" s="205" t="s">
        <v>680</v>
      </c>
      <c r="D14809" s="72" t="str">
        <f t="shared" si="463"/>
        <v>dez/2019</v>
      </c>
      <c r="E14809" s="206">
        <v>43816</v>
      </c>
      <c r="F14809" s="205" t="s">
        <v>2581</v>
      </c>
      <c r="G14809" s="205" t="s">
        <v>284</v>
      </c>
      <c r="H14809" s="207" t="s">
        <v>2582</v>
      </c>
      <c r="I14809" s="207" t="s">
        <v>154</v>
      </c>
      <c r="J14809" s="208">
        <v>-199447.74</v>
      </c>
      <c r="K14809" s="79" t="str">
        <f>IFERROR(IFERROR(VLOOKUP(I14809,'DE-PARA'!B:D,3,0),VLOOKUP(I14809,'DE-PARA'!C:D,2,0)),"NÃO ENCONTRADO")</f>
        <v>Encargos sobre Folha de Pagamento</v>
      </c>
      <c r="L14809" s="56" t="str">
        <f>VLOOKUP(K14809,'Base -Receita-Despesa'!$B:$AS,1,FALSE)</f>
        <v>Encargos sobre Folha de Pagamento</v>
      </c>
    </row>
    <row r="14810" spans="1:12" x14ac:dyDescent="0.3">
      <c r="A14810" s="286" t="str">
        <f t="shared" si="462"/>
        <v>2019</v>
      </c>
      <c r="B14810" s="205" t="s">
        <v>679</v>
      </c>
      <c r="C14810" s="205" t="s">
        <v>680</v>
      </c>
      <c r="D14810" s="72" t="str">
        <f t="shared" si="463"/>
        <v>dez/2019</v>
      </c>
      <c r="E14810" s="206">
        <v>43816</v>
      </c>
      <c r="F14810" s="205" t="s">
        <v>2583</v>
      </c>
      <c r="G14810" s="205" t="s">
        <v>284</v>
      </c>
      <c r="H14810" s="207" t="s">
        <v>2330</v>
      </c>
      <c r="I14810" s="207" t="s">
        <v>150</v>
      </c>
      <c r="J14810" s="208">
        <v>-2315.13</v>
      </c>
      <c r="K14810" s="79" t="str">
        <f>IFERROR(IFERROR(VLOOKUP(I14810,'DE-PARA'!B:D,3,0),VLOOKUP(I14810,'DE-PARA'!C:D,2,0)),"NÃO ENCONTRADO")</f>
        <v>Serviços</v>
      </c>
      <c r="L14810" s="56" t="str">
        <f>VLOOKUP(K14810,'Base -Receita-Despesa'!$B:$AS,1,FALSE)</f>
        <v>Serviços</v>
      </c>
    </row>
    <row r="14811" spans="1:12" x14ac:dyDescent="0.3">
      <c r="A14811" s="286" t="str">
        <f t="shared" si="462"/>
        <v>2019</v>
      </c>
      <c r="B14811" s="205" t="s">
        <v>679</v>
      </c>
      <c r="C14811" s="205" t="s">
        <v>680</v>
      </c>
      <c r="D14811" s="72" t="str">
        <f t="shared" si="463"/>
        <v>dez/2019</v>
      </c>
      <c r="E14811" s="206">
        <v>43816</v>
      </c>
      <c r="F14811" s="205" t="s">
        <v>2584</v>
      </c>
      <c r="G14811" s="205" t="s">
        <v>284</v>
      </c>
      <c r="H14811" s="207" t="s">
        <v>2330</v>
      </c>
      <c r="I14811" s="207" t="s">
        <v>147</v>
      </c>
      <c r="J14811" s="208">
        <v>-5368</v>
      </c>
      <c r="K14811" s="79" t="str">
        <f>IFERROR(IFERROR(VLOOKUP(I14811,'DE-PARA'!B:D,3,0),VLOOKUP(I14811,'DE-PARA'!C:D,2,0)),"NÃO ENCONTRADO")</f>
        <v>Serviços</v>
      </c>
      <c r="L14811" s="56" t="str">
        <f>VLOOKUP(K14811,'Base -Receita-Despesa'!$B:$AS,1,FALSE)</f>
        <v>Serviços</v>
      </c>
    </row>
    <row r="14812" spans="1:12" x14ac:dyDescent="0.3">
      <c r="A14812" s="286" t="str">
        <f t="shared" si="462"/>
        <v>2019</v>
      </c>
      <c r="B14812" s="205" t="s">
        <v>679</v>
      </c>
      <c r="C14812" s="205" t="s">
        <v>680</v>
      </c>
      <c r="D14812" s="72" t="str">
        <f t="shared" si="463"/>
        <v>dez/2019</v>
      </c>
      <c r="E14812" s="206">
        <v>43816</v>
      </c>
      <c r="F14812" s="205" t="s">
        <v>152</v>
      </c>
      <c r="G14812" s="205" t="s">
        <v>284</v>
      </c>
      <c r="H14812" s="207" t="s">
        <v>2585</v>
      </c>
      <c r="I14812" s="207" t="s">
        <v>154</v>
      </c>
      <c r="J14812" s="208">
        <v>-246460.03</v>
      </c>
      <c r="K14812" s="79" t="str">
        <f>IFERROR(IFERROR(VLOOKUP(I14812,'DE-PARA'!B:D,3,0),VLOOKUP(I14812,'DE-PARA'!C:D,2,0)),"NÃO ENCONTRADO")</f>
        <v>Encargos sobre Folha de Pagamento</v>
      </c>
      <c r="L14812" s="56" t="str">
        <f>VLOOKUP(K14812,'Base -Receita-Despesa'!$B:$AS,1,FALSE)</f>
        <v>Encargos sobre Folha de Pagamento</v>
      </c>
    </row>
    <row r="14813" spans="1:12" x14ac:dyDescent="0.3">
      <c r="A14813" s="286" t="str">
        <f t="shared" si="462"/>
        <v>2019</v>
      </c>
      <c r="B14813" s="205" t="s">
        <v>679</v>
      </c>
      <c r="C14813" s="205" t="s">
        <v>680</v>
      </c>
      <c r="D14813" s="72" t="str">
        <f t="shared" si="463"/>
        <v>dez/2019</v>
      </c>
      <c r="E14813" s="206">
        <v>43816</v>
      </c>
      <c r="F14813" s="205">
        <v>435</v>
      </c>
      <c r="G14813" s="205" t="s">
        <v>284</v>
      </c>
      <c r="H14813" s="207" t="s">
        <v>2586</v>
      </c>
      <c r="I14813" s="207" t="s">
        <v>146</v>
      </c>
      <c r="J14813" s="207">
        <v>-658.36</v>
      </c>
      <c r="K14813" s="79" t="str">
        <f>IFERROR(IFERROR(VLOOKUP(I14813,'DE-PARA'!B:D,3,0),VLOOKUP(I14813,'DE-PARA'!C:D,2,0)),"NÃO ENCONTRADO")</f>
        <v>Serviços</v>
      </c>
      <c r="L14813" s="56" t="str">
        <f>VLOOKUP(K14813,'Base -Receita-Despesa'!$B:$AS,1,FALSE)</f>
        <v>Serviços</v>
      </c>
    </row>
    <row r="14814" spans="1:12" x14ac:dyDescent="0.3">
      <c r="A14814" s="286" t="str">
        <f t="shared" si="462"/>
        <v>2019</v>
      </c>
      <c r="B14814" s="205" t="s">
        <v>679</v>
      </c>
      <c r="C14814" s="205" t="s">
        <v>680</v>
      </c>
      <c r="D14814" s="72" t="str">
        <f t="shared" si="463"/>
        <v>dez/2019</v>
      </c>
      <c r="E14814" s="206">
        <v>43816</v>
      </c>
      <c r="F14814" s="205">
        <v>183969</v>
      </c>
      <c r="G14814" s="205" t="s">
        <v>284</v>
      </c>
      <c r="H14814" s="207" t="s">
        <v>1024</v>
      </c>
      <c r="I14814" s="207" t="s">
        <v>240</v>
      </c>
      <c r="J14814" s="208">
        <v>-8659</v>
      </c>
      <c r="K14814" s="79" t="str">
        <f>IFERROR(IFERROR(VLOOKUP(I14814,'DE-PARA'!B:D,3,0),VLOOKUP(I14814,'DE-PARA'!C:D,2,0)),"NÃO ENCONTRADO")</f>
        <v>Materiais</v>
      </c>
      <c r="L14814" s="56" t="str">
        <f>VLOOKUP(K14814,'Base -Receita-Despesa'!$B:$AS,1,FALSE)</f>
        <v>Materiais</v>
      </c>
    </row>
    <row r="14815" spans="1:12" x14ac:dyDescent="0.3">
      <c r="A14815" s="286" t="str">
        <f t="shared" si="462"/>
        <v>2019</v>
      </c>
      <c r="B14815" s="205" t="s">
        <v>679</v>
      </c>
      <c r="C14815" s="205" t="s">
        <v>680</v>
      </c>
      <c r="D14815" s="72" t="str">
        <f t="shared" si="463"/>
        <v>dez/2019</v>
      </c>
      <c r="E14815" s="206">
        <v>43816</v>
      </c>
      <c r="F14815" s="205">
        <v>183970</v>
      </c>
      <c r="G14815" s="205" t="s">
        <v>284</v>
      </c>
      <c r="H14815" s="207" t="s">
        <v>1024</v>
      </c>
      <c r="I14815" s="207" t="s">
        <v>240</v>
      </c>
      <c r="J14815" s="208">
        <v>-4941.54</v>
      </c>
      <c r="K14815" s="79" t="str">
        <f>IFERROR(IFERROR(VLOOKUP(I14815,'DE-PARA'!B:D,3,0),VLOOKUP(I14815,'DE-PARA'!C:D,2,0)),"NÃO ENCONTRADO")</f>
        <v>Materiais</v>
      </c>
      <c r="L14815" s="56" t="str">
        <f>VLOOKUP(K14815,'Base -Receita-Despesa'!$B:$AS,1,FALSE)</f>
        <v>Materiais</v>
      </c>
    </row>
    <row r="14816" spans="1:12" x14ac:dyDescent="0.3">
      <c r="A14816" s="286" t="str">
        <f t="shared" si="462"/>
        <v>2019</v>
      </c>
      <c r="B14816" s="205" t="s">
        <v>679</v>
      </c>
      <c r="C14816" s="205" t="s">
        <v>680</v>
      </c>
      <c r="D14816" s="72" t="str">
        <f t="shared" si="463"/>
        <v>dez/2019</v>
      </c>
      <c r="E14816" s="206">
        <v>43816</v>
      </c>
      <c r="F14816" s="205">
        <v>6448</v>
      </c>
      <c r="G14816" s="205" t="s">
        <v>284</v>
      </c>
      <c r="H14816" s="207" t="s">
        <v>2345</v>
      </c>
      <c r="I14816" s="207" t="s">
        <v>249</v>
      </c>
      <c r="J14816" s="208">
        <v>-3120.5</v>
      </c>
      <c r="K14816" s="79" t="str">
        <f>IFERROR(IFERROR(VLOOKUP(I14816,'DE-PARA'!B:D,3,0),VLOOKUP(I14816,'DE-PARA'!C:D,2,0)),"NÃO ENCONTRADO")</f>
        <v>Materiais</v>
      </c>
      <c r="L14816" s="56" t="str">
        <f>VLOOKUP(K14816,'Base -Receita-Despesa'!$B:$AS,1,FALSE)</f>
        <v>Materiais</v>
      </c>
    </row>
    <row r="14817" spans="1:12" x14ac:dyDescent="0.3">
      <c r="A14817" s="286" t="str">
        <f t="shared" si="462"/>
        <v>2019</v>
      </c>
      <c r="B14817" s="205" t="s">
        <v>679</v>
      </c>
      <c r="C14817" s="205" t="s">
        <v>680</v>
      </c>
      <c r="D14817" s="72" t="str">
        <f t="shared" si="463"/>
        <v>dez/2019</v>
      </c>
      <c r="E14817" s="206">
        <v>43816</v>
      </c>
      <c r="F14817" s="205">
        <v>212644</v>
      </c>
      <c r="G14817" s="205" t="s">
        <v>284</v>
      </c>
      <c r="H14817" s="207" t="s">
        <v>2587</v>
      </c>
      <c r="I14817" s="207" t="s">
        <v>146</v>
      </c>
      <c r="J14817" s="207">
        <v>-171.1</v>
      </c>
      <c r="K14817" s="79" t="str">
        <f>IFERROR(IFERROR(VLOOKUP(I14817,'DE-PARA'!B:D,3,0),VLOOKUP(I14817,'DE-PARA'!C:D,2,0)),"NÃO ENCONTRADO")</f>
        <v>Serviços</v>
      </c>
      <c r="L14817" s="56" t="str">
        <f>VLOOKUP(K14817,'Base -Receita-Despesa'!$B:$AS,1,FALSE)</f>
        <v>Serviços</v>
      </c>
    </row>
    <row r="14818" spans="1:12" x14ac:dyDescent="0.3">
      <c r="A14818" s="286" t="str">
        <f t="shared" si="462"/>
        <v>2019</v>
      </c>
      <c r="B14818" s="205" t="s">
        <v>679</v>
      </c>
      <c r="C14818" s="205" t="s">
        <v>680</v>
      </c>
      <c r="D14818" s="72" t="str">
        <f t="shared" si="463"/>
        <v>dez/2019</v>
      </c>
      <c r="E14818" s="206">
        <v>43816</v>
      </c>
      <c r="F14818" s="205" t="s">
        <v>209</v>
      </c>
      <c r="G14818" s="205" t="s">
        <v>284</v>
      </c>
      <c r="H14818" s="207" t="s">
        <v>295</v>
      </c>
      <c r="I14818" s="207" t="s">
        <v>130</v>
      </c>
      <c r="J14818" s="207">
        <v>-9.5</v>
      </c>
      <c r="K14818" s="79" t="str">
        <f>IFERROR(IFERROR(VLOOKUP(I14818,'DE-PARA'!B:D,3,0),VLOOKUP(I14818,'DE-PARA'!C:D,2,0)),"NÃO ENCONTRADO")</f>
        <v>Outras Saídas</v>
      </c>
      <c r="L14818" s="56" t="str">
        <f>VLOOKUP(K14818,'Base -Receita-Despesa'!$B:$AS,1,FALSE)</f>
        <v>Outras Saídas</v>
      </c>
    </row>
    <row r="14819" spans="1:12" x14ac:dyDescent="0.3">
      <c r="A14819" s="286" t="str">
        <f t="shared" si="462"/>
        <v>2019</v>
      </c>
      <c r="B14819" s="205" t="s">
        <v>679</v>
      </c>
      <c r="C14819" s="205" t="s">
        <v>680</v>
      </c>
      <c r="D14819" s="72" t="str">
        <f t="shared" si="463"/>
        <v>dez/2019</v>
      </c>
      <c r="E14819" s="206">
        <v>43816</v>
      </c>
      <c r="F14819" s="205" t="s">
        <v>209</v>
      </c>
      <c r="G14819" s="205" t="s">
        <v>284</v>
      </c>
      <c r="H14819" s="207" t="s">
        <v>295</v>
      </c>
      <c r="I14819" s="207" t="s">
        <v>130</v>
      </c>
      <c r="J14819" s="207">
        <v>-9.5</v>
      </c>
      <c r="K14819" s="79" t="str">
        <f>IFERROR(IFERROR(VLOOKUP(I14819,'DE-PARA'!B:D,3,0),VLOOKUP(I14819,'DE-PARA'!C:D,2,0)),"NÃO ENCONTRADO")</f>
        <v>Outras Saídas</v>
      </c>
      <c r="L14819" s="56" t="str">
        <f>VLOOKUP(K14819,'Base -Receita-Despesa'!$B:$AS,1,FALSE)</f>
        <v>Outras Saídas</v>
      </c>
    </row>
    <row r="14820" spans="1:12" x14ac:dyDescent="0.3">
      <c r="A14820" s="286" t="str">
        <f t="shared" si="462"/>
        <v>2019</v>
      </c>
      <c r="B14820" s="205" t="s">
        <v>679</v>
      </c>
      <c r="C14820" s="205" t="s">
        <v>680</v>
      </c>
      <c r="D14820" s="72" t="str">
        <f t="shared" si="463"/>
        <v>dez/2019</v>
      </c>
      <c r="E14820" s="206">
        <v>43816</v>
      </c>
      <c r="F14820" s="205" t="s">
        <v>209</v>
      </c>
      <c r="G14820" s="205" t="s">
        <v>284</v>
      </c>
      <c r="H14820" s="207" t="s">
        <v>295</v>
      </c>
      <c r="I14820" s="207" t="s">
        <v>130</v>
      </c>
      <c r="J14820" s="207">
        <v>-9.5</v>
      </c>
      <c r="K14820" s="79" t="str">
        <f>IFERROR(IFERROR(VLOOKUP(I14820,'DE-PARA'!B:D,3,0),VLOOKUP(I14820,'DE-PARA'!C:D,2,0)),"NÃO ENCONTRADO")</f>
        <v>Outras Saídas</v>
      </c>
      <c r="L14820" s="56" t="str">
        <f>VLOOKUP(K14820,'Base -Receita-Despesa'!$B:$AS,1,FALSE)</f>
        <v>Outras Saídas</v>
      </c>
    </row>
    <row r="14821" spans="1:12" x14ac:dyDescent="0.3">
      <c r="A14821" s="286" t="str">
        <f t="shared" si="462"/>
        <v>2019</v>
      </c>
      <c r="B14821" s="205" t="s">
        <v>679</v>
      </c>
      <c r="C14821" s="205" t="s">
        <v>680</v>
      </c>
      <c r="D14821" s="72" t="str">
        <f t="shared" si="463"/>
        <v>dez/2019</v>
      </c>
      <c r="E14821" s="206">
        <v>43816</v>
      </c>
      <c r="F14821" s="205" t="s">
        <v>209</v>
      </c>
      <c r="G14821" s="205" t="s">
        <v>284</v>
      </c>
      <c r="H14821" s="207" t="s">
        <v>295</v>
      </c>
      <c r="I14821" s="207" t="s">
        <v>130</v>
      </c>
      <c r="J14821" s="207">
        <v>-9.5</v>
      </c>
      <c r="K14821" s="79" t="str">
        <f>IFERROR(IFERROR(VLOOKUP(I14821,'DE-PARA'!B:D,3,0),VLOOKUP(I14821,'DE-PARA'!C:D,2,0)),"NÃO ENCONTRADO")</f>
        <v>Outras Saídas</v>
      </c>
      <c r="L14821" s="56" t="str">
        <f>VLOOKUP(K14821,'Base -Receita-Despesa'!$B:$AS,1,FALSE)</f>
        <v>Outras Saídas</v>
      </c>
    </row>
    <row r="14822" spans="1:12" x14ac:dyDescent="0.3">
      <c r="A14822" s="286" t="str">
        <f t="shared" si="462"/>
        <v>2019</v>
      </c>
      <c r="B14822" s="205" t="s">
        <v>679</v>
      </c>
      <c r="C14822" s="205" t="s">
        <v>680</v>
      </c>
      <c r="D14822" s="72" t="str">
        <f t="shared" si="463"/>
        <v>dez/2019</v>
      </c>
      <c r="E14822" s="206">
        <v>43816</v>
      </c>
      <c r="F14822" s="205" t="s">
        <v>513</v>
      </c>
      <c r="G14822" s="205" t="s">
        <v>284</v>
      </c>
      <c r="H14822" s="207" t="s">
        <v>203</v>
      </c>
      <c r="I14822" s="207" t="s">
        <v>289</v>
      </c>
      <c r="J14822" s="208">
        <v>521147.33</v>
      </c>
      <c r="K14822" s="79" t="str">
        <f>IFERROR(IFERROR(VLOOKUP(I14822,'DE-PARA'!B:D,3,0),VLOOKUP(I14822,'DE-PARA'!C:D,2,0)),"NÃO ENCONTRADO")</f>
        <v>Entrada Conta Aplicação (+)</v>
      </c>
      <c r="L14822" s="56" t="str">
        <f>VLOOKUP(K14822,'Base -Receita-Despesa'!$B:$AS,1,FALSE)</f>
        <v>ENTRADA CONTA APLICAÇÃO (+)</v>
      </c>
    </row>
    <row r="14823" spans="1:12" x14ac:dyDescent="0.3">
      <c r="A14823" s="286" t="str">
        <f t="shared" si="462"/>
        <v>2019</v>
      </c>
      <c r="B14823" s="205" t="s">
        <v>679</v>
      </c>
      <c r="C14823" s="205" t="s">
        <v>680</v>
      </c>
      <c r="D14823" s="72" t="str">
        <f t="shared" si="463"/>
        <v>dez/2019</v>
      </c>
      <c r="E14823" s="206">
        <v>43817</v>
      </c>
      <c r="F14823" s="205">
        <v>2102903103</v>
      </c>
      <c r="G14823" s="205" t="s">
        <v>284</v>
      </c>
      <c r="H14823" s="207" t="s">
        <v>304</v>
      </c>
      <c r="I14823" s="207" t="s">
        <v>136</v>
      </c>
      <c r="J14823" s="208">
        <v>-12417.2</v>
      </c>
      <c r="K14823" s="79" t="str">
        <f>IFERROR(IFERROR(VLOOKUP(I14823,'DE-PARA'!B:D,3,0),VLOOKUP(I14823,'DE-PARA'!C:D,2,0)),"NÃO ENCONTRADO")</f>
        <v>Concessionárias (água, luz e telefone)</v>
      </c>
      <c r="L14823" s="56" t="str">
        <f>VLOOKUP(K14823,'Base -Receita-Despesa'!$B:$AS,1,FALSE)</f>
        <v>Concessionárias (água, luz e telefone)</v>
      </c>
    </row>
    <row r="14824" spans="1:12" x14ac:dyDescent="0.3">
      <c r="A14824" s="286" t="str">
        <f t="shared" si="462"/>
        <v>2019</v>
      </c>
      <c r="B14824" s="205" t="s">
        <v>679</v>
      </c>
      <c r="C14824" s="205" t="s">
        <v>680</v>
      </c>
      <c r="D14824" s="72" t="str">
        <f t="shared" si="463"/>
        <v>dez/2019</v>
      </c>
      <c r="E14824" s="206">
        <v>43817</v>
      </c>
      <c r="F14824" s="205" t="s">
        <v>1999</v>
      </c>
      <c r="G14824" s="205" t="s">
        <v>284</v>
      </c>
      <c r="H14824" s="207" t="s">
        <v>2208</v>
      </c>
      <c r="I14824" s="207" t="s">
        <v>265</v>
      </c>
      <c r="J14824" s="207">
        <v>-430.44</v>
      </c>
      <c r="K14824" s="79" t="str">
        <f>IFERROR(IFERROR(VLOOKUP(I14824,'DE-PARA'!B:D,3,0),VLOOKUP(I14824,'DE-PARA'!C:D,2,0)),"NÃO ENCONTRADO")</f>
        <v>Despesas com Viagens</v>
      </c>
      <c r="L14824" s="56" t="str">
        <f>VLOOKUP(K14824,'Base -Receita-Despesa'!$B:$AS,1,FALSE)</f>
        <v>Despesas com Viagens</v>
      </c>
    </row>
    <row r="14825" spans="1:12" x14ac:dyDescent="0.3">
      <c r="A14825" s="286" t="str">
        <f t="shared" si="462"/>
        <v>2019</v>
      </c>
      <c r="B14825" s="205" t="s">
        <v>679</v>
      </c>
      <c r="C14825" s="205" t="s">
        <v>680</v>
      </c>
      <c r="D14825" s="72" t="str">
        <f t="shared" si="463"/>
        <v>dez/2019</v>
      </c>
      <c r="E14825" s="206">
        <v>43817</v>
      </c>
      <c r="F14825" s="205" t="s">
        <v>1999</v>
      </c>
      <c r="G14825" s="205" t="s">
        <v>284</v>
      </c>
      <c r="H14825" s="207" t="s">
        <v>1591</v>
      </c>
      <c r="I14825" s="207" t="s">
        <v>265</v>
      </c>
      <c r="J14825" s="207">
        <v>-460.24</v>
      </c>
      <c r="K14825" s="79" t="str">
        <f>IFERROR(IFERROR(VLOOKUP(I14825,'DE-PARA'!B:D,3,0),VLOOKUP(I14825,'DE-PARA'!C:D,2,0)),"NÃO ENCONTRADO")</f>
        <v>Despesas com Viagens</v>
      </c>
      <c r="L14825" s="56" t="str">
        <f>VLOOKUP(K14825,'Base -Receita-Despesa'!$B:$AS,1,FALSE)</f>
        <v>Despesas com Viagens</v>
      </c>
    </row>
    <row r="14826" spans="1:12" x14ac:dyDescent="0.3">
      <c r="A14826" s="286" t="str">
        <f t="shared" si="462"/>
        <v>2019</v>
      </c>
      <c r="B14826" s="205" t="s">
        <v>679</v>
      </c>
      <c r="C14826" s="205" t="s">
        <v>680</v>
      </c>
      <c r="D14826" s="72" t="str">
        <f t="shared" si="463"/>
        <v>dez/2019</v>
      </c>
      <c r="E14826" s="206">
        <v>43817</v>
      </c>
      <c r="F14826" s="205">
        <v>170548</v>
      </c>
      <c r="G14826" s="205" t="s">
        <v>284</v>
      </c>
      <c r="H14826" s="207" t="s">
        <v>1926</v>
      </c>
      <c r="I14826" s="207" t="s">
        <v>239</v>
      </c>
      <c r="J14826" s="207">
        <v>-445.4</v>
      </c>
      <c r="K14826" s="79" t="str">
        <f>IFERROR(IFERROR(VLOOKUP(I14826,'DE-PARA'!B:D,3,0),VLOOKUP(I14826,'DE-PARA'!C:D,2,0)),"NÃO ENCONTRADO")</f>
        <v>Materiais</v>
      </c>
      <c r="L14826" s="56" t="str">
        <f>VLOOKUP(K14826,'Base -Receita-Despesa'!$B:$AS,1,FALSE)</f>
        <v>Materiais</v>
      </c>
    </row>
    <row r="14827" spans="1:12" x14ac:dyDescent="0.3">
      <c r="A14827" s="286" t="str">
        <f t="shared" si="462"/>
        <v>2019</v>
      </c>
      <c r="B14827" s="205" t="s">
        <v>679</v>
      </c>
      <c r="C14827" s="205" t="s">
        <v>680</v>
      </c>
      <c r="D14827" s="72" t="str">
        <f t="shared" si="463"/>
        <v>dez/2019</v>
      </c>
      <c r="E14827" s="206">
        <v>43817</v>
      </c>
      <c r="F14827" s="205">
        <v>109460</v>
      </c>
      <c r="G14827" s="205" t="s">
        <v>284</v>
      </c>
      <c r="H14827" s="207" t="s">
        <v>2296</v>
      </c>
      <c r="I14827" s="207" t="s">
        <v>248</v>
      </c>
      <c r="J14827" s="208">
        <v>-3555.68</v>
      </c>
      <c r="K14827" s="79" t="str">
        <f>IFERROR(IFERROR(VLOOKUP(I14827,'DE-PARA'!B:D,3,0),VLOOKUP(I14827,'DE-PARA'!C:D,2,0)),"NÃO ENCONTRADO")</f>
        <v>Materiais</v>
      </c>
      <c r="L14827" s="56" t="str">
        <f>VLOOKUP(K14827,'Base -Receita-Despesa'!$B:$AS,1,FALSE)</f>
        <v>Materiais</v>
      </c>
    </row>
    <row r="14828" spans="1:12" x14ac:dyDescent="0.3">
      <c r="A14828" s="286" t="str">
        <f t="shared" si="462"/>
        <v>2019</v>
      </c>
      <c r="B14828" s="205" t="s">
        <v>679</v>
      </c>
      <c r="C14828" s="205" t="s">
        <v>680</v>
      </c>
      <c r="D14828" s="72" t="str">
        <f t="shared" si="463"/>
        <v>dez/2019</v>
      </c>
      <c r="E14828" s="206">
        <v>43817</v>
      </c>
      <c r="F14828" s="205">
        <v>6448</v>
      </c>
      <c r="G14828" s="205" t="s">
        <v>284</v>
      </c>
      <c r="H14828" s="207" t="s">
        <v>2345</v>
      </c>
      <c r="I14828" s="207" t="s">
        <v>249</v>
      </c>
      <c r="J14828" s="208">
        <v>-3120.5</v>
      </c>
      <c r="K14828" s="79" t="str">
        <f>IFERROR(IFERROR(VLOOKUP(I14828,'DE-PARA'!B:D,3,0),VLOOKUP(I14828,'DE-PARA'!C:D,2,0)),"NÃO ENCONTRADO")</f>
        <v>Materiais</v>
      </c>
      <c r="L14828" s="56" t="str">
        <f>VLOOKUP(K14828,'Base -Receita-Despesa'!$B:$AS,1,FALSE)</f>
        <v>Materiais</v>
      </c>
    </row>
    <row r="14829" spans="1:12" x14ac:dyDescent="0.3">
      <c r="A14829" s="286" t="str">
        <f t="shared" si="462"/>
        <v>2019</v>
      </c>
      <c r="B14829" s="205" t="s">
        <v>679</v>
      </c>
      <c r="C14829" s="205" t="s">
        <v>680</v>
      </c>
      <c r="D14829" s="72" t="str">
        <f t="shared" si="463"/>
        <v>dez/2019</v>
      </c>
      <c r="E14829" s="206">
        <v>43817</v>
      </c>
      <c r="F14829" s="205" t="s">
        <v>209</v>
      </c>
      <c r="G14829" s="205" t="s">
        <v>284</v>
      </c>
      <c r="H14829" s="207" t="s">
        <v>295</v>
      </c>
      <c r="I14829" s="207" t="s">
        <v>130</v>
      </c>
      <c r="J14829" s="207">
        <v>-9.5</v>
      </c>
      <c r="K14829" s="79" t="str">
        <f>IFERROR(IFERROR(VLOOKUP(I14829,'DE-PARA'!B:D,3,0),VLOOKUP(I14829,'DE-PARA'!C:D,2,0)),"NÃO ENCONTRADO")</f>
        <v>Outras Saídas</v>
      </c>
      <c r="L14829" s="56" t="str">
        <f>VLOOKUP(K14829,'Base -Receita-Despesa'!$B:$AS,1,FALSE)</f>
        <v>Outras Saídas</v>
      </c>
    </row>
    <row r="14830" spans="1:12" x14ac:dyDescent="0.3">
      <c r="A14830" s="286" t="str">
        <f t="shared" si="462"/>
        <v>2019</v>
      </c>
      <c r="B14830" s="205" t="s">
        <v>679</v>
      </c>
      <c r="C14830" s="205" t="s">
        <v>680</v>
      </c>
      <c r="D14830" s="72" t="str">
        <f t="shared" si="463"/>
        <v>dez/2019</v>
      </c>
      <c r="E14830" s="206">
        <v>43817</v>
      </c>
      <c r="F14830" s="205" t="s">
        <v>209</v>
      </c>
      <c r="G14830" s="205" t="s">
        <v>284</v>
      </c>
      <c r="H14830" s="207" t="s">
        <v>295</v>
      </c>
      <c r="I14830" s="207" t="s">
        <v>130</v>
      </c>
      <c r="J14830" s="207">
        <v>-9.5</v>
      </c>
      <c r="K14830" s="79" t="str">
        <f>IFERROR(IFERROR(VLOOKUP(I14830,'DE-PARA'!B:D,3,0),VLOOKUP(I14830,'DE-PARA'!C:D,2,0)),"NÃO ENCONTRADO")</f>
        <v>Outras Saídas</v>
      </c>
      <c r="L14830" s="56" t="str">
        <f>VLOOKUP(K14830,'Base -Receita-Despesa'!$B:$AS,1,FALSE)</f>
        <v>Outras Saídas</v>
      </c>
    </row>
    <row r="14831" spans="1:12" x14ac:dyDescent="0.3">
      <c r="A14831" s="286" t="str">
        <f t="shared" si="462"/>
        <v>2019</v>
      </c>
      <c r="B14831" s="205" t="s">
        <v>679</v>
      </c>
      <c r="C14831" s="205" t="s">
        <v>680</v>
      </c>
      <c r="D14831" s="72" t="str">
        <f t="shared" si="463"/>
        <v>dez/2019</v>
      </c>
      <c r="E14831" s="206">
        <v>43817</v>
      </c>
      <c r="F14831" s="205" t="s">
        <v>209</v>
      </c>
      <c r="G14831" s="205" t="s">
        <v>284</v>
      </c>
      <c r="H14831" s="207" t="s">
        <v>295</v>
      </c>
      <c r="I14831" s="207" t="s">
        <v>130</v>
      </c>
      <c r="J14831" s="207">
        <v>-9.5</v>
      </c>
      <c r="K14831" s="79" t="str">
        <f>IFERROR(IFERROR(VLOOKUP(I14831,'DE-PARA'!B:D,3,0),VLOOKUP(I14831,'DE-PARA'!C:D,2,0)),"NÃO ENCONTRADO")</f>
        <v>Outras Saídas</v>
      </c>
      <c r="L14831" s="56" t="str">
        <f>VLOOKUP(K14831,'Base -Receita-Despesa'!$B:$AS,1,FALSE)</f>
        <v>Outras Saídas</v>
      </c>
    </row>
    <row r="14832" spans="1:12" x14ac:dyDescent="0.3">
      <c r="A14832" s="286" t="str">
        <f t="shared" si="462"/>
        <v>2019</v>
      </c>
      <c r="B14832" s="205" t="s">
        <v>679</v>
      </c>
      <c r="C14832" s="205" t="s">
        <v>680</v>
      </c>
      <c r="D14832" s="72" t="str">
        <f t="shared" si="463"/>
        <v>dez/2019</v>
      </c>
      <c r="E14832" s="206">
        <v>43817</v>
      </c>
      <c r="F14832" s="205" t="s">
        <v>209</v>
      </c>
      <c r="G14832" s="205" t="s">
        <v>284</v>
      </c>
      <c r="H14832" s="207" t="s">
        <v>295</v>
      </c>
      <c r="I14832" s="207" t="s">
        <v>130</v>
      </c>
      <c r="J14832" s="207">
        <v>-9.5</v>
      </c>
      <c r="K14832" s="79" t="str">
        <f>IFERROR(IFERROR(VLOOKUP(I14832,'DE-PARA'!B:D,3,0),VLOOKUP(I14832,'DE-PARA'!C:D,2,0)),"NÃO ENCONTRADO")</f>
        <v>Outras Saídas</v>
      </c>
      <c r="L14832" s="56" t="str">
        <f>VLOOKUP(K14832,'Base -Receita-Despesa'!$B:$AS,1,FALSE)</f>
        <v>Outras Saídas</v>
      </c>
    </row>
    <row r="14833" spans="1:12" x14ac:dyDescent="0.3">
      <c r="A14833" s="286" t="str">
        <f t="shared" si="462"/>
        <v>2019</v>
      </c>
      <c r="B14833" s="205" t="s">
        <v>679</v>
      </c>
      <c r="C14833" s="205" t="s">
        <v>680</v>
      </c>
      <c r="D14833" s="72" t="str">
        <f t="shared" si="463"/>
        <v>dez/2019</v>
      </c>
      <c r="E14833" s="206">
        <v>43817</v>
      </c>
      <c r="F14833" s="205" t="s">
        <v>209</v>
      </c>
      <c r="G14833" s="205" t="s">
        <v>284</v>
      </c>
      <c r="H14833" s="207" t="s">
        <v>295</v>
      </c>
      <c r="I14833" s="207" t="s">
        <v>130</v>
      </c>
      <c r="J14833" s="207">
        <v>-9.5</v>
      </c>
      <c r="K14833" s="79" t="str">
        <f>IFERROR(IFERROR(VLOOKUP(I14833,'DE-PARA'!B:D,3,0),VLOOKUP(I14833,'DE-PARA'!C:D,2,0)),"NÃO ENCONTRADO")</f>
        <v>Outras Saídas</v>
      </c>
      <c r="L14833" s="56" t="str">
        <f>VLOOKUP(K14833,'Base -Receita-Despesa'!$B:$AS,1,FALSE)</f>
        <v>Outras Saídas</v>
      </c>
    </row>
    <row r="14834" spans="1:12" x14ac:dyDescent="0.3">
      <c r="A14834" s="286" t="str">
        <f t="shared" si="462"/>
        <v>2019</v>
      </c>
      <c r="B14834" s="205" t="s">
        <v>679</v>
      </c>
      <c r="C14834" s="205" t="s">
        <v>680</v>
      </c>
      <c r="D14834" s="72" t="str">
        <f t="shared" si="463"/>
        <v>dez/2019</v>
      </c>
      <c r="E14834" s="206">
        <v>43817</v>
      </c>
      <c r="F14834" s="205" t="s">
        <v>513</v>
      </c>
      <c r="G14834" s="205" t="s">
        <v>284</v>
      </c>
      <c r="H14834" s="207" t="s">
        <v>203</v>
      </c>
      <c r="I14834" s="207" t="s">
        <v>289</v>
      </c>
      <c r="J14834" s="208">
        <v>20476.96</v>
      </c>
      <c r="K14834" s="79" t="str">
        <f>IFERROR(IFERROR(VLOOKUP(I14834,'DE-PARA'!B:D,3,0),VLOOKUP(I14834,'DE-PARA'!C:D,2,0)),"NÃO ENCONTRADO")</f>
        <v>Entrada Conta Aplicação (+)</v>
      </c>
      <c r="L14834" s="56" t="str">
        <f>VLOOKUP(K14834,'Base -Receita-Despesa'!$B:$AS,1,FALSE)</f>
        <v>ENTRADA CONTA APLICAÇÃO (+)</v>
      </c>
    </row>
    <row r="14835" spans="1:12" x14ac:dyDescent="0.3">
      <c r="A14835" s="286" t="str">
        <f t="shared" si="462"/>
        <v>2019</v>
      </c>
      <c r="B14835" s="205" t="s">
        <v>681</v>
      </c>
      <c r="C14835" s="205" t="s">
        <v>680</v>
      </c>
      <c r="D14835" s="72" t="str">
        <f t="shared" si="463"/>
        <v>dez/2019</v>
      </c>
      <c r="E14835" s="206">
        <v>43818</v>
      </c>
      <c r="F14835" s="205" t="s">
        <v>140</v>
      </c>
      <c r="G14835" s="205" t="s">
        <v>284</v>
      </c>
      <c r="H14835" s="207" t="s">
        <v>140</v>
      </c>
      <c r="I14835" s="207" t="s">
        <v>224</v>
      </c>
      <c r="J14835" s="208">
        <v>221247.8</v>
      </c>
      <c r="K14835" s="79" t="str">
        <f>IFERROR(IFERROR(VLOOKUP(I14835,'DE-PARA'!B:D,3,0),VLOOKUP(I14835,'DE-PARA'!C:D,2,0)),"NÃO ENCONTRADO")</f>
        <v>Repasses Contrato de Gestão</v>
      </c>
      <c r="L14835" s="56" t="str">
        <f>VLOOKUP(K14835,'Base -Receita-Despesa'!$B:$AS,1,FALSE)</f>
        <v>Repasses Contrato de Gestão</v>
      </c>
    </row>
    <row r="14836" spans="1:12" x14ac:dyDescent="0.3">
      <c r="A14836" s="286" t="str">
        <f t="shared" si="462"/>
        <v>2019</v>
      </c>
      <c r="B14836" s="205" t="s">
        <v>681</v>
      </c>
      <c r="C14836" s="205" t="s">
        <v>680</v>
      </c>
      <c r="D14836" s="72" t="str">
        <f t="shared" si="463"/>
        <v>dez/2019</v>
      </c>
      <c r="E14836" s="206">
        <v>43818</v>
      </c>
      <c r="F14836" s="205" t="s">
        <v>209</v>
      </c>
      <c r="G14836" s="205" t="s">
        <v>284</v>
      </c>
      <c r="H14836" s="207" t="s">
        <v>318</v>
      </c>
      <c r="I14836" s="207" t="s">
        <v>130</v>
      </c>
      <c r="J14836" s="207">
        <v>-72.819999999999993</v>
      </c>
      <c r="K14836" s="79" t="str">
        <f>IFERROR(IFERROR(VLOOKUP(I14836,'DE-PARA'!B:D,3,0),VLOOKUP(I14836,'DE-PARA'!C:D,2,0)),"NÃO ENCONTRADO")</f>
        <v>Outras Saídas</v>
      </c>
      <c r="L14836" s="56" t="str">
        <f>VLOOKUP(K14836,'Base -Receita-Despesa'!$B:$AS,1,FALSE)</f>
        <v>Outras Saídas</v>
      </c>
    </row>
    <row r="14837" spans="1:12" x14ac:dyDescent="0.3">
      <c r="A14837" s="286" t="str">
        <f t="shared" si="462"/>
        <v>2019</v>
      </c>
      <c r="B14837" s="205" t="s">
        <v>679</v>
      </c>
      <c r="C14837" s="205" t="s">
        <v>680</v>
      </c>
      <c r="D14837" s="72" t="str">
        <f t="shared" si="463"/>
        <v>dez/2019</v>
      </c>
      <c r="E14837" s="206">
        <v>43818</v>
      </c>
      <c r="F14837" s="205" t="s">
        <v>1614</v>
      </c>
      <c r="G14837" s="205" t="s">
        <v>284</v>
      </c>
      <c r="H14837" s="207" t="s">
        <v>2297</v>
      </c>
      <c r="I14837" s="207" t="s">
        <v>257</v>
      </c>
      <c r="J14837" s="208">
        <v>-2675.66</v>
      </c>
      <c r="K14837" s="79" t="str">
        <f>IFERROR(IFERROR(VLOOKUP(I14837,'DE-PARA'!B:D,3,0),VLOOKUP(I14837,'DE-PARA'!C:D,2,0)),"NÃO ENCONTRADO")</f>
        <v>Serviços</v>
      </c>
      <c r="L14837" s="56" t="str">
        <f>VLOOKUP(K14837,'Base -Receita-Despesa'!$B:$AS,1,FALSE)</f>
        <v>Serviços</v>
      </c>
    </row>
    <row r="14838" spans="1:12" x14ac:dyDescent="0.3">
      <c r="A14838" s="286" t="str">
        <f t="shared" si="462"/>
        <v>2019</v>
      </c>
      <c r="B14838" s="205" t="s">
        <v>679</v>
      </c>
      <c r="C14838" s="205" t="s">
        <v>680</v>
      </c>
      <c r="D14838" s="72" t="str">
        <f t="shared" si="463"/>
        <v>dez/2019</v>
      </c>
      <c r="E14838" s="206">
        <v>43818</v>
      </c>
      <c r="F14838" s="205" t="s">
        <v>639</v>
      </c>
      <c r="G14838" s="205" t="s">
        <v>284</v>
      </c>
      <c r="H14838" s="207" t="s">
        <v>1005</v>
      </c>
      <c r="I14838" s="207" t="s">
        <v>232</v>
      </c>
      <c r="J14838" s="208">
        <v>-10069.58</v>
      </c>
      <c r="K14838" s="79" t="str">
        <f>IFERROR(IFERROR(VLOOKUP(I14838,'DE-PARA'!B:D,3,0),VLOOKUP(I14838,'DE-PARA'!C:D,2,0)),"NÃO ENCONTRADO")</f>
        <v>Pessoal</v>
      </c>
      <c r="L14838" s="56" t="str">
        <f>VLOOKUP(K14838,'Base -Receita-Despesa'!$B:$AS,1,FALSE)</f>
        <v>Pessoal</v>
      </c>
    </row>
    <row r="14839" spans="1:12" x14ac:dyDescent="0.3">
      <c r="A14839" s="286" t="str">
        <f t="shared" ref="A14839:A14902" si="464">IF(K14839="NÃO ENCONTRADO",0,RIGHT(D14839,4))</f>
        <v>2019</v>
      </c>
      <c r="B14839" s="205" t="s">
        <v>679</v>
      </c>
      <c r="C14839" s="205" t="s">
        <v>680</v>
      </c>
      <c r="D14839" s="72" t="str">
        <f t="shared" si="463"/>
        <v>dez/2019</v>
      </c>
      <c r="E14839" s="206">
        <v>43818</v>
      </c>
      <c r="F14839" s="205" t="s">
        <v>2588</v>
      </c>
      <c r="G14839" s="205" t="s">
        <v>284</v>
      </c>
      <c r="H14839" s="207" t="s">
        <v>2330</v>
      </c>
      <c r="I14839" s="207" t="s">
        <v>150</v>
      </c>
      <c r="J14839" s="207">
        <v>-228.2</v>
      </c>
      <c r="K14839" s="79" t="str">
        <f>IFERROR(IFERROR(VLOOKUP(I14839,'DE-PARA'!B:D,3,0),VLOOKUP(I14839,'DE-PARA'!C:D,2,0)),"NÃO ENCONTRADO")</f>
        <v>Serviços</v>
      </c>
      <c r="L14839" s="56" t="str">
        <f>VLOOKUP(K14839,'Base -Receita-Despesa'!$B:$AS,1,FALSE)</f>
        <v>Serviços</v>
      </c>
    </row>
    <row r="14840" spans="1:12" x14ac:dyDescent="0.3">
      <c r="A14840" s="286" t="str">
        <f t="shared" si="464"/>
        <v>2019</v>
      </c>
      <c r="B14840" s="205" t="s">
        <v>679</v>
      </c>
      <c r="C14840" s="205" t="s">
        <v>680</v>
      </c>
      <c r="D14840" s="72" t="str">
        <f t="shared" si="463"/>
        <v>dez/2019</v>
      </c>
      <c r="E14840" s="206">
        <v>43818</v>
      </c>
      <c r="F14840" s="205" t="s">
        <v>2589</v>
      </c>
      <c r="G14840" s="205" t="s">
        <v>284</v>
      </c>
      <c r="H14840" s="207" t="s">
        <v>2330</v>
      </c>
      <c r="I14840" s="207" t="s">
        <v>150</v>
      </c>
      <c r="J14840" s="207">
        <v>-855.61</v>
      </c>
      <c r="K14840" s="79" t="str">
        <f>IFERROR(IFERROR(VLOOKUP(I14840,'DE-PARA'!B:D,3,0),VLOOKUP(I14840,'DE-PARA'!C:D,2,0)),"NÃO ENCONTRADO")</f>
        <v>Serviços</v>
      </c>
      <c r="L14840" s="56" t="str">
        <f>VLOOKUP(K14840,'Base -Receita-Despesa'!$B:$AS,1,FALSE)</f>
        <v>Serviços</v>
      </c>
    </row>
    <row r="14841" spans="1:12" x14ac:dyDescent="0.3">
      <c r="A14841" s="286" t="str">
        <f t="shared" si="464"/>
        <v>2019</v>
      </c>
      <c r="B14841" s="205" t="s">
        <v>679</v>
      </c>
      <c r="C14841" s="205" t="s">
        <v>680</v>
      </c>
      <c r="D14841" s="72" t="str">
        <f t="shared" si="463"/>
        <v>dez/2019</v>
      </c>
      <c r="E14841" s="206">
        <v>43818</v>
      </c>
      <c r="F14841" s="205" t="s">
        <v>2590</v>
      </c>
      <c r="G14841" s="205" t="s">
        <v>284</v>
      </c>
      <c r="H14841" s="207" t="s">
        <v>2330</v>
      </c>
      <c r="I14841" s="207" t="s">
        <v>150</v>
      </c>
      <c r="J14841" s="207">
        <v>-45.49</v>
      </c>
      <c r="K14841" s="79" t="str">
        <f>IFERROR(IFERROR(VLOOKUP(I14841,'DE-PARA'!B:D,3,0),VLOOKUP(I14841,'DE-PARA'!C:D,2,0)),"NÃO ENCONTRADO")</f>
        <v>Serviços</v>
      </c>
      <c r="L14841" s="56" t="str">
        <f>VLOOKUP(K14841,'Base -Receita-Despesa'!$B:$AS,1,FALSE)</f>
        <v>Serviços</v>
      </c>
    </row>
    <row r="14842" spans="1:12" x14ac:dyDescent="0.3">
      <c r="A14842" s="286" t="str">
        <f t="shared" si="464"/>
        <v>2019</v>
      </c>
      <c r="B14842" s="205" t="s">
        <v>679</v>
      </c>
      <c r="C14842" s="205" t="s">
        <v>680</v>
      </c>
      <c r="D14842" s="72" t="str">
        <f t="shared" si="463"/>
        <v>dez/2019</v>
      </c>
      <c r="E14842" s="206">
        <v>43818</v>
      </c>
      <c r="F14842" s="205" t="s">
        <v>2591</v>
      </c>
      <c r="G14842" s="205" t="s">
        <v>284</v>
      </c>
      <c r="H14842" s="207" t="s">
        <v>1342</v>
      </c>
      <c r="I14842" s="207" t="s">
        <v>232</v>
      </c>
      <c r="J14842" s="208">
        <v>-6696</v>
      </c>
      <c r="K14842" s="79" t="str">
        <f>IFERROR(IFERROR(VLOOKUP(I14842,'DE-PARA'!B:D,3,0),VLOOKUP(I14842,'DE-PARA'!C:D,2,0)),"NÃO ENCONTRADO")</f>
        <v>Pessoal</v>
      </c>
      <c r="L14842" s="56" t="str">
        <f>VLOOKUP(K14842,'Base -Receita-Despesa'!$B:$AS,1,FALSE)</f>
        <v>Pessoal</v>
      </c>
    </row>
    <row r="14843" spans="1:12" x14ac:dyDescent="0.3">
      <c r="A14843" s="286" t="str">
        <f t="shared" si="464"/>
        <v>2019</v>
      </c>
      <c r="B14843" s="205" t="s">
        <v>679</v>
      </c>
      <c r="C14843" s="205" t="s">
        <v>680</v>
      </c>
      <c r="D14843" s="72" t="str">
        <f t="shared" si="463"/>
        <v>dez/2019</v>
      </c>
      <c r="E14843" s="206">
        <v>43818</v>
      </c>
      <c r="F14843" s="205" t="s">
        <v>2592</v>
      </c>
      <c r="G14843" s="205" t="s">
        <v>284</v>
      </c>
      <c r="H14843" s="207" t="s">
        <v>1342</v>
      </c>
      <c r="I14843" s="207" t="s">
        <v>232</v>
      </c>
      <c r="J14843" s="208">
        <v>-35340</v>
      </c>
      <c r="K14843" s="79" t="str">
        <f>IFERROR(IFERROR(VLOOKUP(I14843,'DE-PARA'!B:D,3,0),VLOOKUP(I14843,'DE-PARA'!C:D,2,0)),"NÃO ENCONTRADO")</f>
        <v>Pessoal</v>
      </c>
      <c r="L14843" s="56" t="str">
        <f>VLOOKUP(K14843,'Base -Receita-Despesa'!$B:$AS,1,FALSE)</f>
        <v>Pessoal</v>
      </c>
    </row>
    <row r="14844" spans="1:12" x14ac:dyDescent="0.3">
      <c r="A14844" s="286" t="str">
        <f t="shared" si="464"/>
        <v>2019</v>
      </c>
      <c r="B14844" s="205" t="s">
        <v>679</v>
      </c>
      <c r="C14844" s="205" t="s">
        <v>680</v>
      </c>
      <c r="D14844" s="72" t="str">
        <f t="shared" si="463"/>
        <v>dez/2019</v>
      </c>
      <c r="E14844" s="206">
        <v>43818</v>
      </c>
      <c r="F14844" s="205" t="s">
        <v>2593</v>
      </c>
      <c r="G14844" s="205" t="s">
        <v>284</v>
      </c>
      <c r="H14844" s="207" t="s">
        <v>2104</v>
      </c>
      <c r="I14844" s="207" t="s">
        <v>232</v>
      </c>
      <c r="J14844" s="208">
        <v>-2706.28</v>
      </c>
      <c r="K14844" s="79" t="str">
        <f>IFERROR(IFERROR(VLOOKUP(I14844,'DE-PARA'!B:D,3,0),VLOOKUP(I14844,'DE-PARA'!C:D,2,0)),"NÃO ENCONTRADO")</f>
        <v>Pessoal</v>
      </c>
      <c r="L14844" s="56" t="str">
        <f>VLOOKUP(K14844,'Base -Receita-Despesa'!$B:$AS,1,FALSE)</f>
        <v>Pessoal</v>
      </c>
    </row>
    <row r="14845" spans="1:12" x14ac:dyDescent="0.3">
      <c r="A14845" s="286" t="str">
        <f t="shared" si="464"/>
        <v>2019</v>
      </c>
      <c r="B14845" s="205" t="s">
        <v>679</v>
      </c>
      <c r="C14845" s="205" t="s">
        <v>680</v>
      </c>
      <c r="D14845" s="72" t="str">
        <f t="shared" si="463"/>
        <v>dez/2019</v>
      </c>
      <c r="E14845" s="206">
        <v>43818</v>
      </c>
      <c r="F14845" s="205" t="s">
        <v>2594</v>
      </c>
      <c r="G14845" s="205" t="s">
        <v>284</v>
      </c>
      <c r="H14845" s="207" t="s">
        <v>999</v>
      </c>
      <c r="I14845" s="207" t="s">
        <v>232</v>
      </c>
      <c r="J14845" s="208">
        <v>-2092.5</v>
      </c>
      <c r="K14845" s="79" t="str">
        <f>IFERROR(IFERROR(VLOOKUP(I14845,'DE-PARA'!B:D,3,0),VLOOKUP(I14845,'DE-PARA'!C:D,2,0)),"NÃO ENCONTRADO")</f>
        <v>Pessoal</v>
      </c>
      <c r="L14845" s="56" t="str">
        <f>VLOOKUP(K14845,'Base -Receita-Despesa'!$B:$AS,1,FALSE)</f>
        <v>Pessoal</v>
      </c>
    </row>
    <row r="14846" spans="1:12" x14ac:dyDescent="0.3">
      <c r="A14846" s="286" t="str">
        <f t="shared" si="464"/>
        <v>2019</v>
      </c>
      <c r="B14846" s="205" t="s">
        <v>679</v>
      </c>
      <c r="C14846" s="205" t="s">
        <v>680</v>
      </c>
      <c r="D14846" s="72" t="str">
        <f t="shared" si="463"/>
        <v>dez/2019</v>
      </c>
      <c r="E14846" s="206">
        <v>43818</v>
      </c>
      <c r="F14846" s="205" t="s">
        <v>2595</v>
      </c>
      <c r="G14846" s="205" t="s">
        <v>284</v>
      </c>
      <c r="H14846" s="207" t="s">
        <v>2596</v>
      </c>
      <c r="I14846" s="207" t="s">
        <v>157</v>
      </c>
      <c r="J14846" s="207">
        <v>-251.1</v>
      </c>
      <c r="K14846" s="79" t="str">
        <f>IFERROR(IFERROR(VLOOKUP(I14846,'DE-PARA'!B:D,3,0),VLOOKUP(I14846,'DE-PARA'!C:D,2,0)),"NÃO ENCONTRADO")</f>
        <v>Serviços</v>
      </c>
      <c r="L14846" s="56" t="str">
        <f>VLOOKUP(K14846,'Base -Receita-Despesa'!$B:$AS,1,FALSE)</f>
        <v>Serviços</v>
      </c>
    </row>
    <row r="14847" spans="1:12" x14ac:dyDescent="0.3">
      <c r="A14847" s="286" t="str">
        <f t="shared" si="464"/>
        <v>2019</v>
      </c>
      <c r="B14847" s="205" t="s">
        <v>679</v>
      </c>
      <c r="C14847" s="205" t="s">
        <v>680</v>
      </c>
      <c r="D14847" s="72" t="str">
        <f t="shared" si="463"/>
        <v>dez/2019</v>
      </c>
      <c r="E14847" s="206">
        <v>43818</v>
      </c>
      <c r="F14847" s="205" t="s">
        <v>2597</v>
      </c>
      <c r="G14847" s="205" t="s">
        <v>284</v>
      </c>
      <c r="H14847" s="207" t="s">
        <v>2598</v>
      </c>
      <c r="I14847" s="221" t="s">
        <v>116</v>
      </c>
      <c r="J14847" s="208">
        <v>-5652.13</v>
      </c>
      <c r="K14847" s="79" t="str">
        <f>IFERROR(IFERROR(VLOOKUP(I14847,'DE-PARA'!B:D,3,0),VLOOKUP(I14847,'DE-PARA'!C:D,2,0)),"NÃO ENCONTRADO")</f>
        <v>Serviços</v>
      </c>
      <c r="L14847" s="56" t="str">
        <f>VLOOKUP(K14847,'Base -Receita-Despesa'!$B:$AS,1,FALSE)</f>
        <v>Serviços</v>
      </c>
    </row>
    <row r="14848" spans="1:12" x14ac:dyDescent="0.3">
      <c r="A14848" s="286" t="str">
        <f t="shared" si="464"/>
        <v>2019</v>
      </c>
      <c r="B14848" s="205" t="s">
        <v>679</v>
      </c>
      <c r="C14848" s="205" t="s">
        <v>680</v>
      </c>
      <c r="D14848" s="72" t="str">
        <f t="shared" si="463"/>
        <v>dez/2019</v>
      </c>
      <c r="E14848" s="206">
        <v>43818</v>
      </c>
      <c r="F14848" s="205" t="s">
        <v>2599</v>
      </c>
      <c r="G14848" s="205" t="s">
        <v>284</v>
      </c>
      <c r="H14848" s="207" t="s">
        <v>323</v>
      </c>
      <c r="I14848" s="221" t="s">
        <v>148</v>
      </c>
      <c r="J14848" s="208">
        <v>-1193.6099999999999</v>
      </c>
      <c r="K14848" s="79" t="str">
        <f>IFERROR(IFERROR(VLOOKUP(I14848,'DE-PARA'!B:D,3,0),VLOOKUP(I14848,'DE-PARA'!C:D,2,0)),"NÃO ENCONTRADO")</f>
        <v>Serviços</v>
      </c>
      <c r="L14848" s="56" t="str">
        <f>VLOOKUP(K14848,'Base -Receita-Despesa'!$B:$AS,1,FALSE)</f>
        <v>Serviços</v>
      </c>
    </row>
    <row r="14849" spans="1:12" x14ac:dyDescent="0.3">
      <c r="A14849" s="286" t="str">
        <f t="shared" si="464"/>
        <v>2019</v>
      </c>
      <c r="B14849" s="205" t="s">
        <v>679</v>
      </c>
      <c r="C14849" s="205" t="s">
        <v>680</v>
      </c>
      <c r="D14849" s="72" t="str">
        <f t="shared" si="463"/>
        <v>dez/2019</v>
      </c>
      <c r="E14849" s="206">
        <v>43818</v>
      </c>
      <c r="F14849" s="205" t="s">
        <v>2600</v>
      </c>
      <c r="G14849" s="205" t="s">
        <v>284</v>
      </c>
      <c r="H14849" s="207" t="s">
        <v>1598</v>
      </c>
      <c r="I14849" s="207" t="s">
        <v>266</v>
      </c>
      <c r="J14849" s="207">
        <v>-65.760000000000005</v>
      </c>
      <c r="K14849" s="79" t="str">
        <f>IFERROR(IFERROR(VLOOKUP(I14849,'DE-PARA'!B:D,3,0),VLOOKUP(I14849,'DE-PARA'!C:D,2,0)),"NÃO ENCONTRADO")</f>
        <v>Serviços</v>
      </c>
      <c r="L14849" s="56" t="str">
        <f>VLOOKUP(K14849,'Base -Receita-Despesa'!$B:$AS,1,FALSE)</f>
        <v>Serviços</v>
      </c>
    </row>
    <row r="14850" spans="1:12" x14ac:dyDescent="0.3">
      <c r="A14850" s="286" t="str">
        <f t="shared" si="464"/>
        <v>2019</v>
      </c>
      <c r="B14850" s="205" t="s">
        <v>679</v>
      </c>
      <c r="C14850" s="205" t="s">
        <v>680</v>
      </c>
      <c r="D14850" s="72" t="str">
        <f t="shared" si="463"/>
        <v>dez/2019</v>
      </c>
      <c r="E14850" s="206">
        <v>43818</v>
      </c>
      <c r="F14850" s="205" t="s">
        <v>2601</v>
      </c>
      <c r="G14850" s="205" t="s">
        <v>284</v>
      </c>
      <c r="H14850" s="207" t="s">
        <v>331</v>
      </c>
      <c r="I14850" s="207" t="s">
        <v>134</v>
      </c>
      <c r="J14850" s="207">
        <v>-573.19000000000005</v>
      </c>
      <c r="K14850" s="79" t="str">
        <f>IFERROR(IFERROR(VLOOKUP(I14850,'DE-PARA'!B:D,3,0),VLOOKUP(I14850,'DE-PARA'!C:D,2,0)),"NÃO ENCONTRADO")</f>
        <v>Serviços</v>
      </c>
      <c r="L14850" s="56" t="str">
        <f>VLOOKUP(K14850,'Base -Receita-Despesa'!$B:$AS,1,FALSE)</f>
        <v>Serviços</v>
      </c>
    </row>
    <row r="14851" spans="1:12" x14ac:dyDescent="0.3">
      <c r="A14851" s="286" t="str">
        <f t="shared" si="464"/>
        <v>2019</v>
      </c>
      <c r="B14851" s="205" t="s">
        <v>679</v>
      </c>
      <c r="C14851" s="205" t="s">
        <v>680</v>
      </c>
      <c r="D14851" s="72" t="str">
        <f t="shared" si="463"/>
        <v>dez/2019</v>
      </c>
      <c r="E14851" s="206">
        <v>43818</v>
      </c>
      <c r="F14851" s="205" t="s">
        <v>2602</v>
      </c>
      <c r="G14851" s="205" t="s">
        <v>284</v>
      </c>
      <c r="H14851" s="207" t="s">
        <v>2603</v>
      </c>
      <c r="I14851" s="207" t="s">
        <v>261</v>
      </c>
      <c r="J14851" s="207">
        <v>-32.090000000000003</v>
      </c>
      <c r="K14851" s="79" t="str">
        <f>IFERROR(IFERROR(VLOOKUP(I14851,'DE-PARA'!B:D,3,0),VLOOKUP(I14851,'DE-PARA'!C:D,2,0)),"NÃO ENCONTRADO")</f>
        <v>Serviços</v>
      </c>
      <c r="L14851" s="56" t="str">
        <f>VLOOKUP(K14851,'Base -Receita-Despesa'!$B:$AS,1,FALSE)</f>
        <v>Serviços</v>
      </c>
    </row>
    <row r="14852" spans="1:12" x14ac:dyDescent="0.3">
      <c r="A14852" s="286" t="str">
        <f t="shared" si="464"/>
        <v>2019</v>
      </c>
      <c r="B14852" s="205" t="s">
        <v>679</v>
      </c>
      <c r="C14852" s="205" t="s">
        <v>680</v>
      </c>
      <c r="D14852" s="72" t="str">
        <f t="shared" ref="D14852:D14915" si="465">TEXT(E14852,"mmm/aaaa")</f>
        <v>dez/2019</v>
      </c>
      <c r="E14852" s="206">
        <v>43818</v>
      </c>
      <c r="F14852" s="205" t="s">
        <v>2604</v>
      </c>
      <c r="G14852" s="205" t="s">
        <v>284</v>
      </c>
      <c r="H14852" s="207" t="s">
        <v>2080</v>
      </c>
      <c r="I14852" s="221" t="s">
        <v>118</v>
      </c>
      <c r="J14852" s="207">
        <v>-82.41</v>
      </c>
      <c r="K14852" s="79" t="str">
        <f>IFERROR(IFERROR(VLOOKUP(I14852,'DE-PARA'!B:D,3,0),VLOOKUP(I14852,'DE-PARA'!C:D,2,0)),"NÃO ENCONTRADO")</f>
        <v>Serviços</v>
      </c>
      <c r="L14852" s="56" t="str">
        <f>VLOOKUP(K14852,'Base -Receita-Despesa'!$B:$AS,1,FALSE)</f>
        <v>Serviços</v>
      </c>
    </row>
    <row r="14853" spans="1:12" x14ac:dyDescent="0.3">
      <c r="A14853" s="286" t="str">
        <f t="shared" si="464"/>
        <v>2019</v>
      </c>
      <c r="B14853" s="205" t="s">
        <v>679</v>
      </c>
      <c r="C14853" s="205" t="s">
        <v>680</v>
      </c>
      <c r="D14853" s="72" t="str">
        <f t="shared" si="465"/>
        <v>dez/2019</v>
      </c>
      <c r="E14853" s="206">
        <v>43818</v>
      </c>
      <c r="F14853" s="205" t="s">
        <v>2605</v>
      </c>
      <c r="G14853" s="205" t="s">
        <v>284</v>
      </c>
      <c r="H14853" s="207" t="s">
        <v>2080</v>
      </c>
      <c r="I14853" s="221" t="s">
        <v>118</v>
      </c>
      <c r="J14853" s="207">
        <v>-39.04</v>
      </c>
      <c r="K14853" s="79" t="str">
        <f>IFERROR(IFERROR(VLOOKUP(I14853,'DE-PARA'!B:D,3,0),VLOOKUP(I14853,'DE-PARA'!C:D,2,0)),"NÃO ENCONTRADO")</f>
        <v>Serviços</v>
      </c>
      <c r="L14853" s="56" t="str">
        <f>VLOOKUP(K14853,'Base -Receita-Despesa'!$B:$AS,1,FALSE)</f>
        <v>Serviços</v>
      </c>
    </row>
    <row r="14854" spans="1:12" x14ac:dyDescent="0.3">
      <c r="A14854" s="286" t="str">
        <f t="shared" si="464"/>
        <v>2019</v>
      </c>
      <c r="B14854" s="205" t="s">
        <v>679</v>
      </c>
      <c r="C14854" s="205" t="s">
        <v>680</v>
      </c>
      <c r="D14854" s="72" t="str">
        <f t="shared" si="465"/>
        <v>dez/2019</v>
      </c>
      <c r="E14854" s="206">
        <v>43818</v>
      </c>
      <c r="F14854" s="205" t="s">
        <v>2606</v>
      </c>
      <c r="G14854" s="205" t="s">
        <v>284</v>
      </c>
      <c r="H14854" s="207" t="s">
        <v>1047</v>
      </c>
      <c r="I14854" s="207" t="s">
        <v>258</v>
      </c>
      <c r="J14854" s="208">
        <v>-1977.63</v>
      </c>
      <c r="K14854" s="79" t="str">
        <f>IFERROR(IFERROR(VLOOKUP(I14854,'DE-PARA'!B:D,3,0),VLOOKUP(I14854,'DE-PARA'!C:D,2,0)),"NÃO ENCONTRADO")</f>
        <v>Serviços</v>
      </c>
      <c r="L14854" s="56" t="str">
        <f>VLOOKUP(K14854,'Base -Receita-Despesa'!$B:$AS,1,FALSE)</f>
        <v>Serviços</v>
      </c>
    </row>
    <row r="14855" spans="1:12" x14ac:dyDescent="0.3">
      <c r="A14855" s="286" t="str">
        <f t="shared" si="464"/>
        <v>2019</v>
      </c>
      <c r="B14855" s="205" t="s">
        <v>679</v>
      </c>
      <c r="C14855" s="205" t="s">
        <v>680</v>
      </c>
      <c r="D14855" s="72" t="str">
        <f t="shared" si="465"/>
        <v>dez/2019</v>
      </c>
      <c r="E14855" s="206">
        <v>43818</v>
      </c>
      <c r="F14855" s="205" t="s">
        <v>2607</v>
      </c>
      <c r="G14855" s="205" t="s">
        <v>284</v>
      </c>
      <c r="H14855" s="207" t="s">
        <v>1047</v>
      </c>
      <c r="I14855" s="207" t="s">
        <v>258</v>
      </c>
      <c r="J14855" s="208">
        <v>-2146.35</v>
      </c>
      <c r="K14855" s="79" t="str">
        <f>IFERROR(IFERROR(VLOOKUP(I14855,'DE-PARA'!B:D,3,0),VLOOKUP(I14855,'DE-PARA'!C:D,2,0)),"NÃO ENCONTRADO")</f>
        <v>Serviços</v>
      </c>
      <c r="L14855" s="56" t="str">
        <f>VLOOKUP(K14855,'Base -Receita-Despesa'!$B:$AS,1,FALSE)</f>
        <v>Serviços</v>
      </c>
    </row>
    <row r="14856" spans="1:12" x14ac:dyDescent="0.3">
      <c r="A14856" s="286" t="str">
        <f t="shared" si="464"/>
        <v>2019</v>
      </c>
      <c r="B14856" s="205" t="s">
        <v>679</v>
      </c>
      <c r="C14856" s="205" t="s">
        <v>680</v>
      </c>
      <c r="D14856" s="72" t="str">
        <f t="shared" si="465"/>
        <v>dez/2019</v>
      </c>
      <c r="E14856" s="206">
        <v>43818</v>
      </c>
      <c r="F14856" s="205" t="s">
        <v>2608</v>
      </c>
      <c r="G14856" s="205" t="s">
        <v>284</v>
      </c>
      <c r="H14856" s="207" t="s">
        <v>2178</v>
      </c>
      <c r="I14856" s="207" t="s">
        <v>118</v>
      </c>
      <c r="J14856" s="207">
        <v>-184.84</v>
      </c>
      <c r="K14856" s="79" t="str">
        <f>IFERROR(IFERROR(VLOOKUP(I14856,'DE-PARA'!B:D,3,0),VLOOKUP(I14856,'DE-PARA'!C:D,2,0)),"NÃO ENCONTRADO")</f>
        <v>Serviços</v>
      </c>
      <c r="L14856" s="56" t="str">
        <f>VLOOKUP(K14856,'Base -Receita-Despesa'!$B:$AS,1,FALSE)</f>
        <v>Serviços</v>
      </c>
    </row>
    <row r="14857" spans="1:12" x14ac:dyDescent="0.3">
      <c r="A14857" s="286" t="str">
        <f t="shared" si="464"/>
        <v>2019</v>
      </c>
      <c r="B14857" s="205" t="s">
        <v>679</v>
      </c>
      <c r="C14857" s="205" t="s">
        <v>680</v>
      </c>
      <c r="D14857" s="72" t="str">
        <f t="shared" si="465"/>
        <v>dez/2019</v>
      </c>
      <c r="E14857" s="206">
        <v>43818</v>
      </c>
      <c r="F14857" s="205" t="s">
        <v>2609</v>
      </c>
      <c r="G14857" s="205" t="s">
        <v>284</v>
      </c>
      <c r="H14857" s="207" t="s">
        <v>1450</v>
      </c>
      <c r="I14857" s="207" t="s">
        <v>134</v>
      </c>
      <c r="J14857" s="207">
        <v>-432.01</v>
      </c>
      <c r="K14857" s="79" t="str">
        <f>IFERROR(IFERROR(VLOOKUP(I14857,'DE-PARA'!B:D,3,0),VLOOKUP(I14857,'DE-PARA'!C:D,2,0)),"NÃO ENCONTRADO")</f>
        <v>Serviços</v>
      </c>
      <c r="L14857" s="56" t="str">
        <f>VLOOKUP(K14857,'Base -Receita-Despesa'!$B:$AS,1,FALSE)</f>
        <v>Serviços</v>
      </c>
    </row>
    <row r="14858" spans="1:12" x14ac:dyDescent="0.3">
      <c r="A14858" s="286" t="str">
        <f t="shared" si="464"/>
        <v>2019</v>
      </c>
      <c r="B14858" s="205" t="s">
        <v>679</v>
      </c>
      <c r="C14858" s="205" t="s">
        <v>680</v>
      </c>
      <c r="D14858" s="72" t="str">
        <f t="shared" si="465"/>
        <v>dez/2019</v>
      </c>
      <c r="E14858" s="206">
        <v>43818</v>
      </c>
      <c r="F14858" s="205" t="s">
        <v>2610</v>
      </c>
      <c r="G14858" s="205" t="s">
        <v>284</v>
      </c>
      <c r="H14858" s="207" t="s">
        <v>2063</v>
      </c>
      <c r="I14858" s="207" t="s">
        <v>118</v>
      </c>
      <c r="J14858" s="207">
        <v>-21.89</v>
      </c>
      <c r="K14858" s="79" t="str">
        <f>IFERROR(IFERROR(VLOOKUP(I14858,'DE-PARA'!B:D,3,0),VLOOKUP(I14858,'DE-PARA'!C:D,2,0)),"NÃO ENCONTRADO")</f>
        <v>Serviços</v>
      </c>
      <c r="L14858" s="56" t="str">
        <f>VLOOKUP(K14858,'Base -Receita-Despesa'!$B:$AS,1,FALSE)</f>
        <v>Serviços</v>
      </c>
    </row>
    <row r="14859" spans="1:12" x14ac:dyDescent="0.3">
      <c r="A14859" s="286" t="str">
        <f t="shared" si="464"/>
        <v>2019</v>
      </c>
      <c r="B14859" s="205" t="s">
        <v>679</v>
      </c>
      <c r="C14859" s="205" t="s">
        <v>680</v>
      </c>
      <c r="D14859" s="72" t="str">
        <f t="shared" si="465"/>
        <v>dez/2019</v>
      </c>
      <c r="E14859" s="206">
        <v>43818</v>
      </c>
      <c r="F14859" s="205" t="s">
        <v>2611</v>
      </c>
      <c r="G14859" s="205" t="s">
        <v>284</v>
      </c>
      <c r="H14859" s="207" t="s">
        <v>2063</v>
      </c>
      <c r="I14859" s="207" t="s">
        <v>118</v>
      </c>
      <c r="J14859" s="207">
        <v>-21.89</v>
      </c>
      <c r="K14859" s="79" t="str">
        <f>IFERROR(IFERROR(VLOOKUP(I14859,'DE-PARA'!B:D,3,0),VLOOKUP(I14859,'DE-PARA'!C:D,2,0)),"NÃO ENCONTRADO")</f>
        <v>Serviços</v>
      </c>
      <c r="L14859" s="56" t="str">
        <f>VLOOKUP(K14859,'Base -Receita-Despesa'!$B:$AS,1,FALSE)</f>
        <v>Serviços</v>
      </c>
    </row>
    <row r="14860" spans="1:12" x14ac:dyDescent="0.3">
      <c r="A14860" s="286" t="str">
        <f t="shared" si="464"/>
        <v>2019</v>
      </c>
      <c r="B14860" s="205" t="s">
        <v>679</v>
      </c>
      <c r="C14860" s="205" t="s">
        <v>680</v>
      </c>
      <c r="D14860" s="72" t="str">
        <f t="shared" si="465"/>
        <v>dez/2019</v>
      </c>
      <c r="E14860" s="206">
        <v>43818</v>
      </c>
      <c r="F14860" s="205" t="s">
        <v>2612</v>
      </c>
      <c r="G14860" s="205" t="s">
        <v>284</v>
      </c>
      <c r="H14860" s="207" t="s">
        <v>2063</v>
      </c>
      <c r="I14860" s="207" t="s">
        <v>118</v>
      </c>
      <c r="J14860" s="207">
        <v>-21.89</v>
      </c>
      <c r="K14860" s="79" t="str">
        <f>IFERROR(IFERROR(VLOOKUP(I14860,'DE-PARA'!B:D,3,0),VLOOKUP(I14860,'DE-PARA'!C:D,2,0)),"NÃO ENCONTRADO")</f>
        <v>Serviços</v>
      </c>
      <c r="L14860" s="56" t="str">
        <f>VLOOKUP(K14860,'Base -Receita-Despesa'!$B:$AS,1,FALSE)</f>
        <v>Serviços</v>
      </c>
    </row>
    <row r="14861" spans="1:12" x14ac:dyDescent="0.3">
      <c r="A14861" s="286" t="str">
        <f t="shared" si="464"/>
        <v>2019</v>
      </c>
      <c r="B14861" s="205" t="s">
        <v>679</v>
      </c>
      <c r="C14861" s="205" t="s">
        <v>680</v>
      </c>
      <c r="D14861" s="72" t="str">
        <f t="shared" si="465"/>
        <v>dez/2019</v>
      </c>
      <c r="E14861" s="206">
        <v>43818</v>
      </c>
      <c r="F14861" s="205" t="s">
        <v>2613</v>
      </c>
      <c r="G14861" s="205" t="s">
        <v>284</v>
      </c>
      <c r="H14861" s="207" t="s">
        <v>2063</v>
      </c>
      <c r="I14861" s="207" t="s">
        <v>118</v>
      </c>
      <c r="J14861" s="207">
        <v>-21.89</v>
      </c>
      <c r="K14861" s="79" t="str">
        <f>IFERROR(IFERROR(VLOOKUP(I14861,'DE-PARA'!B:D,3,0),VLOOKUP(I14861,'DE-PARA'!C:D,2,0)),"NÃO ENCONTRADO")</f>
        <v>Serviços</v>
      </c>
      <c r="L14861" s="56" t="str">
        <f>VLOOKUP(K14861,'Base -Receita-Despesa'!$B:$AS,1,FALSE)</f>
        <v>Serviços</v>
      </c>
    </row>
    <row r="14862" spans="1:12" x14ac:dyDescent="0.3">
      <c r="A14862" s="286" t="str">
        <f t="shared" si="464"/>
        <v>2019</v>
      </c>
      <c r="B14862" s="205" t="s">
        <v>679</v>
      </c>
      <c r="C14862" s="205" t="s">
        <v>680</v>
      </c>
      <c r="D14862" s="72" t="str">
        <f t="shared" si="465"/>
        <v>dez/2019</v>
      </c>
      <c r="E14862" s="206">
        <v>43818</v>
      </c>
      <c r="F14862" s="205" t="s">
        <v>2602</v>
      </c>
      <c r="G14862" s="205" t="s">
        <v>284</v>
      </c>
      <c r="H14862" s="207" t="s">
        <v>2603</v>
      </c>
      <c r="I14862" s="207" t="s">
        <v>261</v>
      </c>
      <c r="J14862" s="207">
        <v>-10.35</v>
      </c>
      <c r="K14862" s="79" t="str">
        <f>IFERROR(IFERROR(VLOOKUP(I14862,'DE-PARA'!B:D,3,0),VLOOKUP(I14862,'DE-PARA'!C:D,2,0)),"NÃO ENCONTRADO")</f>
        <v>Serviços</v>
      </c>
      <c r="L14862" s="56" t="str">
        <f>VLOOKUP(K14862,'Base -Receita-Despesa'!$B:$AS,1,FALSE)</f>
        <v>Serviços</v>
      </c>
    </row>
    <row r="14863" spans="1:12" x14ac:dyDescent="0.3">
      <c r="A14863" s="286" t="str">
        <f t="shared" si="464"/>
        <v>2019</v>
      </c>
      <c r="B14863" s="205" t="s">
        <v>679</v>
      </c>
      <c r="C14863" s="205" t="s">
        <v>680</v>
      </c>
      <c r="D14863" s="72" t="str">
        <f t="shared" si="465"/>
        <v>dez/2019</v>
      </c>
      <c r="E14863" s="206">
        <v>43818</v>
      </c>
      <c r="F14863" s="205" t="s">
        <v>1999</v>
      </c>
      <c r="G14863" s="205" t="s">
        <v>284</v>
      </c>
      <c r="H14863" s="207" t="s">
        <v>807</v>
      </c>
      <c r="I14863" s="207" t="s">
        <v>265</v>
      </c>
      <c r="J14863" s="207">
        <v>-52.01</v>
      </c>
      <c r="K14863" s="79" t="str">
        <f>IFERROR(IFERROR(VLOOKUP(I14863,'DE-PARA'!B:D,3,0),VLOOKUP(I14863,'DE-PARA'!C:D,2,0)),"NÃO ENCONTRADO")</f>
        <v>Despesas com Viagens</v>
      </c>
      <c r="L14863" s="56" t="str">
        <f>VLOOKUP(K14863,'Base -Receita-Despesa'!$B:$AS,1,FALSE)</f>
        <v>Despesas com Viagens</v>
      </c>
    </row>
    <row r="14864" spans="1:12" x14ac:dyDescent="0.3">
      <c r="A14864" s="286" t="str">
        <f t="shared" si="464"/>
        <v>2019</v>
      </c>
      <c r="B14864" s="205" t="s">
        <v>679</v>
      </c>
      <c r="C14864" s="205" t="s">
        <v>680</v>
      </c>
      <c r="D14864" s="72" t="str">
        <f t="shared" si="465"/>
        <v>dez/2019</v>
      </c>
      <c r="E14864" s="206">
        <v>43818</v>
      </c>
      <c r="F14864" s="205" t="s">
        <v>1999</v>
      </c>
      <c r="G14864" s="205" t="s">
        <v>284</v>
      </c>
      <c r="H14864" s="207" t="s">
        <v>944</v>
      </c>
      <c r="I14864" s="207" t="s">
        <v>265</v>
      </c>
      <c r="J14864" s="207">
        <v>-40.98</v>
      </c>
      <c r="K14864" s="79" t="str">
        <f>IFERROR(IFERROR(VLOOKUP(I14864,'DE-PARA'!B:D,3,0),VLOOKUP(I14864,'DE-PARA'!C:D,2,0)),"NÃO ENCONTRADO")</f>
        <v>Despesas com Viagens</v>
      </c>
      <c r="L14864" s="56" t="str">
        <f>VLOOKUP(K14864,'Base -Receita-Despesa'!$B:$AS,1,FALSE)</f>
        <v>Despesas com Viagens</v>
      </c>
    </row>
    <row r="14865" spans="1:12" x14ac:dyDescent="0.3">
      <c r="A14865" s="286" t="str">
        <f t="shared" si="464"/>
        <v>2019</v>
      </c>
      <c r="B14865" s="205" t="s">
        <v>679</v>
      </c>
      <c r="C14865" s="205" t="s">
        <v>680</v>
      </c>
      <c r="D14865" s="72" t="str">
        <f t="shared" si="465"/>
        <v>dez/2019</v>
      </c>
      <c r="E14865" s="206">
        <v>43818</v>
      </c>
      <c r="F14865" s="205">
        <v>1895</v>
      </c>
      <c r="G14865" s="205" t="s">
        <v>284</v>
      </c>
      <c r="H14865" s="207" t="s">
        <v>313</v>
      </c>
      <c r="I14865" s="207" t="s">
        <v>134</v>
      </c>
      <c r="J14865" s="208">
        <v>-3500</v>
      </c>
      <c r="K14865" s="79" t="str">
        <f>IFERROR(IFERROR(VLOOKUP(I14865,'DE-PARA'!B:D,3,0),VLOOKUP(I14865,'DE-PARA'!C:D,2,0)),"NÃO ENCONTRADO")</f>
        <v>Serviços</v>
      </c>
      <c r="L14865" s="56" t="str">
        <f>VLOOKUP(K14865,'Base -Receita-Despesa'!$B:$AS,1,FALSE)</f>
        <v>Serviços</v>
      </c>
    </row>
    <row r="14866" spans="1:12" x14ac:dyDescent="0.3">
      <c r="A14866" s="286" t="str">
        <f t="shared" si="464"/>
        <v>2019</v>
      </c>
      <c r="B14866" s="205" t="s">
        <v>679</v>
      </c>
      <c r="C14866" s="205" t="s">
        <v>680</v>
      </c>
      <c r="D14866" s="72" t="str">
        <f t="shared" si="465"/>
        <v>dez/2019</v>
      </c>
      <c r="E14866" s="206">
        <v>43818</v>
      </c>
      <c r="F14866" s="205">
        <v>885</v>
      </c>
      <c r="G14866" s="205" t="s">
        <v>284</v>
      </c>
      <c r="H14866" s="207" t="s">
        <v>2614</v>
      </c>
      <c r="I14866" s="207" t="s">
        <v>163</v>
      </c>
      <c r="J14866" s="208">
        <v>-1800</v>
      </c>
      <c r="K14866" s="79" t="str">
        <f>IFERROR(IFERROR(VLOOKUP(I14866,'DE-PARA'!B:D,3,0),VLOOKUP(I14866,'DE-PARA'!C:D,2,0)),"NÃO ENCONTRADO")</f>
        <v>Serviços</v>
      </c>
      <c r="L14866" s="56" t="str">
        <f>VLOOKUP(K14866,'Base -Receita-Despesa'!$B:$AS,1,FALSE)</f>
        <v>Serviços</v>
      </c>
    </row>
    <row r="14867" spans="1:12" x14ac:dyDescent="0.3">
      <c r="A14867" s="286" t="str">
        <f t="shared" si="464"/>
        <v>2019</v>
      </c>
      <c r="B14867" s="205" t="s">
        <v>679</v>
      </c>
      <c r="C14867" s="205" t="s">
        <v>680</v>
      </c>
      <c r="D14867" s="72" t="str">
        <f t="shared" si="465"/>
        <v>dez/2019</v>
      </c>
      <c r="E14867" s="206">
        <v>43818</v>
      </c>
      <c r="F14867" s="205">
        <v>886</v>
      </c>
      <c r="G14867" s="205" t="s">
        <v>284</v>
      </c>
      <c r="H14867" s="207" t="s">
        <v>2614</v>
      </c>
      <c r="I14867" s="207" t="s">
        <v>163</v>
      </c>
      <c r="J14867" s="208">
        <v>-1800</v>
      </c>
      <c r="K14867" s="79" t="str">
        <f>IFERROR(IFERROR(VLOOKUP(I14867,'DE-PARA'!B:D,3,0),VLOOKUP(I14867,'DE-PARA'!C:D,2,0)),"NÃO ENCONTRADO")</f>
        <v>Serviços</v>
      </c>
      <c r="L14867" s="56" t="str">
        <f>VLOOKUP(K14867,'Base -Receita-Despesa'!$B:$AS,1,FALSE)</f>
        <v>Serviços</v>
      </c>
    </row>
    <row r="14868" spans="1:12" x14ac:dyDescent="0.3">
      <c r="A14868" s="286" t="str">
        <f t="shared" si="464"/>
        <v>2019</v>
      </c>
      <c r="B14868" s="205" t="s">
        <v>679</v>
      </c>
      <c r="C14868" s="205" t="s">
        <v>680</v>
      </c>
      <c r="D14868" s="72" t="str">
        <f t="shared" si="465"/>
        <v>dez/2019</v>
      </c>
      <c r="E14868" s="206">
        <v>43818</v>
      </c>
      <c r="F14868" s="205">
        <v>887</v>
      </c>
      <c r="G14868" s="205" t="s">
        <v>284</v>
      </c>
      <c r="H14868" s="207" t="s">
        <v>2614</v>
      </c>
      <c r="I14868" s="207" t="s">
        <v>163</v>
      </c>
      <c r="J14868" s="208">
        <v>-1800</v>
      </c>
      <c r="K14868" s="79" t="str">
        <f>IFERROR(IFERROR(VLOOKUP(I14868,'DE-PARA'!B:D,3,0),VLOOKUP(I14868,'DE-PARA'!C:D,2,0)),"NÃO ENCONTRADO")</f>
        <v>Serviços</v>
      </c>
      <c r="L14868" s="56" t="str">
        <f>VLOOKUP(K14868,'Base -Receita-Despesa'!$B:$AS,1,FALSE)</f>
        <v>Serviços</v>
      </c>
    </row>
    <row r="14869" spans="1:12" x14ac:dyDescent="0.3">
      <c r="A14869" s="286" t="str">
        <f t="shared" si="464"/>
        <v>2019</v>
      </c>
      <c r="B14869" s="205" t="s">
        <v>679</v>
      </c>
      <c r="C14869" s="205" t="s">
        <v>680</v>
      </c>
      <c r="D14869" s="72" t="str">
        <f t="shared" si="465"/>
        <v>dez/2019</v>
      </c>
      <c r="E14869" s="206">
        <v>43818</v>
      </c>
      <c r="F14869" s="205">
        <v>9780</v>
      </c>
      <c r="G14869" s="205" t="s">
        <v>284</v>
      </c>
      <c r="H14869" s="207" t="s">
        <v>1971</v>
      </c>
      <c r="I14869" s="207" t="s">
        <v>245</v>
      </c>
      <c r="J14869" s="208">
        <v>-3713.1</v>
      </c>
      <c r="K14869" s="79" t="str">
        <f>IFERROR(IFERROR(VLOOKUP(I14869,'DE-PARA'!B:D,3,0),VLOOKUP(I14869,'DE-PARA'!C:D,2,0)),"NÃO ENCONTRADO")</f>
        <v>Materiais</v>
      </c>
      <c r="L14869" s="56" t="str">
        <f>VLOOKUP(K14869,'Base -Receita-Despesa'!$B:$AS,1,FALSE)</f>
        <v>Materiais</v>
      </c>
    </row>
    <row r="14870" spans="1:12" x14ac:dyDescent="0.3">
      <c r="A14870" s="286" t="str">
        <f t="shared" si="464"/>
        <v>2019</v>
      </c>
      <c r="B14870" s="205" t="s">
        <v>679</v>
      </c>
      <c r="C14870" s="205" t="s">
        <v>680</v>
      </c>
      <c r="D14870" s="72" t="str">
        <f t="shared" si="465"/>
        <v>dez/2019</v>
      </c>
      <c r="E14870" s="206">
        <v>43818</v>
      </c>
      <c r="F14870" s="205">
        <v>9782</v>
      </c>
      <c r="G14870" s="205" t="s">
        <v>284</v>
      </c>
      <c r="H14870" s="207" t="s">
        <v>1971</v>
      </c>
      <c r="I14870" s="207" t="s">
        <v>245</v>
      </c>
      <c r="J14870" s="208">
        <v>-5332.6</v>
      </c>
      <c r="K14870" s="79" t="str">
        <f>IFERROR(IFERROR(VLOOKUP(I14870,'DE-PARA'!B:D,3,0),VLOOKUP(I14870,'DE-PARA'!C:D,2,0)),"NÃO ENCONTRADO")</f>
        <v>Materiais</v>
      </c>
      <c r="L14870" s="56" t="str">
        <f>VLOOKUP(K14870,'Base -Receita-Despesa'!$B:$AS,1,FALSE)</f>
        <v>Materiais</v>
      </c>
    </row>
    <row r="14871" spans="1:12" x14ac:dyDescent="0.3">
      <c r="A14871" s="286" t="str">
        <f t="shared" si="464"/>
        <v>2019</v>
      </c>
      <c r="B14871" s="205" t="s">
        <v>679</v>
      </c>
      <c r="C14871" s="205" t="s">
        <v>680</v>
      </c>
      <c r="D14871" s="72" t="str">
        <f t="shared" si="465"/>
        <v>dez/2019</v>
      </c>
      <c r="E14871" s="206">
        <v>43818</v>
      </c>
      <c r="F14871" s="205">
        <v>24167</v>
      </c>
      <c r="G14871" s="205" t="s">
        <v>284</v>
      </c>
      <c r="H14871" s="207" t="s">
        <v>1872</v>
      </c>
      <c r="I14871" s="207" t="s">
        <v>239</v>
      </c>
      <c r="J14871" s="207">
        <v>-60</v>
      </c>
      <c r="K14871" s="79" t="str">
        <f>IFERROR(IFERROR(VLOOKUP(I14871,'DE-PARA'!B:D,3,0),VLOOKUP(I14871,'DE-PARA'!C:D,2,0)),"NÃO ENCONTRADO")</f>
        <v>Materiais</v>
      </c>
      <c r="L14871" s="56" t="str">
        <f>VLOOKUP(K14871,'Base -Receita-Despesa'!$B:$AS,1,FALSE)</f>
        <v>Materiais</v>
      </c>
    </row>
    <row r="14872" spans="1:12" x14ac:dyDescent="0.3">
      <c r="A14872" s="286" t="str">
        <f t="shared" si="464"/>
        <v>2019</v>
      </c>
      <c r="B14872" s="205" t="s">
        <v>679</v>
      </c>
      <c r="C14872" s="205" t="s">
        <v>680</v>
      </c>
      <c r="D14872" s="72" t="str">
        <f t="shared" si="465"/>
        <v>dez/2019</v>
      </c>
      <c r="E14872" s="206">
        <v>43818</v>
      </c>
      <c r="F14872" s="205">
        <v>24167</v>
      </c>
      <c r="G14872" s="205" t="s">
        <v>284</v>
      </c>
      <c r="H14872" s="207" t="s">
        <v>1872</v>
      </c>
      <c r="I14872" s="207" t="s">
        <v>189</v>
      </c>
      <c r="J14872" s="207">
        <v>-2.98</v>
      </c>
      <c r="K14872" s="79" t="str">
        <f>IFERROR(IFERROR(VLOOKUP(I14872,'DE-PARA'!B:D,3,0),VLOOKUP(I14872,'DE-PARA'!C:D,2,0)),"NÃO ENCONTRADO")</f>
        <v>Outras Saídas</v>
      </c>
      <c r="L14872" s="56" t="str">
        <f>VLOOKUP(K14872,'Base -Receita-Despesa'!$B:$AS,1,FALSE)</f>
        <v>Outras Saídas</v>
      </c>
    </row>
    <row r="14873" spans="1:12" x14ac:dyDescent="0.3">
      <c r="A14873" s="286" t="str">
        <f t="shared" si="464"/>
        <v>2019</v>
      </c>
      <c r="B14873" s="205" t="s">
        <v>679</v>
      </c>
      <c r="C14873" s="205" t="s">
        <v>680</v>
      </c>
      <c r="D14873" s="72" t="str">
        <f t="shared" si="465"/>
        <v>dez/2019</v>
      </c>
      <c r="E14873" s="206">
        <v>43818</v>
      </c>
      <c r="F14873" s="205">
        <v>24166</v>
      </c>
      <c r="G14873" s="205" t="s">
        <v>284</v>
      </c>
      <c r="H14873" s="207" t="s">
        <v>1872</v>
      </c>
      <c r="I14873" s="207" t="s">
        <v>239</v>
      </c>
      <c r="J14873" s="208">
        <v>-1000.65</v>
      </c>
      <c r="K14873" s="79" t="str">
        <f>IFERROR(IFERROR(VLOOKUP(I14873,'DE-PARA'!B:D,3,0),VLOOKUP(I14873,'DE-PARA'!C:D,2,0)),"NÃO ENCONTRADO")</f>
        <v>Materiais</v>
      </c>
      <c r="L14873" s="56" t="str">
        <f>VLOOKUP(K14873,'Base -Receita-Despesa'!$B:$AS,1,FALSE)</f>
        <v>Materiais</v>
      </c>
    </row>
    <row r="14874" spans="1:12" x14ac:dyDescent="0.3">
      <c r="A14874" s="286" t="str">
        <f t="shared" si="464"/>
        <v>2019</v>
      </c>
      <c r="B14874" s="205" t="s">
        <v>679</v>
      </c>
      <c r="C14874" s="205" t="s">
        <v>680</v>
      </c>
      <c r="D14874" s="72" t="str">
        <f t="shared" si="465"/>
        <v>dez/2019</v>
      </c>
      <c r="E14874" s="206">
        <v>43818</v>
      </c>
      <c r="F14874" s="205">
        <v>24166</v>
      </c>
      <c r="G14874" s="205" t="s">
        <v>284</v>
      </c>
      <c r="H14874" s="207" t="s">
        <v>1872</v>
      </c>
      <c r="I14874" s="207" t="s">
        <v>189</v>
      </c>
      <c r="J14874" s="207">
        <v>-49.73</v>
      </c>
      <c r="K14874" s="79" t="str">
        <f>IFERROR(IFERROR(VLOOKUP(I14874,'DE-PARA'!B:D,3,0),VLOOKUP(I14874,'DE-PARA'!C:D,2,0)),"NÃO ENCONTRADO")</f>
        <v>Outras Saídas</v>
      </c>
      <c r="L14874" s="56" t="str">
        <f>VLOOKUP(K14874,'Base -Receita-Despesa'!$B:$AS,1,FALSE)</f>
        <v>Outras Saídas</v>
      </c>
    </row>
    <row r="14875" spans="1:12" x14ac:dyDescent="0.3">
      <c r="A14875" s="286" t="str">
        <f t="shared" si="464"/>
        <v>2019</v>
      </c>
      <c r="B14875" s="205" t="s">
        <v>679</v>
      </c>
      <c r="C14875" s="205" t="s">
        <v>680</v>
      </c>
      <c r="D14875" s="72" t="str">
        <f t="shared" si="465"/>
        <v>dez/2019</v>
      </c>
      <c r="E14875" s="206">
        <v>43818</v>
      </c>
      <c r="F14875" s="205" t="s">
        <v>1999</v>
      </c>
      <c r="G14875" s="205" t="s">
        <v>284</v>
      </c>
      <c r="H14875" s="207" t="s">
        <v>921</v>
      </c>
      <c r="I14875" s="207" t="s">
        <v>265</v>
      </c>
      <c r="J14875" s="207">
        <v>-59.86</v>
      </c>
      <c r="K14875" s="79" t="str">
        <f>IFERROR(IFERROR(VLOOKUP(I14875,'DE-PARA'!B:D,3,0),VLOOKUP(I14875,'DE-PARA'!C:D,2,0)),"NÃO ENCONTRADO")</f>
        <v>Despesas com Viagens</v>
      </c>
      <c r="L14875" s="56" t="str">
        <f>VLOOKUP(K14875,'Base -Receita-Despesa'!$B:$AS,1,FALSE)</f>
        <v>Despesas com Viagens</v>
      </c>
    </row>
    <row r="14876" spans="1:12" x14ac:dyDescent="0.3">
      <c r="A14876" s="286" t="str">
        <f t="shared" si="464"/>
        <v>2019</v>
      </c>
      <c r="B14876" s="205" t="s">
        <v>679</v>
      </c>
      <c r="C14876" s="205" t="s">
        <v>680</v>
      </c>
      <c r="D14876" s="72" t="str">
        <f t="shared" si="465"/>
        <v>dez/2019</v>
      </c>
      <c r="E14876" s="206">
        <v>43818</v>
      </c>
      <c r="F14876" s="205" t="s">
        <v>1999</v>
      </c>
      <c r="G14876" s="205" t="s">
        <v>284</v>
      </c>
      <c r="H14876" s="207" t="s">
        <v>869</v>
      </c>
      <c r="I14876" s="207" t="s">
        <v>265</v>
      </c>
      <c r="J14876" s="207">
        <v>-70</v>
      </c>
      <c r="K14876" s="79" t="str">
        <f>IFERROR(IFERROR(VLOOKUP(I14876,'DE-PARA'!B:D,3,0),VLOOKUP(I14876,'DE-PARA'!C:D,2,0)),"NÃO ENCONTRADO")</f>
        <v>Despesas com Viagens</v>
      </c>
      <c r="L14876" s="56" t="str">
        <f>VLOOKUP(K14876,'Base -Receita-Despesa'!$B:$AS,1,FALSE)</f>
        <v>Despesas com Viagens</v>
      </c>
    </row>
    <row r="14877" spans="1:12" x14ac:dyDescent="0.3">
      <c r="A14877" s="286" t="str">
        <f t="shared" si="464"/>
        <v>2019</v>
      </c>
      <c r="B14877" s="205" t="s">
        <v>679</v>
      </c>
      <c r="C14877" s="205" t="s">
        <v>680</v>
      </c>
      <c r="D14877" s="72" t="str">
        <f t="shared" si="465"/>
        <v>dez/2019</v>
      </c>
      <c r="E14877" s="206">
        <v>43818</v>
      </c>
      <c r="F14877" s="205" t="s">
        <v>209</v>
      </c>
      <c r="G14877" s="205" t="s">
        <v>284</v>
      </c>
      <c r="H14877" s="207" t="s">
        <v>295</v>
      </c>
      <c r="I14877" s="207" t="s">
        <v>130</v>
      </c>
      <c r="J14877" s="207">
        <v>-9.5</v>
      </c>
      <c r="K14877" s="79" t="str">
        <f>IFERROR(IFERROR(VLOOKUP(I14877,'DE-PARA'!B:D,3,0),VLOOKUP(I14877,'DE-PARA'!C:D,2,0)),"NÃO ENCONTRADO")</f>
        <v>Outras Saídas</v>
      </c>
      <c r="L14877" s="56" t="str">
        <f>VLOOKUP(K14877,'Base -Receita-Despesa'!$B:$AS,1,FALSE)</f>
        <v>Outras Saídas</v>
      </c>
    </row>
    <row r="14878" spans="1:12" x14ac:dyDescent="0.3">
      <c r="A14878" s="286" t="str">
        <f t="shared" si="464"/>
        <v>2019</v>
      </c>
      <c r="B14878" s="205" t="s">
        <v>679</v>
      </c>
      <c r="C14878" s="205" t="s">
        <v>680</v>
      </c>
      <c r="D14878" s="72" t="str">
        <f t="shared" si="465"/>
        <v>dez/2019</v>
      </c>
      <c r="E14878" s="206">
        <v>43818</v>
      </c>
      <c r="F14878" s="205" t="s">
        <v>209</v>
      </c>
      <c r="G14878" s="205" t="s">
        <v>284</v>
      </c>
      <c r="H14878" s="207" t="s">
        <v>295</v>
      </c>
      <c r="I14878" s="207" t="s">
        <v>130</v>
      </c>
      <c r="J14878" s="207">
        <v>-9.5</v>
      </c>
      <c r="K14878" s="79" t="str">
        <f>IFERROR(IFERROR(VLOOKUP(I14878,'DE-PARA'!B:D,3,0),VLOOKUP(I14878,'DE-PARA'!C:D,2,0)),"NÃO ENCONTRADO")</f>
        <v>Outras Saídas</v>
      </c>
      <c r="L14878" s="56" t="str">
        <f>VLOOKUP(K14878,'Base -Receita-Despesa'!$B:$AS,1,FALSE)</f>
        <v>Outras Saídas</v>
      </c>
    </row>
    <row r="14879" spans="1:12" x14ac:dyDescent="0.3">
      <c r="A14879" s="286" t="str">
        <f t="shared" si="464"/>
        <v>2019</v>
      </c>
      <c r="B14879" s="205" t="s">
        <v>679</v>
      </c>
      <c r="C14879" s="205" t="s">
        <v>680</v>
      </c>
      <c r="D14879" s="72" t="str">
        <f t="shared" si="465"/>
        <v>dez/2019</v>
      </c>
      <c r="E14879" s="206">
        <v>43818</v>
      </c>
      <c r="F14879" s="205" t="s">
        <v>209</v>
      </c>
      <c r="G14879" s="205" t="s">
        <v>284</v>
      </c>
      <c r="H14879" s="207" t="s">
        <v>295</v>
      </c>
      <c r="I14879" s="207" t="s">
        <v>130</v>
      </c>
      <c r="J14879" s="207">
        <v>-9.5</v>
      </c>
      <c r="K14879" s="79" t="str">
        <f>IFERROR(IFERROR(VLOOKUP(I14879,'DE-PARA'!B:D,3,0),VLOOKUP(I14879,'DE-PARA'!C:D,2,0)),"NÃO ENCONTRADO")</f>
        <v>Outras Saídas</v>
      </c>
      <c r="L14879" s="56" t="str">
        <f>VLOOKUP(K14879,'Base -Receita-Despesa'!$B:$AS,1,FALSE)</f>
        <v>Outras Saídas</v>
      </c>
    </row>
    <row r="14880" spans="1:12" x14ac:dyDescent="0.3">
      <c r="A14880" s="286" t="str">
        <f t="shared" si="464"/>
        <v>2019</v>
      </c>
      <c r="B14880" s="205" t="s">
        <v>679</v>
      </c>
      <c r="C14880" s="205" t="s">
        <v>680</v>
      </c>
      <c r="D14880" s="72" t="str">
        <f t="shared" si="465"/>
        <v>dez/2019</v>
      </c>
      <c r="E14880" s="206">
        <v>43818</v>
      </c>
      <c r="F14880" s="205" t="s">
        <v>209</v>
      </c>
      <c r="G14880" s="205" t="s">
        <v>284</v>
      </c>
      <c r="H14880" s="207" t="s">
        <v>295</v>
      </c>
      <c r="I14880" s="207" t="s">
        <v>130</v>
      </c>
      <c r="J14880" s="207">
        <v>-9.5</v>
      </c>
      <c r="K14880" s="79" t="str">
        <f>IFERROR(IFERROR(VLOOKUP(I14880,'DE-PARA'!B:D,3,0),VLOOKUP(I14880,'DE-PARA'!C:D,2,0)),"NÃO ENCONTRADO")</f>
        <v>Outras Saídas</v>
      </c>
      <c r="L14880" s="56" t="str">
        <f>VLOOKUP(K14880,'Base -Receita-Despesa'!$B:$AS,1,FALSE)</f>
        <v>Outras Saídas</v>
      </c>
    </row>
    <row r="14881" spans="1:12" x14ac:dyDescent="0.3">
      <c r="A14881" s="286" t="str">
        <f t="shared" si="464"/>
        <v>2019</v>
      </c>
      <c r="B14881" s="205" t="s">
        <v>679</v>
      </c>
      <c r="C14881" s="205" t="s">
        <v>680</v>
      </c>
      <c r="D14881" s="72" t="str">
        <f t="shared" si="465"/>
        <v>dez/2019</v>
      </c>
      <c r="E14881" s="206">
        <v>43818</v>
      </c>
      <c r="F14881" s="205" t="s">
        <v>209</v>
      </c>
      <c r="G14881" s="205" t="s">
        <v>284</v>
      </c>
      <c r="H14881" s="207" t="s">
        <v>295</v>
      </c>
      <c r="I14881" s="207" t="s">
        <v>130</v>
      </c>
      <c r="J14881" s="207">
        <v>-9.5</v>
      </c>
      <c r="K14881" s="79" t="str">
        <f>IFERROR(IFERROR(VLOOKUP(I14881,'DE-PARA'!B:D,3,0),VLOOKUP(I14881,'DE-PARA'!C:D,2,0)),"NÃO ENCONTRADO")</f>
        <v>Outras Saídas</v>
      </c>
      <c r="L14881" s="56" t="str">
        <f>VLOOKUP(K14881,'Base -Receita-Despesa'!$B:$AS,1,FALSE)</f>
        <v>Outras Saídas</v>
      </c>
    </row>
    <row r="14882" spans="1:12" x14ac:dyDescent="0.3">
      <c r="A14882" s="286" t="str">
        <f t="shared" si="464"/>
        <v>2019</v>
      </c>
      <c r="B14882" s="205" t="s">
        <v>679</v>
      </c>
      <c r="C14882" s="205" t="s">
        <v>680</v>
      </c>
      <c r="D14882" s="72" t="str">
        <f t="shared" si="465"/>
        <v>dez/2019</v>
      </c>
      <c r="E14882" s="206">
        <v>43818</v>
      </c>
      <c r="F14882" s="205" t="s">
        <v>209</v>
      </c>
      <c r="G14882" s="205" t="s">
        <v>284</v>
      </c>
      <c r="H14882" s="207" t="s">
        <v>295</v>
      </c>
      <c r="I14882" s="207" t="s">
        <v>130</v>
      </c>
      <c r="J14882" s="207">
        <v>-9.5</v>
      </c>
      <c r="K14882" s="79" t="str">
        <f>IFERROR(IFERROR(VLOOKUP(I14882,'DE-PARA'!B:D,3,0),VLOOKUP(I14882,'DE-PARA'!C:D,2,0)),"NÃO ENCONTRADO")</f>
        <v>Outras Saídas</v>
      </c>
      <c r="L14882" s="56" t="str">
        <f>VLOOKUP(K14882,'Base -Receita-Despesa'!$B:$AS,1,FALSE)</f>
        <v>Outras Saídas</v>
      </c>
    </row>
    <row r="14883" spans="1:12" x14ac:dyDescent="0.3">
      <c r="A14883" s="286" t="str">
        <f t="shared" si="464"/>
        <v>2019</v>
      </c>
      <c r="B14883" s="205" t="s">
        <v>679</v>
      </c>
      <c r="C14883" s="205" t="s">
        <v>680</v>
      </c>
      <c r="D14883" s="72" t="str">
        <f t="shared" si="465"/>
        <v>dez/2019</v>
      </c>
      <c r="E14883" s="206">
        <v>43818</v>
      </c>
      <c r="F14883" s="205" t="s">
        <v>513</v>
      </c>
      <c r="G14883" s="205" t="s">
        <v>284</v>
      </c>
      <c r="H14883" s="207" t="s">
        <v>203</v>
      </c>
      <c r="I14883" s="207" t="s">
        <v>289</v>
      </c>
      <c r="J14883" s="208">
        <v>92776.3</v>
      </c>
      <c r="K14883" s="79" t="str">
        <f>IFERROR(IFERROR(VLOOKUP(I14883,'DE-PARA'!B:D,3,0),VLOOKUP(I14883,'DE-PARA'!C:D,2,0)),"NÃO ENCONTRADO")</f>
        <v>Entrada Conta Aplicação (+)</v>
      </c>
      <c r="L14883" s="56" t="str">
        <f>VLOOKUP(K14883,'Base -Receita-Despesa'!$B:$AS,1,FALSE)</f>
        <v>ENTRADA CONTA APLICAÇÃO (+)</v>
      </c>
    </row>
    <row r="14884" spans="1:12" x14ac:dyDescent="0.3">
      <c r="A14884" s="286" t="str">
        <f t="shared" si="464"/>
        <v>2019</v>
      </c>
      <c r="B14884" s="205" t="s">
        <v>679</v>
      </c>
      <c r="C14884" s="205" t="s">
        <v>680</v>
      </c>
      <c r="D14884" s="72" t="str">
        <f t="shared" si="465"/>
        <v>dez/2019</v>
      </c>
      <c r="E14884" s="206">
        <v>43819</v>
      </c>
      <c r="F14884" s="205">
        <v>11336</v>
      </c>
      <c r="G14884" s="205" t="s">
        <v>284</v>
      </c>
      <c r="H14884" s="267" t="s">
        <v>1580</v>
      </c>
      <c r="I14884" s="267" t="s">
        <v>260</v>
      </c>
      <c r="J14884" s="208">
        <v>-16541.34</v>
      </c>
      <c r="K14884" s="79" t="str">
        <f>IFERROR(IFERROR(VLOOKUP(I14884,'DE-PARA'!B:D,3,0),VLOOKUP(I14884,'DE-PARA'!C:D,2,0)),"NÃO ENCONTRADO")</f>
        <v>Serviços</v>
      </c>
      <c r="L14884" s="56" t="str">
        <f>VLOOKUP(K14884,'Base -Receita-Despesa'!$B:$AS,1,FALSE)</f>
        <v>Serviços</v>
      </c>
    </row>
    <row r="14885" spans="1:12" x14ac:dyDescent="0.3">
      <c r="A14885" s="286" t="str">
        <f t="shared" si="464"/>
        <v>2019</v>
      </c>
      <c r="B14885" s="205" t="s">
        <v>679</v>
      </c>
      <c r="C14885" s="205" t="s">
        <v>680</v>
      </c>
      <c r="D14885" s="72" t="str">
        <f t="shared" si="465"/>
        <v>dez/2019</v>
      </c>
      <c r="E14885" s="206">
        <v>43819</v>
      </c>
      <c r="F14885" s="205">
        <v>28053</v>
      </c>
      <c r="G14885" s="205" t="s">
        <v>284</v>
      </c>
      <c r="H14885" s="207" t="s">
        <v>2040</v>
      </c>
      <c r="I14885" s="207" t="s">
        <v>249</v>
      </c>
      <c r="J14885" s="208">
        <v>-13802.3</v>
      </c>
      <c r="K14885" s="79" t="str">
        <f>IFERROR(IFERROR(VLOOKUP(I14885,'DE-PARA'!B:D,3,0),VLOOKUP(I14885,'DE-PARA'!C:D,2,0)),"NÃO ENCONTRADO")</f>
        <v>Materiais</v>
      </c>
      <c r="L14885" s="56" t="str">
        <f>VLOOKUP(K14885,'Base -Receita-Despesa'!$B:$AS,1,FALSE)</f>
        <v>Materiais</v>
      </c>
    </row>
    <row r="14886" spans="1:12" x14ac:dyDescent="0.3">
      <c r="A14886" s="286" t="str">
        <f t="shared" si="464"/>
        <v>2019</v>
      </c>
      <c r="B14886" s="205" t="s">
        <v>679</v>
      </c>
      <c r="C14886" s="205" t="s">
        <v>680</v>
      </c>
      <c r="D14886" s="72" t="str">
        <f t="shared" si="465"/>
        <v>dez/2019</v>
      </c>
      <c r="E14886" s="206">
        <v>43819</v>
      </c>
      <c r="F14886" s="205" t="s">
        <v>209</v>
      </c>
      <c r="G14886" s="205" t="s">
        <v>284</v>
      </c>
      <c r="H14886" s="207" t="s">
        <v>295</v>
      </c>
      <c r="I14886" s="207" t="s">
        <v>130</v>
      </c>
      <c r="J14886" s="207">
        <v>-9.5</v>
      </c>
      <c r="K14886" s="79" t="str">
        <f>IFERROR(IFERROR(VLOOKUP(I14886,'DE-PARA'!B:D,3,0),VLOOKUP(I14886,'DE-PARA'!C:D,2,0)),"NÃO ENCONTRADO")</f>
        <v>Outras Saídas</v>
      </c>
      <c r="L14886" s="56" t="str">
        <f>VLOOKUP(K14886,'Base -Receita-Despesa'!$B:$AS,1,FALSE)</f>
        <v>Outras Saídas</v>
      </c>
    </row>
    <row r="14887" spans="1:12" x14ac:dyDescent="0.3">
      <c r="A14887" s="286" t="str">
        <f t="shared" si="464"/>
        <v>2019</v>
      </c>
      <c r="B14887" s="205" t="s">
        <v>679</v>
      </c>
      <c r="C14887" s="205" t="s">
        <v>680</v>
      </c>
      <c r="D14887" s="72" t="str">
        <f t="shared" si="465"/>
        <v>dez/2019</v>
      </c>
      <c r="E14887" s="206">
        <v>43819</v>
      </c>
      <c r="F14887" s="205" t="s">
        <v>209</v>
      </c>
      <c r="G14887" s="205" t="s">
        <v>284</v>
      </c>
      <c r="H14887" s="207" t="s">
        <v>295</v>
      </c>
      <c r="I14887" s="207" t="s">
        <v>130</v>
      </c>
      <c r="J14887" s="207">
        <v>-9.5</v>
      </c>
      <c r="K14887" s="79" t="str">
        <f>IFERROR(IFERROR(VLOOKUP(I14887,'DE-PARA'!B:D,3,0),VLOOKUP(I14887,'DE-PARA'!C:D,2,0)),"NÃO ENCONTRADO")</f>
        <v>Outras Saídas</v>
      </c>
      <c r="L14887" s="56" t="str">
        <f>VLOOKUP(K14887,'Base -Receita-Despesa'!$B:$AS,1,FALSE)</f>
        <v>Outras Saídas</v>
      </c>
    </row>
    <row r="14888" spans="1:12" x14ac:dyDescent="0.3">
      <c r="A14888" s="286" t="str">
        <f t="shared" si="464"/>
        <v>2019</v>
      </c>
      <c r="B14888" s="205" t="s">
        <v>679</v>
      </c>
      <c r="C14888" s="205" t="s">
        <v>680</v>
      </c>
      <c r="D14888" s="72" t="str">
        <f t="shared" si="465"/>
        <v>dez/2019</v>
      </c>
      <c r="E14888" s="206">
        <v>43819</v>
      </c>
      <c r="F14888" s="205" t="s">
        <v>513</v>
      </c>
      <c r="G14888" s="205" t="s">
        <v>284</v>
      </c>
      <c r="H14888" s="207" t="s">
        <v>203</v>
      </c>
      <c r="I14888" s="207" t="s">
        <v>289</v>
      </c>
      <c r="J14888" s="208">
        <v>30362.639999999999</v>
      </c>
      <c r="K14888" s="79" t="str">
        <f>IFERROR(IFERROR(VLOOKUP(I14888,'DE-PARA'!B:D,3,0),VLOOKUP(I14888,'DE-PARA'!C:D,2,0)),"NÃO ENCONTRADO")</f>
        <v>Entrada Conta Aplicação (+)</v>
      </c>
      <c r="L14888" s="56" t="str">
        <f>VLOOKUP(K14888,'Base -Receita-Despesa'!$B:$AS,1,FALSE)</f>
        <v>ENTRADA CONTA APLICAÇÃO (+)</v>
      </c>
    </row>
    <row r="14889" spans="1:12" x14ac:dyDescent="0.3">
      <c r="A14889" s="286" t="str">
        <f t="shared" si="464"/>
        <v>2019</v>
      </c>
      <c r="B14889" s="205" t="s">
        <v>681</v>
      </c>
      <c r="C14889" s="205" t="s">
        <v>680</v>
      </c>
      <c r="D14889" s="72" t="str">
        <f t="shared" si="465"/>
        <v>dez/2019</v>
      </c>
      <c r="E14889" s="206">
        <v>43822</v>
      </c>
      <c r="F14889" s="205" t="s">
        <v>200</v>
      </c>
      <c r="G14889" s="205" t="s">
        <v>284</v>
      </c>
      <c r="H14889" s="207" t="s">
        <v>1875</v>
      </c>
      <c r="I14889" s="207" t="s">
        <v>123</v>
      </c>
      <c r="J14889" s="208">
        <v>-221174.99</v>
      </c>
      <c r="K14889" s="79" t="str">
        <f>IFERROR(IFERROR(VLOOKUP(I14889,'DE-PARA'!B:D,3,0),VLOOKUP(I14889,'DE-PARA'!C:D,2,0)),"NÃO ENCONTRADO")</f>
        <v>TEV – Transferências Entre Contas (Entradas)</v>
      </c>
      <c r="L14889" s="56" t="str">
        <f>VLOOKUP(K14889,'Base -Receita-Despesa'!$B:$AS,1,FALSE)</f>
        <v>TEV – Transferências Entre Contas (Entradas)</v>
      </c>
    </row>
    <row r="14890" spans="1:12" x14ac:dyDescent="0.3">
      <c r="A14890" s="286" t="str">
        <f t="shared" si="464"/>
        <v>2019</v>
      </c>
      <c r="B14890" s="205" t="s">
        <v>681</v>
      </c>
      <c r="C14890" s="205" t="s">
        <v>680</v>
      </c>
      <c r="D14890" s="72" t="str">
        <f t="shared" si="465"/>
        <v>dez/2019</v>
      </c>
      <c r="E14890" s="206">
        <v>43822</v>
      </c>
      <c r="F14890" s="205" t="s">
        <v>513</v>
      </c>
      <c r="G14890" s="205" t="s">
        <v>284</v>
      </c>
      <c r="H14890" s="207" t="s">
        <v>203</v>
      </c>
      <c r="I14890" s="207" t="s">
        <v>289</v>
      </c>
      <c r="J14890" s="207">
        <v>0.01</v>
      </c>
      <c r="K14890" s="79" t="str">
        <f>IFERROR(IFERROR(VLOOKUP(I14890,'DE-PARA'!B:D,3,0),VLOOKUP(I14890,'DE-PARA'!C:D,2,0)),"NÃO ENCONTRADO")</f>
        <v>Entrada Conta Aplicação (+)</v>
      </c>
      <c r="L14890" s="56" t="str">
        <f>VLOOKUP(K14890,'Base -Receita-Despesa'!$B:$AS,1,FALSE)</f>
        <v>ENTRADA CONTA APLICAÇÃO (+)</v>
      </c>
    </row>
    <row r="14891" spans="1:12" x14ac:dyDescent="0.3">
      <c r="A14891" s="286" t="str">
        <f t="shared" si="464"/>
        <v>2019</v>
      </c>
      <c r="B14891" s="205" t="s">
        <v>679</v>
      </c>
      <c r="C14891" s="205" t="s">
        <v>680</v>
      </c>
      <c r="D14891" s="72" t="str">
        <f t="shared" si="465"/>
        <v>dez/2019</v>
      </c>
      <c r="E14891" s="206">
        <v>43822</v>
      </c>
      <c r="F14891" s="205" t="s">
        <v>200</v>
      </c>
      <c r="G14891" s="205" t="s">
        <v>284</v>
      </c>
      <c r="H14891" s="207" t="s">
        <v>1875</v>
      </c>
      <c r="I14891" s="207" t="s">
        <v>123</v>
      </c>
      <c r="J14891" s="208">
        <v>221174.99</v>
      </c>
      <c r="K14891" s="79" t="str">
        <f>IFERROR(IFERROR(VLOOKUP(I14891,'DE-PARA'!B:D,3,0),VLOOKUP(I14891,'DE-PARA'!C:D,2,0)),"NÃO ENCONTRADO")</f>
        <v>TEV – Transferências Entre Contas (Entradas)</v>
      </c>
      <c r="L14891" s="56" t="str">
        <f>VLOOKUP(K14891,'Base -Receita-Despesa'!$B:$AS,1,FALSE)</f>
        <v>TEV – Transferências Entre Contas (Entradas)</v>
      </c>
    </row>
    <row r="14892" spans="1:12" x14ac:dyDescent="0.3">
      <c r="A14892" s="286" t="str">
        <f t="shared" si="464"/>
        <v>2019</v>
      </c>
      <c r="B14892" s="205" t="s">
        <v>679</v>
      </c>
      <c r="C14892" s="205" t="s">
        <v>680</v>
      </c>
      <c r="D14892" s="72" t="str">
        <f t="shared" si="465"/>
        <v>dez/2019</v>
      </c>
      <c r="E14892" s="206">
        <v>43822</v>
      </c>
      <c r="F14892" s="205">
        <v>7011305</v>
      </c>
      <c r="G14892" s="205" t="s">
        <v>284</v>
      </c>
      <c r="H14892" s="207" t="s">
        <v>216</v>
      </c>
      <c r="I14892" s="207" t="s">
        <v>135</v>
      </c>
      <c r="J14892" s="208">
        <v>-2905.41</v>
      </c>
      <c r="K14892" s="79" t="str">
        <f>IFERROR(IFERROR(VLOOKUP(I14892,'DE-PARA'!B:D,3,0),VLOOKUP(I14892,'DE-PARA'!C:D,2,0)),"NÃO ENCONTRADO")</f>
        <v>Concessionárias (água, luz e telefone)</v>
      </c>
      <c r="L14892" s="56" t="str">
        <f>VLOOKUP(K14892,'Base -Receita-Despesa'!$B:$AS,1,FALSE)</f>
        <v>Concessionárias (água, luz e telefone)</v>
      </c>
    </row>
    <row r="14893" spans="1:12" x14ac:dyDescent="0.3">
      <c r="A14893" s="286" t="str">
        <f t="shared" si="464"/>
        <v>2019</v>
      </c>
      <c r="B14893" s="205" t="s">
        <v>679</v>
      </c>
      <c r="C14893" s="205" t="s">
        <v>680</v>
      </c>
      <c r="D14893" s="72" t="str">
        <f t="shared" si="465"/>
        <v>dez/2019</v>
      </c>
      <c r="E14893" s="206">
        <v>43822</v>
      </c>
      <c r="F14893" s="205">
        <v>18527</v>
      </c>
      <c r="G14893" s="205" t="s">
        <v>284</v>
      </c>
      <c r="H14893" s="207" t="s">
        <v>1011</v>
      </c>
      <c r="I14893" s="207" t="s">
        <v>137</v>
      </c>
      <c r="J14893" s="208">
        <v>-2740.59</v>
      </c>
      <c r="K14893" s="79" t="str">
        <f>IFERROR(IFERROR(VLOOKUP(I14893,'DE-PARA'!B:D,3,0),VLOOKUP(I14893,'DE-PARA'!C:D,2,0)),"NÃO ENCONTRADO")</f>
        <v>Materiais</v>
      </c>
      <c r="L14893" s="56" t="str">
        <f>VLOOKUP(K14893,'Base -Receita-Despesa'!$B:$AS,1,FALSE)</f>
        <v>Materiais</v>
      </c>
    </row>
    <row r="14894" spans="1:12" x14ac:dyDescent="0.3">
      <c r="A14894" s="286" t="str">
        <f t="shared" si="464"/>
        <v>2019</v>
      </c>
      <c r="B14894" s="205" t="s">
        <v>679</v>
      </c>
      <c r="C14894" s="205" t="s">
        <v>680</v>
      </c>
      <c r="D14894" s="72" t="str">
        <f t="shared" si="465"/>
        <v>dez/2019</v>
      </c>
      <c r="E14894" s="206">
        <v>43822</v>
      </c>
      <c r="F14894" s="205">
        <v>339239</v>
      </c>
      <c r="G14894" s="205" t="s">
        <v>284</v>
      </c>
      <c r="H14894" s="207" t="s">
        <v>143</v>
      </c>
      <c r="I14894" s="207" t="s">
        <v>244</v>
      </c>
      <c r="J14894" s="207">
        <v>-479</v>
      </c>
      <c r="K14894" s="79" t="str">
        <f>IFERROR(IFERROR(VLOOKUP(I14894,'DE-PARA'!B:D,3,0),VLOOKUP(I14894,'DE-PARA'!C:D,2,0)),"NÃO ENCONTRADO")</f>
        <v>Materiais</v>
      </c>
      <c r="L14894" s="56" t="str">
        <f>VLOOKUP(K14894,'Base -Receita-Despesa'!$B:$AS,1,FALSE)</f>
        <v>Materiais</v>
      </c>
    </row>
    <row r="14895" spans="1:12" x14ac:dyDescent="0.3">
      <c r="A14895" s="286" t="str">
        <f t="shared" si="464"/>
        <v>2019</v>
      </c>
      <c r="B14895" s="205" t="s">
        <v>679</v>
      </c>
      <c r="C14895" s="205" t="s">
        <v>680</v>
      </c>
      <c r="D14895" s="72" t="str">
        <f t="shared" si="465"/>
        <v>dez/2019</v>
      </c>
      <c r="E14895" s="206">
        <v>43822</v>
      </c>
      <c r="F14895" s="205">
        <v>339238</v>
      </c>
      <c r="G14895" s="205" t="s">
        <v>284</v>
      </c>
      <c r="H14895" s="207" t="s">
        <v>143</v>
      </c>
      <c r="I14895" s="207" t="s">
        <v>244</v>
      </c>
      <c r="J14895" s="208">
        <v>-4430.6000000000004</v>
      </c>
      <c r="K14895" s="79" t="str">
        <f>IFERROR(IFERROR(VLOOKUP(I14895,'DE-PARA'!B:D,3,0),VLOOKUP(I14895,'DE-PARA'!C:D,2,0)),"NÃO ENCONTRADO")</f>
        <v>Materiais</v>
      </c>
      <c r="L14895" s="56" t="str">
        <f>VLOOKUP(K14895,'Base -Receita-Despesa'!$B:$AS,1,FALSE)</f>
        <v>Materiais</v>
      </c>
    </row>
    <row r="14896" spans="1:12" x14ac:dyDescent="0.3">
      <c r="A14896" s="286" t="str">
        <f t="shared" si="464"/>
        <v>2019</v>
      </c>
      <c r="B14896" s="205" t="s">
        <v>679</v>
      </c>
      <c r="C14896" s="205" t="s">
        <v>680</v>
      </c>
      <c r="D14896" s="72" t="str">
        <f t="shared" si="465"/>
        <v>dez/2019</v>
      </c>
      <c r="E14896" s="206">
        <v>43822</v>
      </c>
      <c r="F14896" s="205">
        <v>122</v>
      </c>
      <c r="G14896" s="205" t="s">
        <v>2615</v>
      </c>
      <c r="H14896" s="207" t="s">
        <v>2519</v>
      </c>
      <c r="I14896" s="207" t="s">
        <v>134</v>
      </c>
      <c r="J14896" s="208">
        <v>-5000</v>
      </c>
      <c r="K14896" s="79" t="str">
        <f>IFERROR(IFERROR(VLOOKUP(I14896,'DE-PARA'!B:D,3,0),VLOOKUP(I14896,'DE-PARA'!C:D,2,0)),"NÃO ENCONTRADO")</f>
        <v>Serviços</v>
      </c>
      <c r="L14896" s="56" t="str">
        <f>VLOOKUP(K14896,'Base -Receita-Despesa'!$B:$AS,1,FALSE)</f>
        <v>Serviços</v>
      </c>
    </row>
    <row r="14897" spans="1:12" x14ac:dyDescent="0.3">
      <c r="A14897" s="286" t="str">
        <f t="shared" si="464"/>
        <v>2019</v>
      </c>
      <c r="B14897" s="205" t="s">
        <v>679</v>
      </c>
      <c r="C14897" s="205" t="s">
        <v>680</v>
      </c>
      <c r="D14897" s="72" t="str">
        <f t="shared" si="465"/>
        <v>dez/2019</v>
      </c>
      <c r="E14897" s="206">
        <v>43822</v>
      </c>
      <c r="F14897" s="205">
        <v>14613</v>
      </c>
      <c r="G14897" s="205" t="s">
        <v>284</v>
      </c>
      <c r="H14897" s="207" t="s">
        <v>2016</v>
      </c>
      <c r="I14897" s="207" t="s">
        <v>246</v>
      </c>
      <c r="J14897" s="208">
        <v>-3584.06</v>
      </c>
      <c r="K14897" s="79" t="str">
        <f>IFERROR(IFERROR(VLOOKUP(I14897,'DE-PARA'!B:D,3,0),VLOOKUP(I14897,'DE-PARA'!C:D,2,0)),"NÃO ENCONTRADO")</f>
        <v>Materiais</v>
      </c>
      <c r="L14897" s="56" t="str">
        <f>VLOOKUP(K14897,'Base -Receita-Despesa'!$B:$AS,1,FALSE)</f>
        <v>Materiais</v>
      </c>
    </row>
    <row r="14898" spans="1:12" x14ac:dyDescent="0.3">
      <c r="A14898" s="286" t="str">
        <f t="shared" si="464"/>
        <v>2019</v>
      </c>
      <c r="B14898" s="205" t="s">
        <v>679</v>
      </c>
      <c r="C14898" s="205" t="s">
        <v>680</v>
      </c>
      <c r="D14898" s="72" t="str">
        <f t="shared" si="465"/>
        <v>dez/2019</v>
      </c>
      <c r="E14898" s="206">
        <v>43822</v>
      </c>
      <c r="F14898" s="205">
        <v>14613</v>
      </c>
      <c r="G14898" s="205" t="s">
        <v>284</v>
      </c>
      <c r="H14898" s="207" t="s">
        <v>2016</v>
      </c>
      <c r="I14898" s="207" t="s">
        <v>189</v>
      </c>
      <c r="J14898" s="207">
        <v>-388.6</v>
      </c>
      <c r="K14898" s="79" t="str">
        <f>IFERROR(IFERROR(VLOOKUP(I14898,'DE-PARA'!B:D,3,0),VLOOKUP(I14898,'DE-PARA'!C:D,2,0)),"NÃO ENCONTRADO")</f>
        <v>Outras Saídas</v>
      </c>
      <c r="L14898" s="56" t="str">
        <f>VLOOKUP(K14898,'Base -Receita-Despesa'!$B:$AS,1,FALSE)</f>
        <v>Outras Saídas</v>
      </c>
    </row>
    <row r="14899" spans="1:12" x14ac:dyDescent="0.3">
      <c r="A14899" s="286" t="str">
        <f t="shared" si="464"/>
        <v>2019</v>
      </c>
      <c r="B14899" s="205" t="s">
        <v>679</v>
      </c>
      <c r="C14899" s="205" t="s">
        <v>680</v>
      </c>
      <c r="D14899" s="72" t="str">
        <f t="shared" si="465"/>
        <v>dez/2019</v>
      </c>
      <c r="E14899" s="206">
        <v>43822</v>
      </c>
      <c r="F14899" s="205">
        <v>14717</v>
      </c>
      <c r="G14899" s="205" t="s">
        <v>284</v>
      </c>
      <c r="H14899" s="207" t="s">
        <v>2016</v>
      </c>
      <c r="I14899" s="207" t="s">
        <v>246</v>
      </c>
      <c r="J14899" s="207">
        <v>-898</v>
      </c>
      <c r="K14899" s="79" t="str">
        <f>IFERROR(IFERROR(VLOOKUP(I14899,'DE-PARA'!B:D,3,0),VLOOKUP(I14899,'DE-PARA'!C:D,2,0)),"NÃO ENCONTRADO")</f>
        <v>Materiais</v>
      </c>
      <c r="L14899" s="56" t="str">
        <f>VLOOKUP(K14899,'Base -Receita-Despesa'!$B:$AS,1,FALSE)</f>
        <v>Materiais</v>
      </c>
    </row>
    <row r="14900" spans="1:12" x14ac:dyDescent="0.3">
      <c r="A14900" s="286" t="str">
        <f t="shared" si="464"/>
        <v>2019</v>
      </c>
      <c r="B14900" s="205" t="s">
        <v>679</v>
      </c>
      <c r="C14900" s="205" t="s">
        <v>680</v>
      </c>
      <c r="D14900" s="72" t="str">
        <f t="shared" si="465"/>
        <v>dez/2019</v>
      </c>
      <c r="E14900" s="206">
        <v>43822</v>
      </c>
      <c r="F14900" s="205">
        <v>14717</v>
      </c>
      <c r="G14900" s="205" t="s">
        <v>284</v>
      </c>
      <c r="H14900" s="207" t="s">
        <v>2016</v>
      </c>
      <c r="I14900" s="207" t="s">
        <v>189</v>
      </c>
      <c r="J14900" s="207">
        <v>-115.25</v>
      </c>
      <c r="K14900" s="79" t="str">
        <f>IFERROR(IFERROR(VLOOKUP(I14900,'DE-PARA'!B:D,3,0),VLOOKUP(I14900,'DE-PARA'!C:D,2,0)),"NÃO ENCONTRADO")</f>
        <v>Outras Saídas</v>
      </c>
      <c r="L14900" s="56" t="str">
        <f>VLOOKUP(K14900,'Base -Receita-Despesa'!$B:$AS,1,FALSE)</f>
        <v>Outras Saídas</v>
      </c>
    </row>
    <row r="14901" spans="1:12" x14ac:dyDescent="0.3">
      <c r="A14901" s="286" t="str">
        <f t="shared" si="464"/>
        <v>2019</v>
      </c>
      <c r="B14901" s="205" t="s">
        <v>679</v>
      </c>
      <c r="C14901" s="205" t="s">
        <v>680</v>
      </c>
      <c r="D14901" s="72" t="str">
        <f t="shared" si="465"/>
        <v>dez/2019</v>
      </c>
      <c r="E14901" s="206">
        <v>43822</v>
      </c>
      <c r="F14901" s="205">
        <v>14613</v>
      </c>
      <c r="G14901" s="205" t="s">
        <v>284</v>
      </c>
      <c r="H14901" s="207" t="s">
        <v>2016</v>
      </c>
      <c r="I14901" s="207" t="s">
        <v>246</v>
      </c>
      <c r="J14901" s="208">
        <v>-3584.06</v>
      </c>
      <c r="K14901" s="79" t="str">
        <f>IFERROR(IFERROR(VLOOKUP(I14901,'DE-PARA'!B:D,3,0),VLOOKUP(I14901,'DE-PARA'!C:D,2,0)),"NÃO ENCONTRADO")</f>
        <v>Materiais</v>
      </c>
      <c r="L14901" s="56" t="str">
        <f>VLOOKUP(K14901,'Base -Receita-Despesa'!$B:$AS,1,FALSE)</f>
        <v>Materiais</v>
      </c>
    </row>
    <row r="14902" spans="1:12" x14ac:dyDescent="0.3">
      <c r="A14902" s="286" t="str">
        <f t="shared" si="464"/>
        <v>2019</v>
      </c>
      <c r="B14902" s="205" t="s">
        <v>679</v>
      </c>
      <c r="C14902" s="205" t="s">
        <v>680</v>
      </c>
      <c r="D14902" s="72" t="str">
        <f t="shared" si="465"/>
        <v>dez/2019</v>
      </c>
      <c r="E14902" s="206">
        <v>43822</v>
      </c>
      <c r="F14902" s="205">
        <v>14613</v>
      </c>
      <c r="G14902" s="205" t="s">
        <v>284</v>
      </c>
      <c r="H14902" s="207" t="s">
        <v>2016</v>
      </c>
      <c r="I14902" s="207" t="s">
        <v>189</v>
      </c>
      <c r="J14902" s="207">
        <v>-443.46</v>
      </c>
      <c r="K14902" s="79" t="str">
        <f>IFERROR(IFERROR(VLOOKUP(I14902,'DE-PARA'!B:D,3,0),VLOOKUP(I14902,'DE-PARA'!C:D,2,0)),"NÃO ENCONTRADO")</f>
        <v>Outras Saídas</v>
      </c>
      <c r="L14902" s="56" t="str">
        <f>VLOOKUP(K14902,'Base -Receita-Despesa'!$B:$AS,1,FALSE)</f>
        <v>Outras Saídas</v>
      </c>
    </row>
    <row r="14903" spans="1:12" x14ac:dyDescent="0.3">
      <c r="A14903" s="286" t="str">
        <f t="shared" ref="A14903:A14966" si="466">IF(K14903="NÃO ENCONTRADO",0,RIGHT(D14903,4))</f>
        <v>2019</v>
      </c>
      <c r="B14903" s="205" t="s">
        <v>679</v>
      </c>
      <c r="C14903" s="205" t="s">
        <v>680</v>
      </c>
      <c r="D14903" s="72" t="str">
        <f t="shared" si="465"/>
        <v>dez/2019</v>
      </c>
      <c r="E14903" s="206">
        <v>43822</v>
      </c>
      <c r="F14903" s="205">
        <v>984</v>
      </c>
      <c r="G14903" s="205" t="s">
        <v>284</v>
      </c>
      <c r="H14903" s="207" t="s">
        <v>2182</v>
      </c>
      <c r="I14903" s="207" t="s">
        <v>265</v>
      </c>
      <c r="J14903" s="208">
        <v>-3328.93</v>
      </c>
      <c r="K14903" s="79" t="str">
        <f>IFERROR(IFERROR(VLOOKUP(I14903,'DE-PARA'!B:D,3,0),VLOOKUP(I14903,'DE-PARA'!C:D,2,0)),"NÃO ENCONTRADO")</f>
        <v>Despesas com Viagens</v>
      </c>
      <c r="L14903" s="56" t="str">
        <f>VLOOKUP(K14903,'Base -Receita-Despesa'!$B:$AS,1,FALSE)</f>
        <v>Despesas com Viagens</v>
      </c>
    </row>
    <row r="14904" spans="1:12" x14ac:dyDescent="0.3">
      <c r="A14904" s="286" t="str">
        <f t="shared" si="466"/>
        <v>2019</v>
      </c>
      <c r="B14904" s="205" t="s">
        <v>679</v>
      </c>
      <c r="C14904" s="205" t="s">
        <v>680</v>
      </c>
      <c r="D14904" s="72" t="str">
        <f t="shared" si="465"/>
        <v>dez/2019</v>
      </c>
      <c r="E14904" s="206">
        <v>43822</v>
      </c>
      <c r="F14904" s="205" t="s">
        <v>209</v>
      </c>
      <c r="G14904" s="205" t="s">
        <v>284</v>
      </c>
      <c r="H14904" s="207" t="s">
        <v>295</v>
      </c>
      <c r="I14904" s="207" t="s">
        <v>130</v>
      </c>
      <c r="J14904" s="207">
        <v>-9.5</v>
      </c>
      <c r="K14904" s="79" t="str">
        <f>IFERROR(IFERROR(VLOOKUP(I14904,'DE-PARA'!B:D,3,0),VLOOKUP(I14904,'DE-PARA'!C:D,2,0)),"NÃO ENCONTRADO")</f>
        <v>Outras Saídas</v>
      </c>
      <c r="L14904" s="56" t="str">
        <f>VLOOKUP(K14904,'Base -Receita-Despesa'!$B:$AS,1,FALSE)</f>
        <v>Outras Saídas</v>
      </c>
    </row>
    <row r="14905" spans="1:12" x14ac:dyDescent="0.3">
      <c r="A14905" s="286" t="str">
        <f t="shared" si="466"/>
        <v>2019</v>
      </c>
      <c r="B14905" s="205" t="s">
        <v>679</v>
      </c>
      <c r="C14905" s="205" t="s">
        <v>680</v>
      </c>
      <c r="D14905" s="72" t="str">
        <f t="shared" si="465"/>
        <v>dez/2019</v>
      </c>
      <c r="E14905" s="206">
        <v>43822</v>
      </c>
      <c r="F14905" s="205" t="s">
        <v>209</v>
      </c>
      <c r="G14905" s="205" t="s">
        <v>284</v>
      </c>
      <c r="H14905" s="207" t="s">
        <v>295</v>
      </c>
      <c r="I14905" s="207" t="s">
        <v>130</v>
      </c>
      <c r="J14905" s="207">
        <v>-9.5</v>
      </c>
      <c r="K14905" s="79" t="str">
        <f>IFERROR(IFERROR(VLOOKUP(I14905,'DE-PARA'!B:D,3,0),VLOOKUP(I14905,'DE-PARA'!C:D,2,0)),"NÃO ENCONTRADO")</f>
        <v>Outras Saídas</v>
      </c>
      <c r="L14905" s="56" t="str">
        <f>VLOOKUP(K14905,'Base -Receita-Despesa'!$B:$AS,1,FALSE)</f>
        <v>Outras Saídas</v>
      </c>
    </row>
    <row r="14906" spans="1:12" x14ac:dyDescent="0.3">
      <c r="A14906" s="286" t="str">
        <f t="shared" si="466"/>
        <v>2019</v>
      </c>
      <c r="B14906" s="205" t="s">
        <v>679</v>
      </c>
      <c r="C14906" s="205" t="s">
        <v>680</v>
      </c>
      <c r="D14906" s="72" t="str">
        <f t="shared" si="465"/>
        <v>dez/2019</v>
      </c>
      <c r="E14906" s="206">
        <v>43822</v>
      </c>
      <c r="F14906" s="205" t="s">
        <v>209</v>
      </c>
      <c r="G14906" s="205" t="s">
        <v>284</v>
      </c>
      <c r="H14906" s="207" t="s">
        <v>295</v>
      </c>
      <c r="I14906" s="207" t="s">
        <v>130</v>
      </c>
      <c r="J14906" s="207">
        <v>-9.5</v>
      </c>
      <c r="K14906" s="79" t="str">
        <f>IFERROR(IFERROR(VLOOKUP(I14906,'DE-PARA'!B:D,3,0),VLOOKUP(I14906,'DE-PARA'!C:D,2,0)),"NÃO ENCONTRADO")</f>
        <v>Outras Saídas</v>
      </c>
      <c r="L14906" s="56" t="str">
        <f>VLOOKUP(K14906,'Base -Receita-Despesa'!$B:$AS,1,FALSE)</f>
        <v>Outras Saídas</v>
      </c>
    </row>
    <row r="14907" spans="1:12" x14ac:dyDescent="0.3">
      <c r="A14907" s="286" t="str">
        <f t="shared" si="466"/>
        <v>2019</v>
      </c>
      <c r="B14907" s="205" t="s">
        <v>679</v>
      </c>
      <c r="C14907" s="205" t="s">
        <v>680</v>
      </c>
      <c r="D14907" s="72" t="str">
        <f t="shared" si="465"/>
        <v>dez/2019</v>
      </c>
      <c r="E14907" s="206">
        <v>43823</v>
      </c>
      <c r="F14907" s="205">
        <v>500741</v>
      </c>
      <c r="G14907" s="205" t="s">
        <v>284</v>
      </c>
      <c r="H14907" s="207" t="s">
        <v>2396</v>
      </c>
      <c r="I14907" s="207" t="s">
        <v>118</v>
      </c>
      <c r="J14907" s="208">
        <v>-3593.25</v>
      </c>
      <c r="K14907" s="79" t="str">
        <f>IFERROR(IFERROR(VLOOKUP(I14907,'DE-PARA'!B:D,3,0),VLOOKUP(I14907,'DE-PARA'!C:D,2,0)),"NÃO ENCONTRADO")</f>
        <v>Serviços</v>
      </c>
      <c r="L14907" s="56" t="str">
        <f>VLOOKUP(K14907,'Base -Receita-Despesa'!$B:$AS,1,FALSE)</f>
        <v>Serviços</v>
      </c>
    </row>
    <row r="14908" spans="1:12" x14ac:dyDescent="0.3">
      <c r="A14908" s="286" t="str">
        <f t="shared" si="466"/>
        <v>2019</v>
      </c>
      <c r="B14908" s="205" t="s">
        <v>679</v>
      </c>
      <c r="C14908" s="205" t="s">
        <v>680</v>
      </c>
      <c r="D14908" s="72" t="str">
        <f t="shared" si="465"/>
        <v>dez/2019</v>
      </c>
      <c r="E14908" s="206">
        <v>43826</v>
      </c>
      <c r="F14908" s="205">
        <v>2.82242200011269E+16</v>
      </c>
      <c r="G14908" s="205" t="s">
        <v>284</v>
      </c>
      <c r="H14908" s="207" t="s">
        <v>2616</v>
      </c>
      <c r="I14908" s="207" t="s">
        <v>188</v>
      </c>
      <c r="J14908" s="207">
        <v>-41</v>
      </c>
      <c r="K14908" s="79" t="str">
        <f>IFERROR(IFERROR(VLOOKUP(I14908,'DE-PARA'!B:D,3,0),VLOOKUP(I14908,'DE-PARA'!C:D,2,0)),"NÃO ENCONTRADO")</f>
        <v>Tributos, Taxas e Contribuições</v>
      </c>
      <c r="L14908" s="56" t="str">
        <f>VLOOKUP(K14908,'Base -Receita-Despesa'!$B:$AS,1,FALSE)</f>
        <v>Tributos, Taxas e Contribuições</v>
      </c>
    </row>
    <row r="14909" spans="1:12" x14ac:dyDescent="0.3">
      <c r="A14909" s="286" t="str">
        <f t="shared" si="466"/>
        <v>2019</v>
      </c>
      <c r="B14909" s="205" t="s">
        <v>679</v>
      </c>
      <c r="C14909" s="205" t="s">
        <v>680</v>
      </c>
      <c r="D14909" s="72" t="str">
        <f t="shared" si="465"/>
        <v>dez/2019</v>
      </c>
      <c r="E14909" s="206">
        <v>43826</v>
      </c>
      <c r="F14909" s="205" t="s">
        <v>577</v>
      </c>
      <c r="G14909" s="205" t="s">
        <v>284</v>
      </c>
      <c r="H14909" s="207" t="s">
        <v>758</v>
      </c>
      <c r="I14909" s="207" t="s">
        <v>126</v>
      </c>
      <c r="J14909" s="208">
        <v>-2077.94</v>
      </c>
      <c r="K14909" s="79" t="str">
        <f>IFERROR(IFERROR(VLOOKUP(I14909,'DE-PARA'!B:D,3,0),VLOOKUP(I14909,'DE-PARA'!C:D,2,0)),"NÃO ENCONTRADO")</f>
        <v>Rescisões Trabalhistas</v>
      </c>
      <c r="L14909" s="56" t="str">
        <f>VLOOKUP(K14909,'Base -Receita-Despesa'!$B:$AS,1,FALSE)</f>
        <v>Rescisões Trabalhistas</v>
      </c>
    </row>
    <row r="14910" spans="1:12" x14ac:dyDescent="0.3">
      <c r="A14910" s="286" t="str">
        <f t="shared" si="466"/>
        <v>2019</v>
      </c>
      <c r="B14910" s="205" t="s">
        <v>679</v>
      </c>
      <c r="C14910" s="205" t="s">
        <v>680</v>
      </c>
      <c r="D14910" s="72" t="str">
        <f t="shared" si="465"/>
        <v>dez/2019</v>
      </c>
      <c r="E14910" s="206">
        <v>43826</v>
      </c>
      <c r="F14910" s="205" t="s">
        <v>127</v>
      </c>
      <c r="G14910" s="205" t="s">
        <v>284</v>
      </c>
      <c r="H14910" s="207" t="s">
        <v>2617</v>
      </c>
      <c r="I14910" s="207" t="s">
        <v>128</v>
      </c>
      <c r="J14910" s="208">
        <v>-2397.75</v>
      </c>
      <c r="K14910" s="79" t="str">
        <f>IFERROR(IFERROR(VLOOKUP(I14910,'DE-PARA'!B:D,3,0),VLOOKUP(I14910,'DE-PARA'!C:D,2,0)),"NÃO ENCONTRADO")</f>
        <v>Pessoal</v>
      </c>
      <c r="L14910" s="56" t="str">
        <f>VLOOKUP(K14910,'Base -Receita-Despesa'!$B:$AS,1,FALSE)</f>
        <v>Pessoal</v>
      </c>
    </row>
    <row r="14911" spans="1:12" x14ac:dyDescent="0.3">
      <c r="A14911" s="286" t="str">
        <f t="shared" si="466"/>
        <v>2019</v>
      </c>
      <c r="B14911" s="205" t="s">
        <v>679</v>
      </c>
      <c r="C14911" s="205" t="s">
        <v>680</v>
      </c>
      <c r="D14911" s="72" t="str">
        <f t="shared" si="465"/>
        <v>dez/2019</v>
      </c>
      <c r="E14911" s="206">
        <v>43826</v>
      </c>
      <c r="F14911" s="205" t="s">
        <v>209</v>
      </c>
      <c r="G14911" s="205" t="s">
        <v>284</v>
      </c>
      <c r="H14911" s="207" t="s">
        <v>295</v>
      </c>
      <c r="I14911" s="207" t="s">
        <v>130</v>
      </c>
      <c r="J14911" s="207">
        <v>-9.5</v>
      </c>
      <c r="K14911" s="79" t="str">
        <f>IFERROR(IFERROR(VLOOKUP(I14911,'DE-PARA'!B:D,3,0),VLOOKUP(I14911,'DE-PARA'!C:D,2,0)),"NÃO ENCONTRADO")</f>
        <v>Outras Saídas</v>
      </c>
      <c r="L14911" s="56" t="str">
        <f>VLOOKUP(K14911,'Base -Receita-Despesa'!$B:$AS,1,FALSE)</f>
        <v>Outras Saídas</v>
      </c>
    </row>
    <row r="14912" spans="1:12" x14ac:dyDescent="0.3">
      <c r="A14912" s="286" t="str">
        <f t="shared" si="466"/>
        <v>2019</v>
      </c>
      <c r="B14912" s="205" t="s">
        <v>679</v>
      </c>
      <c r="C14912" s="205" t="s">
        <v>680</v>
      </c>
      <c r="D14912" s="72" t="str">
        <f t="shared" si="465"/>
        <v>dez/2019</v>
      </c>
      <c r="E14912" s="206">
        <v>43826</v>
      </c>
      <c r="F14912" s="205" t="s">
        <v>127</v>
      </c>
      <c r="G14912" s="205" t="s">
        <v>284</v>
      </c>
      <c r="H14912" s="207" t="s">
        <v>816</v>
      </c>
      <c r="I14912" s="207" t="s">
        <v>128</v>
      </c>
      <c r="J14912" s="208">
        <v>-1715.72</v>
      </c>
      <c r="K14912" s="79" t="str">
        <f>IFERROR(IFERROR(VLOOKUP(I14912,'DE-PARA'!B:D,3,0),VLOOKUP(I14912,'DE-PARA'!C:D,2,0)),"NÃO ENCONTRADO")</f>
        <v>Pessoal</v>
      </c>
      <c r="L14912" s="56" t="str">
        <f>VLOOKUP(K14912,'Base -Receita-Despesa'!$B:$AS,1,FALSE)</f>
        <v>Pessoal</v>
      </c>
    </row>
    <row r="14913" spans="1:16" x14ac:dyDescent="0.3">
      <c r="A14913" s="286" t="str">
        <f t="shared" si="466"/>
        <v>2019</v>
      </c>
      <c r="B14913" s="205" t="s">
        <v>679</v>
      </c>
      <c r="C14913" s="205" t="s">
        <v>680</v>
      </c>
      <c r="D14913" s="72" t="str">
        <f t="shared" si="465"/>
        <v>dez/2019</v>
      </c>
      <c r="E14913" s="206">
        <v>43826</v>
      </c>
      <c r="F14913" s="205" t="s">
        <v>127</v>
      </c>
      <c r="G14913" s="205" t="s">
        <v>284</v>
      </c>
      <c r="H14913" s="207" t="s">
        <v>886</v>
      </c>
      <c r="I14913" s="207" t="s">
        <v>128</v>
      </c>
      <c r="J14913" s="208">
        <v>-2586.15</v>
      </c>
      <c r="K14913" s="79" t="str">
        <f>IFERROR(IFERROR(VLOOKUP(I14913,'DE-PARA'!B:D,3,0),VLOOKUP(I14913,'DE-PARA'!C:D,2,0)),"NÃO ENCONTRADO")</f>
        <v>Pessoal</v>
      </c>
      <c r="L14913" s="56" t="str">
        <f>VLOOKUP(K14913,'Base -Receita-Despesa'!$B:$AS,1,FALSE)</f>
        <v>Pessoal</v>
      </c>
    </row>
    <row r="14914" spans="1:16" x14ac:dyDescent="0.3">
      <c r="A14914" s="286" t="str">
        <f t="shared" si="466"/>
        <v>2019</v>
      </c>
      <c r="B14914" s="205" t="s">
        <v>679</v>
      </c>
      <c r="C14914" s="205" t="s">
        <v>680</v>
      </c>
      <c r="D14914" s="72" t="str">
        <f t="shared" si="465"/>
        <v>dez/2019</v>
      </c>
      <c r="E14914" s="206">
        <v>43826</v>
      </c>
      <c r="F14914" s="205" t="s">
        <v>127</v>
      </c>
      <c r="G14914" s="205" t="s">
        <v>284</v>
      </c>
      <c r="H14914" s="207" t="s">
        <v>1042</v>
      </c>
      <c r="I14914" s="207" t="s">
        <v>128</v>
      </c>
      <c r="J14914" s="208">
        <v>-2560.39</v>
      </c>
      <c r="K14914" s="79" t="str">
        <f>IFERROR(IFERROR(VLOOKUP(I14914,'DE-PARA'!B:D,3,0),VLOOKUP(I14914,'DE-PARA'!C:D,2,0)),"NÃO ENCONTRADO")</f>
        <v>Pessoal</v>
      </c>
      <c r="L14914" s="56" t="str">
        <f>VLOOKUP(K14914,'Base -Receita-Despesa'!$B:$AS,1,FALSE)</f>
        <v>Pessoal</v>
      </c>
    </row>
    <row r="14915" spans="1:16" x14ac:dyDescent="0.3">
      <c r="A14915" s="286" t="str">
        <f t="shared" si="466"/>
        <v>2019</v>
      </c>
      <c r="B14915" s="205" t="s">
        <v>679</v>
      </c>
      <c r="C14915" s="205" t="s">
        <v>680</v>
      </c>
      <c r="D14915" s="72" t="str">
        <f t="shared" si="465"/>
        <v>dez/2019</v>
      </c>
      <c r="E14915" s="206">
        <v>43826</v>
      </c>
      <c r="F14915" s="205" t="s">
        <v>127</v>
      </c>
      <c r="G14915" s="205" t="s">
        <v>284</v>
      </c>
      <c r="H14915" s="207" t="s">
        <v>799</v>
      </c>
      <c r="I14915" s="207" t="s">
        <v>128</v>
      </c>
      <c r="J14915" s="208">
        <v>-2389.5500000000002</v>
      </c>
      <c r="K14915" s="79" t="str">
        <f>IFERROR(IFERROR(VLOOKUP(I14915,'DE-PARA'!B:D,3,0),VLOOKUP(I14915,'DE-PARA'!C:D,2,0)),"NÃO ENCONTRADO")</f>
        <v>Pessoal</v>
      </c>
      <c r="L14915" s="56" t="str">
        <f>VLOOKUP(K14915,'Base -Receita-Despesa'!$B:$AS,1,FALSE)</f>
        <v>Pessoal</v>
      </c>
    </row>
    <row r="14916" spans="1:16" x14ac:dyDescent="0.3">
      <c r="A14916" s="286" t="str">
        <f t="shared" si="466"/>
        <v>2019</v>
      </c>
      <c r="B14916" s="205" t="s">
        <v>679</v>
      </c>
      <c r="C14916" s="205" t="s">
        <v>680</v>
      </c>
      <c r="D14916" s="72" t="str">
        <f t="shared" ref="D14916:D14979" si="467">TEXT(E14916,"mmm/aaaa")</f>
        <v>dez/2019</v>
      </c>
      <c r="E14916" s="206">
        <v>43826</v>
      </c>
      <c r="F14916" s="205" t="s">
        <v>127</v>
      </c>
      <c r="G14916" s="205" t="s">
        <v>284</v>
      </c>
      <c r="H14916" s="207" t="s">
        <v>1043</v>
      </c>
      <c r="I14916" s="207" t="s">
        <v>128</v>
      </c>
      <c r="J14916" s="208">
        <v>-2902.39</v>
      </c>
      <c r="K14916" s="79" t="str">
        <f>IFERROR(IFERROR(VLOOKUP(I14916,'DE-PARA'!B:D,3,0),VLOOKUP(I14916,'DE-PARA'!C:D,2,0)),"NÃO ENCONTRADO")</f>
        <v>Pessoal</v>
      </c>
      <c r="L14916" s="56" t="str">
        <f>VLOOKUP(K14916,'Base -Receita-Despesa'!$B:$AS,1,FALSE)</f>
        <v>Pessoal</v>
      </c>
    </row>
    <row r="14917" spans="1:16" x14ac:dyDescent="0.3">
      <c r="A14917" s="286" t="str">
        <f t="shared" si="466"/>
        <v>2019</v>
      </c>
      <c r="B14917" s="205" t="s">
        <v>679</v>
      </c>
      <c r="C14917" s="205" t="s">
        <v>680</v>
      </c>
      <c r="D14917" s="72" t="str">
        <f t="shared" si="467"/>
        <v>dez/2019</v>
      </c>
      <c r="E14917" s="206">
        <v>43826</v>
      </c>
      <c r="F14917" s="205" t="s">
        <v>127</v>
      </c>
      <c r="G14917" s="205" t="s">
        <v>284</v>
      </c>
      <c r="H14917" s="207" t="s">
        <v>836</v>
      </c>
      <c r="I14917" s="207" t="s">
        <v>128</v>
      </c>
      <c r="J14917" s="208">
        <v>-1574.5</v>
      </c>
      <c r="K14917" s="79" t="str">
        <f>IFERROR(IFERROR(VLOOKUP(I14917,'DE-PARA'!B:D,3,0),VLOOKUP(I14917,'DE-PARA'!C:D,2,0)),"NÃO ENCONTRADO")</f>
        <v>Pessoal</v>
      </c>
      <c r="L14917" s="56" t="str">
        <f>VLOOKUP(K14917,'Base -Receita-Despesa'!$B:$AS,1,FALSE)</f>
        <v>Pessoal</v>
      </c>
    </row>
    <row r="14918" spans="1:16" x14ac:dyDescent="0.3">
      <c r="A14918" s="286" t="str">
        <f t="shared" si="466"/>
        <v>2019</v>
      </c>
      <c r="B14918" s="205" t="s">
        <v>679</v>
      </c>
      <c r="C14918" s="205" t="s">
        <v>680</v>
      </c>
      <c r="D14918" s="72" t="str">
        <f t="shared" si="467"/>
        <v>dez/2019</v>
      </c>
      <c r="E14918" s="206">
        <v>43826</v>
      </c>
      <c r="F14918" s="205" t="s">
        <v>127</v>
      </c>
      <c r="G14918" s="205" t="s">
        <v>284</v>
      </c>
      <c r="H14918" s="207" t="s">
        <v>757</v>
      </c>
      <c r="I14918" s="207" t="s">
        <v>128</v>
      </c>
      <c r="J14918" s="208">
        <v>-2578.5500000000002</v>
      </c>
      <c r="K14918" s="79" t="str">
        <f>IFERROR(IFERROR(VLOOKUP(I14918,'DE-PARA'!B:D,3,0),VLOOKUP(I14918,'DE-PARA'!C:D,2,0)),"NÃO ENCONTRADO")</f>
        <v>Pessoal</v>
      </c>
      <c r="L14918" s="56" t="str">
        <f>VLOOKUP(K14918,'Base -Receita-Despesa'!$B:$AS,1,FALSE)</f>
        <v>Pessoal</v>
      </c>
    </row>
    <row r="14919" spans="1:16" x14ac:dyDescent="0.3">
      <c r="A14919" s="286" t="str">
        <f t="shared" si="466"/>
        <v>2019</v>
      </c>
      <c r="B14919" s="205" t="s">
        <v>679</v>
      </c>
      <c r="C14919" s="205" t="s">
        <v>680</v>
      </c>
      <c r="D14919" s="72" t="str">
        <f t="shared" si="467"/>
        <v>dez/2019</v>
      </c>
      <c r="E14919" s="206">
        <v>43826</v>
      </c>
      <c r="F14919" s="205" t="s">
        <v>127</v>
      </c>
      <c r="G14919" s="205" t="s">
        <v>284</v>
      </c>
      <c r="H14919" s="207" t="s">
        <v>2618</v>
      </c>
      <c r="I14919" s="207" t="s">
        <v>128</v>
      </c>
      <c r="J14919" s="208">
        <v>-1557.42</v>
      </c>
      <c r="K14919" s="79" t="str">
        <f>IFERROR(IFERROR(VLOOKUP(I14919,'DE-PARA'!B:D,3,0),VLOOKUP(I14919,'DE-PARA'!C:D,2,0)),"NÃO ENCONTRADO")</f>
        <v>Pessoal</v>
      </c>
      <c r="L14919" s="56" t="str">
        <f>VLOOKUP(K14919,'Base -Receita-Despesa'!$B:$AS,1,FALSE)</f>
        <v>Pessoal</v>
      </c>
    </row>
    <row r="14920" spans="1:16" x14ac:dyDescent="0.3">
      <c r="A14920" s="286" t="str">
        <f t="shared" si="466"/>
        <v>2019</v>
      </c>
      <c r="B14920" s="205" t="s">
        <v>679</v>
      </c>
      <c r="C14920" s="205" t="s">
        <v>680</v>
      </c>
      <c r="D14920" s="72" t="str">
        <f t="shared" si="467"/>
        <v>dez/2019</v>
      </c>
      <c r="E14920" s="206">
        <v>43826</v>
      </c>
      <c r="F14920" s="205" t="s">
        <v>127</v>
      </c>
      <c r="G14920" s="205" t="s">
        <v>284</v>
      </c>
      <c r="H14920" s="207" t="s">
        <v>710</v>
      </c>
      <c r="I14920" s="207" t="s">
        <v>128</v>
      </c>
      <c r="J14920" s="208">
        <v>-3572.03</v>
      </c>
      <c r="K14920" s="79" t="str">
        <f>IFERROR(IFERROR(VLOOKUP(I14920,'DE-PARA'!B:D,3,0),VLOOKUP(I14920,'DE-PARA'!C:D,2,0)),"NÃO ENCONTRADO")</f>
        <v>Pessoal</v>
      </c>
      <c r="L14920" s="56" t="str">
        <f>VLOOKUP(K14920,'Base -Receita-Despesa'!$B:$AS,1,FALSE)</f>
        <v>Pessoal</v>
      </c>
    </row>
    <row r="14921" spans="1:16" x14ac:dyDescent="0.3">
      <c r="A14921" s="286" t="str">
        <f t="shared" si="466"/>
        <v>2019</v>
      </c>
      <c r="B14921" s="205" t="s">
        <v>679</v>
      </c>
      <c r="C14921" s="205" t="s">
        <v>680</v>
      </c>
      <c r="D14921" s="72" t="str">
        <f t="shared" si="467"/>
        <v>dez/2019</v>
      </c>
      <c r="E14921" s="206">
        <v>43826</v>
      </c>
      <c r="F14921" s="205" t="s">
        <v>127</v>
      </c>
      <c r="G14921" s="205" t="s">
        <v>284</v>
      </c>
      <c r="H14921" s="207" t="s">
        <v>811</v>
      </c>
      <c r="I14921" s="207" t="s">
        <v>128</v>
      </c>
      <c r="J14921" s="208">
        <v>-1779.46</v>
      </c>
      <c r="K14921" s="79" t="str">
        <f>IFERROR(IFERROR(VLOOKUP(I14921,'DE-PARA'!B:D,3,0),VLOOKUP(I14921,'DE-PARA'!C:D,2,0)),"NÃO ENCONTRADO")</f>
        <v>Pessoal</v>
      </c>
      <c r="L14921" s="56" t="str">
        <f>VLOOKUP(K14921,'Base -Receita-Despesa'!$B:$AS,1,FALSE)</f>
        <v>Pessoal</v>
      </c>
    </row>
    <row r="14922" spans="1:16" x14ac:dyDescent="0.3">
      <c r="A14922" s="286" t="str">
        <f t="shared" si="466"/>
        <v>2019</v>
      </c>
      <c r="B14922" s="205" t="s">
        <v>679</v>
      </c>
      <c r="C14922" s="205" t="s">
        <v>680</v>
      </c>
      <c r="D14922" s="72" t="str">
        <f t="shared" si="467"/>
        <v>dez/2019</v>
      </c>
      <c r="E14922" s="206">
        <v>43826</v>
      </c>
      <c r="F14922" s="205" t="s">
        <v>127</v>
      </c>
      <c r="G14922" s="205" t="s">
        <v>284</v>
      </c>
      <c r="H14922" s="207" t="s">
        <v>861</v>
      </c>
      <c r="I14922" s="207" t="s">
        <v>128</v>
      </c>
      <c r="J14922" s="208">
        <v>-2578.5500000000002</v>
      </c>
      <c r="K14922" s="79" t="str">
        <f>IFERROR(IFERROR(VLOOKUP(I14922,'DE-PARA'!B:D,3,0),VLOOKUP(I14922,'DE-PARA'!C:D,2,0)),"NÃO ENCONTRADO")</f>
        <v>Pessoal</v>
      </c>
      <c r="L14922" s="56" t="str">
        <f>VLOOKUP(K14922,'Base -Receita-Despesa'!$B:$AS,1,FALSE)</f>
        <v>Pessoal</v>
      </c>
    </row>
    <row r="14923" spans="1:16" x14ac:dyDescent="0.3">
      <c r="A14923" s="286" t="str">
        <f t="shared" si="466"/>
        <v>2019</v>
      </c>
      <c r="B14923" s="205" t="s">
        <v>679</v>
      </c>
      <c r="C14923" s="205" t="s">
        <v>680</v>
      </c>
      <c r="D14923" s="72" t="str">
        <f t="shared" si="467"/>
        <v>dez/2019</v>
      </c>
      <c r="E14923" s="206">
        <v>43826</v>
      </c>
      <c r="F14923" s="205" t="s">
        <v>127</v>
      </c>
      <c r="G14923" s="205" t="s">
        <v>284</v>
      </c>
      <c r="H14923" s="207" t="s">
        <v>726</v>
      </c>
      <c r="I14923" s="207" t="s">
        <v>128</v>
      </c>
      <c r="J14923" s="208">
        <v>-3240.24</v>
      </c>
      <c r="K14923" s="79" t="str">
        <f>IFERROR(IFERROR(VLOOKUP(I14923,'DE-PARA'!B:D,3,0),VLOOKUP(I14923,'DE-PARA'!C:D,2,0)),"NÃO ENCONTRADO")</f>
        <v>Pessoal</v>
      </c>
      <c r="L14923" s="56" t="str">
        <f>VLOOKUP(K14923,'Base -Receita-Despesa'!$B:$AS,1,FALSE)</f>
        <v>Pessoal</v>
      </c>
    </row>
    <row r="14924" spans="1:16" x14ac:dyDescent="0.3">
      <c r="A14924" s="286" t="str">
        <f t="shared" si="466"/>
        <v>2019</v>
      </c>
      <c r="B14924" s="205" t="s">
        <v>679</v>
      </c>
      <c r="C14924" s="205" t="s">
        <v>680</v>
      </c>
      <c r="D14924" s="72" t="str">
        <f t="shared" si="467"/>
        <v>dez/2019</v>
      </c>
      <c r="E14924" s="206">
        <v>43826</v>
      </c>
      <c r="F14924" s="205" t="s">
        <v>127</v>
      </c>
      <c r="G14924" s="205" t="s">
        <v>284</v>
      </c>
      <c r="H14924" s="207" t="s">
        <v>851</v>
      </c>
      <c r="I14924" s="207" t="s">
        <v>128</v>
      </c>
      <c r="J14924" s="208">
        <v>-1455.85</v>
      </c>
      <c r="K14924" s="79" t="str">
        <f>IFERROR(IFERROR(VLOOKUP(I14924,'DE-PARA'!B:D,3,0),VLOOKUP(I14924,'DE-PARA'!C:D,2,0)),"NÃO ENCONTRADO")</f>
        <v>Pessoal</v>
      </c>
      <c r="L14924" s="56" t="str">
        <f>VLOOKUP(K14924,'Base -Receita-Despesa'!$B:$AS,1,FALSE)</f>
        <v>Pessoal</v>
      </c>
    </row>
    <row r="14925" spans="1:16" x14ac:dyDescent="0.3">
      <c r="A14925" s="286" t="str">
        <f t="shared" si="466"/>
        <v>2019</v>
      </c>
      <c r="B14925" s="205" t="s">
        <v>679</v>
      </c>
      <c r="C14925" s="205" t="s">
        <v>680</v>
      </c>
      <c r="D14925" s="72" t="str">
        <f t="shared" si="467"/>
        <v>dez/2019</v>
      </c>
      <c r="E14925" s="206">
        <v>43826</v>
      </c>
      <c r="F14925" s="205" t="s">
        <v>127</v>
      </c>
      <c r="G14925" s="205" t="s">
        <v>284</v>
      </c>
      <c r="H14925" s="207" t="s">
        <v>803</v>
      </c>
      <c r="I14925" s="207" t="s">
        <v>128</v>
      </c>
      <c r="J14925" s="208">
        <v>-2181.52</v>
      </c>
      <c r="K14925" s="79" t="str">
        <f>IFERROR(IFERROR(VLOOKUP(I14925,'DE-PARA'!B:D,3,0),VLOOKUP(I14925,'DE-PARA'!C:D,2,0)),"NÃO ENCONTRADO")</f>
        <v>Pessoal</v>
      </c>
      <c r="L14925" s="56" t="str">
        <f>VLOOKUP(K14925,'Base -Receita-Despesa'!$B:$AS,1,FALSE)</f>
        <v>Pessoal</v>
      </c>
    </row>
    <row r="14926" spans="1:16" x14ac:dyDescent="0.3">
      <c r="A14926" s="286" t="str">
        <f t="shared" si="466"/>
        <v>2019</v>
      </c>
      <c r="B14926" s="205" t="s">
        <v>679</v>
      </c>
      <c r="C14926" s="205" t="s">
        <v>680</v>
      </c>
      <c r="D14926" s="72" t="str">
        <f t="shared" si="467"/>
        <v>dez/2019</v>
      </c>
      <c r="E14926" s="206">
        <v>43829</v>
      </c>
      <c r="F14926" s="205" t="s">
        <v>210</v>
      </c>
      <c r="G14926" s="205" t="s">
        <v>284</v>
      </c>
      <c r="H14926" s="207" t="s">
        <v>2619</v>
      </c>
      <c r="I14926" s="207" t="s">
        <v>139</v>
      </c>
      <c r="J14926" s="207">
        <v>21.81</v>
      </c>
      <c r="K14926" s="79" t="str">
        <f>IFERROR(IFERROR(VLOOKUP(I14926,'DE-PARA'!B:D,3,0),VLOOKUP(I14926,'DE-PARA'!C:D,2,0)),"NÃO ENCONTRADO")</f>
        <v>Outras Saídas</v>
      </c>
      <c r="L14926" s="56" t="str">
        <f>VLOOKUP(K14926,'Base -Receita-Despesa'!$B:$AS,1,FALSE)</f>
        <v>Outras Saídas</v>
      </c>
    </row>
    <row r="14927" spans="1:16" x14ac:dyDescent="0.3">
      <c r="A14927" s="286" t="str">
        <f t="shared" si="466"/>
        <v>2019</v>
      </c>
      <c r="B14927" s="205" t="s">
        <v>681</v>
      </c>
      <c r="C14927" s="205" t="s">
        <v>680</v>
      </c>
      <c r="D14927" s="72" t="str">
        <f t="shared" si="467"/>
        <v>dez/2019</v>
      </c>
      <c r="E14927" s="206">
        <v>43830</v>
      </c>
      <c r="F14927" s="205" t="s">
        <v>170</v>
      </c>
      <c r="G14927" s="205" t="s">
        <v>284</v>
      </c>
      <c r="H14927" s="207" t="s">
        <v>2620</v>
      </c>
      <c r="I14927" s="207" t="s">
        <v>227</v>
      </c>
      <c r="J14927" s="207">
        <v>-344.93</v>
      </c>
      <c r="K14927" s="79" t="str">
        <f>IFERROR(IFERROR(VLOOKUP(I14927,'DE-PARA'!B:D,3,0),VLOOKUP(I14927,'DE-PARA'!C:D,2,0)),"NÃO ENCONTRADO")</f>
        <v>Rendimentos sobre Aplicações Financeiras</v>
      </c>
      <c r="L14927" s="56" t="str">
        <f>VLOOKUP(K14927,'Base -Receita-Despesa'!$B:$AS,1,FALSE)</f>
        <v>Rendimentos sobre Aplicações Financeiras</v>
      </c>
    </row>
    <row r="14928" spans="1:16" x14ac:dyDescent="0.3">
      <c r="A14928" s="286" t="str">
        <f t="shared" si="466"/>
        <v>2019</v>
      </c>
      <c r="B14928" s="205" t="s">
        <v>679</v>
      </c>
      <c r="C14928" s="205" t="s">
        <v>680</v>
      </c>
      <c r="D14928" s="72" t="str">
        <f t="shared" si="467"/>
        <v>dez/2019</v>
      </c>
      <c r="E14928" s="206">
        <v>43830</v>
      </c>
      <c r="F14928" s="205" t="s">
        <v>170</v>
      </c>
      <c r="G14928" s="205" t="s">
        <v>284</v>
      </c>
      <c r="H14928" s="207" t="s">
        <v>2620</v>
      </c>
      <c r="I14928" s="207" t="s">
        <v>227</v>
      </c>
      <c r="J14928" s="208">
        <v>1388.14</v>
      </c>
      <c r="K14928" s="79" t="str">
        <f>IFERROR(IFERROR(VLOOKUP(I14928,'DE-PARA'!B:D,3,0),VLOOKUP(I14928,'DE-PARA'!C:D,2,0)),"NÃO ENCONTRADO")</f>
        <v>Rendimentos sobre Aplicações Financeiras</v>
      </c>
      <c r="L14928" s="56" t="str">
        <f>VLOOKUP(K14928,'Base -Receita-Despesa'!$B:$AS,1,FALSE)</f>
        <v>Rendimentos sobre Aplicações Financeiras</v>
      </c>
      <c r="P14928" s="271" t="s">
        <v>1869</v>
      </c>
    </row>
    <row r="14929" spans="1:12" x14ac:dyDescent="0.3">
      <c r="A14929" s="286" t="str">
        <f t="shared" si="466"/>
        <v>2020</v>
      </c>
      <c r="B14929" s="205" t="s">
        <v>679</v>
      </c>
      <c r="C14929" s="205" t="s">
        <v>680</v>
      </c>
      <c r="D14929" s="72" t="str">
        <f t="shared" si="467"/>
        <v>jan/2020</v>
      </c>
      <c r="E14929" s="206">
        <v>43832</v>
      </c>
      <c r="F14929" s="205" t="s">
        <v>209</v>
      </c>
      <c r="G14929" s="205" t="s">
        <v>284</v>
      </c>
      <c r="H14929" s="207" t="s">
        <v>295</v>
      </c>
      <c r="I14929" s="207" t="s">
        <v>130</v>
      </c>
      <c r="J14929" s="207">
        <v>-22.26</v>
      </c>
      <c r="K14929" s="79" t="str">
        <f>IFERROR(IFERROR(VLOOKUP(I14929,'DE-PARA'!B:D,3,0),VLOOKUP(I14929,'DE-PARA'!C:D,2,0)),"NÃO ENCONTRADO")</f>
        <v>Outras Saídas</v>
      </c>
      <c r="L14929" s="56" t="str">
        <f>VLOOKUP(K14929,'Base -Receita-Despesa'!$B:$AS,1,FALSE)</f>
        <v>Outras Saídas</v>
      </c>
    </row>
    <row r="14930" spans="1:12" x14ac:dyDescent="0.3">
      <c r="A14930" s="286" t="str">
        <f t="shared" si="466"/>
        <v>2020</v>
      </c>
      <c r="B14930" s="205" t="s">
        <v>679</v>
      </c>
      <c r="C14930" s="205" t="s">
        <v>680</v>
      </c>
      <c r="D14930" s="72" t="str">
        <f t="shared" si="467"/>
        <v>jan/2020</v>
      </c>
      <c r="E14930" s="206">
        <v>43833</v>
      </c>
      <c r="F14930" s="205" t="s">
        <v>540</v>
      </c>
      <c r="G14930" s="205" t="s">
        <v>284</v>
      </c>
      <c r="H14930" s="207" t="s">
        <v>2622</v>
      </c>
      <c r="I14930" s="207" t="s">
        <v>126</v>
      </c>
      <c r="J14930" s="208">
        <v>-6155.82</v>
      </c>
      <c r="K14930" s="79" t="str">
        <f>IFERROR(IFERROR(VLOOKUP(I14930,'DE-PARA'!B:D,3,0),VLOOKUP(I14930,'DE-PARA'!C:D,2,0)),"NÃO ENCONTRADO")</f>
        <v>Rescisões Trabalhistas</v>
      </c>
      <c r="L14930" s="56" t="str">
        <f>VLOOKUP(K14930,'Base -Receita-Despesa'!$B:$AS,1,FALSE)</f>
        <v>Rescisões Trabalhistas</v>
      </c>
    </row>
    <row r="14931" spans="1:12" x14ac:dyDescent="0.3">
      <c r="A14931" s="286" t="str">
        <f t="shared" si="466"/>
        <v>2020</v>
      </c>
      <c r="B14931" s="205" t="s">
        <v>679</v>
      </c>
      <c r="C14931" s="205" t="s">
        <v>680</v>
      </c>
      <c r="D14931" s="72" t="str">
        <f t="shared" si="467"/>
        <v>jan/2020</v>
      </c>
      <c r="E14931" s="206">
        <v>43833</v>
      </c>
      <c r="F14931" s="205" t="s">
        <v>540</v>
      </c>
      <c r="G14931" s="205" t="s">
        <v>284</v>
      </c>
      <c r="H14931" s="207" t="s">
        <v>2073</v>
      </c>
      <c r="I14931" s="207" t="s">
        <v>126</v>
      </c>
      <c r="J14931" s="208">
        <v>-1313.64</v>
      </c>
      <c r="K14931" s="79" t="str">
        <f>IFERROR(IFERROR(VLOOKUP(I14931,'DE-PARA'!B:D,3,0),VLOOKUP(I14931,'DE-PARA'!C:D,2,0)),"NÃO ENCONTRADO")</f>
        <v>Rescisões Trabalhistas</v>
      </c>
      <c r="L14931" s="56" t="str">
        <f>VLOOKUP(K14931,'Base -Receita-Despesa'!$B:$AS,1,FALSE)</f>
        <v>Rescisões Trabalhistas</v>
      </c>
    </row>
    <row r="14932" spans="1:12" x14ac:dyDescent="0.3">
      <c r="A14932" s="286" t="str">
        <f t="shared" si="466"/>
        <v>2020</v>
      </c>
      <c r="B14932" s="205" t="s">
        <v>679</v>
      </c>
      <c r="C14932" s="205" t="s">
        <v>680</v>
      </c>
      <c r="D14932" s="72" t="str">
        <f t="shared" si="467"/>
        <v>jan/2020</v>
      </c>
      <c r="E14932" s="206">
        <v>43833</v>
      </c>
      <c r="F14932" s="205" t="s">
        <v>1658</v>
      </c>
      <c r="G14932" s="205" t="s">
        <v>284</v>
      </c>
      <c r="H14932" s="207" t="s">
        <v>2622</v>
      </c>
      <c r="I14932" s="207" t="s">
        <v>126</v>
      </c>
      <c r="J14932" s="207">
        <v>-517.37</v>
      </c>
      <c r="K14932" s="79" t="str">
        <f>IFERROR(IFERROR(VLOOKUP(I14932,'DE-PARA'!B:D,3,0),VLOOKUP(I14932,'DE-PARA'!C:D,2,0)),"NÃO ENCONTRADO")</f>
        <v>Rescisões Trabalhistas</v>
      </c>
      <c r="L14932" s="56" t="str">
        <f>VLOOKUP(K14932,'Base -Receita-Despesa'!$B:$AS,1,FALSE)</f>
        <v>Rescisões Trabalhistas</v>
      </c>
    </row>
    <row r="14933" spans="1:12" x14ac:dyDescent="0.3">
      <c r="A14933" s="286" t="str">
        <f t="shared" si="466"/>
        <v>2020</v>
      </c>
      <c r="B14933" s="205" t="s">
        <v>679</v>
      </c>
      <c r="C14933" s="205" t="s">
        <v>680</v>
      </c>
      <c r="D14933" s="72" t="str">
        <f t="shared" si="467"/>
        <v>jan/2020</v>
      </c>
      <c r="E14933" s="206">
        <v>43836</v>
      </c>
      <c r="F14933" s="205" t="s">
        <v>210</v>
      </c>
      <c r="G14933" s="205" t="s">
        <v>284</v>
      </c>
      <c r="H14933" s="207" t="s">
        <v>2623</v>
      </c>
      <c r="I14933" s="207" t="s">
        <v>139</v>
      </c>
      <c r="J14933" s="208">
        <v>-2000</v>
      </c>
      <c r="K14933" s="79" t="str">
        <f>IFERROR(IFERROR(VLOOKUP(I14933,'DE-PARA'!B:D,3,0),VLOOKUP(I14933,'DE-PARA'!C:D,2,0)),"NÃO ENCONTRADO")</f>
        <v>Outras Saídas</v>
      </c>
      <c r="L14933" s="56" t="str">
        <f>VLOOKUP(K14933,'Base -Receita-Despesa'!$B:$AS,1,FALSE)</f>
        <v>Outras Saídas</v>
      </c>
    </row>
    <row r="14934" spans="1:12" x14ac:dyDescent="0.3">
      <c r="A14934" s="286" t="str">
        <f t="shared" si="466"/>
        <v>2020</v>
      </c>
      <c r="B14934" s="205" t="s">
        <v>679</v>
      </c>
      <c r="C14934" s="205" t="s">
        <v>680</v>
      </c>
      <c r="D14934" s="72" t="str">
        <f t="shared" si="467"/>
        <v>jan/2020</v>
      </c>
      <c r="E14934" s="206">
        <v>43837</v>
      </c>
      <c r="F14934" s="205" t="s">
        <v>131</v>
      </c>
      <c r="G14934" s="205" t="s">
        <v>284</v>
      </c>
      <c r="H14934" s="207" t="s">
        <v>2624</v>
      </c>
      <c r="I14934" s="207" t="s">
        <v>132</v>
      </c>
      <c r="J14934" s="207">
        <v>-571.32000000000005</v>
      </c>
      <c r="K14934" s="79" t="str">
        <f>IFERROR(IFERROR(VLOOKUP(I14934,'DE-PARA'!B:D,3,0),VLOOKUP(I14934,'DE-PARA'!C:D,2,0)),"NÃO ENCONTRADO")</f>
        <v>Pessoal</v>
      </c>
      <c r="L14934" s="56" t="str">
        <f>VLOOKUP(K14934,'Base -Receita-Despesa'!$B:$AS,1,FALSE)</f>
        <v>Pessoal</v>
      </c>
    </row>
    <row r="14935" spans="1:12" x14ac:dyDescent="0.3">
      <c r="A14935" s="286" t="str">
        <f t="shared" si="466"/>
        <v>2020</v>
      </c>
      <c r="B14935" s="205" t="s">
        <v>679</v>
      </c>
      <c r="C14935" s="205" t="s">
        <v>680</v>
      </c>
      <c r="D14935" s="72" t="str">
        <f t="shared" si="467"/>
        <v>jan/2020</v>
      </c>
      <c r="E14935" s="206">
        <v>43837</v>
      </c>
      <c r="F14935" s="205" t="s">
        <v>1874</v>
      </c>
      <c r="G14935" s="205" t="s">
        <v>284</v>
      </c>
      <c r="H14935" s="207" t="s">
        <v>2625</v>
      </c>
      <c r="I14935" s="207" t="s">
        <v>124</v>
      </c>
      <c r="J14935" s="207">
        <v>-40.06</v>
      </c>
      <c r="K14935" s="79" t="str">
        <f>IFERROR(IFERROR(VLOOKUP(I14935,'DE-PARA'!B:D,3,0),VLOOKUP(I14935,'DE-PARA'!C:D,2,0)),"NÃO ENCONTRADO")</f>
        <v>Encargos sobre Folha de Pagamento</v>
      </c>
      <c r="L14935" s="56" t="str">
        <f>VLOOKUP(K14935,'Base -Receita-Despesa'!$B:$AS,1,FALSE)</f>
        <v>Encargos sobre Folha de Pagamento</v>
      </c>
    </row>
    <row r="14936" spans="1:12" x14ac:dyDescent="0.3">
      <c r="A14936" s="286" t="str">
        <f t="shared" si="466"/>
        <v>2020</v>
      </c>
      <c r="B14936" s="205" t="s">
        <v>679</v>
      </c>
      <c r="C14936" s="205" t="s">
        <v>680</v>
      </c>
      <c r="D14936" s="72" t="str">
        <f t="shared" si="467"/>
        <v>jan/2020</v>
      </c>
      <c r="E14936" s="206">
        <v>43837</v>
      </c>
      <c r="F14936" s="205" t="s">
        <v>1874</v>
      </c>
      <c r="G14936" s="205" t="s">
        <v>284</v>
      </c>
      <c r="H14936" s="207" t="s">
        <v>2626</v>
      </c>
      <c r="I14936" s="207" t="s">
        <v>124</v>
      </c>
      <c r="J14936" s="208">
        <v>-75883.27</v>
      </c>
      <c r="K14936" s="79" t="str">
        <f>IFERROR(IFERROR(VLOOKUP(I14936,'DE-PARA'!B:D,3,0),VLOOKUP(I14936,'DE-PARA'!C:D,2,0)),"NÃO ENCONTRADO")</f>
        <v>Encargos sobre Folha de Pagamento</v>
      </c>
      <c r="L14936" s="56" t="str">
        <f>VLOOKUP(K14936,'Base -Receita-Despesa'!$B:$AS,1,FALSE)</f>
        <v>Encargos sobre Folha de Pagamento</v>
      </c>
    </row>
    <row r="14937" spans="1:12" x14ac:dyDescent="0.3">
      <c r="A14937" s="286" t="str">
        <f t="shared" si="466"/>
        <v>2020</v>
      </c>
      <c r="B14937" s="205" t="s">
        <v>679</v>
      </c>
      <c r="C14937" s="205" t="s">
        <v>680</v>
      </c>
      <c r="D14937" s="72" t="str">
        <f t="shared" si="467"/>
        <v>jan/2020</v>
      </c>
      <c r="E14937" s="206">
        <v>43837</v>
      </c>
      <c r="F14937" s="205">
        <v>1.26025420007028E+16</v>
      </c>
      <c r="G14937" s="205" t="s">
        <v>284</v>
      </c>
      <c r="H14937" s="207" t="s">
        <v>394</v>
      </c>
      <c r="I14937" s="207" t="s">
        <v>188</v>
      </c>
      <c r="J14937" s="207">
        <v>-155.31</v>
      </c>
      <c r="K14937" s="79" t="str">
        <f>IFERROR(IFERROR(VLOOKUP(I14937,'DE-PARA'!B:D,3,0),VLOOKUP(I14937,'DE-PARA'!C:D,2,0)),"NÃO ENCONTRADO")</f>
        <v>Tributos, Taxas e Contribuições</v>
      </c>
      <c r="L14937" s="56" t="str">
        <f>VLOOKUP(K14937,'Base -Receita-Despesa'!$B:$AS,1,FALSE)</f>
        <v>Tributos, Taxas e Contribuições</v>
      </c>
    </row>
    <row r="14938" spans="1:12" x14ac:dyDescent="0.3">
      <c r="A14938" s="286" t="str">
        <f t="shared" si="466"/>
        <v>2020</v>
      </c>
      <c r="B14938" s="205" t="s">
        <v>679</v>
      </c>
      <c r="C14938" s="205" t="s">
        <v>680</v>
      </c>
      <c r="D14938" s="72" t="str">
        <f t="shared" si="467"/>
        <v>jan/2020</v>
      </c>
      <c r="E14938" s="206">
        <v>43837</v>
      </c>
      <c r="F14938" s="205" t="s">
        <v>200</v>
      </c>
      <c r="G14938" s="205" t="s">
        <v>284</v>
      </c>
      <c r="H14938" s="207" t="s">
        <v>291</v>
      </c>
      <c r="I14938" s="207" t="s">
        <v>226</v>
      </c>
      <c r="J14938" s="208">
        <v>-124864.3</v>
      </c>
      <c r="K14938" s="79" t="str">
        <f>IFERROR(IFERROR(VLOOKUP(I14938,'DE-PARA'!B:D,3,0),VLOOKUP(I14938,'DE-PARA'!C:D,2,0)),"NÃO ENCONTRADO")</f>
        <v>Reembolso de Rateios(-)</v>
      </c>
      <c r="L14938" s="56" t="str">
        <f>VLOOKUP(K14938,'Base -Receita-Despesa'!$B:$AS,1,FALSE)</f>
        <v>Reembolso de Rateios(-)</v>
      </c>
    </row>
    <row r="14939" spans="1:12" x14ac:dyDescent="0.3">
      <c r="A14939" s="286" t="str">
        <f t="shared" si="466"/>
        <v>2020</v>
      </c>
      <c r="B14939" s="205" t="s">
        <v>679</v>
      </c>
      <c r="C14939" s="205" t="s">
        <v>680</v>
      </c>
      <c r="D14939" s="72" t="str">
        <f t="shared" si="467"/>
        <v>jan/2020</v>
      </c>
      <c r="E14939" s="206">
        <v>43837</v>
      </c>
      <c r="F14939" s="205" t="s">
        <v>131</v>
      </c>
      <c r="G14939" s="205" t="s">
        <v>284</v>
      </c>
      <c r="H14939" s="207" t="s">
        <v>2627</v>
      </c>
      <c r="I14939" s="207" t="s">
        <v>132</v>
      </c>
      <c r="J14939" s="208">
        <v>-216196.26</v>
      </c>
      <c r="K14939" s="79" t="str">
        <f>IFERROR(IFERROR(VLOOKUP(I14939,'DE-PARA'!B:D,3,0),VLOOKUP(I14939,'DE-PARA'!C:D,2,0)),"NÃO ENCONTRADO")</f>
        <v>Pessoal</v>
      </c>
      <c r="L14939" s="56" t="str">
        <f>VLOOKUP(K14939,'Base -Receita-Despesa'!$B:$AS,1,FALSE)</f>
        <v>Pessoal</v>
      </c>
    </row>
    <row r="14940" spans="1:12" x14ac:dyDescent="0.3">
      <c r="A14940" s="286" t="str">
        <f t="shared" si="466"/>
        <v>2020</v>
      </c>
      <c r="B14940" s="205" t="s">
        <v>679</v>
      </c>
      <c r="C14940" s="205" t="s">
        <v>680</v>
      </c>
      <c r="D14940" s="72" t="str">
        <f t="shared" si="467"/>
        <v>jan/2020</v>
      </c>
      <c r="E14940" s="206">
        <v>43837</v>
      </c>
      <c r="F14940" s="205" t="s">
        <v>513</v>
      </c>
      <c r="G14940" s="205" t="s">
        <v>284</v>
      </c>
      <c r="H14940" s="207" t="s">
        <v>203</v>
      </c>
      <c r="I14940" s="207" t="s">
        <v>289</v>
      </c>
      <c r="J14940" s="208">
        <v>275241.03000000003</v>
      </c>
      <c r="K14940" s="79" t="str">
        <f>IFERROR(IFERROR(VLOOKUP(I14940,'DE-PARA'!B:D,3,0),VLOOKUP(I14940,'DE-PARA'!C:D,2,0)),"NÃO ENCONTRADO")</f>
        <v>Entrada Conta Aplicação (+)</v>
      </c>
      <c r="L14940" s="56" t="str">
        <f>VLOOKUP(K14940,'Base -Receita-Despesa'!$B:$AS,1,FALSE)</f>
        <v>ENTRADA CONTA APLICAÇÃO (+)</v>
      </c>
    </row>
    <row r="14941" spans="1:12" x14ac:dyDescent="0.3">
      <c r="A14941" s="286" t="str">
        <f t="shared" si="466"/>
        <v>2020</v>
      </c>
      <c r="B14941" s="205" t="s">
        <v>679</v>
      </c>
      <c r="C14941" s="205" t="s">
        <v>680</v>
      </c>
      <c r="D14941" s="72" t="str">
        <f t="shared" si="467"/>
        <v>jan/2020</v>
      </c>
      <c r="E14941" s="206">
        <v>43838</v>
      </c>
      <c r="F14941" s="205">
        <v>1171045</v>
      </c>
      <c r="G14941" s="205" t="s">
        <v>284</v>
      </c>
      <c r="H14941" s="207" t="s">
        <v>385</v>
      </c>
      <c r="I14941" s="207" t="s">
        <v>238</v>
      </c>
      <c r="J14941" s="207">
        <v>-756.98</v>
      </c>
      <c r="K14941" s="79" t="str">
        <f>IFERROR(IFERROR(VLOOKUP(I14941,'DE-PARA'!B:D,3,0),VLOOKUP(I14941,'DE-PARA'!C:D,2,0)),"NÃO ENCONTRADO")</f>
        <v>Materiais</v>
      </c>
      <c r="L14941" s="56" t="str">
        <f>VLOOKUP(K14941,'Base -Receita-Despesa'!$B:$AS,1,FALSE)</f>
        <v>Materiais</v>
      </c>
    </row>
    <row r="14942" spans="1:12" x14ac:dyDescent="0.3">
      <c r="A14942" s="286" t="str">
        <f t="shared" si="466"/>
        <v>2020</v>
      </c>
      <c r="B14942" s="205" t="s">
        <v>679</v>
      </c>
      <c r="C14942" s="205" t="s">
        <v>680</v>
      </c>
      <c r="D14942" s="72" t="str">
        <f t="shared" si="467"/>
        <v>jan/2020</v>
      </c>
      <c r="E14942" s="206">
        <v>43838</v>
      </c>
      <c r="F14942" s="205">
        <v>40034</v>
      </c>
      <c r="G14942" s="205" t="s">
        <v>284</v>
      </c>
      <c r="H14942" s="267" t="s">
        <v>2537</v>
      </c>
      <c r="I14942" s="207" t="s">
        <v>118</v>
      </c>
      <c r="J14942" s="208">
        <v>-1076.53</v>
      </c>
      <c r="K14942" s="79" t="str">
        <f>IFERROR(IFERROR(VLOOKUP(I14942,'DE-PARA'!B:D,3,0),VLOOKUP(I14942,'DE-PARA'!C:D,2,0)),"NÃO ENCONTRADO")</f>
        <v>Serviços</v>
      </c>
      <c r="L14942" s="56" t="str">
        <f>VLOOKUP(K14942,'Base -Receita-Despesa'!$B:$AS,1,FALSE)</f>
        <v>Serviços</v>
      </c>
    </row>
    <row r="14943" spans="1:12" x14ac:dyDescent="0.3">
      <c r="A14943" s="286" t="str">
        <f t="shared" si="466"/>
        <v>2020</v>
      </c>
      <c r="B14943" s="205" t="s">
        <v>679</v>
      </c>
      <c r="C14943" s="205" t="s">
        <v>680</v>
      </c>
      <c r="D14943" s="72" t="str">
        <f t="shared" si="467"/>
        <v>jan/2020</v>
      </c>
      <c r="E14943" s="206">
        <v>43838</v>
      </c>
      <c r="F14943" s="205" t="s">
        <v>209</v>
      </c>
      <c r="G14943" s="205" t="s">
        <v>284</v>
      </c>
      <c r="H14943" s="207" t="s">
        <v>295</v>
      </c>
      <c r="I14943" s="207" t="s">
        <v>130</v>
      </c>
      <c r="J14943" s="207">
        <v>-9.5</v>
      </c>
      <c r="K14943" s="79" t="str">
        <f>IFERROR(IFERROR(VLOOKUP(I14943,'DE-PARA'!B:D,3,0),VLOOKUP(I14943,'DE-PARA'!C:D,2,0)),"NÃO ENCONTRADO")</f>
        <v>Outras Saídas</v>
      </c>
      <c r="L14943" s="56" t="str">
        <f>VLOOKUP(K14943,'Base -Receita-Despesa'!$B:$AS,1,FALSE)</f>
        <v>Outras Saídas</v>
      </c>
    </row>
    <row r="14944" spans="1:12" x14ac:dyDescent="0.3">
      <c r="A14944" s="286" t="str">
        <f t="shared" si="466"/>
        <v>2020</v>
      </c>
      <c r="B14944" s="205" t="s">
        <v>679</v>
      </c>
      <c r="C14944" s="205" t="s">
        <v>680</v>
      </c>
      <c r="D14944" s="72" t="str">
        <f t="shared" si="467"/>
        <v>jan/2020</v>
      </c>
      <c r="E14944" s="206">
        <v>43838</v>
      </c>
      <c r="F14944" s="205" t="s">
        <v>209</v>
      </c>
      <c r="G14944" s="205" t="s">
        <v>284</v>
      </c>
      <c r="H14944" s="207" t="s">
        <v>295</v>
      </c>
      <c r="I14944" s="207" t="s">
        <v>130</v>
      </c>
      <c r="J14944" s="207">
        <v>-9.5</v>
      </c>
      <c r="K14944" s="79" t="str">
        <f>IFERROR(IFERROR(VLOOKUP(I14944,'DE-PARA'!B:D,3,0),VLOOKUP(I14944,'DE-PARA'!C:D,2,0)),"NÃO ENCONTRADO")</f>
        <v>Outras Saídas</v>
      </c>
      <c r="L14944" s="56" t="str">
        <f>VLOOKUP(K14944,'Base -Receita-Despesa'!$B:$AS,1,FALSE)</f>
        <v>Outras Saídas</v>
      </c>
    </row>
    <row r="14945" spans="1:12" x14ac:dyDescent="0.3">
      <c r="A14945" s="286" t="str">
        <f t="shared" si="466"/>
        <v>2020</v>
      </c>
      <c r="B14945" s="205" t="s">
        <v>679</v>
      </c>
      <c r="C14945" s="205" t="s">
        <v>680</v>
      </c>
      <c r="D14945" s="72" t="str">
        <f t="shared" si="467"/>
        <v>jan/2020</v>
      </c>
      <c r="E14945" s="206">
        <v>43838</v>
      </c>
      <c r="F14945" s="205" t="s">
        <v>513</v>
      </c>
      <c r="G14945" s="205" t="s">
        <v>284</v>
      </c>
      <c r="H14945" s="207" t="s">
        <v>203</v>
      </c>
      <c r="I14945" s="207" t="s">
        <v>289</v>
      </c>
      <c r="J14945" s="208">
        <v>9852.51</v>
      </c>
      <c r="K14945" s="79" t="str">
        <f>IFERROR(IFERROR(VLOOKUP(I14945,'DE-PARA'!B:D,3,0),VLOOKUP(I14945,'DE-PARA'!C:D,2,0)),"NÃO ENCONTRADO")</f>
        <v>Entrada Conta Aplicação (+)</v>
      </c>
      <c r="L14945" s="56" t="str">
        <f>VLOOKUP(K14945,'Base -Receita-Despesa'!$B:$AS,1,FALSE)</f>
        <v>ENTRADA CONTA APLICAÇÃO (+)</v>
      </c>
    </row>
    <row r="14946" spans="1:12" x14ac:dyDescent="0.3">
      <c r="A14946" s="286" t="str">
        <f t="shared" si="466"/>
        <v>2020</v>
      </c>
      <c r="B14946" s="205" t="s">
        <v>679</v>
      </c>
      <c r="C14946" s="205" t="s">
        <v>680</v>
      </c>
      <c r="D14946" s="72" t="str">
        <f t="shared" si="467"/>
        <v>jan/2020</v>
      </c>
      <c r="E14946" s="206">
        <v>43838</v>
      </c>
      <c r="F14946" s="205">
        <v>38</v>
      </c>
      <c r="G14946" s="205" t="s">
        <v>284</v>
      </c>
      <c r="H14946" s="207" t="s">
        <v>2161</v>
      </c>
      <c r="I14946" s="207" t="s">
        <v>233</v>
      </c>
      <c r="J14946" s="208">
        <v>-8000</v>
      </c>
      <c r="K14946" s="79" t="str">
        <f>IFERROR(IFERROR(VLOOKUP(I14946,'DE-PARA'!B:D,3,0),VLOOKUP(I14946,'DE-PARA'!C:D,2,0)),"NÃO ENCONTRADO")</f>
        <v>Pessoal</v>
      </c>
      <c r="L14946" s="56" t="str">
        <f>VLOOKUP(K14946,'Base -Receita-Despesa'!$B:$AS,1,FALSE)</f>
        <v>Pessoal</v>
      </c>
    </row>
    <row r="14947" spans="1:12" x14ac:dyDescent="0.3">
      <c r="A14947" s="286" t="str">
        <f t="shared" si="466"/>
        <v>2020</v>
      </c>
      <c r="B14947" s="205" t="s">
        <v>679</v>
      </c>
      <c r="C14947" s="205" t="s">
        <v>680</v>
      </c>
      <c r="D14947" s="72" t="str">
        <f t="shared" si="467"/>
        <v>jan/2020</v>
      </c>
      <c r="E14947" s="206">
        <v>43839</v>
      </c>
      <c r="F14947" s="205" t="s">
        <v>209</v>
      </c>
      <c r="G14947" s="205" t="s">
        <v>284</v>
      </c>
      <c r="H14947" s="207" t="s">
        <v>133</v>
      </c>
      <c r="I14947" s="207" t="s">
        <v>130</v>
      </c>
      <c r="J14947" s="207">
        <v>-413.4</v>
      </c>
      <c r="K14947" s="79" t="str">
        <f>IFERROR(IFERROR(VLOOKUP(I14947,'DE-PARA'!B:D,3,0),VLOOKUP(I14947,'DE-PARA'!C:D,2,0)),"NÃO ENCONTRADO")</f>
        <v>Outras Saídas</v>
      </c>
      <c r="L14947" s="56" t="str">
        <f>VLOOKUP(K14947,'Base -Receita-Despesa'!$B:$AS,1,FALSE)</f>
        <v>Outras Saídas</v>
      </c>
    </row>
    <row r="14948" spans="1:12" x14ac:dyDescent="0.3">
      <c r="A14948" s="286" t="str">
        <f t="shared" si="466"/>
        <v>2020</v>
      </c>
      <c r="B14948" s="205" t="s">
        <v>679</v>
      </c>
      <c r="C14948" s="205" t="s">
        <v>680</v>
      </c>
      <c r="D14948" s="72" t="str">
        <f t="shared" si="467"/>
        <v>jan/2020</v>
      </c>
      <c r="E14948" s="206">
        <v>43839</v>
      </c>
      <c r="F14948" s="205" t="s">
        <v>513</v>
      </c>
      <c r="G14948" s="205" t="s">
        <v>284</v>
      </c>
      <c r="H14948" s="207" t="s">
        <v>203</v>
      </c>
      <c r="I14948" s="207" t="s">
        <v>289</v>
      </c>
      <c r="J14948" s="207">
        <v>413.4</v>
      </c>
      <c r="K14948" s="79" t="str">
        <f>IFERROR(IFERROR(VLOOKUP(I14948,'DE-PARA'!B:D,3,0),VLOOKUP(I14948,'DE-PARA'!C:D,2,0)),"NÃO ENCONTRADO")</f>
        <v>Entrada Conta Aplicação (+)</v>
      </c>
      <c r="L14948" s="56" t="str">
        <f>VLOOKUP(K14948,'Base -Receita-Despesa'!$B:$AS,1,FALSE)</f>
        <v>ENTRADA CONTA APLICAÇÃO (+)</v>
      </c>
    </row>
    <row r="14949" spans="1:12" x14ac:dyDescent="0.3">
      <c r="A14949" s="286" t="str">
        <f t="shared" si="466"/>
        <v>2020</v>
      </c>
      <c r="B14949" s="205" t="s">
        <v>679</v>
      </c>
      <c r="C14949" s="205" t="s">
        <v>680</v>
      </c>
      <c r="D14949" s="72" t="str">
        <f t="shared" si="467"/>
        <v>jan/2020</v>
      </c>
      <c r="E14949" s="206">
        <v>43844</v>
      </c>
      <c r="F14949" s="205" t="s">
        <v>209</v>
      </c>
      <c r="G14949" s="205" t="s">
        <v>284</v>
      </c>
      <c r="H14949" s="207" t="s">
        <v>133</v>
      </c>
      <c r="I14949" s="207" t="s">
        <v>130</v>
      </c>
      <c r="J14949" s="207">
        <v>-9.5</v>
      </c>
      <c r="K14949" s="79" t="str">
        <f>IFERROR(IFERROR(VLOOKUP(I14949,'DE-PARA'!B:D,3,0),VLOOKUP(I14949,'DE-PARA'!C:D,2,0)),"NÃO ENCONTRADO")</f>
        <v>Outras Saídas</v>
      </c>
      <c r="L14949" s="56" t="str">
        <f>VLOOKUP(K14949,'Base -Receita-Despesa'!$B:$AS,1,FALSE)</f>
        <v>Outras Saídas</v>
      </c>
    </row>
    <row r="14950" spans="1:12" x14ac:dyDescent="0.3">
      <c r="A14950" s="286" t="str">
        <f t="shared" si="466"/>
        <v>2020</v>
      </c>
      <c r="B14950" s="205" t="s">
        <v>679</v>
      </c>
      <c r="C14950" s="205" t="s">
        <v>680</v>
      </c>
      <c r="D14950" s="72" t="str">
        <f t="shared" si="467"/>
        <v>jan/2020</v>
      </c>
      <c r="E14950" s="206">
        <v>43844</v>
      </c>
      <c r="F14950" s="205" t="s">
        <v>513</v>
      </c>
      <c r="G14950" s="205" t="s">
        <v>284</v>
      </c>
      <c r="H14950" s="207" t="s">
        <v>203</v>
      </c>
      <c r="I14950" s="207" t="s">
        <v>289</v>
      </c>
      <c r="J14950" s="208">
        <v>7622.94</v>
      </c>
      <c r="K14950" s="79" t="str">
        <f>IFERROR(IFERROR(VLOOKUP(I14950,'DE-PARA'!B:D,3,0),VLOOKUP(I14950,'DE-PARA'!C:D,2,0)),"NÃO ENCONTRADO")</f>
        <v>Entrada Conta Aplicação (+)</v>
      </c>
      <c r="L14950" s="56" t="str">
        <f>VLOOKUP(K14950,'Base -Receita-Despesa'!$B:$AS,1,FALSE)</f>
        <v>ENTRADA CONTA APLICAÇÃO (+)</v>
      </c>
    </row>
    <row r="14951" spans="1:12" x14ac:dyDescent="0.3">
      <c r="A14951" s="286" t="str">
        <f t="shared" si="466"/>
        <v>2020</v>
      </c>
      <c r="B14951" s="205" t="s">
        <v>679</v>
      </c>
      <c r="C14951" s="205" t="s">
        <v>680</v>
      </c>
      <c r="D14951" s="72" t="str">
        <f t="shared" si="467"/>
        <v>jan/2020</v>
      </c>
      <c r="E14951" s="206">
        <v>43844</v>
      </c>
      <c r="F14951" s="205">
        <v>2122808</v>
      </c>
      <c r="G14951" s="205" t="s">
        <v>284</v>
      </c>
      <c r="H14951" s="207" t="s">
        <v>575</v>
      </c>
      <c r="I14951" s="207" t="s">
        <v>195</v>
      </c>
      <c r="J14951" s="207">
        <v>-380.7</v>
      </c>
      <c r="K14951" s="79" t="str">
        <f>IFERROR(IFERROR(VLOOKUP(I14951,'DE-PARA'!B:D,3,0),VLOOKUP(I14951,'DE-PARA'!C:D,2,0)),"NÃO ENCONTRADO")</f>
        <v>Pessoal</v>
      </c>
      <c r="L14951" s="56" t="str">
        <f>VLOOKUP(K14951,'Base -Receita-Despesa'!$B:$AS,1,FALSE)</f>
        <v>Pessoal</v>
      </c>
    </row>
    <row r="14952" spans="1:12" x14ac:dyDescent="0.3">
      <c r="A14952" s="286" t="str">
        <f t="shared" si="466"/>
        <v>2020</v>
      </c>
      <c r="B14952" s="205" t="s">
        <v>679</v>
      </c>
      <c r="C14952" s="205" t="s">
        <v>680</v>
      </c>
      <c r="D14952" s="72" t="str">
        <f t="shared" si="467"/>
        <v>jan/2020</v>
      </c>
      <c r="E14952" s="206">
        <v>43844</v>
      </c>
      <c r="F14952" s="205" t="s">
        <v>2628</v>
      </c>
      <c r="G14952" s="205" t="s">
        <v>284</v>
      </c>
      <c r="H14952" s="207" t="s">
        <v>2360</v>
      </c>
      <c r="I14952" s="207" t="s">
        <v>145</v>
      </c>
      <c r="J14952" s="208">
        <v>-7232.74</v>
      </c>
      <c r="K14952" s="79" t="str">
        <f>IFERROR(IFERROR(VLOOKUP(I14952,'DE-PARA'!B:D,3,0),VLOOKUP(I14952,'DE-PARA'!C:D,2,0)),"NÃO ENCONTRADO")</f>
        <v>Pessoal</v>
      </c>
      <c r="L14952" s="56" t="str">
        <f>VLOOKUP(K14952,'Base -Receita-Despesa'!$B:$AS,1,FALSE)</f>
        <v>Pessoal</v>
      </c>
    </row>
    <row r="14953" spans="1:12" x14ac:dyDescent="0.3">
      <c r="A14953" s="286" t="str">
        <f t="shared" si="466"/>
        <v>2020</v>
      </c>
      <c r="B14953" s="205" t="s">
        <v>679</v>
      </c>
      <c r="C14953" s="205" t="s">
        <v>680</v>
      </c>
      <c r="D14953" s="72" t="str">
        <f t="shared" si="467"/>
        <v>jan/2020</v>
      </c>
      <c r="E14953" s="206">
        <v>43845</v>
      </c>
      <c r="F14953" s="205" t="s">
        <v>1658</v>
      </c>
      <c r="G14953" s="205" t="s">
        <v>284</v>
      </c>
      <c r="H14953" s="207" t="s">
        <v>315</v>
      </c>
      <c r="I14953" s="207" t="s">
        <v>126</v>
      </c>
      <c r="J14953" s="208">
        <v>-1898.83</v>
      </c>
      <c r="K14953" s="79" t="str">
        <f>IFERROR(IFERROR(VLOOKUP(I14953,'DE-PARA'!B:D,3,0),VLOOKUP(I14953,'DE-PARA'!C:D,2,0)),"NÃO ENCONTRADO")</f>
        <v>Rescisões Trabalhistas</v>
      </c>
      <c r="L14953" s="56" t="str">
        <f>VLOOKUP(K14953,'Base -Receita-Despesa'!$B:$AS,1,FALSE)</f>
        <v>Rescisões Trabalhistas</v>
      </c>
    </row>
    <row r="14954" spans="1:12" x14ac:dyDescent="0.3">
      <c r="A14954" s="286" t="str">
        <f t="shared" si="466"/>
        <v>2020</v>
      </c>
      <c r="B14954" s="205" t="s">
        <v>679</v>
      </c>
      <c r="C14954" s="205" t="s">
        <v>680</v>
      </c>
      <c r="D14954" s="72" t="str">
        <f t="shared" si="467"/>
        <v>jan/2020</v>
      </c>
      <c r="E14954" s="206">
        <v>43845</v>
      </c>
      <c r="F14954" s="205" t="s">
        <v>540</v>
      </c>
      <c r="G14954" s="205" t="s">
        <v>284</v>
      </c>
      <c r="H14954" s="207" t="s">
        <v>315</v>
      </c>
      <c r="I14954" s="207" t="s">
        <v>126</v>
      </c>
      <c r="J14954" s="208">
        <v>-7058.42</v>
      </c>
      <c r="K14954" s="79" t="str">
        <f>IFERROR(IFERROR(VLOOKUP(I14954,'DE-PARA'!B:D,3,0),VLOOKUP(I14954,'DE-PARA'!C:D,2,0)),"NÃO ENCONTRADO")</f>
        <v>Rescisões Trabalhistas</v>
      </c>
      <c r="L14954" s="56" t="str">
        <f>VLOOKUP(K14954,'Base -Receita-Despesa'!$B:$AS,1,FALSE)</f>
        <v>Rescisões Trabalhistas</v>
      </c>
    </row>
    <row r="14955" spans="1:12" x14ac:dyDescent="0.3">
      <c r="A14955" s="286" t="str">
        <f t="shared" si="466"/>
        <v>2020</v>
      </c>
      <c r="B14955" s="205" t="s">
        <v>679</v>
      </c>
      <c r="C14955" s="205" t="s">
        <v>680</v>
      </c>
      <c r="D14955" s="72" t="str">
        <f t="shared" si="467"/>
        <v>jan/2020</v>
      </c>
      <c r="E14955" s="206">
        <v>43845</v>
      </c>
      <c r="F14955" s="205" t="s">
        <v>209</v>
      </c>
      <c r="G14955" s="205" t="s">
        <v>284</v>
      </c>
      <c r="H14955" s="207" t="s">
        <v>318</v>
      </c>
      <c r="I14955" s="207" t="s">
        <v>130</v>
      </c>
      <c r="J14955" s="207">
        <v>-74.25</v>
      </c>
      <c r="K14955" s="79" t="str">
        <f>IFERROR(IFERROR(VLOOKUP(I14955,'DE-PARA'!B:D,3,0),VLOOKUP(I14955,'DE-PARA'!C:D,2,0)),"NÃO ENCONTRADO")</f>
        <v>Outras Saídas</v>
      </c>
      <c r="L14955" s="56" t="str">
        <f>VLOOKUP(K14955,'Base -Receita-Despesa'!$B:$AS,1,FALSE)</f>
        <v>Outras Saídas</v>
      </c>
    </row>
    <row r="14956" spans="1:12" x14ac:dyDescent="0.3">
      <c r="A14956" s="286" t="str">
        <f t="shared" si="466"/>
        <v>2020</v>
      </c>
      <c r="B14956" s="205" t="s">
        <v>679</v>
      </c>
      <c r="C14956" s="205" t="s">
        <v>680</v>
      </c>
      <c r="D14956" s="72" t="str">
        <f t="shared" si="467"/>
        <v>jan/2020</v>
      </c>
      <c r="E14956" s="206">
        <v>43845</v>
      </c>
      <c r="F14956" s="205" t="s">
        <v>513</v>
      </c>
      <c r="G14956" s="205" t="s">
        <v>284</v>
      </c>
      <c r="H14956" s="207" t="s">
        <v>203</v>
      </c>
      <c r="I14956" s="207" t="s">
        <v>289</v>
      </c>
      <c r="J14956" s="208">
        <v>9031.5</v>
      </c>
      <c r="K14956" s="79" t="str">
        <f>IFERROR(IFERROR(VLOOKUP(I14956,'DE-PARA'!B:D,3,0),VLOOKUP(I14956,'DE-PARA'!C:D,2,0)),"NÃO ENCONTRADO")</f>
        <v>Entrada Conta Aplicação (+)</v>
      </c>
      <c r="L14956" s="56" t="str">
        <f>VLOOKUP(K14956,'Base -Receita-Despesa'!$B:$AS,1,FALSE)</f>
        <v>ENTRADA CONTA APLICAÇÃO (+)</v>
      </c>
    </row>
    <row r="14957" spans="1:12" x14ac:dyDescent="0.3">
      <c r="A14957" s="286" t="str">
        <f t="shared" si="466"/>
        <v>2020</v>
      </c>
      <c r="B14957" s="205" t="s">
        <v>679</v>
      </c>
      <c r="C14957" s="205" t="s">
        <v>680</v>
      </c>
      <c r="D14957" s="72" t="str">
        <f t="shared" si="467"/>
        <v>jan/2020</v>
      </c>
      <c r="E14957" s="206">
        <v>43846</v>
      </c>
      <c r="F14957" s="205" t="s">
        <v>1658</v>
      </c>
      <c r="G14957" s="205" t="s">
        <v>284</v>
      </c>
      <c r="H14957" s="207" t="s">
        <v>2629</v>
      </c>
      <c r="I14957" s="207" t="s">
        <v>126</v>
      </c>
      <c r="J14957" s="207">
        <v>-645.01</v>
      </c>
      <c r="K14957" s="79" t="str">
        <f>IFERROR(IFERROR(VLOOKUP(I14957,'DE-PARA'!B:D,3,0),VLOOKUP(I14957,'DE-PARA'!C:D,2,0)),"NÃO ENCONTRADO")</f>
        <v>Rescisões Trabalhistas</v>
      </c>
      <c r="L14957" s="56" t="str">
        <f>VLOOKUP(K14957,'Base -Receita-Despesa'!$B:$AS,1,FALSE)</f>
        <v>Rescisões Trabalhistas</v>
      </c>
    </row>
    <row r="14958" spans="1:12" x14ac:dyDescent="0.3">
      <c r="A14958" s="286" t="str">
        <f t="shared" si="466"/>
        <v>2020</v>
      </c>
      <c r="B14958" s="205" t="s">
        <v>679</v>
      </c>
      <c r="C14958" s="205" t="s">
        <v>680</v>
      </c>
      <c r="D14958" s="72" t="str">
        <f t="shared" si="467"/>
        <v>jan/2020</v>
      </c>
      <c r="E14958" s="206">
        <v>43846</v>
      </c>
      <c r="F14958" s="205" t="s">
        <v>540</v>
      </c>
      <c r="G14958" s="205" t="s">
        <v>284</v>
      </c>
      <c r="H14958" s="207" t="s">
        <v>2629</v>
      </c>
      <c r="I14958" s="207" t="s">
        <v>126</v>
      </c>
      <c r="J14958" s="208">
        <v>-3412.71</v>
      </c>
      <c r="K14958" s="79" t="str">
        <f>IFERROR(IFERROR(VLOOKUP(I14958,'DE-PARA'!B:D,3,0),VLOOKUP(I14958,'DE-PARA'!C:D,2,0)),"NÃO ENCONTRADO")</f>
        <v>Rescisões Trabalhistas</v>
      </c>
      <c r="L14958" s="56" t="str">
        <f>VLOOKUP(K14958,'Base -Receita-Despesa'!$B:$AS,1,FALSE)</f>
        <v>Rescisões Trabalhistas</v>
      </c>
    </row>
    <row r="14959" spans="1:12" x14ac:dyDescent="0.3">
      <c r="A14959" s="286" t="str">
        <f t="shared" si="466"/>
        <v>2020</v>
      </c>
      <c r="B14959" s="205" t="s">
        <v>679</v>
      </c>
      <c r="C14959" s="205" t="s">
        <v>680</v>
      </c>
      <c r="D14959" s="72" t="str">
        <f t="shared" si="467"/>
        <v>jan/2020</v>
      </c>
      <c r="E14959" s="206">
        <v>43846</v>
      </c>
      <c r="F14959" s="205" t="s">
        <v>513</v>
      </c>
      <c r="G14959" s="205" t="s">
        <v>284</v>
      </c>
      <c r="H14959" s="207" t="s">
        <v>203</v>
      </c>
      <c r="I14959" s="207" t="s">
        <v>289</v>
      </c>
      <c r="J14959" s="208">
        <v>4057.72</v>
      </c>
      <c r="K14959" s="79" t="str">
        <f>IFERROR(IFERROR(VLOOKUP(I14959,'DE-PARA'!B:D,3,0),VLOOKUP(I14959,'DE-PARA'!C:D,2,0)),"NÃO ENCONTRADO")</f>
        <v>Entrada Conta Aplicação (+)</v>
      </c>
      <c r="L14959" s="56" t="str">
        <f>VLOOKUP(K14959,'Base -Receita-Despesa'!$B:$AS,1,FALSE)</f>
        <v>ENTRADA CONTA APLICAÇÃO (+)</v>
      </c>
    </row>
    <row r="14960" spans="1:12" x14ac:dyDescent="0.3">
      <c r="A14960" s="286" t="str">
        <f t="shared" si="466"/>
        <v>2020</v>
      </c>
      <c r="B14960" s="205" t="s">
        <v>681</v>
      </c>
      <c r="C14960" s="205" t="s">
        <v>680</v>
      </c>
      <c r="D14960" s="72" t="str">
        <f t="shared" si="467"/>
        <v>jan/2020</v>
      </c>
      <c r="E14960" s="206">
        <v>43853</v>
      </c>
      <c r="F14960" s="205" t="s">
        <v>140</v>
      </c>
      <c r="G14960" s="205" t="s">
        <v>284</v>
      </c>
      <c r="H14960" s="207" t="s">
        <v>140</v>
      </c>
      <c r="I14960" s="207" t="s">
        <v>224</v>
      </c>
      <c r="J14960" s="208">
        <v>3040701.86</v>
      </c>
      <c r="K14960" s="79" t="str">
        <f>IFERROR(IFERROR(VLOOKUP(I14960,'DE-PARA'!B:D,3,0),VLOOKUP(I14960,'DE-PARA'!C:D,2,0)),"NÃO ENCONTRADO")</f>
        <v>Repasses Contrato de Gestão</v>
      </c>
      <c r="L14960" s="56" t="str">
        <f>VLOOKUP(K14960,'Base -Receita-Despesa'!$B:$AS,1,FALSE)</f>
        <v>Repasses Contrato de Gestão</v>
      </c>
    </row>
    <row r="14961" spans="1:12" x14ac:dyDescent="0.3">
      <c r="A14961" s="286" t="str">
        <f t="shared" si="466"/>
        <v>2020</v>
      </c>
      <c r="B14961" s="205" t="s">
        <v>681</v>
      </c>
      <c r="C14961" s="205" t="s">
        <v>680</v>
      </c>
      <c r="D14961" s="72" t="str">
        <f t="shared" si="467"/>
        <v>jan/2020</v>
      </c>
      <c r="E14961" s="206">
        <v>43853</v>
      </c>
      <c r="F14961" s="205" t="s">
        <v>200</v>
      </c>
      <c r="G14961" s="205" t="s">
        <v>284</v>
      </c>
      <c r="H14961" s="207" t="s">
        <v>1875</v>
      </c>
      <c r="I14961" s="207" t="s">
        <v>123</v>
      </c>
      <c r="J14961" s="208">
        <v>-500000</v>
      </c>
      <c r="K14961" s="79" t="str">
        <f>IFERROR(IFERROR(VLOOKUP(I14961,'DE-PARA'!B:D,3,0),VLOOKUP(I14961,'DE-PARA'!C:D,2,0)),"NÃO ENCONTRADO")</f>
        <v>TEV – Transferências Entre Contas (Entradas)</v>
      </c>
      <c r="L14961" s="56" t="str">
        <f>VLOOKUP(K14961,'Base -Receita-Despesa'!$B:$AS,1,FALSE)</f>
        <v>TEV – Transferências Entre Contas (Entradas)</v>
      </c>
    </row>
    <row r="14962" spans="1:12" x14ac:dyDescent="0.3">
      <c r="A14962" s="286" t="str">
        <f t="shared" si="466"/>
        <v>2020</v>
      </c>
      <c r="B14962" s="205" t="s">
        <v>681</v>
      </c>
      <c r="C14962" s="205" t="s">
        <v>680</v>
      </c>
      <c r="D14962" s="72" t="str">
        <f t="shared" si="467"/>
        <v>jan/2020</v>
      </c>
      <c r="E14962" s="206">
        <v>43853</v>
      </c>
      <c r="F14962" s="205" t="s">
        <v>209</v>
      </c>
      <c r="G14962" s="205" t="s">
        <v>284</v>
      </c>
      <c r="H14962" s="207" t="s">
        <v>318</v>
      </c>
      <c r="I14962" s="207" t="s">
        <v>130</v>
      </c>
      <c r="J14962" s="207">
        <v>-99</v>
      </c>
      <c r="K14962" s="79" t="str">
        <f>IFERROR(IFERROR(VLOOKUP(I14962,'DE-PARA'!B:D,3,0),VLOOKUP(I14962,'DE-PARA'!C:D,2,0)),"NÃO ENCONTRADO")</f>
        <v>Outras Saídas</v>
      </c>
      <c r="L14962" s="56" t="str">
        <f>VLOOKUP(K14962,'Base -Receita-Despesa'!$B:$AS,1,FALSE)</f>
        <v>Outras Saídas</v>
      </c>
    </row>
    <row r="14963" spans="1:12" x14ac:dyDescent="0.3">
      <c r="A14963" s="286" t="str">
        <f t="shared" si="466"/>
        <v>2020</v>
      </c>
      <c r="B14963" s="205" t="s">
        <v>679</v>
      </c>
      <c r="C14963" s="205" t="s">
        <v>680</v>
      </c>
      <c r="D14963" s="72" t="str">
        <f t="shared" si="467"/>
        <v>jan/2020</v>
      </c>
      <c r="E14963" s="206">
        <v>43853</v>
      </c>
      <c r="F14963" s="205" t="s">
        <v>200</v>
      </c>
      <c r="G14963" s="205" t="s">
        <v>284</v>
      </c>
      <c r="H14963" s="207" t="s">
        <v>1875</v>
      </c>
      <c r="I14963" s="207" t="s">
        <v>123</v>
      </c>
      <c r="J14963" s="208">
        <v>500000</v>
      </c>
      <c r="K14963" s="79" t="str">
        <f>IFERROR(IFERROR(VLOOKUP(I14963,'DE-PARA'!B:D,3,0),VLOOKUP(I14963,'DE-PARA'!C:D,2,0)),"NÃO ENCONTRADO")</f>
        <v>TEV – Transferências Entre Contas (Entradas)</v>
      </c>
      <c r="L14963" s="56" t="str">
        <f>VLOOKUP(K14963,'Base -Receita-Despesa'!$B:$AS,1,FALSE)</f>
        <v>TEV – Transferências Entre Contas (Entradas)</v>
      </c>
    </row>
    <row r="14964" spans="1:12" x14ac:dyDescent="0.3">
      <c r="A14964" s="286" t="str">
        <f t="shared" si="466"/>
        <v>2020</v>
      </c>
      <c r="B14964" s="205" t="s">
        <v>679</v>
      </c>
      <c r="C14964" s="205" t="s">
        <v>680</v>
      </c>
      <c r="D14964" s="72" t="str">
        <f t="shared" si="467"/>
        <v>jan/2020</v>
      </c>
      <c r="E14964" s="206">
        <v>43853</v>
      </c>
      <c r="F14964" s="205">
        <v>1.26025420023043E+16</v>
      </c>
      <c r="G14964" s="205" t="s">
        <v>284</v>
      </c>
      <c r="H14964" s="207" t="s">
        <v>394</v>
      </c>
      <c r="I14964" s="207" t="s">
        <v>188</v>
      </c>
      <c r="J14964" s="207">
        <v>-216.56</v>
      </c>
      <c r="K14964" s="79" t="str">
        <f>IFERROR(IFERROR(VLOOKUP(I14964,'DE-PARA'!B:D,3,0),VLOOKUP(I14964,'DE-PARA'!C:D,2,0)),"NÃO ENCONTRADO")</f>
        <v>Tributos, Taxas e Contribuições</v>
      </c>
      <c r="L14964" s="56" t="str">
        <f>VLOOKUP(K14964,'Base -Receita-Despesa'!$B:$AS,1,FALSE)</f>
        <v>Tributos, Taxas e Contribuições</v>
      </c>
    </row>
    <row r="14965" spans="1:12" x14ac:dyDescent="0.3">
      <c r="A14965" s="286" t="str">
        <f t="shared" si="466"/>
        <v>2020</v>
      </c>
      <c r="B14965" s="205" t="s">
        <v>679</v>
      </c>
      <c r="C14965" s="205" t="s">
        <v>680</v>
      </c>
      <c r="D14965" s="72" t="str">
        <f t="shared" si="467"/>
        <v>jan/2020</v>
      </c>
      <c r="E14965" s="206">
        <v>43853</v>
      </c>
      <c r="F14965" s="205">
        <v>1326652</v>
      </c>
      <c r="G14965" s="205" t="s">
        <v>284</v>
      </c>
      <c r="H14965" s="207" t="s">
        <v>2169</v>
      </c>
      <c r="I14965" s="207" t="s">
        <v>188</v>
      </c>
      <c r="J14965" s="207">
        <v>-100</v>
      </c>
      <c r="K14965" s="79" t="str">
        <f>IFERROR(IFERROR(VLOOKUP(I14965,'DE-PARA'!B:D,3,0),VLOOKUP(I14965,'DE-PARA'!C:D,2,0)),"NÃO ENCONTRADO")</f>
        <v>Tributos, Taxas e Contribuições</v>
      </c>
      <c r="L14965" s="56" t="str">
        <f>VLOOKUP(K14965,'Base -Receita-Despesa'!$B:$AS,1,FALSE)</f>
        <v>Tributos, Taxas e Contribuições</v>
      </c>
    </row>
    <row r="14966" spans="1:12" x14ac:dyDescent="0.3">
      <c r="A14966" s="286" t="str">
        <f t="shared" si="466"/>
        <v>2020</v>
      </c>
      <c r="B14966" s="205" t="s">
        <v>679</v>
      </c>
      <c r="C14966" s="205" t="s">
        <v>680</v>
      </c>
      <c r="D14966" s="72" t="str">
        <f t="shared" si="467"/>
        <v>jan/2020</v>
      </c>
      <c r="E14966" s="206">
        <v>43853</v>
      </c>
      <c r="F14966" s="205" t="s">
        <v>209</v>
      </c>
      <c r="G14966" s="205" t="s">
        <v>284</v>
      </c>
      <c r="H14966" s="207" t="s">
        <v>295</v>
      </c>
      <c r="I14966" s="207" t="s">
        <v>130</v>
      </c>
      <c r="J14966" s="207">
        <v>-9.5</v>
      </c>
      <c r="K14966" s="79" t="str">
        <f>IFERROR(IFERROR(VLOOKUP(I14966,'DE-PARA'!B:D,3,0),VLOOKUP(I14966,'DE-PARA'!C:D,2,0)),"NÃO ENCONTRADO")</f>
        <v>Outras Saídas</v>
      </c>
      <c r="L14966" s="56" t="str">
        <f>VLOOKUP(K14966,'Base -Receita-Despesa'!$B:$AS,1,FALSE)</f>
        <v>Outras Saídas</v>
      </c>
    </row>
    <row r="14967" spans="1:12" x14ac:dyDescent="0.3">
      <c r="A14967" s="286" t="str">
        <f t="shared" ref="A14967:A15030" si="468">IF(K14967="NÃO ENCONTRADO",0,RIGHT(D14967,4))</f>
        <v>2020</v>
      </c>
      <c r="B14967" s="205" t="s">
        <v>679</v>
      </c>
      <c r="C14967" s="205" t="s">
        <v>680</v>
      </c>
      <c r="D14967" s="72" t="str">
        <f t="shared" si="467"/>
        <v>jan/2020</v>
      </c>
      <c r="E14967" s="206">
        <v>43853</v>
      </c>
      <c r="F14967" s="205" t="s">
        <v>131</v>
      </c>
      <c r="G14967" s="205" t="s">
        <v>284</v>
      </c>
      <c r="H14967" s="207" t="s">
        <v>2627</v>
      </c>
      <c r="I14967" s="207" t="s">
        <v>132</v>
      </c>
      <c r="J14967" s="208">
        <v>-325151.39</v>
      </c>
      <c r="K14967" s="79" t="str">
        <f>IFERROR(IFERROR(VLOOKUP(I14967,'DE-PARA'!B:D,3,0),VLOOKUP(I14967,'DE-PARA'!C:D,2,0)),"NÃO ENCONTRADO")</f>
        <v>Pessoal</v>
      </c>
      <c r="L14967" s="56" t="str">
        <f>VLOOKUP(K14967,'Base -Receita-Despesa'!$B:$AS,1,FALSE)</f>
        <v>Pessoal</v>
      </c>
    </row>
    <row r="14968" spans="1:12" x14ac:dyDescent="0.3">
      <c r="A14968" s="286" t="str">
        <f t="shared" si="468"/>
        <v>2020</v>
      </c>
      <c r="B14968" s="205" t="s">
        <v>681</v>
      </c>
      <c r="C14968" s="205" t="s">
        <v>680</v>
      </c>
      <c r="D14968" s="72" t="str">
        <f t="shared" si="467"/>
        <v>jan/2020</v>
      </c>
      <c r="E14968" s="206">
        <v>43854</v>
      </c>
      <c r="F14968" s="205" t="s">
        <v>1606</v>
      </c>
      <c r="G14968" s="205" t="s">
        <v>284</v>
      </c>
      <c r="H14968" s="207" t="s">
        <v>1876</v>
      </c>
      <c r="I14968" s="207" t="s">
        <v>201</v>
      </c>
      <c r="J14968" s="208">
        <v>-1040602.83</v>
      </c>
      <c r="K14968" s="79" t="str">
        <f>IFERROR(IFERROR(VLOOKUP(I14968,'DE-PARA'!B:D,3,0),VLOOKUP(I14968,'DE-PARA'!C:D,2,0)),"NÃO ENCONTRADO")</f>
        <v>Saídas Da C/A Por Regates (-)</v>
      </c>
      <c r="L14968" s="56" t="str">
        <f>VLOOKUP(K14968,'Base -Receita-Despesa'!$B:$AS,1,FALSE)</f>
        <v>SAÍDAS DA C/A POR REGATES (-)</v>
      </c>
    </row>
    <row r="14969" spans="1:12" x14ac:dyDescent="0.3">
      <c r="A14969" s="286" t="str">
        <f t="shared" si="468"/>
        <v>2020</v>
      </c>
      <c r="B14969" s="205" t="s">
        <v>681</v>
      </c>
      <c r="C14969" s="205" t="s">
        <v>680</v>
      </c>
      <c r="D14969" s="72" t="str">
        <f t="shared" si="467"/>
        <v>jan/2020</v>
      </c>
      <c r="E14969" s="206">
        <v>43854</v>
      </c>
      <c r="F14969" s="205" t="s">
        <v>200</v>
      </c>
      <c r="G14969" s="205" t="s">
        <v>284</v>
      </c>
      <c r="H14969" s="207" t="s">
        <v>1875</v>
      </c>
      <c r="I14969" s="207" t="s">
        <v>123</v>
      </c>
      <c r="J14969" s="208">
        <v>-500000</v>
      </c>
      <c r="K14969" s="79" t="str">
        <f>IFERROR(IFERROR(VLOOKUP(I14969,'DE-PARA'!B:D,3,0),VLOOKUP(I14969,'DE-PARA'!C:D,2,0)),"NÃO ENCONTRADO")</f>
        <v>TEV – Transferências Entre Contas (Entradas)</v>
      </c>
      <c r="L14969" s="56" t="str">
        <f>VLOOKUP(K14969,'Base -Receita-Despesa'!$B:$AS,1,FALSE)</f>
        <v>TEV – Transferências Entre Contas (Entradas)</v>
      </c>
    </row>
    <row r="14970" spans="1:12" x14ac:dyDescent="0.3">
      <c r="A14970" s="286" t="str">
        <f t="shared" si="468"/>
        <v>2020</v>
      </c>
      <c r="B14970" s="205" t="s">
        <v>681</v>
      </c>
      <c r="C14970" s="205" t="s">
        <v>680</v>
      </c>
      <c r="D14970" s="72" t="str">
        <f t="shared" si="467"/>
        <v>jan/2020</v>
      </c>
      <c r="E14970" s="206">
        <v>43854</v>
      </c>
      <c r="F14970" s="205" t="s">
        <v>200</v>
      </c>
      <c r="G14970" s="205" t="s">
        <v>284</v>
      </c>
      <c r="H14970" s="207" t="s">
        <v>1875</v>
      </c>
      <c r="I14970" s="207" t="s">
        <v>123</v>
      </c>
      <c r="J14970" s="208">
        <v>-1000000</v>
      </c>
      <c r="K14970" s="79" t="str">
        <f>IFERROR(IFERROR(VLOOKUP(I14970,'DE-PARA'!B:D,3,0),VLOOKUP(I14970,'DE-PARA'!C:D,2,0)),"NÃO ENCONTRADO")</f>
        <v>TEV – Transferências Entre Contas (Entradas)</v>
      </c>
      <c r="L14970" s="56" t="str">
        <f>VLOOKUP(K14970,'Base -Receita-Despesa'!$B:$AS,1,FALSE)</f>
        <v>TEV – Transferências Entre Contas (Entradas)</v>
      </c>
    </row>
    <row r="14971" spans="1:12" x14ac:dyDescent="0.3">
      <c r="A14971" s="286" t="str">
        <f t="shared" si="468"/>
        <v>2020</v>
      </c>
      <c r="B14971" s="205" t="s">
        <v>679</v>
      </c>
      <c r="C14971" s="205" t="s">
        <v>680</v>
      </c>
      <c r="D14971" s="72" t="str">
        <f t="shared" si="467"/>
        <v>jan/2020</v>
      </c>
      <c r="E14971" s="206">
        <v>43854</v>
      </c>
      <c r="F14971" s="205" t="s">
        <v>2630</v>
      </c>
      <c r="G14971" s="205" t="s">
        <v>284</v>
      </c>
      <c r="H14971" s="207" t="s">
        <v>2631</v>
      </c>
      <c r="I14971" s="207" t="s">
        <v>145</v>
      </c>
      <c r="J14971" s="207">
        <v>930.72</v>
      </c>
      <c r="K14971" s="79" t="str">
        <f>IFERROR(IFERROR(VLOOKUP(I14971,'DE-PARA'!B:D,3,0),VLOOKUP(I14971,'DE-PARA'!C:D,2,0)),"NÃO ENCONTRADO")</f>
        <v>Pessoal</v>
      </c>
      <c r="L14971" s="56" t="str">
        <f>VLOOKUP(K14971,'Base -Receita-Despesa'!$B:$AS,1,FALSE)</f>
        <v>Pessoal</v>
      </c>
    </row>
    <row r="14972" spans="1:12" x14ac:dyDescent="0.3">
      <c r="A14972" s="286" t="str">
        <f t="shared" si="468"/>
        <v>2020</v>
      </c>
      <c r="B14972" s="205" t="s">
        <v>679</v>
      </c>
      <c r="C14972" s="205" t="s">
        <v>680</v>
      </c>
      <c r="D14972" s="72" t="str">
        <f t="shared" si="467"/>
        <v>jan/2020</v>
      </c>
      <c r="E14972" s="206">
        <v>43854</v>
      </c>
      <c r="F14972" s="205" t="s">
        <v>200</v>
      </c>
      <c r="G14972" s="205" t="s">
        <v>284</v>
      </c>
      <c r="H14972" s="207" t="s">
        <v>1875</v>
      </c>
      <c r="I14972" s="207" t="s">
        <v>123</v>
      </c>
      <c r="J14972" s="208">
        <v>500000</v>
      </c>
      <c r="K14972" s="79" t="str">
        <f>IFERROR(IFERROR(VLOOKUP(I14972,'DE-PARA'!B:D,3,0),VLOOKUP(I14972,'DE-PARA'!C:D,2,0)),"NÃO ENCONTRADO")</f>
        <v>TEV – Transferências Entre Contas (Entradas)</v>
      </c>
      <c r="L14972" s="56" t="str">
        <f>VLOOKUP(K14972,'Base -Receita-Despesa'!$B:$AS,1,FALSE)</f>
        <v>TEV – Transferências Entre Contas (Entradas)</v>
      </c>
    </row>
    <row r="14973" spans="1:12" x14ac:dyDescent="0.3">
      <c r="A14973" s="286" t="str">
        <f t="shared" si="468"/>
        <v>2020</v>
      </c>
      <c r="B14973" s="205" t="s">
        <v>679</v>
      </c>
      <c r="C14973" s="205" t="s">
        <v>680</v>
      </c>
      <c r="D14973" s="72" t="str">
        <f t="shared" si="467"/>
        <v>jan/2020</v>
      </c>
      <c r="E14973" s="206">
        <v>43854</v>
      </c>
      <c r="F14973" s="205" t="s">
        <v>200</v>
      </c>
      <c r="G14973" s="205" t="s">
        <v>284</v>
      </c>
      <c r="H14973" s="207" t="s">
        <v>1875</v>
      </c>
      <c r="I14973" s="207" t="s">
        <v>123</v>
      </c>
      <c r="J14973" s="208">
        <v>1000000</v>
      </c>
      <c r="K14973" s="79" t="str">
        <f>IFERROR(IFERROR(VLOOKUP(I14973,'DE-PARA'!B:D,3,0),VLOOKUP(I14973,'DE-PARA'!C:D,2,0)),"NÃO ENCONTRADO")</f>
        <v>TEV – Transferências Entre Contas (Entradas)</v>
      </c>
      <c r="L14973" s="56" t="str">
        <f>VLOOKUP(K14973,'Base -Receita-Despesa'!$B:$AS,1,FALSE)</f>
        <v>TEV – Transferências Entre Contas (Entradas)</v>
      </c>
    </row>
    <row r="14974" spans="1:12" x14ac:dyDescent="0.3">
      <c r="A14974" s="286" t="str">
        <f t="shared" si="468"/>
        <v>2020</v>
      </c>
      <c r="B14974" s="205" t="s">
        <v>679</v>
      </c>
      <c r="C14974" s="205" t="s">
        <v>680</v>
      </c>
      <c r="D14974" s="72" t="str">
        <f t="shared" si="467"/>
        <v>jan/2020</v>
      </c>
      <c r="E14974" s="206">
        <v>43854</v>
      </c>
      <c r="F14974" s="205" t="s">
        <v>176</v>
      </c>
      <c r="G14974" s="205" t="s">
        <v>284</v>
      </c>
      <c r="H14974" s="207" t="s">
        <v>2632</v>
      </c>
      <c r="I14974" s="207" t="s">
        <v>153</v>
      </c>
      <c r="J14974" s="208">
        <v>-9570.2800000000007</v>
      </c>
      <c r="K14974" s="79" t="str">
        <f>IFERROR(IFERROR(VLOOKUP(I14974,'DE-PARA'!B:D,3,0),VLOOKUP(I14974,'DE-PARA'!C:D,2,0)),"NÃO ENCONTRADO")</f>
        <v>Encargos sobre Folha de Pagamento</v>
      </c>
      <c r="L14974" s="56" t="str">
        <f>VLOOKUP(K14974,'Base -Receita-Despesa'!$B:$AS,1,FALSE)</f>
        <v>Encargos sobre Folha de Pagamento</v>
      </c>
    </row>
    <row r="14975" spans="1:12" x14ac:dyDescent="0.3">
      <c r="A14975" s="286" t="str">
        <f t="shared" si="468"/>
        <v>2020</v>
      </c>
      <c r="B14975" s="205" t="s">
        <v>679</v>
      </c>
      <c r="C14975" s="205" t="s">
        <v>680</v>
      </c>
      <c r="D14975" s="72" t="str">
        <f t="shared" si="467"/>
        <v>jan/2020</v>
      </c>
      <c r="E14975" s="206">
        <v>43854</v>
      </c>
      <c r="F14975" s="205">
        <v>35328</v>
      </c>
      <c r="G14975" s="205" t="s">
        <v>284</v>
      </c>
      <c r="H14975" s="207" t="s">
        <v>2026</v>
      </c>
      <c r="I14975" s="207" t="s">
        <v>137</v>
      </c>
      <c r="J14975" s="208">
        <v>-2021.2</v>
      </c>
      <c r="K14975" s="79" t="str">
        <f>IFERROR(IFERROR(VLOOKUP(I14975,'DE-PARA'!B:D,3,0),VLOOKUP(I14975,'DE-PARA'!C:D,2,0)),"NÃO ENCONTRADO")</f>
        <v>Materiais</v>
      </c>
      <c r="L14975" s="56" t="str">
        <f>VLOOKUP(K14975,'Base -Receita-Despesa'!$B:$AS,1,FALSE)</f>
        <v>Materiais</v>
      </c>
    </row>
    <row r="14976" spans="1:12" x14ac:dyDescent="0.3">
      <c r="A14976" s="286" t="str">
        <f t="shared" si="468"/>
        <v>2020</v>
      </c>
      <c r="B14976" s="205" t="s">
        <v>679</v>
      </c>
      <c r="C14976" s="205" t="s">
        <v>680</v>
      </c>
      <c r="D14976" s="72" t="str">
        <f t="shared" si="467"/>
        <v>jan/2020</v>
      </c>
      <c r="E14976" s="206">
        <v>43854</v>
      </c>
      <c r="F14976" s="205">
        <v>43062</v>
      </c>
      <c r="G14976" s="205" t="s">
        <v>284</v>
      </c>
      <c r="H14976" s="207" t="s">
        <v>2633</v>
      </c>
      <c r="I14976" s="207" t="s">
        <v>188</v>
      </c>
      <c r="J14976" s="207">
        <v>-77.7</v>
      </c>
      <c r="K14976" s="79" t="str">
        <f>IFERROR(IFERROR(VLOOKUP(I14976,'DE-PARA'!B:D,3,0),VLOOKUP(I14976,'DE-PARA'!C:D,2,0)),"NÃO ENCONTRADO")</f>
        <v>Tributos, Taxas e Contribuições</v>
      </c>
      <c r="L14976" s="56" t="str">
        <f>VLOOKUP(K14976,'Base -Receita-Despesa'!$B:$AS,1,FALSE)</f>
        <v>Tributos, Taxas e Contribuições</v>
      </c>
    </row>
    <row r="14977" spans="1:12" x14ac:dyDescent="0.3">
      <c r="A14977" s="286" t="str">
        <f t="shared" si="468"/>
        <v>2020</v>
      </c>
      <c r="B14977" s="205" t="s">
        <v>679</v>
      </c>
      <c r="C14977" s="205" t="s">
        <v>680</v>
      </c>
      <c r="D14977" s="72" t="str">
        <f t="shared" si="467"/>
        <v>jan/2020</v>
      </c>
      <c r="E14977" s="206">
        <v>43854</v>
      </c>
      <c r="F14977" s="205">
        <v>38</v>
      </c>
      <c r="G14977" s="205" t="s">
        <v>284</v>
      </c>
      <c r="H14977" s="207" t="s">
        <v>2161</v>
      </c>
      <c r="I14977" s="207" t="s">
        <v>233</v>
      </c>
      <c r="J14977" s="208">
        <v>-12000</v>
      </c>
      <c r="K14977" s="79" t="str">
        <f>IFERROR(IFERROR(VLOOKUP(I14977,'DE-PARA'!B:D,3,0),VLOOKUP(I14977,'DE-PARA'!C:D,2,0)),"NÃO ENCONTRADO")</f>
        <v>Pessoal</v>
      </c>
      <c r="L14977" s="56" t="str">
        <f>VLOOKUP(K14977,'Base -Receita-Despesa'!$B:$AS,1,FALSE)</f>
        <v>Pessoal</v>
      </c>
    </row>
    <row r="14978" spans="1:12" x14ac:dyDescent="0.3">
      <c r="A14978" s="286" t="str">
        <f t="shared" si="468"/>
        <v>2020</v>
      </c>
      <c r="B14978" s="205" t="s">
        <v>679</v>
      </c>
      <c r="C14978" s="205" t="s">
        <v>680</v>
      </c>
      <c r="D14978" s="72" t="str">
        <f t="shared" si="467"/>
        <v>jan/2020</v>
      </c>
      <c r="E14978" s="206">
        <v>43854</v>
      </c>
      <c r="F14978" s="205" t="s">
        <v>2634</v>
      </c>
      <c r="G14978" s="205" t="s">
        <v>284</v>
      </c>
      <c r="H14978" s="207" t="s">
        <v>2635</v>
      </c>
      <c r="I14978" s="207" t="s">
        <v>145</v>
      </c>
      <c r="J14978" s="208">
        <v>-1064.28</v>
      </c>
      <c r="K14978" s="79" t="str">
        <f>IFERROR(IFERROR(VLOOKUP(I14978,'DE-PARA'!B:D,3,0),VLOOKUP(I14978,'DE-PARA'!C:D,2,0)),"NÃO ENCONTRADO")</f>
        <v>Pessoal</v>
      </c>
      <c r="L14978" s="56" t="str">
        <f>VLOOKUP(K14978,'Base -Receita-Despesa'!$B:$AS,1,FALSE)</f>
        <v>Pessoal</v>
      </c>
    </row>
    <row r="14979" spans="1:12" x14ac:dyDescent="0.3">
      <c r="A14979" s="286" t="str">
        <f t="shared" si="468"/>
        <v>2020</v>
      </c>
      <c r="B14979" s="205" t="s">
        <v>679</v>
      </c>
      <c r="C14979" s="205" t="s">
        <v>680</v>
      </c>
      <c r="D14979" s="72" t="str">
        <f t="shared" si="467"/>
        <v>jan/2020</v>
      </c>
      <c r="E14979" s="206">
        <v>43854</v>
      </c>
      <c r="F14979" s="205" t="s">
        <v>2630</v>
      </c>
      <c r="G14979" s="205" t="s">
        <v>284</v>
      </c>
      <c r="H14979" s="207" t="s">
        <v>2631</v>
      </c>
      <c r="I14979" s="207" t="s">
        <v>145</v>
      </c>
      <c r="J14979" s="207">
        <v>-930.72</v>
      </c>
      <c r="K14979" s="79" t="str">
        <f>IFERROR(IFERROR(VLOOKUP(I14979,'DE-PARA'!B:D,3,0),VLOOKUP(I14979,'DE-PARA'!C:D,2,0)),"NÃO ENCONTRADO")</f>
        <v>Pessoal</v>
      </c>
      <c r="L14979" s="56" t="str">
        <f>VLOOKUP(K14979,'Base -Receita-Despesa'!$B:$AS,1,FALSE)</f>
        <v>Pessoal</v>
      </c>
    </row>
    <row r="14980" spans="1:12" x14ac:dyDescent="0.3">
      <c r="A14980" s="286" t="str">
        <f t="shared" si="468"/>
        <v>2020</v>
      </c>
      <c r="B14980" s="205" t="s">
        <v>679</v>
      </c>
      <c r="C14980" s="205" t="s">
        <v>680</v>
      </c>
      <c r="D14980" s="72" t="str">
        <f t="shared" ref="D14980:D15043" si="469">TEXT(E14980,"mmm/aaaa")</f>
        <v>jan/2020</v>
      </c>
      <c r="E14980" s="206">
        <v>43854</v>
      </c>
      <c r="F14980" s="205" t="s">
        <v>2636</v>
      </c>
      <c r="G14980" s="205" t="s">
        <v>284</v>
      </c>
      <c r="H14980" s="207" t="s">
        <v>2637</v>
      </c>
      <c r="I14980" s="207" t="s">
        <v>145</v>
      </c>
      <c r="J14980" s="208">
        <v>-1890</v>
      </c>
      <c r="K14980" s="79" t="str">
        <f>IFERROR(IFERROR(VLOOKUP(I14980,'DE-PARA'!B:D,3,0),VLOOKUP(I14980,'DE-PARA'!C:D,2,0)),"NÃO ENCONTRADO")</f>
        <v>Pessoal</v>
      </c>
      <c r="L14980" s="56" t="str">
        <f>VLOOKUP(K14980,'Base -Receita-Despesa'!$B:$AS,1,FALSE)</f>
        <v>Pessoal</v>
      </c>
    </row>
    <row r="14981" spans="1:12" x14ac:dyDescent="0.3">
      <c r="A14981" s="286" t="str">
        <f t="shared" si="468"/>
        <v>2020</v>
      </c>
      <c r="B14981" s="205" t="s">
        <v>679</v>
      </c>
      <c r="C14981" s="205" t="s">
        <v>680</v>
      </c>
      <c r="D14981" s="72" t="str">
        <f t="shared" si="469"/>
        <v>jan/2020</v>
      </c>
      <c r="E14981" s="206">
        <v>43854</v>
      </c>
      <c r="F14981" s="205">
        <v>8</v>
      </c>
      <c r="G14981" s="205" t="s">
        <v>284</v>
      </c>
      <c r="H14981" s="267" t="s">
        <v>2524</v>
      </c>
      <c r="I14981" s="267" t="s">
        <v>233</v>
      </c>
      <c r="J14981" s="208">
        <v>-21544</v>
      </c>
      <c r="K14981" s="79" t="str">
        <f>IFERROR(IFERROR(VLOOKUP(I14981,'DE-PARA'!B:D,3,0),VLOOKUP(I14981,'DE-PARA'!C:D,2,0)),"NÃO ENCONTRADO")</f>
        <v>Pessoal</v>
      </c>
      <c r="L14981" s="56" t="str">
        <f>VLOOKUP(K14981,'Base -Receita-Despesa'!$B:$AS,1,FALSE)</f>
        <v>Pessoal</v>
      </c>
    </row>
    <row r="14982" spans="1:12" x14ac:dyDescent="0.3">
      <c r="A14982" s="286" t="str">
        <f t="shared" si="468"/>
        <v>2020</v>
      </c>
      <c r="B14982" s="205" t="s">
        <v>679</v>
      </c>
      <c r="C14982" s="205" t="s">
        <v>680</v>
      </c>
      <c r="D14982" s="72" t="str">
        <f t="shared" si="469"/>
        <v>jan/2020</v>
      </c>
      <c r="E14982" s="206">
        <v>43854</v>
      </c>
      <c r="F14982" s="205" t="s">
        <v>2638</v>
      </c>
      <c r="G14982" s="205" t="s">
        <v>284</v>
      </c>
      <c r="H14982" s="207" t="s">
        <v>2639</v>
      </c>
      <c r="I14982" s="207" t="s">
        <v>145</v>
      </c>
      <c r="J14982" s="208">
        <v>-10849.12</v>
      </c>
      <c r="K14982" s="79" t="str">
        <f>IFERROR(IFERROR(VLOOKUP(I14982,'DE-PARA'!B:D,3,0),VLOOKUP(I14982,'DE-PARA'!C:D,2,0)),"NÃO ENCONTRADO")</f>
        <v>Pessoal</v>
      </c>
      <c r="L14982" s="56" t="str">
        <f>VLOOKUP(K14982,'Base -Receita-Despesa'!$B:$AS,1,FALSE)</f>
        <v>Pessoal</v>
      </c>
    </row>
    <row r="14983" spans="1:12" x14ac:dyDescent="0.3">
      <c r="A14983" s="286" t="str">
        <f t="shared" si="468"/>
        <v>2020</v>
      </c>
      <c r="B14983" s="205" t="s">
        <v>679</v>
      </c>
      <c r="C14983" s="205" t="s">
        <v>680</v>
      </c>
      <c r="D14983" s="72" t="str">
        <f t="shared" si="469"/>
        <v>jan/2020</v>
      </c>
      <c r="E14983" s="206">
        <v>43854</v>
      </c>
      <c r="F14983" s="205" t="s">
        <v>1999</v>
      </c>
      <c r="G14983" s="205" t="s">
        <v>284</v>
      </c>
      <c r="H14983" s="207" t="s">
        <v>1591</v>
      </c>
      <c r="I14983" s="207" t="s">
        <v>265</v>
      </c>
      <c r="J14983" s="207">
        <v>-617.75</v>
      </c>
      <c r="K14983" s="79" t="str">
        <f>IFERROR(IFERROR(VLOOKUP(I14983,'DE-PARA'!B:D,3,0),VLOOKUP(I14983,'DE-PARA'!C:D,2,0)),"NÃO ENCONTRADO")</f>
        <v>Despesas com Viagens</v>
      </c>
      <c r="L14983" s="56" t="str">
        <f>VLOOKUP(K14983,'Base -Receita-Despesa'!$B:$AS,1,FALSE)</f>
        <v>Despesas com Viagens</v>
      </c>
    </row>
    <row r="14984" spans="1:12" x14ac:dyDescent="0.3">
      <c r="A14984" s="286" t="str">
        <f t="shared" si="468"/>
        <v>2020</v>
      </c>
      <c r="B14984" s="205" t="s">
        <v>679</v>
      </c>
      <c r="C14984" s="205" t="s">
        <v>680</v>
      </c>
      <c r="D14984" s="72" t="str">
        <f t="shared" si="469"/>
        <v>jan/2020</v>
      </c>
      <c r="E14984" s="206">
        <v>43854</v>
      </c>
      <c r="F14984" s="205">
        <v>194</v>
      </c>
      <c r="G14984" s="205" t="s">
        <v>284</v>
      </c>
      <c r="H14984" s="207" t="s">
        <v>1342</v>
      </c>
      <c r="I14984" s="207" t="s">
        <v>232</v>
      </c>
      <c r="J14984" s="208">
        <v>-337630</v>
      </c>
      <c r="K14984" s="79" t="str">
        <f>IFERROR(IFERROR(VLOOKUP(I14984,'DE-PARA'!B:D,3,0),VLOOKUP(I14984,'DE-PARA'!C:D,2,0)),"NÃO ENCONTRADO")</f>
        <v>Pessoal</v>
      </c>
      <c r="L14984" s="56" t="str">
        <f>VLOOKUP(K14984,'Base -Receita-Despesa'!$B:$AS,1,FALSE)</f>
        <v>Pessoal</v>
      </c>
    </row>
    <row r="14985" spans="1:12" x14ac:dyDescent="0.3">
      <c r="A14985" s="286" t="str">
        <f t="shared" si="468"/>
        <v>2020</v>
      </c>
      <c r="B14985" s="205" t="s">
        <v>679</v>
      </c>
      <c r="C14985" s="205" t="s">
        <v>680</v>
      </c>
      <c r="D14985" s="72" t="str">
        <f t="shared" si="469"/>
        <v>jan/2020</v>
      </c>
      <c r="E14985" s="206">
        <v>43854</v>
      </c>
      <c r="F14985" s="205">
        <v>195</v>
      </c>
      <c r="G14985" s="205" t="s">
        <v>284</v>
      </c>
      <c r="H14985" s="207" t="s">
        <v>1342</v>
      </c>
      <c r="I14985" s="207" t="s">
        <v>232</v>
      </c>
      <c r="J14985" s="208">
        <v>-63972</v>
      </c>
      <c r="K14985" s="79" t="str">
        <f>IFERROR(IFERROR(VLOOKUP(I14985,'DE-PARA'!B:D,3,0),VLOOKUP(I14985,'DE-PARA'!C:D,2,0)),"NÃO ENCONTRADO")</f>
        <v>Pessoal</v>
      </c>
      <c r="L14985" s="56" t="str">
        <f>VLOOKUP(K14985,'Base -Receita-Despesa'!$B:$AS,1,FALSE)</f>
        <v>Pessoal</v>
      </c>
    </row>
    <row r="14986" spans="1:12" x14ac:dyDescent="0.3">
      <c r="A14986" s="286" t="str">
        <f t="shared" si="468"/>
        <v>2020</v>
      </c>
      <c r="B14986" s="205" t="s">
        <v>679</v>
      </c>
      <c r="C14986" s="205" t="s">
        <v>680</v>
      </c>
      <c r="D14986" s="72" t="str">
        <f t="shared" si="469"/>
        <v>jan/2020</v>
      </c>
      <c r="E14986" s="206">
        <v>43854</v>
      </c>
      <c r="F14986" s="205">
        <v>238</v>
      </c>
      <c r="G14986" s="205" t="s">
        <v>284</v>
      </c>
      <c r="H14986" s="207" t="s">
        <v>2640</v>
      </c>
      <c r="I14986" s="207" t="s">
        <v>232</v>
      </c>
      <c r="J14986" s="208">
        <v>-27310.15</v>
      </c>
      <c r="K14986" s="79" t="str">
        <f>IFERROR(IFERROR(VLOOKUP(I14986,'DE-PARA'!B:D,3,0),VLOOKUP(I14986,'DE-PARA'!C:D,2,0)),"NÃO ENCONTRADO")</f>
        <v>Pessoal</v>
      </c>
      <c r="L14986" s="56" t="str">
        <f>VLOOKUP(K14986,'Base -Receita-Despesa'!$B:$AS,1,FALSE)</f>
        <v>Pessoal</v>
      </c>
    </row>
    <row r="14987" spans="1:12" x14ac:dyDescent="0.3">
      <c r="A14987" s="286" t="str">
        <f t="shared" si="468"/>
        <v>2020</v>
      </c>
      <c r="B14987" s="205" t="s">
        <v>679</v>
      </c>
      <c r="C14987" s="205" t="s">
        <v>680</v>
      </c>
      <c r="D14987" s="72" t="str">
        <f t="shared" si="469"/>
        <v>jan/2020</v>
      </c>
      <c r="E14987" s="206">
        <v>43854</v>
      </c>
      <c r="F14987" s="205">
        <v>95</v>
      </c>
      <c r="G14987" s="205" t="s">
        <v>284</v>
      </c>
      <c r="H14987" s="207" t="s">
        <v>1005</v>
      </c>
      <c r="I14987" s="207" t="s">
        <v>232</v>
      </c>
      <c r="J14987" s="208">
        <v>-96202.33</v>
      </c>
      <c r="K14987" s="79" t="str">
        <f>IFERROR(IFERROR(VLOOKUP(I14987,'DE-PARA'!B:D,3,0),VLOOKUP(I14987,'DE-PARA'!C:D,2,0)),"NÃO ENCONTRADO")</f>
        <v>Pessoal</v>
      </c>
      <c r="L14987" s="56" t="str">
        <f>VLOOKUP(K14987,'Base -Receita-Despesa'!$B:$AS,1,FALSE)</f>
        <v>Pessoal</v>
      </c>
    </row>
    <row r="14988" spans="1:12" x14ac:dyDescent="0.3">
      <c r="A14988" s="286" t="str">
        <f t="shared" si="468"/>
        <v>2020</v>
      </c>
      <c r="B14988" s="205" t="s">
        <v>679</v>
      </c>
      <c r="C14988" s="205" t="s">
        <v>680</v>
      </c>
      <c r="D14988" s="72" t="str">
        <f t="shared" si="469"/>
        <v>jan/2020</v>
      </c>
      <c r="E14988" s="206">
        <v>43854</v>
      </c>
      <c r="F14988" s="205">
        <v>54</v>
      </c>
      <c r="G14988" s="205" t="s">
        <v>284</v>
      </c>
      <c r="H14988" s="207" t="s">
        <v>2297</v>
      </c>
      <c r="I14988" s="267" t="s">
        <v>257</v>
      </c>
      <c r="J14988" s="208">
        <v>-25562.58</v>
      </c>
      <c r="K14988" s="79" t="str">
        <f>IFERROR(IFERROR(VLOOKUP(I14988,'DE-PARA'!B:D,3,0),VLOOKUP(I14988,'DE-PARA'!C:D,2,0)),"NÃO ENCONTRADO")</f>
        <v>Serviços</v>
      </c>
      <c r="L14988" s="56" t="str">
        <f>VLOOKUP(K14988,'Base -Receita-Despesa'!$B:$AS,1,FALSE)</f>
        <v>Serviços</v>
      </c>
    </row>
    <row r="14989" spans="1:12" x14ac:dyDescent="0.3">
      <c r="A14989" s="286" t="str">
        <f t="shared" si="468"/>
        <v>2020</v>
      </c>
      <c r="B14989" s="205" t="s">
        <v>679</v>
      </c>
      <c r="C14989" s="205" t="s">
        <v>680</v>
      </c>
      <c r="D14989" s="72" t="str">
        <f t="shared" si="469"/>
        <v>jan/2020</v>
      </c>
      <c r="E14989" s="206">
        <v>43854</v>
      </c>
      <c r="F14989" s="205" t="s">
        <v>172</v>
      </c>
      <c r="G14989" s="205" t="s">
        <v>284</v>
      </c>
      <c r="H14989" s="207" t="s">
        <v>706</v>
      </c>
      <c r="I14989" s="207" t="s">
        <v>126</v>
      </c>
      <c r="J14989" s="208">
        <v>-1514.09</v>
      </c>
      <c r="K14989" s="79" t="str">
        <f>IFERROR(IFERROR(VLOOKUP(I14989,'DE-PARA'!B:D,3,0),VLOOKUP(I14989,'DE-PARA'!C:D,2,0)),"NÃO ENCONTRADO")</f>
        <v>Rescisões Trabalhistas</v>
      </c>
      <c r="L14989" s="56" t="str">
        <f>VLOOKUP(K14989,'Base -Receita-Despesa'!$B:$AS,1,FALSE)</f>
        <v>Rescisões Trabalhistas</v>
      </c>
    </row>
    <row r="14990" spans="1:12" x14ac:dyDescent="0.3">
      <c r="A14990" s="286" t="str">
        <f t="shared" si="468"/>
        <v>2020</v>
      </c>
      <c r="B14990" s="205" t="s">
        <v>679</v>
      </c>
      <c r="C14990" s="205" t="s">
        <v>680</v>
      </c>
      <c r="D14990" s="72" t="str">
        <f t="shared" si="469"/>
        <v>jan/2020</v>
      </c>
      <c r="E14990" s="206">
        <v>43854</v>
      </c>
      <c r="F14990" s="205" t="s">
        <v>127</v>
      </c>
      <c r="G14990" s="205" t="s">
        <v>284</v>
      </c>
      <c r="H14990" s="207" t="s">
        <v>904</v>
      </c>
      <c r="I14990" s="207" t="s">
        <v>128</v>
      </c>
      <c r="J14990" s="208">
        <v>-2578.56</v>
      </c>
      <c r="K14990" s="79" t="str">
        <f>IFERROR(IFERROR(VLOOKUP(I14990,'DE-PARA'!B:D,3,0),VLOOKUP(I14990,'DE-PARA'!C:D,2,0)),"NÃO ENCONTRADO")</f>
        <v>Pessoal</v>
      </c>
      <c r="L14990" s="56" t="str">
        <f>VLOOKUP(K14990,'Base -Receita-Despesa'!$B:$AS,1,FALSE)</f>
        <v>Pessoal</v>
      </c>
    </row>
    <row r="14991" spans="1:12" x14ac:dyDescent="0.3">
      <c r="A14991" s="286" t="str">
        <f t="shared" si="468"/>
        <v>2020</v>
      </c>
      <c r="B14991" s="205" t="s">
        <v>679</v>
      </c>
      <c r="C14991" s="205" t="s">
        <v>680</v>
      </c>
      <c r="D14991" s="72" t="str">
        <f t="shared" si="469"/>
        <v>jan/2020</v>
      </c>
      <c r="E14991" s="206">
        <v>43854</v>
      </c>
      <c r="F14991" s="205" t="s">
        <v>1999</v>
      </c>
      <c r="G14991" s="205" t="s">
        <v>284</v>
      </c>
      <c r="H14991" s="207" t="s">
        <v>2641</v>
      </c>
      <c r="I14991" s="207" t="s">
        <v>265</v>
      </c>
      <c r="J14991" s="207">
        <v>-18</v>
      </c>
      <c r="K14991" s="79" t="str">
        <f>IFERROR(IFERROR(VLOOKUP(I14991,'DE-PARA'!B:D,3,0),VLOOKUP(I14991,'DE-PARA'!C:D,2,0)),"NÃO ENCONTRADO")</f>
        <v>Despesas com Viagens</v>
      </c>
      <c r="L14991" s="56" t="str">
        <f>VLOOKUP(K14991,'Base -Receita-Despesa'!$B:$AS,1,FALSE)</f>
        <v>Despesas com Viagens</v>
      </c>
    </row>
    <row r="14992" spans="1:12" x14ac:dyDescent="0.3">
      <c r="A14992" s="286" t="str">
        <f t="shared" si="468"/>
        <v>2020</v>
      </c>
      <c r="B14992" s="205" t="s">
        <v>679</v>
      </c>
      <c r="C14992" s="205" t="s">
        <v>680</v>
      </c>
      <c r="D14992" s="72" t="str">
        <f t="shared" si="469"/>
        <v>jan/2020</v>
      </c>
      <c r="E14992" s="206">
        <v>43854</v>
      </c>
      <c r="F14992" s="205" t="s">
        <v>1999</v>
      </c>
      <c r="G14992" s="205" t="s">
        <v>284</v>
      </c>
      <c r="H14992" s="207" t="s">
        <v>2642</v>
      </c>
      <c r="I14992" s="207" t="s">
        <v>265</v>
      </c>
      <c r="J14992" s="207">
        <v>-18</v>
      </c>
      <c r="K14992" s="79" t="str">
        <f>IFERROR(IFERROR(VLOOKUP(I14992,'DE-PARA'!B:D,3,0),VLOOKUP(I14992,'DE-PARA'!C:D,2,0)),"NÃO ENCONTRADO")</f>
        <v>Despesas com Viagens</v>
      </c>
      <c r="L14992" s="56" t="str">
        <f>VLOOKUP(K14992,'Base -Receita-Despesa'!$B:$AS,1,FALSE)</f>
        <v>Despesas com Viagens</v>
      </c>
    </row>
    <row r="14993" spans="1:12" x14ac:dyDescent="0.3">
      <c r="A14993" s="286" t="str">
        <f t="shared" si="468"/>
        <v>2020</v>
      </c>
      <c r="B14993" s="205" t="s">
        <v>679</v>
      </c>
      <c r="C14993" s="205" t="s">
        <v>680</v>
      </c>
      <c r="D14993" s="72" t="str">
        <f t="shared" si="469"/>
        <v>jan/2020</v>
      </c>
      <c r="E14993" s="206">
        <v>43854</v>
      </c>
      <c r="F14993" s="205" t="s">
        <v>1999</v>
      </c>
      <c r="G14993" s="205" t="s">
        <v>284</v>
      </c>
      <c r="H14993" s="207" t="s">
        <v>2643</v>
      </c>
      <c r="I14993" s="207" t="s">
        <v>265</v>
      </c>
      <c r="J14993" s="207">
        <v>-43.77</v>
      </c>
      <c r="K14993" s="79" t="str">
        <f>IFERROR(IFERROR(VLOOKUP(I14993,'DE-PARA'!B:D,3,0),VLOOKUP(I14993,'DE-PARA'!C:D,2,0)),"NÃO ENCONTRADO")</f>
        <v>Despesas com Viagens</v>
      </c>
      <c r="L14993" s="56" t="str">
        <f>VLOOKUP(K14993,'Base -Receita-Despesa'!$B:$AS,1,FALSE)</f>
        <v>Despesas com Viagens</v>
      </c>
    </row>
    <row r="14994" spans="1:12" x14ac:dyDescent="0.3">
      <c r="A14994" s="286" t="str">
        <f t="shared" si="468"/>
        <v>2020</v>
      </c>
      <c r="B14994" s="205" t="s">
        <v>679</v>
      </c>
      <c r="C14994" s="205" t="s">
        <v>680</v>
      </c>
      <c r="D14994" s="72" t="str">
        <f t="shared" si="469"/>
        <v>jan/2020</v>
      </c>
      <c r="E14994" s="206">
        <v>43854</v>
      </c>
      <c r="F14994" s="205" t="s">
        <v>1999</v>
      </c>
      <c r="G14994" s="205" t="s">
        <v>284</v>
      </c>
      <c r="H14994" s="207" t="s">
        <v>869</v>
      </c>
      <c r="I14994" s="207" t="s">
        <v>265</v>
      </c>
      <c r="J14994" s="207">
        <v>-43.67</v>
      </c>
      <c r="K14994" s="79" t="str">
        <f>IFERROR(IFERROR(VLOOKUP(I14994,'DE-PARA'!B:D,3,0),VLOOKUP(I14994,'DE-PARA'!C:D,2,0)),"NÃO ENCONTRADO")</f>
        <v>Despesas com Viagens</v>
      </c>
      <c r="L14994" s="56" t="str">
        <f>VLOOKUP(K14994,'Base -Receita-Despesa'!$B:$AS,1,FALSE)</f>
        <v>Despesas com Viagens</v>
      </c>
    </row>
    <row r="14995" spans="1:12" x14ac:dyDescent="0.3">
      <c r="A14995" s="286" t="str">
        <f t="shared" si="468"/>
        <v>2020</v>
      </c>
      <c r="B14995" s="205" t="s">
        <v>679</v>
      </c>
      <c r="C14995" s="205" t="s">
        <v>680</v>
      </c>
      <c r="D14995" s="72" t="str">
        <f t="shared" si="469"/>
        <v>jan/2020</v>
      </c>
      <c r="E14995" s="206">
        <v>43854</v>
      </c>
      <c r="F14995" s="205">
        <v>30420</v>
      </c>
      <c r="G14995" s="205" t="s">
        <v>284</v>
      </c>
      <c r="H14995" s="207" t="s">
        <v>1047</v>
      </c>
      <c r="I14995" s="207" t="s">
        <v>258</v>
      </c>
      <c r="J14995" s="208">
        <v>-21069.45</v>
      </c>
      <c r="K14995" s="79" t="str">
        <f>IFERROR(IFERROR(VLOOKUP(I14995,'DE-PARA'!B:D,3,0),VLOOKUP(I14995,'DE-PARA'!C:D,2,0)),"NÃO ENCONTRADO")</f>
        <v>Serviços</v>
      </c>
      <c r="L14995" s="56" t="str">
        <f>VLOOKUP(K14995,'Base -Receita-Despesa'!$B:$AS,1,FALSE)</f>
        <v>Serviços</v>
      </c>
    </row>
    <row r="14996" spans="1:12" x14ac:dyDescent="0.3">
      <c r="A14996" s="286" t="str">
        <f t="shared" si="468"/>
        <v>2020</v>
      </c>
      <c r="B14996" s="205" t="s">
        <v>679</v>
      </c>
      <c r="C14996" s="205" t="s">
        <v>680</v>
      </c>
      <c r="D14996" s="72" t="str">
        <f t="shared" si="469"/>
        <v>jan/2020</v>
      </c>
      <c r="E14996" s="206">
        <v>43854</v>
      </c>
      <c r="F14996" s="205">
        <v>31</v>
      </c>
      <c r="G14996" s="205" t="s">
        <v>284</v>
      </c>
      <c r="H14996" s="267" t="s">
        <v>2365</v>
      </c>
      <c r="I14996" s="267" t="s">
        <v>137</v>
      </c>
      <c r="J14996" s="208">
        <v>-11240.01</v>
      </c>
      <c r="K14996" s="79" t="str">
        <f>IFERROR(IFERROR(VLOOKUP(I14996,'DE-PARA'!B:D,3,0),VLOOKUP(I14996,'DE-PARA'!C:D,2,0)),"NÃO ENCONTRADO")</f>
        <v>Materiais</v>
      </c>
      <c r="L14996" s="56" t="str">
        <f>VLOOKUP(K14996,'Base -Receita-Despesa'!$B:$AS,1,FALSE)</f>
        <v>Materiais</v>
      </c>
    </row>
    <row r="14997" spans="1:12" x14ac:dyDescent="0.3">
      <c r="A14997" s="286" t="str">
        <f t="shared" si="468"/>
        <v>2020</v>
      </c>
      <c r="B14997" s="205" t="s">
        <v>679</v>
      </c>
      <c r="C14997" s="205" t="s">
        <v>680</v>
      </c>
      <c r="D14997" s="72" t="str">
        <f t="shared" si="469"/>
        <v>jan/2020</v>
      </c>
      <c r="E14997" s="206">
        <v>43854</v>
      </c>
      <c r="F14997" s="205">
        <v>30</v>
      </c>
      <c r="G14997" s="205" t="s">
        <v>284</v>
      </c>
      <c r="H14997" s="267" t="s">
        <v>2365</v>
      </c>
      <c r="I14997" s="267" t="s">
        <v>137</v>
      </c>
      <c r="J14997" s="208">
        <v>-13986.03</v>
      </c>
      <c r="K14997" s="79" t="str">
        <f>IFERROR(IFERROR(VLOOKUP(I14997,'DE-PARA'!B:D,3,0),VLOOKUP(I14997,'DE-PARA'!C:D,2,0)),"NÃO ENCONTRADO")</f>
        <v>Materiais</v>
      </c>
      <c r="L14997" s="56" t="str">
        <f>VLOOKUP(K14997,'Base -Receita-Despesa'!$B:$AS,1,FALSE)</f>
        <v>Materiais</v>
      </c>
    </row>
    <row r="14998" spans="1:12" x14ac:dyDescent="0.3">
      <c r="A14998" s="286" t="str">
        <f t="shared" si="468"/>
        <v>2020</v>
      </c>
      <c r="B14998" s="205" t="s">
        <v>679</v>
      </c>
      <c r="C14998" s="205" t="s">
        <v>680</v>
      </c>
      <c r="D14998" s="72" t="str">
        <f t="shared" si="469"/>
        <v>jan/2020</v>
      </c>
      <c r="E14998" s="206">
        <v>43854</v>
      </c>
      <c r="F14998" s="205">
        <v>4</v>
      </c>
      <c r="G14998" s="205" t="s">
        <v>284</v>
      </c>
      <c r="H14998" s="267" t="s">
        <v>2365</v>
      </c>
      <c r="I14998" s="267" t="s">
        <v>137</v>
      </c>
      <c r="J14998" s="208">
        <v>-15036.27</v>
      </c>
      <c r="K14998" s="79" t="str">
        <f>IFERROR(IFERROR(VLOOKUP(I14998,'DE-PARA'!B:D,3,0),VLOOKUP(I14998,'DE-PARA'!C:D,2,0)),"NÃO ENCONTRADO")</f>
        <v>Materiais</v>
      </c>
      <c r="L14998" s="56" t="str">
        <f>VLOOKUP(K14998,'Base -Receita-Despesa'!$B:$AS,1,FALSE)</f>
        <v>Materiais</v>
      </c>
    </row>
    <row r="14999" spans="1:12" x14ac:dyDescent="0.3">
      <c r="A14999" s="286" t="str">
        <f t="shared" si="468"/>
        <v>2020</v>
      </c>
      <c r="B14999" s="205" t="s">
        <v>679</v>
      </c>
      <c r="C14999" s="205" t="s">
        <v>680</v>
      </c>
      <c r="D14999" s="72" t="str">
        <f t="shared" si="469"/>
        <v>jan/2020</v>
      </c>
      <c r="E14999" s="206">
        <v>43854</v>
      </c>
      <c r="F14999" s="205">
        <v>67275</v>
      </c>
      <c r="G14999" s="205" t="s">
        <v>284</v>
      </c>
      <c r="H14999" s="207" t="s">
        <v>630</v>
      </c>
      <c r="I14999" s="207" t="s">
        <v>237</v>
      </c>
      <c r="J14999" s="208">
        <v>-5279.15</v>
      </c>
      <c r="K14999" s="79" t="str">
        <f>IFERROR(IFERROR(VLOOKUP(I14999,'DE-PARA'!B:D,3,0),VLOOKUP(I14999,'DE-PARA'!C:D,2,0)),"NÃO ENCONTRADO")</f>
        <v>Materiais</v>
      </c>
      <c r="L14999" s="56" t="str">
        <f>VLOOKUP(K14999,'Base -Receita-Despesa'!$B:$AS,1,FALSE)</f>
        <v>Materiais</v>
      </c>
    </row>
    <row r="15000" spans="1:12" x14ac:dyDescent="0.3">
      <c r="A15000" s="286" t="str">
        <f t="shared" si="468"/>
        <v>2020</v>
      </c>
      <c r="B15000" s="205" t="s">
        <v>679</v>
      </c>
      <c r="C15000" s="205" t="s">
        <v>680</v>
      </c>
      <c r="D15000" s="72" t="str">
        <f t="shared" si="469"/>
        <v>jan/2020</v>
      </c>
      <c r="E15000" s="206">
        <v>43854</v>
      </c>
      <c r="F15000" s="205">
        <v>67275</v>
      </c>
      <c r="G15000" s="205" t="s">
        <v>284</v>
      </c>
      <c r="H15000" s="207" t="s">
        <v>630</v>
      </c>
      <c r="I15000" s="207" t="s">
        <v>189</v>
      </c>
      <c r="J15000" s="208">
        <v>-1808.22</v>
      </c>
      <c r="K15000" s="79" t="str">
        <f>IFERROR(IFERROR(VLOOKUP(I15000,'DE-PARA'!B:D,3,0),VLOOKUP(I15000,'DE-PARA'!C:D,2,0)),"NÃO ENCONTRADO")</f>
        <v>Outras Saídas</v>
      </c>
      <c r="L15000" s="56" t="str">
        <f>VLOOKUP(K15000,'Base -Receita-Despesa'!$B:$AS,1,FALSE)</f>
        <v>Outras Saídas</v>
      </c>
    </row>
    <row r="15001" spans="1:12" x14ac:dyDescent="0.3">
      <c r="A15001" s="286" t="str">
        <f t="shared" si="468"/>
        <v>2020</v>
      </c>
      <c r="B15001" s="205" t="s">
        <v>679</v>
      </c>
      <c r="C15001" s="205" t="s">
        <v>680</v>
      </c>
      <c r="D15001" s="72" t="str">
        <f t="shared" si="469"/>
        <v>jan/2020</v>
      </c>
      <c r="E15001" s="206">
        <v>43854</v>
      </c>
      <c r="F15001" s="205">
        <v>67349</v>
      </c>
      <c r="G15001" s="205" t="s">
        <v>284</v>
      </c>
      <c r="H15001" s="207" t="s">
        <v>630</v>
      </c>
      <c r="I15001" s="207" t="s">
        <v>237</v>
      </c>
      <c r="J15001" s="208">
        <v>-2115</v>
      </c>
      <c r="K15001" s="79" t="str">
        <f>IFERROR(IFERROR(VLOOKUP(I15001,'DE-PARA'!B:D,3,0),VLOOKUP(I15001,'DE-PARA'!C:D,2,0)),"NÃO ENCONTRADO")</f>
        <v>Materiais</v>
      </c>
      <c r="L15001" s="56" t="str">
        <f>VLOOKUP(K15001,'Base -Receita-Despesa'!$B:$AS,1,FALSE)</f>
        <v>Materiais</v>
      </c>
    </row>
    <row r="15002" spans="1:12" x14ac:dyDescent="0.3">
      <c r="A15002" s="286" t="str">
        <f t="shared" si="468"/>
        <v>2020</v>
      </c>
      <c r="B15002" s="205" t="s">
        <v>679</v>
      </c>
      <c r="C15002" s="205" t="s">
        <v>680</v>
      </c>
      <c r="D15002" s="72" t="str">
        <f t="shared" si="469"/>
        <v>jan/2020</v>
      </c>
      <c r="E15002" s="206">
        <v>43854</v>
      </c>
      <c r="F15002" s="205">
        <v>67349</v>
      </c>
      <c r="G15002" s="205" t="s">
        <v>284</v>
      </c>
      <c r="H15002" s="207" t="s">
        <v>630</v>
      </c>
      <c r="I15002" s="207" t="s">
        <v>189</v>
      </c>
      <c r="J15002" s="207">
        <v>-873.29</v>
      </c>
      <c r="K15002" s="79" t="str">
        <f>IFERROR(IFERROR(VLOOKUP(I15002,'DE-PARA'!B:D,3,0),VLOOKUP(I15002,'DE-PARA'!C:D,2,0)),"NÃO ENCONTRADO")</f>
        <v>Outras Saídas</v>
      </c>
      <c r="L15002" s="56" t="str">
        <f>VLOOKUP(K15002,'Base -Receita-Despesa'!$B:$AS,1,FALSE)</f>
        <v>Outras Saídas</v>
      </c>
    </row>
    <row r="15003" spans="1:12" x14ac:dyDescent="0.3">
      <c r="A15003" s="286" t="str">
        <f t="shared" si="468"/>
        <v>2020</v>
      </c>
      <c r="B15003" s="205" t="s">
        <v>679</v>
      </c>
      <c r="C15003" s="205" t="s">
        <v>680</v>
      </c>
      <c r="D15003" s="72" t="str">
        <f t="shared" si="469"/>
        <v>jan/2020</v>
      </c>
      <c r="E15003" s="206">
        <v>43854</v>
      </c>
      <c r="F15003" s="205">
        <v>37319</v>
      </c>
      <c r="G15003" s="205" t="s">
        <v>284</v>
      </c>
      <c r="H15003" s="207" t="s">
        <v>630</v>
      </c>
      <c r="I15003" s="207" t="s">
        <v>237</v>
      </c>
      <c r="J15003" s="208">
        <v>-8496</v>
      </c>
      <c r="K15003" s="79" t="str">
        <f>IFERROR(IFERROR(VLOOKUP(I15003,'DE-PARA'!B:D,3,0),VLOOKUP(I15003,'DE-PARA'!C:D,2,0)),"NÃO ENCONTRADO")</f>
        <v>Materiais</v>
      </c>
      <c r="L15003" s="56" t="str">
        <f>VLOOKUP(K15003,'Base -Receita-Despesa'!$B:$AS,1,FALSE)</f>
        <v>Materiais</v>
      </c>
    </row>
    <row r="15004" spans="1:12" x14ac:dyDescent="0.3">
      <c r="A15004" s="286" t="str">
        <f t="shared" si="468"/>
        <v>2020</v>
      </c>
      <c r="B15004" s="205" t="s">
        <v>679</v>
      </c>
      <c r="C15004" s="205" t="s">
        <v>680</v>
      </c>
      <c r="D15004" s="72" t="str">
        <f t="shared" si="469"/>
        <v>jan/2020</v>
      </c>
      <c r="E15004" s="206">
        <v>43854</v>
      </c>
      <c r="F15004" s="205">
        <v>67319</v>
      </c>
      <c r="G15004" s="205" t="s">
        <v>284</v>
      </c>
      <c r="H15004" s="207" t="s">
        <v>630</v>
      </c>
      <c r="I15004" s="207" t="s">
        <v>189</v>
      </c>
      <c r="J15004" s="208">
        <v>-2180.6999999999998</v>
      </c>
      <c r="K15004" s="79" t="str">
        <f>IFERROR(IFERROR(VLOOKUP(I15004,'DE-PARA'!B:D,3,0),VLOOKUP(I15004,'DE-PARA'!C:D,2,0)),"NÃO ENCONTRADO")</f>
        <v>Outras Saídas</v>
      </c>
      <c r="L15004" s="56" t="str">
        <f>VLOOKUP(K15004,'Base -Receita-Despesa'!$B:$AS,1,FALSE)</f>
        <v>Outras Saídas</v>
      </c>
    </row>
    <row r="15005" spans="1:12" x14ac:dyDescent="0.3">
      <c r="A15005" s="286" t="str">
        <f t="shared" si="468"/>
        <v>2020</v>
      </c>
      <c r="B15005" s="205" t="s">
        <v>679</v>
      </c>
      <c r="C15005" s="205" t="s">
        <v>680</v>
      </c>
      <c r="D15005" s="72" t="str">
        <f t="shared" si="469"/>
        <v>jan/2020</v>
      </c>
      <c r="E15005" s="206">
        <v>43854</v>
      </c>
      <c r="F15005" s="205">
        <v>67537</v>
      </c>
      <c r="G15005" s="205" t="s">
        <v>284</v>
      </c>
      <c r="H15005" s="207" t="s">
        <v>630</v>
      </c>
      <c r="I15005" s="207" t="s">
        <v>237</v>
      </c>
      <c r="J15005" s="208">
        <v>-1800</v>
      </c>
      <c r="K15005" s="79" t="str">
        <f>IFERROR(IFERROR(VLOOKUP(I15005,'DE-PARA'!B:D,3,0),VLOOKUP(I15005,'DE-PARA'!C:D,2,0)),"NÃO ENCONTRADO")</f>
        <v>Materiais</v>
      </c>
      <c r="L15005" s="56" t="str">
        <f>VLOOKUP(K15005,'Base -Receita-Despesa'!$B:$AS,1,FALSE)</f>
        <v>Materiais</v>
      </c>
    </row>
    <row r="15006" spans="1:12" x14ac:dyDescent="0.3">
      <c r="A15006" s="286" t="str">
        <f t="shared" si="468"/>
        <v>2020</v>
      </c>
      <c r="B15006" s="205" t="s">
        <v>679</v>
      </c>
      <c r="C15006" s="205" t="s">
        <v>680</v>
      </c>
      <c r="D15006" s="72" t="str">
        <f t="shared" si="469"/>
        <v>jan/2020</v>
      </c>
      <c r="E15006" s="206">
        <v>43854</v>
      </c>
      <c r="F15006" s="205">
        <v>67537</v>
      </c>
      <c r="G15006" s="205" t="s">
        <v>284</v>
      </c>
      <c r="H15006" s="207" t="s">
        <v>630</v>
      </c>
      <c r="I15006" s="207" t="s">
        <v>189</v>
      </c>
      <c r="J15006" s="207">
        <v>-689.69</v>
      </c>
      <c r="K15006" s="79" t="str">
        <f>IFERROR(IFERROR(VLOOKUP(I15006,'DE-PARA'!B:D,3,0),VLOOKUP(I15006,'DE-PARA'!C:D,2,0)),"NÃO ENCONTRADO")</f>
        <v>Outras Saídas</v>
      </c>
      <c r="L15006" s="56" t="str">
        <f>VLOOKUP(K15006,'Base -Receita-Despesa'!$B:$AS,1,FALSE)</f>
        <v>Outras Saídas</v>
      </c>
    </row>
    <row r="15007" spans="1:12" x14ac:dyDescent="0.3">
      <c r="A15007" s="286" t="str">
        <f t="shared" si="468"/>
        <v>2020</v>
      </c>
      <c r="B15007" s="205" t="s">
        <v>679</v>
      </c>
      <c r="C15007" s="205" t="s">
        <v>680</v>
      </c>
      <c r="D15007" s="72" t="str">
        <f t="shared" si="469"/>
        <v>jan/2020</v>
      </c>
      <c r="E15007" s="206">
        <v>43854</v>
      </c>
      <c r="F15007" s="205">
        <v>67472</v>
      </c>
      <c r="G15007" s="205" t="s">
        <v>284</v>
      </c>
      <c r="H15007" s="207" t="s">
        <v>630</v>
      </c>
      <c r="I15007" s="207" t="s">
        <v>237</v>
      </c>
      <c r="J15007" s="207">
        <v>-367.16</v>
      </c>
      <c r="K15007" s="79" t="str">
        <f>IFERROR(IFERROR(VLOOKUP(I15007,'DE-PARA'!B:D,3,0),VLOOKUP(I15007,'DE-PARA'!C:D,2,0)),"NÃO ENCONTRADO")</f>
        <v>Materiais</v>
      </c>
      <c r="L15007" s="56" t="str">
        <f>VLOOKUP(K15007,'Base -Receita-Despesa'!$B:$AS,1,FALSE)</f>
        <v>Materiais</v>
      </c>
    </row>
    <row r="15008" spans="1:12" x14ac:dyDescent="0.3">
      <c r="A15008" s="286" t="str">
        <f t="shared" si="468"/>
        <v>2020</v>
      </c>
      <c r="B15008" s="205" t="s">
        <v>679</v>
      </c>
      <c r="C15008" s="205" t="s">
        <v>680</v>
      </c>
      <c r="D15008" s="72" t="str">
        <f t="shared" si="469"/>
        <v>jan/2020</v>
      </c>
      <c r="E15008" s="206">
        <v>43854</v>
      </c>
      <c r="F15008" s="205">
        <v>67472</v>
      </c>
      <c r="G15008" s="205" t="s">
        <v>284</v>
      </c>
      <c r="H15008" s="207" t="s">
        <v>630</v>
      </c>
      <c r="I15008" s="207" t="s">
        <v>189</v>
      </c>
      <c r="J15008" s="207">
        <v>-290.79000000000002</v>
      </c>
      <c r="K15008" s="79" t="str">
        <f>IFERROR(IFERROR(VLOOKUP(I15008,'DE-PARA'!B:D,3,0),VLOOKUP(I15008,'DE-PARA'!C:D,2,0)),"NÃO ENCONTRADO")</f>
        <v>Outras Saídas</v>
      </c>
      <c r="L15008" s="56" t="str">
        <f>VLOOKUP(K15008,'Base -Receita-Despesa'!$B:$AS,1,FALSE)</f>
        <v>Outras Saídas</v>
      </c>
    </row>
    <row r="15009" spans="1:12" x14ac:dyDescent="0.3">
      <c r="A15009" s="286" t="str">
        <f t="shared" si="468"/>
        <v>2020</v>
      </c>
      <c r="B15009" s="205" t="s">
        <v>679</v>
      </c>
      <c r="C15009" s="205" t="s">
        <v>680</v>
      </c>
      <c r="D15009" s="72" t="str">
        <f t="shared" si="469"/>
        <v>jan/2020</v>
      </c>
      <c r="E15009" s="206">
        <v>43854</v>
      </c>
      <c r="F15009" s="205" t="s">
        <v>209</v>
      </c>
      <c r="G15009" s="205" t="s">
        <v>284</v>
      </c>
      <c r="H15009" s="207" t="s">
        <v>295</v>
      </c>
      <c r="I15009" s="207" t="s">
        <v>130</v>
      </c>
      <c r="J15009" s="207">
        <v>-9.5</v>
      </c>
      <c r="K15009" s="79" t="str">
        <f>IFERROR(IFERROR(VLOOKUP(I15009,'DE-PARA'!B:D,3,0),VLOOKUP(I15009,'DE-PARA'!C:D,2,0)),"NÃO ENCONTRADO")</f>
        <v>Outras Saídas</v>
      </c>
      <c r="L15009" s="56" t="str">
        <f>VLOOKUP(K15009,'Base -Receita-Despesa'!$B:$AS,1,FALSE)</f>
        <v>Outras Saídas</v>
      </c>
    </row>
    <row r="15010" spans="1:12" x14ac:dyDescent="0.3">
      <c r="A15010" s="286" t="str">
        <f t="shared" si="468"/>
        <v>2020</v>
      </c>
      <c r="B15010" s="205" t="s">
        <v>679</v>
      </c>
      <c r="C15010" s="205" t="s">
        <v>680</v>
      </c>
      <c r="D15010" s="72" t="str">
        <f t="shared" si="469"/>
        <v>jan/2020</v>
      </c>
      <c r="E15010" s="206">
        <v>43854</v>
      </c>
      <c r="F15010" s="205" t="s">
        <v>209</v>
      </c>
      <c r="G15010" s="205" t="s">
        <v>284</v>
      </c>
      <c r="H15010" s="207" t="s">
        <v>295</v>
      </c>
      <c r="I15010" s="207" t="s">
        <v>130</v>
      </c>
      <c r="J15010" s="207">
        <v>-9.5</v>
      </c>
      <c r="K15010" s="79" t="str">
        <f>IFERROR(IFERROR(VLOOKUP(I15010,'DE-PARA'!B:D,3,0),VLOOKUP(I15010,'DE-PARA'!C:D,2,0)),"NÃO ENCONTRADO")</f>
        <v>Outras Saídas</v>
      </c>
      <c r="L15010" s="56" t="str">
        <f>VLOOKUP(K15010,'Base -Receita-Despesa'!$B:$AS,1,FALSE)</f>
        <v>Outras Saídas</v>
      </c>
    </row>
    <row r="15011" spans="1:12" x14ac:dyDescent="0.3">
      <c r="A15011" s="286" t="str">
        <f t="shared" si="468"/>
        <v>2020</v>
      </c>
      <c r="B15011" s="205" t="s">
        <v>679</v>
      </c>
      <c r="C15011" s="205" t="s">
        <v>680</v>
      </c>
      <c r="D15011" s="72" t="str">
        <f t="shared" si="469"/>
        <v>jan/2020</v>
      </c>
      <c r="E15011" s="206">
        <v>43854</v>
      </c>
      <c r="F15011" s="205" t="s">
        <v>209</v>
      </c>
      <c r="G15011" s="205" t="s">
        <v>284</v>
      </c>
      <c r="H15011" s="207" t="s">
        <v>295</v>
      </c>
      <c r="I15011" s="207" t="s">
        <v>130</v>
      </c>
      <c r="J15011" s="207">
        <v>-9.5</v>
      </c>
      <c r="K15011" s="79" t="str">
        <f>IFERROR(IFERROR(VLOOKUP(I15011,'DE-PARA'!B:D,3,0),VLOOKUP(I15011,'DE-PARA'!C:D,2,0)),"NÃO ENCONTRADO")</f>
        <v>Outras Saídas</v>
      </c>
      <c r="L15011" s="56" t="str">
        <f>VLOOKUP(K15011,'Base -Receita-Despesa'!$B:$AS,1,FALSE)</f>
        <v>Outras Saídas</v>
      </c>
    </row>
    <row r="15012" spans="1:12" x14ac:dyDescent="0.3">
      <c r="A15012" s="286" t="str">
        <f t="shared" si="468"/>
        <v>2020</v>
      </c>
      <c r="B15012" s="205" t="s">
        <v>679</v>
      </c>
      <c r="C15012" s="205" t="s">
        <v>680</v>
      </c>
      <c r="D15012" s="72" t="str">
        <f t="shared" si="469"/>
        <v>jan/2020</v>
      </c>
      <c r="E15012" s="206">
        <v>43854</v>
      </c>
      <c r="F15012" s="205" t="s">
        <v>209</v>
      </c>
      <c r="G15012" s="205" t="s">
        <v>284</v>
      </c>
      <c r="H15012" s="207" t="s">
        <v>295</v>
      </c>
      <c r="I15012" s="207" t="s">
        <v>130</v>
      </c>
      <c r="J15012" s="207">
        <v>-9.5</v>
      </c>
      <c r="K15012" s="79" t="str">
        <f>IFERROR(IFERROR(VLOOKUP(I15012,'DE-PARA'!B:D,3,0),VLOOKUP(I15012,'DE-PARA'!C:D,2,0)),"NÃO ENCONTRADO")</f>
        <v>Outras Saídas</v>
      </c>
      <c r="L15012" s="56" t="str">
        <f>VLOOKUP(K15012,'Base -Receita-Despesa'!$B:$AS,1,FALSE)</f>
        <v>Outras Saídas</v>
      </c>
    </row>
    <row r="15013" spans="1:12" x14ac:dyDescent="0.3">
      <c r="A15013" s="286" t="str">
        <f t="shared" si="468"/>
        <v>2020</v>
      </c>
      <c r="B15013" s="205" t="s">
        <v>679</v>
      </c>
      <c r="C15013" s="205" t="s">
        <v>680</v>
      </c>
      <c r="D15013" s="72" t="str">
        <f t="shared" si="469"/>
        <v>jan/2020</v>
      </c>
      <c r="E15013" s="206">
        <v>43854</v>
      </c>
      <c r="F15013" s="205" t="s">
        <v>209</v>
      </c>
      <c r="G15013" s="205" t="s">
        <v>284</v>
      </c>
      <c r="H15013" s="207" t="s">
        <v>295</v>
      </c>
      <c r="I15013" s="207" t="s">
        <v>130</v>
      </c>
      <c r="J15013" s="207">
        <v>-9.5</v>
      </c>
      <c r="K15013" s="79" t="str">
        <f>IFERROR(IFERROR(VLOOKUP(I15013,'DE-PARA'!B:D,3,0),VLOOKUP(I15013,'DE-PARA'!C:D,2,0)),"NÃO ENCONTRADO")</f>
        <v>Outras Saídas</v>
      </c>
      <c r="L15013" s="56" t="str">
        <f>VLOOKUP(K15013,'Base -Receita-Despesa'!$B:$AS,1,FALSE)</f>
        <v>Outras Saídas</v>
      </c>
    </row>
    <row r="15014" spans="1:12" x14ac:dyDescent="0.3">
      <c r="A15014" s="286" t="str">
        <f t="shared" si="468"/>
        <v>2020</v>
      </c>
      <c r="B15014" s="205" t="s">
        <v>679</v>
      </c>
      <c r="C15014" s="205" t="s">
        <v>680</v>
      </c>
      <c r="D15014" s="72" t="str">
        <f t="shared" si="469"/>
        <v>jan/2020</v>
      </c>
      <c r="E15014" s="206">
        <v>43854</v>
      </c>
      <c r="F15014" s="205" t="s">
        <v>209</v>
      </c>
      <c r="G15014" s="205" t="s">
        <v>284</v>
      </c>
      <c r="H15014" s="207" t="s">
        <v>295</v>
      </c>
      <c r="I15014" s="207" t="s">
        <v>130</v>
      </c>
      <c r="J15014" s="207">
        <v>-9.5</v>
      </c>
      <c r="K15014" s="79" t="str">
        <f>IFERROR(IFERROR(VLOOKUP(I15014,'DE-PARA'!B:D,3,0),VLOOKUP(I15014,'DE-PARA'!C:D,2,0)),"NÃO ENCONTRADO")</f>
        <v>Outras Saídas</v>
      </c>
      <c r="L15014" s="56" t="str">
        <f>VLOOKUP(K15014,'Base -Receita-Despesa'!$B:$AS,1,FALSE)</f>
        <v>Outras Saídas</v>
      </c>
    </row>
    <row r="15015" spans="1:12" x14ac:dyDescent="0.3">
      <c r="A15015" s="286" t="str">
        <f t="shared" si="468"/>
        <v>2020</v>
      </c>
      <c r="B15015" s="205" t="s">
        <v>679</v>
      </c>
      <c r="C15015" s="205" t="s">
        <v>680</v>
      </c>
      <c r="D15015" s="72" t="str">
        <f t="shared" si="469"/>
        <v>jan/2020</v>
      </c>
      <c r="E15015" s="206">
        <v>43854</v>
      </c>
      <c r="F15015" s="205" t="s">
        <v>209</v>
      </c>
      <c r="G15015" s="205" t="s">
        <v>284</v>
      </c>
      <c r="H15015" s="207" t="s">
        <v>295</v>
      </c>
      <c r="I15015" s="207" t="s">
        <v>130</v>
      </c>
      <c r="J15015" s="207">
        <v>-9.5</v>
      </c>
      <c r="K15015" s="79" t="str">
        <f>IFERROR(IFERROR(VLOOKUP(I15015,'DE-PARA'!B:D,3,0),VLOOKUP(I15015,'DE-PARA'!C:D,2,0)),"NÃO ENCONTRADO")</f>
        <v>Outras Saídas</v>
      </c>
      <c r="L15015" s="56" t="str">
        <f>VLOOKUP(K15015,'Base -Receita-Despesa'!$B:$AS,1,FALSE)</f>
        <v>Outras Saídas</v>
      </c>
    </row>
    <row r="15016" spans="1:12" x14ac:dyDescent="0.3">
      <c r="A15016" s="286" t="str">
        <f t="shared" si="468"/>
        <v>2020</v>
      </c>
      <c r="B15016" s="205" t="s">
        <v>679</v>
      </c>
      <c r="C15016" s="205" t="s">
        <v>680</v>
      </c>
      <c r="D15016" s="72" t="str">
        <f t="shared" si="469"/>
        <v>jan/2020</v>
      </c>
      <c r="E15016" s="206">
        <v>43854</v>
      </c>
      <c r="F15016" s="205" t="s">
        <v>209</v>
      </c>
      <c r="G15016" s="205" t="s">
        <v>284</v>
      </c>
      <c r="H15016" s="207" t="s">
        <v>295</v>
      </c>
      <c r="I15016" s="207" t="s">
        <v>130</v>
      </c>
      <c r="J15016" s="207">
        <v>-9.5</v>
      </c>
      <c r="K15016" s="79" t="str">
        <f>IFERROR(IFERROR(VLOOKUP(I15016,'DE-PARA'!B:D,3,0),VLOOKUP(I15016,'DE-PARA'!C:D,2,0)),"NÃO ENCONTRADO")</f>
        <v>Outras Saídas</v>
      </c>
      <c r="L15016" s="56" t="str">
        <f>VLOOKUP(K15016,'Base -Receita-Despesa'!$B:$AS,1,FALSE)</f>
        <v>Outras Saídas</v>
      </c>
    </row>
    <row r="15017" spans="1:12" x14ac:dyDescent="0.3">
      <c r="A15017" s="286" t="str">
        <f t="shared" si="468"/>
        <v>2020</v>
      </c>
      <c r="B15017" s="205" t="s">
        <v>679</v>
      </c>
      <c r="C15017" s="205" t="s">
        <v>680</v>
      </c>
      <c r="D15017" s="72" t="str">
        <f t="shared" si="469"/>
        <v>jan/2020</v>
      </c>
      <c r="E15017" s="206">
        <v>43854</v>
      </c>
      <c r="F15017" s="205" t="s">
        <v>209</v>
      </c>
      <c r="G15017" s="205" t="s">
        <v>284</v>
      </c>
      <c r="H15017" s="207" t="s">
        <v>295</v>
      </c>
      <c r="I15017" s="207" t="s">
        <v>130</v>
      </c>
      <c r="J15017" s="207">
        <v>-9.5</v>
      </c>
      <c r="K15017" s="79" t="str">
        <f>IFERROR(IFERROR(VLOOKUP(I15017,'DE-PARA'!B:D,3,0),VLOOKUP(I15017,'DE-PARA'!C:D,2,0)),"NÃO ENCONTRADO")</f>
        <v>Outras Saídas</v>
      </c>
      <c r="L15017" s="56" t="str">
        <f>VLOOKUP(K15017,'Base -Receita-Despesa'!$B:$AS,1,FALSE)</f>
        <v>Outras Saídas</v>
      </c>
    </row>
    <row r="15018" spans="1:12" x14ac:dyDescent="0.3">
      <c r="A15018" s="286" t="str">
        <f t="shared" si="468"/>
        <v>2020</v>
      </c>
      <c r="B15018" s="205" t="s">
        <v>679</v>
      </c>
      <c r="C15018" s="205" t="s">
        <v>680</v>
      </c>
      <c r="D15018" s="72" t="str">
        <f t="shared" si="469"/>
        <v>jan/2020</v>
      </c>
      <c r="E15018" s="206">
        <v>43854</v>
      </c>
      <c r="F15018" s="205" t="s">
        <v>209</v>
      </c>
      <c r="G15018" s="205" t="s">
        <v>284</v>
      </c>
      <c r="H15018" s="207" t="s">
        <v>295</v>
      </c>
      <c r="I15018" s="207" t="s">
        <v>130</v>
      </c>
      <c r="J15018" s="207">
        <v>-9.5</v>
      </c>
      <c r="K15018" s="79" t="str">
        <f>IFERROR(IFERROR(VLOOKUP(I15018,'DE-PARA'!B:D,3,0),VLOOKUP(I15018,'DE-PARA'!C:D,2,0)),"NÃO ENCONTRADO")</f>
        <v>Outras Saídas</v>
      </c>
      <c r="L15018" s="56" t="str">
        <f>VLOOKUP(K15018,'Base -Receita-Despesa'!$B:$AS,1,FALSE)</f>
        <v>Outras Saídas</v>
      </c>
    </row>
    <row r="15019" spans="1:12" x14ac:dyDescent="0.3">
      <c r="A15019" s="286" t="str">
        <f t="shared" si="468"/>
        <v>2020</v>
      </c>
      <c r="B15019" s="205" t="s">
        <v>679</v>
      </c>
      <c r="C15019" s="205" t="s">
        <v>680</v>
      </c>
      <c r="D15019" s="72" t="str">
        <f t="shared" si="469"/>
        <v>jan/2020</v>
      </c>
      <c r="E15019" s="206">
        <v>43854</v>
      </c>
      <c r="F15019" s="205" t="s">
        <v>209</v>
      </c>
      <c r="G15019" s="205" t="s">
        <v>284</v>
      </c>
      <c r="H15019" s="207" t="s">
        <v>295</v>
      </c>
      <c r="I15019" s="207" t="s">
        <v>130</v>
      </c>
      <c r="J15019" s="207">
        <v>-9.5</v>
      </c>
      <c r="K15019" s="79" t="str">
        <f>IFERROR(IFERROR(VLOOKUP(I15019,'DE-PARA'!B:D,3,0),VLOOKUP(I15019,'DE-PARA'!C:D,2,0)),"NÃO ENCONTRADO")</f>
        <v>Outras Saídas</v>
      </c>
      <c r="L15019" s="56" t="str">
        <f>VLOOKUP(K15019,'Base -Receita-Despesa'!$B:$AS,1,FALSE)</f>
        <v>Outras Saídas</v>
      </c>
    </row>
    <row r="15020" spans="1:12" x14ac:dyDescent="0.3">
      <c r="A15020" s="286" t="str">
        <f t="shared" si="468"/>
        <v>2020</v>
      </c>
      <c r="B15020" s="205" t="s">
        <v>679</v>
      </c>
      <c r="C15020" s="205" t="s">
        <v>680</v>
      </c>
      <c r="D15020" s="72" t="str">
        <f t="shared" si="469"/>
        <v>jan/2020</v>
      </c>
      <c r="E15020" s="206">
        <v>43854</v>
      </c>
      <c r="F15020" s="205" t="s">
        <v>209</v>
      </c>
      <c r="G15020" s="205" t="s">
        <v>284</v>
      </c>
      <c r="H15020" s="207" t="s">
        <v>295</v>
      </c>
      <c r="I15020" s="207" t="s">
        <v>130</v>
      </c>
      <c r="J15020" s="207">
        <v>-9.5</v>
      </c>
      <c r="K15020" s="79" t="str">
        <f>IFERROR(IFERROR(VLOOKUP(I15020,'DE-PARA'!B:D,3,0),VLOOKUP(I15020,'DE-PARA'!C:D,2,0)),"NÃO ENCONTRADO")</f>
        <v>Outras Saídas</v>
      </c>
      <c r="L15020" s="56" t="str">
        <f>VLOOKUP(K15020,'Base -Receita-Despesa'!$B:$AS,1,FALSE)</f>
        <v>Outras Saídas</v>
      </c>
    </row>
    <row r="15021" spans="1:12" x14ac:dyDescent="0.3">
      <c r="A15021" s="286" t="str">
        <f t="shared" si="468"/>
        <v>2020</v>
      </c>
      <c r="B15021" s="205" t="s">
        <v>681</v>
      </c>
      <c r="C15021" s="205" t="s">
        <v>680</v>
      </c>
      <c r="D15021" s="72" t="str">
        <f t="shared" si="469"/>
        <v>jan/2020</v>
      </c>
      <c r="E15021" s="206">
        <v>43857</v>
      </c>
      <c r="F15021" s="205" t="s">
        <v>200</v>
      </c>
      <c r="G15021" s="205" t="s">
        <v>284</v>
      </c>
      <c r="H15021" s="207" t="s">
        <v>1875</v>
      </c>
      <c r="I15021" s="207" t="s">
        <v>123</v>
      </c>
      <c r="J15021" s="208">
        <v>-500000</v>
      </c>
      <c r="K15021" s="79" t="str">
        <f>IFERROR(IFERROR(VLOOKUP(I15021,'DE-PARA'!B:D,3,0),VLOOKUP(I15021,'DE-PARA'!C:D,2,0)),"NÃO ENCONTRADO")</f>
        <v>TEV – Transferências Entre Contas (Entradas)</v>
      </c>
      <c r="L15021" s="56" t="str">
        <f>VLOOKUP(K15021,'Base -Receita-Despesa'!$B:$AS,1,FALSE)</f>
        <v>TEV – Transferências Entre Contas (Entradas)</v>
      </c>
    </row>
    <row r="15022" spans="1:12" x14ac:dyDescent="0.3">
      <c r="A15022" s="286" t="str">
        <f t="shared" si="468"/>
        <v>2020</v>
      </c>
      <c r="B15022" s="205" t="s">
        <v>681</v>
      </c>
      <c r="C15022" s="205" t="s">
        <v>680</v>
      </c>
      <c r="D15022" s="72" t="str">
        <f t="shared" si="469"/>
        <v>jan/2020</v>
      </c>
      <c r="E15022" s="206">
        <v>43857</v>
      </c>
      <c r="F15022" s="205" t="s">
        <v>209</v>
      </c>
      <c r="G15022" s="205" t="s">
        <v>284</v>
      </c>
      <c r="H15022" s="207" t="s">
        <v>2644</v>
      </c>
      <c r="I15022" s="207" t="s">
        <v>130</v>
      </c>
      <c r="J15022" s="207">
        <v>-1.5</v>
      </c>
      <c r="K15022" s="79" t="str">
        <f>IFERROR(IFERROR(VLOOKUP(I15022,'DE-PARA'!B:D,3,0),VLOOKUP(I15022,'DE-PARA'!C:D,2,0)),"NÃO ENCONTRADO")</f>
        <v>Outras Saídas</v>
      </c>
      <c r="L15022" s="56" t="str">
        <f>VLOOKUP(K15022,'Base -Receita-Despesa'!$B:$AS,1,FALSE)</f>
        <v>Outras Saídas</v>
      </c>
    </row>
    <row r="15023" spans="1:12" x14ac:dyDescent="0.3">
      <c r="A15023" s="286" t="str">
        <f t="shared" si="468"/>
        <v>2020</v>
      </c>
      <c r="B15023" s="205" t="s">
        <v>681</v>
      </c>
      <c r="C15023" s="205" t="s">
        <v>680</v>
      </c>
      <c r="D15023" s="72" t="str">
        <f t="shared" si="469"/>
        <v>jan/2020</v>
      </c>
      <c r="E15023" s="206">
        <v>43857</v>
      </c>
      <c r="F15023" s="205" t="s">
        <v>513</v>
      </c>
      <c r="G15023" s="205" t="s">
        <v>284</v>
      </c>
      <c r="H15023" s="207" t="s">
        <v>203</v>
      </c>
      <c r="I15023" s="207" t="s">
        <v>289</v>
      </c>
      <c r="J15023" s="208">
        <v>500001.5</v>
      </c>
      <c r="K15023" s="79" t="str">
        <f>IFERROR(IFERROR(VLOOKUP(I15023,'DE-PARA'!B:D,3,0),VLOOKUP(I15023,'DE-PARA'!C:D,2,0)),"NÃO ENCONTRADO")</f>
        <v>Entrada Conta Aplicação (+)</v>
      </c>
      <c r="L15023" s="56" t="str">
        <f>VLOOKUP(K15023,'Base -Receita-Despesa'!$B:$AS,1,FALSE)</f>
        <v>ENTRADA CONTA APLICAÇÃO (+)</v>
      </c>
    </row>
    <row r="15024" spans="1:12" x14ac:dyDescent="0.3">
      <c r="A15024" s="286" t="str">
        <f t="shared" si="468"/>
        <v>2020</v>
      </c>
      <c r="B15024" s="205" t="s">
        <v>679</v>
      </c>
      <c r="C15024" s="205" t="s">
        <v>680</v>
      </c>
      <c r="D15024" s="72" t="str">
        <f t="shared" si="469"/>
        <v>jan/2020</v>
      </c>
      <c r="E15024" s="206">
        <v>43857</v>
      </c>
      <c r="F15024" s="205" t="s">
        <v>200</v>
      </c>
      <c r="G15024" s="205" t="s">
        <v>284</v>
      </c>
      <c r="H15024" s="207" t="s">
        <v>1875</v>
      </c>
      <c r="I15024" s="207" t="s">
        <v>123</v>
      </c>
      <c r="J15024" s="208">
        <v>500000</v>
      </c>
      <c r="K15024" s="79" t="str">
        <f>IFERROR(IFERROR(VLOOKUP(I15024,'DE-PARA'!B:D,3,0),VLOOKUP(I15024,'DE-PARA'!C:D,2,0)),"NÃO ENCONTRADO")</f>
        <v>TEV – Transferências Entre Contas (Entradas)</v>
      </c>
      <c r="L15024" s="56" t="str">
        <f>VLOOKUP(K15024,'Base -Receita-Despesa'!$B:$AS,1,FALSE)</f>
        <v>TEV – Transferências Entre Contas (Entradas)</v>
      </c>
    </row>
    <row r="15025" spans="1:12" x14ac:dyDescent="0.3">
      <c r="A15025" s="286" t="str">
        <f t="shared" si="468"/>
        <v>2020</v>
      </c>
      <c r="B15025" s="205" t="s">
        <v>679</v>
      </c>
      <c r="C15025" s="205" t="s">
        <v>680</v>
      </c>
      <c r="D15025" s="72" t="str">
        <f t="shared" si="469"/>
        <v>jan/2020</v>
      </c>
      <c r="E15025" s="206">
        <v>43857</v>
      </c>
      <c r="F15025" s="273">
        <v>395598</v>
      </c>
      <c r="G15025" s="205" t="s">
        <v>284</v>
      </c>
      <c r="H15025" s="274" t="s">
        <v>1027</v>
      </c>
      <c r="I15025" s="207" t="s">
        <v>242</v>
      </c>
      <c r="J15025" s="207">
        <v>-890.23</v>
      </c>
      <c r="K15025" s="79" t="str">
        <f>IFERROR(IFERROR(VLOOKUP(I15025,'DE-PARA'!B:D,3,0),VLOOKUP(I15025,'DE-PARA'!C:D,2,0)),"NÃO ENCONTRADO")</f>
        <v>Materiais</v>
      </c>
      <c r="L15025" s="56" t="str">
        <f>VLOOKUP(K15025,'Base -Receita-Despesa'!$B:$AS,1,FALSE)</f>
        <v>Materiais</v>
      </c>
    </row>
    <row r="15026" spans="1:12" x14ac:dyDescent="0.3">
      <c r="A15026" s="286" t="str">
        <f t="shared" si="468"/>
        <v>2020</v>
      </c>
      <c r="B15026" s="205" t="s">
        <v>679</v>
      </c>
      <c r="C15026" s="205" t="s">
        <v>680</v>
      </c>
      <c r="D15026" s="72" t="str">
        <f t="shared" si="469"/>
        <v>jan/2020</v>
      </c>
      <c r="E15026" s="206">
        <v>43857</v>
      </c>
      <c r="F15026" s="273">
        <v>395601</v>
      </c>
      <c r="G15026" s="205" t="s">
        <v>284</v>
      </c>
      <c r="H15026" s="274" t="s">
        <v>1027</v>
      </c>
      <c r="I15026" s="207" t="s">
        <v>242</v>
      </c>
      <c r="J15026" s="207">
        <v>-183.44</v>
      </c>
      <c r="K15026" s="79" t="str">
        <f>IFERROR(IFERROR(VLOOKUP(I15026,'DE-PARA'!B:D,3,0),VLOOKUP(I15026,'DE-PARA'!C:D,2,0)),"NÃO ENCONTRADO")</f>
        <v>Materiais</v>
      </c>
      <c r="L15026" s="56" t="str">
        <f>VLOOKUP(K15026,'Base -Receita-Despesa'!$B:$AS,1,FALSE)</f>
        <v>Materiais</v>
      </c>
    </row>
    <row r="15027" spans="1:12" x14ac:dyDescent="0.3">
      <c r="A15027" s="286" t="str">
        <f t="shared" si="468"/>
        <v>2020</v>
      </c>
      <c r="B15027" s="205" t="s">
        <v>679</v>
      </c>
      <c r="C15027" s="205" t="s">
        <v>680</v>
      </c>
      <c r="D15027" s="72" t="str">
        <f t="shared" si="469"/>
        <v>jan/2020</v>
      </c>
      <c r="E15027" s="206">
        <v>43857</v>
      </c>
      <c r="F15027" s="273">
        <v>396179</v>
      </c>
      <c r="G15027" s="205" t="s">
        <v>284</v>
      </c>
      <c r="H15027" s="274" t="s">
        <v>1027</v>
      </c>
      <c r="I15027" s="207" t="s">
        <v>242</v>
      </c>
      <c r="J15027" s="207">
        <v>-277.88</v>
      </c>
      <c r="K15027" s="79" t="str">
        <f>IFERROR(IFERROR(VLOOKUP(I15027,'DE-PARA'!B:D,3,0),VLOOKUP(I15027,'DE-PARA'!C:D,2,0)),"NÃO ENCONTRADO")</f>
        <v>Materiais</v>
      </c>
      <c r="L15027" s="56" t="str">
        <f>VLOOKUP(K15027,'Base -Receita-Despesa'!$B:$AS,1,FALSE)</f>
        <v>Materiais</v>
      </c>
    </row>
    <row r="15028" spans="1:12" x14ac:dyDescent="0.3">
      <c r="A15028" s="286" t="str">
        <f t="shared" si="468"/>
        <v>2020</v>
      </c>
      <c r="B15028" s="205" t="s">
        <v>679</v>
      </c>
      <c r="C15028" s="205" t="s">
        <v>680</v>
      </c>
      <c r="D15028" s="72" t="str">
        <f t="shared" si="469"/>
        <v>jan/2020</v>
      </c>
      <c r="E15028" s="206">
        <v>43857</v>
      </c>
      <c r="F15028" s="273">
        <v>396180</v>
      </c>
      <c r="G15028" s="205" t="s">
        <v>284</v>
      </c>
      <c r="H15028" s="274" t="s">
        <v>1027</v>
      </c>
      <c r="I15028" s="207" t="s">
        <v>242</v>
      </c>
      <c r="J15028" s="207">
        <v>-185.26</v>
      </c>
      <c r="K15028" s="79" t="str">
        <f>IFERROR(IFERROR(VLOOKUP(I15028,'DE-PARA'!B:D,3,0),VLOOKUP(I15028,'DE-PARA'!C:D,2,0)),"NÃO ENCONTRADO")</f>
        <v>Materiais</v>
      </c>
      <c r="L15028" s="56" t="str">
        <f>VLOOKUP(K15028,'Base -Receita-Despesa'!$B:$AS,1,FALSE)</f>
        <v>Materiais</v>
      </c>
    </row>
    <row r="15029" spans="1:12" x14ac:dyDescent="0.3">
      <c r="A15029" s="286" t="str">
        <f t="shared" si="468"/>
        <v>2020</v>
      </c>
      <c r="B15029" s="205" t="s">
        <v>679</v>
      </c>
      <c r="C15029" s="205" t="s">
        <v>680</v>
      </c>
      <c r="D15029" s="72" t="str">
        <f t="shared" si="469"/>
        <v>jan/2020</v>
      </c>
      <c r="E15029" s="206">
        <v>43857</v>
      </c>
      <c r="F15029" s="273">
        <v>396182</v>
      </c>
      <c r="G15029" s="205" t="s">
        <v>284</v>
      </c>
      <c r="H15029" s="274" t="s">
        <v>1027</v>
      </c>
      <c r="I15029" s="207" t="s">
        <v>242</v>
      </c>
      <c r="J15029" s="207">
        <v>-553.24</v>
      </c>
      <c r="K15029" s="79" t="str">
        <f>IFERROR(IFERROR(VLOOKUP(I15029,'DE-PARA'!B:D,3,0),VLOOKUP(I15029,'DE-PARA'!C:D,2,0)),"NÃO ENCONTRADO")</f>
        <v>Materiais</v>
      </c>
      <c r="L15029" s="56" t="str">
        <f>VLOOKUP(K15029,'Base -Receita-Despesa'!$B:$AS,1,FALSE)</f>
        <v>Materiais</v>
      </c>
    </row>
    <row r="15030" spans="1:12" x14ac:dyDescent="0.3">
      <c r="A15030" s="286" t="str">
        <f t="shared" si="468"/>
        <v>2020</v>
      </c>
      <c r="B15030" s="205" t="s">
        <v>679</v>
      </c>
      <c r="C15030" s="205" t="s">
        <v>680</v>
      </c>
      <c r="D15030" s="72" t="str">
        <f t="shared" si="469"/>
        <v>jan/2020</v>
      </c>
      <c r="E15030" s="206">
        <v>43857</v>
      </c>
      <c r="F15030" s="273">
        <v>396183</v>
      </c>
      <c r="G15030" s="205" t="s">
        <v>284</v>
      </c>
      <c r="H15030" s="274" t="s">
        <v>1027</v>
      </c>
      <c r="I15030" s="207" t="s">
        <v>242</v>
      </c>
      <c r="J15030" s="207">
        <v>-986.75</v>
      </c>
      <c r="K15030" s="79" t="str">
        <f>IFERROR(IFERROR(VLOOKUP(I15030,'DE-PARA'!B:D,3,0),VLOOKUP(I15030,'DE-PARA'!C:D,2,0)),"NÃO ENCONTRADO")</f>
        <v>Materiais</v>
      </c>
      <c r="L15030" s="56" t="str">
        <f>VLOOKUP(K15030,'Base -Receita-Despesa'!$B:$AS,1,FALSE)</f>
        <v>Materiais</v>
      </c>
    </row>
    <row r="15031" spans="1:12" x14ac:dyDescent="0.3">
      <c r="A15031" s="286" t="str">
        <f t="shared" ref="A15031:A15094" si="470">IF(K15031="NÃO ENCONTRADO",0,RIGHT(D15031,4))</f>
        <v>2020</v>
      </c>
      <c r="B15031" s="205" t="s">
        <v>679</v>
      </c>
      <c r="C15031" s="205" t="s">
        <v>680</v>
      </c>
      <c r="D15031" s="72" t="str">
        <f t="shared" si="469"/>
        <v>jan/2020</v>
      </c>
      <c r="E15031" s="206">
        <v>43857</v>
      </c>
      <c r="F15031" s="273">
        <v>396184</v>
      </c>
      <c r="G15031" s="205" t="s">
        <v>284</v>
      </c>
      <c r="H15031" s="274" t="s">
        <v>1027</v>
      </c>
      <c r="I15031" s="207" t="s">
        <v>242</v>
      </c>
      <c r="J15031" s="208">
        <v>-1008</v>
      </c>
      <c r="K15031" s="79" t="str">
        <f>IFERROR(IFERROR(VLOOKUP(I15031,'DE-PARA'!B:D,3,0),VLOOKUP(I15031,'DE-PARA'!C:D,2,0)),"NÃO ENCONTRADO")</f>
        <v>Materiais</v>
      </c>
      <c r="L15031" s="56" t="str">
        <f>VLOOKUP(K15031,'Base -Receita-Despesa'!$B:$AS,1,FALSE)</f>
        <v>Materiais</v>
      </c>
    </row>
    <row r="15032" spans="1:12" x14ac:dyDescent="0.3">
      <c r="A15032" s="286" t="str">
        <f t="shared" si="470"/>
        <v>2020</v>
      </c>
      <c r="B15032" s="205" t="s">
        <v>679</v>
      </c>
      <c r="C15032" s="205" t="s">
        <v>680</v>
      </c>
      <c r="D15032" s="72" t="str">
        <f t="shared" si="469"/>
        <v>jan/2020</v>
      </c>
      <c r="E15032" s="206">
        <v>43857</v>
      </c>
      <c r="F15032" s="273">
        <v>396231</v>
      </c>
      <c r="G15032" s="205" t="s">
        <v>284</v>
      </c>
      <c r="H15032" s="274" t="s">
        <v>1027</v>
      </c>
      <c r="I15032" s="207" t="s">
        <v>242</v>
      </c>
      <c r="J15032" s="207">
        <v>-890.23</v>
      </c>
      <c r="K15032" s="79" t="str">
        <f>IFERROR(IFERROR(VLOOKUP(I15032,'DE-PARA'!B:D,3,0),VLOOKUP(I15032,'DE-PARA'!C:D,2,0)),"NÃO ENCONTRADO")</f>
        <v>Materiais</v>
      </c>
      <c r="L15032" s="56" t="str">
        <f>VLOOKUP(K15032,'Base -Receita-Despesa'!$B:$AS,1,FALSE)</f>
        <v>Materiais</v>
      </c>
    </row>
    <row r="15033" spans="1:12" x14ac:dyDescent="0.3">
      <c r="A15033" s="286" t="str">
        <f t="shared" si="470"/>
        <v>2020</v>
      </c>
      <c r="B15033" s="205" t="s">
        <v>679</v>
      </c>
      <c r="C15033" s="205" t="s">
        <v>680</v>
      </c>
      <c r="D15033" s="72" t="str">
        <f t="shared" si="469"/>
        <v>jan/2020</v>
      </c>
      <c r="E15033" s="206">
        <v>43857</v>
      </c>
      <c r="F15033" s="273">
        <v>396232</v>
      </c>
      <c r="G15033" s="205" t="s">
        <v>284</v>
      </c>
      <c r="H15033" s="274" t="s">
        <v>1027</v>
      </c>
      <c r="I15033" s="207" t="s">
        <v>242</v>
      </c>
      <c r="J15033" s="207">
        <v>-330.86</v>
      </c>
      <c r="K15033" s="79" t="str">
        <f>IFERROR(IFERROR(VLOOKUP(I15033,'DE-PARA'!B:D,3,0),VLOOKUP(I15033,'DE-PARA'!C:D,2,0)),"NÃO ENCONTRADO")</f>
        <v>Materiais</v>
      </c>
      <c r="L15033" s="56" t="str">
        <f>VLOOKUP(K15033,'Base -Receita-Despesa'!$B:$AS,1,FALSE)</f>
        <v>Materiais</v>
      </c>
    </row>
    <row r="15034" spans="1:12" x14ac:dyDescent="0.3">
      <c r="A15034" s="286" t="str">
        <f t="shared" si="470"/>
        <v>2020</v>
      </c>
      <c r="B15034" s="205" t="s">
        <v>679</v>
      </c>
      <c r="C15034" s="205" t="s">
        <v>680</v>
      </c>
      <c r="D15034" s="72" t="str">
        <f t="shared" si="469"/>
        <v>jan/2020</v>
      </c>
      <c r="E15034" s="206">
        <v>43857</v>
      </c>
      <c r="F15034" s="273">
        <v>396233</v>
      </c>
      <c r="G15034" s="205" t="s">
        <v>284</v>
      </c>
      <c r="H15034" s="274" t="s">
        <v>1027</v>
      </c>
      <c r="I15034" s="207" t="s">
        <v>242</v>
      </c>
      <c r="J15034" s="207">
        <v>-259.83999999999997</v>
      </c>
      <c r="K15034" s="79" t="str">
        <f>IFERROR(IFERROR(VLOOKUP(I15034,'DE-PARA'!B:D,3,0),VLOOKUP(I15034,'DE-PARA'!C:D,2,0)),"NÃO ENCONTRADO")</f>
        <v>Materiais</v>
      </c>
      <c r="L15034" s="56" t="str">
        <f>VLOOKUP(K15034,'Base -Receita-Despesa'!$B:$AS,1,FALSE)</f>
        <v>Materiais</v>
      </c>
    </row>
    <row r="15035" spans="1:12" x14ac:dyDescent="0.3">
      <c r="A15035" s="286" t="str">
        <f t="shared" si="470"/>
        <v>2020</v>
      </c>
      <c r="B15035" s="205" t="s">
        <v>679</v>
      </c>
      <c r="C15035" s="205" t="s">
        <v>680</v>
      </c>
      <c r="D15035" s="72" t="str">
        <f t="shared" si="469"/>
        <v>jan/2020</v>
      </c>
      <c r="E15035" s="206">
        <v>43857</v>
      </c>
      <c r="F15035" s="273">
        <v>396351</v>
      </c>
      <c r="G15035" s="205" t="s">
        <v>284</v>
      </c>
      <c r="H15035" s="274" t="s">
        <v>1027</v>
      </c>
      <c r="I15035" s="207" t="s">
        <v>242</v>
      </c>
      <c r="J15035" s="207">
        <v>-842.92</v>
      </c>
      <c r="K15035" s="79" t="str">
        <f>IFERROR(IFERROR(VLOOKUP(I15035,'DE-PARA'!B:D,3,0),VLOOKUP(I15035,'DE-PARA'!C:D,2,0)),"NÃO ENCONTRADO")</f>
        <v>Materiais</v>
      </c>
      <c r="L15035" s="56" t="str">
        <f>VLOOKUP(K15035,'Base -Receita-Despesa'!$B:$AS,1,FALSE)</f>
        <v>Materiais</v>
      </c>
    </row>
    <row r="15036" spans="1:12" x14ac:dyDescent="0.3">
      <c r="A15036" s="286" t="str">
        <f t="shared" si="470"/>
        <v>2020</v>
      </c>
      <c r="B15036" s="205" t="s">
        <v>679</v>
      </c>
      <c r="C15036" s="205" t="s">
        <v>680</v>
      </c>
      <c r="D15036" s="72" t="str">
        <f t="shared" si="469"/>
        <v>jan/2020</v>
      </c>
      <c r="E15036" s="206">
        <v>43857</v>
      </c>
      <c r="F15036" s="273">
        <v>396357</v>
      </c>
      <c r="G15036" s="205" t="s">
        <v>284</v>
      </c>
      <c r="H15036" s="274" t="s">
        <v>1027</v>
      </c>
      <c r="I15036" s="207" t="s">
        <v>242</v>
      </c>
      <c r="J15036" s="208">
        <v>-1047.51</v>
      </c>
      <c r="K15036" s="79" t="str">
        <f>IFERROR(IFERROR(VLOOKUP(I15036,'DE-PARA'!B:D,3,0),VLOOKUP(I15036,'DE-PARA'!C:D,2,0)),"NÃO ENCONTRADO")</f>
        <v>Materiais</v>
      </c>
      <c r="L15036" s="56" t="str">
        <f>VLOOKUP(K15036,'Base -Receita-Despesa'!$B:$AS,1,FALSE)</f>
        <v>Materiais</v>
      </c>
    </row>
    <row r="15037" spans="1:12" x14ac:dyDescent="0.3">
      <c r="A15037" s="286" t="str">
        <f t="shared" si="470"/>
        <v>2020</v>
      </c>
      <c r="B15037" s="205" t="s">
        <v>679</v>
      </c>
      <c r="C15037" s="205" t="s">
        <v>680</v>
      </c>
      <c r="D15037" s="72" t="str">
        <f t="shared" si="469"/>
        <v>jan/2020</v>
      </c>
      <c r="E15037" s="206">
        <v>43857</v>
      </c>
      <c r="F15037" s="273">
        <v>396374</v>
      </c>
      <c r="G15037" s="205" t="s">
        <v>284</v>
      </c>
      <c r="H15037" s="274" t="s">
        <v>1027</v>
      </c>
      <c r="I15037" s="207" t="s">
        <v>242</v>
      </c>
      <c r="J15037" s="208">
        <v>-1008</v>
      </c>
      <c r="K15037" s="79" t="str">
        <f>IFERROR(IFERROR(VLOOKUP(I15037,'DE-PARA'!B:D,3,0),VLOOKUP(I15037,'DE-PARA'!C:D,2,0)),"NÃO ENCONTRADO")</f>
        <v>Materiais</v>
      </c>
      <c r="L15037" s="56" t="str">
        <f>VLOOKUP(K15037,'Base -Receita-Despesa'!$B:$AS,1,FALSE)</f>
        <v>Materiais</v>
      </c>
    </row>
    <row r="15038" spans="1:12" x14ac:dyDescent="0.3">
      <c r="A15038" s="286" t="str">
        <f t="shared" si="470"/>
        <v>2020</v>
      </c>
      <c r="B15038" s="205" t="s">
        <v>679</v>
      </c>
      <c r="C15038" s="205" t="s">
        <v>680</v>
      </c>
      <c r="D15038" s="72" t="str">
        <f t="shared" si="469"/>
        <v>jan/2020</v>
      </c>
      <c r="E15038" s="206">
        <v>43857</v>
      </c>
      <c r="F15038" s="273">
        <v>396383</v>
      </c>
      <c r="G15038" s="205" t="s">
        <v>284</v>
      </c>
      <c r="H15038" s="274" t="s">
        <v>1027</v>
      </c>
      <c r="I15038" s="207" t="s">
        <v>242</v>
      </c>
      <c r="J15038" s="207">
        <v>-986.75</v>
      </c>
      <c r="K15038" s="79" t="str">
        <f>IFERROR(IFERROR(VLOOKUP(I15038,'DE-PARA'!B:D,3,0),VLOOKUP(I15038,'DE-PARA'!C:D,2,0)),"NÃO ENCONTRADO")</f>
        <v>Materiais</v>
      </c>
      <c r="L15038" s="56" t="str">
        <f>VLOOKUP(K15038,'Base -Receita-Despesa'!$B:$AS,1,FALSE)</f>
        <v>Materiais</v>
      </c>
    </row>
    <row r="15039" spans="1:12" x14ac:dyDescent="0.3">
      <c r="A15039" s="286" t="str">
        <f t="shared" si="470"/>
        <v>2020</v>
      </c>
      <c r="B15039" s="205" t="s">
        <v>679</v>
      </c>
      <c r="C15039" s="205" t="s">
        <v>680</v>
      </c>
      <c r="D15039" s="72" t="str">
        <f t="shared" si="469"/>
        <v>jan/2020</v>
      </c>
      <c r="E15039" s="206">
        <v>43857</v>
      </c>
      <c r="F15039" s="273">
        <v>396387</v>
      </c>
      <c r="G15039" s="205" t="s">
        <v>284</v>
      </c>
      <c r="H15039" s="274" t="s">
        <v>1027</v>
      </c>
      <c r="I15039" s="207" t="s">
        <v>242</v>
      </c>
      <c r="J15039" s="208">
        <v>-1215.94</v>
      </c>
      <c r="K15039" s="79" t="str">
        <f>IFERROR(IFERROR(VLOOKUP(I15039,'DE-PARA'!B:D,3,0),VLOOKUP(I15039,'DE-PARA'!C:D,2,0)),"NÃO ENCONTRADO")</f>
        <v>Materiais</v>
      </c>
      <c r="L15039" s="56" t="str">
        <f>VLOOKUP(K15039,'Base -Receita-Despesa'!$B:$AS,1,FALSE)</f>
        <v>Materiais</v>
      </c>
    </row>
    <row r="15040" spans="1:12" x14ac:dyDescent="0.3">
      <c r="A15040" s="286" t="str">
        <f t="shared" si="470"/>
        <v>2020</v>
      </c>
      <c r="B15040" s="205" t="s">
        <v>679</v>
      </c>
      <c r="C15040" s="205" t="s">
        <v>680</v>
      </c>
      <c r="D15040" s="72" t="str">
        <f t="shared" si="469"/>
        <v>jan/2020</v>
      </c>
      <c r="E15040" s="206">
        <v>43857</v>
      </c>
      <c r="F15040" s="273">
        <v>396389</v>
      </c>
      <c r="G15040" s="205" t="s">
        <v>284</v>
      </c>
      <c r="H15040" s="274" t="s">
        <v>1027</v>
      </c>
      <c r="I15040" s="207" t="s">
        <v>242</v>
      </c>
      <c r="J15040" s="207">
        <v>-986.75</v>
      </c>
      <c r="K15040" s="79" t="str">
        <f>IFERROR(IFERROR(VLOOKUP(I15040,'DE-PARA'!B:D,3,0),VLOOKUP(I15040,'DE-PARA'!C:D,2,0)),"NÃO ENCONTRADO")</f>
        <v>Materiais</v>
      </c>
      <c r="L15040" s="56" t="str">
        <f>VLOOKUP(K15040,'Base -Receita-Despesa'!$B:$AS,1,FALSE)</f>
        <v>Materiais</v>
      </c>
    </row>
    <row r="15041" spans="1:12" x14ac:dyDescent="0.3">
      <c r="A15041" s="286" t="str">
        <f t="shared" si="470"/>
        <v>2020</v>
      </c>
      <c r="B15041" s="205" t="s">
        <v>679</v>
      </c>
      <c r="C15041" s="205" t="s">
        <v>680</v>
      </c>
      <c r="D15041" s="72" t="str">
        <f t="shared" si="469"/>
        <v>jan/2020</v>
      </c>
      <c r="E15041" s="206">
        <v>43857</v>
      </c>
      <c r="F15041" s="273">
        <v>396393</v>
      </c>
      <c r="G15041" s="205" t="s">
        <v>284</v>
      </c>
      <c r="H15041" s="274" t="s">
        <v>1027</v>
      </c>
      <c r="I15041" s="207" t="s">
        <v>242</v>
      </c>
      <c r="J15041" s="207">
        <v>-583.29999999999995</v>
      </c>
      <c r="K15041" s="79" t="str">
        <f>IFERROR(IFERROR(VLOOKUP(I15041,'DE-PARA'!B:D,3,0),VLOOKUP(I15041,'DE-PARA'!C:D,2,0)),"NÃO ENCONTRADO")</f>
        <v>Materiais</v>
      </c>
      <c r="L15041" s="56" t="str">
        <f>VLOOKUP(K15041,'Base -Receita-Despesa'!$B:$AS,1,FALSE)</f>
        <v>Materiais</v>
      </c>
    </row>
    <row r="15042" spans="1:12" x14ac:dyDescent="0.3">
      <c r="A15042" s="286" t="str">
        <f t="shared" si="470"/>
        <v>2020</v>
      </c>
      <c r="B15042" s="205" t="s">
        <v>679</v>
      </c>
      <c r="C15042" s="205" t="s">
        <v>680</v>
      </c>
      <c r="D15042" s="72" t="str">
        <f t="shared" si="469"/>
        <v>jan/2020</v>
      </c>
      <c r="E15042" s="206">
        <v>43857</v>
      </c>
      <c r="F15042" s="273">
        <v>396395</v>
      </c>
      <c r="G15042" s="205" t="s">
        <v>284</v>
      </c>
      <c r="H15042" s="274" t="s">
        <v>1027</v>
      </c>
      <c r="I15042" s="207" t="s">
        <v>242</v>
      </c>
      <c r="J15042" s="207">
        <v>-583.29999999999995</v>
      </c>
      <c r="K15042" s="79" t="str">
        <f>IFERROR(IFERROR(VLOOKUP(I15042,'DE-PARA'!B:D,3,0),VLOOKUP(I15042,'DE-PARA'!C:D,2,0)),"NÃO ENCONTRADO")</f>
        <v>Materiais</v>
      </c>
      <c r="L15042" s="56" t="str">
        <f>VLOOKUP(K15042,'Base -Receita-Despesa'!$B:$AS,1,FALSE)</f>
        <v>Materiais</v>
      </c>
    </row>
    <row r="15043" spans="1:12" x14ac:dyDescent="0.3">
      <c r="A15043" s="286" t="str">
        <f t="shared" si="470"/>
        <v>2020</v>
      </c>
      <c r="B15043" s="205" t="s">
        <v>679</v>
      </c>
      <c r="C15043" s="205" t="s">
        <v>680</v>
      </c>
      <c r="D15043" s="72" t="str">
        <f t="shared" si="469"/>
        <v>jan/2020</v>
      </c>
      <c r="E15043" s="206">
        <v>43857</v>
      </c>
      <c r="F15043" s="273">
        <v>397292</v>
      </c>
      <c r="G15043" s="205" t="s">
        <v>284</v>
      </c>
      <c r="H15043" s="274" t="s">
        <v>1027</v>
      </c>
      <c r="I15043" s="207" t="s">
        <v>242</v>
      </c>
      <c r="J15043" s="207">
        <v>-185.26</v>
      </c>
      <c r="K15043" s="79" t="str">
        <f>IFERROR(IFERROR(VLOOKUP(I15043,'DE-PARA'!B:D,3,0),VLOOKUP(I15043,'DE-PARA'!C:D,2,0)),"NÃO ENCONTRADO")</f>
        <v>Materiais</v>
      </c>
      <c r="L15043" s="56" t="str">
        <f>VLOOKUP(K15043,'Base -Receita-Despesa'!$B:$AS,1,FALSE)</f>
        <v>Materiais</v>
      </c>
    </row>
    <row r="15044" spans="1:12" x14ac:dyDescent="0.3">
      <c r="A15044" s="286" t="str">
        <f t="shared" si="470"/>
        <v>2020</v>
      </c>
      <c r="B15044" s="205" t="s">
        <v>679</v>
      </c>
      <c r="C15044" s="205" t="s">
        <v>680</v>
      </c>
      <c r="D15044" s="72" t="str">
        <f t="shared" ref="D15044:D15107" si="471">TEXT(E15044,"mmm/aaaa")</f>
        <v>jan/2020</v>
      </c>
      <c r="E15044" s="206">
        <v>43857</v>
      </c>
      <c r="F15044" s="273">
        <v>397293</v>
      </c>
      <c r="G15044" s="205" t="s">
        <v>284</v>
      </c>
      <c r="H15044" s="274" t="s">
        <v>1027</v>
      </c>
      <c r="I15044" s="207" t="s">
        <v>242</v>
      </c>
      <c r="J15044" s="207">
        <v>-81.260000000000005</v>
      </c>
      <c r="K15044" s="79" t="str">
        <f>IFERROR(IFERROR(VLOOKUP(I15044,'DE-PARA'!B:D,3,0),VLOOKUP(I15044,'DE-PARA'!C:D,2,0)),"NÃO ENCONTRADO")</f>
        <v>Materiais</v>
      </c>
      <c r="L15044" s="56" t="str">
        <f>VLOOKUP(K15044,'Base -Receita-Despesa'!$B:$AS,1,FALSE)</f>
        <v>Materiais</v>
      </c>
    </row>
    <row r="15045" spans="1:12" x14ac:dyDescent="0.3">
      <c r="A15045" s="286" t="str">
        <f t="shared" si="470"/>
        <v>2020</v>
      </c>
      <c r="B15045" s="205" t="s">
        <v>679</v>
      </c>
      <c r="C15045" s="205" t="s">
        <v>680</v>
      </c>
      <c r="D15045" s="72" t="str">
        <f t="shared" si="471"/>
        <v>jan/2020</v>
      </c>
      <c r="E15045" s="206">
        <v>43857</v>
      </c>
      <c r="F15045" s="273">
        <v>397849</v>
      </c>
      <c r="G15045" s="205" t="s">
        <v>284</v>
      </c>
      <c r="H15045" s="274" t="s">
        <v>1027</v>
      </c>
      <c r="I15045" s="207" t="s">
        <v>242</v>
      </c>
      <c r="J15045" s="207">
        <v>-583.29999999999995</v>
      </c>
      <c r="K15045" s="79" t="str">
        <f>IFERROR(IFERROR(VLOOKUP(I15045,'DE-PARA'!B:D,3,0),VLOOKUP(I15045,'DE-PARA'!C:D,2,0)),"NÃO ENCONTRADO")</f>
        <v>Materiais</v>
      </c>
      <c r="L15045" s="56" t="str">
        <f>VLOOKUP(K15045,'Base -Receita-Despesa'!$B:$AS,1,FALSE)</f>
        <v>Materiais</v>
      </c>
    </row>
    <row r="15046" spans="1:12" x14ac:dyDescent="0.3">
      <c r="A15046" s="286" t="str">
        <f t="shared" si="470"/>
        <v>2020</v>
      </c>
      <c r="B15046" s="205" t="s">
        <v>679</v>
      </c>
      <c r="C15046" s="205" t="s">
        <v>680</v>
      </c>
      <c r="D15046" s="72" t="str">
        <f t="shared" si="471"/>
        <v>jan/2020</v>
      </c>
      <c r="E15046" s="206">
        <v>43857</v>
      </c>
      <c r="F15046" s="273">
        <v>397850</v>
      </c>
      <c r="G15046" s="205" t="s">
        <v>284</v>
      </c>
      <c r="H15046" s="274" t="s">
        <v>1027</v>
      </c>
      <c r="I15046" s="207" t="s">
        <v>242</v>
      </c>
      <c r="J15046" s="207">
        <v>-165.43</v>
      </c>
      <c r="K15046" s="79" t="str">
        <f>IFERROR(IFERROR(VLOOKUP(I15046,'DE-PARA'!B:D,3,0),VLOOKUP(I15046,'DE-PARA'!C:D,2,0)),"NÃO ENCONTRADO")</f>
        <v>Materiais</v>
      </c>
      <c r="L15046" s="56" t="str">
        <f>VLOOKUP(K15046,'Base -Receita-Despesa'!$B:$AS,1,FALSE)</f>
        <v>Materiais</v>
      </c>
    </row>
    <row r="15047" spans="1:12" x14ac:dyDescent="0.3">
      <c r="A15047" s="286" t="str">
        <f t="shared" si="470"/>
        <v>2020</v>
      </c>
      <c r="B15047" s="205" t="s">
        <v>679</v>
      </c>
      <c r="C15047" s="205" t="s">
        <v>680</v>
      </c>
      <c r="D15047" s="72" t="str">
        <f t="shared" si="471"/>
        <v>jan/2020</v>
      </c>
      <c r="E15047" s="206">
        <v>43857</v>
      </c>
      <c r="F15047" s="273">
        <v>397851</v>
      </c>
      <c r="G15047" s="205" t="s">
        <v>284</v>
      </c>
      <c r="H15047" s="274" t="s">
        <v>1027</v>
      </c>
      <c r="I15047" s="207" t="s">
        <v>242</v>
      </c>
      <c r="J15047" s="208">
        <v>-1876.99</v>
      </c>
      <c r="K15047" s="79" t="str">
        <f>IFERROR(IFERROR(VLOOKUP(I15047,'DE-PARA'!B:D,3,0),VLOOKUP(I15047,'DE-PARA'!C:D,2,0)),"NÃO ENCONTRADO")</f>
        <v>Materiais</v>
      </c>
      <c r="L15047" s="56" t="str">
        <f>VLOOKUP(K15047,'Base -Receita-Despesa'!$B:$AS,1,FALSE)</f>
        <v>Materiais</v>
      </c>
    </row>
    <row r="15048" spans="1:12" x14ac:dyDescent="0.3">
      <c r="A15048" s="286" t="str">
        <f t="shared" si="470"/>
        <v>2020</v>
      </c>
      <c r="B15048" s="205" t="s">
        <v>679</v>
      </c>
      <c r="C15048" s="205" t="s">
        <v>680</v>
      </c>
      <c r="D15048" s="72" t="str">
        <f t="shared" si="471"/>
        <v>jan/2020</v>
      </c>
      <c r="E15048" s="206">
        <v>43857</v>
      </c>
      <c r="F15048" s="273">
        <v>397853</v>
      </c>
      <c r="G15048" s="205" t="s">
        <v>284</v>
      </c>
      <c r="H15048" s="274" t="s">
        <v>1027</v>
      </c>
      <c r="I15048" s="207" t="s">
        <v>242</v>
      </c>
      <c r="J15048" s="207">
        <v>-618.17999999999995</v>
      </c>
      <c r="K15048" s="79" t="str">
        <f>IFERROR(IFERROR(VLOOKUP(I15048,'DE-PARA'!B:D,3,0),VLOOKUP(I15048,'DE-PARA'!C:D,2,0)),"NÃO ENCONTRADO")</f>
        <v>Materiais</v>
      </c>
      <c r="L15048" s="56" t="str">
        <f>VLOOKUP(K15048,'Base -Receita-Despesa'!$B:$AS,1,FALSE)</f>
        <v>Materiais</v>
      </c>
    </row>
    <row r="15049" spans="1:12" x14ac:dyDescent="0.3">
      <c r="A15049" s="286" t="str">
        <f t="shared" si="470"/>
        <v>2020</v>
      </c>
      <c r="B15049" s="205" t="s">
        <v>679</v>
      </c>
      <c r="C15049" s="205" t="s">
        <v>680</v>
      </c>
      <c r="D15049" s="72" t="str">
        <f t="shared" si="471"/>
        <v>jan/2020</v>
      </c>
      <c r="E15049" s="206">
        <v>43857</v>
      </c>
      <c r="F15049" s="273">
        <v>397855</v>
      </c>
      <c r="G15049" s="205" t="s">
        <v>284</v>
      </c>
      <c r="H15049" s="274" t="s">
        <v>1027</v>
      </c>
      <c r="I15049" s="207" t="s">
        <v>242</v>
      </c>
      <c r="J15049" s="207">
        <v>-325.63</v>
      </c>
      <c r="K15049" s="79" t="str">
        <f>IFERROR(IFERROR(VLOOKUP(I15049,'DE-PARA'!B:D,3,0),VLOOKUP(I15049,'DE-PARA'!C:D,2,0)),"NÃO ENCONTRADO")</f>
        <v>Materiais</v>
      </c>
      <c r="L15049" s="56" t="str">
        <f>VLOOKUP(K15049,'Base -Receita-Despesa'!$B:$AS,1,FALSE)</f>
        <v>Materiais</v>
      </c>
    </row>
    <row r="15050" spans="1:12" x14ac:dyDescent="0.3">
      <c r="A15050" s="286" t="str">
        <f t="shared" si="470"/>
        <v>2020</v>
      </c>
      <c r="B15050" s="205" t="s">
        <v>679</v>
      </c>
      <c r="C15050" s="205" t="s">
        <v>680</v>
      </c>
      <c r="D15050" s="72" t="str">
        <f t="shared" si="471"/>
        <v>jan/2020</v>
      </c>
      <c r="E15050" s="206">
        <v>43857</v>
      </c>
      <c r="F15050" s="273">
        <v>397857</v>
      </c>
      <c r="G15050" s="205" t="s">
        <v>284</v>
      </c>
      <c r="H15050" s="274" t="s">
        <v>1027</v>
      </c>
      <c r="I15050" s="207" t="s">
        <v>242</v>
      </c>
      <c r="J15050" s="207">
        <v>-986.75</v>
      </c>
      <c r="K15050" s="79" t="str">
        <f>IFERROR(IFERROR(VLOOKUP(I15050,'DE-PARA'!B:D,3,0),VLOOKUP(I15050,'DE-PARA'!C:D,2,0)),"NÃO ENCONTRADO")</f>
        <v>Materiais</v>
      </c>
      <c r="L15050" s="56" t="str">
        <f>VLOOKUP(K15050,'Base -Receita-Despesa'!$B:$AS,1,FALSE)</f>
        <v>Materiais</v>
      </c>
    </row>
    <row r="15051" spans="1:12" x14ac:dyDescent="0.3">
      <c r="A15051" s="286" t="str">
        <f t="shared" si="470"/>
        <v>2020</v>
      </c>
      <c r="B15051" s="205" t="s">
        <v>679</v>
      </c>
      <c r="C15051" s="205" t="s">
        <v>680</v>
      </c>
      <c r="D15051" s="72" t="str">
        <f t="shared" si="471"/>
        <v>jan/2020</v>
      </c>
      <c r="E15051" s="206">
        <v>43857</v>
      </c>
      <c r="F15051" s="273">
        <v>397892</v>
      </c>
      <c r="G15051" s="205" t="s">
        <v>284</v>
      </c>
      <c r="H15051" s="274" t="s">
        <v>1027</v>
      </c>
      <c r="I15051" s="207" t="s">
        <v>242</v>
      </c>
      <c r="J15051" s="207">
        <v>-183.44</v>
      </c>
      <c r="K15051" s="79" t="str">
        <f>IFERROR(IFERROR(VLOOKUP(I15051,'DE-PARA'!B:D,3,0),VLOOKUP(I15051,'DE-PARA'!C:D,2,0)),"NÃO ENCONTRADO")</f>
        <v>Materiais</v>
      </c>
      <c r="L15051" s="56" t="str">
        <f>VLOOKUP(K15051,'Base -Receita-Despesa'!$B:$AS,1,FALSE)</f>
        <v>Materiais</v>
      </c>
    </row>
    <row r="15052" spans="1:12" x14ac:dyDescent="0.3">
      <c r="A15052" s="286" t="str">
        <f t="shared" si="470"/>
        <v>2020</v>
      </c>
      <c r="B15052" s="205" t="s">
        <v>679</v>
      </c>
      <c r="C15052" s="205" t="s">
        <v>680</v>
      </c>
      <c r="D15052" s="72" t="str">
        <f t="shared" si="471"/>
        <v>jan/2020</v>
      </c>
      <c r="E15052" s="206">
        <v>43857</v>
      </c>
      <c r="F15052" s="273">
        <v>398222</v>
      </c>
      <c r="G15052" s="205" t="s">
        <v>284</v>
      </c>
      <c r="H15052" s="275" t="s">
        <v>1027</v>
      </c>
      <c r="I15052" s="207" t="s">
        <v>242</v>
      </c>
      <c r="J15052" s="207">
        <v>-185.26</v>
      </c>
      <c r="K15052" s="79" t="str">
        <f>IFERROR(IFERROR(VLOOKUP(I15052,'DE-PARA'!B:D,3,0),VLOOKUP(I15052,'DE-PARA'!C:D,2,0)),"NÃO ENCONTRADO")</f>
        <v>Materiais</v>
      </c>
      <c r="L15052" s="56" t="str">
        <f>VLOOKUP(K15052,'Base -Receita-Despesa'!$B:$AS,1,FALSE)</f>
        <v>Materiais</v>
      </c>
    </row>
    <row r="15053" spans="1:12" x14ac:dyDescent="0.3">
      <c r="A15053" s="286" t="str">
        <f t="shared" si="470"/>
        <v>2020</v>
      </c>
      <c r="B15053" s="205" t="s">
        <v>679</v>
      </c>
      <c r="C15053" s="205" t="s">
        <v>680</v>
      </c>
      <c r="D15053" s="72" t="str">
        <f t="shared" si="471"/>
        <v>jan/2020</v>
      </c>
      <c r="E15053" s="206">
        <v>43857</v>
      </c>
      <c r="F15053" s="273">
        <v>398233</v>
      </c>
      <c r="G15053" s="205" t="s">
        <v>284</v>
      </c>
      <c r="H15053" s="274" t="s">
        <v>1027</v>
      </c>
      <c r="I15053" s="207" t="s">
        <v>242</v>
      </c>
      <c r="J15053" s="208">
        <v>-1166.5999999999999</v>
      </c>
      <c r="K15053" s="79" t="str">
        <f>IFERROR(IFERROR(VLOOKUP(I15053,'DE-PARA'!B:D,3,0),VLOOKUP(I15053,'DE-PARA'!C:D,2,0)),"NÃO ENCONTRADO")</f>
        <v>Materiais</v>
      </c>
      <c r="L15053" s="56" t="str">
        <f>VLOOKUP(K15053,'Base -Receita-Despesa'!$B:$AS,1,FALSE)</f>
        <v>Materiais</v>
      </c>
    </row>
    <row r="15054" spans="1:12" x14ac:dyDescent="0.3">
      <c r="A15054" s="286" t="str">
        <f t="shared" si="470"/>
        <v>2020</v>
      </c>
      <c r="B15054" s="205" t="s">
        <v>679</v>
      </c>
      <c r="C15054" s="205" t="s">
        <v>680</v>
      </c>
      <c r="D15054" s="72" t="str">
        <f t="shared" si="471"/>
        <v>jan/2020</v>
      </c>
      <c r="E15054" s="206">
        <v>43857</v>
      </c>
      <c r="F15054" s="273">
        <v>398235</v>
      </c>
      <c r="G15054" s="205" t="s">
        <v>284</v>
      </c>
      <c r="H15054" s="274" t="s">
        <v>1027</v>
      </c>
      <c r="I15054" s="207" t="s">
        <v>242</v>
      </c>
      <c r="J15054" s="207">
        <v>-583.29999999999995</v>
      </c>
      <c r="K15054" s="79" t="str">
        <f>IFERROR(IFERROR(VLOOKUP(I15054,'DE-PARA'!B:D,3,0),VLOOKUP(I15054,'DE-PARA'!C:D,2,0)),"NÃO ENCONTRADO")</f>
        <v>Materiais</v>
      </c>
      <c r="L15054" s="56" t="str">
        <f>VLOOKUP(K15054,'Base -Receita-Despesa'!$B:$AS,1,FALSE)</f>
        <v>Materiais</v>
      </c>
    </row>
    <row r="15055" spans="1:12" x14ac:dyDescent="0.3">
      <c r="A15055" s="286" t="str">
        <f t="shared" si="470"/>
        <v>2020</v>
      </c>
      <c r="B15055" s="205" t="s">
        <v>679</v>
      </c>
      <c r="C15055" s="205" t="s">
        <v>680</v>
      </c>
      <c r="D15055" s="72" t="str">
        <f t="shared" si="471"/>
        <v>jan/2020</v>
      </c>
      <c r="E15055" s="206">
        <v>43857</v>
      </c>
      <c r="F15055" s="273">
        <v>398238</v>
      </c>
      <c r="G15055" s="205" t="s">
        <v>284</v>
      </c>
      <c r="H15055" s="274" t="s">
        <v>1027</v>
      </c>
      <c r="I15055" s="207" t="s">
        <v>242</v>
      </c>
      <c r="J15055" s="207">
        <v>-266.52</v>
      </c>
      <c r="K15055" s="79" t="str">
        <f>IFERROR(IFERROR(VLOOKUP(I15055,'DE-PARA'!B:D,3,0),VLOOKUP(I15055,'DE-PARA'!C:D,2,0)),"NÃO ENCONTRADO")</f>
        <v>Materiais</v>
      </c>
      <c r="L15055" s="56" t="str">
        <f>VLOOKUP(K15055,'Base -Receita-Despesa'!$B:$AS,1,FALSE)</f>
        <v>Materiais</v>
      </c>
    </row>
    <row r="15056" spans="1:12" x14ac:dyDescent="0.3">
      <c r="A15056" s="286" t="str">
        <f t="shared" si="470"/>
        <v>2020</v>
      </c>
      <c r="B15056" s="205" t="s">
        <v>679</v>
      </c>
      <c r="C15056" s="205" t="s">
        <v>680</v>
      </c>
      <c r="D15056" s="72" t="str">
        <f t="shared" si="471"/>
        <v>jan/2020</v>
      </c>
      <c r="E15056" s="206">
        <v>43857</v>
      </c>
      <c r="F15056" s="273">
        <v>398250</v>
      </c>
      <c r="G15056" s="205" t="s">
        <v>284</v>
      </c>
      <c r="H15056" s="274" t="s">
        <v>1027</v>
      </c>
      <c r="I15056" s="207" t="s">
        <v>242</v>
      </c>
      <c r="J15056" s="207">
        <v>-330.86</v>
      </c>
      <c r="K15056" s="79" t="str">
        <f>IFERROR(IFERROR(VLOOKUP(I15056,'DE-PARA'!B:D,3,0),VLOOKUP(I15056,'DE-PARA'!C:D,2,0)),"NÃO ENCONTRADO")</f>
        <v>Materiais</v>
      </c>
      <c r="L15056" s="56" t="str">
        <f>VLOOKUP(K15056,'Base -Receita-Despesa'!$B:$AS,1,FALSE)</f>
        <v>Materiais</v>
      </c>
    </row>
    <row r="15057" spans="1:12" x14ac:dyDescent="0.3">
      <c r="A15057" s="286" t="str">
        <f t="shared" si="470"/>
        <v>2020</v>
      </c>
      <c r="B15057" s="205" t="s">
        <v>679</v>
      </c>
      <c r="C15057" s="205" t="s">
        <v>680</v>
      </c>
      <c r="D15057" s="72" t="str">
        <f t="shared" si="471"/>
        <v>jan/2020</v>
      </c>
      <c r="E15057" s="206">
        <v>43857</v>
      </c>
      <c r="F15057" s="273">
        <v>398314</v>
      </c>
      <c r="G15057" s="205" t="s">
        <v>284</v>
      </c>
      <c r="H15057" s="274" t="s">
        <v>1027</v>
      </c>
      <c r="I15057" s="207" t="s">
        <v>242</v>
      </c>
      <c r="J15057" s="208">
        <v>-1215.94</v>
      </c>
      <c r="K15057" s="79" t="str">
        <f>IFERROR(IFERROR(VLOOKUP(I15057,'DE-PARA'!B:D,3,0),VLOOKUP(I15057,'DE-PARA'!C:D,2,0)),"NÃO ENCONTRADO")</f>
        <v>Materiais</v>
      </c>
      <c r="L15057" s="56" t="str">
        <f>VLOOKUP(K15057,'Base -Receita-Despesa'!$B:$AS,1,FALSE)</f>
        <v>Materiais</v>
      </c>
    </row>
    <row r="15058" spans="1:12" x14ac:dyDescent="0.3">
      <c r="A15058" s="286" t="str">
        <f t="shared" si="470"/>
        <v>2020</v>
      </c>
      <c r="B15058" s="205" t="s">
        <v>679</v>
      </c>
      <c r="C15058" s="205" t="s">
        <v>680</v>
      </c>
      <c r="D15058" s="72" t="str">
        <f t="shared" si="471"/>
        <v>jan/2020</v>
      </c>
      <c r="E15058" s="206">
        <v>43857</v>
      </c>
      <c r="F15058" s="273">
        <v>398316</v>
      </c>
      <c r="G15058" s="205" t="s">
        <v>284</v>
      </c>
      <c r="H15058" s="274" t="s">
        <v>1027</v>
      </c>
      <c r="I15058" s="207" t="s">
        <v>242</v>
      </c>
      <c r="J15058" s="208">
        <v>-1215.94</v>
      </c>
      <c r="K15058" s="79" t="str">
        <f>IFERROR(IFERROR(VLOOKUP(I15058,'DE-PARA'!B:D,3,0),VLOOKUP(I15058,'DE-PARA'!C:D,2,0)),"NÃO ENCONTRADO")</f>
        <v>Materiais</v>
      </c>
      <c r="L15058" s="56" t="str">
        <f>VLOOKUP(K15058,'Base -Receita-Despesa'!$B:$AS,1,FALSE)</f>
        <v>Materiais</v>
      </c>
    </row>
    <row r="15059" spans="1:12" x14ac:dyDescent="0.3">
      <c r="A15059" s="286" t="str">
        <f t="shared" si="470"/>
        <v>2020</v>
      </c>
      <c r="B15059" s="205" t="s">
        <v>679</v>
      </c>
      <c r="C15059" s="205" t="s">
        <v>680</v>
      </c>
      <c r="D15059" s="72" t="str">
        <f t="shared" si="471"/>
        <v>jan/2020</v>
      </c>
      <c r="E15059" s="206">
        <v>43857</v>
      </c>
      <c r="F15059" s="273">
        <v>398318</v>
      </c>
      <c r="G15059" s="205" t="s">
        <v>284</v>
      </c>
      <c r="H15059" s="274" t="s">
        <v>1027</v>
      </c>
      <c r="I15059" s="207" t="s">
        <v>242</v>
      </c>
      <c r="J15059" s="208">
        <v>-1215.94</v>
      </c>
      <c r="K15059" s="79" t="str">
        <f>IFERROR(IFERROR(VLOOKUP(I15059,'DE-PARA'!B:D,3,0),VLOOKUP(I15059,'DE-PARA'!C:D,2,0)),"NÃO ENCONTRADO")</f>
        <v>Materiais</v>
      </c>
      <c r="L15059" s="56" t="str">
        <f>VLOOKUP(K15059,'Base -Receita-Despesa'!$B:$AS,1,FALSE)</f>
        <v>Materiais</v>
      </c>
    </row>
    <row r="15060" spans="1:12" x14ac:dyDescent="0.3">
      <c r="A15060" s="286" t="str">
        <f t="shared" si="470"/>
        <v>2020</v>
      </c>
      <c r="B15060" s="205" t="s">
        <v>679</v>
      </c>
      <c r="C15060" s="205" t="s">
        <v>680</v>
      </c>
      <c r="D15060" s="72" t="str">
        <f t="shared" si="471"/>
        <v>jan/2020</v>
      </c>
      <c r="E15060" s="206">
        <v>43857</v>
      </c>
      <c r="F15060" s="273">
        <v>399822</v>
      </c>
      <c r="G15060" s="205" t="s">
        <v>284</v>
      </c>
      <c r="H15060" s="274" t="s">
        <v>1027</v>
      </c>
      <c r="I15060" s="207" t="s">
        <v>242</v>
      </c>
      <c r="J15060" s="207">
        <v>-259.83999999999997</v>
      </c>
      <c r="K15060" s="79" t="str">
        <f>IFERROR(IFERROR(VLOOKUP(I15060,'DE-PARA'!B:D,3,0),VLOOKUP(I15060,'DE-PARA'!C:D,2,0)),"NÃO ENCONTRADO")</f>
        <v>Materiais</v>
      </c>
      <c r="L15060" s="56" t="str">
        <f>VLOOKUP(K15060,'Base -Receita-Despesa'!$B:$AS,1,FALSE)</f>
        <v>Materiais</v>
      </c>
    </row>
    <row r="15061" spans="1:12" x14ac:dyDescent="0.3">
      <c r="A15061" s="286" t="str">
        <f t="shared" si="470"/>
        <v>2020</v>
      </c>
      <c r="B15061" s="205" t="s">
        <v>679</v>
      </c>
      <c r="C15061" s="205" t="s">
        <v>680</v>
      </c>
      <c r="D15061" s="72" t="str">
        <f t="shared" si="471"/>
        <v>jan/2020</v>
      </c>
      <c r="E15061" s="206">
        <v>43857</v>
      </c>
      <c r="F15061" s="273">
        <v>399823</v>
      </c>
      <c r="G15061" s="205" t="s">
        <v>284</v>
      </c>
      <c r="H15061" s="274" t="s">
        <v>1027</v>
      </c>
      <c r="I15061" s="207" t="s">
        <v>242</v>
      </c>
      <c r="J15061" s="207">
        <v>-583.29999999999995</v>
      </c>
      <c r="K15061" s="79" t="str">
        <f>IFERROR(IFERROR(VLOOKUP(I15061,'DE-PARA'!B:D,3,0),VLOOKUP(I15061,'DE-PARA'!C:D,2,0)),"NÃO ENCONTRADO")</f>
        <v>Materiais</v>
      </c>
      <c r="L15061" s="56" t="str">
        <f>VLOOKUP(K15061,'Base -Receita-Despesa'!$B:$AS,1,FALSE)</f>
        <v>Materiais</v>
      </c>
    </row>
    <row r="15062" spans="1:12" x14ac:dyDescent="0.3">
      <c r="A15062" s="286" t="str">
        <f t="shared" si="470"/>
        <v>2020</v>
      </c>
      <c r="B15062" s="205" t="s">
        <v>679</v>
      </c>
      <c r="C15062" s="205" t="s">
        <v>680</v>
      </c>
      <c r="D15062" s="72" t="str">
        <f t="shared" si="471"/>
        <v>jan/2020</v>
      </c>
      <c r="E15062" s="206">
        <v>43857</v>
      </c>
      <c r="F15062" s="273">
        <v>399824</v>
      </c>
      <c r="G15062" s="205" t="s">
        <v>284</v>
      </c>
      <c r="H15062" s="274" t="s">
        <v>1027</v>
      </c>
      <c r="I15062" s="207" t="s">
        <v>242</v>
      </c>
      <c r="J15062" s="207">
        <v>-553.24</v>
      </c>
      <c r="K15062" s="79" t="str">
        <f>IFERROR(IFERROR(VLOOKUP(I15062,'DE-PARA'!B:D,3,0),VLOOKUP(I15062,'DE-PARA'!C:D,2,0)),"NÃO ENCONTRADO")</f>
        <v>Materiais</v>
      </c>
      <c r="L15062" s="56" t="str">
        <f>VLOOKUP(K15062,'Base -Receita-Despesa'!$B:$AS,1,FALSE)</f>
        <v>Materiais</v>
      </c>
    </row>
    <row r="15063" spans="1:12" x14ac:dyDescent="0.3">
      <c r="A15063" s="286" t="str">
        <f t="shared" si="470"/>
        <v>2020</v>
      </c>
      <c r="B15063" s="205" t="s">
        <v>679</v>
      </c>
      <c r="C15063" s="205" t="s">
        <v>680</v>
      </c>
      <c r="D15063" s="72" t="str">
        <f t="shared" si="471"/>
        <v>jan/2020</v>
      </c>
      <c r="E15063" s="206">
        <v>43857</v>
      </c>
      <c r="F15063" s="273">
        <v>399830</v>
      </c>
      <c r="G15063" s="205" t="s">
        <v>284</v>
      </c>
      <c r="H15063" s="274" t="s">
        <v>1027</v>
      </c>
      <c r="I15063" s="207" t="s">
        <v>242</v>
      </c>
      <c r="J15063" s="207">
        <v>-986.75</v>
      </c>
      <c r="K15063" s="79" t="str">
        <f>IFERROR(IFERROR(VLOOKUP(I15063,'DE-PARA'!B:D,3,0),VLOOKUP(I15063,'DE-PARA'!C:D,2,0)),"NÃO ENCONTRADO")</f>
        <v>Materiais</v>
      </c>
      <c r="L15063" s="56" t="str">
        <f>VLOOKUP(K15063,'Base -Receita-Despesa'!$B:$AS,1,FALSE)</f>
        <v>Materiais</v>
      </c>
    </row>
    <row r="15064" spans="1:12" x14ac:dyDescent="0.3">
      <c r="A15064" s="286" t="str">
        <f t="shared" si="470"/>
        <v>2020</v>
      </c>
      <c r="B15064" s="205" t="s">
        <v>679</v>
      </c>
      <c r="C15064" s="205" t="s">
        <v>680</v>
      </c>
      <c r="D15064" s="72" t="str">
        <f t="shared" si="471"/>
        <v>jan/2020</v>
      </c>
      <c r="E15064" s="206">
        <v>43857</v>
      </c>
      <c r="F15064" s="273">
        <v>399832</v>
      </c>
      <c r="G15064" s="205" t="s">
        <v>284</v>
      </c>
      <c r="H15064" s="274" t="s">
        <v>1027</v>
      </c>
      <c r="I15064" s="207" t="s">
        <v>242</v>
      </c>
      <c r="J15064" s="207">
        <v>-247.93</v>
      </c>
      <c r="K15064" s="79" t="str">
        <f>IFERROR(IFERROR(VLOOKUP(I15064,'DE-PARA'!B:D,3,0),VLOOKUP(I15064,'DE-PARA'!C:D,2,0)),"NÃO ENCONTRADO")</f>
        <v>Materiais</v>
      </c>
      <c r="L15064" s="56" t="str">
        <f>VLOOKUP(K15064,'Base -Receita-Despesa'!$B:$AS,1,FALSE)</f>
        <v>Materiais</v>
      </c>
    </row>
    <row r="15065" spans="1:12" x14ac:dyDescent="0.3">
      <c r="A15065" s="286" t="str">
        <f t="shared" si="470"/>
        <v>2020</v>
      </c>
      <c r="B15065" s="205" t="s">
        <v>679</v>
      </c>
      <c r="C15065" s="205" t="s">
        <v>680</v>
      </c>
      <c r="D15065" s="72" t="str">
        <f t="shared" si="471"/>
        <v>jan/2020</v>
      </c>
      <c r="E15065" s="206">
        <v>43857</v>
      </c>
      <c r="F15065" s="273">
        <v>399834</v>
      </c>
      <c r="G15065" s="205" t="s">
        <v>284</v>
      </c>
      <c r="H15065" s="274" t="s">
        <v>1027</v>
      </c>
      <c r="I15065" s="207" t="s">
        <v>242</v>
      </c>
      <c r="J15065" s="207">
        <v>-618.17999999999995</v>
      </c>
      <c r="K15065" s="79" t="str">
        <f>IFERROR(IFERROR(VLOOKUP(I15065,'DE-PARA'!B:D,3,0),VLOOKUP(I15065,'DE-PARA'!C:D,2,0)),"NÃO ENCONTRADO")</f>
        <v>Materiais</v>
      </c>
      <c r="L15065" s="56" t="str">
        <f>VLOOKUP(K15065,'Base -Receita-Despesa'!$B:$AS,1,FALSE)</f>
        <v>Materiais</v>
      </c>
    </row>
    <row r="15066" spans="1:12" x14ac:dyDescent="0.3">
      <c r="A15066" s="286" t="str">
        <f t="shared" si="470"/>
        <v>2020</v>
      </c>
      <c r="B15066" s="205" t="s">
        <v>679</v>
      </c>
      <c r="C15066" s="205" t="s">
        <v>680</v>
      </c>
      <c r="D15066" s="72" t="str">
        <f t="shared" si="471"/>
        <v>jan/2020</v>
      </c>
      <c r="E15066" s="206">
        <v>43857</v>
      </c>
      <c r="F15066" s="273">
        <v>399836</v>
      </c>
      <c r="G15066" s="205" t="s">
        <v>284</v>
      </c>
      <c r="H15066" s="274" t="s">
        <v>1027</v>
      </c>
      <c r="I15066" s="207" t="s">
        <v>242</v>
      </c>
      <c r="J15066" s="207">
        <v>-583.29999999999995</v>
      </c>
      <c r="K15066" s="79" t="str">
        <f>IFERROR(IFERROR(VLOOKUP(I15066,'DE-PARA'!B:D,3,0),VLOOKUP(I15066,'DE-PARA'!C:D,2,0)),"NÃO ENCONTRADO")</f>
        <v>Materiais</v>
      </c>
      <c r="L15066" s="56" t="str">
        <f>VLOOKUP(K15066,'Base -Receita-Despesa'!$B:$AS,1,FALSE)</f>
        <v>Materiais</v>
      </c>
    </row>
    <row r="15067" spans="1:12" x14ac:dyDescent="0.3">
      <c r="A15067" s="286" t="str">
        <f t="shared" si="470"/>
        <v>2020</v>
      </c>
      <c r="B15067" s="205" t="s">
        <v>679</v>
      </c>
      <c r="C15067" s="205" t="s">
        <v>680</v>
      </c>
      <c r="D15067" s="72" t="str">
        <f t="shared" si="471"/>
        <v>jan/2020</v>
      </c>
      <c r="E15067" s="206">
        <v>43857</v>
      </c>
      <c r="F15067" s="273">
        <v>399839</v>
      </c>
      <c r="G15067" s="205" t="s">
        <v>284</v>
      </c>
      <c r="H15067" s="274" t="s">
        <v>1027</v>
      </c>
      <c r="I15067" s="207" t="s">
        <v>242</v>
      </c>
      <c r="J15067" s="207">
        <v>-986.75</v>
      </c>
      <c r="K15067" s="79" t="str">
        <f>IFERROR(IFERROR(VLOOKUP(I15067,'DE-PARA'!B:D,3,0),VLOOKUP(I15067,'DE-PARA'!C:D,2,0)),"NÃO ENCONTRADO")</f>
        <v>Materiais</v>
      </c>
      <c r="L15067" s="56" t="str">
        <f>VLOOKUP(K15067,'Base -Receita-Despesa'!$B:$AS,1,FALSE)</f>
        <v>Materiais</v>
      </c>
    </row>
    <row r="15068" spans="1:12" x14ac:dyDescent="0.3">
      <c r="A15068" s="286" t="str">
        <f t="shared" si="470"/>
        <v>2020</v>
      </c>
      <c r="B15068" s="205" t="s">
        <v>679</v>
      </c>
      <c r="C15068" s="205" t="s">
        <v>680</v>
      </c>
      <c r="D15068" s="72" t="str">
        <f t="shared" si="471"/>
        <v>jan/2020</v>
      </c>
      <c r="E15068" s="206">
        <v>43857</v>
      </c>
      <c r="F15068" s="273">
        <v>399840</v>
      </c>
      <c r="G15068" s="205" t="s">
        <v>284</v>
      </c>
      <c r="H15068" s="274" t="s">
        <v>1027</v>
      </c>
      <c r="I15068" s="207" t="s">
        <v>242</v>
      </c>
      <c r="J15068" s="208">
        <v>-1215.94</v>
      </c>
      <c r="K15068" s="79" t="str">
        <f>IFERROR(IFERROR(VLOOKUP(I15068,'DE-PARA'!B:D,3,0),VLOOKUP(I15068,'DE-PARA'!C:D,2,0)),"NÃO ENCONTRADO")</f>
        <v>Materiais</v>
      </c>
      <c r="L15068" s="56" t="str">
        <f>VLOOKUP(K15068,'Base -Receita-Despesa'!$B:$AS,1,FALSE)</f>
        <v>Materiais</v>
      </c>
    </row>
    <row r="15069" spans="1:12" x14ac:dyDescent="0.3">
      <c r="A15069" s="286" t="str">
        <f t="shared" si="470"/>
        <v>2020</v>
      </c>
      <c r="B15069" s="205" t="s">
        <v>679</v>
      </c>
      <c r="C15069" s="205" t="s">
        <v>680</v>
      </c>
      <c r="D15069" s="72" t="str">
        <f t="shared" si="471"/>
        <v>jan/2020</v>
      </c>
      <c r="E15069" s="206">
        <v>43857</v>
      </c>
      <c r="F15069" s="273">
        <v>399843</v>
      </c>
      <c r="G15069" s="205" t="s">
        <v>284</v>
      </c>
      <c r="H15069" s="274" t="s">
        <v>1027</v>
      </c>
      <c r="I15069" s="207" t="s">
        <v>242</v>
      </c>
      <c r="J15069" s="207">
        <v>-583.29999999999995</v>
      </c>
      <c r="K15069" s="79" t="str">
        <f>IFERROR(IFERROR(VLOOKUP(I15069,'DE-PARA'!B:D,3,0),VLOOKUP(I15069,'DE-PARA'!C:D,2,0)),"NÃO ENCONTRADO")</f>
        <v>Materiais</v>
      </c>
      <c r="L15069" s="56" t="str">
        <f>VLOOKUP(K15069,'Base -Receita-Despesa'!$B:$AS,1,FALSE)</f>
        <v>Materiais</v>
      </c>
    </row>
    <row r="15070" spans="1:12" x14ac:dyDescent="0.3">
      <c r="A15070" s="286" t="str">
        <f t="shared" si="470"/>
        <v>2020</v>
      </c>
      <c r="B15070" s="205" t="s">
        <v>679</v>
      </c>
      <c r="C15070" s="205" t="s">
        <v>680</v>
      </c>
      <c r="D15070" s="72" t="str">
        <f t="shared" si="471"/>
        <v>jan/2020</v>
      </c>
      <c r="E15070" s="206">
        <v>43857</v>
      </c>
      <c r="F15070" s="273">
        <v>399844</v>
      </c>
      <c r="G15070" s="205" t="s">
        <v>284</v>
      </c>
      <c r="H15070" s="274" t="s">
        <v>1027</v>
      </c>
      <c r="I15070" s="207" t="s">
        <v>242</v>
      </c>
      <c r="J15070" s="207">
        <v>-165.43</v>
      </c>
      <c r="K15070" s="79" t="str">
        <f>IFERROR(IFERROR(VLOOKUP(I15070,'DE-PARA'!B:D,3,0),VLOOKUP(I15070,'DE-PARA'!C:D,2,0)),"NÃO ENCONTRADO")</f>
        <v>Materiais</v>
      </c>
      <c r="L15070" s="56" t="str">
        <f>VLOOKUP(K15070,'Base -Receita-Despesa'!$B:$AS,1,FALSE)</f>
        <v>Materiais</v>
      </c>
    </row>
    <row r="15071" spans="1:12" x14ac:dyDescent="0.3">
      <c r="A15071" s="286" t="str">
        <f t="shared" si="470"/>
        <v>2020</v>
      </c>
      <c r="B15071" s="205" t="s">
        <v>679</v>
      </c>
      <c r="C15071" s="205" t="s">
        <v>680</v>
      </c>
      <c r="D15071" s="72" t="str">
        <f t="shared" si="471"/>
        <v>jan/2020</v>
      </c>
      <c r="E15071" s="206">
        <v>43857</v>
      </c>
      <c r="F15071" s="273">
        <v>399847</v>
      </c>
      <c r="G15071" s="205" t="s">
        <v>284</v>
      </c>
      <c r="H15071" s="274" t="s">
        <v>1027</v>
      </c>
      <c r="I15071" s="207" t="s">
        <v>242</v>
      </c>
      <c r="J15071" s="207">
        <v>-842.92</v>
      </c>
      <c r="K15071" s="79" t="str">
        <f>IFERROR(IFERROR(VLOOKUP(I15071,'DE-PARA'!B:D,3,0),VLOOKUP(I15071,'DE-PARA'!C:D,2,0)),"NÃO ENCONTRADO")</f>
        <v>Materiais</v>
      </c>
      <c r="L15071" s="56" t="str">
        <f>VLOOKUP(K15071,'Base -Receita-Despesa'!$B:$AS,1,FALSE)</f>
        <v>Materiais</v>
      </c>
    </row>
    <row r="15072" spans="1:12" x14ac:dyDescent="0.3">
      <c r="A15072" s="286" t="str">
        <f t="shared" si="470"/>
        <v>2020</v>
      </c>
      <c r="B15072" s="205" t="s">
        <v>679</v>
      </c>
      <c r="C15072" s="205" t="s">
        <v>680</v>
      </c>
      <c r="D15072" s="72" t="str">
        <f t="shared" si="471"/>
        <v>jan/2020</v>
      </c>
      <c r="E15072" s="206">
        <v>43857</v>
      </c>
      <c r="F15072" s="273">
        <v>399851</v>
      </c>
      <c r="G15072" s="205" t="s">
        <v>284</v>
      </c>
      <c r="H15072" s="274" t="s">
        <v>1027</v>
      </c>
      <c r="I15072" s="207" t="s">
        <v>242</v>
      </c>
      <c r="J15072" s="207">
        <v>-553.24</v>
      </c>
      <c r="K15072" s="79" t="str">
        <f>IFERROR(IFERROR(VLOOKUP(I15072,'DE-PARA'!B:D,3,0),VLOOKUP(I15072,'DE-PARA'!C:D,2,0)),"NÃO ENCONTRADO")</f>
        <v>Materiais</v>
      </c>
      <c r="L15072" s="56" t="str">
        <f>VLOOKUP(K15072,'Base -Receita-Despesa'!$B:$AS,1,FALSE)</f>
        <v>Materiais</v>
      </c>
    </row>
    <row r="15073" spans="1:12" x14ac:dyDescent="0.3">
      <c r="A15073" s="286" t="str">
        <f t="shared" si="470"/>
        <v>2020</v>
      </c>
      <c r="B15073" s="205" t="s">
        <v>679</v>
      </c>
      <c r="C15073" s="205" t="s">
        <v>680</v>
      </c>
      <c r="D15073" s="72" t="str">
        <f t="shared" si="471"/>
        <v>jan/2020</v>
      </c>
      <c r="E15073" s="206">
        <v>43857</v>
      </c>
      <c r="F15073" s="273">
        <v>399856</v>
      </c>
      <c r="G15073" s="205" t="s">
        <v>284</v>
      </c>
      <c r="H15073" s="274" t="s">
        <v>1027</v>
      </c>
      <c r="I15073" s="207" t="s">
        <v>242</v>
      </c>
      <c r="J15073" s="207">
        <v>-553.24</v>
      </c>
      <c r="K15073" s="79" t="str">
        <f>IFERROR(IFERROR(VLOOKUP(I15073,'DE-PARA'!B:D,3,0),VLOOKUP(I15073,'DE-PARA'!C:D,2,0)),"NÃO ENCONTRADO")</f>
        <v>Materiais</v>
      </c>
      <c r="L15073" s="56" t="str">
        <f>VLOOKUP(K15073,'Base -Receita-Despesa'!$B:$AS,1,FALSE)</f>
        <v>Materiais</v>
      </c>
    </row>
    <row r="15074" spans="1:12" x14ac:dyDescent="0.3">
      <c r="A15074" s="286" t="str">
        <f t="shared" si="470"/>
        <v>2020</v>
      </c>
      <c r="B15074" s="205" t="s">
        <v>679</v>
      </c>
      <c r="C15074" s="205" t="s">
        <v>680</v>
      </c>
      <c r="D15074" s="72" t="str">
        <f t="shared" si="471"/>
        <v>jan/2020</v>
      </c>
      <c r="E15074" s="206">
        <v>43857</v>
      </c>
      <c r="F15074" s="273">
        <v>400000</v>
      </c>
      <c r="G15074" s="205" t="s">
        <v>284</v>
      </c>
      <c r="H15074" s="274" t="s">
        <v>1027</v>
      </c>
      <c r="I15074" s="207" t="s">
        <v>242</v>
      </c>
      <c r="J15074" s="207">
        <v>-890.23</v>
      </c>
      <c r="K15074" s="79" t="str">
        <f>IFERROR(IFERROR(VLOOKUP(I15074,'DE-PARA'!B:D,3,0),VLOOKUP(I15074,'DE-PARA'!C:D,2,0)),"NÃO ENCONTRADO")</f>
        <v>Materiais</v>
      </c>
      <c r="L15074" s="56" t="str">
        <f>VLOOKUP(K15074,'Base -Receita-Despesa'!$B:$AS,1,FALSE)</f>
        <v>Materiais</v>
      </c>
    </row>
    <row r="15075" spans="1:12" x14ac:dyDescent="0.3">
      <c r="A15075" s="286" t="str">
        <f t="shared" si="470"/>
        <v>2020</v>
      </c>
      <c r="B15075" s="205" t="s">
        <v>679</v>
      </c>
      <c r="C15075" s="205" t="s">
        <v>680</v>
      </c>
      <c r="D15075" s="72" t="str">
        <f t="shared" si="471"/>
        <v>jan/2020</v>
      </c>
      <c r="E15075" s="206">
        <v>43857</v>
      </c>
      <c r="F15075" s="273">
        <v>400001</v>
      </c>
      <c r="G15075" s="205" t="s">
        <v>284</v>
      </c>
      <c r="H15075" s="274" t="s">
        <v>1027</v>
      </c>
      <c r="I15075" s="207" t="s">
        <v>242</v>
      </c>
      <c r="J15075" s="208">
        <v>-1215.94</v>
      </c>
      <c r="K15075" s="79" t="str">
        <f>IFERROR(IFERROR(VLOOKUP(I15075,'DE-PARA'!B:D,3,0),VLOOKUP(I15075,'DE-PARA'!C:D,2,0)),"NÃO ENCONTRADO")</f>
        <v>Materiais</v>
      </c>
      <c r="L15075" s="56" t="str">
        <f>VLOOKUP(K15075,'Base -Receita-Despesa'!$B:$AS,1,FALSE)</f>
        <v>Materiais</v>
      </c>
    </row>
    <row r="15076" spans="1:12" x14ac:dyDescent="0.3">
      <c r="A15076" s="286" t="str">
        <f t="shared" si="470"/>
        <v>2020</v>
      </c>
      <c r="B15076" s="205" t="s">
        <v>679</v>
      </c>
      <c r="C15076" s="205" t="s">
        <v>680</v>
      </c>
      <c r="D15076" s="72" t="str">
        <f t="shared" si="471"/>
        <v>jan/2020</v>
      </c>
      <c r="E15076" s="206">
        <v>43857</v>
      </c>
      <c r="F15076" s="273">
        <v>400002</v>
      </c>
      <c r="G15076" s="205" t="s">
        <v>284</v>
      </c>
      <c r="H15076" s="274" t="s">
        <v>1027</v>
      </c>
      <c r="I15076" s="207" t="s">
        <v>242</v>
      </c>
      <c r="J15076" s="207">
        <v>-986.75</v>
      </c>
      <c r="K15076" s="79" t="str">
        <f>IFERROR(IFERROR(VLOOKUP(I15076,'DE-PARA'!B:D,3,0),VLOOKUP(I15076,'DE-PARA'!C:D,2,0)),"NÃO ENCONTRADO")</f>
        <v>Materiais</v>
      </c>
      <c r="L15076" s="56" t="str">
        <f>VLOOKUP(K15076,'Base -Receita-Despesa'!$B:$AS,1,FALSE)</f>
        <v>Materiais</v>
      </c>
    </row>
    <row r="15077" spans="1:12" x14ac:dyDescent="0.3">
      <c r="A15077" s="286" t="str">
        <f t="shared" si="470"/>
        <v>2020</v>
      </c>
      <c r="B15077" s="205" t="s">
        <v>679</v>
      </c>
      <c r="C15077" s="205" t="s">
        <v>680</v>
      </c>
      <c r="D15077" s="72" t="str">
        <f t="shared" si="471"/>
        <v>jan/2020</v>
      </c>
      <c r="E15077" s="206">
        <v>43857</v>
      </c>
      <c r="F15077" s="273">
        <v>400003</v>
      </c>
      <c r="G15077" s="205" t="s">
        <v>284</v>
      </c>
      <c r="H15077" s="274" t="s">
        <v>1027</v>
      </c>
      <c r="I15077" s="207" t="s">
        <v>242</v>
      </c>
      <c r="J15077" s="208">
        <v>-1215.94</v>
      </c>
      <c r="K15077" s="79" t="str">
        <f>IFERROR(IFERROR(VLOOKUP(I15077,'DE-PARA'!B:D,3,0),VLOOKUP(I15077,'DE-PARA'!C:D,2,0)),"NÃO ENCONTRADO")</f>
        <v>Materiais</v>
      </c>
      <c r="L15077" s="56" t="str">
        <f>VLOOKUP(K15077,'Base -Receita-Despesa'!$B:$AS,1,FALSE)</f>
        <v>Materiais</v>
      </c>
    </row>
    <row r="15078" spans="1:12" x14ac:dyDescent="0.3">
      <c r="A15078" s="286" t="str">
        <f t="shared" si="470"/>
        <v>2020</v>
      </c>
      <c r="B15078" s="205" t="s">
        <v>679</v>
      </c>
      <c r="C15078" s="205" t="s">
        <v>680</v>
      </c>
      <c r="D15078" s="72" t="str">
        <f t="shared" si="471"/>
        <v>jan/2020</v>
      </c>
      <c r="E15078" s="206">
        <v>43857</v>
      </c>
      <c r="F15078" s="273">
        <v>400016</v>
      </c>
      <c r="G15078" s="205" t="s">
        <v>284</v>
      </c>
      <c r="H15078" s="274" t="s">
        <v>1027</v>
      </c>
      <c r="I15078" s="207" t="s">
        <v>242</v>
      </c>
      <c r="J15078" s="208">
        <v>-1008</v>
      </c>
      <c r="K15078" s="79" t="str">
        <f>IFERROR(IFERROR(VLOOKUP(I15078,'DE-PARA'!B:D,3,0),VLOOKUP(I15078,'DE-PARA'!C:D,2,0)),"NÃO ENCONTRADO")</f>
        <v>Materiais</v>
      </c>
      <c r="L15078" s="56" t="str">
        <f>VLOOKUP(K15078,'Base -Receita-Despesa'!$B:$AS,1,FALSE)</f>
        <v>Materiais</v>
      </c>
    </row>
    <row r="15079" spans="1:12" x14ac:dyDescent="0.3">
      <c r="A15079" s="286" t="str">
        <f t="shared" si="470"/>
        <v>2020</v>
      </c>
      <c r="B15079" s="205" t="s">
        <v>679</v>
      </c>
      <c r="C15079" s="205" t="s">
        <v>680</v>
      </c>
      <c r="D15079" s="72" t="str">
        <f t="shared" si="471"/>
        <v>jan/2020</v>
      </c>
      <c r="E15079" s="206">
        <v>43857</v>
      </c>
      <c r="F15079" s="273">
        <v>400017</v>
      </c>
      <c r="G15079" s="205" t="s">
        <v>284</v>
      </c>
      <c r="H15079" s="274" t="s">
        <v>1027</v>
      </c>
      <c r="I15079" s="207" t="s">
        <v>242</v>
      </c>
      <c r="J15079" s="208">
        <v>-1008</v>
      </c>
      <c r="K15079" s="79" t="str">
        <f>IFERROR(IFERROR(VLOOKUP(I15079,'DE-PARA'!B:D,3,0),VLOOKUP(I15079,'DE-PARA'!C:D,2,0)),"NÃO ENCONTRADO")</f>
        <v>Materiais</v>
      </c>
      <c r="L15079" s="56" t="str">
        <f>VLOOKUP(K15079,'Base -Receita-Despesa'!$B:$AS,1,FALSE)</f>
        <v>Materiais</v>
      </c>
    </row>
    <row r="15080" spans="1:12" x14ac:dyDescent="0.3">
      <c r="A15080" s="286" t="str">
        <f t="shared" si="470"/>
        <v>2020</v>
      </c>
      <c r="B15080" s="205" t="s">
        <v>679</v>
      </c>
      <c r="C15080" s="205" t="s">
        <v>680</v>
      </c>
      <c r="D15080" s="72" t="str">
        <f t="shared" si="471"/>
        <v>jan/2020</v>
      </c>
      <c r="E15080" s="206">
        <v>43857</v>
      </c>
      <c r="F15080" s="273">
        <v>400018</v>
      </c>
      <c r="G15080" s="205" t="s">
        <v>284</v>
      </c>
      <c r="H15080" s="274" t="s">
        <v>1027</v>
      </c>
      <c r="I15080" s="207" t="s">
        <v>242</v>
      </c>
      <c r="J15080" s="207">
        <v>-986.75</v>
      </c>
      <c r="K15080" s="79" t="str">
        <f>IFERROR(IFERROR(VLOOKUP(I15080,'DE-PARA'!B:D,3,0),VLOOKUP(I15080,'DE-PARA'!C:D,2,0)),"NÃO ENCONTRADO")</f>
        <v>Materiais</v>
      </c>
      <c r="L15080" s="56" t="str">
        <f>VLOOKUP(K15080,'Base -Receita-Despesa'!$B:$AS,1,FALSE)</f>
        <v>Materiais</v>
      </c>
    </row>
    <row r="15081" spans="1:12" x14ac:dyDescent="0.3">
      <c r="A15081" s="286" t="str">
        <f t="shared" si="470"/>
        <v>2020</v>
      </c>
      <c r="B15081" s="205" t="s">
        <v>679</v>
      </c>
      <c r="C15081" s="205" t="s">
        <v>680</v>
      </c>
      <c r="D15081" s="72" t="str">
        <f t="shared" si="471"/>
        <v>jan/2020</v>
      </c>
      <c r="E15081" s="206">
        <v>43857</v>
      </c>
      <c r="F15081" s="273">
        <v>400020</v>
      </c>
      <c r="G15081" s="205" t="s">
        <v>284</v>
      </c>
      <c r="H15081" s="274" t="s">
        <v>1027</v>
      </c>
      <c r="I15081" s="207" t="s">
        <v>242</v>
      </c>
      <c r="J15081" s="207">
        <v>-842.92</v>
      </c>
      <c r="K15081" s="79" t="str">
        <f>IFERROR(IFERROR(VLOOKUP(I15081,'DE-PARA'!B:D,3,0),VLOOKUP(I15081,'DE-PARA'!C:D,2,0)),"NÃO ENCONTRADO")</f>
        <v>Materiais</v>
      </c>
      <c r="L15081" s="56" t="str">
        <f>VLOOKUP(K15081,'Base -Receita-Despesa'!$B:$AS,1,FALSE)</f>
        <v>Materiais</v>
      </c>
    </row>
    <row r="15082" spans="1:12" x14ac:dyDescent="0.3">
      <c r="A15082" s="286" t="str">
        <f t="shared" si="470"/>
        <v>2020</v>
      </c>
      <c r="B15082" s="205" t="s">
        <v>679</v>
      </c>
      <c r="C15082" s="205" t="s">
        <v>680</v>
      </c>
      <c r="D15082" s="72" t="str">
        <f t="shared" si="471"/>
        <v>jan/2020</v>
      </c>
      <c r="E15082" s="206">
        <v>43857</v>
      </c>
      <c r="F15082" s="273">
        <v>400022</v>
      </c>
      <c r="G15082" s="205" t="s">
        <v>284</v>
      </c>
      <c r="H15082" s="274" t="s">
        <v>1027</v>
      </c>
      <c r="I15082" s="207" t="s">
        <v>242</v>
      </c>
      <c r="J15082" s="207">
        <v>-165.43</v>
      </c>
      <c r="K15082" s="79" t="str">
        <f>IFERROR(IFERROR(VLOOKUP(I15082,'DE-PARA'!B:D,3,0),VLOOKUP(I15082,'DE-PARA'!C:D,2,0)),"NÃO ENCONTRADO")</f>
        <v>Materiais</v>
      </c>
      <c r="L15082" s="56" t="str">
        <f>VLOOKUP(K15082,'Base -Receita-Despesa'!$B:$AS,1,FALSE)</f>
        <v>Materiais</v>
      </c>
    </row>
    <row r="15083" spans="1:12" x14ac:dyDescent="0.3">
      <c r="A15083" s="286" t="str">
        <f t="shared" si="470"/>
        <v>2020</v>
      </c>
      <c r="B15083" s="205" t="s">
        <v>679</v>
      </c>
      <c r="C15083" s="205" t="s">
        <v>680</v>
      </c>
      <c r="D15083" s="72" t="str">
        <f t="shared" si="471"/>
        <v>jan/2020</v>
      </c>
      <c r="E15083" s="206">
        <v>43857</v>
      </c>
      <c r="F15083" s="273">
        <v>400024</v>
      </c>
      <c r="G15083" s="205" t="s">
        <v>284</v>
      </c>
      <c r="H15083" s="274" t="s">
        <v>1027</v>
      </c>
      <c r="I15083" s="207" t="s">
        <v>242</v>
      </c>
      <c r="J15083" s="207">
        <v>-212.29</v>
      </c>
      <c r="K15083" s="79" t="str">
        <f>IFERROR(IFERROR(VLOOKUP(I15083,'DE-PARA'!B:D,3,0),VLOOKUP(I15083,'DE-PARA'!C:D,2,0)),"NÃO ENCONTRADO")</f>
        <v>Materiais</v>
      </c>
      <c r="L15083" s="56" t="str">
        <f>VLOOKUP(K15083,'Base -Receita-Despesa'!$B:$AS,1,FALSE)</f>
        <v>Materiais</v>
      </c>
    </row>
    <row r="15084" spans="1:12" x14ac:dyDescent="0.3">
      <c r="A15084" s="286" t="str">
        <f t="shared" si="470"/>
        <v>2020</v>
      </c>
      <c r="B15084" s="205" t="s">
        <v>679</v>
      </c>
      <c r="C15084" s="205" t="s">
        <v>680</v>
      </c>
      <c r="D15084" s="72" t="str">
        <f t="shared" si="471"/>
        <v>jan/2020</v>
      </c>
      <c r="E15084" s="206">
        <v>43857</v>
      </c>
      <c r="F15084" s="273">
        <v>395231</v>
      </c>
      <c r="G15084" s="205" t="s">
        <v>284</v>
      </c>
      <c r="H15084" s="274" t="s">
        <v>1027</v>
      </c>
      <c r="I15084" s="207" t="s">
        <v>242</v>
      </c>
      <c r="J15084" s="207">
        <v>-842.92</v>
      </c>
      <c r="K15084" s="79" t="str">
        <f>IFERROR(IFERROR(VLOOKUP(I15084,'DE-PARA'!B:D,3,0),VLOOKUP(I15084,'DE-PARA'!C:D,2,0)),"NÃO ENCONTRADO")</f>
        <v>Materiais</v>
      </c>
      <c r="L15084" s="56" t="str">
        <f>VLOOKUP(K15084,'Base -Receita-Despesa'!$B:$AS,1,FALSE)</f>
        <v>Materiais</v>
      </c>
    </row>
    <row r="15085" spans="1:12" x14ac:dyDescent="0.3">
      <c r="A15085" s="286" t="str">
        <f t="shared" si="470"/>
        <v>2020</v>
      </c>
      <c r="B15085" s="205" t="s">
        <v>679</v>
      </c>
      <c r="C15085" s="205" t="s">
        <v>680</v>
      </c>
      <c r="D15085" s="72" t="str">
        <f t="shared" si="471"/>
        <v>jan/2020</v>
      </c>
      <c r="E15085" s="206">
        <v>43857</v>
      </c>
      <c r="F15085" s="273">
        <v>400826</v>
      </c>
      <c r="G15085" s="205" t="s">
        <v>284</v>
      </c>
      <c r="H15085" s="274" t="s">
        <v>1027</v>
      </c>
      <c r="I15085" s="207" t="s">
        <v>242</v>
      </c>
      <c r="J15085" s="208">
        <v>-1215.94</v>
      </c>
      <c r="K15085" s="79" t="str">
        <f>IFERROR(IFERROR(VLOOKUP(I15085,'DE-PARA'!B:D,3,0),VLOOKUP(I15085,'DE-PARA'!C:D,2,0)),"NÃO ENCONTRADO")</f>
        <v>Materiais</v>
      </c>
      <c r="L15085" s="56" t="str">
        <f>VLOOKUP(K15085,'Base -Receita-Despesa'!$B:$AS,1,FALSE)</f>
        <v>Materiais</v>
      </c>
    </row>
    <row r="15086" spans="1:12" x14ac:dyDescent="0.3">
      <c r="A15086" s="286" t="str">
        <f t="shared" si="470"/>
        <v>2020</v>
      </c>
      <c r="B15086" s="205" t="s">
        <v>679</v>
      </c>
      <c r="C15086" s="205" t="s">
        <v>680</v>
      </c>
      <c r="D15086" s="72" t="str">
        <f t="shared" si="471"/>
        <v>jan/2020</v>
      </c>
      <c r="E15086" s="206">
        <v>43857</v>
      </c>
      <c r="F15086" s="273">
        <v>400828</v>
      </c>
      <c r="G15086" s="205" t="s">
        <v>284</v>
      </c>
      <c r="H15086" s="274" t="s">
        <v>1027</v>
      </c>
      <c r="I15086" s="207" t="s">
        <v>242</v>
      </c>
      <c r="J15086" s="208">
        <v>-1047.51</v>
      </c>
      <c r="K15086" s="79" t="str">
        <f>IFERROR(IFERROR(VLOOKUP(I15086,'DE-PARA'!B:D,3,0),VLOOKUP(I15086,'DE-PARA'!C:D,2,0)),"NÃO ENCONTRADO")</f>
        <v>Materiais</v>
      </c>
      <c r="L15086" s="56" t="str">
        <f>VLOOKUP(K15086,'Base -Receita-Despesa'!$B:$AS,1,FALSE)</f>
        <v>Materiais</v>
      </c>
    </row>
    <row r="15087" spans="1:12" x14ac:dyDescent="0.3">
      <c r="A15087" s="286" t="str">
        <f t="shared" si="470"/>
        <v>2020</v>
      </c>
      <c r="B15087" s="205" t="s">
        <v>679</v>
      </c>
      <c r="C15087" s="205" t="s">
        <v>680</v>
      </c>
      <c r="D15087" s="72" t="str">
        <f t="shared" si="471"/>
        <v>jan/2020</v>
      </c>
      <c r="E15087" s="206">
        <v>43857</v>
      </c>
      <c r="F15087" s="273">
        <v>400833</v>
      </c>
      <c r="G15087" s="205" t="s">
        <v>284</v>
      </c>
      <c r="H15087" s="274" t="s">
        <v>1027</v>
      </c>
      <c r="I15087" s="207" t="s">
        <v>242</v>
      </c>
      <c r="J15087" s="207">
        <v>-212.29</v>
      </c>
      <c r="K15087" s="79" t="str">
        <f>IFERROR(IFERROR(VLOOKUP(I15087,'DE-PARA'!B:D,3,0),VLOOKUP(I15087,'DE-PARA'!C:D,2,0)),"NÃO ENCONTRADO")</f>
        <v>Materiais</v>
      </c>
      <c r="L15087" s="56" t="str">
        <f>VLOOKUP(K15087,'Base -Receita-Despesa'!$B:$AS,1,FALSE)</f>
        <v>Materiais</v>
      </c>
    </row>
    <row r="15088" spans="1:12" x14ac:dyDescent="0.3">
      <c r="A15088" s="286" t="str">
        <f t="shared" si="470"/>
        <v>2020</v>
      </c>
      <c r="B15088" s="205" t="s">
        <v>679</v>
      </c>
      <c r="C15088" s="205" t="s">
        <v>680</v>
      </c>
      <c r="D15088" s="72" t="str">
        <f t="shared" si="471"/>
        <v>jan/2020</v>
      </c>
      <c r="E15088" s="206">
        <v>43857</v>
      </c>
      <c r="F15088" s="273">
        <v>400840</v>
      </c>
      <c r="G15088" s="205" t="s">
        <v>284</v>
      </c>
      <c r="H15088" s="274" t="s">
        <v>1027</v>
      </c>
      <c r="I15088" s="207" t="s">
        <v>242</v>
      </c>
      <c r="J15088" s="207">
        <v>-583.29999999999995</v>
      </c>
      <c r="K15088" s="79" t="str">
        <f>IFERROR(IFERROR(VLOOKUP(I15088,'DE-PARA'!B:D,3,0),VLOOKUP(I15088,'DE-PARA'!C:D,2,0)),"NÃO ENCONTRADO")</f>
        <v>Materiais</v>
      </c>
      <c r="L15088" s="56" t="str">
        <f>VLOOKUP(K15088,'Base -Receita-Despesa'!$B:$AS,1,FALSE)</f>
        <v>Materiais</v>
      </c>
    </row>
    <row r="15089" spans="1:12" x14ac:dyDescent="0.3">
      <c r="A15089" s="286" t="str">
        <f t="shared" si="470"/>
        <v>2020</v>
      </c>
      <c r="B15089" s="205" t="s">
        <v>679</v>
      </c>
      <c r="C15089" s="205" t="s">
        <v>680</v>
      </c>
      <c r="D15089" s="72" t="str">
        <f t="shared" si="471"/>
        <v>jan/2020</v>
      </c>
      <c r="E15089" s="206">
        <v>43857</v>
      </c>
      <c r="F15089" s="273">
        <v>400845</v>
      </c>
      <c r="G15089" s="205" t="s">
        <v>284</v>
      </c>
      <c r="H15089" s="274" t="s">
        <v>1027</v>
      </c>
      <c r="I15089" s="207" t="s">
        <v>242</v>
      </c>
      <c r="J15089" s="207">
        <v>-177.84</v>
      </c>
      <c r="K15089" s="79" t="str">
        <f>IFERROR(IFERROR(VLOOKUP(I15089,'DE-PARA'!B:D,3,0),VLOOKUP(I15089,'DE-PARA'!C:D,2,0)),"NÃO ENCONTRADO")</f>
        <v>Materiais</v>
      </c>
      <c r="L15089" s="56" t="str">
        <f>VLOOKUP(K15089,'Base -Receita-Despesa'!$B:$AS,1,FALSE)</f>
        <v>Materiais</v>
      </c>
    </row>
    <row r="15090" spans="1:12" x14ac:dyDescent="0.3">
      <c r="A15090" s="286" t="str">
        <f t="shared" si="470"/>
        <v>2020</v>
      </c>
      <c r="B15090" s="205" t="s">
        <v>679</v>
      </c>
      <c r="C15090" s="205" t="s">
        <v>680</v>
      </c>
      <c r="D15090" s="72" t="str">
        <f t="shared" si="471"/>
        <v>jan/2020</v>
      </c>
      <c r="E15090" s="206">
        <v>43857</v>
      </c>
      <c r="F15090" s="273">
        <v>400848</v>
      </c>
      <c r="G15090" s="205" t="s">
        <v>284</v>
      </c>
      <c r="H15090" s="274" t="s">
        <v>1027</v>
      </c>
      <c r="I15090" s="207" t="s">
        <v>242</v>
      </c>
      <c r="J15090" s="207">
        <v>-277.88</v>
      </c>
      <c r="K15090" s="79" t="str">
        <f>IFERROR(IFERROR(VLOOKUP(I15090,'DE-PARA'!B:D,3,0),VLOOKUP(I15090,'DE-PARA'!C:D,2,0)),"NÃO ENCONTRADO")</f>
        <v>Materiais</v>
      </c>
      <c r="L15090" s="56" t="str">
        <f>VLOOKUP(K15090,'Base -Receita-Despesa'!$B:$AS,1,FALSE)</f>
        <v>Materiais</v>
      </c>
    </row>
    <row r="15091" spans="1:12" x14ac:dyDescent="0.3">
      <c r="A15091" s="286" t="str">
        <f t="shared" si="470"/>
        <v>2020</v>
      </c>
      <c r="B15091" s="205" t="s">
        <v>679</v>
      </c>
      <c r="C15091" s="205" t="s">
        <v>680</v>
      </c>
      <c r="D15091" s="72" t="str">
        <f t="shared" si="471"/>
        <v>jan/2020</v>
      </c>
      <c r="E15091" s="206">
        <v>43857</v>
      </c>
      <c r="F15091" s="273">
        <v>400859</v>
      </c>
      <c r="G15091" s="205" t="s">
        <v>284</v>
      </c>
      <c r="H15091" s="274" t="s">
        <v>1027</v>
      </c>
      <c r="I15091" s="207" t="s">
        <v>242</v>
      </c>
      <c r="J15091" s="207">
        <v>-177.84</v>
      </c>
      <c r="K15091" s="79" t="str">
        <f>IFERROR(IFERROR(VLOOKUP(I15091,'DE-PARA'!B:D,3,0),VLOOKUP(I15091,'DE-PARA'!C:D,2,0)),"NÃO ENCONTRADO")</f>
        <v>Materiais</v>
      </c>
      <c r="L15091" s="56" t="str">
        <f>VLOOKUP(K15091,'Base -Receita-Despesa'!$B:$AS,1,FALSE)</f>
        <v>Materiais</v>
      </c>
    </row>
    <row r="15092" spans="1:12" x14ac:dyDescent="0.3">
      <c r="A15092" s="286" t="str">
        <f t="shared" si="470"/>
        <v>2020</v>
      </c>
      <c r="B15092" s="205" t="s">
        <v>679</v>
      </c>
      <c r="C15092" s="205" t="s">
        <v>680</v>
      </c>
      <c r="D15092" s="72" t="str">
        <f t="shared" si="471"/>
        <v>jan/2020</v>
      </c>
      <c r="E15092" s="206">
        <v>43857</v>
      </c>
      <c r="F15092" s="273">
        <v>400862</v>
      </c>
      <c r="G15092" s="205" t="s">
        <v>284</v>
      </c>
      <c r="H15092" s="274" t="s">
        <v>1027</v>
      </c>
      <c r="I15092" s="207" t="s">
        <v>242</v>
      </c>
      <c r="J15092" s="208">
        <v>-1047.51</v>
      </c>
      <c r="K15092" s="79" t="str">
        <f>IFERROR(IFERROR(VLOOKUP(I15092,'DE-PARA'!B:D,3,0),VLOOKUP(I15092,'DE-PARA'!C:D,2,0)),"NÃO ENCONTRADO")</f>
        <v>Materiais</v>
      </c>
      <c r="L15092" s="56" t="str">
        <f>VLOOKUP(K15092,'Base -Receita-Despesa'!$B:$AS,1,FALSE)</f>
        <v>Materiais</v>
      </c>
    </row>
    <row r="15093" spans="1:12" x14ac:dyDescent="0.3">
      <c r="A15093" s="286" t="str">
        <f t="shared" si="470"/>
        <v>2020</v>
      </c>
      <c r="B15093" s="205" t="s">
        <v>679</v>
      </c>
      <c r="C15093" s="205" t="s">
        <v>680</v>
      </c>
      <c r="D15093" s="72" t="str">
        <f t="shared" si="471"/>
        <v>jan/2020</v>
      </c>
      <c r="E15093" s="206">
        <v>43857</v>
      </c>
      <c r="F15093" s="273">
        <v>400866</v>
      </c>
      <c r="G15093" s="205" t="s">
        <v>284</v>
      </c>
      <c r="H15093" s="274" t="s">
        <v>1027</v>
      </c>
      <c r="I15093" s="207" t="s">
        <v>242</v>
      </c>
      <c r="J15093" s="207">
        <v>-583.29999999999995</v>
      </c>
      <c r="K15093" s="79" t="str">
        <f>IFERROR(IFERROR(VLOOKUP(I15093,'DE-PARA'!B:D,3,0),VLOOKUP(I15093,'DE-PARA'!C:D,2,0)),"NÃO ENCONTRADO")</f>
        <v>Materiais</v>
      </c>
      <c r="L15093" s="56" t="str">
        <f>VLOOKUP(K15093,'Base -Receita-Despesa'!$B:$AS,1,FALSE)</f>
        <v>Materiais</v>
      </c>
    </row>
    <row r="15094" spans="1:12" x14ac:dyDescent="0.3">
      <c r="A15094" s="286" t="str">
        <f t="shared" si="470"/>
        <v>2020</v>
      </c>
      <c r="B15094" s="205" t="s">
        <v>679</v>
      </c>
      <c r="C15094" s="205" t="s">
        <v>680</v>
      </c>
      <c r="D15094" s="72" t="str">
        <f t="shared" si="471"/>
        <v>jan/2020</v>
      </c>
      <c r="E15094" s="206">
        <v>43857</v>
      </c>
      <c r="F15094" s="273">
        <v>400871</v>
      </c>
      <c r="G15094" s="205" t="s">
        <v>284</v>
      </c>
      <c r="H15094" s="274" t="s">
        <v>1027</v>
      </c>
      <c r="I15094" s="207" t="s">
        <v>242</v>
      </c>
      <c r="J15094" s="208">
        <v>-1166.5999999999999</v>
      </c>
      <c r="K15094" s="79" t="str">
        <f>IFERROR(IFERROR(VLOOKUP(I15094,'DE-PARA'!B:D,3,0),VLOOKUP(I15094,'DE-PARA'!C:D,2,0)),"NÃO ENCONTRADO")</f>
        <v>Materiais</v>
      </c>
      <c r="L15094" s="56" t="str">
        <f>VLOOKUP(K15094,'Base -Receita-Despesa'!$B:$AS,1,FALSE)</f>
        <v>Materiais</v>
      </c>
    </row>
    <row r="15095" spans="1:12" x14ac:dyDescent="0.3">
      <c r="A15095" s="286" t="str">
        <f t="shared" ref="A15095:A15158" si="472">IF(K15095="NÃO ENCONTRADO",0,RIGHT(D15095,4))</f>
        <v>2020</v>
      </c>
      <c r="B15095" s="205" t="s">
        <v>679</v>
      </c>
      <c r="C15095" s="205" t="s">
        <v>680</v>
      </c>
      <c r="D15095" s="72" t="str">
        <f t="shared" si="471"/>
        <v>jan/2020</v>
      </c>
      <c r="E15095" s="206">
        <v>43857</v>
      </c>
      <c r="F15095" s="273">
        <v>400874</v>
      </c>
      <c r="G15095" s="205" t="s">
        <v>284</v>
      </c>
      <c r="H15095" s="274" t="s">
        <v>1027</v>
      </c>
      <c r="I15095" s="207" t="s">
        <v>242</v>
      </c>
      <c r="J15095" s="207">
        <v>-432</v>
      </c>
      <c r="K15095" s="79" t="str">
        <f>IFERROR(IFERROR(VLOOKUP(I15095,'DE-PARA'!B:D,3,0),VLOOKUP(I15095,'DE-PARA'!C:D,2,0)),"NÃO ENCONTRADO")</f>
        <v>Materiais</v>
      </c>
      <c r="L15095" s="56" t="str">
        <f>VLOOKUP(K15095,'Base -Receita-Despesa'!$B:$AS,1,FALSE)</f>
        <v>Materiais</v>
      </c>
    </row>
    <row r="15096" spans="1:12" x14ac:dyDescent="0.3">
      <c r="A15096" s="286" t="str">
        <f t="shared" si="472"/>
        <v>2020</v>
      </c>
      <c r="B15096" s="205" t="s">
        <v>679</v>
      </c>
      <c r="C15096" s="205" t="s">
        <v>680</v>
      </c>
      <c r="D15096" s="72" t="str">
        <f t="shared" si="471"/>
        <v>jan/2020</v>
      </c>
      <c r="E15096" s="206">
        <v>43857</v>
      </c>
      <c r="F15096" s="273">
        <v>400881</v>
      </c>
      <c r="G15096" s="205" t="s">
        <v>284</v>
      </c>
      <c r="H15096" s="274" t="s">
        <v>1027</v>
      </c>
      <c r="I15096" s="207" t="s">
        <v>242</v>
      </c>
      <c r="J15096" s="207">
        <v>-158.5</v>
      </c>
      <c r="K15096" s="79" t="str">
        <f>IFERROR(IFERROR(VLOOKUP(I15096,'DE-PARA'!B:D,3,0),VLOOKUP(I15096,'DE-PARA'!C:D,2,0)),"NÃO ENCONTRADO")</f>
        <v>Materiais</v>
      </c>
      <c r="L15096" s="56" t="str">
        <f>VLOOKUP(K15096,'Base -Receita-Despesa'!$B:$AS,1,FALSE)</f>
        <v>Materiais</v>
      </c>
    </row>
    <row r="15097" spans="1:12" x14ac:dyDescent="0.3">
      <c r="A15097" s="286" t="str">
        <f t="shared" si="472"/>
        <v>2020</v>
      </c>
      <c r="B15097" s="205" t="s">
        <v>679</v>
      </c>
      <c r="C15097" s="205" t="s">
        <v>680</v>
      </c>
      <c r="D15097" s="72" t="str">
        <f t="shared" si="471"/>
        <v>jan/2020</v>
      </c>
      <c r="E15097" s="206">
        <v>43857</v>
      </c>
      <c r="F15097" s="273">
        <v>400891</v>
      </c>
      <c r="G15097" s="205" t="s">
        <v>284</v>
      </c>
      <c r="H15097" s="274" t="s">
        <v>1027</v>
      </c>
      <c r="I15097" s="207" t="s">
        <v>242</v>
      </c>
      <c r="J15097" s="207">
        <v>-706.69</v>
      </c>
      <c r="K15097" s="79" t="str">
        <f>IFERROR(IFERROR(VLOOKUP(I15097,'DE-PARA'!B:D,3,0),VLOOKUP(I15097,'DE-PARA'!C:D,2,0)),"NÃO ENCONTRADO")</f>
        <v>Materiais</v>
      </c>
      <c r="L15097" s="56" t="str">
        <f>VLOOKUP(K15097,'Base -Receita-Despesa'!$B:$AS,1,FALSE)</f>
        <v>Materiais</v>
      </c>
    </row>
    <row r="15098" spans="1:12" x14ac:dyDescent="0.3">
      <c r="A15098" s="286" t="str">
        <f t="shared" si="472"/>
        <v>2020</v>
      </c>
      <c r="B15098" s="205" t="s">
        <v>679</v>
      </c>
      <c r="C15098" s="205" t="s">
        <v>680</v>
      </c>
      <c r="D15098" s="72" t="str">
        <f t="shared" si="471"/>
        <v>jan/2020</v>
      </c>
      <c r="E15098" s="206">
        <v>43857</v>
      </c>
      <c r="F15098" s="273">
        <v>400936</v>
      </c>
      <c r="G15098" s="205" t="s">
        <v>284</v>
      </c>
      <c r="H15098" s="274" t="s">
        <v>1027</v>
      </c>
      <c r="I15098" s="207" t="s">
        <v>242</v>
      </c>
      <c r="J15098" s="207">
        <v>-583.29999999999995</v>
      </c>
      <c r="K15098" s="79" t="str">
        <f>IFERROR(IFERROR(VLOOKUP(I15098,'DE-PARA'!B:D,3,0),VLOOKUP(I15098,'DE-PARA'!C:D,2,0)),"NÃO ENCONTRADO")</f>
        <v>Materiais</v>
      </c>
      <c r="L15098" s="56" t="str">
        <f>VLOOKUP(K15098,'Base -Receita-Despesa'!$B:$AS,1,FALSE)</f>
        <v>Materiais</v>
      </c>
    </row>
    <row r="15099" spans="1:12" x14ac:dyDescent="0.3">
      <c r="A15099" s="286" t="str">
        <f t="shared" si="472"/>
        <v>2020</v>
      </c>
      <c r="B15099" s="205" t="s">
        <v>679</v>
      </c>
      <c r="C15099" s="205" t="s">
        <v>680</v>
      </c>
      <c r="D15099" s="72" t="str">
        <f t="shared" si="471"/>
        <v>jan/2020</v>
      </c>
      <c r="E15099" s="206">
        <v>43857</v>
      </c>
      <c r="F15099" s="273">
        <v>400939</v>
      </c>
      <c r="G15099" s="205" t="s">
        <v>284</v>
      </c>
      <c r="H15099" s="274" t="s">
        <v>1027</v>
      </c>
      <c r="I15099" s="207" t="s">
        <v>242</v>
      </c>
      <c r="J15099" s="207">
        <v>-49.98</v>
      </c>
      <c r="K15099" s="79" t="str">
        <f>IFERROR(IFERROR(VLOOKUP(I15099,'DE-PARA'!B:D,3,0),VLOOKUP(I15099,'DE-PARA'!C:D,2,0)),"NÃO ENCONTRADO")</f>
        <v>Materiais</v>
      </c>
      <c r="L15099" s="56" t="str">
        <f>VLOOKUP(K15099,'Base -Receita-Despesa'!$B:$AS,1,FALSE)</f>
        <v>Materiais</v>
      </c>
    </row>
    <row r="15100" spans="1:12" x14ac:dyDescent="0.3">
      <c r="A15100" s="286" t="str">
        <f t="shared" si="472"/>
        <v>2020</v>
      </c>
      <c r="B15100" s="205" t="s">
        <v>679</v>
      </c>
      <c r="C15100" s="205" t="s">
        <v>680</v>
      </c>
      <c r="D15100" s="72" t="str">
        <f t="shared" si="471"/>
        <v>jan/2020</v>
      </c>
      <c r="E15100" s="206">
        <v>43857</v>
      </c>
      <c r="F15100" s="273">
        <v>400940</v>
      </c>
      <c r="G15100" s="205" t="s">
        <v>284</v>
      </c>
      <c r="H15100" s="274" t="s">
        <v>1027</v>
      </c>
      <c r="I15100" s="207" t="s">
        <v>242</v>
      </c>
      <c r="J15100" s="207">
        <v>-199.75</v>
      </c>
      <c r="K15100" s="79" t="str">
        <f>IFERROR(IFERROR(VLOOKUP(I15100,'DE-PARA'!B:D,3,0),VLOOKUP(I15100,'DE-PARA'!C:D,2,0)),"NÃO ENCONTRADO")</f>
        <v>Materiais</v>
      </c>
      <c r="L15100" s="56" t="str">
        <f>VLOOKUP(K15100,'Base -Receita-Despesa'!$B:$AS,1,FALSE)</f>
        <v>Materiais</v>
      </c>
    </row>
    <row r="15101" spans="1:12" x14ac:dyDescent="0.3">
      <c r="A15101" s="286" t="str">
        <f t="shared" si="472"/>
        <v>2020</v>
      </c>
      <c r="B15101" s="205" t="s">
        <v>679</v>
      </c>
      <c r="C15101" s="205" t="s">
        <v>680</v>
      </c>
      <c r="D15101" s="72" t="str">
        <f t="shared" si="471"/>
        <v>jan/2020</v>
      </c>
      <c r="E15101" s="206">
        <v>43857</v>
      </c>
      <c r="F15101" s="273">
        <v>400941</v>
      </c>
      <c r="G15101" s="205" t="s">
        <v>284</v>
      </c>
      <c r="H15101" s="274" t="s">
        <v>1027</v>
      </c>
      <c r="I15101" s="207" t="s">
        <v>242</v>
      </c>
      <c r="J15101" s="207">
        <v>-583.29999999999995</v>
      </c>
      <c r="K15101" s="79" t="str">
        <f>IFERROR(IFERROR(VLOOKUP(I15101,'DE-PARA'!B:D,3,0),VLOOKUP(I15101,'DE-PARA'!C:D,2,0)),"NÃO ENCONTRADO")</f>
        <v>Materiais</v>
      </c>
      <c r="L15101" s="56" t="str">
        <f>VLOOKUP(K15101,'Base -Receita-Despesa'!$B:$AS,1,FALSE)</f>
        <v>Materiais</v>
      </c>
    </row>
    <row r="15102" spans="1:12" x14ac:dyDescent="0.3">
      <c r="A15102" s="286" t="str">
        <f t="shared" si="472"/>
        <v>2020</v>
      </c>
      <c r="B15102" s="205" t="s">
        <v>679</v>
      </c>
      <c r="C15102" s="205" t="s">
        <v>680</v>
      </c>
      <c r="D15102" s="72" t="str">
        <f t="shared" si="471"/>
        <v>jan/2020</v>
      </c>
      <c r="E15102" s="206">
        <v>43857</v>
      </c>
      <c r="F15102" s="273">
        <v>401165</v>
      </c>
      <c r="G15102" s="205" t="s">
        <v>284</v>
      </c>
      <c r="H15102" s="274" t="s">
        <v>1027</v>
      </c>
      <c r="I15102" s="207" t="s">
        <v>242</v>
      </c>
      <c r="J15102" s="207">
        <v>-247.93</v>
      </c>
      <c r="K15102" s="79" t="str">
        <f>IFERROR(IFERROR(VLOOKUP(I15102,'DE-PARA'!B:D,3,0),VLOOKUP(I15102,'DE-PARA'!C:D,2,0)),"NÃO ENCONTRADO")</f>
        <v>Materiais</v>
      </c>
      <c r="L15102" s="56" t="str">
        <f>VLOOKUP(K15102,'Base -Receita-Despesa'!$B:$AS,1,FALSE)</f>
        <v>Materiais</v>
      </c>
    </row>
    <row r="15103" spans="1:12" x14ac:dyDescent="0.3">
      <c r="A15103" s="286" t="str">
        <f t="shared" si="472"/>
        <v>2020</v>
      </c>
      <c r="B15103" s="205" t="s">
        <v>679</v>
      </c>
      <c r="C15103" s="205" t="s">
        <v>680</v>
      </c>
      <c r="D15103" s="72" t="str">
        <f t="shared" si="471"/>
        <v>jan/2020</v>
      </c>
      <c r="E15103" s="206">
        <v>43857</v>
      </c>
      <c r="F15103" s="273">
        <v>401170</v>
      </c>
      <c r="G15103" s="205" t="s">
        <v>284</v>
      </c>
      <c r="H15103" s="274" t="s">
        <v>1027</v>
      </c>
      <c r="I15103" s="207" t="s">
        <v>242</v>
      </c>
      <c r="J15103" s="207">
        <v>-269.91000000000003</v>
      </c>
      <c r="K15103" s="79" t="str">
        <f>IFERROR(IFERROR(VLOOKUP(I15103,'DE-PARA'!B:D,3,0),VLOOKUP(I15103,'DE-PARA'!C:D,2,0)),"NÃO ENCONTRADO")</f>
        <v>Materiais</v>
      </c>
      <c r="L15103" s="56" t="str">
        <f>VLOOKUP(K15103,'Base -Receita-Despesa'!$B:$AS,1,FALSE)</f>
        <v>Materiais</v>
      </c>
    </row>
    <row r="15104" spans="1:12" x14ac:dyDescent="0.3">
      <c r="A15104" s="286" t="str">
        <f t="shared" si="472"/>
        <v>2020</v>
      </c>
      <c r="B15104" s="205" t="s">
        <v>679</v>
      </c>
      <c r="C15104" s="205" t="s">
        <v>680</v>
      </c>
      <c r="D15104" s="72" t="str">
        <f t="shared" si="471"/>
        <v>jan/2020</v>
      </c>
      <c r="E15104" s="206">
        <v>43857</v>
      </c>
      <c r="F15104" s="273">
        <v>401171</v>
      </c>
      <c r="G15104" s="205" t="s">
        <v>284</v>
      </c>
      <c r="H15104" s="274" t="s">
        <v>1027</v>
      </c>
      <c r="I15104" s="207" t="s">
        <v>242</v>
      </c>
      <c r="J15104" s="207">
        <v>-976.89</v>
      </c>
      <c r="K15104" s="79" t="str">
        <f>IFERROR(IFERROR(VLOOKUP(I15104,'DE-PARA'!B:D,3,0),VLOOKUP(I15104,'DE-PARA'!C:D,2,0)),"NÃO ENCONTRADO")</f>
        <v>Materiais</v>
      </c>
      <c r="L15104" s="56" t="str">
        <f>VLOOKUP(K15104,'Base -Receita-Despesa'!$B:$AS,1,FALSE)</f>
        <v>Materiais</v>
      </c>
    </row>
    <row r="15105" spans="1:12" x14ac:dyDescent="0.3">
      <c r="A15105" s="286" t="str">
        <f t="shared" si="472"/>
        <v>2020</v>
      </c>
      <c r="B15105" s="205" t="s">
        <v>679</v>
      </c>
      <c r="C15105" s="205" t="s">
        <v>680</v>
      </c>
      <c r="D15105" s="72" t="str">
        <f t="shared" si="471"/>
        <v>jan/2020</v>
      </c>
      <c r="E15105" s="206">
        <v>43857</v>
      </c>
      <c r="F15105" s="273">
        <v>401177</v>
      </c>
      <c r="G15105" s="205" t="s">
        <v>284</v>
      </c>
      <c r="H15105" s="274" t="s">
        <v>1027</v>
      </c>
      <c r="I15105" s="207" t="s">
        <v>242</v>
      </c>
      <c r="J15105" s="207">
        <v>-247.93</v>
      </c>
      <c r="K15105" s="79" t="str">
        <f>IFERROR(IFERROR(VLOOKUP(I15105,'DE-PARA'!B:D,3,0),VLOOKUP(I15105,'DE-PARA'!C:D,2,0)),"NÃO ENCONTRADO")</f>
        <v>Materiais</v>
      </c>
      <c r="L15105" s="56" t="str">
        <f>VLOOKUP(K15105,'Base -Receita-Despesa'!$B:$AS,1,FALSE)</f>
        <v>Materiais</v>
      </c>
    </row>
    <row r="15106" spans="1:12" x14ac:dyDescent="0.3">
      <c r="A15106" s="286" t="str">
        <f t="shared" si="472"/>
        <v>2020</v>
      </c>
      <c r="B15106" s="205" t="s">
        <v>679</v>
      </c>
      <c r="C15106" s="205" t="s">
        <v>680</v>
      </c>
      <c r="D15106" s="72" t="str">
        <f t="shared" si="471"/>
        <v>jan/2020</v>
      </c>
      <c r="E15106" s="206">
        <v>43857</v>
      </c>
      <c r="F15106" s="273">
        <v>401179</v>
      </c>
      <c r="G15106" s="205" t="s">
        <v>284</v>
      </c>
      <c r="H15106" s="274" t="s">
        <v>1027</v>
      </c>
      <c r="I15106" s="207" t="s">
        <v>242</v>
      </c>
      <c r="J15106" s="207">
        <v>-165.43</v>
      </c>
      <c r="K15106" s="79" t="str">
        <f>IFERROR(IFERROR(VLOOKUP(I15106,'DE-PARA'!B:D,3,0),VLOOKUP(I15106,'DE-PARA'!C:D,2,0)),"NÃO ENCONTRADO")</f>
        <v>Materiais</v>
      </c>
      <c r="L15106" s="56" t="str">
        <f>VLOOKUP(K15106,'Base -Receita-Despesa'!$B:$AS,1,FALSE)</f>
        <v>Materiais</v>
      </c>
    </row>
    <row r="15107" spans="1:12" x14ac:dyDescent="0.3">
      <c r="A15107" s="286" t="str">
        <f t="shared" si="472"/>
        <v>2020</v>
      </c>
      <c r="B15107" s="205" t="s">
        <v>679</v>
      </c>
      <c r="C15107" s="205" t="s">
        <v>680</v>
      </c>
      <c r="D15107" s="72" t="str">
        <f t="shared" si="471"/>
        <v>jan/2020</v>
      </c>
      <c r="E15107" s="206">
        <v>43857</v>
      </c>
      <c r="F15107" s="273">
        <v>401183</v>
      </c>
      <c r="G15107" s="205" t="s">
        <v>284</v>
      </c>
      <c r="H15107" s="274" t="s">
        <v>1027</v>
      </c>
      <c r="I15107" s="207" t="s">
        <v>242</v>
      </c>
      <c r="J15107" s="208">
        <v>-1047.51</v>
      </c>
      <c r="K15107" s="79" t="str">
        <f>IFERROR(IFERROR(VLOOKUP(I15107,'DE-PARA'!B:D,3,0),VLOOKUP(I15107,'DE-PARA'!C:D,2,0)),"NÃO ENCONTRADO")</f>
        <v>Materiais</v>
      </c>
      <c r="L15107" s="56" t="str">
        <f>VLOOKUP(K15107,'Base -Receita-Despesa'!$B:$AS,1,FALSE)</f>
        <v>Materiais</v>
      </c>
    </row>
    <row r="15108" spans="1:12" x14ac:dyDescent="0.3">
      <c r="A15108" s="286" t="str">
        <f t="shared" si="472"/>
        <v>2020</v>
      </c>
      <c r="B15108" s="205" t="s">
        <v>679</v>
      </c>
      <c r="C15108" s="205" t="s">
        <v>680</v>
      </c>
      <c r="D15108" s="72" t="str">
        <f t="shared" ref="D15108:D15171" si="473">TEXT(E15108,"mmm/aaaa")</f>
        <v>jan/2020</v>
      </c>
      <c r="E15108" s="206">
        <v>43857</v>
      </c>
      <c r="F15108" s="273">
        <v>401188</v>
      </c>
      <c r="G15108" s="205" t="s">
        <v>284</v>
      </c>
      <c r="H15108" s="274" t="s">
        <v>1027</v>
      </c>
      <c r="I15108" s="207" t="s">
        <v>242</v>
      </c>
      <c r="J15108" s="207">
        <v>-212.29</v>
      </c>
      <c r="K15108" s="79" t="str">
        <f>IFERROR(IFERROR(VLOOKUP(I15108,'DE-PARA'!B:D,3,0),VLOOKUP(I15108,'DE-PARA'!C:D,2,0)),"NÃO ENCONTRADO")</f>
        <v>Materiais</v>
      </c>
      <c r="L15108" s="56" t="str">
        <f>VLOOKUP(K15108,'Base -Receita-Despesa'!$B:$AS,1,FALSE)</f>
        <v>Materiais</v>
      </c>
    </row>
    <row r="15109" spans="1:12" x14ac:dyDescent="0.3">
      <c r="A15109" s="286" t="str">
        <f t="shared" si="472"/>
        <v>2020</v>
      </c>
      <c r="B15109" s="205" t="s">
        <v>679</v>
      </c>
      <c r="C15109" s="205" t="s">
        <v>680</v>
      </c>
      <c r="D15109" s="72" t="str">
        <f t="shared" si="473"/>
        <v>jan/2020</v>
      </c>
      <c r="E15109" s="206">
        <v>43857</v>
      </c>
      <c r="F15109" s="273">
        <v>401193</v>
      </c>
      <c r="G15109" s="205" t="s">
        <v>284</v>
      </c>
      <c r="H15109" s="274" t="s">
        <v>1027</v>
      </c>
      <c r="I15109" s="207" t="s">
        <v>242</v>
      </c>
      <c r="J15109" s="208">
        <v>-1008</v>
      </c>
      <c r="K15109" s="79" t="str">
        <f>IFERROR(IFERROR(VLOOKUP(I15109,'DE-PARA'!B:D,3,0),VLOOKUP(I15109,'DE-PARA'!C:D,2,0)),"NÃO ENCONTRADO")</f>
        <v>Materiais</v>
      </c>
      <c r="L15109" s="56" t="str">
        <f>VLOOKUP(K15109,'Base -Receita-Despesa'!$B:$AS,1,FALSE)</f>
        <v>Materiais</v>
      </c>
    </row>
    <row r="15110" spans="1:12" x14ac:dyDescent="0.3">
      <c r="A15110" s="286" t="str">
        <f t="shared" si="472"/>
        <v>2020</v>
      </c>
      <c r="B15110" s="205" t="s">
        <v>679</v>
      </c>
      <c r="C15110" s="205" t="s">
        <v>680</v>
      </c>
      <c r="D15110" s="72" t="str">
        <f t="shared" si="473"/>
        <v>jan/2020</v>
      </c>
      <c r="E15110" s="206">
        <v>43857</v>
      </c>
      <c r="F15110" s="273">
        <v>401194</v>
      </c>
      <c r="G15110" s="205" t="s">
        <v>284</v>
      </c>
      <c r="H15110" s="274" t="s">
        <v>1027</v>
      </c>
      <c r="I15110" s="207" t="s">
        <v>242</v>
      </c>
      <c r="J15110" s="208">
        <v>-1047.51</v>
      </c>
      <c r="K15110" s="79" t="str">
        <f>IFERROR(IFERROR(VLOOKUP(I15110,'DE-PARA'!B:D,3,0),VLOOKUP(I15110,'DE-PARA'!C:D,2,0)),"NÃO ENCONTRADO")</f>
        <v>Materiais</v>
      </c>
      <c r="L15110" s="56" t="str">
        <f>VLOOKUP(K15110,'Base -Receita-Despesa'!$B:$AS,1,FALSE)</f>
        <v>Materiais</v>
      </c>
    </row>
    <row r="15111" spans="1:12" x14ac:dyDescent="0.3">
      <c r="A15111" s="286" t="str">
        <f t="shared" si="472"/>
        <v>2020</v>
      </c>
      <c r="B15111" s="205" t="s">
        <v>679</v>
      </c>
      <c r="C15111" s="205" t="s">
        <v>680</v>
      </c>
      <c r="D15111" s="72" t="str">
        <f t="shared" si="473"/>
        <v>jan/2020</v>
      </c>
      <c r="E15111" s="206">
        <v>43857</v>
      </c>
      <c r="F15111" s="273">
        <v>403611</v>
      </c>
      <c r="G15111" s="205" t="s">
        <v>284</v>
      </c>
      <c r="H15111" s="275" t="s">
        <v>1027</v>
      </c>
      <c r="I15111" s="207" t="s">
        <v>242</v>
      </c>
      <c r="J15111" s="207">
        <v>-890.23</v>
      </c>
      <c r="K15111" s="79" t="str">
        <f>IFERROR(IFERROR(VLOOKUP(I15111,'DE-PARA'!B:D,3,0),VLOOKUP(I15111,'DE-PARA'!C:D,2,0)),"NÃO ENCONTRADO")</f>
        <v>Materiais</v>
      </c>
      <c r="L15111" s="56" t="str">
        <f>VLOOKUP(K15111,'Base -Receita-Despesa'!$B:$AS,1,FALSE)</f>
        <v>Materiais</v>
      </c>
    </row>
    <row r="15112" spans="1:12" x14ac:dyDescent="0.3">
      <c r="A15112" s="286" t="str">
        <f t="shared" si="472"/>
        <v>2020</v>
      </c>
      <c r="B15112" s="205" t="s">
        <v>679</v>
      </c>
      <c r="C15112" s="205" t="s">
        <v>680</v>
      </c>
      <c r="D15112" s="72" t="str">
        <f t="shared" si="473"/>
        <v>jan/2020</v>
      </c>
      <c r="E15112" s="206">
        <v>43857</v>
      </c>
      <c r="F15112" s="273">
        <v>403614</v>
      </c>
      <c r="G15112" s="205" t="s">
        <v>284</v>
      </c>
      <c r="H15112" s="275" t="s">
        <v>1027</v>
      </c>
      <c r="I15112" s="207" t="s">
        <v>242</v>
      </c>
      <c r="J15112" s="207">
        <v>-185.26</v>
      </c>
      <c r="K15112" s="79" t="str">
        <f>IFERROR(IFERROR(VLOOKUP(I15112,'DE-PARA'!B:D,3,0),VLOOKUP(I15112,'DE-PARA'!C:D,2,0)),"NÃO ENCONTRADO")</f>
        <v>Materiais</v>
      </c>
      <c r="L15112" s="56" t="str">
        <f>VLOOKUP(K15112,'Base -Receita-Despesa'!$B:$AS,1,FALSE)</f>
        <v>Materiais</v>
      </c>
    </row>
    <row r="15113" spans="1:12" x14ac:dyDescent="0.3">
      <c r="A15113" s="286" t="str">
        <f t="shared" si="472"/>
        <v>2020</v>
      </c>
      <c r="B15113" s="205" t="s">
        <v>679</v>
      </c>
      <c r="C15113" s="205" t="s">
        <v>680</v>
      </c>
      <c r="D15113" s="72" t="str">
        <f t="shared" si="473"/>
        <v>jan/2020</v>
      </c>
      <c r="E15113" s="206">
        <v>43857</v>
      </c>
      <c r="F15113" s="273">
        <v>403617</v>
      </c>
      <c r="G15113" s="205" t="s">
        <v>284</v>
      </c>
      <c r="H15113" s="275" t="s">
        <v>1027</v>
      </c>
      <c r="I15113" s="207" t="s">
        <v>242</v>
      </c>
      <c r="J15113" s="207">
        <v>-986.75</v>
      </c>
      <c r="K15113" s="79" t="str">
        <f>IFERROR(IFERROR(VLOOKUP(I15113,'DE-PARA'!B:D,3,0),VLOOKUP(I15113,'DE-PARA'!C:D,2,0)),"NÃO ENCONTRADO")</f>
        <v>Materiais</v>
      </c>
      <c r="L15113" s="56" t="str">
        <f>VLOOKUP(K15113,'Base -Receita-Despesa'!$B:$AS,1,FALSE)</f>
        <v>Materiais</v>
      </c>
    </row>
    <row r="15114" spans="1:12" x14ac:dyDescent="0.3">
      <c r="A15114" s="286" t="str">
        <f t="shared" si="472"/>
        <v>2020</v>
      </c>
      <c r="B15114" s="205" t="s">
        <v>679</v>
      </c>
      <c r="C15114" s="205" t="s">
        <v>680</v>
      </c>
      <c r="D15114" s="72" t="str">
        <f t="shared" si="473"/>
        <v>jan/2020</v>
      </c>
      <c r="E15114" s="206">
        <v>43857</v>
      </c>
      <c r="F15114" s="273">
        <v>403662</v>
      </c>
      <c r="G15114" s="205" t="s">
        <v>284</v>
      </c>
      <c r="H15114" s="274" t="s">
        <v>1027</v>
      </c>
      <c r="I15114" s="207" t="s">
        <v>242</v>
      </c>
      <c r="J15114" s="208">
        <v>-1008</v>
      </c>
      <c r="K15114" s="79" t="str">
        <f>IFERROR(IFERROR(VLOOKUP(I15114,'DE-PARA'!B:D,3,0),VLOOKUP(I15114,'DE-PARA'!C:D,2,0)),"NÃO ENCONTRADO")</f>
        <v>Materiais</v>
      </c>
      <c r="L15114" s="56" t="str">
        <f>VLOOKUP(K15114,'Base -Receita-Despesa'!$B:$AS,1,FALSE)</f>
        <v>Materiais</v>
      </c>
    </row>
    <row r="15115" spans="1:12" x14ac:dyDescent="0.3">
      <c r="A15115" s="286" t="str">
        <f t="shared" si="472"/>
        <v>2020</v>
      </c>
      <c r="B15115" s="205" t="s">
        <v>679</v>
      </c>
      <c r="C15115" s="205" t="s">
        <v>680</v>
      </c>
      <c r="D15115" s="72" t="str">
        <f t="shared" si="473"/>
        <v>jan/2020</v>
      </c>
      <c r="E15115" s="206">
        <v>43857</v>
      </c>
      <c r="F15115" s="273">
        <v>403689</v>
      </c>
      <c r="G15115" s="205" t="s">
        <v>284</v>
      </c>
      <c r="H15115" s="275" t="s">
        <v>1027</v>
      </c>
      <c r="I15115" s="207" t="s">
        <v>242</v>
      </c>
      <c r="J15115" s="207">
        <v>-583.29999999999995</v>
      </c>
      <c r="K15115" s="79" t="str">
        <f>IFERROR(IFERROR(VLOOKUP(I15115,'DE-PARA'!B:D,3,0),VLOOKUP(I15115,'DE-PARA'!C:D,2,0)),"NÃO ENCONTRADO")</f>
        <v>Materiais</v>
      </c>
      <c r="L15115" s="56" t="str">
        <f>VLOOKUP(K15115,'Base -Receita-Despesa'!$B:$AS,1,FALSE)</f>
        <v>Materiais</v>
      </c>
    </row>
    <row r="15116" spans="1:12" x14ac:dyDescent="0.3">
      <c r="A15116" s="286" t="str">
        <f t="shared" si="472"/>
        <v>2020</v>
      </c>
      <c r="B15116" s="205" t="s">
        <v>679</v>
      </c>
      <c r="C15116" s="205" t="s">
        <v>680</v>
      </c>
      <c r="D15116" s="72" t="str">
        <f t="shared" si="473"/>
        <v>jan/2020</v>
      </c>
      <c r="E15116" s="206">
        <v>43857</v>
      </c>
      <c r="F15116" s="273">
        <v>403690</v>
      </c>
      <c r="G15116" s="205" t="s">
        <v>284</v>
      </c>
      <c r="H15116" s="275" t="s">
        <v>1027</v>
      </c>
      <c r="I15116" s="207" t="s">
        <v>242</v>
      </c>
      <c r="J15116" s="207">
        <v>-842.92</v>
      </c>
      <c r="K15116" s="79" t="str">
        <f>IFERROR(IFERROR(VLOOKUP(I15116,'DE-PARA'!B:D,3,0),VLOOKUP(I15116,'DE-PARA'!C:D,2,0)),"NÃO ENCONTRADO")</f>
        <v>Materiais</v>
      </c>
      <c r="L15116" s="56" t="str">
        <f>VLOOKUP(K15116,'Base -Receita-Despesa'!$B:$AS,1,FALSE)</f>
        <v>Materiais</v>
      </c>
    </row>
    <row r="15117" spans="1:12" x14ac:dyDescent="0.3">
      <c r="A15117" s="286" t="str">
        <f t="shared" si="472"/>
        <v>2020</v>
      </c>
      <c r="B15117" s="205" t="s">
        <v>679</v>
      </c>
      <c r="C15117" s="205" t="s">
        <v>680</v>
      </c>
      <c r="D15117" s="72" t="str">
        <f t="shared" si="473"/>
        <v>jan/2020</v>
      </c>
      <c r="E15117" s="206">
        <v>43857</v>
      </c>
      <c r="F15117" s="273">
        <v>403691</v>
      </c>
      <c r="G15117" s="205" t="s">
        <v>284</v>
      </c>
      <c r="H15117" s="275" t="s">
        <v>1027</v>
      </c>
      <c r="I15117" s="207" t="s">
        <v>242</v>
      </c>
      <c r="J15117" s="207">
        <v>-330.86</v>
      </c>
      <c r="K15117" s="79" t="str">
        <f>IFERROR(IFERROR(VLOOKUP(I15117,'DE-PARA'!B:D,3,0),VLOOKUP(I15117,'DE-PARA'!C:D,2,0)),"NÃO ENCONTRADO")</f>
        <v>Materiais</v>
      </c>
      <c r="L15117" s="56" t="str">
        <f>VLOOKUP(K15117,'Base -Receita-Despesa'!$B:$AS,1,FALSE)</f>
        <v>Materiais</v>
      </c>
    </row>
    <row r="15118" spans="1:12" x14ac:dyDescent="0.3">
      <c r="A15118" s="286" t="str">
        <f t="shared" si="472"/>
        <v>2020</v>
      </c>
      <c r="B15118" s="205" t="s">
        <v>679</v>
      </c>
      <c r="C15118" s="205" t="s">
        <v>680</v>
      </c>
      <c r="D15118" s="72" t="str">
        <f t="shared" si="473"/>
        <v>jan/2020</v>
      </c>
      <c r="E15118" s="206">
        <v>43857</v>
      </c>
      <c r="F15118" s="273">
        <v>403693</v>
      </c>
      <c r="G15118" s="205" t="s">
        <v>284</v>
      </c>
      <c r="H15118" s="274" t="s">
        <v>1027</v>
      </c>
      <c r="I15118" s="207" t="s">
        <v>242</v>
      </c>
      <c r="J15118" s="207">
        <v>-330.86</v>
      </c>
      <c r="K15118" s="79" t="str">
        <f>IFERROR(IFERROR(VLOOKUP(I15118,'DE-PARA'!B:D,3,0),VLOOKUP(I15118,'DE-PARA'!C:D,2,0)),"NÃO ENCONTRADO")</f>
        <v>Materiais</v>
      </c>
      <c r="L15118" s="56" t="str">
        <f>VLOOKUP(K15118,'Base -Receita-Despesa'!$B:$AS,1,FALSE)</f>
        <v>Materiais</v>
      </c>
    </row>
    <row r="15119" spans="1:12" x14ac:dyDescent="0.3">
      <c r="A15119" s="286" t="str">
        <f t="shared" si="472"/>
        <v>2020</v>
      </c>
      <c r="B15119" s="205" t="s">
        <v>679</v>
      </c>
      <c r="C15119" s="205" t="s">
        <v>680</v>
      </c>
      <c r="D15119" s="72" t="str">
        <f t="shared" si="473"/>
        <v>jan/2020</v>
      </c>
      <c r="E15119" s="206">
        <v>43857</v>
      </c>
      <c r="F15119" s="273">
        <v>403697</v>
      </c>
      <c r="G15119" s="205" t="s">
        <v>284</v>
      </c>
      <c r="H15119" s="275" t="s">
        <v>1027</v>
      </c>
      <c r="I15119" s="207" t="s">
        <v>242</v>
      </c>
      <c r="J15119" s="207">
        <v>-267.12</v>
      </c>
      <c r="K15119" s="79" t="str">
        <f>IFERROR(IFERROR(VLOOKUP(I15119,'DE-PARA'!B:D,3,0),VLOOKUP(I15119,'DE-PARA'!C:D,2,0)),"NÃO ENCONTRADO")</f>
        <v>Materiais</v>
      </c>
      <c r="L15119" s="56" t="str">
        <f>VLOOKUP(K15119,'Base -Receita-Despesa'!$B:$AS,1,FALSE)</f>
        <v>Materiais</v>
      </c>
    </row>
    <row r="15120" spans="1:12" x14ac:dyDescent="0.3">
      <c r="A15120" s="286" t="str">
        <f t="shared" si="472"/>
        <v>2020</v>
      </c>
      <c r="B15120" s="205" t="s">
        <v>679</v>
      </c>
      <c r="C15120" s="205" t="s">
        <v>680</v>
      </c>
      <c r="D15120" s="72" t="str">
        <f t="shared" si="473"/>
        <v>jan/2020</v>
      </c>
      <c r="E15120" s="206">
        <v>43857</v>
      </c>
      <c r="F15120" s="273">
        <v>403698</v>
      </c>
      <c r="G15120" s="205" t="s">
        <v>284</v>
      </c>
      <c r="H15120" s="275" t="s">
        <v>1027</v>
      </c>
      <c r="I15120" s="207" t="s">
        <v>242</v>
      </c>
      <c r="J15120" s="207">
        <v>-435.34</v>
      </c>
      <c r="K15120" s="79" t="str">
        <f>IFERROR(IFERROR(VLOOKUP(I15120,'DE-PARA'!B:D,3,0),VLOOKUP(I15120,'DE-PARA'!C:D,2,0)),"NÃO ENCONTRADO")</f>
        <v>Materiais</v>
      </c>
      <c r="L15120" s="56" t="str">
        <f>VLOOKUP(K15120,'Base -Receita-Despesa'!$B:$AS,1,FALSE)</f>
        <v>Materiais</v>
      </c>
    </row>
    <row r="15121" spans="1:12" x14ac:dyDescent="0.3">
      <c r="A15121" s="286" t="str">
        <f t="shared" si="472"/>
        <v>2020</v>
      </c>
      <c r="B15121" s="205" t="s">
        <v>679</v>
      </c>
      <c r="C15121" s="205" t="s">
        <v>680</v>
      </c>
      <c r="D15121" s="72" t="str">
        <f t="shared" si="473"/>
        <v>jan/2020</v>
      </c>
      <c r="E15121" s="206">
        <v>43857</v>
      </c>
      <c r="F15121" s="273">
        <v>403700</v>
      </c>
      <c r="G15121" s="205" t="s">
        <v>284</v>
      </c>
      <c r="H15121" s="275" t="s">
        <v>1027</v>
      </c>
      <c r="I15121" s="207" t="s">
        <v>242</v>
      </c>
      <c r="J15121" s="207">
        <v>-269.91000000000003</v>
      </c>
      <c r="K15121" s="79" t="str">
        <f>IFERROR(IFERROR(VLOOKUP(I15121,'DE-PARA'!B:D,3,0),VLOOKUP(I15121,'DE-PARA'!C:D,2,0)),"NÃO ENCONTRADO")</f>
        <v>Materiais</v>
      </c>
      <c r="L15121" s="56" t="str">
        <f>VLOOKUP(K15121,'Base -Receita-Despesa'!$B:$AS,1,FALSE)</f>
        <v>Materiais</v>
      </c>
    </row>
    <row r="15122" spans="1:12" x14ac:dyDescent="0.3">
      <c r="A15122" s="286" t="str">
        <f t="shared" si="472"/>
        <v>2020</v>
      </c>
      <c r="B15122" s="205" t="s">
        <v>679</v>
      </c>
      <c r="C15122" s="205" t="s">
        <v>680</v>
      </c>
      <c r="D15122" s="72" t="str">
        <f t="shared" si="473"/>
        <v>jan/2020</v>
      </c>
      <c r="E15122" s="206">
        <v>43857</v>
      </c>
      <c r="F15122" s="273">
        <v>403701</v>
      </c>
      <c r="G15122" s="205" t="s">
        <v>284</v>
      </c>
      <c r="H15122" s="275" t="s">
        <v>1027</v>
      </c>
      <c r="I15122" s="207" t="s">
        <v>242</v>
      </c>
      <c r="J15122" s="207">
        <v>-212.29</v>
      </c>
      <c r="K15122" s="79" t="str">
        <f>IFERROR(IFERROR(VLOOKUP(I15122,'DE-PARA'!B:D,3,0),VLOOKUP(I15122,'DE-PARA'!C:D,2,0)),"NÃO ENCONTRADO")</f>
        <v>Materiais</v>
      </c>
      <c r="L15122" s="56" t="str">
        <f>VLOOKUP(K15122,'Base -Receita-Despesa'!$B:$AS,1,FALSE)</f>
        <v>Materiais</v>
      </c>
    </row>
    <row r="15123" spans="1:12" x14ac:dyDescent="0.3">
      <c r="A15123" s="286" t="str">
        <f t="shared" si="472"/>
        <v>2020</v>
      </c>
      <c r="B15123" s="205" t="s">
        <v>679</v>
      </c>
      <c r="C15123" s="205" t="s">
        <v>680</v>
      </c>
      <c r="D15123" s="72" t="str">
        <f t="shared" si="473"/>
        <v>jan/2020</v>
      </c>
      <c r="E15123" s="206">
        <v>43857</v>
      </c>
      <c r="F15123" s="273">
        <v>403703</v>
      </c>
      <c r="G15123" s="205" t="s">
        <v>284</v>
      </c>
      <c r="H15123" s="275" t="s">
        <v>1027</v>
      </c>
      <c r="I15123" s="207" t="s">
        <v>242</v>
      </c>
      <c r="J15123" s="207">
        <v>-185.26</v>
      </c>
      <c r="K15123" s="79" t="str">
        <f>IFERROR(IFERROR(VLOOKUP(I15123,'DE-PARA'!B:D,3,0),VLOOKUP(I15123,'DE-PARA'!C:D,2,0)),"NÃO ENCONTRADO")</f>
        <v>Materiais</v>
      </c>
      <c r="L15123" s="56" t="str">
        <f>VLOOKUP(K15123,'Base -Receita-Despesa'!$B:$AS,1,FALSE)</f>
        <v>Materiais</v>
      </c>
    </row>
    <row r="15124" spans="1:12" x14ac:dyDescent="0.3">
      <c r="A15124" s="286" t="str">
        <f t="shared" si="472"/>
        <v>2020</v>
      </c>
      <c r="B15124" s="205" t="s">
        <v>679</v>
      </c>
      <c r="C15124" s="205" t="s">
        <v>680</v>
      </c>
      <c r="D15124" s="72" t="str">
        <f t="shared" si="473"/>
        <v>jan/2020</v>
      </c>
      <c r="E15124" s="206">
        <v>43857</v>
      </c>
      <c r="F15124" s="273">
        <v>403704</v>
      </c>
      <c r="G15124" s="205" t="s">
        <v>284</v>
      </c>
      <c r="H15124" s="275" t="s">
        <v>1027</v>
      </c>
      <c r="I15124" s="207" t="s">
        <v>242</v>
      </c>
      <c r="J15124" s="208">
        <v>-1008</v>
      </c>
      <c r="K15124" s="79" t="str">
        <f>IFERROR(IFERROR(VLOOKUP(I15124,'DE-PARA'!B:D,3,0),VLOOKUP(I15124,'DE-PARA'!C:D,2,0)),"NÃO ENCONTRADO")</f>
        <v>Materiais</v>
      </c>
      <c r="L15124" s="56" t="str">
        <f>VLOOKUP(K15124,'Base -Receita-Despesa'!$B:$AS,1,FALSE)</f>
        <v>Materiais</v>
      </c>
    </row>
    <row r="15125" spans="1:12" x14ac:dyDescent="0.3">
      <c r="A15125" s="286" t="str">
        <f t="shared" si="472"/>
        <v>2020</v>
      </c>
      <c r="B15125" s="205" t="s">
        <v>679</v>
      </c>
      <c r="C15125" s="205" t="s">
        <v>680</v>
      </c>
      <c r="D15125" s="72" t="str">
        <f t="shared" si="473"/>
        <v>jan/2020</v>
      </c>
      <c r="E15125" s="206">
        <v>43857</v>
      </c>
      <c r="F15125" s="273">
        <v>403705</v>
      </c>
      <c r="G15125" s="205" t="s">
        <v>284</v>
      </c>
      <c r="H15125" s="275" t="s">
        <v>1027</v>
      </c>
      <c r="I15125" s="207" t="s">
        <v>242</v>
      </c>
      <c r="J15125" s="208">
        <v>-1008</v>
      </c>
      <c r="K15125" s="79" t="str">
        <f>IFERROR(IFERROR(VLOOKUP(I15125,'DE-PARA'!B:D,3,0),VLOOKUP(I15125,'DE-PARA'!C:D,2,0)),"NÃO ENCONTRADO")</f>
        <v>Materiais</v>
      </c>
      <c r="L15125" s="56" t="str">
        <f>VLOOKUP(K15125,'Base -Receita-Despesa'!$B:$AS,1,FALSE)</f>
        <v>Materiais</v>
      </c>
    </row>
    <row r="15126" spans="1:12" x14ac:dyDescent="0.3">
      <c r="A15126" s="286" t="str">
        <f t="shared" si="472"/>
        <v>2020</v>
      </c>
      <c r="B15126" s="205" t="s">
        <v>679</v>
      </c>
      <c r="C15126" s="205" t="s">
        <v>680</v>
      </c>
      <c r="D15126" s="72" t="str">
        <f t="shared" si="473"/>
        <v>jan/2020</v>
      </c>
      <c r="E15126" s="206">
        <v>43857</v>
      </c>
      <c r="F15126" s="273">
        <v>403706</v>
      </c>
      <c r="G15126" s="205" t="s">
        <v>284</v>
      </c>
      <c r="H15126" s="275" t="s">
        <v>1027</v>
      </c>
      <c r="I15126" s="207" t="s">
        <v>242</v>
      </c>
      <c r="J15126" s="207">
        <v>-259.83999999999997</v>
      </c>
      <c r="K15126" s="79" t="str">
        <f>IFERROR(IFERROR(VLOOKUP(I15126,'DE-PARA'!B:D,3,0),VLOOKUP(I15126,'DE-PARA'!C:D,2,0)),"NÃO ENCONTRADO")</f>
        <v>Materiais</v>
      </c>
      <c r="L15126" s="56" t="str">
        <f>VLOOKUP(K15126,'Base -Receita-Despesa'!$B:$AS,1,FALSE)</f>
        <v>Materiais</v>
      </c>
    </row>
    <row r="15127" spans="1:12" x14ac:dyDescent="0.3">
      <c r="A15127" s="286" t="str">
        <f t="shared" si="472"/>
        <v>2020</v>
      </c>
      <c r="B15127" s="205" t="s">
        <v>679</v>
      </c>
      <c r="C15127" s="205" t="s">
        <v>680</v>
      </c>
      <c r="D15127" s="72" t="str">
        <f t="shared" si="473"/>
        <v>jan/2020</v>
      </c>
      <c r="E15127" s="206">
        <v>43857</v>
      </c>
      <c r="F15127" s="273">
        <v>403707</v>
      </c>
      <c r="G15127" s="205" t="s">
        <v>284</v>
      </c>
      <c r="H15127" s="274" t="s">
        <v>1027</v>
      </c>
      <c r="I15127" s="207" t="s">
        <v>242</v>
      </c>
      <c r="J15127" s="207">
        <v>-583.29999999999995</v>
      </c>
      <c r="K15127" s="79" t="str">
        <f>IFERROR(IFERROR(VLOOKUP(I15127,'DE-PARA'!B:D,3,0),VLOOKUP(I15127,'DE-PARA'!C:D,2,0)),"NÃO ENCONTRADO")</f>
        <v>Materiais</v>
      </c>
      <c r="L15127" s="56" t="str">
        <f>VLOOKUP(K15127,'Base -Receita-Despesa'!$B:$AS,1,FALSE)</f>
        <v>Materiais</v>
      </c>
    </row>
    <row r="15128" spans="1:12" x14ac:dyDescent="0.3">
      <c r="A15128" s="286" t="str">
        <f t="shared" si="472"/>
        <v>2020</v>
      </c>
      <c r="B15128" s="205" t="s">
        <v>679</v>
      </c>
      <c r="C15128" s="205" t="s">
        <v>680</v>
      </c>
      <c r="D15128" s="72" t="str">
        <f t="shared" si="473"/>
        <v>jan/2020</v>
      </c>
      <c r="E15128" s="206">
        <v>43857</v>
      </c>
      <c r="F15128" s="273">
        <v>403731</v>
      </c>
      <c r="G15128" s="205" t="s">
        <v>284</v>
      </c>
      <c r="H15128" s="274" t="s">
        <v>1027</v>
      </c>
      <c r="I15128" s="207" t="s">
        <v>242</v>
      </c>
      <c r="J15128" s="207">
        <v>-183.44</v>
      </c>
      <c r="K15128" s="79" t="str">
        <f>IFERROR(IFERROR(VLOOKUP(I15128,'DE-PARA'!B:D,3,0),VLOOKUP(I15128,'DE-PARA'!C:D,2,0)),"NÃO ENCONTRADO")</f>
        <v>Materiais</v>
      </c>
      <c r="L15128" s="56" t="str">
        <f>VLOOKUP(K15128,'Base -Receita-Despesa'!$B:$AS,1,FALSE)</f>
        <v>Materiais</v>
      </c>
    </row>
    <row r="15129" spans="1:12" x14ac:dyDescent="0.3">
      <c r="A15129" s="286" t="str">
        <f t="shared" si="472"/>
        <v>2020</v>
      </c>
      <c r="B15129" s="205" t="s">
        <v>679</v>
      </c>
      <c r="C15129" s="205" t="s">
        <v>680</v>
      </c>
      <c r="D15129" s="72" t="str">
        <f t="shared" si="473"/>
        <v>jan/2020</v>
      </c>
      <c r="E15129" s="206">
        <v>43857</v>
      </c>
      <c r="F15129" s="273">
        <v>403747</v>
      </c>
      <c r="G15129" s="205" t="s">
        <v>284</v>
      </c>
      <c r="H15129" s="275" t="s">
        <v>1027</v>
      </c>
      <c r="I15129" s="207" t="s">
        <v>242</v>
      </c>
      <c r="J15129" s="207">
        <v>-452.38</v>
      </c>
      <c r="K15129" s="79" t="str">
        <f>IFERROR(IFERROR(VLOOKUP(I15129,'DE-PARA'!B:D,3,0),VLOOKUP(I15129,'DE-PARA'!C:D,2,0)),"NÃO ENCONTRADO")</f>
        <v>Materiais</v>
      </c>
      <c r="L15129" s="56" t="str">
        <f>VLOOKUP(K15129,'Base -Receita-Despesa'!$B:$AS,1,FALSE)</f>
        <v>Materiais</v>
      </c>
    </row>
    <row r="15130" spans="1:12" x14ac:dyDescent="0.3">
      <c r="A15130" s="286" t="str">
        <f t="shared" si="472"/>
        <v>2020</v>
      </c>
      <c r="B15130" s="205" t="s">
        <v>679</v>
      </c>
      <c r="C15130" s="205" t="s">
        <v>680</v>
      </c>
      <c r="D15130" s="72" t="str">
        <f t="shared" si="473"/>
        <v>jan/2020</v>
      </c>
      <c r="E15130" s="206">
        <v>43857</v>
      </c>
      <c r="F15130" s="273">
        <v>403749</v>
      </c>
      <c r="G15130" s="205" t="s">
        <v>284</v>
      </c>
      <c r="H15130" s="275" t="s">
        <v>1027</v>
      </c>
      <c r="I15130" s="207" t="s">
        <v>242</v>
      </c>
      <c r="J15130" s="207">
        <v>-359.75</v>
      </c>
      <c r="K15130" s="79" t="str">
        <f>IFERROR(IFERROR(VLOOKUP(I15130,'DE-PARA'!B:D,3,0),VLOOKUP(I15130,'DE-PARA'!C:D,2,0)),"NÃO ENCONTRADO")</f>
        <v>Materiais</v>
      </c>
      <c r="L15130" s="56" t="str">
        <f>VLOOKUP(K15130,'Base -Receita-Despesa'!$B:$AS,1,FALSE)</f>
        <v>Materiais</v>
      </c>
    </row>
    <row r="15131" spans="1:12" x14ac:dyDescent="0.3">
      <c r="A15131" s="286" t="str">
        <f t="shared" si="472"/>
        <v>2020</v>
      </c>
      <c r="B15131" s="205" t="s">
        <v>679</v>
      </c>
      <c r="C15131" s="205" t="s">
        <v>680</v>
      </c>
      <c r="D15131" s="72" t="str">
        <f t="shared" si="473"/>
        <v>jan/2020</v>
      </c>
      <c r="E15131" s="206">
        <v>43857</v>
      </c>
      <c r="F15131" s="273">
        <v>403763</v>
      </c>
      <c r="G15131" s="205" t="s">
        <v>284</v>
      </c>
      <c r="H15131" s="274" t="s">
        <v>1027</v>
      </c>
      <c r="I15131" s="207" t="s">
        <v>242</v>
      </c>
      <c r="J15131" s="207">
        <v>-153.26</v>
      </c>
      <c r="K15131" s="79" t="str">
        <f>IFERROR(IFERROR(VLOOKUP(I15131,'DE-PARA'!B:D,3,0),VLOOKUP(I15131,'DE-PARA'!C:D,2,0)),"NÃO ENCONTRADO")</f>
        <v>Materiais</v>
      </c>
      <c r="L15131" s="56" t="str">
        <f>VLOOKUP(K15131,'Base -Receita-Despesa'!$B:$AS,1,FALSE)</f>
        <v>Materiais</v>
      </c>
    </row>
    <row r="15132" spans="1:12" x14ac:dyDescent="0.3">
      <c r="A15132" s="286" t="str">
        <f t="shared" si="472"/>
        <v>2020</v>
      </c>
      <c r="B15132" s="205" t="s">
        <v>679</v>
      </c>
      <c r="C15132" s="205" t="s">
        <v>680</v>
      </c>
      <c r="D15132" s="72" t="str">
        <f t="shared" si="473"/>
        <v>jan/2020</v>
      </c>
      <c r="E15132" s="206">
        <v>43857</v>
      </c>
      <c r="F15132" s="273">
        <v>403767</v>
      </c>
      <c r="G15132" s="205" t="s">
        <v>284</v>
      </c>
      <c r="H15132" s="275" t="s">
        <v>1027</v>
      </c>
      <c r="I15132" s="207" t="s">
        <v>242</v>
      </c>
      <c r="J15132" s="207">
        <v>-965.96</v>
      </c>
      <c r="K15132" s="79" t="str">
        <f>IFERROR(IFERROR(VLOOKUP(I15132,'DE-PARA'!B:D,3,0),VLOOKUP(I15132,'DE-PARA'!C:D,2,0)),"NÃO ENCONTRADO")</f>
        <v>Materiais</v>
      </c>
      <c r="L15132" s="56" t="str">
        <f>VLOOKUP(K15132,'Base -Receita-Despesa'!$B:$AS,1,FALSE)</f>
        <v>Materiais</v>
      </c>
    </row>
    <row r="15133" spans="1:12" x14ac:dyDescent="0.3">
      <c r="A15133" s="286" t="str">
        <f t="shared" si="472"/>
        <v>2020</v>
      </c>
      <c r="B15133" s="205" t="s">
        <v>679</v>
      </c>
      <c r="C15133" s="205" t="s">
        <v>680</v>
      </c>
      <c r="D15133" s="72" t="str">
        <f t="shared" si="473"/>
        <v>jan/2020</v>
      </c>
      <c r="E15133" s="206">
        <v>43857</v>
      </c>
      <c r="F15133" s="273">
        <v>403865</v>
      </c>
      <c r="G15133" s="205" t="s">
        <v>284</v>
      </c>
      <c r="H15133" s="274" t="s">
        <v>1027</v>
      </c>
      <c r="I15133" s="207" t="s">
        <v>242</v>
      </c>
      <c r="J15133" s="207">
        <v>-318.82</v>
      </c>
      <c r="K15133" s="79" t="str">
        <f>IFERROR(IFERROR(VLOOKUP(I15133,'DE-PARA'!B:D,3,0),VLOOKUP(I15133,'DE-PARA'!C:D,2,0)),"NÃO ENCONTRADO")</f>
        <v>Materiais</v>
      </c>
      <c r="L15133" s="56" t="str">
        <f>VLOOKUP(K15133,'Base -Receita-Despesa'!$B:$AS,1,FALSE)</f>
        <v>Materiais</v>
      </c>
    </row>
    <row r="15134" spans="1:12" x14ac:dyDescent="0.3">
      <c r="A15134" s="286" t="str">
        <f t="shared" si="472"/>
        <v>2020</v>
      </c>
      <c r="B15134" s="205" t="s">
        <v>679</v>
      </c>
      <c r="C15134" s="205" t="s">
        <v>680</v>
      </c>
      <c r="D15134" s="72" t="str">
        <f t="shared" si="473"/>
        <v>jan/2020</v>
      </c>
      <c r="E15134" s="206">
        <v>43857</v>
      </c>
      <c r="F15134" s="273">
        <v>403886</v>
      </c>
      <c r="G15134" s="205" t="s">
        <v>284</v>
      </c>
      <c r="H15134" s="275" t="s">
        <v>1027</v>
      </c>
      <c r="I15134" s="207" t="s">
        <v>242</v>
      </c>
      <c r="J15134" s="207">
        <v>-352.47</v>
      </c>
      <c r="K15134" s="79" t="str">
        <f>IFERROR(IFERROR(VLOOKUP(I15134,'DE-PARA'!B:D,3,0),VLOOKUP(I15134,'DE-PARA'!C:D,2,0)),"NÃO ENCONTRADO")</f>
        <v>Materiais</v>
      </c>
      <c r="L15134" s="56" t="str">
        <f>VLOOKUP(K15134,'Base -Receita-Despesa'!$B:$AS,1,FALSE)</f>
        <v>Materiais</v>
      </c>
    </row>
    <row r="15135" spans="1:12" x14ac:dyDescent="0.3">
      <c r="A15135" s="286" t="str">
        <f t="shared" si="472"/>
        <v>2020</v>
      </c>
      <c r="B15135" s="205" t="s">
        <v>679</v>
      </c>
      <c r="C15135" s="205" t="s">
        <v>680</v>
      </c>
      <c r="D15135" s="72" t="str">
        <f t="shared" si="473"/>
        <v>jan/2020</v>
      </c>
      <c r="E15135" s="206">
        <v>43857</v>
      </c>
      <c r="F15135" s="273">
        <v>403902</v>
      </c>
      <c r="G15135" s="205" t="s">
        <v>284</v>
      </c>
      <c r="H15135" s="275" t="s">
        <v>1027</v>
      </c>
      <c r="I15135" s="207" t="s">
        <v>242</v>
      </c>
      <c r="J15135" s="207">
        <v>-347.93</v>
      </c>
      <c r="K15135" s="79" t="str">
        <f>IFERROR(IFERROR(VLOOKUP(I15135,'DE-PARA'!B:D,3,0),VLOOKUP(I15135,'DE-PARA'!C:D,2,0)),"NÃO ENCONTRADO")</f>
        <v>Materiais</v>
      </c>
      <c r="L15135" s="56" t="str">
        <f>VLOOKUP(K15135,'Base -Receita-Despesa'!$B:$AS,1,FALSE)</f>
        <v>Materiais</v>
      </c>
    </row>
    <row r="15136" spans="1:12" x14ac:dyDescent="0.3">
      <c r="A15136" s="286" t="str">
        <f t="shared" si="472"/>
        <v>2020</v>
      </c>
      <c r="B15136" s="205" t="s">
        <v>679</v>
      </c>
      <c r="C15136" s="205" t="s">
        <v>680</v>
      </c>
      <c r="D15136" s="72" t="str">
        <f t="shared" si="473"/>
        <v>jan/2020</v>
      </c>
      <c r="E15136" s="206">
        <v>43857</v>
      </c>
      <c r="F15136" s="273">
        <v>403934</v>
      </c>
      <c r="G15136" s="205" t="s">
        <v>284</v>
      </c>
      <c r="H15136" s="274" t="s">
        <v>1027</v>
      </c>
      <c r="I15136" s="207" t="s">
        <v>242</v>
      </c>
      <c r="J15136" s="207">
        <v>-49.88</v>
      </c>
      <c r="K15136" s="79" t="str">
        <f>IFERROR(IFERROR(VLOOKUP(I15136,'DE-PARA'!B:D,3,0),VLOOKUP(I15136,'DE-PARA'!C:D,2,0)),"NÃO ENCONTRADO")</f>
        <v>Materiais</v>
      </c>
      <c r="L15136" s="56" t="str">
        <f>VLOOKUP(K15136,'Base -Receita-Despesa'!$B:$AS,1,FALSE)</f>
        <v>Materiais</v>
      </c>
    </row>
    <row r="15137" spans="1:12" x14ac:dyDescent="0.3">
      <c r="A15137" s="286" t="str">
        <f t="shared" si="472"/>
        <v>2020</v>
      </c>
      <c r="B15137" s="205" t="s">
        <v>679</v>
      </c>
      <c r="C15137" s="205" t="s">
        <v>680</v>
      </c>
      <c r="D15137" s="72" t="str">
        <f t="shared" si="473"/>
        <v>jan/2020</v>
      </c>
      <c r="E15137" s="206">
        <v>43857</v>
      </c>
      <c r="F15137" s="273">
        <v>403953</v>
      </c>
      <c r="G15137" s="205" t="s">
        <v>284</v>
      </c>
      <c r="H15137" s="274" t="s">
        <v>1027</v>
      </c>
      <c r="I15137" s="207" t="s">
        <v>242</v>
      </c>
      <c r="J15137" s="207">
        <v>-81.260000000000005</v>
      </c>
      <c r="K15137" s="79" t="str">
        <f>IFERROR(IFERROR(VLOOKUP(I15137,'DE-PARA'!B:D,3,0),VLOOKUP(I15137,'DE-PARA'!C:D,2,0)),"NÃO ENCONTRADO")</f>
        <v>Materiais</v>
      </c>
      <c r="L15137" s="56" t="str">
        <f>VLOOKUP(K15137,'Base -Receita-Despesa'!$B:$AS,1,FALSE)</f>
        <v>Materiais</v>
      </c>
    </row>
    <row r="15138" spans="1:12" x14ac:dyDescent="0.3">
      <c r="A15138" s="286" t="str">
        <f t="shared" si="472"/>
        <v>2020</v>
      </c>
      <c r="B15138" s="205" t="s">
        <v>679</v>
      </c>
      <c r="C15138" s="205" t="s">
        <v>680</v>
      </c>
      <c r="D15138" s="72" t="str">
        <f t="shared" si="473"/>
        <v>jan/2020</v>
      </c>
      <c r="E15138" s="206">
        <v>43857</v>
      </c>
      <c r="F15138" s="273">
        <v>403995</v>
      </c>
      <c r="G15138" s="205" t="s">
        <v>284</v>
      </c>
      <c r="H15138" s="274" t="s">
        <v>1027</v>
      </c>
      <c r="I15138" s="207" t="s">
        <v>242</v>
      </c>
      <c r="J15138" s="208">
        <v>-1215.94</v>
      </c>
      <c r="K15138" s="79" t="str">
        <f>IFERROR(IFERROR(VLOOKUP(I15138,'DE-PARA'!B:D,3,0),VLOOKUP(I15138,'DE-PARA'!C:D,2,0)),"NÃO ENCONTRADO")</f>
        <v>Materiais</v>
      </c>
      <c r="L15138" s="56" t="str">
        <f>VLOOKUP(K15138,'Base -Receita-Despesa'!$B:$AS,1,FALSE)</f>
        <v>Materiais</v>
      </c>
    </row>
    <row r="15139" spans="1:12" x14ac:dyDescent="0.3">
      <c r="A15139" s="286" t="str">
        <f t="shared" si="472"/>
        <v>2020</v>
      </c>
      <c r="B15139" s="205" t="s">
        <v>679</v>
      </c>
      <c r="C15139" s="205" t="s">
        <v>680</v>
      </c>
      <c r="D15139" s="72" t="str">
        <f t="shared" si="473"/>
        <v>jan/2020</v>
      </c>
      <c r="E15139" s="206">
        <v>43857</v>
      </c>
      <c r="F15139" s="273">
        <v>403998</v>
      </c>
      <c r="G15139" s="205" t="s">
        <v>284</v>
      </c>
      <c r="H15139" s="274" t="s">
        <v>1027</v>
      </c>
      <c r="I15139" s="207" t="s">
        <v>242</v>
      </c>
      <c r="J15139" s="208">
        <v>-1215.94</v>
      </c>
      <c r="K15139" s="79" t="str">
        <f>IFERROR(IFERROR(VLOOKUP(I15139,'DE-PARA'!B:D,3,0),VLOOKUP(I15139,'DE-PARA'!C:D,2,0)),"NÃO ENCONTRADO")</f>
        <v>Materiais</v>
      </c>
      <c r="L15139" s="56" t="str">
        <f>VLOOKUP(K15139,'Base -Receita-Despesa'!$B:$AS,1,FALSE)</f>
        <v>Materiais</v>
      </c>
    </row>
    <row r="15140" spans="1:12" x14ac:dyDescent="0.3">
      <c r="A15140" s="286" t="str">
        <f t="shared" si="472"/>
        <v>2020</v>
      </c>
      <c r="B15140" s="205" t="s">
        <v>679</v>
      </c>
      <c r="C15140" s="205" t="s">
        <v>680</v>
      </c>
      <c r="D15140" s="72" t="str">
        <f t="shared" si="473"/>
        <v>jan/2020</v>
      </c>
      <c r="E15140" s="206">
        <v>43857</v>
      </c>
      <c r="F15140" s="273">
        <v>403999</v>
      </c>
      <c r="G15140" s="205" t="s">
        <v>284</v>
      </c>
      <c r="H15140" s="274" t="s">
        <v>1027</v>
      </c>
      <c r="I15140" s="207" t="s">
        <v>242</v>
      </c>
      <c r="J15140" s="207">
        <v>-842.92</v>
      </c>
      <c r="K15140" s="79" t="str">
        <f>IFERROR(IFERROR(VLOOKUP(I15140,'DE-PARA'!B:D,3,0),VLOOKUP(I15140,'DE-PARA'!C:D,2,0)),"NÃO ENCONTRADO")</f>
        <v>Materiais</v>
      </c>
      <c r="L15140" s="56" t="str">
        <f>VLOOKUP(K15140,'Base -Receita-Despesa'!$B:$AS,1,FALSE)</f>
        <v>Materiais</v>
      </c>
    </row>
    <row r="15141" spans="1:12" x14ac:dyDescent="0.3">
      <c r="A15141" s="286" t="str">
        <f t="shared" si="472"/>
        <v>2020</v>
      </c>
      <c r="B15141" s="205" t="s">
        <v>679</v>
      </c>
      <c r="C15141" s="205" t="s">
        <v>680</v>
      </c>
      <c r="D15141" s="72" t="str">
        <f t="shared" si="473"/>
        <v>jan/2020</v>
      </c>
      <c r="E15141" s="206">
        <v>43857</v>
      </c>
      <c r="F15141" s="273">
        <v>404000</v>
      </c>
      <c r="G15141" s="205" t="s">
        <v>284</v>
      </c>
      <c r="H15141" s="274" t="s">
        <v>1027</v>
      </c>
      <c r="I15141" s="207" t="s">
        <v>242</v>
      </c>
      <c r="J15141" s="208">
        <v>-1008</v>
      </c>
      <c r="K15141" s="79" t="str">
        <f>IFERROR(IFERROR(VLOOKUP(I15141,'DE-PARA'!B:D,3,0),VLOOKUP(I15141,'DE-PARA'!C:D,2,0)),"NÃO ENCONTRADO")</f>
        <v>Materiais</v>
      </c>
      <c r="L15141" s="56" t="str">
        <f>VLOOKUP(K15141,'Base -Receita-Despesa'!$B:$AS,1,FALSE)</f>
        <v>Materiais</v>
      </c>
    </row>
    <row r="15142" spans="1:12" x14ac:dyDescent="0.3">
      <c r="A15142" s="286" t="str">
        <f t="shared" si="472"/>
        <v>2020</v>
      </c>
      <c r="B15142" s="205" t="s">
        <v>679</v>
      </c>
      <c r="C15142" s="205" t="s">
        <v>680</v>
      </c>
      <c r="D15142" s="72" t="str">
        <f t="shared" si="473"/>
        <v>jan/2020</v>
      </c>
      <c r="E15142" s="206">
        <v>43857</v>
      </c>
      <c r="F15142" s="273">
        <v>404002</v>
      </c>
      <c r="G15142" s="205" t="s">
        <v>284</v>
      </c>
      <c r="H15142" s="274" t="s">
        <v>1027</v>
      </c>
      <c r="I15142" s="207" t="s">
        <v>242</v>
      </c>
      <c r="J15142" s="207">
        <v>-583.29999999999995</v>
      </c>
      <c r="K15142" s="79" t="str">
        <f>IFERROR(IFERROR(VLOOKUP(I15142,'DE-PARA'!B:D,3,0),VLOOKUP(I15142,'DE-PARA'!C:D,2,0)),"NÃO ENCONTRADO")</f>
        <v>Materiais</v>
      </c>
      <c r="L15142" s="56" t="str">
        <f>VLOOKUP(K15142,'Base -Receita-Despesa'!$B:$AS,1,FALSE)</f>
        <v>Materiais</v>
      </c>
    </row>
    <row r="15143" spans="1:12" x14ac:dyDescent="0.3">
      <c r="A15143" s="286" t="str">
        <f t="shared" si="472"/>
        <v>2020</v>
      </c>
      <c r="B15143" s="205" t="s">
        <v>679</v>
      </c>
      <c r="C15143" s="205" t="s">
        <v>680</v>
      </c>
      <c r="D15143" s="72" t="str">
        <f t="shared" si="473"/>
        <v>jan/2020</v>
      </c>
      <c r="E15143" s="206">
        <v>43857</v>
      </c>
      <c r="F15143" s="273">
        <v>404005</v>
      </c>
      <c r="G15143" s="205" t="s">
        <v>284</v>
      </c>
      <c r="H15143" s="274" t="s">
        <v>1027</v>
      </c>
      <c r="I15143" s="207" t="s">
        <v>242</v>
      </c>
      <c r="J15143" s="208">
        <v>-1215.94</v>
      </c>
      <c r="K15143" s="79" t="str">
        <f>IFERROR(IFERROR(VLOOKUP(I15143,'DE-PARA'!B:D,3,0),VLOOKUP(I15143,'DE-PARA'!C:D,2,0)),"NÃO ENCONTRADO")</f>
        <v>Materiais</v>
      </c>
      <c r="L15143" s="56" t="str">
        <f>VLOOKUP(K15143,'Base -Receita-Despesa'!$B:$AS,1,FALSE)</f>
        <v>Materiais</v>
      </c>
    </row>
    <row r="15144" spans="1:12" x14ac:dyDescent="0.3">
      <c r="A15144" s="286" t="str">
        <f t="shared" si="472"/>
        <v>2020</v>
      </c>
      <c r="B15144" s="205" t="s">
        <v>679</v>
      </c>
      <c r="C15144" s="205" t="s">
        <v>680</v>
      </c>
      <c r="D15144" s="72" t="str">
        <f t="shared" si="473"/>
        <v>jan/2020</v>
      </c>
      <c r="E15144" s="206">
        <v>43857</v>
      </c>
      <c r="F15144" s="273">
        <v>404007</v>
      </c>
      <c r="G15144" s="205" t="s">
        <v>284</v>
      </c>
      <c r="H15144" s="274" t="s">
        <v>1027</v>
      </c>
      <c r="I15144" s="207" t="s">
        <v>242</v>
      </c>
      <c r="J15144" s="208">
        <v>-1215.94</v>
      </c>
      <c r="K15144" s="79" t="str">
        <f>IFERROR(IFERROR(VLOOKUP(I15144,'DE-PARA'!B:D,3,0),VLOOKUP(I15144,'DE-PARA'!C:D,2,0)),"NÃO ENCONTRADO")</f>
        <v>Materiais</v>
      </c>
      <c r="L15144" s="56" t="str">
        <f>VLOOKUP(K15144,'Base -Receita-Despesa'!$B:$AS,1,FALSE)</f>
        <v>Materiais</v>
      </c>
    </row>
    <row r="15145" spans="1:12" x14ac:dyDescent="0.3">
      <c r="A15145" s="286" t="str">
        <f t="shared" si="472"/>
        <v>2020</v>
      </c>
      <c r="B15145" s="205" t="s">
        <v>679</v>
      </c>
      <c r="C15145" s="205" t="s">
        <v>680</v>
      </c>
      <c r="D15145" s="72" t="str">
        <f t="shared" si="473"/>
        <v>jan/2020</v>
      </c>
      <c r="E15145" s="206">
        <v>43857</v>
      </c>
      <c r="F15145" s="273">
        <v>404248</v>
      </c>
      <c r="G15145" s="205" t="s">
        <v>284</v>
      </c>
      <c r="H15145" s="274" t="s">
        <v>1027</v>
      </c>
      <c r="I15145" s="207" t="s">
        <v>242</v>
      </c>
      <c r="J15145" s="208">
        <v>-1215.94</v>
      </c>
      <c r="K15145" s="79" t="str">
        <f>IFERROR(IFERROR(VLOOKUP(I15145,'DE-PARA'!B:D,3,0),VLOOKUP(I15145,'DE-PARA'!C:D,2,0)),"NÃO ENCONTRADO")</f>
        <v>Materiais</v>
      </c>
      <c r="L15145" s="56" t="str">
        <f>VLOOKUP(K15145,'Base -Receita-Despesa'!$B:$AS,1,FALSE)</f>
        <v>Materiais</v>
      </c>
    </row>
    <row r="15146" spans="1:12" x14ac:dyDescent="0.3">
      <c r="A15146" s="286" t="str">
        <f t="shared" si="472"/>
        <v>2020</v>
      </c>
      <c r="B15146" s="205" t="s">
        <v>679</v>
      </c>
      <c r="C15146" s="205" t="s">
        <v>680</v>
      </c>
      <c r="D15146" s="72" t="str">
        <f t="shared" si="473"/>
        <v>jan/2020</v>
      </c>
      <c r="E15146" s="206">
        <v>43857</v>
      </c>
      <c r="F15146" s="273">
        <v>404249</v>
      </c>
      <c r="G15146" s="205" t="s">
        <v>284</v>
      </c>
      <c r="H15146" s="274" t="s">
        <v>1027</v>
      </c>
      <c r="I15146" s="207" t="s">
        <v>242</v>
      </c>
      <c r="J15146" s="208">
        <v>-1215.94</v>
      </c>
      <c r="K15146" s="79" t="str">
        <f>IFERROR(IFERROR(VLOOKUP(I15146,'DE-PARA'!B:D,3,0),VLOOKUP(I15146,'DE-PARA'!C:D,2,0)),"NÃO ENCONTRADO")</f>
        <v>Materiais</v>
      </c>
      <c r="L15146" s="56" t="str">
        <f>VLOOKUP(K15146,'Base -Receita-Despesa'!$B:$AS,1,FALSE)</f>
        <v>Materiais</v>
      </c>
    </row>
    <row r="15147" spans="1:12" x14ac:dyDescent="0.3">
      <c r="A15147" s="286" t="str">
        <f t="shared" si="472"/>
        <v>2020</v>
      </c>
      <c r="B15147" s="205" t="s">
        <v>679</v>
      </c>
      <c r="C15147" s="205" t="s">
        <v>680</v>
      </c>
      <c r="D15147" s="72" t="str">
        <f t="shared" si="473"/>
        <v>jan/2020</v>
      </c>
      <c r="E15147" s="206">
        <v>43857</v>
      </c>
      <c r="F15147" s="273">
        <v>404251</v>
      </c>
      <c r="G15147" s="205" t="s">
        <v>284</v>
      </c>
      <c r="H15147" s="274" t="s">
        <v>1027</v>
      </c>
      <c r="I15147" s="207" t="s">
        <v>242</v>
      </c>
      <c r="J15147" s="207">
        <v>-247.93</v>
      </c>
      <c r="K15147" s="79" t="str">
        <f>IFERROR(IFERROR(VLOOKUP(I15147,'DE-PARA'!B:D,3,0),VLOOKUP(I15147,'DE-PARA'!C:D,2,0)),"NÃO ENCONTRADO")</f>
        <v>Materiais</v>
      </c>
      <c r="L15147" s="56" t="str">
        <f>VLOOKUP(K15147,'Base -Receita-Despesa'!$B:$AS,1,FALSE)</f>
        <v>Materiais</v>
      </c>
    </row>
    <row r="15148" spans="1:12" x14ac:dyDescent="0.3">
      <c r="A15148" s="286" t="str">
        <f t="shared" si="472"/>
        <v>2020</v>
      </c>
      <c r="B15148" s="205" t="s">
        <v>679</v>
      </c>
      <c r="C15148" s="205" t="s">
        <v>680</v>
      </c>
      <c r="D15148" s="72" t="str">
        <f t="shared" si="473"/>
        <v>jan/2020</v>
      </c>
      <c r="E15148" s="206">
        <v>43857</v>
      </c>
      <c r="F15148" s="273">
        <v>404252</v>
      </c>
      <c r="G15148" s="205" t="s">
        <v>284</v>
      </c>
      <c r="H15148" s="274" t="s">
        <v>1027</v>
      </c>
      <c r="I15148" s="207" t="s">
        <v>242</v>
      </c>
      <c r="J15148" s="207">
        <v>-259.83999999999997</v>
      </c>
      <c r="K15148" s="79" t="str">
        <f>IFERROR(IFERROR(VLOOKUP(I15148,'DE-PARA'!B:D,3,0),VLOOKUP(I15148,'DE-PARA'!C:D,2,0)),"NÃO ENCONTRADO")</f>
        <v>Materiais</v>
      </c>
      <c r="L15148" s="56" t="str">
        <f>VLOOKUP(K15148,'Base -Receita-Despesa'!$B:$AS,1,FALSE)</f>
        <v>Materiais</v>
      </c>
    </row>
    <row r="15149" spans="1:12" x14ac:dyDescent="0.3">
      <c r="A15149" s="286" t="str">
        <f t="shared" si="472"/>
        <v>2020</v>
      </c>
      <c r="B15149" s="205" t="s">
        <v>679</v>
      </c>
      <c r="C15149" s="205" t="s">
        <v>680</v>
      </c>
      <c r="D15149" s="72" t="str">
        <f t="shared" si="473"/>
        <v>jan/2020</v>
      </c>
      <c r="E15149" s="206">
        <v>43857</v>
      </c>
      <c r="F15149" s="273">
        <v>404254</v>
      </c>
      <c r="G15149" s="205" t="s">
        <v>284</v>
      </c>
      <c r="H15149" s="274" t="s">
        <v>1027</v>
      </c>
      <c r="I15149" s="207" t="s">
        <v>242</v>
      </c>
      <c r="J15149" s="207">
        <v>-583.29999999999995</v>
      </c>
      <c r="K15149" s="79" t="str">
        <f>IFERROR(IFERROR(VLOOKUP(I15149,'DE-PARA'!B:D,3,0),VLOOKUP(I15149,'DE-PARA'!C:D,2,0)),"NÃO ENCONTRADO")</f>
        <v>Materiais</v>
      </c>
      <c r="L15149" s="56" t="str">
        <f>VLOOKUP(K15149,'Base -Receita-Despesa'!$B:$AS,1,FALSE)</f>
        <v>Materiais</v>
      </c>
    </row>
    <row r="15150" spans="1:12" x14ac:dyDescent="0.3">
      <c r="A15150" s="286" t="str">
        <f t="shared" si="472"/>
        <v>2020</v>
      </c>
      <c r="B15150" s="205" t="s">
        <v>679</v>
      </c>
      <c r="C15150" s="205" t="s">
        <v>680</v>
      </c>
      <c r="D15150" s="72" t="str">
        <f t="shared" si="473"/>
        <v>jan/2020</v>
      </c>
      <c r="E15150" s="206">
        <v>43857</v>
      </c>
      <c r="F15150" s="273">
        <v>404437</v>
      </c>
      <c r="G15150" s="205" t="s">
        <v>284</v>
      </c>
      <c r="H15150" s="274" t="s">
        <v>1027</v>
      </c>
      <c r="I15150" s="207" t="s">
        <v>242</v>
      </c>
      <c r="J15150" s="207">
        <v>-583.29999999999995</v>
      </c>
      <c r="K15150" s="79" t="str">
        <f>IFERROR(IFERROR(VLOOKUP(I15150,'DE-PARA'!B:D,3,0),VLOOKUP(I15150,'DE-PARA'!C:D,2,0)),"NÃO ENCONTRADO")</f>
        <v>Materiais</v>
      </c>
      <c r="L15150" s="56" t="str">
        <f>VLOOKUP(K15150,'Base -Receita-Despesa'!$B:$AS,1,FALSE)</f>
        <v>Materiais</v>
      </c>
    </row>
    <row r="15151" spans="1:12" x14ac:dyDescent="0.3">
      <c r="A15151" s="286" t="str">
        <f t="shared" si="472"/>
        <v>2020</v>
      </c>
      <c r="B15151" s="205" t="s">
        <v>679</v>
      </c>
      <c r="C15151" s="205" t="s">
        <v>680</v>
      </c>
      <c r="D15151" s="72" t="str">
        <f t="shared" si="473"/>
        <v>jan/2020</v>
      </c>
      <c r="E15151" s="206">
        <v>43857</v>
      </c>
      <c r="F15151" s="273">
        <v>404439</v>
      </c>
      <c r="G15151" s="205" t="s">
        <v>284</v>
      </c>
      <c r="H15151" s="274" t="s">
        <v>1027</v>
      </c>
      <c r="I15151" s="207" t="s">
        <v>242</v>
      </c>
      <c r="J15151" s="207">
        <v>-247.93</v>
      </c>
      <c r="K15151" s="79" t="str">
        <f>IFERROR(IFERROR(VLOOKUP(I15151,'DE-PARA'!B:D,3,0),VLOOKUP(I15151,'DE-PARA'!C:D,2,0)),"NÃO ENCONTRADO")</f>
        <v>Materiais</v>
      </c>
      <c r="L15151" s="56" t="str">
        <f>VLOOKUP(K15151,'Base -Receita-Despesa'!$B:$AS,1,FALSE)</f>
        <v>Materiais</v>
      </c>
    </row>
    <row r="15152" spans="1:12" x14ac:dyDescent="0.3">
      <c r="A15152" s="286" t="str">
        <f t="shared" si="472"/>
        <v>2020</v>
      </c>
      <c r="B15152" s="205" t="s">
        <v>679</v>
      </c>
      <c r="C15152" s="205" t="s">
        <v>680</v>
      </c>
      <c r="D15152" s="72" t="str">
        <f t="shared" si="473"/>
        <v>jan/2020</v>
      </c>
      <c r="E15152" s="206">
        <v>43857</v>
      </c>
      <c r="F15152" s="273">
        <v>404447</v>
      </c>
      <c r="G15152" s="205" t="s">
        <v>284</v>
      </c>
      <c r="H15152" s="274" t="s">
        <v>1027</v>
      </c>
      <c r="I15152" s="207" t="s">
        <v>242</v>
      </c>
      <c r="J15152" s="207">
        <v>-269.91000000000003</v>
      </c>
      <c r="K15152" s="79" t="str">
        <f>IFERROR(IFERROR(VLOOKUP(I15152,'DE-PARA'!B:D,3,0),VLOOKUP(I15152,'DE-PARA'!C:D,2,0)),"NÃO ENCONTRADO")</f>
        <v>Materiais</v>
      </c>
      <c r="L15152" s="56" t="str">
        <f>VLOOKUP(K15152,'Base -Receita-Despesa'!$B:$AS,1,FALSE)</f>
        <v>Materiais</v>
      </c>
    </row>
    <row r="15153" spans="1:12" x14ac:dyDescent="0.3">
      <c r="A15153" s="286" t="str">
        <f t="shared" si="472"/>
        <v>2020</v>
      </c>
      <c r="B15153" s="205" t="s">
        <v>679</v>
      </c>
      <c r="C15153" s="205" t="s">
        <v>680</v>
      </c>
      <c r="D15153" s="72" t="str">
        <f t="shared" si="473"/>
        <v>jan/2020</v>
      </c>
      <c r="E15153" s="206">
        <v>43857</v>
      </c>
      <c r="F15153" s="273">
        <v>404452</v>
      </c>
      <c r="G15153" s="205" t="s">
        <v>284</v>
      </c>
      <c r="H15153" s="274" t="s">
        <v>1027</v>
      </c>
      <c r="I15153" s="207" t="s">
        <v>242</v>
      </c>
      <c r="J15153" s="207">
        <v>-266.52</v>
      </c>
      <c r="K15153" s="79" t="str">
        <f>IFERROR(IFERROR(VLOOKUP(I15153,'DE-PARA'!B:D,3,0),VLOOKUP(I15153,'DE-PARA'!C:D,2,0)),"NÃO ENCONTRADO")</f>
        <v>Materiais</v>
      </c>
      <c r="L15153" s="56" t="str">
        <f>VLOOKUP(K15153,'Base -Receita-Despesa'!$B:$AS,1,FALSE)</f>
        <v>Materiais</v>
      </c>
    </row>
    <row r="15154" spans="1:12" x14ac:dyDescent="0.3">
      <c r="A15154" s="286" t="str">
        <f t="shared" si="472"/>
        <v>2020</v>
      </c>
      <c r="B15154" s="205" t="s">
        <v>679</v>
      </c>
      <c r="C15154" s="205" t="s">
        <v>680</v>
      </c>
      <c r="D15154" s="72" t="str">
        <f t="shared" si="473"/>
        <v>jan/2020</v>
      </c>
      <c r="E15154" s="206">
        <v>43857</v>
      </c>
      <c r="F15154" s="273">
        <v>404453</v>
      </c>
      <c r="G15154" s="205" t="s">
        <v>284</v>
      </c>
      <c r="H15154" s="274" t="s">
        <v>1027</v>
      </c>
      <c r="I15154" s="207" t="s">
        <v>242</v>
      </c>
      <c r="J15154" s="207">
        <v>-842.92</v>
      </c>
      <c r="K15154" s="79" t="str">
        <f>IFERROR(IFERROR(VLOOKUP(I15154,'DE-PARA'!B:D,3,0),VLOOKUP(I15154,'DE-PARA'!C:D,2,0)),"NÃO ENCONTRADO")</f>
        <v>Materiais</v>
      </c>
      <c r="L15154" s="56" t="str">
        <f>VLOOKUP(K15154,'Base -Receita-Despesa'!$B:$AS,1,FALSE)</f>
        <v>Materiais</v>
      </c>
    </row>
    <row r="15155" spans="1:12" x14ac:dyDescent="0.3">
      <c r="A15155" s="286" t="str">
        <f t="shared" si="472"/>
        <v>2020</v>
      </c>
      <c r="B15155" s="205" t="s">
        <v>679</v>
      </c>
      <c r="C15155" s="205" t="s">
        <v>680</v>
      </c>
      <c r="D15155" s="72" t="str">
        <f t="shared" si="473"/>
        <v>jan/2020</v>
      </c>
      <c r="E15155" s="206">
        <v>43857</v>
      </c>
      <c r="F15155" s="273">
        <v>404461</v>
      </c>
      <c r="G15155" s="205" t="s">
        <v>284</v>
      </c>
      <c r="H15155" s="274" t="s">
        <v>1027</v>
      </c>
      <c r="I15155" s="207" t="s">
        <v>242</v>
      </c>
      <c r="J15155" s="207">
        <v>-583.29999999999995</v>
      </c>
      <c r="K15155" s="79" t="str">
        <f>IFERROR(IFERROR(VLOOKUP(I15155,'DE-PARA'!B:D,3,0),VLOOKUP(I15155,'DE-PARA'!C:D,2,0)),"NÃO ENCONTRADO")</f>
        <v>Materiais</v>
      </c>
      <c r="L15155" s="56" t="str">
        <f>VLOOKUP(K15155,'Base -Receita-Despesa'!$B:$AS,1,FALSE)</f>
        <v>Materiais</v>
      </c>
    </row>
    <row r="15156" spans="1:12" x14ac:dyDescent="0.3">
      <c r="A15156" s="286" t="str">
        <f t="shared" si="472"/>
        <v>2020</v>
      </c>
      <c r="B15156" s="205" t="s">
        <v>679</v>
      </c>
      <c r="C15156" s="205" t="s">
        <v>680</v>
      </c>
      <c r="D15156" s="72" t="str">
        <f t="shared" si="473"/>
        <v>jan/2020</v>
      </c>
      <c r="E15156" s="206">
        <v>43857</v>
      </c>
      <c r="F15156" s="273">
        <v>404463</v>
      </c>
      <c r="G15156" s="205" t="s">
        <v>284</v>
      </c>
      <c r="H15156" s="274" t="s">
        <v>1027</v>
      </c>
      <c r="I15156" s="207" t="s">
        <v>242</v>
      </c>
      <c r="J15156" s="208">
        <v>-1215.94</v>
      </c>
      <c r="K15156" s="79" t="str">
        <f>IFERROR(IFERROR(VLOOKUP(I15156,'DE-PARA'!B:D,3,0),VLOOKUP(I15156,'DE-PARA'!C:D,2,0)),"NÃO ENCONTRADO")</f>
        <v>Materiais</v>
      </c>
      <c r="L15156" s="56" t="str">
        <f>VLOOKUP(K15156,'Base -Receita-Despesa'!$B:$AS,1,FALSE)</f>
        <v>Materiais</v>
      </c>
    </row>
    <row r="15157" spans="1:12" x14ac:dyDescent="0.3">
      <c r="A15157" s="286" t="str">
        <f t="shared" si="472"/>
        <v>2020</v>
      </c>
      <c r="B15157" s="205" t="s">
        <v>679</v>
      </c>
      <c r="C15157" s="205" t="s">
        <v>680</v>
      </c>
      <c r="D15157" s="72" t="str">
        <f t="shared" si="473"/>
        <v>jan/2020</v>
      </c>
      <c r="E15157" s="206">
        <v>43857</v>
      </c>
      <c r="F15157" s="273">
        <v>404464</v>
      </c>
      <c r="G15157" s="205" t="s">
        <v>284</v>
      </c>
      <c r="H15157" s="274" t="s">
        <v>1027</v>
      </c>
      <c r="I15157" s="207" t="s">
        <v>242</v>
      </c>
      <c r="J15157" s="207">
        <v>-890.23</v>
      </c>
      <c r="K15157" s="79" t="str">
        <f>IFERROR(IFERROR(VLOOKUP(I15157,'DE-PARA'!B:D,3,0),VLOOKUP(I15157,'DE-PARA'!C:D,2,0)),"NÃO ENCONTRADO")</f>
        <v>Materiais</v>
      </c>
      <c r="L15157" s="56" t="str">
        <f>VLOOKUP(K15157,'Base -Receita-Despesa'!$B:$AS,1,FALSE)</f>
        <v>Materiais</v>
      </c>
    </row>
    <row r="15158" spans="1:12" x14ac:dyDescent="0.3">
      <c r="A15158" s="286" t="str">
        <f t="shared" si="472"/>
        <v>2020</v>
      </c>
      <c r="B15158" s="205" t="s">
        <v>679</v>
      </c>
      <c r="C15158" s="205" t="s">
        <v>680</v>
      </c>
      <c r="D15158" s="72" t="str">
        <f t="shared" si="473"/>
        <v>jan/2020</v>
      </c>
      <c r="E15158" s="206">
        <v>43857</v>
      </c>
      <c r="F15158" s="273">
        <v>404626</v>
      </c>
      <c r="G15158" s="205" t="s">
        <v>284</v>
      </c>
      <c r="H15158" s="275" t="s">
        <v>1027</v>
      </c>
      <c r="I15158" s="207" t="s">
        <v>242</v>
      </c>
      <c r="J15158" s="207">
        <v>-700.53</v>
      </c>
      <c r="K15158" s="79" t="str">
        <f>IFERROR(IFERROR(VLOOKUP(I15158,'DE-PARA'!B:D,3,0),VLOOKUP(I15158,'DE-PARA'!C:D,2,0)),"NÃO ENCONTRADO")</f>
        <v>Materiais</v>
      </c>
      <c r="L15158" s="56" t="str">
        <f>VLOOKUP(K15158,'Base -Receita-Despesa'!$B:$AS,1,FALSE)</f>
        <v>Materiais</v>
      </c>
    </row>
    <row r="15159" spans="1:12" x14ac:dyDescent="0.3">
      <c r="A15159" s="286" t="str">
        <f t="shared" ref="A15159:A15222" si="474">IF(K15159="NÃO ENCONTRADO",0,RIGHT(D15159,4))</f>
        <v>2020</v>
      </c>
      <c r="B15159" s="205" t="s">
        <v>679</v>
      </c>
      <c r="C15159" s="205" t="s">
        <v>680</v>
      </c>
      <c r="D15159" s="72" t="str">
        <f t="shared" si="473"/>
        <v>jan/2020</v>
      </c>
      <c r="E15159" s="206">
        <v>43857</v>
      </c>
      <c r="F15159" s="273">
        <v>404629</v>
      </c>
      <c r="G15159" s="205" t="s">
        <v>284</v>
      </c>
      <c r="H15159" s="275" t="s">
        <v>1027</v>
      </c>
      <c r="I15159" s="207" t="s">
        <v>242</v>
      </c>
      <c r="J15159" s="207">
        <v>-700.53</v>
      </c>
      <c r="K15159" s="79" t="str">
        <f>IFERROR(IFERROR(VLOOKUP(I15159,'DE-PARA'!B:D,3,0),VLOOKUP(I15159,'DE-PARA'!C:D,2,0)),"NÃO ENCONTRADO")</f>
        <v>Materiais</v>
      </c>
      <c r="L15159" s="56" t="str">
        <f>VLOOKUP(K15159,'Base -Receita-Despesa'!$B:$AS,1,FALSE)</f>
        <v>Materiais</v>
      </c>
    </row>
    <row r="15160" spans="1:12" x14ac:dyDescent="0.3">
      <c r="A15160" s="286" t="str">
        <f t="shared" si="474"/>
        <v>2020</v>
      </c>
      <c r="B15160" s="205" t="s">
        <v>679</v>
      </c>
      <c r="C15160" s="205" t="s">
        <v>680</v>
      </c>
      <c r="D15160" s="72" t="str">
        <f t="shared" si="473"/>
        <v>jan/2020</v>
      </c>
      <c r="E15160" s="206">
        <v>43857</v>
      </c>
      <c r="F15160" s="273">
        <v>404630</v>
      </c>
      <c r="G15160" s="205" t="s">
        <v>284</v>
      </c>
      <c r="H15160" s="275" t="s">
        <v>1027</v>
      </c>
      <c r="I15160" s="207" t="s">
        <v>242</v>
      </c>
      <c r="J15160" s="207">
        <v>-755.06</v>
      </c>
      <c r="K15160" s="79" t="str">
        <f>IFERROR(IFERROR(VLOOKUP(I15160,'DE-PARA'!B:D,3,0),VLOOKUP(I15160,'DE-PARA'!C:D,2,0)),"NÃO ENCONTRADO")</f>
        <v>Materiais</v>
      </c>
      <c r="L15160" s="56" t="str">
        <f>VLOOKUP(K15160,'Base -Receita-Despesa'!$B:$AS,1,FALSE)</f>
        <v>Materiais</v>
      </c>
    </row>
    <row r="15161" spans="1:12" x14ac:dyDescent="0.3">
      <c r="A15161" s="286" t="str">
        <f t="shared" si="474"/>
        <v>2020</v>
      </c>
      <c r="B15161" s="205" t="s">
        <v>679</v>
      </c>
      <c r="C15161" s="205" t="s">
        <v>680</v>
      </c>
      <c r="D15161" s="72" t="str">
        <f t="shared" si="473"/>
        <v>jan/2020</v>
      </c>
      <c r="E15161" s="206">
        <v>43857</v>
      </c>
      <c r="F15161" s="273">
        <v>405203</v>
      </c>
      <c r="G15161" s="205" t="s">
        <v>284</v>
      </c>
      <c r="H15161" s="274" t="s">
        <v>1027</v>
      </c>
      <c r="I15161" s="207" t="s">
        <v>242</v>
      </c>
      <c r="J15161" s="208">
        <v>-1215.94</v>
      </c>
      <c r="K15161" s="79" t="str">
        <f>IFERROR(IFERROR(VLOOKUP(I15161,'DE-PARA'!B:D,3,0),VLOOKUP(I15161,'DE-PARA'!C:D,2,0)),"NÃO ENCONTRADO")</f>
        <v>Materiais</v>
      </c>
      <c r="L15161" s="56" t="str">
        <f>VLOOKUP(K15161,'Base -Receita-Despesa'!$B:$AS,1,FALSE)</f>
        <v>Materiais</v>
      </c>
    </row>
    <row r="15162" spans="1:12" x14ac:dyDescent="0.3">
      <c r="A15162" s="286" t="str">
        <f t="shared" si="474"/>
        <v>2020</v>
      </c>
      <c r="B15162" s="205" t="s">
        <v>679</v>
      </c>
      <c r="C15162" s="205" t="s">
        <v>680</v>
      </c>
      <c r="D15162" s="72" t="str">
        <f t="shared" si="473"/>
        <v>jan/2020</v>
      </c>
      <c r="E15162" s="206">
        <v>43857</v>
      </c>
      <c r="F15162" s="273">
        <v>397879</v>
      </c>
      <c r="G15162" s="205" t="s">
        <v>284</v>
      </c>
      <c r="H15162" s="274" t="s">
        <v>1027</v>
      </c>
      <c r="I15162" s="207" t="s">
        <v>242</v>
      </c>
      <c r="J15162" s="207">
        <v>-269.91000000000003</v>
      </c>
      <c r="K15162" s="79" t="str">
        <f>IFERROR(IFERROR(VLOOKUP(I15162,'DE-PARA'!B:D,3,0),VLOOKUP(I15162,'DE-PARA'!C:D,2,0)),"NÃO ENCONTRADO")</f>
        <v>Materiais</v>
      </c>
      <c r="L15162" s="56" t="str">
        <f>VLOOKUP(K15162,'Base -Receita-Despesa'!$B:$AS,1,FALSE)</f>
        <v>Materiais</v>
      </c>
    </row>
    <row r="15163" spans="1:12" x14ac:dyDescent="0.3">
      <c r="A15163" s="286" t="str">
        <f t="shared" si="474"/>
        <v>2020</v>
      </c>
      <c r="B15163" s="205" t="s">
        <v>679</v>
      </c>
      <c r="C15163" s="205" t="s">
        <v>680</v>
      </c>
      <c r="D15163" s="72" t="str">
        <f t="shared" si="473"/>
        <v>jan/2020</v>
      </c>
      <c r="E15163" s="206">
        <v>43857</v>
      </c>
      <c r="F15163" s="273">
        <v>403997</v>
      </c>
      <c r="G15163" s="205" t="s">
        <v>284</v>
      </c>
      <c r="H15163" s="274" t="s">
        <v>1027</v>
      </c>
      <c r="I15163" s="207" t="s">
        <v>242</v>
      </c>
      <c r="J15163" s="207">
        <v>-133.56</v>
      </c>
      <c r="K15163" s="79" t="str">
        <f>IFERROR(IFERROR(VLOOKUP(I15163,'DE-PARA'!B:D,3,0),VLOOKUP(I15163,'DE-PARA'!C:D,2,0)),"NÃO ENCONTRADO")</f>
        <v>Materiais</v>
      </c>
      <c r="L15163" s="56" t="str">
        <f>VLOOKUP(K15163,'Base -Receita-Despesa'!$B:$AS,1,FALSE)</f>
        <v>Materiais</v>
      </c>
    </row>
    <row r="15164" spans="1:12" x14ac:dyDescent="0.3">
      <c r="A15164" s="286" t="str">
        <f t="shared" si="474"/>
        <v>2020</v>
      </c>
      <c r="B15164" s="205" t="s">
        <v>679</v>
      </c>
      <c r="C15164" s="205" t="s">
        <v>680</v>
      </c>
      <c r="D15164" s="72" t="str">
        <f t="shared" si="473"/>
        <v>jan/2020</v>
      </c>
      <c r="E15164" s="206">
        <v>43857</v>
      </c>
      <c r="F15164" s="273">
        <v>406683</v>
      </c>
      <c r="G15164" s="205" t="s">
        <v>284</v>
      </c>
      <c r="H15164" s="274" t="s">
        <v>1027</v>
      </c>
      <c r="I15164" s="207" t="s">
        <v>242</v>
      </c>
      <c r="J15164" s="207">
        <v>-505.49</v>
      </c>
      <c r="K15164" s="79" t="str">
        <f>IFERROR(IFERROR(VLOOKUP(I15164,'DE-PARA'!B:D,3,0),VLOOKUP(I15164,'DE-PARA'!C:D,2,0)),"NÃO ENCONTRADO")</f>
        <v>Materiais</v>
      </c>
      <c r="L15164" s="56" t="str">
        <f>VLOOKUP(K15164,'Base -Receita-Despesa'!$B:$AS,1,FALSE)</f>
        <v>Materiais</v>
      </c>
    </row>
    <row r="15165" spans="1:12" x14ac:dyDescent="0.3">
      <c r="A15165" s="286" t="str">
        <f t="shared" si="474"/>
        <v>2020</v>
      </c>
      <c r="B15165" s="205" t="s">
        <v>679</v>
      </c>
      <c r="C15165" s="205" t="s">
        <v>680</v>
      </c>
      <c r="D15165" s="72" t="str">
        <f t="shared" si="473"/>
        <v>jan/2020</v>
      </c>
      <c r="E15165" s="206">
        <v>43857</v>
      </c>
      <c r="F15165" s="273">
        <v>406858</v>
      </c>
      <c r="G15165" s="205" t="s">
        <v>284</v>
      </c>
      <c r="H15165" s="274" t="s">
        <v>1027</v>
      </c>
      <c r="I15165" s="207" t="s">
        <v>242</v>
      </c>
      <c r="J15165" s="207">
        <v>-618.17999999999995</v>
      </c>
      <c r="K15165" s="79" t="str">
        <f>IFERROR(IFERROR(VLOOKUP(I15165,'DE-PARA'!B:D,3,0),VLOOKUP(I15165,'DE-PARA'!C:D,2,0)),"NÃO ENCONTRADO")</f>
        <v>Materiais</v>
      </c>
      <c r="L15165" s="56" t="str">
        <f>VLOOKUP(K15165,'Base -Receita-Despesa'!$B:$AS,1,FALSE)</f>
        <v>Materiais</v>
      </c>
    </row>
    <row r="15166" spans="1:12" x14ac:dyDescent="0.3">
      <c r="A15166" s="286" t="str">
        <f t="shared" si="474"/>
        <v>2020</v>
      </c>
      <c r="B15166" s="205" t="s">
        <v>679</v>
      </c>
      <c r="C15166" s="205" t="s">
        <v>680</v>
      </c>
      <c r="D15166" s="72" t="str">
        <f t="shared" si="473"/>
        <v>jan/2020</v>
      </c>
      <c r="E15166" s="206">
        <v>43857</v>
      </c>
      <c r="F15166" s="273">
        <v>406861</v>
      </c>
      <c r="G15166" s="205" t="s">
        <v>284</v>
      </c>
      <c r="H15166" s="274" t="s">
        <v>1027</v>
      </c>
      <c r="I15166" s="207" t="s">
        <v>242</v>
      </c>
      <c r="J15166" s="207">
        <v>-986.75</v>
      </c>
      <c r="K15166" s="79" t="str">
        <f>IFERROR(IFERROR(VLOOKUP(I15166,'DE-PARA'!B:D,3,0),VLOOKUP(I15166,'DE-PARA'!C:D,2,0)),"NÃO ENCONTRADO")</f>
        <v>Materiais</v>
      </c>
      <c r="L15166" s="56" t="str">
        <f>VLOOKUP(K15166,'Base -Receita-Despesa'!$B:$AS,1,FALSE)</f>
        <v>Materiais</v>
      </c>
    </row>
    <row r="15167" spans="1:12" x14ac:dyDescent="0.3">
      <c r="A15167" s="286" t="str">
        <f t="shared" si="474"/>
        <v>2020</v>
      </c>
      <c r="B15167" s="205" t="s">
        <v>679</v>
      </c>
      <c r="C15167" s="205" t="s">
        <v>680</v>
      </c>
      <c r="D15167" s="72" t="str">
        <f t="shared" si="473"/>
        <v>jan/2020</v>
      </c>
      <c r="E15167" s="206">
        <v>43857</v>
      </c>
      <c r="F15167" s="273">
        <v>406864</v>
      </c>
      <c r="G15167" s="205" t="s">
        <v>284</v>
      </c>
      <c r="H15167" s="274" t="s">
        <v>1027</v>
      </c>
      <c r="I15167" s="207" t="s">
        <v>242</v>
      </c>
      <c r="J15167" s="207">
        <v>-259.83999999999997</v>
      </c>
      <c r="K15167" s="79" t="str">
        <f>IFERROR(IFERROR(VLOOKUP(I15167,'DE-PARA'!B:D,3,0),VLOOKUP(I15167,'DE-PARA'!C:D,2,0)),"NÃO ENCONTRADO")</f>
        <v>Materiais</v>
      </c>
      <c r="L15167" s="56" t="str">
        <f>VLOOKUP(K15167,'Base -Receita-Despesa'!$B:$AS,1,FALSE)</f>
        <v>Materiais</v>
      </c>
    </row>
    <row r="15168" spans="1:12" x14ac:dyDescent="0.3">
      <c r="A15168" s="286" t="str">
        <f t="shared" si="474"/>
        <v>2020</v>
      </c>
      <c r="B15168" s="205" t="s">
        <v>679</v>
      </c>
      <c r="C15168" s="205" t="s">
        <v>680</v>
      </c>
      <c r="D15168" s="72" t="str">
        <f t="shared" si="473"/>
        <v>jan/2020</v>
      </c>
      <c r="E15168" s="206">
        <v>43857</v>
      </c>
      <c r="F15168" s="273">
        <v>406866</v>
      </c>
      <c r="G15168" s="205" t="s">
        <v>284</v>
      </c>
      <c r="H15168" s="274" t="s">
        <v>1027</v>
      </c>
      <c r="I15168" s="207" t="s">
        <v>242</v>
      </c>
      <c r="J15168" s="208">
        <v>-1008</v>
      </c>
      <c r="K15168" s="79" t="str">
        <f>IFERROR(IFERROR(VLOOKUP(I15168,'DE-PARA'!B:D,3,0),VLOOKUP(I15168,'DE-PARA'!C:D,2,0)),"NÃO ENCONTRADO")</f>
        <v>Materiais</v>
      </c>
      <c r="L15168" s="56" t="str">
        <f>VLOOKUP(K15168,'Base -Receita-Despesa'!$B:$AS,1,FALSE)</f>
        <v>Materiais</v>
      </c>
    </row>
    <row r="15169" spans="1:12" x14ac:dyDescent="0.3">
      <c r="A15169" s="286" t="str">
        <f t="shared" si="474"/>
        <v>2020</v>
      </c>
      <c r="B15169" s="205" t="s">
        <v>679</v>
      </c>
      <c r="C15169" s="205" t="s">
        <v>680</v>
      </c>
      <c r="D15169" s="72" t="str">
        <f t="shared" si="473"/>
        <v>jan/2020</v>
      </c>
      <c r="E15169" s="206">
        <v>43857</v>
      </c>
      <c r="F15169" s="273">
        <v>406868</v>
      </c>
      <c r="G15169" s="205" t="s">
        <v>284</v>
      </c>
      <c r="H15169" s="274" t="s">
        <v>1027</v>
      </c>
      <c r="I15169" s="207" t="s">
        <v>242</v>
      </c>
      <c r="J15169" s="207">
        <v>-133.56</v>
      </c>
      <c r="K15169" s="79" t="str">
        <f>IFERROR(IFERROR(VLOOKUP(I15169,'DE-PARA'!B:D,3,0),VLOOKUP(I15169,'DE-PARA'!C:D,2,0)),"NÃO ENCONTRADO")</f>
        <v>Materiais</v>
      </c>
      <c r="L15169" s="56" t="str">
        <f>VLOOKUP(K15169,'Base -Receita-Despesa'!$B:$AS,1,FALSE)</f>
        <v>Materiais</v>
      </c>
    </row>
    <row r="15170" spans="1:12" x14ac:dyDescent="0.3">
      <c r="A15170" s="286" t="str">
        <f t="shared" si="474"/>
        <v>2020</v>
      </c>
      <c r="B15170" s="205" t="s">
        <v>679</v>
      </c>
      <c r="C15170" s="205" t="s">
        <v>680</v>
      </c>
      <c r="D15170" s="72" t="str">
        <f t="shared" si="473"/>
        <v>jan/2020</v>
      </c>
      <c r="E15170" s="206">
        <v>43857</v>
      </c>
      <c r="F15170" s="273">
        <v>406871</v>
      </c>
      <c r="G15170" s="205" t="s">
        <v>284</v>
      </c>
      <c r="H15170" s="274" t="s">
        <v>1027</v>
      </c>
      <c r="I15170" s="207" t="s">
        <v>242</v>
      </c>
      <c r="J15170" s="207">
        <v>-330.86</v>
      </c>
      <c r="K15170" s="79" t="str">
        <f>IFERROR(IFERROR(VLOOKUP(I15170,'DE-PARA'!B:D,3,0),VLOOKUP(I15170,'DE-PARA'!C:D,2,0)),"NÃO ENCONTRADO")</f>
        <v>Materiais</v>
      </c>
      <c r="L15170" s="56" t="str">
        <f>VLOOKUP(K15170,'Base -Receita-Despesa'!$B:$AS,1,FALSE)</f>
        <v>Materiais</v>
      </c>
    </row>
    <row r="15171" spans="1:12" x14ac:dyDescent="0.3">
      <c r="A15171" s="286" t="str">
        <f t="shared" si="474"/>
        <v>2020</v>
      </c>
      <c r="B15171" s="205" t="s">
        <v>679</v>
      </c>
      <c r="C15171" s="205" t="s">
        <v>680</v>
      </c>
      <c r="D15171" s="72" t="str">
        <f t="shared" si="473"/>
        <v>jan/2020</v>
      </c>
      <c r="E15171" s="206">
        <v>43857</v>
      </c>
      <c r="F15171" s="273">
        <v>406873</v>
      </c>
      <c r="G15171" s="205" t="s">
        <v>284</v>
      </c>
      <c r="H15171" s="274" t="s">
        <v>1027</v>
      </c>
      <c r="I15171" s="207" t="s">
        <v>242</v>
      </c>
      <c r="J15171" s="207">
        <v>-986.75</v>
      </c>
      <c r="K15171" s="79" t="str">
        <f>IFERROR(IFERROR(VLOOKUP(I15171,'DE-PARA'!B:D,3,0),VLOOKUP(I15171,'DE-PARA'!C:D,2,0)),"NÃO ENCONTRADO")</f>
        <v>Materiais</v>
      </c>
      <c r="L15171" s="56" t="str">
        <f>VLOOKUP(K15171,'Base -Receita-Despesa'!$B:$AS,1,FALSE)</f>
        <v>Materiais</v>
      </c>
    </row>
    <row r="15172" spans="1:12" x14ac:dyDescent="0.3">
      <c r="A15172" s="286" t="str">
        <f t="shared" si="474"/>
        <v>2020</v>
      </c>
      <c r="B15172" s="205" t="s">
        <v>679</v>
      </c>
      <c r="C15172" s="205" t="s">
        <v>680</v>
      </c>
      <c r="D15172" s="72" t="str">
        <f t="shared" ref="D15172:D15235" si="475">TEXT(E15172,"mmm/aaaa")</f>
        <v>jan/2020</v>
      </c>
      <c r="E15172" s="206">
        <v>43857</v>
      </c>
      <c r="F15172" s="273">
        <v>406877</v>
      </c>
      <c r="G15172" s="205" t="s">
        <v>284</v>
      </c>
      <c r="H15172" s="274" t="s">
        <v>1027</v>
      </c>
      <c r="I15172" s="207" t="s">
        <v>242</v>
      </c>
      <c r="J15172" s="207">
        <v>-986.75</v>
      </c>
      <c r="K15172" s="79" t="str">
        <f>IFERROR(IFERROR(VLOOKUP(I15172,'DE-PARA'!B:D,3,0),VLOOKUP(I15172,'DE-PARA'!C:D,2,0)),"NÃO ENCONTRADO")</f>
        <v>Materiais</v>
      </c>
      <c r="L15172" s="56" t="str">
        <f>VLOOKUP(K15172,'Base -Receita-Despesa'!$B:$AS,1,FALSE)</f>
        <v>Materiais</v>
      </c>
    </row>
    <row r="15173" spans="1:12" x14ac:dyDescent="0.3">
      <c r="A15173" s="286" t="str">
        <f t="shared" si="474"/>
        <v>2020</v>
      </c>
      <c r="B15173" s="205" t="s">
        <v>679</v>
      </c>
      <c r="C15173" s="205" t="s">
        <v>680</v>
      </c>
      <c r="D15173" s="72" t="str">
        <f t="shared" si="475"/>
        <v>jan/2020</v>
      </c>
      <c r="E15173" s="206">
        <v>43857</v>
      </c>
      <c r="F15173" s="273">
        <v>406878</v>
      </c>
      <c r="G15173" s="205" t="s">
        <v>284</v>
      </c>
      <c r="H15173" s="274" t="s">
        <v>1027</v>
      </c>
      <c r="I15173" s="207" t="s">
        <v>242</v>
      </c>
      <c r="J15173" s="207">
        <v>-986.75</v>
      </c>
      <c r="K15173" s="79" t="str">
        <f>IFERROR(IFERROR(VLOOKUP(I15173,'DE-PARA'!B:D,3,0),VLOOKUP(I15173,'DE-PARA'!C:D,2,0)),"NÃO ENCONTRADO")</f>
        <v>Materiais</v>
      </c>
      <c r="L15173" s="56" t="str">
        <f>VLOOKUP(K15173,'Base -Receita-Despesa'!$B:$AS,1,FALSE)</f>
        <v>Materiais</v>
      </c>
    </row>
    <row r="15174" spans="1:12" x14ac:dyDescent="0.3">
      <c r="A15174" s="286" t="str">
        <f t="shared" si="474"/>
        <v>2020</v>
      </c>
      <c r="B15174" s="205" t="s">
        <v>679</v>
      </c>
      <c r="C15174" s="205" t="s">
        <v>680</v>
      </c>
      <c r="D15174" s="72" t="str">
        <f t="shared" si="475"/>
        <v>jan/2020</v>
      </c>
      <c r="E15174" s="206">
        <v>43857</v>
      </c>
      <c r="F15174" s="273">
        <v>406881</v>
      </c>
      <c r="G15174" s="205" t="s">
        <v>284</v>
      </c>
      <c r="H15174" s="274" t="s">
        <v>1027</v>
      </c>
      <c r="I15174" s="207" t="s">
        <v>242</v>
      </c>
      <c r="J15174" s="207">
        <v>-435.34</v>
      </c>
      <c r="K15174" s="79" t="str">
        <f>IFERROR(IFERROR(VLOOKUP(I15174,'DE-PARA'!B:D,3,0),VLOOKUP(I15174,'DE-PARA'!C:D,2,0)),"NÃO ENCONTRADO")</f>
        <v>Materiais</v>
      </c>
      <c r="L15174" s="56" t="str">
        <f>VLOOKUP(K15174,'Base -Receita-Despesa'!$B:$AS,1,FALSE)</f>
        <v>Materiais</v>
      </c>
    </row>
    <row r="15175" spans="1:12" x14ac:dyDescent="0.3">
      <c r="A15175" s="286" t="str">
        <f t="shared" si="474"/>
        <v>2020</v>
      </c>
      <c r="B15175" s="205" t="s">
        <v>679</v>
      </c>
      <c r="C15175" s="205" t="s">
        <v>680</v>
      </c>
      <c r="D15175" s="72" t="str">
        <f t="shared" si="475"/>
        <v>jan/2020</v>
      </c>
      <c r="E15175" s="206">
        <v>43857</v>
      </c>
      <c r="F15175" s="273">
        <v>406883</v>
      </c>
      <c r="G15175" s="205" t="s">
        <v>284</v>
      </c>
      <c r="H15175" s="274" t="s">
        <v>1027</v>
      </c>
      <c r="I15175" s="207" t="s">
        <v>242</v>
      </c>
      <c r="J15175" s="207">
        <v>-976.89</v>
      </c>
      <c r="K15175" s="79" t="str">
        <f>IFERROR(IFERROR(VLOOKUP(I15175,'DE-PARA'!B:D,3,0),VLOOKUP(I15175,'DE-PARA'!C:D,2,0)),"NÃO ENCONTRADO")</f>
        <v>Materiais</v>
      </c>
      <c r="L15175" s="56" t="str">
        <f>VLOOKUP(K15175,'Base -Receita-Despesa'!$B:$AS,1,FALSE)</f>
        <v>Materiais</v>
      </c>
    </row>
    <row r="15176" spans="1:12" x14ac:dyDescent="0.3">
      <c r="A15176" s="286" t="str">
        <f t="shared" si="474"/>
        <v>2020</v>
      </c>
      <c r="B15176" s="205" t="s">
        <v>679</v>
      </c>
      <c r="C15176" s="205" t="s">
        <v>680</v>
      </c>
      <c r="D15176" s="72" t="str">
        <f t="shared" si="475"/>
        <v>jan/2020</v>
      </c>
      <c r="E15176" s="206">
        <v>43857</v>
      </c>
      <c r="F15176" s="273">
        <v>406887</v>
      </c>
      <c r="G15176" s="205" t="s">
        <v>284</v>
      </c>
      <c r="H15176" s="274" t="s">
        <v>1027</v>
      </c>
      <c r="I15176" s="207" t="s">
        <v>242</v>
      </c>
      <c r="J15176" s="207">
        <v>-269.91000000000003</v>
      </c>
      <c r="K15176" s="79" t="str">
        <f>IFERROR(IFERROR(VLOOKUP(I15176,'DE-PARA'!B:D,3,0),VLOOKUP(I15176,'DE-PARA'!C:D,2,0)),"NÃO ENCONTRADO")</f>
        <v>Materiais</v>
      </c>
      <c r="L15176" s="56" t="str">
        <f>VLOOKUP(K15176,'Base -Receita-Despesa'!$B:$AS,1,FALSE)</f>
        <v>Materiais</v>
      </c>
    </row>
    <row r="15177" spans="1:12" x14ac:dyDescent="0.3">
      <c r="A15177" s="286" t="str">
        <f t="shared" si="474"/>
        <v>2020</v>
      </c>
      <c r="B15177" s="205" t="s">
        <v>679</v>
      </c>
      <c r="C15177" s="205" t="s">
        <v>680</v>
      </c>
      <c r="D15177" s="72" t="str">
        <f t="shared" si="475"/>
        <v>jan/2020</v>
      </c>
      <c r="E15177" s="206">
        <v>43857</v>
      </c>
      <c r="F15177" s="273">
        <v>406889</v>
      </c>
      <c r="G15177" s="205" t="s">
        <v>284</v>
      </c>
      <c r="H15177" s="274" t="s">
        <v>1027</v>
      </c>
      <c r="I15177" s="207" t="s">
        <v>242</v>
      </c>
      <c r="J15177" s="208">
        <v>-1008</v>
      </c>
      <c r="K15177" s="79" t="str">
        <f>IFERROR(IFERROR(VLOOKUP(I15177,'DE-PARA'!B:D,3,0),VLOOKUP(I15177,'DE-PARA'!C:D,2,0)),"NÃO ENCONTRADO")</f>
        <v>Materiais</v>
      </c>
      <c r="L15177" s="56" t="str">
        <f>VLOOKUP(K15177,'Base -Receita-Despesa'!$B:$AS,1,FALSE)</f>
        <v>Materiais</v>
      </c>
    </row>
    <row r="15178" spans="1:12" x14ac:dyDescent="0.3">
      <c r="A15178" s="286" t="str">
        <f t="shared" si="474"/>
        <v>2020</v>
      </c>
      <c r="B15178" s="205" t="s">
        <v>679</v>
      </c>
      <c r="C15178" s="205" t="s">
        <v>680</v>
      </c>
      <c r="D15178" s="72" t="str">
        <f t="shared" si="475"/>
        <v>jan/2020</v>
      </c>
      <c r="E15178" s="206">
        <v>43857</v>
      </c>
      <c r="F15178" s="273">
        <v>406894</v>
      </c>
      <c r="G15178" s="205" t="s">
        <v>284</v>
      </c>
      <c r="H15178" s="274" t="s">
        <v>1027</v>
      </c>
      <c r="I15178" s="207" t="s">
        <v>242</v>
      </c>
      <c r="J15178" s="208">
        <v>-1047.51</v>
      </c>
      <c r="K15178" s="79" t="str">
        <f>IFERROR(IFERROR(VLOOKUP(I15178,'DE-PARA'!B:D,3,0),VLOOKUP(I15178,'DE-PARA'!C:D,2,0)),"NÃO ENCONTRADO")</f>
        <v>Materiais</v>
      </c>
      <c r="L15178" s="56" t="str">
        <f>VLOOKUP(K15178,'Base -Receita-Despesa'!$B:$AS,1,FALSE)</f>
        <v>Materiais</v>
      </c>
    </row>
    <row r="15179" spans="1:12" x14ac:dyDescent="0.3">
      <c r="A15179" s="286" t="str">
        <f t="shared" si="474"/>
        <v>2020</v>
      </c>
      <c r="B15179" s="205" t="s">
        <v>679</v>
      </c>
      <c r="C15179" s="205" t="s">
        <v>680</v>
      </c>
      <c r="D15179" s="72" t="str">
        <f t="shared" si="475"/>
        <v>jan/2020</v>
      </c>
      <c r="E15179" s="206">
        <v>43857</v>
      </c>
      <c r="F15179" s="273">
        <v>406896</v>
      </c>
      <c r="G15179" s="205" t="s">
        <v>284</v>
      </c>
      <c r="H15179" s="274" t="s">
        <v>1027</v>
      </c>
      <c r="I15179" s="207" t="s">
        <v>242</v>
      </c>
      <c r="J15179" s="207">
        <v>-651.26</v>
      </c>
      <c r="K15179" s="79" t="str">
        <f>IFERROR(IFERROR(VLOOKUP(I15179,'DE-PARA'!B:D,3,0),VLOOKUP(I15179,'DE-PARA'!C:D,2,0)),"NÃO ENCONTRADO")</f>
        <v>Materiais</v>
      </c>
      <c r="L15179" s="56" t="str">
        <f>VLOOKUP(K15179,'Base -Receita-Despesa'!$B:$AS,1,FALSE)</f>
        <v>Materiais</v>
      </c>
    </row>
    <row r="15180" spans="1:12" x14ac:dyDescent="0.3">
      <c r="A15180" s="286" t="str">
        <f t="shared" si="474"/>
        <v>2020</v>
      </c>
      <c r="B15180" s="205" t="s">
        <v>679</v>
      </c>
      <c r="C15180" s="205" t="s">
        <v>680</v>
      </c>
      <c r="D15180" s="72" t="str">
        <f t="shared" si="475"/>
        <v>jan/2020</v>
      </c>
      <c r="E15180" s="206">
        <v>43857</v>
      </c>
      <c r="F15180" s="273">
        <v>406898</v>
      </c>
      <c r="G15180" s="205" t="s">
        <v>284</v>
      </c>
      <c r="H15180" s="274" t="s">
        <v>1027</v>
      </c>
      <c r="I15180" s="207" t="s">
        <v>242</v>
      </c>
      <c r="J15180" s="207">
        <v>-293.39999999999998</v>
      </c>
      <c r="K15180" s="79" t="str">
        <f>IFERROR(IFERROR(VLOOKUP(I15180,'DE-PARA'!B:D,3,0),VLOOKUP(I15180,'DE-PARA'!C:D,2,0)),"NÃO ENCONTRADO")</f>
        <v>Materiais</v>
      </c>
      <c r="L15180" s="56" t="str">
        <f>VLOOKUP(K15180,'Base -Receita-Despesa'!$B:$AS,1,FALSE)</f>
        <v>Materiais</v>
      </c>
    </row>
    <row r="15181" spans="1:12" x14ac:dyDescent="0.3">
      <c r="A15181" s="286" t="str">
        <f t="shared" si="474"/>
        <v>2020</v>
      </c>
      <c r="B15181" s="205" t="s">
        <v>679</v>
      </c>
      <c r="C15181" s="205" t="s">
        <v>680</v>
      </c>
      <c r="D15181" s="72" t="str">
        <f t="shared" si="475"/>
        <v>jan/2020</v>
      </c>
      <c r="E15181" s="206">
        <v>43857</v>
      </c>
      <c r="F15181" s="273">
        <v>406900</v>
      </c>
      <c r="G15181" s="205" t="s">
        <v>284</v>
      </c>
      <c r="H15181" s="274" t="s">
        <v>1027</v>
      </c>
      <c r="I15181" s="207" t="s">
        <v>242</v>
      </c>
      <c r="J15181" s="207">
        <v>-32.51</v>
      </c>
      <c r="K15181" s="79" t="str">
        <f>IFERROR(IFERROR(VLOOKUP(I15181,'DE-PARA'!B:D,3,0),VLOOKUP(I15181,'DE-PARA'!C:D,2,0)),"NÃO ENCONTRADO")</f>
        <v>Materiais</v>
      </c>
      <c r="L15181" s="56" t="str">
        <f>VLOOKUP(K15181,'Base -Receita-Despesa'!$B:$AS,1,FALSE)</f>
        <v>Materiais</v>
      </c>
    </row>
    <row r="15182" spans="1:12" x14ac:dyDescent="0.3">
      <c r="A15182" s="286" t="str">
        <f t="shared" si="474"/>
        <v>2020</v>
      </c>
      <c r="B15182" s="205" t="s">
        <v>679</v>
      </c>
      <c r="C15182" s="205" t="s">
        <v>680</v>
      </c>
      <c r="D15182" s="72" t="str">
        <f t="shared" si="475"/>
        <v>jan/2020</v>
      </c>
      <c r="E15182" s="206">
        <v>43857</v>
      </c>
      <c r="F15182" s="273">
        <v>406901</v>
      </c>
      <c r="G15182" s="205" t="s">
        <v>284</v>
      </c>
      <c r="H15182" s="274" t="s">
        <v>1027</v>
      </c>
      <c r="I15182" s="207" t="s">
        <v>242</v>
      </c>
      <c r="J15182" s="207">
        <v>-138.94</v>
      </c>
      <c r="K15182" s="79" t="str">
        <f>IFERROR(IFERROR(VLOOKUP(I15182,'DE-PARA'!B:D,3,0),VLOOKUP(I15182,'DE-PARA'!C:D,2,0)),"NÃO ENCONTRADO")</f>
        <v>Materiais</v>
      </c>
      <c r="L15182" s="56" t="str">
        <f>VLOOKUP(K15182,'Base -Receita-Despesa'!$B:$AS,1,FALSE)</f>
        <v>Materiais</v>
      </c>
    </row>
    <row r="15183" spans="1:12" x14ac:dyDescent="0.3">
      <c r="A15183" s="286" t="str">
        <f t="shared" si="474"/>
        <v>2020</v>
      </c>
      <c r="B15183" s="205" t="s">
        <v>679</v>
      </c>
      <c r="C15183" s="205" t="s">
        <v>680</v>
      </c>
      <c r="D15183" s="72" t="str">
        <f t="shared" si="475"/>
        <v>jan/2020</v>
      </c>
      <c r="E15183" s="206">
        <v>43857</v>
      </c>
      <c r="F15183" s="273">
        <v>406906</v>
      </c>
      <c r="G15183" s="205" t="s">
        <v>284</v>
      </c>
      <c r="H15183" s="274" t="s">
        <v>1027</v>
      </c>
      <c r="I15183" s="207" t="s">
        <v>242</v>
      </c>
      <c r="J15183" s="207">
        <v>-177.01</v>
      </c>
      <c r="K15183" s="79" t="str">
        <f>IFERROR(IFERROR(VLOOKUP(I15183,'DE-PARA'!B:D,3,0),VLOOKUP(I15183,'DE-PARA'!C:D,2,0)),"NÃO ENCONTRADO")</f>
        <v>Materiais</v>
      </c>
      <c r="L15183" s="56" t="str">
        <f>VLOOKUP(K15183,'Base -Receita-Despesa'!$B:$AS,1,FALSE)</f>
        <v>Materiais</v>
      </c>
    </row>
    <row r="15184" spans="1:12" x14ac:dyDescent="0.3">
      <c r="A15184" s="286" t="str">
        <f t="shared" si="474"/>
        <v>2020</v>
      </c>
      <c r="B15184" s="205" t="s">
        <v>679</v>
      </c>
      <c r="C15184" s="205" t="s">
        <v>680</v>
      </c>
      <c r="D15184" s="72" t="str">
        <f t="shared" si="475"/>
        <v>jan/2020</v>
      </c>
      <c r="E15184" s="206">
        <v>43857</v>
      </c>
      <c r="F15184" s="273">
        <v>406909</v>
      </c>
      <c r="G15184" s="205" t="s">
        <v>284</v>
      </c>
      <c r="H15184" s="274" t="s">
        <v>1027</v>
      </c>
      <c r="I15184" s="207" t="s">
        <v>242</v>
      </c>
      <c r="J15184" s="207">
        <v>-165.43</v>
      </c>
      <c r="K15184" s="79" t="str">
        <f>IFERROR(IFERROR(VLOOKUP(I15184,'DE-PARA'!B:D,3,0),VLOOKUP(I15184,'DE-PARA'!C:D,2,0)),"NÃO ENCONTRADO")</f>
        <v>Materiais</v>
      </c>
      <c r="L15184" s="56" t="str">
        <f>VLOOKUP(K15184,'Base -Receita-Despesa'!$B:$AS,1,FALSE)</f>
        <v>Materiais</v>
      </c>
    </row>
    <row r="15185" spans="1:12" x14ac:dyDescent="0.3">
      <c r="A15185" s="286" t="str">
        <f t="shared" si="474"/>
        <v>2020</v>
      </c>
      <c r="B15185" s="205" t="s">
        <v>679</v>
      </c>
      <c r="C15185" s="205" t="s">
        <v>680</v>
      </c>
      <c r="D15185" s="72" t="str">
        <f t="shared" si="475"/>
        <v>jan/2020</v>
      </c>
      <c r="E15185" s="206">
        <v>43857</v>
      </c>
      <c r="F15185" s="273">
        <v>406916</v>
      </c>
      <c r="G15185" s="205" t="s">
        <v>284</v>
      </c>
      <c r="H15185" s="274" t="s">
        <v>1027</v>
      </c>
      <c r="I15185" s="207" t="s">
        <v>242</v>
      </c>
      <c r="J15185" s="207">
        <v>-267.12</v>
      </c>
      <c r="K15185" s="79" t="str">
        <f>IFERROR(IFERROR(VLOOKUP(I15185,'DE-PARA'!B:D,3,0),VLOOKUP(I15185,'DE-PARA'!C:D,2,0)),"NÃO ENCONTRADO")</f>
        <v>Materiais</v>
      </c>
      <c r="L15185" s="56" t="str">
        <f>VLOOKUP(K15185,'Base -Receita-Despesa'!$B:$AS,1,FALSE)</f>
        <v>Materiais</v>
      </c>
    </row>
    <row r="15186" spans="1:12" x14ac:dyDescent="0.3">
      <c r="A15186" s="286" t="str">
        <f t="shared" si="474"/>
        <v>2020</v>
      </c>
      <c r="B15186" s="205" t="s">
        <v>679</v>
      </c>
      <c r="C15186" s="205" t="s">
        <v>680</v>
      </c>
      <c r="D15186" s="72" t="str">
        <f t="shared" si="475"/>
        <v>jan/2020</v>
      </c>
      <c r="E15186" s="206">
        <v>43857</v>
      </c>
      <c r="F15186" s="273">
        <v>406921</v>
      </c>
      <c r="G15186" s="205" t="s">
        <v>284</v>
      </c>
      <c r="H15186" s="274" t="s">
        <v>1027</v>
      </c>
      <c r="I15186" s="207" t="s">
        <v>242</v>
      </c>
      <c r="J15186" s="207">
        <v>-986.75</v>
      </c>
      <c r="K15186" s="79" t="str">
        <f>IFERROR(IFERROR(VLOOKUP(I15186,'DE-PARA'!B:D,3,0),VLOOKUP(I15186,'DE-PARA'!C:D,2,0)),"NÃO ENCONTRADO")</f>
        <v>Materiais</v>
      </c>
      <c r="L15186" s="56" t="str">
        <f>VLOOKUP(K15186,'Base -Receita-Despesa'!$B:$AS,1,FALSE)</f>
        <v>Materiais</v>
      </c>
    </row>
    <row r="15187" spans="1:12" x14ac:dyDescent="0.3">
      <c r="A15187" s="286" t="str">
        <f t="shared" si="474"/>
        <v>2020</v>
      </c>
      <c r="B15187" s="205" t="s">
        <v>679</v>
      </c>
      <c r="C15187" s="205" t="s">
        <v>680</v>
      </c>
      <c r="D15187" s="72" t="str">
        <f t="shared" si="475"/>
        <v>jan/2020</v>
      </c>
      <c r="E15187" s="206">
        <v>43857</v>
      </c>
      <c r="F15187" s="273">
        <v>406922</v>
      </c>
      <c r="G15187" s="205" t="s">
        <v>284</v>
      </c>
      <c r="H15187" s="274" t="s">
        <v>1027</v>
      </c>
      <c r="I15187" s="207" t="s">
        <v>242</v>
      </c>
      <c r="J15187" s="207">
        <v>-539.82000000000005</v>
      </c>
      <c r="K15187" s="79" t="str">
        <f>IFERROR(IFERROR(VLOOKUP(I15187,'DE-PARA'!B:D,3,0),VLOOKUP(I15187,'DE-PARA'!C:D,2,0)),"NÃO ENCONTRADO")</f>
        <v>Materiais</v>
      </c>
      <c r="L15187" s="56" t="str">
        <f>VLOOKUP(K15187,'Base -Receita-Despesa'!$B:$AS,1,FALSE)</f>
        <v>Materiais</v>
      </c>
    </row>
    <row r="15188" spans="1:12" x14ac:dyDescent="0.3">
      <c r="A15188" s="286" t="str">
        <f t="shared" si="474"/>
        <v>2020</v>
      </c>
      <c r="B15188" s="205" t="s">
        <v>679</v>
      </c>
      <c r="C15188" s="205" t="s">
        <v>680</v>
      </c>
      <c r="D15188" s="72" t="str">
        <f t="shared" si="475"/>
        <v>jan/2020</v>
      </c>
      <c r="E15188" s="206">
        <v>43857</v>
      </c>
      <c r="F15188" s="273">
        <v>406925</v>
      </c>
      <c r="G15188" s="205" t="s">
        <v>284</v>
      </c>
      <c r="H15188" s="274" t="s">
        <v>1027</v>
      </c>
      <c r="I15188" s="207" t="s">
        <v>242</v>
      </c>
      <c r="J15188" s="207">
        <v>-583.29999999999995</v>
      </c>
      <c r="K15188" s="79" t="str">
        <f>IFERROR(IFERROR(VLOOKUP(I15188,'DE-PARA'!B:D,3,0),VLOOKUP(I15188,'DE-PARA'!C:D,2,0)),"NÃO ENCONTRADO")</f>
        <v>Materiais</v>
      </c>
      <c r="L15188" s="56" t="str">
        <f>VLOOKUP(K15188,'Base -Receita-Despesa'!$B:$AS,1,FALSE)</f>
        <v>Materiais</v>
      </c>
    </row>
    <row r="15189" spans="1:12" x14ac:dyDescent="0.3">
      <c r="A15189" s="286" t="str">
        <f t="shared" si="474"/>
        <v>2020</v>
      </c>
      <c r="B15189" s="205" t="s">
        <v>679</v>
      </c>
      <c r="C15189" s="205" t="s">
        <v>680</v>
      </c>
      <c r="D15189" s="72" t="str">
        <f t="shared" si="475"/>
        <v>jan/2020</v>
      </c>
      <c r="E15189" s="206">
        <v>43857</v>
      </c>
      <c r="F15189" s="273">
        <v>406927</v>
      </c>
      <c r="G15189" s="205" t="s">
        <v>284</v>
      </c>
      <c r="H15189" s="274" t="s">
        <v>1027</v>
      </c>
      <c r="I15189" s="207" t="s">
        <v>242</v>
      </c>
      <c r="J15189" s="207">
        <v>-583.29999999999995</v>
      </c>
      <c r="K15189" s="79" t="str">
        <f>IFERROR(IFERROR(VLOOKUP(I15189,'DE-PARA'!B:D,3,0),VLOOKUP(I15189,'DE-PARA'!C:D,2,0)),"NÃO ENCONTRADO")</f>
        <v>Materiais</v>
      </c>
      <c r="L15189" s="56" t="str">
        <f>VLOOKUP(K15189,'Base -Receita-Despesa'!$B:$AS,1,FALSE)</f>
        <v>Materiais</v>
      </c>
    </row>
    <row r="15190" spans="1:12" x14ac:dyDescent="0.3">
      <c r="A15190" s="286" t="str">
        <f t="shared" si="474"/>
        <v>2020</v>
      </c>
      <c r="B15190" s="205" t="s">
        <v>679</v>
      </c>
      <c r="C15190" s="205" t="s">
        <v>680</v>
      </c>
      <c r="D15190" s="72" t="str">
        <f t="shared" si="475"/>
        <v>jan/2020</v>
      </c>
      <c r="E15190" s="206">
        <v>43857</v>
      </c>
      <c r="F15190" s="273">
        <v>406929</v>
      </c>
      <c r="G15190" s="205" t="s">
        <v>284</v>
      </c>
      <c r="H15190" s="274" t="s">
        <v>1027</v>
      </c>
      <c r="I15190" s="207" t="s">
        <v>242</v>
      </c>
      <c r="J15190" s="207">
        <v>-247.93</v>
      </c>
      <c r="K15190" s="79" t="str">
        <f>IFERROR(IFERROR(VLOOKUP(I15190,'DE-PARA'!B:D,3,0),VLOOKUP(I15190,'DE-PARA'!C:D,2,0)),"NÃO ENCONTRADO")</f>
        <v>Materiais</v>
      </c>
      <c r="L15190" s="56" t="str">
        <f>VLOOKUP(K15190,'Base -Receita-Despesa'!$B:$AS,1,FALSE)</f>
        <v>Materiais</v>
      </c>
    </row>
    <row r="15191" spans="1:12" x14ac:dyDescent="0.3">
      <c r="A15191" s="286" t="str">
        <f t="shared" si="474"/>
        <v>2020</v>
      </c>
      <c r="B15191" s="205" t="s">
        <v>679</v>
      </c>
      <c r="C15191" s="205" t="s">
        <v>680</v>
      </c>
      <c r="D15191" s="72" t="str">
        <f t="shared" si="475"/>
        <v>jan/2020</v>
      </c>
      <c r="E15191" s="206">
        <v>43857</v>
      </c>
      <c r="F15191" s="273">
        <v>406931</v>
      </c>
      <c r="G15191" s="205" t="s">
        <v>284</v>
      </c>
      <c r="H15191" s="274" t="s">
        <v>1027</v>
      </c>
      <c r="I15191" s="207" t="s">
        <v>242</v>
      </c>
      <c r="J15191" s="207">
        <v>-138.94</v>
      </c>
      <c r="K15191" s="79" t="str">
        <f>IFERROR(IFERROR(VLOOKUP(I15191,'DE-PARA'!B:D,3,0),VLOOKUP(I15191,'DE-PARA'!C:D,2,0)),"NÃO ENCONTRADO")</f>
        <v>Materiais</v>
      </c>
      <c r="L15191" s="56" t="str">
        <f>VLOOKUP(K15191,'Base -Receita-Despesa'!$B:$AS,1,FALSE)</f>
        <v>Materiais</v>
      </c>
    </row>
    <row r="15192" spans="1:12" x14ac:dyDescent="0.3">
      <c r="A15192" s="286" t="str">
        <f t="shared" si="474"/>
        <v>2020</v>
      </c>
      <c r="B15192" s="205" t="s">
        <v>679</v>
      </c>
      <c r="C15192" s="205" t="s">
        <v>680</v>
      </c>
      <c r="D15192" s="72" t="str">
        <f t="shared" si="475"/>
        <v>jan/2020</v>
      </c>
      <c r="E15192" s="206">
        <v>43857</v>
      </c>
      <c r="F15192" s="273">
        <v>406943</v>
      </c>
      <c r="G15192" s="205" t="s">
        <v>284</v>
      </c>
      <c r="H15192" s="274" t="s">
        <v>1027</v>
      </c>
      <c r="I15192" s="207" t="s">
        <v>242</v>
      </c>
      <c r="J15192" s="207">
        <v>-192.5</v>
      </c>
      <c r="K15192" s="79" t="str">
        <f>IFERROR(IFERROR(VLOOKUP(I15192,'DE-PARA'!B:D,3,0),VLOOKUP(I15192,'DE-PARA'!C:D,2,0)),"NÃO ENCONTRADO")</f>
        <v>Materiais</v>
      </c>
      <c r="L15192" s="56" t="str">
        <f>VLOOKUP(K15192,'Base -Receita-Despesa'!$B:$AS,1,FALSE)</f>
        <v>Materiais</v>
      </c>
    </row>
    <row r="15193" spans="1:12" x14ac:dyDescent="0.3">
      <c r="A15193" s="286" t="str">
        <f t="shared" si="474"/>
        <v>2020</v>
      </c>
      <c r="B15193" s="205" t="s">
        <v>679</v>
      </c>
      <c r="C15193" s="205" t="s">
        <v>680</v>
      </c>
      <c r="D15193" s="72" t="str">
        <f t="shared" si="475"/>
        <v>jan/2020</v>
      </c>
      <c r="E15193" s="206">
        <v>43857</v>
      </c>
      <c r="F15193" s="273">
        <v>406945</v>
      </c>
      <c r="G15193" s="205" t="s">
        <v>284</v>
      </c>
      <c r="H15193" s="274" t="s">
        <v>1027</v>
      </c>
      <c r="I15193" s="207" t="s">
        <v>242</v>
      </c>
      <c r="J15193" s="207">
        <v>-583.29999999999995</v>
      </c>
      <c r="K15193" s="79" t="str">
        <f>IFERROR(IFERROR(VLOOKUP(I15193,'DE-PARA'!B:D,3,0),VLOOKUP(I15193,'DE-PARA'!C:D,2,0)),"NÃO ENCONTRADO")</f>
        <v>Materiais</v>
      </c>
      <c r="L15193" s="56" t="str">
        <f>VLOOKUP(K15193,'Base -Receita-Despesa'!$B:$AS,1,FALSE)</f>
        <v>Materiais</v>
      </c>
    </row>
    <row r="15194" spans="1:12" x14ac:dyDescent="0.3">
      <c r="A15194" s="286" t="str">
        <f t="shared" si="474"/>
        <v>2020</v>
      </c>
      <c r="B15194" s="205" t="s">
        <v>679</v>
      </c>
      <c r="C15194" s="205" t="s">
        <v>680</v>
      </c>
      <c r="D15194" s="72" t="str">
        <f t="shared" si="475"/>
        <v>jan/2020</v>
      </c>
      <c r="E15194" s="206">
        <v>43857</v>
      </c>
      <c r="F15194" s="273">
        <v>407235</v>
      </c>
      <c r="G15194" s="205" t="s">
        <v>284</v>
      </c>
      <c r="H15194" s="274" t="s">
        <v>1027</v>
      </c>
      <c r="I15194" s="207" t="s">
        <v>242</v>
      </c>
      <c r="J15194" s="207">
        <v>-976.89</v>
      </c>
      <c r="K15194" s="79" t="str">
        <f>IFERROR(IFERROR(VLOOKUP(I15194,'DE-PARA'!B:D,3,0),VLOOKUP(I15194,'DE-PARA'!C:D,2,0)),"NÃO ENCONTRADO")</f>
        <v>Materiais</v>
      </c>
      <c r="L15194" s="56" t="str">
        <f>VLOOKUP(K15194,'Base -Receita-Despesa'!$B:$AS,1,FALSE)</f>
        <v>Materiais</v>
      </c>
    </row>
    <row r="15195" spans="1:12" x14ac:dyDescent="0.3">
      <c r="A15195" s="286" t="str">
        <f t="shared" si="474"/>
        <v>2020</v>
      </c>
      <c r="B15195" s="205" t="s">
        <v>679</v>
      </c>
      <c r="C15195" s="205" t="s">
        <v>680</v>
      </c>
      <c r="D15195" s="72" t="str">
        <f t="shared" si="475"/>
        <v>jan/2020</v>
      </c>
      <c r="E15195" s="206">
        <v>43857</v>
      </c>
      <c r="F15195" s="273">
        <v>407237</v>
      </c>
      <c r="G15195" s="205" t="s">
        <v>284</v>
      </c>
      <c r="H15195" s="274" t="s">
        <v>1027</v>
      </c>
      <c r="I15195" s="207" t="s">
        <v>242</v>
      </c>
      <c r="J15195" s="207">
        <v>-197.93</v>
      </c>
      <c r="K15195" s="79" t="str">
        <f>IFERROR(IFERROR(VLOOKUP(I15195,'DE-PARA'!B:D,3,0),VLOOKUP(I15195,'DE-PARA'!C:D,2,0)),"NÃO ENCONTRADO")</f>
        <v>Materiais</v>
      </c>
      <c r="L15195" s="56" t="str">
        <f>VLOOKUP(K15195,'Base -Receita-Despesa'!$B:$AS,1,FALSE)</f>
        <v>Materiais</v>
      </c>
    </row>
    <row r="15196" spans="1:12" x14ac:dyDescent="0.3">
      <c r="A15196" s="286" t="str">
        <f t="shared" si="474"/>
        <v>2020</v>
      </c>
      <c r="B15196" s="205" t="s">
        <v>679</v>
      </c>
      <c r="C15196" s="205" t="s">
        <v>680</v>
      </c>
      <c r="D15196" s="72" t="str">
        <f t="shared" si="475"/>
        <v>jan/2020</v>
      </c>
      <c r="E15196" s="206">
        <v>43857</v>
      </c>
      <c r="F15196" s="273">
        <v>407241</v>
      </c>
      <c r="G15196" s="205" t="s">
        <v>284</v>
      </c>
      <c r="H15196" s="274" t="s">
        <v>1027</v>
      </c>
      <c r="I15196" s="207" t="s">
        <v>242</v>
      </c>
      <c r="J15196" s="208">
        <v>-2431.87</v>
      </c>
      <c r="K15196" s="79" t="str">
        <f>IFERROR(IFERROR(VLOOKUP(I15196,'DE-PARA'!B:D,3,0),VLOOKUP(I15196,'DE-PARA'!C:D,2,0)),"NÃO ENCONTRADO")</f>
        <v>Materiais</v>
      </c>
      <c r="L15196" s="56" t="str">
        <f>VLOOKUP(K15196,'Base -Receita-Despesa'!$B:$AS,1,FALSE)</f>
        <v>Materiais</v>
      </c>
    </row>
    <row r="15197" spans="1:12" x14ac:dyDescent="0.3">
      <c r="A15197" s="286" t="str">
        <f t="shared" si="474"/>
        <v>2020</v>
      </c>
      <c r="B15197" s="205" t="s">
        <v>679</v>
      </c>
      <c r="C15197" s="205" t="s">
        <v>680</v>
      </c>
      <c r="D15197" s="72" t="str">
        <f t="shared" si="475"/>
        <v>jan/2020</v>
      </c>
      <c r="E15197" s="206">
        <v>43857</v>
      </c>
      <c r="F15197" s="273">
        <v>407242</v>
      </c>
      <c r="G15197" s="205" t="s">
        <v>284</v>
      </c>
      <c r="H15197" s="274" t="s">
        <v>1027</v>
      </c>
      <c r="I15197" s="207" t="s">
        <v>242</v>
      </c>
      <c r="J15197" s="207">
        <v>-986.75</v>
      </c>
      <c r="K15197" s="79" t="str">
        <f>IFERROR(IFERROR(VLOOKUP(I15197,'DE-PARA'!B:D,3,0),VLOOKUP(I15197,'DE-PARA'!C:D,2,0)),"NÃO ENCONTRADO")</f>
        <v>Materiais</v>
      </c>
      <c r="L15197" s="56" t="str">
        <f>VLOOKUP(K15197,'Base -Receita-Despesa'!$B:$AS,1,FALSE)</f>
        <v>Materiais</v>
      </c>
    </row>
    <row r="15198" spans="1:12" x14ac:dyDescent="0.3">
      <c r="A15198" s="286" t="str">
        <f t="shared" si="474"/>
        <v>2020</v>
      </c>
      <c r="B15198" s="205" t="s">
        <v>679</v>
      </c>
      <c r="C15198" s="205" t="s">
        <v>680</v>
      </c>
      <c r="D15198" s="72" t="str">
        <f t="shared" si="475"/>
        <v>jan/2020</v>
      </c>
      <c r="E15198" s="206">
        <v>43857</v>
      </c>
      <c r="F15198" s="273">
        <v>407243</v>
      </c>
      <c r="G15198" s="205" t="s">
        <v>284</v>
      </c>
      <c r="H15198" s="274" t="s">
        <v>1027</v>
      </c>
      <c r="I15198" s="207" t="s">
        <v>242</v>
      </c>
      <c r="J15198" s="208">
        <v>-1008</v>
      </c>
      <c r="K15198" s="79" t="str">
        <f>IFERROR(IFERROR(VLOOKUP(I15198,'DE-PARA'!B:D,3,0),VLOOKUP(I15198,'DE-PARA'!C:D,2,0)),"NÃO ENCONTRADO")</f>
        <v>Materiais</v>
      </c>
      <c r="L15198" s="56" t="str">
        <f>VLOOKUP(K15198,'Base -Receita-Despesa'!$B:$AS,1,FALSE)</f>
        <v>Materiais</v>
      </c>
    </row>
    <row r="15199" spans="1:12" x14ac:dyDescent="0.3">
      <c r="A15199" s="286" t="str">
        <f t="shared" si="474"/>
        <v>2020</v>
      </c>
      <c r="B15199" s="205" t="s">
        <v>679</v>
      </c>
      <c r="C15199" s="205" t="s">
        <v>680</v>
      </c>
      <c r="D15199" s="72" t="str">
        <f t="shared" si="475"/>
        <v>jan/2020</v>
      </c>
      <c r="E15199" s="206">
        <v>43857</v>
      </c>
      <c r="F15199" s="273">
        <v>407245</v>
      </c>
      <c r="G15199" s="205" t="s">
        <v>284</v>
      </c>
      <c r="H15199" s="274" t="s">
        <v>1027</v>
      </c>
      <c r="I15199" s="207" t="s">
        <v>242</v>
      </c>
      <c r="J15199" s="208">
        <v>-1008</v>
      </c>
      <c r="K15199" s="79" t="str">
        <f>IFERROR(IFERROR(VLOOKUP(I15199,'DE-PARA'!B:D,3,0),VLOOKUP(I15199,'DE-PARA'!C:D,2,0)),"NÃO ENCONTRADO")</f>
        <v>Materiais</v>
      </c>
      <c r="L15199" s="56" t="str">
        <f>VLOOKUP(K15199,'Base -Receita-Despesa'!$B:$AS,1,FALSE)</f>
        <v>Materiais</v>
      </c>
    </row>
    <row r="15200" spans="1:12" x14ac:dyDescent="0.3">
      <c r="A15200" s="286" t="str">
        <f t="shared" si="474"/>
        <v>2020</v>
      </c>
      <c r="B15200" s="205" t="s">
        <v>679</v>
      </c>
      <c r="C15200" s="205" t="s">
        <v>680</v>
      </c>
      <c r="D15200" s="72" t="str">
        <f t="shared" si="475"/>
        <v>jan/2020</v>
      </c>
      <c r="E15200" s="206">
        <v>43857</v>
      </c>
      <c r="F15200" s="273">
        <v>407246</v>
      </c>
      <c r="G15200" s="205" t="s">
        <v>284</v>
      </c>
      <c r="H15200" s="274" t="s">
        <v>1027</v>
      </c>
      <c r="I15200" s="207" t="s">
        <v>242</v>
      </c>
      <c r="J15200" s="207">
        <v>-986.75</v>
      </c>
      <c r="K15200" s="79" t="str">
        <f>IFERROR(IFERROR(VLOOKUP(I15200,'DE-PARA'!B:D,3,0),VLOOKUP(I15200,'DE-PARA'!C:D,2,0)),"NÃO ENCONTRADO")</f>
        <v>Materiais</v>
      </c>
      <c r="L15200" s="56" t="str">
        <f>VLOOKUP(K15200,'Base -Receita-Despesa'!$B:$AS,1,FALSE)</f>
        <v>Materiais</v>
      </c>
    </row>
    <row r="15201" spans="1:12" x14ac:dyDescent="0.3">
      <c r="A15201" s="286" t="str">
        <f t="shared" si="474"/>
        <v>2020</v>
      </c>
      <c r="B15201" s="205" t="s">
        <v>679</v>
      </c>
      <c r="C15201" s="205" t="s">
        <v>680</v>
      </c>
      <c r="D15201" s="72" t="str">
        <f t="shared" si="475"/>
        <v>jan/2020</v>
      </c>
      <c r="E15201" s="206">
        <v>43857</v>
      </c>
      <c r="F15201" s="273">
        <v>407250</v>
      </c>
      <c r="G15201" s="205" t="s">
        <v>284</v>
      </c>
      <c r="H15201" s="274" t="s">
        <v>1027</v>
      </c>
      <c r="I15201" s="207" t="s">
        <v>242</v>
      </c>
      <c r="J15201" s="207">
        <v>-986.75</v>
      </c>
      <c r="K15201" s="79" t="str">
        <f>IFERROR(IFERROR(VLOOKUP(I15201,'DE-PARA'!B:D,3,0),VLOOKUP(I15201,'DE-PARA'!C:D,2,0)),"NÃO ENCONTRADO")</f>
        <v>Materiais</v>
      </c>
      <c r="L15201" s="56" t="str">
        <f>VLOOKUP(K15201,'Base -Receita-Despesa'!$B:$AS,1,FALSE)</f>
        <v>Materiais</v>
      </c>
    </row>
    <row r="15202" spans="1:12" x14ac:dyDescent="0.3">
      <c r="A15202" s="286" t="str">
        <f t="shared" si="474"/>
        <v>2020</v>
      </c>
      <c r="B15202" s="205" t="s">
        <v>679</v>
      </c>
      <c r="C15202" s="205" t="s">
        <v>680</v>
      </c>
      <c r="D15202" s="72" t="str">
        <f t="shared" si="475"/>
        <v>jan/2020</v>
      </c>
      <c r="E15202" s="206">
        <v>43857</v>
      </c>
      <c r="F15202" s="273">
        <v>407254</v>
      </c>
      <c r="G15202" s="205" t="s">
        <v>284</v>
      </c>
      <c r="H15202" s="274" t="s">
        <v>1027</v>
      </c>
      <c r="I15202" s="207" t="s">
        <v>242</v>
      </c>
      <c r="J15202" s="207">
        <v>-583.29999999999995</v>
      </c>
      <c r="K15202" s="79" t="str">
        <f>IFERROR(IFERROR(VLOOKUP(I15202,'DE-PARA'!B:D,3,0),VLOOKUP(I15202,'DE-PARA'!C:D,2,0)),"NÃO ENCONTRADO")</f>
        <v>Materiais</v>
      </c>
      <c r="L15202" s="56" t="str">
        <f>VLOOKUP(K15202,'Base -Receita-Despesa'!$B:$AS,1,FALSE)</f>
        <v>Materiais</v>
      </c>
    </row>
    <row r="15203" spans="1:12" x14ac:dyDescent="0.3">
      <c r="A15203" s="286" t="str">
        <f t="shared" si="474"/>
        <v>2020</v>
      </c>
      <c r="B15203" s="205" t="s">
        <v>679</v>
      </c>
      <c r="C15203" s="205" t="s">
        <v>680</v>
      </c>
      <c r="D15203" s="72" t="str">
        <f t="shared" si="475"/>
        <v>jan/2020</v>
      </c>
      <c r="E15203" s="206">
        <v>43857</v>
      </c>
      <c r="F15203" s="273">
        <v>407258</v>
      </c>
      <c r="G15203" s="205" t="s">
        <v>284</v>
      </c>
      <c r="H15203" s="274" t="s">
        <v>1027</v>
      </c>
      <c r="I15203" s="207" t="s">
        <v>242</v>
      </c>
      <c r="J15203" s="207">
        <v>-583.29999999999995</v>
      </c>
      <c r="K15203" s="79" t="str">
        <f>IFERROR(IFERROR(VLOOKUP(I15203,'DE-PARA'!B:D,3,0),VLOOKUP(I15203,'DE-PARA'!C:D,2,0)),"NÃO ENCONTRADO")</f>
        <v>Materiais</v>
      </c>
      <c r="L15203" s="56" t="str">
        <f>VLOOKUP(K15203,'Base -Receita-Despesa'!$B:$AS,1,FALSE)</f>
        <v>Materiais</v>
      </c>
    </row>
    <row r="15204" spans="1:12" x14ac:dyDescent="0.3">
      <c r="A15204" s="286" t="str">
        <f t="shared" si="474"/>
        <v>2020</v>
      </c>
      <c r="B15204" s="205" t="s">
        <v>679</v>
      </c>
      <c r="C15204" s="205" t="s">
        <v>680</v>
      </c>
      <c r="D15204" s="72" t="str">
        <f t="shared" si="475"/>
        <v>jan/2020</v>
      </c>
      <c r="E15204" s="206">
        <v>43857</v>
      </c>
      <c r="F15204" s="273">
        <v>407262</v>
      </c>
      <c r="G15204" s="205" t="s">
        <v>284</v>
      </c>
      <c r="H15204" s="274" t="s">
        <v>1027</v>
      </c>
      <c r="I15204" s="207" t="s">
        <v>242</v>
      </c>
      <c r="J15204" s="207">
        <v>-583.29999999999995</v>
      </c>
      <c r="K15204" s="79" t="str">
        <f>IFERROR(IFERROR(VLOOKUP(I15204,'DE-PARA'!B:D,3,0),VLOOKUP(I15204,'DE-PARA'!C:D,2,0)),"NÃO ENCONTRADO")</f>
        <v>Materiais</v>
      </c>
      <c r="L15204" s="56" t="str">
        <f>VLOOKUP(K15204,'Base -Receita-Despesa'!$B:$AS,1,FALSE)</f>
        <v>Materiais</v>
      </c>
    </row>
    <row r="15205" spans="1:12" x14ac:dyDescent="0.3">
      <c r="A15205" s="286" t="str">
        <f t="shared" si="474"/>
        <v>2020</v>
      </c>
      <c r="B15205" s="205" t="s">
        <v>679</v>
      </c>
      <c r="C15205" s="205" t="s">
        <v>680</v>
      </c>
      <c r="D15205" s="72" t="str">
        <f t="shared" si="475"/>
        <v>jan/2020</v>
      </c>
      <c r="E15205" s="206">
        <v>43857</v>
      </c>
      <c r="F15205" s="273">
        <v>407266</v>
      </c>
      <c r="G15205" s="205" t="s">
        <v>284</v>
      </c>
      <c r="H15205" s="274" t="s">
        <v>1027</v>
      </c>
      <c r="I15205" s="207" t="s">
        <v>242</v>
      </c>
      <c r="J15205" s="207">
        <v>-637.83000000000004</v>
      </c>
      <c r="K15205" s="79" t="str">
        <f>IFERROR(IFERROR(VLOOKUP(I15205,'DE-PARA'!B:D,3,0),VLOOKUP(I15205,'DE-PARA'!C:D,2,0)),"NÃO ENCONTRADO")</f>
        <v>Materiais</v>
      </c>
      <c r="L15205" s="56" t="str">
        <f>VLOOKUP(K15205,'Base -Receita-Despesa'!$B:$AS,1,FALSE)</f>
        <v>Materiais</v>
      </c>
    </row>
    <row r="15206" spans="1:12" x14ac:dyDescent="0.3">
      <c r="A15206" s="286" t="str">
        <f t="shared" si="474"/>
        <v>2020</v>
      </c>
      <c r="B15206" s="205" t="s">
        <v>679</v>
      </c>
      <c r="C15206" s="205" t="s">
        <v>680</v>
      </c>
      <c r="D15206" s="72" t="str">
        <f t="shared" si="475"/>
        <v>jan/2020</v>
      </c>
      <c r="E15206" s="206">
        <v>43857</v>
      </c>
      <c r="F15206" s="273">
        <v>407271</v>
      </c>
      <c r="G15206" s="205" t="s">
        <v>284</v>
      </c>
      <c r="H15206" s="274" t="s">
        <v>1027</v>
      </c>
      <c r="I15206" s="207" t="s">
        <v>242</v>
      </c>
      <c r="J15206" s="208">
        <v>-1018.93</v>
      </c>
      <c r="K15206" s="79" t="str">
        <f>IFERROR(IFERROR(VLOOKUP(I15206,'DE-PARA'!B:D,3,0),VLOOKUP(I15206,'DE-PARA'!C:D,2,0)),"NÃO ENCONTRADO")</f>
        <v>Materiais</v>
      </c>
      <c r="L15206" s="56" t="str">
        <f>VLOOKUP(K15206,'Base -Receita-Despesa'!$B:$AS,1,FALSE)</f>
        <v>Materiais</v>
      </c>
    </row>
    <row r="15207" spans="1:12" x14ac:dyDescent="0.3">
      <c r="A15207" s="286" t="str">
        <f t="shared" si="474"/>
        <v>2020</v>
      </c>
      <c r="B15207" s="205" t="s">
        <v>679</v>
      </c>
      <c r="C15207" s="205" t="s">
        <v>680</v>
      </c>
      <c r="D15207" s="72" t="str">
        <f t="shared" si="475"/>
        <v>jan/2020</v>
      </c>
      <c r="E15207" s="206">
        <v>43857</v>
      </c>
      <c r="F15207" s="273">
        <v>407280</v>
      </c>
      <c r="G15207" s="205" t="s">
        <v>284</v>
      </c>
      <c r="H15207" s="274" t="s">
        <v>1027</v>
      </c>
      <c r="I15207" s="207" t="s">
        <v>242</v>
      </c>
      <c r="J15207" s="207">
        <v>-463.14</v>
      </c>
      <c r="K15207" s="79" t="str">
        <f>IFERROR(IFERROR(VLOOKUP(I15207,'DE-PARA'!B:D,3,0),VLOOKUP(I15207,'DE-PARA'!C:D,2,0)),"NÃO ENCONTRADO")</f>
        <v>Materiais</v>
      </c>
      <c r="L15207" s="56" t="str">
        <f>VLOOKUP(K15207,'Base -Receita-Despesa'!$B:$AS,1,FALSE)</f>
        <v>Materiais</v>
      </c>
    </row>
    <row r="15208" spans="1:12" x14ac:dyDescent="0.3">
      <c r="A15208" s="286" t="str">
        <f t="shared" si="474"/>
        <v>2020</v>
      </c>
      <c r="B15208" s="205" t="s">
        <v>679</v>
      </c>
      <c r="C15208" s="205" t="s">
        <v>680</v>
      </c>
      <c r="D15208" s="72" t="str">
        <f t="shared" si="475"/>
        <v>jan/2020</v>
      </c>
      <c r="E15208" s="206">
        <v>43857</v>
      </c>
      <c r="F15208" s="273">
        <v>407284</v>
      </c>
      <c r="G15208" s="205" t="s">
        <v>284</v>
      </c>
      <c r="H15208" s="274" t="s">
        <v>1027</v>
      </c>
      <c r="I15208" s="207" t="s">
        <v>242</v>
      </c>
      <c r="J15208" s="207">
        <v>-547.79</v>
      </c>
      <c r="K15208" s="79" t="str">
        <f>IFERROR(IFERROR(VLOOKUP(I15208,'DE-PARA'!B:D,3,0),VLOOKUP(I15208,'DE-PARA'!C:D,2,0)),"NÃO ENCONTRADO")</f>
        <v>Materiais</v>
      </c>
      <c r="L15208" s="56" t="str">
        <f>VLOOKUP(K15208,'Base -Receita-Despesa'!$B:$AS,1,FALSE)</f>
        <v>Materiais</v>
      </c>
    </row>
    <row r="15209" spans="1:12" x14ac:dyDescent="0.3">
      <c r="A15209" s="286" t="str">
        <f t="shared" si="474"/>
        <v>2020</v>
      </c>
      <c r="B15209" s="205" t="s">
        <v>679</v>
      </c>
      <c r="C15209" s="205" t="s">
        <v>680</v>
      </c>
      <c r="D15209" s="72" t="str">
        <f t="shared" si="475"/>
        <v>jan/2020</v>
      </c>
      <c r="E15209" s="206">
        <v>43857</v>
      </c>
      <c r="F15209" s="273">
        <v>399826</v>
      </c>
      <c r="G15209" s="205" t="s">
        <v>284</v>
      </c>
      <c r="H15209" s="274" t="s">
        <v>1027</v>
      </c>
      <c r="I15209" s="207" t="s">
        <v>242</v>
      </c>
      <c r="J15209" s="207">
        <v>-330.86</v>
      </c>
      <c r="K15209" s="79" t="str">
        <f>IFERROR(IFERROR(VLOOKUP(I15209,'DE-PARA'!B:D,3,0),VLOOKUP(I15209,'DE-PARA'!C:D,2,0)),"NÃO ENCONTRADO")</f>
        <v>Materiais</v>
      </c>
      <c r="L15209" s="56" t="str">
        <f>VLOOKUP(K15209,'Base -Receita-Despesa'!$B:$AS,1,FALSE)</f>
        <v>Materiais</v>
      </c>
    </row>
    <row r="15210" spans="1:12" x14ac:dyDescent="0.3">
      <c r="A15210" s="286" t="str">
        <f t="shared" si="474"/>
        <v>2020</v>
      </c>
      <c r="B15210" s="205" t="s">
        <v>679</v>
      </c>
      <c r="C15210" s="205" t="s">
        <v>680</v>
      </c>
      <c r="D15210" s="72" t="str">
        <f t="shared" si="475"/>
        <v>jan/2020</v>
      </c>
      <c r="E15210" s="206">
        <v>43857</v>
      </c>
      <c r="F15210" s="273">
        <v>399827</v>
      </c>
      <c r="G15210" s="205" t="s">
        <v>284</v>
      </c>
      <c r="H15210" s="274" t="s">
        <v>1027</v>
      </c>
      <c r="I15210" s="207" t="s">
        <v>242</v>
      </c>
      <c r="J15210" s="207">
        <v>-553.24</v>
      </c>
      <c r="K15210" s="79" t="str">
        <f>IFERROR(IFERROR(VLOOKUP(I15210,'DE-PARA'!B:D,3,0),VLOOKUP(I15210,'DE-PARA'!C:D,2,0)),"NÃO ENCONTRADO")</f>
        <v>Materiais</v>
      </c>
      <c r="L15210" s="56" t="str">
        <f>VLOOKUP(K15210,'Base -Receita-Despesa'!$B:$AS,1,FALSE)</f>
        <v>Materiais</v>
      </c>
    </row>
    <row r="15211" spans="1:12" x14ac:dyDescent="0.3">
      <c r="A15211" s="286" t="str">
        <f t="shared" si="474"/>
        <v>2020</v>
      </c>
      <c r="B15211" s="205" t="s">
        <v>679</v>
      </c>
      <c r="C15211" s="205" t="s">
        <v>680</v>
      </c>
      <c r="D15211" s="72" t="str">
        <f t="shared" si="475"/>
        <v>jan/2020</v>
      </c>
      <c r="E15211" s="206">
        <v>43857</v>
      </c>
      <c r="F15211" s="273">
        <v>407943</v>
      </c>
      <c r="G15211" s="205" t="s">
        <v>284</v>
      </c>
      <c r="H15211" s="274" t="s">
        <v>1027</v>
      </c>
      <c r="I15211" s="207" t="s">
        <v>242</v>
      </c>
      <c r="J15211" s="207">
        <v>-313.10000000000002</v>
      </c>
      <c r="K15211" s="79" t="str">
        <f>IFERROR(IFERROR(VLOOKUP(I15211,'DE-PARA'!B:D,3,0),VLOOKUP(I15211,'DE-PARA'!C:D,2,0)),"NÃO ENCONTRADO")</f>
        <v>Materiais</v>
      </c>
      <c r="L15211" s="56" t="str">
        <f>VLOOKUP(K15211,'Base -Receita-Despesa'!$B:$AS,1,FALSE)</f>
        <v>Materiais</v>
      </c>
    </row>
    <row r="15212" spans="1:12" x14ac:dyDescent="0.3">
      <c r="A15212" s="286" t="str">
        <f t="shared" si="474"/>
        <v>2020</v>
      </c>
      <c r="B15212" s="205" t="s">
        <v>679</v>
      </c>
      <c r="C15212" s="205" t="s">
        <v>680</v>
      </c>
      <c r="D15212" s="72" t="str">
        <f t="shared" si="475"/>
        <v>jan/2020</v>
      </c>
      <c r="E15212" s="206">
        <v>43857</v>
      </c>
      <c r="F15212" s="273">
        <v>407974</v>
      </c>
      <c r="G15212" s="205" t="s">
        <v>284</v>
      </c>
      <c r="H15212" s="274" t="s">
        <v>1027</v>
      </c>
      <c r="I15212" s="207" t="s">
        <v>242</v>
      </c>
      <c r="J15212" s="207">
        <v>-583.29999999999995</v>
      </c>
      <c r="K15212" s="79" t="str">
        <f>IFERROR(IFERROR(VLOOKUP(I15212,'DE-PARA'!B:D,3,0),VLOOKUP(I15212,'DE-PARA'!C:D,2,0)),"NÃO ENCONTRADO")</f>
        <v>Materiais</v>
      </c>
      <c r="L15212" s="56" t="str">
        <f>VLOOKUP(K15212,'Base -Receita-Despesa'!$B:$AS,1,FALSE)</f>
        <v>Materiais</v>
      </c>
    </row>
    <row r="15213" spans="1:12" x14ac:dyDescent="0.3">
      <c r="A15213" s="286" t="str">
        <f t="shared" si="474"/>
        <v>2020</v>
      </c>
      <c r="B15213" s="205" t="s">
        <v>679</v>
      </c>
      <c r="C15213" s="205" t="s">
        <v>680</v>
      </c>
      <c r="D15213" s="72" t="str">
        <f t="shared" si="475"/>
        <v>jan/2020</v>
      </c>
      <c r="E15213" s="206">
        <v>43857</v>
      </c>
      <c r="F15213" s="273">
        <v>409288</v>
      </c>
      <c r="G15213" s="205" t="s">
        <v>284</v>
      </c>
      <c r="H15213" s="274" t="s">
        <v>1027</v>
      </c>
      <c r="I15213" s="207" t="s">
        <v>242</v>
      </c>
      <c r="J15213" s="207">
        <v>-583.29999999999995</v>
      </c>
      <c r="K15213" s="79" t="str">
        <f>IFERROR(IFERROR(VLOOKUP(I15213,'DE-PARA'!B:D,3,0),VLOOKUP(I15213,'DE-PARA'!C:D,2,0)),"NÃO ENCONTRADO")</f>
        <v>Materiais</v>
      </c>
      <c r="L15213" s="56" t="str">
        <f>VLOOKUP(K15213,'Base -Receita-Despesa'!$B:$AS,1,FALSE)</f>
        <v>Materiais</v>
      </c>
    </row>
    <row r="15214" spans="1:12" x14ac:dyDescent="0.3">
      <c r="A15214" s="286" t="str">
        <f t="shared" si="474"/>
        <v>2020</v>
      </c>
      <c r="B15214" s="205" t="s">
        <v>679</v>
      </c>
      <c r="C15214" s="205" t="s">
        <v>680</v>
      </c>
      <c r="D15214" s="72" t="str">
        <f t="shared" si="475"/>
        <v>jan/2020</v>
      </c>
      <c r="E15214" s="206">
        <v>43857</v>
      </c>
      <c r="F15214" s="273">
        <v>409292</v>
      </c>
      <c r="G15214" s="205" t="s">
        <v>284</v>
      </c>
      <c r="H15214" s="274" t="s">
        <v>1027</v>
      </c>
      <c r="I15214" s="207" t="s">
        <v>242</v>
      </c>
      <c r="J15214" s="207">
        <v>-293.39999999999998</v>
      </c>
      <c r="K15214" s="79" t="str">
        <f>IFERROR(IFERROR(VLOOKUP(I15214,'DE-PARA'!B:D,3,0),VLOOKUP(I15214,'DE-PARA'!C:D,2,0)),"NÃO ENCONTRADO")</f>
        <v>Materiais</v>
      </c>
      <c r="L15214" s="56" t="str">
        <f>VLOOKUP(K15214,'Base -Receita-Despesa'!$B:$AS,1,FALSE)</f>
        <v>Materiais</v>
      </c>
    </row>
    <row r="15215" spans="1:12" x14ac:dyDescent="0.3">
      <c r="A15215" s="286" t="str">
        <f t="shared" si="474"/>
        <v>2020</v>
      </c>
      <c r="B15215" s="205" t="s">
        <v>679</v>
      </c>
      <c r="C15215" s="205" t="s">
        <v>680</v>
      </c>
      <c r="D15215" s="72" t="str">
        <f t="shared" si="475"/>
        <v>jan/2020</v>
      </c>
      <c r="E15215" s="206">
        <v>43857</v>
      </c>
      <c r="F15215" s="273">
        <v>409316</v>
      </c>
      <c r="G15215" s="205" t="s">
        <v>284</v>
      </c>
      <c r="H15215" s="274" t="s">
        <v>1027</v>
      </c>
      <c r="I15215" s="207" t="s">
        <v>242</v>
      </c>
      <c r="J15215" s="207">
        <v>-553.24</v>
      </c>
      <c r="K15215" s="79" t="str">
        <f>IFERROR(IFERROR(VLOOKUP(I15215,'DE-PARA'!B:D,3,0),VLOOKUP(I15215,'DE-PARA'!C:D,2,0)),"NÃO ENCONTRADO")</f>
        <v>Materiais</v>
      </c>
      <c r="L15215" s="56" t="str">
        <f>VLOOKUP(K15215,'Base -Receita-Despesa'!$B:$AS,1,FALSE)</f>
        <v>Materiais</v>
      </c>
    </row>
    <row r="15216" spans="1:12" x14ac:dyDescent="0.3">
      <c r="A15216" s="286" t="str">
        <f t="shared" si="474"/>
        <v>2020</v>
      </c>
      <c r="B15216" s="205" t="s">
        <v>679</v>
      </c>
      <c r="C15216" s="205" t="s">
        <v>680</v>
      </c>
      <c r="D15216" s="72" t="str">
        <f t="shared" si="475"/>
        <v>jan/2020</v>
      </c>
      <c r="E15216" s="206">
        <v>43857</v>
      </c>
      <c r="F15216" s="273">
        <v>409317</v>
      </c>
      <c r="G15216" s="205" t="s">
        <v>284</v>
      </c>
      <c r="H15216" s="274" t="s">
        <v>1027</v>
      </c>
      <c r="I15216" s="207" t="s">
        <v>242</v>
      </c>
      <c r="J15216" s="207">
        <v>-277.88</v>
      </c>
      <c r="K15216" s="79" t="str">
        <f>IFERROR(IFERROR(VLOOKUP(I15216,'DE-PARA'!B:D,3,0),VLOOKUP(I15216,'DE-PARA'!C:D,2,0)),"NÃO ENCONTRADO")</f>
        <v>Materiais</v>
      </c>
      <c r="L15216" s="56" t="str">
        <f>VLOOKUP(K15216,'Base -Receita-Despesa'!$B:$AS,1,FALSE)</f>
        <v>Materiais</v>
      </c>
    </row>
    <row r="15217" spans="1:12" x14ac:dyDescent="0.3">
      <c r="A15217" s="286" t="str">
        <f t="shared" si="474"/>
        <v>2020</v>
      </c>
      <c r="B15217" s="205" t="s">
        <v>679</v>
      </c>
      <c r="C15217" s="205" t="s">
        <v>680</v>
      </c>
      <c r="D15217" s="72" t="str">
        <f t="shared" si="475"/>
        <v>jan/2020</v>
      </c>
      <c r="E15217" s="206">
        <v>43857</v>
      </c>
      <c r="F15217" s="273">
        <v>409318</v>
      </c>
      <c r="G15217" s="205" t="s">
        <v>284</v>
      </c>
      <c r="H15217" s="274" t="s">
        <v>1027</v>
      </c>
      <c r="I15217" s="207" t="s">
        <v>242</v>
      </c>
      <c r="J15217" s="207">
        <v>-185.26</v>
      </c>
      <c r="K15217" s="79" t="str">
        <f>IFERROR(IFERROR(VLOOKUP(I15217,'DE-PARA'!B:D,3,0),VLOOKUP(I15217,'DE-PARA'!C:D,2,0)),"NÃO ENCONTRADO")</f>
        <v>Materiais</v>
      </c>
      <c r="L15217" s="56" t="str">
        <f>VLOOKUP(K15217,'Base -Receita-Despesa'!$B:$AS,1,FALSE)</f>
        <v>Materiais</v>
      </c>
    </row>
    <row r="15218" spans="1:12" x14ac:dyDescent="0.3">
      <c r="A15218" s="286" t="str">
        <f t="shared" si="474"/>
        <v>2020</v>
      </c>
      <c r="B15218" s="205" t="s">
        <v>679</v>
      </c>
      <c r="C15218" s="205" t="s">
        <v>680</v>
      </c>
      <c r="D15218" s="72" t="str">
        <f t="shared" si="475"/>
        <v>jan/2020</v>
      </c>
      <c r="E15218" s="206">
        <v>43857</v>
      </c>
      <c r="F15218" s="273">
        <v>409319</v>
      </c>
      <c r="G15218" s="205" t="s">
        <v>284</v>
      </c>
      <c r="H15218" s="274" t="s">
        <v>1027</v>
      </c>
      <c r="I15218" s="207" t="s">
        <v>242</v>
      </c>
      <c r="J15218" s="207">
        <v>-92.63</v>
      </c>
      <c r="K15218" s="79" t="str">
        <f>IFERROR(IFERROR(VLOOKUP(I15218,'DE-PARA'!B:D,3,0),VLOOKUP(I15218,'DE-PARA'!C:D,2,0)),"NÃO ENCONTRADO")</f>
        <v>Materiais</v>
      </c>
      <c r="L15218" s="56" t="str">
        <f>VLOOKUP(K15218,'Base -Receita-Despesa'!$B:$AS,1,FALSE)</f>
        <v>Materiais</v>
      </c>
    </row>
    <row r="15219" spans="1:12" x14ac:dyDescent="0.3">
      <c r="A15219" s="286" t="str">
        <f t="shared" si="474"/>
        <v>2020</v>
      </c>
      <c r="B15219" s="205" t="s">
        <v>679</v>
      </c>
      <c r="C15219" s="205" t="s">
        <v>680</v>
      </c>
      <c r="D15219" s="72" t="str">
        <f t="shared" si="475"/>
        <v>jan/2020</v>
      </c>
      <c r="E15219" s="206">
        <v>43857</v>
      </c>
      <c r="F15219" s="273">
        <v>409320</v>
      </c>
      <c r="G15219" s="205" t="s">
        <v>284</v>
      </c>
      <c r="H15219" s="274" t="s">
        <v>1027</v>
      </c>
      <c r="I15219" s="207" t="s">
        <v>242</v>
      </c>
      <c r="J15219" s="207">
        <v>-177.84</v>
      </c>
      <c r="K15219" s="79" t="str">
        <f>IFERROR(IFERROR(VLOOKUP(I15219,'DE-PARA'!B:D,3,0),VLOOKUP(I15219,'DE-PARA'!C:D,2,0)),"NÃO ENCONTRADO")</f>
        <v>Materiais</v>
      </c>
      <c r="L15219" s="56" t="str">
        <f>VLOOKUP(K15219,'Base -Receita-Despesa'!$B:$AS,1,FALSE)</f>
        <v>Materiais</v>
      </c>
    </row>
    <row r="15220" spans="1:12" x14ac:dyDescent="0.3">
      <c r="A15220" s="286" t="str">
        <f t="shared" si="474"/>
        <v>2020</v>
      </c>
      <c r="B15220" s="205" t="s">
        <v>679</v>
      </c>
      <c r="C15220" s="205" t="s">
        <v>680</v>
      </c>
      <c r="D15220" s="72" t="str">
        <f t="shared" si="475"/>
        <v>jan/2020</v>
      </c>
      <c r="E15220" s="206">
        <v>43857</v>
      </c>
      <c r="F15220" s="273">
        <v>409331</v>
      </c>
      <c r="G15220" s="205" t="s">
        <v>284</v>
      </c>
      <c r="H15220" s="274" t="s">
        <v>1027</v>
      </c>
      <c r="I15220" s="207" t="s">
        <v>242</v>
      </c>
      <c r="J15220" s="208">
        <v>-1047.51</v>
      </c>
      <c r="K15220" s="79" t="str">
        <f>IFERROR(IFERROR(VLOOKUP(I15220,'DE-PARA'!B:D,3,0),VLOOKUP(I15220,'DE-PARA'!C:D,2,0)),"NÃO ENCONTRADO")</f>
        <v>Materiais</v>
      </c>
      <c r="L15220" s="56" t="str">
        <f>VLOOKUP(K15220,'Base -Receita-Despesa'!$B:$AS,1,FALSE)</f>
        <v>Materiais</v>
      </c>
    </row>
    <row r="15221" spans="1:12" x14ac:dyDescent="0.3">
      <c r="A15221" s="286" t="str">
        <f t="shared" si="474"/>
        <v>2020</v>
      </c>
      <c r="B15221" s="205" t="s">
        <v>679</v>
      </c>
      <c r="C15221" s="205" t="s">
        <v>680</v>
      </c>
      <c r="D15221" s="72" t="str">
        <f t="shared" si="475"/>
        <v>jan/2020</v>
      </c>
      <c r="E15221" s="206">
        <v>43857</v>
      </c>
      <c r="F15221" s="273">
        <v>409332</v>
      </c>
      <c r="G15221" s="205" t="s">
        <v>284</v>
      </c>
      <c r="H15221" s="274" t="s">
        <v>1027</v>
      </c>
      <c r="I15221" s="207" t="s">
        <v>242</v>
      </c>
      <c r="J15221" s="207">
        <v>-165.43</v>
      </c>
      <c r="K15221" s="79" t="str">
        <f>IFERROR(IFERROR(VLOOKUP(I15221,'DE-PARA'!B:D,3,0),VLOOKUP(I15221,'DE-PARA'!C:D,2,0)),"NÃO ENCONTRADO")</f>
        <v>Materiais</v>
      </c>
      <c r="L15221" s="56" t="str">
        <f>VLOOKUP(K15221,'Base -Receita-Despesa'!$B:$AS,1,FALSE)</f>
        <v>Materiais</v>
      </c>
    </row>
    <row r="15222" spans="1:12" x14ac:dyDescent="0.3">
      <c r="A15222" s="286" t="str">
        <f t="shared" si="474"/>
        <v>2020</v>
      </c>
      <c r="B15222" s="205" t="s">
        <v>679</v>
      </c>
      <c r="C15222" s="205" t="s">
        <v>680</v>
      </c>
      <c r="D15222" s="72" t="str">
        <f t="shared" si="475"/>
        <v>jan/2020</v>
      </c>
      <c r="E15222" s="206">
        <v>43857</v>
      </c>
      <c r="F15222" s="273">
        <v>409381</v>
      </c>
      <c r="G15222" s="205" t="s">
        <v>284</v>
      </c>
      <c r="H15222" s="274" t="s">
        <v>1027</v>
      </c>
      <c r="I15222" s="207" t="s">
        <v>242</v>
      </c>
      <c r="J15222" s="207">
        <v>-253.93</v>
      </c>
      <c r="K15222" s="79" t="str">
        <f>IFERROR(IFERROR(VLOOKUP(I15222,'DE-PARA'!B:D,3,0),VLOOKUP(I15222,'DE-PARA'!C:D,2,0)),"NÃO ENCONTRADO")</f>
        <v>Materiais</v>
      </c>
      <c r="L15222" s="56" t="str">
        <f>VLOOKUP(K15222,'Base -Receita-Despesa'!$B:$AS,1,FALSE)</f>
        <v>Materiais</v>
      </c>
    </row>
    <row r="15223" spans="1:12" x14ac:dyDescent="0.3">
      <c r="A15223" s="286" t="str">
        <f t="shared" ref="A15223:A15286" si="476">IF(K15223="NÃO ENCONTRADO",0,RIGHT(D15223,4))</f>
        <v>2020</v>
      </c>
      <c r="B15223" s="205" t="s">
        <v>679</v>
      </c>
      <c r="C15223" s="205" t="s">
        <v>680</v>
      </c>
      <c r="D15223" s="72" t="str">
        <f t="shared" si="475"/>
        <v>jan/2020</v>
      </c>
      <c r="E15223" s="206">
        <v>43857</v>
      </c>
      <c r="F15223" s="273">
        <v>409400</v>
      </c>
      <c r="G15223" s="205" t="s">
        <v>284</v>
      </c>
      <c r="H15223" s="274" t="s">
        <v>1027</v>
      </c>
      <c r="I15223" s="207" t="s">
        <v>242</v>
      </c>
      <c r="J15223" s="208">
        <v>-1003</v>
      </c>
      <c r="K15223" s="79" t="str">
        <f>IFERROR(IFERROR(VLOOKUP(I15223,'DE-PARA'!B:D,3,0),VLOOKUP(I15223,'DE-PARA'!C:D,2,0)),"NÃO ENCONTRADO")</f>
        <v>Materiais</v>
      </c>
      <c r="L15223" s="56" t="str">
        <f>VLOOKUP(K15223,'Base -Receita-Despesa'!$B:$AS,1,FALSE)</f>
        <v>Materiais</v>
      </c>
    </row>
    <row r="15224" spans="1:12" x14ac:dyDescent="0.3">
      <c r="A15224" s="286" t="str">
        <f t="shared" si="476"/>
        <v>2020</v>
      </c>
      <c r="B15224" s="205" t="s">
        <v>679</v>
      </c>
      <c r="C15224" s="205" t="s">
        <v>680</v>
      </c>
      <c r="D15224" s="72" t="str">
        <f t="shared" si="475"/>
        <v>jan/2020</v>
      </c>
      <c r="E15224" s="206">
        <v>43857</v>
      </c>
      <c r="F15224" s="273">
        <v>409406</v>
      </c>
      <c r="G15224" s="205" t="s">
        <v>284</v>
      </c>
      <c r="H15224" s="274" t="s">
        <v>1027</v>
      </c>
      <c r="I15224" s="207" t="s">
        <v>242</v>
      </c>
      <c r="J15224" s="207">
        <v>-876.5</v>
      </c>
      <c r="K15224" s="79" t="str">
        <f>IFERROR(IFERROR(VLOOKUP(I15224,'DE-PARA'!B:D,3,0),VLOOKUP(I15224,'DE-PARA'!C:D,2,0)),"NÃO ENCONTRADO")</f>
        <v>Materiais</v>
      </c>
      <c r="L15224" s="56" t="str">
        <f>VLOOKUP(K15224,'Base -Receita-Despesa'!$B:$AS,1,FALSE)</f>
        <v>Materiais</v>
      </c>
    </row>
    <row r="15225" spans="1:12" x14ac:dyDescent="0.3">
      <c r="A15225" s="286" t="str">
        <f t="shared" si="476"/>
        <v>2020</v>
      </c>
      <c r="B15225" s="205" t="s">
        <v>679</v>
      </c>
      <c r="C15225" s="205" t="s">
        <v>680</v>
      </c>
      <c r="D15225" s="72" t="str">
        <f t="shared" si="475"/>
        <v>jan/2020</v>
      </c>
      <c r="E15225" s="206">
        <v>43857</v>
      </c>
      <c r="F15225" s="273">
        <v>409468</v>
      </c>
      <c r="G15225" s="205" t="s">
        <v>284</v>
      </c>
      <c r="H15225" s="274" t="s">
        <v>1027</v>
      </c>
      <c r="I15225" s="207" t="s">
        <v>242</v>
      </c>
      <c r="J15225" s="207">
        <v>-553.24</v>
      </c>
      <c r="K15225" s="79" t="str">
        <f>IFERROR(IFERROR(VLOOKUP(I15225,'DE-PARA'!B:D,3,0),VLOOKUP(I15225,'DE-PARA'!C:D,2,0)),"NÃO ENCONTRADO")</f>
        <v>Materiais</v>
      </c>
      <c r="L15225" s="56" t="str">
        <f>VLOOKUP(K15225,'Base -Receita-Despesa'!$B:$AS,1,FALSE)</f>
        <v>Materiais</v>
      </c>
    </row>
    <row r="15226" spans="1:12" x14ac:dyDescent="0.3">
      <c r="A15226" s="286" t="str">
        <f t="shared" si="476"/>
        <v>2020</v>
      </c>
      <c r="B15226" s="205" t="s">
        <v>679</v>
      </c>
      <c r="C15226" s="205" t="s">
        <v>680</v>
      </c>
      <c r="D15226" s="72" t="str">
        <f t="shared" si="475"/>
        <v>jan/2020</v>
      </c>
      <c r="E15226" s="206">
        <v>43857</v>
      </c>
      <c r="F15226" s="273">
        <v>409471</v>
      </c>
      <c r="G15226" s="205" t="s">
        <v>284</v>
      </c>
      <c r="H15226" s="274" t="s">
        <v>1027</v>
      </c>
      <c r="I15226" s="207" t="s">
        <v>242</v>
      </c>
      <c r="J15226" s="207">
        <v>-651.26</v>
      </c>
      <c r="K15226" s="79" t="str">
        <f>IFERROR(IFERROR(VLOOKUP(I15226,'DE-PARA'!B:D,3,0),VLOOKUP(I15226,'DE-PARA'!C:D,2,0)),"NÃO ENCONTRADO")</f>
        <v>Materiais</v>
      </c>
      <c r="L15226" s="56" t="str">
        <f>VLOOKUP(K15226,'Base -Receita-Despesa'!$B:$AS,1,FALSE)</f>
        <v>Materiais</v>
      </c>
    </row>
    <row r="15227" spans="1:12" x14ac:dyDescent="0.3">
      <c r="A15227" s="286" t="str">
        <f t="shared" si="476"/>
        <v>2020</v>
      </c>
      <c r="B15227" s="205" t="s">
        <v>679</v>
      </c>
      <c r="C15227" s="205" t="s">
        <v>680</v>
      </c>
      <c r="D15227" s="72" t="str">
        <f t="shared" si="475"/>
        <v>jan/2020</v>
      </c>
      <c r="E15227" s="206">
        <v>43857</v>
      </c>
      <c r="F15227" s="273">
        <v>409476</v>
      </c>
      <c r="G15227" s="205" t="s">
        <v>284</v>
      </c>
      <c r="H15227" s="274" t="s">
        <v>1027</v>
      </c>
      <c r="I15227" s="207" t="s">
        <v>242</v>
      </c>
      <c r="J15227" s="207">
        <v>-618.17999999999995</v>
      </c>
      <c r="K15227" s="79" t="str">
        <f>IFERROR(IFERROR(VLOOKUP(I15227,'DE-PARA'!B:D,3,0),VLOOKUP(I15227,'DE-PARA'!C:D,2,0)),"NÃO ENCONTRADO")</f>
        <v>Materiais</v>
      </c>
      <c r="L15227" s="56" t="str">
        <f>VLOOKUP(K15227,'Base -Receita-Despesa'!$B:$AS,1,FALSE)</f>
        <v>Materiais</v>
      </c>
    </row>
    <row r="15228" spans="1:12" x14ac:dyDescent="0.3">
      <c r="A15228" s="286" t="str">
        <f t="shared" si="476"/>
        <v>2020</v>
      </c>
      <c r="B15228" s="205" t="s">
        <v>679</v>
      </c>
      <c r="C15228" s="205" t="s">
        <v>680</v>
      </c>
      <c r="D15228" s="72" t="str">
        <f t="shared" si="475"/>
        <v>jan/2020</v>
      </c>
      <c r="E15228" s="206">
        <v>43857</v>
      </c>
      <c r="F15228" s="273">
        <v>409677</v>
      </c>
      <c r="G15228" s="205" t="s">
        <v>284</v>
      </c>
      <c r="H15228" s="274" t="s">
        <v>1027</v>
      </c>
      <c r="I15228" s="207" t="s">
        <v>242</v>
      </c>
      <c r="J15228" s="207">
        <v>-583.29999999999995</v>
      </c>
      <c r="K15228" s="79" t="str">
        <f>IFERROR(IFERROR(VLOOKUP(I15228,'DE-PARA'!B:D,3,0),VLOOKUP(I15228,'DE-PARA'!C:D,2,0)),"NÃO ENCONTRADO")</f>
        <v>Materiais</v>
      </c>
      <c r="L15228" s="56" t="str">
        <f>VLOOKUP(K15228,'Base -Receita-Despesa'!$B:$AS,1,FALSE)</f>
        <v>Materiais</v>
      </c>
    </row>
    <row r="15229" spans="1:12" x14ac:dyDescent="0.3">
      <c r="A15229" s="286" t="str">
        <f t="shared" si="476"/>
        <v>2020</v>
      </c>
      <c r="B15229" s="205" t="s">
        <v>679</v>
      </c>
      <c r="C15229" s="205" t="s">
        <v>680</v>
      </c>
      <c r="D15229" s="72" t="str">
        <f t="shared" si="475"/>
        <v>jan/2020</v>
      </c>
      <c r="E15229" s="206">
        <v>43857</v>
      </c>
      <c r="F15229" s="273">
        <v>409678</v>
      </c>
      <c r="G15229" s="205" t="s">
        <v>284</v>
      </c>
      <c r="H15229" s="274" t="s">
        <v>1027</v>
      </c>
      <c r="I15229" s="207" t="s">
        <v>242</v>
      </c>
      <c r="J15229" s="207">
        <v>-583.29999999999995</v>
      </c>
      <c r="K15229" s="79" t="str">
        <f>IFERROR(IFERROR(VLOOKUP(I15229,'DE-PARA'!B:D,3,0),VLOOKUP(I15229,'DE-PARA'!C:D,2,0)),"NÃO ENCONTRADO")</f>
        <v>Materiais</v>
      </c>
      <c r="L15229" s="56" t="str">
        <f>VLOOKUP(K15229,'Base -Receita-Despesa'!$B:$AS,1,FALSE)</f>
        <v>Materiais</v>
      </c>
    </row>
    <row r="15230" spans="1:12" x14ac:dyDescent="0.3">
      <c r="A15230" s="286" t="str">
        <f t="shared" si="476"/>
        <v>2020</v>
      </c>
      <c r="B15230" s="205" t="s">
        <v>679</v>
      </c>
      <c r="C15230" s="205" t="s">
        <v>680</v>
      </c>
      <c r="D15230" s="72" t="str">
        <f t="shared" si="475"/>
        <v>jan/2020</v>
      </c>
      <c r="E15230" s="206">
        <v>43857</v>
      </c>
      <c r="F15230" s="273">
        <v>409698</v>
      </c>
      <c r="G15230" s="205" t="s">
        <v>284</v>
      </c>
      <c r="H15230" s="274" t="s">
        <v>1027</v>
      </c>
      <c r="I15230" s="207" t="s">
        <v>242</v>
      </c>
      <c r="J15230" s="207">
        <v>-583.29999999999995</v>
      </c>
      <c r="K15230" s="79" t="str">
        <f>IFERROR(IFERROR(VLOOKUP(I15230,'DE-PARA'!B:D,3,0),VLOOKUP(I15230,'DE-PARA'!C:D,2,0)),"NÃO ENCONTRADO")</f>
        <v>Materiais</v>
      </c>
      <c r="L15230" s="56" t="str">
        <f>VLOOKUP(K15230,'Base -Receita-Despesa'!$B:$AS,1,FALSE)</f>
        <v>Materiais</v>
      </c>
    </row>
    <row r="15231" spans="1:12" x14ac:dyDescent="0.3">
      <c r="A15231" s="286" t="str">
        <f t="shared" si="476"/>
        <v>2020</v>
      </c>
      <c r="B15231" s="205" t="s">
        <v>679</v>
      </c>
      <c r="C15231" s="205" t="s">
        <v>680</v>
      </c>
      <c r="D15231" s="72" t="str">
        <f t="shared" si="475"/>
        <v>jan/2020</v>
      </c>
      <c r="E15231" s="206">
        <v>43857</v>
      </c>
      <c r="F15231" s="273">
        <v>409702</v>
      </c>
      <c r="G15231" s="205" t="s">
        <v>284</v>
      </c>
      <c r="H15231" s="274" t="s">
        <v>1027</v>
      </c>
      <c r="I15231" s="207" t="s">
        <v>242</v>
      </c>
      <c r="J15231" s="207">
        <v>-505.49</v>
      </c>
      <c r="K15231" s="79" t="str">
        <f>IFERROR(IFERROR(VLOOKUP(I15231,'DE-PARA'!B:D,3,0),VLOOKUP(I15231,'DE-PARA'!C:D,2,0)),"NÃO ENCONTRADO")</f>
        <v>Materiais</v>
      </c>
      <c r="L15231" s="56" t="str">
        <f>VLOOKUP(K15231,'Base -Receita-Despesa'!$B:$AS,1,FALSE)</f>
        <v>Materiais</v>
      </c>
    </row>
    <row r="15232" spans="1:12" x14ac:dyDescent="0.3">
      <c r="A15232" s="286" t="str">
        <f t="shared" si="476"/>
        <v>2020</v>
      </c>
      <c r="B15232" s="205" t="s">
        <v>679</v>
      </c>
      <c r="C15232" s="205" t="s">
        <v>680</v>
      </c>
      <c r="D15232" s="72" t="str">
        <f t="shared" si="475"/>
        <v>jan/2020</v>
      </c>
      <c r="E15232" s="206">
        <v>43857</v>
      </c>
      <c r="F15232" s="273">
        <v>409708</v>
      </c>
      <c r="G15232" s="205" t="s">
        <v>284</v>
      </c>
      <c r="H15232" s="274" t="s">
        <v>1027</v>
      </c>
      <c r="I15232" s="207" t="s">
        <v>242</v>
      </c>
      <c r="J15232" s="207">
        <v>-293.39999999999998</v>
      </c>
      <c r="K15232" s="79" t="str">
        <f>IFERROR(IFERROR(VLOOKUP(I15232,'DE-PARA'!B:D,3,0),VLOOKUP(I15232,'DE-PARA'!C:D,2,0)),"NÃO ENCONTRADO")</f>
        <v>Materiais</v>
      </c>
      <c r="L15232" s="56" t="str">
        <f>VLOOKUP(K15232,'Base -Receita-Despesa'!$B:$AS,1,FALSE)</f>
        <v>Materiais</v>
      </c>
    </row>
    <row r="15233" spans="1:12" x14ac:dyDescent="0.3">
      <c r="A15233" s="286" t="str">
        <f t="shared" si="476"/>
        <v>2020</v>
      </c>
      <c r="B15233" s="205" t="s">
        <v>679</v>
      </c>
      <c r="C15233" s="205" t="s">
        <v>680</v>
      </c>
      <c r="D15233" s="72" t="str">
        <f t="shared" si="475"/>
        <v>jan/2020</v>
      </c>
      <c r="E15233" s="206">
        <v>43857</v>
      </c>
      <c r="F15233" s="273">
        <v>409713</v>
      </c>
      <c r="G15233" s="205" t="s">
        <v>284</v>
      </c>
      <c r="H15233" s="274" t="s">
        <v>1027</v>
      </c>
      <c r="I15233" s="207" t="s">
        <v>242</v>
      </c>
      <c r="J15233" s="207">
        <v>-583.29999999999995</v>
      </c>
      <c r="K15233" s="79" t="str">
        <f>IFERROR(IFERROR(VLOOKUP(I15233,'DE-PARA'!B:D,3,0),VLOOKUP(I15233,'DE-PARA'!C:D,2,0)),"NÃO ENCONTRADO")</f>
        <v>Materiais</v>
      </c>
      <c r="L15233" s="56" t="str">
        <f>VLOOKUP(K15233,'Base -Receita-Despesa'!$B:$AS,1,FALSE)</f>
        <v>Materiais</v>
      </c>
    </row>
    <row r="15234" spans="1:12" x14ac:dyDescent="0.3">
      <c r="A15234" s="286" t="str">
        <f t="shared" si="476"/>
        <v>2020</v>
      </c>
      <c r="B15234" s="205" t="s">
        <v>679</v>
      </c>
      <c r="C15234" s="205" t="s">
        <v>680</v>
      </c>
      <c r="D15234" s="72" t="str">
        <f t="shared" si="475"/>
        <v>jan/2020</v>
      </c>
      <c r="E15234" s="206">
        <v>43857</v>
      </c>
      <c r="F15234" s="273">
        <v>409716</v>
      </c>
      <c r="G15234" s="205" t="s">
        <v>284</v>
      </c>
      <c r="H15234" s="274" t="s">
        <v>1027</v>
      </c>
      <c r="I15234" s="207" t="s">
        <v>242</v>
      </c>
      <c r="J15234" s="208">
        <v>-1215.94</v>
      </c>
      <c r="K15234" s="79" t="str">
        <f>IFERROR(IFERROR(VLOOKUP(I15234,'DE-PARA'!B:D,3,0),VLOOKUP(I15234,'DE-PARA'!C:D,2,0)),"NÃO ENCONTRADO")</f>
        <v>Materiais</v>
      </c>
      <c r="L15234" s="56" t="str">
        <f>VLOOKUP(K15234,'Base -Receita-Despesa'!$B:$AS,1,FALSE)</f>
        <v>Materiais</v>
      </c>
    </row>
    <row r="15235" spans="1:12" x14ac:dyDescent="0.3">
      <c r="A15235" s="286" t="str">
        <f t="shared" si="476"/>
        <v>2020</v>
      </c>
      <c r="B15235" s="205" t="s">
        <v>679</v>
      </c>
      <c r="C15235" s="205" t="s">
        <v>680</v>
      </c>
      <c r="D15235" s="72" t="str">
        <f t="shared" si="475"/>
        <v>jan/2020</v>
      </c>
      <c r="E15235" s="206">
        <v>43857</v>
      </c>
      <c r="F15235" s="273">
        <v>409981</v>
      </c>
      <c r="G15235" s="205" t="s">
        <v>284</v>
      </c>
      <c r="H15235" s="274" t="s">
        <v>1027</v>
      </c>
      <c r="I15235" s="207" t="s">
        <v>242</v>
      </c>
      <c r="J15235" s="207">
        <v>-293.39999999999998</v>
      </c>
      <c r="K15235" s="79" t="str">
        <f>IFERROR(IFERROR(VLOOKUP(I15235,'DE-PARA'!B:D,3,0),VLOOKUP(I15235,'DE-PARA'!C:D,2,0)),"NÃO ENCONTRADO")</f>
        <v>Materiais</v>
      </c>
      <c r="L15235" s="56" t="str">
        <f>VLOOKUP(K15235,'Base -Receita-Despesa'!$B:$AS,1,FALSE)</f>
        <v>Materiais</v>
      </c>
    </row>
    <row r="15236" spans="1:12" x14ac:dyDescent="0.3">
      <c r="A15236" s="286" t="str">
        <f t="shared" si="476"/>
        <v>2020</v>
      </c>
      <c r="B15236" s="205" t="s">
        <v>679</v>
      </c>
      <c r="C15236" s="205" t="s">
        <v>680</v>
      </c>
      <c r="D15236" s="72" t="str">
        <f t="shared" ref="D15236:D15299" si="477">TEXT(E15236,"mmm/aaaa")</f>
        <v>jan/2020</v>
      </c>
      <c r="E15236" s="206">
        <v>43857</v>
      </c>
      <c r="F15236" s="273">
        <v>410396</v>
      </c>
      <c r="G15236" s="205" t="s">
        <v>284</v>
      </c>
      <c r="H15236" s="274" t="s">
        <v>1027</v>
      </c>
      <c r="I15236" s="207" t="s">
        <v>242</v>
      </c>
      <c r="J15236" s="207">
        <v>-133.56</v>
      </c>
      <c r="K15236" s="79" t="str">
        <f>IFERROR(IFERROR(VLOOKUP(I15236,'DE-PARA'!B:D,3,0),VLOOKUP(I15236,'DE-PARA'!C:D,2,0)),"NÃO ENCONTRADO")</f>
        <v>Materiais</v>
      </c>
      <c r="L15236" s="56" t="str">
        <f>VLOOKUP(K15236,'Base -Receita-Despesa'!$B:$AS,1,FALSE)</f>
        <v>Materiais</v>
      </c>
    </row>
    <row r="15237" spans="1:12" x14ac:dyDescent="0.3">
      <c r="A15237" s="286" t="str">
        <f t="shared" si="476"/>
        <v>2020</v>
      </c>
      <c r="B15237" s="205" t="s">
        <v>679</v>
      </c>
      <c r="C15237" s="205" t="s">
        <v>680</v>
      </c>
      <c r="D15237" s="72" t="str">
        <f t="shared" si="477"/>
        <v>jan/2020</v>
      </c>
      <c r="E15237" s="206">
        <v>43857</v>
      </c>
      <c r="F15237" s="273">
        <v>410397</v>
      </c>
      <c r="G15237" s="205" t="s">
        <v>284</v>
      </c>
      <c r="H15237" s="274" t="s">
        <v>1027</v>
      </c>
      <c r="I15237" s="207" t="s">
        <v>242</v>
      </c>
      <c r="J15237" s="207">
        <v>-986.75</v>
      </c>
      <c r="K15237" s="79" t="str">
        <f>IFERROR(IFERROR(VLOOKUP(I15237,'DE-PARA'!B:D,3,0),VLOOKUP(I15237,'DE-PARA'!C:D,2,0)),"NÃO ENCONTRADO")</f>
        <v>Materiais</v>
      </c>
      <c r="L15237" s="56" t="str">
        <f>VLOOKUP(K15237,'Base -Receita-Despesa'!$B:$AS,1,FALSE)</f>
        <v>Materiais</v>
      </c>
    </row>
    <row r="15238" spans="1:12" x14ac:dyDescent="0.3">
      <c r="A15238" s="286" t="str">
        <f t="shared" si="476"/>
        <v>2020</v>
      </c>
      <c r="B15238" s="205" t="s">
        <v>679</v>
      </c>
      <c r="C15238" s="205" t="s">
        <v>680</v>
      </c>
      <c r="D15238" s="72" t="str">
        <f t="shared" si="477"/>
        <v>jan/2020</v>
      </c>
      <c r="E15238" s="206">
        <v>43857</v>
      </c>
      <c r="F15238" s="273">
        <v>410399</v>
      </c>
      <c r="G15238" s="205" t="s">
        <v>284</v>
      </c>
      <c r="H15238" s="274" t="s">
        <v>1027</v>
      </c>
      <c r="I15238" s="207" t="s">
        <v>242</v>
      </c>
      <c r="J15238" s="207">
        <v>-133.56</v>
      </c>
      <c r="K15238" s="79" t="str">
        <f>IFERROR(IFERROR(VLOOKUP(I15238,'DE-PARA'!B:D,3,0),VLOOKUP(I15238,'DE-PARA'!C:D,2,0)),"NÃO ENCONTRADO")</f>
        <v>Materiais</v>
      </c>
      <c r="L15238" s="56" t="str">
        <f>VLOOKUP(K15238,'Base -Receita-Despesa'!$B:$AS,1,FALSE)</f>
        <v>Materiais</v>
      </c>
    </row>
    <row r="15239" spans="1:12" x14ac:dyDescent="0.3">
      <c r="A15239" s="286" t="str">
        <f t="shared" si="476"/>
        <v>2020</v>
      </c>
      <c r="B15239" s="205" t="s">
        <v>679</v>
      </c>
      <c r="C15239" s="205" t="s">
        <v>680</v>
      </c>
      <c r="D15239" s="72" t="str">
        <f t="shared" si="477"/>
        <v>jan/2020</v>
      </c>
      <c r="E15239" s="206">
        <v>43857</v>
      </c>
      <c r="F15239" s="273">
        <v>410400</v>
      </c>
      <c r="G15239" s="205" t="s">
        <v>284</v>
      </c>
      <c r="H15239" s="274" t="s">
        <v>1027</v>
      </c>
      <c r="I15239" s="207" t="s">
        <v>242</v>
      </c>
      <c r="J15239" s="207">
        <v>-212.29</v>
      </c>
      <c r="K15239" s="79" t="str">
        <f>IFERROR(IFERROR(VLOOKUP(I15239,'DE-PARA'!B:D,3,0),VLOOKUP(I15239,'DE-PARA'!C:D,2,0)),"NÃO ENCONTRADO")</f>
        <v>Materiais</v>
      </c>
      <c r="L15239" s="56" t="str">
        <f>VLOOKUP(K15239,'Base -Receita-Despesa'!$B:$AS,1,FALSE)</f>
        <v>Materiais</v>
      </c>
    </row>
    <row r="15240" spans="1:12" x14ac:dyDescent="0.3">
      <c r="A15240" s="286" t="str">
        <f t="shared" si="476"/>
        <v>2020</v>
      </c>
      <c r="B15240" s="205" t="s">
        <v>679</v>
      </c>
      <c r="C15240" s="205" t="s">
        <v>680</v>
      </c>
      <c r="D15240" s="72" t="str">
        <f t="shared" si="477"/>
        <v>jan/2020</v>
      </c>
      <c r="E15240" s="206">
        <v>43857</v>
      </c>
      <c r="F15240" s="273">
        <v>410402</v>
      </c>
      <c r="G15240" s="205" t="s">
        <v>284</v>
      </c>
      <c r="H15240" s="274" t="s">
        <v>1027</v>
      </c>
      <c r="I15240" s="207" t="s">
        <v>242</v>
      </c>
      <c r="J15240" s="207">
        <v>-212.29</v>
      </c>
      <c r="K15240" s="79" t="str">
        <f>IFERROR(IFERROR(VLOOKUP(I15240,'DE-PARA'!B:D,3,0),VLOOKUP(I15240,'DE-PARA'!C:D,2,0)),"NÃO ENCONTRADO")</f>
        <v>Materiais</v>
      </c>
      <c r="L15240" s="56" t="str">
        <f>VLOOKUP(K15240,'Base -Receita-Despesa'!$B:$AS,1,FALSE)</f>
        <v>Materiais</v>
      </c>
    </row>
    <row r="15241" spans="1:12" x14ac:dyDescent="0.3">
      <c r="A15241" s="286" t="str">
        <f t="shared" si="476"/>
        <v>2020</v>
      </c>
      <c r="B15241" s="205" t="s">
        <v>679</v>
      </c>
      <c r="C15241" s="205" t="s">
        <v>680</v>
      </c>
      <c r="D15241" s="72" t="str">
        <f t="shared" si="477"/>
        <v>jan/2020</v>
      </c>
      <c r="E15241" s="206">
        <v>43857</v>
      </c>
      <c r="F15241" s="273">
        <v>410403</v>
      </c>
      <c r="G15241" s="205" t="s">
        <v>284</v>
      </c>
      <c r="H15241" s="274" t="s">
        <v>1027</v>
      </c>
      <c r="I15241" s="207" t="s">
        <v>242</v>
      </c>
      <c r="J15241" s="208">
        <v>-2605.0300000000002</v>
      </c>
      <c r="K15241" s="79" t="str">
        <f>IFERROR(IFERROR(VLOOKUP(I15241,'DE-PARA'!B:D,3,0),VLOOKUP(I15241,'DE-PARA'!C:D,2,0)),"NÃO ENCONTRADO")</f>
        <v>Materiais</v>
      </c>
      <c r="L15241" s="56" t="str">
        <f>VLOOKUP(K15241,'Base -Receita-Despesa'!$B:$AS,1,FALSE)</f>
        <v>Materiais</v>
      </c>
    </row>
    <row r="15242" spans="1:12" x14ac:dyDescent="0.3">
      <c r="A15242" s="286" t="str">
        <f t="shared" si="476"/>
        <v>2020</v>
      </c>
      <c r="B15242" s="205" t="s">
        <v>679</v>
      </c>
      <c r="C15242" s="205" t="s">
        <v>680</v>
      </c>
      <c r="D15242" s="72" t="str">
        <f t="shared" si="477"/>
        <v>jan/2020</v>
      </c>
      <c r="E15242" s="206">
        <v>43857</v>
      </c>
      <c r="F15242" s="273">
        <v>410407</v>
      </c>
      <c r="G15242" s="205" t="s">
        <v>284</v>
      </c>
      <c r="H15242" s="274" t="s">
        <v>1027</v>
      </c>
      <c r="I15242" s="207" t="s">
        <v>242</v>
      </c>
      <c r="J15242" s="207">
        <v>-269.91000000000003</v>
      </c>
      <c r="K15242" s="79" t="str">
        <f>IFERROR(IFERROR(VLOOKUP(I15242,'DE-PARA'!B:D,3,0),VLOOKUP(I15242,'DE-PARA'!C:D,2,0)),"NÃO ENCONTRADO")</f>
        <v>Materiais</v>
      </c>
      <c r="L15242" s="56" t="str">
        <f>VLOOKUP(K15242,'Base -Receita-Despesa'!$B:$AS,1,FALSE)</f>
        <v>Materiais</v>
      </c>
    </row>
    <row r="15243" spans="1:12" x14ac:dyDescent="0.3">
      <c r="A15243" s="286" t="str">
        <f t="shared" si="476"/>
        <v>2020</v>
      </c>
      <c r="B15243" s="205" t="s">
        <v>679</v>
      </c>
      <c r="C15243" s="205" t="s">
        <v>680</v>
      </c>
      <c r="D15243" s="72" t="str">
        <f t="shared" si="477"/>
        <v>jan/2020</v>
      </c>
      <c r="E15243" s="206">
        <v>43857</v>
      </c>
      <c r="F15243" s="273">
        <v>410408</v>
      </c>
      <c r="G15243" s="205" t="s">
        <v>284</v>
      </c>
      <c r="H15243" s="274" t="s">
        <v>1027</v>
      </c>
      <c r="I15243" s="207" t="s">
        <v>242</v>
      </c>
      <c r="J15243" s="207">
        <v>-133.56</v>
      </c>
      <c r="K15243" s="79" t="str">
        <f>IFERROR(IFERROR(VLOOKUP(I15243,'DE-PARA'!B:D,3,0),VLOOKUP(I15243,'DE-PARA'!C:D,2,0)),"NÃO ENCONTRADO")</f>
        <v>Materiais</v>
      </c>
      <c r="L15243" s="56" t="str">
        <f>VLOOKUP(K15243,'Base -Receita-Despesa'!$B:$AS,1,FALSE)</f>
        <v>Materiais</v>
      </c>
    </row>
    <row r="15244" spans="1:12" x14ac:dyDescent="0.3">
      <c r="A15244" s="286" t="str">
        <f t="shared" si="476"/>
        <v>2020</v>
      </c>
      <c r="B15244" s="205" t="s">
        <v>679</v>
      </c>
      <c r="C15244" s="205" t="s">
        <v>680</v>
      </c>
      <c r="D15244" s="72" t="str">
        <f t="shared" si="477"/>
        <v>jan/2020</v>
      </c>
      <c r="E15244" s="206">
        <v>43857</v>
      </c>
      <c r="F15244" s="273">
        <v>410411</v>
      </c>
      <c r="G15244" s="205" t="s">
        <v>284</v>
      </c>
      <c r="H15244" s="274" t="s">
        <v>1027</v>
      </c>
      <c r="I15244" s="207" t="s">
        <v>242</v>
      </c>
      <c r="J15244" s="207">
        <v>-986.75</v>
      </c>
      <c r="K15244" s="79" t="str">
        <f>IFERROR(IFERROR(VLOOKUP(I15244,'DE-PARA'!B:D,3,0),VLOOKUP(I15244,'DE-PARA'!C:D,2,0)),"NÃO ENCONTRADO")</f>
        <v>Materiais</v>
      </c>
      <c r="L15244" s="56" t="str">
        <f>VLOOKUP(K15244,'Base -Receita-Despesa'!$B:$AS,1,FALSE)</f>
        <v>Materiais</v>
      </c>
    </row>
    <row r="15245" spans="1:12" x14ac:dyDescent="0.3">
      <c r="A15245" s="286" t="str">
        <f t="shared" si="476"/>
        <v>2020</v>
      </c>
      <c r="B15245" s="205" t="s">
        <v>679</v>
      </c>
      <c r="C15245" s="205" t="s">
        <v>680</v>
      </c>
      <c r="D15245" s="72" t="str">
        <f t="shared" si="477"/>
        <v>jan/2020</v>
      </c>
      <c r="E15245" s="206">
        <v>43857</v>
      </c>
      <c r="F15245" s="273">
        <v>410421</v>
      </c>
      <c r="G15245" s="205" t="s">
        <v>284</v>
      </c>
      <c r="H15245" s="274" t="s">
        <v>1027</v>
      </c>
      <c r="I15245" s="207" t="s">
        <v>242</v>
      </c>
      <c r="J15245" s="207">
        <v>-267.12</v>
      </c>
      <c r="K15245" s="79" t="str">
        <f>IFERROR(IFERROR(VLOOKUP(I15245,'DE-PARA'!B:D,3,0),VLOOKUP(I15245,'DE-PARA'!C:D,2,0)),"NÃO ENCONTRADO")</f>
        <v>Materiais</v>
      </c>
      <c r="L15245" s="56" t="str">
        <f>VLOOKUP(K15245,'Base -Receita-Despesa'!$B:$AS,1,FALSE)</f>
        <v>Materiais</v>
      </c>
    </row>
    <row r="15246" spans="1:12" x14ac:dyDescent="0.3">
      <c r="A15246" s="286" t="str">
        <f t="shared" si="476"/>
        <v>2020</v>
      </c>
      <c r="B15246" s="205" t="s">
        <v>679</v>
      </c>
      <c r="C15246" s="205" t="s">
        <v>680</v>
      </c>
      <c r="D15246" s="72" t="str">
        <f t="shared" si="477"/>
        <v>jan/2020</v>
      </c>
      <c r="E15246" s="206">
        <v>43857</v>
      </c>
      <c r="F15246" s="273">
        <v>410486</v>
      </c>
      <c r="G15246" s="205" t="s">
        <v>284</v>
      </c>
      <c r="H15246" s="274" t="s">
        <v>1027</v>
      </c>
      <c r="I15246" s="207" t="s">
        <v>242</v>
      </c>
      <c r="J15246" s="208">
        <v>-1047.51</v>
      </c>
      <c r="K15246" s="79" t="str">
        <f>IFERROR(IFERROR(VLOOKUP(I15246,'DE-PARA'!B:D,3,0),VLOOKUP(I15246,'DE-PARA'!C:D,2,0)),"NÃO ENCONTRADO")</f>
        <v>Materiais</v>
      </c>
      <c r="L15246" s="56" t="str">
        <f>VLOOKUP(K15246,'Base -Receita-Despesa'!$B:$AS,1,FALSE)</f>
        <v>Materiais</v>
      </c>
    </row>
    <row r="15247" spans="1:12" x14ac:dyDescent="0.3">
      <c r="A15247" s="286" t="str">
        <f t="shared" si="476"/>
        <v>2020</v>
      </c>
      <c r="B15247" s="205" t="s">
        <v>679</v>
      </c>
      <c r="C15247" s="205" t="s">
        <v>680</v>
      </c>
      <c r="D15247" s="72" t="str">
        <f t="shared" si="477"/>
        <v>jan/2020</v>
      </c>
      <c r="E15247" s="206">
        <v>43857</v>
      </c>
      <c r="F15247" s="273">
        <v>410492</v>
      </c>
      <c r="G15247" s="205" t="s">
        <v>284</v>
      </c>
      <c r="H15247" s="275" t="s">
        <v>1027</v>
      </c>
      <c r="I15247" s="207" t="s">
        <v>242</v>
      </c>
      <c r="J15247" s="207">
        <v>-700.53</v>
      </c>
      <c r="K15247" s="79" t="str">
        <f>IFERROR(IFERROR(VLOOKUP(I15247,'DE-PARA'!B:D,3,0),VLOOKUP(I15247,'DE-PARA'!C:D,2,0)),"NÃO ENCONTRADO")</f>
        <v>Materiais</v>
      </c>
      <c r="L15247" s="56" t="str">
        <f>VLOOKUP(K15247,'Base -Receita-Despesa'!$B:$AS,1,FALSE)</f>
        <v>Materiais</v>
      </c>
    </row>
    <row r="15248" spans="1:12" x14ac:dyDescent="0.3">
      <c r="A15248" s="286" t="str">
        <f t="shared" si="476"/>
        <v>2020</v>
      </c>
      <c r="B15248" s="205" t="s">
        <v>679</v>
      </c>
      <c r="C15248" s="205" t="s">
        <v>680</v>
      </c>
      <c r="D15248" s="72" t="str">
        <f t="shared" si="477"/>
        <v>jan/2020</v>
      </c>
      <c r="E15248" s="206">
        <v>43857</v>
      </c>
      <c r="F15248" s="273">
        <v>410496</v>
      </c>
      <c r="G15248" s="205" t="s">
        <v>284</v>
      </c>
      <c r="H15248" s="274" t="s">
        <v>1027</v>
      </c>
      <c r="I15248" s="207" t="s">
        <v>242</v>
      </c>
      <c r="J15248" s="207">
        <v>-700.53</v>
      </c>
      <c r="K15248" s="79" t="str">
        <f>IFERROR(IFERROR(VLOOKUP(I15248,'DE-PARA'!B:D,3,0),VLOOKUP(I15248,'DE-PARA'!C:D,2,0)),"NÃO ENCONTRADO")</f>
        <v>Materiais</v>
      </c>
      <c r="L15248" s="56" t="str">
        <f>VLOOKUP(K15248,'Base -Receita-Despesa'!$B:$AS,1,FALSE)</f>
        <v>Materiais</v>
      </c>
    </row>
    <row r="15249" spans="1:12" x14ac:dyDescent="0.3">
      <c r="A15249" s="286" t="str">
        <f t="shared" si="476"/>
        <v>2020</v>
      </c>
      <c r="B15249" s="205" t="s">
        <v>679</v>
      </c>
      <c r="C15249" s="205" t="s">
        <v>680</v>
      </c>
      <c r="D15249" s="72" t="str">
        <f t="shared" si="477"/>
        <v>jan/2020</v>
      </c>
      <c r="E15249" s="206">
        <v>43857</v>
      </c>
      <c r="F15249" s="273">
        <v>410501</v>
      </c>
      <c r="G15249" s="205" t="s">
        <v>284</v>
      </c>
      <c r="H15249" s="274" t="s">
        <v>1027</v>
      </c>
      <c r="I15249" s="207" t="s">
        <v>242</v>
      </c>
      <c r="J15249" s="208">
        <v>-1096.51</v>
      </c>
      <c r="K15249" s="79" t="str">
        <f>IFERROR(IFERROR(VLOOKUP(I15249,'DE-PARA'!B:D,3,0),VLOOKUP(I15249,'DE-PARA'!C:D,2,0)),"NÃO ENCONTRADO")</f>
        <v>Materiais</v>
      </c>
      <c r="L15249" s="56" t="str">
        <f>VLOOKUP(K15249,'Base -Receita-Despesa'!$B:$AS,1,FALSE)</f>
        <v>Materiais</v>
      </c>
    </row>
    <row r="15250" spans="1:12" x14ac:dyDescent="0.3">
      <c r="A15250" s="286" t="str">
        <f t="shared" si="476"/>
        <v>2020</v>
      </c>
      <c r="B15250" s="205" t="s">
        <v>679</v>
      </c>
      <c r="C15250" s="205" t="s">
        <v>680</v>
      </c>
      <c r="D15250" s="72" t="str">
        <f t="shared" si="477"/>
        <v>jan/2020</v>
      </c>
      <c r="E15250" s="206">
        <v>43857</v>
      </c>
      <c r="F15250" s="273">
        <v>410505</v>
      </c>
      <c r="G15250" s="205" t="s">
        <v>284</v>
      </c>
      <c r="H15250" s="274" t="s">
        <v>1027</v>
      </c>
      <c r="I15250" s="207" t="s">
        <v>242</v>
      </c>
      <c r="J15250" s="208">
        <v>-1240.01</v>
      </c>
      <c r="K15250" s="79" t="str">
        <f>IFERROR(IFERROR(VLOOKUP(I15250,'DE-PARA'!B:D,3,0),VLOOKUP(I15250,'DE-PARA'!C:D,2,0)),"NÃO ENCONTRADO")</f>
        <v>Materiais</v>
      </c>
      <c r="L15250" s="56" t="str">
        <f>VLOOKUP(K15250,'Base -Receita-Despesa'!$B:$AS,1,FALSE)</f>
        <v>Materiais</v>
      </c>
    </row>
    <row r="15251" spans="1:12" x14ac:dyDescent="0.3">
      <c r="A15251" s="286" t="str">
        <f t="shared" si="476"/>
        <v>2020</v>
      </c>
      <c r="B15251" s="205" t="s">
        <v>679</v>
      </c>
      <c r="C15251" s="205" t="s">
        <v>680</v>
      </c>
      <c r="D15251" s="72" t="str">
        <f t="shared" si="477"/>
        <v>jan/2020</v>
      </c>
      <c r="E15251" s="206">
        <v>43857</v>
      </c>
      <c r="F15251" s="273">
        <v>410508</v>
      </c>
      <c r="G15251" s="205" t="s">
        <v>284</v>
      </c>
      <c r="H15251" s="274" t="s">
        <v>1027</v>
      </c>
      <c r="I15251" s="207" t="s">
        <v>242</v>
      </c>
      <c r="J15251" s="207">
        <v>-215.62</v>
      </c>
      <c r="K15251" s="79" t="str">
        <f>IFERROR(IFERROR(VLOOKUP(I15251,'DE-PARA'!B:D,3,0),VLOOKUP(I15251,'DE-PARA'!C:D,2,0)),"NÃO ENCONTRADO")</f>
        <v>Materiais</v>
      </c>
      <c r="L15251" s="56" t="str">
        <f>VLOOKUP(K15251,'Base -Receita-Despesa'!$B:$AS,1,FALSE)</f>
        <v>Materiais</v>
      </c>
    </row>
    <row r="15252" spans="1:12" x14ac:dyDescent="0.3">
      <c r="A15252" s="286" t="str">
        <f t="shared" si="476"/>
        <v>2020</v>
      </c>
      <c r="B15252" s="205" t="s">
        <v>679</v>
      </c>
      <c r="C15252" s="205" t="s">
        <v>680</v>
      </c>
      <c r="D15252" s="72" t="str">
        <f t="shared" si="477"/>
        <v>jan/2020</v>
      </c>
      <c r="E15252" s="206">
        <v>43857</v>
      </c>
      <c r="F15252" s="273">
        <v>410839</v>
      </c>
      <c r="G15252" s="205" t="s">
        <v>284</v>
      </c>
      <c r="H15252" s="274" t="s">
        <v>1027</v>
      </c>
      <c r="I15252" s="207" t="s">
        <v>242</v>
      </c>
      <c r="J15252" s="208">
        <v>-1215.94</v>
      </c>
      <c r="K15252" s="79" t="str">
        <f>IFERROR(IFERROR(VLOOKUP(I15252,'DE-PARA'!B:D,3,0),VLOOKUP(I15252,'DE-PARA'!C:D,2,0)),"NÃO ENCONTRADO")</f>
        <v>Materiais</v>
      </c>
      <c r="L15252" s="56" t="str">
        <f>VLOOKUP(K15252,'Base -Receita-Despesa'!$B:$AS,1,FALSE)</f>
        <v>Materiais</v>
      </c>
    </row>
    <row r="15253" spans="1:12" x14ac:dyDescent="0.3">
      <c r="A15253" s="286" t="str">
        <f t="shared" si="476"/>
        <v>2020</v>
      </c>
      <c r="B15253" s="205" t="s">
        <v>679</v>
      </c>
      <c r="C15253" s="205" t="s">
        <v>680</v>
      </c>
      <c r="D15253" s="72" t="str">
        <f t="shared" si="477"/>
        <v>jan/2020</v>
      </c>
      <c r="E15253" s="206">
        <v>43857</v>
      </c>
      <c r="F15253" s="273">
        <v>410841</v>
      </c>
      <c r="G15253" s="205" t="s">
        <v>284</v>
      </c>
      <c r="H15253" s="274" t="s">
        <v>1027</v>
      </c>
      <c r="I15253" s="207" t="s">
        <v>242</v>
      </c>
      <c r="J15253" s="208">
        <v>-1215.94</v>
      </c>
      <c r="K15253" s="79" t="str">
        <f>IFERROR(IFERROR(VLOOKUP(I15253,'DE-PARA'!B:D,3,0),VLOOKUP(I15253,'DE-PARA'!C:D,2,0)),"NÃO ENCONTRADO")</f>
        <v>Materiais</v>
      </c>
      <c r="L15253" s="56" t="str">
        <f>VLOOKUP(K15253,'Base -Receita-Despesa'!$B:$AS,1,FALSE)</f>
        <v>Materiais</v>
      </c>
    </row>
    <row r="15254" spans="1:12" x14ac:dyDescent="0.3">
      <c r="A15254" s="286" t="str">
        <f t="shared" si="476"/>
        <v>2020</v>
      </c>
      <c r="B15254" s="205" t="s">
        <v>679</v>
      </c>
      <c r="C15254" s="205" t="s">
        <v>680</v>
      </c>
      <c r="D15254" s="72" t="str">
        <f t="shared" si="477"/>
        <v>jan/2020</v>
      </c>
      <c r="E15254" s="206">
        <v>43857</v>
      </c>
      <c r="F15254" s="273">
        <v>410842</v>
      </c>
      <c r="G15254" s="205" t="s">
        <v>284</v>
      </c>
      <c r="H15254" s="274" t="s">
        <v>1027</v>
      </c>
      <c r="I15254" s="207" t="s">
        <v>242</v>
      </c>
      <c r="J15254" s="208">
        <v>-1215.94</v>
      </c>
      <c r="K15254" s="79" t="str">
        <f>IFERROR(IFERROR(VLOOKUP(I15254,'DE-PARA'!B:D,3,0),VLOOKUP(I15254,'DE-PARA'!C:D,2,0)),"NÃO ENCONTRADO")</f>
        <v>Materiais</v>
      </c>
      <c r="L15254" s="56" t="str">
        <f>VLOOKUP(K15254,'Base -Receita-Despesa'!$B:$AS,1,FALSE)</f>
        <v>Materiais</v>
      </c>
    </row>
    <row r="15255" spans="1:12" x14ac:dyDescent="0.3">
      <c r="A15255" s="286" t="str">
        <f t="shared" si="476"/>
        <v>2020</v>
      </c>
      <c r="B15255" s="205" t="s">
        <v>679</v>
      </c>
      <c r="C15255" s="205" t="s">
        <v>680</v>
      </c>
      <c r="D15255" s="72" t="str">
        <f t="shared" si="477"/>
        <v>jan/2020</v>
      </c>
      <c r="E15255" s="206">
        <v>43857</v>
      </c>
      <c r="F15255" s="273">
        <v>410845</v>
      </c>
      <c r="G15255" s="205" t="s">
        <v>284</v>
      </c>
      <c r="H15255" s="274" t="s">
        <v>1027</v>
      </c>
      <c r="I15255" s="207" t="s">
        <v>242</v>
      </c>
      <c r="J15255" s="207">
        <v>-986.75</v>
      </c>
      <c r="K15255" s="79" t="str">
        <f>IFERROR(IFERROR(VLOOKUP(I15255,'DE-PARA'!B:D,3,0),VLOOKUP(I15255,'DE-PARA'!C:D,2,0)),"NÃO ENCONTRADO")</f>
        <v>Materiais</v>
      </c>
      <c r="L15255" s="56" t="str">
        <f>VLOOKUP(K15255,'Base -Receita-Despesa'!$B:$AS,1,FALSE)</f>
        <v>Materiais</v>
      </c>
    </row>
    <row r="15256" spans="1:12" x14ac:dyDescent="0.3">
      <c r="A15256" s="286" t="str">
        <f t="shared" si="476"/>
        <v>2020</v>
      </c>
      <c r="B15256" s="205" t="s">
        <v>679</v>
      </c>
      <c r="C15256" s="205" t="s">
        <v>680</v>
      </c>
      <c r="D15256" s="72" t="str">
        <f t="shared" si="477"/>
        <v>jan/2020</v>
      </c>
      <c r="E15256" s="206">
        <v>43857</v>
      </c>
      <c r="F15256" s="273">
        <v>410846</v>
      </c>
      <c r="G15256" s="205" t="s">
        <v>284</v>
      </c>
      <c r="H15256" s="274" t="s">
        <v>1027</v>
      </c>
      <c r="I15256" s="207" t="s">
        <v>242</v>
      </c>
      <c r="J15256" s="208">
        <v>-1215.94</v>
      </c>
      <c r="K15256" s="79" t="str">
        <f>IFERROR(IFERROR(VLOOKUP(I15256,'DE-PARA'!B:D,3,0),VLOOKUP(I15256,'DE-PARA'!C:D,2,0)),"NÃO ENCONTRADO")</f>
        <v>Materiais</v>
      </c>
      <c r="L15256" s="56" t="str">
        <f>VLOOKUP(K15256,'Base -Receita-Despesa'!$B:$AS,1,FALSE)</f>
        <v>Materiais</v>
      </c>
    </row>
    <row r="15257" spans="1:12" x14ac:dyDescent="0.3">
      <c r="A15257" s="286" t="str">
        <f t="shared" si="476"/>
        <v>2020</v>
      </c>
      <c r="B15257" s="205" t="s">
        <v>679</v>
      </c>
      <c r="C15257" s="205" t="s">
        <v>680</v>
      </c>
      <c r="D15257" s="72" t="str">
        <f t="shared" si="477"/>
        <v>jan/2020</v>
      </c>
      <c r="E15257" s="206">
        <v>43857</v>
      </c>
      <c r="F15257" s="273">
        <v>411150</v>
      </c>
      <c r="G15257" s="205" t="s">
        <v>284</v>
      </c>
      <c r="H15257" s="274" t="s">
        <v>1027</v>
      </c>
      <c r="I15257" s="207" t="s">
        <v>242</v>
      </c>
      <c r="J15257" s="208">
        <v>-1215.94</v>
      </c>
      <c r="K15257" s="79" t="str">
        <f>IFERROR(IFERROR(VLOOKUP(I15257,'DE-PARA'!B:D,3,0),VLOOKUP(I15257,'DE-PARA'!C:D,2,0)),"NÃO ENCONTRADO")</f>
        <v>Materiais</v>
      </c>
      <c r="L15257" s="56" t="str">
        <f>VLOOKUP(K15257,'Base -Receita-Despesa'!$B:$AS,1,FALSE)</f>
        <v>Materiais</v>
      </c>
    </row>
    <row r="15258" spans="1:12" x14ac:dyDescent="0.3">
      <c r="A15258" s="286" t="str">
        <f t="shared" si="476"/>
        <v>2020</v>
      </c>
      <c r="B15258" s="205" t="s">
        <v>679</v>
      </c>
      <c r="C15258" s="205" t="s">
        <v>680</v>
      </c>
      <c r="D15258" s="72" t="str">
        <f t="shared" si="477"/>
        <v>jan/2020</v>
      </c>
      <c r="E15258" s="206">
        <v>43857</v>
      </c>
      <c r="F15258" s="273">
        <v>411152</v>
      </c>
      <c r="G15258" s="205" t="s">
        <v>284</v>
      </c>
      <c r="H15258" s="274" t="s">
        <v>1027</v>
      </c>
      <c r="I15258" s="207" t="s">
        <v>242</v>
      </c>
      <c r="J15258" s="207">
        <v>-505.49</v>
      </c>
      <c r="K15258" s="79" t="str">
        <f>IFERROR(IFERROR(VLOOKUP(I15258,'DE-PARA'!B:D,3,0),VLOOKUP(I15258,'DE-PARA'!C:D,2,0)),"NÃO ENCONTRADO")</f>
        <v>Materiais</v>
      </c>
      <c r="L15258" s="56" t="str">
        <f>VLOOKUP(K15258,'Base -Receita-Despesa'!$B:$AS,1,FALSE)</f>
        <v>Materiais</v>
      </c>
    </row>
    <row r="15259" spans="1:12" x14ac:dyDescent="0.3">
      <c r="A15259" s="286" t="str">
        <f t="shared" si="476"/>
        <v>2020</v>
      </c>
      <c r="B15259" s="205" t="s">
        <v>679</v>
      </c>
      <c r="C15259" s="205" t="s">
        <v>680</v>
      </c>
      <c r="D15259" s="72" t="str">
        <f t="shared" si="477"/>
        <v>jan/2020</v>
      </c>
      <c r="E15259" s="206">
        <v>43857</v>
      </c>
      <c r="F15259" s="273">
        <v>411157</v>
      </c>
      <c r="G15259" s="205" t="s">
        <v>284</v>
      </c>
      <c r="H15259" s="274" t="s">
        <v>1027</v>
      </c>
      <c r="I15259" s="207" t="s">
        <v>242</v>
      </c>
      <c r="J15259" s="207">
        <v>-212.29</v>
      </c>
      <c r="K15259" s="79" t="str">
        <f>IFERROR(IFERROR(VLOOKUP(I15259,'DE-PARA'!B:D,3,0),VLOOKUP(I15259,'DE-PARA'!C:D,2,0)),"NÃO ENCONTRADO")</f>
        <v>Materiais</v>
      </c>
      <c r="L15259" s="56" t="str">
        <f>VLOOKUP(K15259,'Base -Receita-Despesa'!$B:$AS,1,FALSE)</f>
        <v>Materiais</v>
      </c>
    </row>
    <row r="15260" spans="1:12" x14ac:dyDescent="0.3">
      <c r="A15260" s="286" t="str">
        <f t="shared" si="476"/>
        <v>2020</v>
      </c>
      <c r="B15260" s="205" t="s">
        <v>679</v>
      </c>
      <c r="C15260" s="205" t="s">
        <v>680</v>
      </c>
      <c r="D15260" s="72" t="str">
        <f t="shared" si="477"/>
        <v>jan/2020</v>
      </c>
      <c r="E15260" s="206">
        <v>43857</v>
      </c>
      <c r="F15260" s="273">
        <v>411353</v>
      </c>
      <c r="G15260" s="205" t="s">
        <v>284</v>
      </c>
      <c r="H15260" s="274" t="s">
        <v>1027</v>
      </c>
      <c r="I15260" s="207" t="s">
        <v>242</v>
      </c>
      <c r="J15260" s="208">
        <v>-1229.74</v>
      </c>
      <c r="K15260" s="79" t="str">
        <f>IFERROR(IFERROR(VLOOKUP(I15260,'DE-PARA'!B:D,3,0),VLOOKUP(I15260,'DE-PARA'!C:D,2,0)),"NÃO ENCONTRADO")</f>
        <v>Materiais</v>
      </c>
      <c r="L15260" s="56" t="str">
        <f>VLOOKUP(K15260,'Base -Receita-Despesa'!$B:$AS,1,FALSE)</f>
        <v>Materiais</v>
      </c>
    </row>
    <row r="15261" spans="1:12" x14ac:dyDescent="0.3">
      <c r="A15261" s="286" t="str">
        <f t="shared" si="476"/>
        <v>2020</v>
      </c>
      <c r="B15261" s="205" t="s">
        <v>679</v>
      </c>
      <c r="C15261" s="205" t="s">
        <v>680</v>
      </c>
      <c r="D15261" s="72" t="str">
        <f t="shared" si="477"/>
        <v>jan/2020</v>
      </c>
      <c r="E15261" s="206">
        <v>43857</v>
      </c>
      <c r="F15261" s="273">
        <v>411355</v>
      </c>
      <c r="G15261" s="205" t="s">
        <v>284</v>
      </c>
      <c r="H15261" s="274" t="s">
        <v>1027</v>
      </c>
      <c r="I15261" s="207" t="s">
        <v>242</v>
      </c>
      <c r="J15261" s="208">
        <v>-1063.76</v>
      </c>
      <c r="K15261" s="79" t="str">
        <f>IFERROR(IFERROR(VLOOKUP(I15261,'DE-PARA'!B:D,3,0),VLOOKUP(I15261,'DE-PARA'!C:D,2,0)),"NÃO ENCONTRADO")</f>
        <v>Materiais</v>
      </c>
      <c r="L15261" s="56" t="str">
        <f>VLOOKUP(K15261,'Base -Receita-Despesa'!$B:$AS,1,FALSE)</f>
        <v>Materiais</v>
      </c>
    </row>
    <row r="15262" spans="1:12" x14ac:dyDescent="0.3">
      <c r="A15262" s="286" t="str">
        <f t="shared" si="476"/>
        <v>2020</v>
      </c>
      <c r="B15262" s="205" t="s">
        <v>679</v>
      </c>
      <c r="C15262" s="205" t="s">
        <v>680</v>
      </c>
      <c r="D15262" s="72" t="str">
        <f t="shared" si="477"/>
        <v>jan/2020</v>
      </c>
      <c r="E15262" s="206">
        <v>43857</v>
      </c>
      <c r="F15262" s="273">
        <v>411760</v>
      </c>
      <c r="G15262" s="205" t="s">
        <v>284</v>
      </c>
      <c r="H15262" s="274" t="s">
        <v>1027</v>
      </c>
      <c r="I15262" s="207" t="s">
        <v>242</v>
      </c>
      <c r="J15262" s="207">
        <v>-583.29999999999995</v>
      </c>
      <c r="K15262" s="79" t="str">
        <f>IFERROR(IFERROR(VLOOKUP(I15262,'DE-PARA'!B:D,3,0),VLOOKUP(I15262,'DE-PARA'!C:D,2,0)),"NÃO ENCONTRADO")</f>
        <v>Materiais</v>
      </c>
      <c r="L15262" s="56" t="str">
        <f>VLOOKUP(K15262,'Base -Receita-Despesa'!$B:$AS,1,FALSE)</f>
        <v>Materiais</v>
      </c>
    </row>
    <row r="15263" spans="1:12" x14ac:dyDescent="0.3">
      <c r="A15263" s="286" t="str">
        <f t="shared" si="476"/>
        <v>2020</v>
      </c>
      <c r="B15263" s="205" t="s">
        <v>679</v>
      </c>
      <c r="C15263" s="205" t="s">
        <v>680</v>
      </c>
      <c r="D15263" s="72" t="str">
        <f t="shared" si="477"/>
        <v>jan/2020</v>
      </c>
      <c r="E15263" s="206">
        <v>43857</v>
      </c>
      <c r="F15263" s="273">
        <v>411764</v>
      </c>
      <c r="G15263" s="205" t="s">
        <v>284</v>
      </c>
      <c r="H15263" s="274" t="s">
        <v>1027</v>
      </c>
      <c r="I15263" s="207" t="s">
        <v>242</v>
      </c>
      <c r="J15263" s="207">
        <v>-583.29999999999995</v>
      </c>
      <c r="K15263" s="79" t="str">
        <f>IFERROR(IFERROR(VLOOKUP(I15263,'DE-PARA'!B:D,3,0),VLOOKUP(I15263,'DE-PARA'!C:D,2,0)),"NÃO ENCONTRADO")</f>
        <v>Materiais</v>
      </c>
      <c r="L15263" s="56" t="str">
        <f>VLOOKUP(K15263,'Base -Receita-Despesa'!$B:$AS,1,FALSE)</f>
        <v>Materiais</v>
      </c>
    </row>
    <row r="15264" spans="1:12" x14ac:dyDescent="0.3">
      <c r="A15264" s="286" t="str">
        <f t="shared" si="476"/>
        <v>2020</v>
      </c>
      <c r="B15264" s="205" t="s">
        <v>679</v>
      </c>
      <c r="C15264" s="205" t="s">
        <v>680</v>
      </c>
      <c r="D15264" s="72" t="str">
        <f t="shared" si="477"/>
        <v>jan/2020</v>
      </c>
      <c r="E15264" s="206">
        <v>43857</v>
      </c>
      <c r="F15264" s="273">
        <v>412076</v>
      </c>
      <c r="G15264" s="205" t="s">
        <v>284</v>
      </c>
      <c r="H15264" s="274" t="s">
        <v>1027</v>
      </c>
      <c r="I15264" s="207" t="s">
        <v>242</v>
      </c>
      <c r="J15264" s="207">
        <v>-23.4</v>
      </c>
      <c r="K15264" s="79" t="str">
        <f>IFERROR(IFERROR(VLOOKUP(I15264,'DE-PARA'!B:D,3,0),VLOOKUP(I15264,'DE-PARA'!C:D,2,0)),"NÃO ENCONTRADO")</f>
        <v>Materiais</v>
      </c>
      <c r="L15264" s="56" t="str">
        <f>VLOOKUP(K15264,'Base -Receita-Despesa'!$B:$AS,1,FALSE)</f>
        <v>Materiais</v>
      </c>
    </row>
    <row r="15265" spans="1:12" x14ac:dyDescent="0.3">
      <c r="A15265" s="286" t="str">
        <f t="shared" si="476"/>
        <v>2020</v>
      </c>
      <c r="B15265" s="205" t="s">
        <v>679</v>
      </c>
      <c r="C15265" s="205" t="s">
        <v>680</v>
      </c>
      <c r="D15265" s="72" t="str">
        <f t="shared" si="477"/>
        <v>jan/2020</v>
      </c>
      <c r="E15265" s="206">
        <v>43857</v>
      </c>
      <c r="F15265" s="273">
        <v>412077</v>
      </c>
      <c r="G15265" s="205" t="s">
        <v>284</v>
      </c>
      <c r="H15265" s="274" t="s">
        <v>1027</v>
      </c>
      <c r="I15265" s="207" t="s">
        <v>242</v>
      </c>
      <c r="J15265" s="207">
        <v>-27.61</v>
      </c>
      <c r="K15265" s="79" t="str">
        <f>IFERROR(IFERROR(VLOOKUP(I15265,'DE-PARA'!B:D,3,0),VLOOKUP(I15265,'DE-PARA'!C:D,2,0)),"NÃO ENCONTRADO")</f>
        <v>Materiais</v>
      </c>
      <c r="L15265" s="56" t="str">
        <f>VLOOKUP(K15265,'Base -Receita-Despesa'!$B:$AS,1,FALSE)</f>
        <v>Materiais</v>
      </c>
    </row>
    <row r="15266" spans="1:12" x14ac:dyDescent="0.3">
      <c r="A15266" s="286" t="str">
        <f t="shared" si="476"/>
        <v>2020</v>
      </c>
      <c r="B15266" s="205" t="s">
        <v>679</v>
      </c>
      <c r="C15266" s="205" t="s">
        <v>680</v>
      </c>
      <c r="D15266" s="72" t="str">
        <f t="shared" si="477"/>
        <v>jan/2020</v>
      </c>
      <c r="E15266" s="206">
        <v>43857</v>
      </c>
      <c r="F15266" s="273">
        <v>412078</v>
      </c>
      <c r="G15266" s="205" t="s">
        <v>284</v>
      </c>
      <c r="H15266" s="274" t="s">
        <v>1027</v>
      </c>
      <c r="I15266" s="207" t="s">
        <v>242</v>
      </c>
      <c r="J15266" s="207">
        <v>-177.84</v>
      </c>
      <c r="K15266" s="79" t="str">
        <f>IFERROR(IFERROR(VLOOKUP(I15266,'DE-PARA'!B:D,3,0),VLOOKUP(I15266,'DE-PARA'!C:D,2,0)),"NÃO ENCONTRADO")</f>
        <v>Materiais</v>
      </c>
      <c r="L15266" s="56" t="str">
        <f>VLOOKUP(K15266,'Base -Receita-Despesa'!$B:$AS,1,FALSE)</f>
        <v>Materiais</v>
      </c>
    </row>
    <row r="15267" spans="1:12" x14ac:dyDescent="0.3">
      <c r="A15267" s="286" t="str">
        <f t="shared" si="476"/>
        <v>2020</v>
      </c>
      <c r="B15267" s="205" t="s">
        <v>679</v>
      </c>
      <c r="C15267" s="205" t="s">
        <v>680</v>
      </c>
      <c r="D15267" s="72" t="str">
        <f t="shared" si="477"/>
        <v>jan/2020</v>
      </c>
      <c r="E15267" s="206">
        <v>43857</v>
      </c>
      <c r="F15267" s="273">
        <v>412079</v>
      </c>
      <c r="G15267" s="205" t="s">
        <v>284</v>
      </c>
      <c r="H15267" s="274" t="s">
        <v>1027</v>
      </c>
      <c r="I15267" s="207" t="s">
        <v>242</v>
      </c>
      <c r="J15267" s="207">
        <v>-99.87</v>
      </c>
      <c r="K15267" s="79" t="str">
        <f>IFERROR(IFERROR(VLOOKUP(I15267,'DE-PARA'!B:D,3,0),VLOOKUP(I15267,'DE-PARA'!C:D,2,0)),"NÃO ENCONTRADO")</f>
        <v>Materiais</v>
      </c>
      <c r="L15267" s="56" t="str">
        <f>VLOOKUP(K15267,'Base -Receita-Despesa'!$B:$AS,1,FALSE)</f>
        <v>Materiais</v>
      </c>
    </row>
    <row r="15268" spans="1:12" x14ac:dyDescent="0.3">
      <c r="A15268" s="286" t="str">
        <f t="shared" si="476"/>
        <v>2020</v>
      </c>
      <c r="B15268" s="205" t="s">
        <v>679</v>
      </c>
      <c r="C15268" s="205" t="s">
        <v>680</v>
      </c>
      <c r="D15268" s="72" t="str">
        <f t="shared" si="477"/>
        <v>jan/2020</v>
      </c>
      <c r="E15268" s="206">
        <v>43857</v>
      </c>
      <c r="F15268" s="273">
        <v>412080</v>
      </c>
      <c r="G15268" s="205" t="s">
        <v>284</v>
      </c>
      <c r="H15268" s="274" t="s">
        <v>1027</v>
      </c>
      <c r="I15268" s="207" t="s">
        <v>242</v>
      </c>
      <c r="J15268" s="207">
        <v>-293.39999999999998</v>
      </c>
      <c r="K15268" s="79" t="str">
        <f>IFERROR(IFERROR(VLOOKUP(I15268,'DE-PARA'!B:D,3,0),VLOOKUP(I15268,'DE-PARA'!C:D,2,0)),"NÃO ENCONTRADO")</f>
        <v>Materiais</v>
      </c>
      <c r="L15268" s="56" t="str">
        <f>VLOOKUP(K15268,'Base -Receita-Despesa'!$B:$AS,1,FALSE)</f>
        <v>Materiais</v>
      </c>
    </row>
    <row r="15269" spans="1:12" x14ac:dyDescent="0.3">
      <c r="A15269" s="286" t="str">
        <f t="shared" si="476"/>
        <v>2020</v>
      </c>
      <c r="B15269" s="205" t="s">
        <v>679</v>
      </c>
      <c r="C15269" s="205" t="s">
        <v>680</v>
      </c>
      <c r="D15269" s="72" t="str">
        <f t="shared" si="477"/>
        <v>jan/2020</v>
      </c>
      <c r="E15269" s="206">
        <v>43857</v>
      </c>
      <c r="F15269" s="273">
        <v>412082</v>
      </c>
      <c r="G15269" s="205" t="s">
        <v>284</v>
      </c>
      <c r="H15269" s="274" t="s">
        <v>1027</v>
      </c>
      <c r="I15269" s="207" t="s">
        <v>242</v>
      </c>
      <c r="J15269" s="207">
        <v>-842.92</v>
      </c>
      <c r="K15269" s="79" t="str">
        <f>IFERROR(IFERROR(VLOOKUP(I15269,'DE-PARA'!B:D,3,0),VLOOKUP(I15269,'DE-PARA'!C:D,2,0)),"NÃO ENCONTRADO")</f>
        <v>Materiais</v>
      </c>
      <c r="L15269" s="56" t="str">
        <f>VLOOKUP(K15269,'Base -Receita-Despesa'!$B:$AS,1,FALSE)</f>
        <v>Materiais</v>
      </c>
    </row>
    <row r="15270" spans="1:12" x14ac:dyDescent="0.3">
      <c r="A15270" s="286" t="str">
        <f t="shared" si="476"/>
        <v>2020</v>
      </c>
      <c r="B15270" s="205" t="s">
        <v>679</v>
      </c>
      <c r="C15270" s="205" t="s">
        <v>680</v>
      </c>
      <c r="D15270" s="72" t="str">
        <f t="shared" si="477"/>
        <v>jan/2020</v>
      </c>
      <c r="E15270" s="206">
        <v>43857</v>
      </c>
      <c r="F15270" s="273">
        <v>412093</v>
      </c>
      <c r="G15270" s="205" t="s">
        <v>284</v>
      </c>
      <c r="H15270" s="274" t="s">
        <v>1027</v>
      </c>
      <c r="I15270" s="207" t="s">
        <v>242</v>
      </c>
      <c r="J15270" s="207">
        <v>-986.75</v>
      </c>
      <c r="K15270" s="79" t="str">
        <f>IFERROR(IFERROR(VLOOKUP(I15270,'DE-PARA'!B:D,3,0),VLOOKUP(I15270,'DE-PARA'!C:D,2,0)),"NÃO ENCONTRADO")</f>
        <v>Materiais</v>
      </c>
      <c r="L15270" s="56" t="str">
        <f>VLOOKUP(K15270,'Base -Receita-Despesa'!$B:$AS,1,FALSE)</f>
        <v>Materiais</v>
      </c>
    </row>
    <row r="15271" spans="1:12" x14ac:dyDescent="0.3">
      <c r="A15271" s="286" t="str">
        <f t="shared" si="476"/>
        <v>2020</v>
      </c>
      <c r="B15271" s="205" t="s">
        <v>679</v>
      </c>
      <c r="C15271" s="205" t="s">
        <v>680</v>
      </c>
      <c r="D15271" s="72" t="str">
        <f t="shared" si="477"/>
        <v>jan/2020</v>
      </c>
      <c r="E15271" s="206">
        <v>43857</v>
      </c>
      <c r="F15271" s="273">
        <v>412104</v>
      </c>
      <c r="G15271" s="205" t="s">
        <v>284</v>
      </c>
      <c r="H15271" s="274" t="s">
        <v>1027</v>
      </c>
      <c r="I15271" s="207" t="s">
        <v>242</v>
      </c>
      <c r="J15271" s="208">
        <v>-1063.76</v>
      </c>
      <c r="K15271" s="79" t="str">
        <f>IFERROR(IFERROR(VLOOKUP(I15271,'DE-PARA'!B:D,3,0),VLOOKUP(I15271,'DE-PARA'!C:D,2,0)),"NÃO ENCONTRADO")</f>
        <v>Materiais</v>
      </c>
      <c r="L15271" s="56" t="str">
        <f>VLOOKUP(K15271,'Base -Receita-Despesa'!$B:$AS,1,FALSE)</f>
        <v>Materiais</v>
      </c>
    </row>
    <row r="15272" spans="1:12" x14ac:dyDescent="0.3">
      <c r="A15272" s="286" t="str">
        <f t="shared" si="476"/>
        <v>2020</v>
      </c>
      <c r="B15272" s="205" t="s">
        <v>679</v>
      </c>
      <c r="C15272" s="205" t="s">
        <v>680</v>
      </c>
      <c r="D15272" s="72" t="str">
        <f t="shared" si="477"/>
        <v>jan/2020</v>
      </c>
      <c r="E15272" s="206">
        <v>43857</v>
      </c>
      <c r="F15272" s="273">
        <v>412413</v>
      </c>
      <c r="G15272" s="205" t="s">
        <v>284</v>
      </c>
      <c r="H15272" s="274" t="s">
        <v>1027</v>
      </c>
      <c r="I15272" s="207" t="s">
        <v>242</v>
      </c>
      <c r="J15272" s="208">
        <v>-1047.51</v>
      </c>
      <c r="K15272" s="79" t="str">
        <f>IFERROR(IFERROR(VLOOKUP(I15272,'DE-PARA'!B:D,3,0),VLOOKUP(I15272,'DE-PARA'!C:D,2,0)),"NÃO ENCONTRADO")</f>
        <v>Materiais</v>
      </c>
      <c r="L15272" s="56" t="str">
        <f>VLOOKUP(K15272,'Base -Receita-Despesa'!$B:$AS,1,FALSE)</f>
        <v>Materiais</v>
      </c>
    </row>
    <row r="15273" spans="1:12" x14ac:dyDescent="0.3">
      <c r="A15273" s="286" t="str">
        <f t="shared" si="476"/>
        <v>2020</v>
      </c>
      <c r="B15273" s="205" t="s">
        <v>679</v>
      </c>
      <c r="C15273" s="205" t="s">
        <v>680</v>
      </c>
      <c r="D15273" s="72" t="str">
        <f t="shared" si="477"/>
        <v>jan/2020</v>
      </c>
      <c r="E15273" s="206">
        <v>43857</v>
      </c>
      <c r="F15273" s="273">
        <v>412414</v>
      </c>
      <c r="G15273" s="205" t="s">
        <v>284</v>
      </c>
      <c r="H15273" s="274" t="s">
        <v>1027</v>
      </c>
      <c r="I15273" s="207" t="s">
        <v>242</v>
      </c>
      <c r="J15273" s="207">
        <v>-583.29999999999995</v>
      </c>
      <c r="K15273" s="79" t="str">
        <f>IFERROR(IFERROR(VLOOKUP(I15273,'DE-PARA'!B:D,3,0),VLOOKUP(I15273,'DE-PARA'!C:D,2,0)),"NÃO ENCONTRADO")</f>
        <v>Materiais</v>
      </c>
      <c r="L15273" s="56" t="str">
        <f>VLOOKUP(K15273,'Base -Receita-Despesa'!$B:$AS,1,FALSE)</f>
        <v>Materiais</v>
      </c>
    </row>
    <row r="15274" spans="1:12" x14ac:dyDescent="0.3">
      <c r="A15274" s="286" t="str">
        <f t="shared" si="476"/>
        <v>2020</v>
      </c>
      <c r="B15274" s="205" t="s">
        <v>679</v>
      </c>
      <c r="C15274" s="205" t="s">
        <v>680</v>
      </c>
      <c r="D15274" s="72" t="str">
        <f t="shared" si="477"/>
        <v>jan/2020</v>
      </c>
      <c r="E15274" s="206">
        <v>43857</v>
      </c>
      <c r="F15274" s="273">
        <v>412416</v>
      </c>
      <c r="G15274" s="205" t="s">
        <v>284</v>
      </c>
      <c r="H15274" s="274" t="s">
        <v>1027</v>
      </c>
      <c r="I15274" s="207" t="s">
        <v>242</v>
      </c>
      <c r="J15274" s="207">
        <v>-583.29999999999995</v>
      </c>
      <c r="K15274" s="79" t="str">
        <f>IFERROR(IFERROR(VLOOKUP(I15274,'DE-PARA'!B:D,3,0),VLOOKUP(I15274,'DE-PARA'!C:D,2,0)),"NÃO ENCONTRADO")</f>
        <v>Materiais</v>
      </c>
      <c r="L15274" s="56" t="str">
        <f>VLOOKUP(K15274,'Base -Receita-Despesa'!$B:$AS,1,FALSE)</f>
        <v>Materiais</v>
      </c>
    </row>
    <row r="15275" spans="1:12" x14ac:dyDescent="0.3">
      <c r="A15275" s="286" t="str">
        <f t="shared" si="476"/>
        <v>2020</v>
      </c>
      <c r="B15275" s="205" t="s">
        <v>679</v>
      </c>
      <c r="C15275" s="205" t="s">
        <v>680</v>
      </c>
      <c r="D15275" s="72" t="str">
        <f t="shared" si="477"/>
        <v>jan/2020</v>
      </c>
      <c r="E15275" s="206">
        <v>43857</v>
      </c>
      <c r="F15275" s="273">
        <v>412417</v>
      </c>
      <c r="G15275" s="205" t="s">
        <v>284</v>
      </c>
      <c r="H15275" s="274" t="s">
        <v>1027</v>
      </c>
      <c r="I15275" s="207" t="s">
        <v>242</v>
      </c>
      <c r="J15275" s="207">
        <v>-133.56</v>
      </c>
      <c r="K15275" s="79" t="str">
        <f>IFERROR(IFERROR(VLOOKUP(I15275,'DE-PARA'!B:D,3,0),VLOOKUP(I15275,'DE-PARA'!C:D,2,0)),"NÃO ENCONTRADO")</f>
        <v>Materiais</v>
      </c>
      <c r="L15275" s="56" t="str">
        <f>VLOOKUP(K15275,'Base -Receita-Despesa'!$B:$AS,1,FALSE)</f>
        <v>Materiais</v>
      </c>
    </row>
    <row r="15276" spans="1:12" x14ac:dyDescent="0.3">
      <c r="A15276" s="286" t="str">
        <f t="shared" si="476"/>
        <v>2020</v>
      </c>
      <c r="B15276" s="205" t="s">
        <v>679</v>
      </c>
      <c r="C15276" s="205" t="s">
        <v>680</v>
      </c>
      <c r="D15276" s="72" t="str">
        <f t="shared" si="477"/>
        <v>jan/2020</v>
      </c>
      <c r="E15276" s="206">
        <v>43857</v>
      </c>
      <c r="F15276" s="273">
        <v>412420</v>
      </c>
      <c r="G15276" s="205" t="s">
        <v>284</v>
      </c>
      <c r="H15276" s="274" t="s">
        <v>1027</v>
      </c>
      <c r="I15276" s="207" t="s">
        <v>242</v>
      </c>
      <c r="J15276" s="207">
        <v>-269.91000000000003</v>
      </c>
      <c r="K15276" s="79" t="str">
        <f>IFERROR(IFERROR(VLOOKUP(I15276,'DE-PARA'!B:D,3,0),VLOOKUP(I15276,'DE-PARA'!C:D,2,0)),"NÃO ENCONTRADO")</f>
        <v>Materiais</v>
      </c>
      <c r="L15276" s="56" t="str">
        <f>VLOOKUP(K15276,'Base -Receita-Despesa'!$B:$AS,1,FALSE)</f>
        <v>Materiais</v>
      </c>
    </row>
    <row r="15277" spans="1:12" x14ac:dyDescent="0.3">
      <c r="A15277" s="286" t="str">
        <f t="shared" si="476"/>
        <v>2020</v>
      </c>
      <c r="B15277" s="205" t="s">
        <v>679</v>
      </c>
      <c r="C15277" s="205" t="s">
        <v>680</v>
      </c>
      <c r="D15277" s="72" t="str">
        <f t="shared" si="477"/>
        <v>jan/2020</v>
      </c>
      <c r="E15277" s="206">
        <v>43857</v>
      </c>
      <c r="F15277" s="273">
        <v>412423</v>
      </c>
      <c r="G15277" s="205" t="s">
        <v>284</v>
      </c>
      <c r="H15277" s="274" t="s">
        <v>1027</v>
      </c>
      <c r="I15277" s="207" t="s">
        <v>242</v>
      </c>
      <c r="J15277" s="208">
        <v>-1008</v>
      </c>
      <c r="K15277" s="79" t="str">
        <f>IFERROR(IFERROR(VLOOKUP(I15277,'DE-PARA'!B:D,3,0),VLOOKUP(I15277,'DE-PARA'!C:D,2,0)),"NÃO ENCONTRADO")</f>
        <v>Materiais</v>
      </c>
      <c r="L15277" s="56" t="str">
        <f>VLOOKUP(K15277,'Base -Receita-Despesa'!$B:$AS,1,FALSE)</f>
        <v>Materiais</v>
      </c>
    </row>
    <row r="15278" spans="1:12" x14ac:dyDescent="0.3">
      <c r="A15278" s="286" t="str">
        <f t="shared" si="476"/>
        <v>2020</v>
      </c>
      <c r="B15278" s="205" t="s">
        <v>679</v>
      </c>
      <c r="C15278" s="205" t="s">
        <v>680</v>
      </c>
      <c r="D15278" s="72" t="str">
        <f t="shared" si="477"/>
        <v>jan/2020</v>
      </c>
      <c r="E15278" s="206">
        <v>43857</v>
      </c>
      <c r="F15278" s="273">
        <v>412433</v>
      </c>
      <c r="G15278" s="205" t="s">
        <v>284</v>
      </c>
      <c r="H15278" s="274" t="s">
        <v>1027</v>
      </c>
      <c r="I15278" s="207" t="s">
        <v>242</v>
      </c>
      <c r="J15278" s="208">
        <v>-1215.94</v>
      </c>
      <c r="K15278" s="79" t="str">
        <f>IFERROR(IFERROR(VLOOKUP(I15278,'DE-PARA'!B:D,3,0),VLOOKUP(I15278,'DE-PARA'!C:D,2,0)),"NÃO ENCONTRADO")</f>
        <v>Materiais</v>
      </c>
      <c r="L15278" s="56" t="str">
        <f>VLOOKUP(K15278,'Base -Receita-Despesa'!$B:$AS,1,FALSE)</f>
        <v>Materiais</v>
      </c>
    </row>
    <row r="15279" spans="1:12" x14ac:dyDescent="0.3">
      <c r="A15279" s="286" t="str">
        <f t="shared" si="476"/>
        <v>2020</v>
      </c>
      <c r="B15279" s="205" t="s">
        <v>679</v>
      </c>
      <c r="C15279" s="205" t="s">
        <v>680</v>
      </c>
      <c r="D15279" s="72" t="str">
        <f t="shared" si="477"/>
        <v>jan/2020</v>
      </c>
      <c r="E15279" s="206">
        <v>43857</v>
      </c>
      <c r="F15279" s="273">
        <v>412439</v>
      </c>
      <c r="G15279" s="205" t="s">
        <v>284</v>
      </c>
      <c r="H15279" s="274" t="s">
        <v>1027</v>
      </c>
      <c r="I15279" s="207" t="s">
        <v>242</v>
      </c>
      <c r="J15279" s="207">
        <v>-269.91000000000003</v>
      </c>
      <c r="K15279" s="79" t="str">
        <f>IFERROR(IFERROR(VLOOKUP(I15279,'DE-PARA'!B:D,3,0),VLOOKUP(I15279,'DE-PARA'!C:D,2,0)),"NÃO ENCONTRADO")</f>
        <v>Materiais</v>
      </c>
      <c r="L15279" s="56" t="str">
        <f>VLOOKUP(K15279,'Base -Receita-Despesa'!$B:$AS,1,FALSE)</f>
        <v>Materiais</v>
      </c>
    </row>
    <row r="15280" spans="1:12" x14ac:dyDescent="0.3">
      <c r="A15280" s="286" t="str">
        <f t="shared" si="476"/>
        <v>2020</v>
      </c>
      <c r="B15280" s="205" t="s">
        <v>679</v>
      </c>
      <c r="C15280" s="205" t="s">
        <v>680</v>
      </c>
      <c r="D15280" s="72" t="str">
        <f t="shared" si="477"/>
        <v>jan/2020</v>
      </c>
      <c r="E15280" s="206">
        <v>43857</v>
      </c>
      <c r="F15280" s="273">
        <v>412440</v>
      </c>
      <c r="G15280" s="205" t="s">
        <v>284</v>
      </c>
      <c r="H15280" s="274" t="s">
        <v>1027</v>
      </c>
      <c r="I15280" s="207" t="s">
        <v>242</v>
      </c>
      <c r="J15280" s="207">
        <v>-583.29999999999995</v>
      </c>
      <c r="K15280" s="79" t="str">
        <f>IFERROR(IFERROR(VLOOKUP(I15280,'DE-PARA'!B:D,3,0),VLOOKUP(I15280,'DE-PARA'!C:D,2,0)),"NÃO ENCONTRADO")</f>
        <v>Materiais</v>
      </c>
      <c r="L15280" s="56" t="str">
        <f>VLOOKUP(K15280,'Base -Receita-Despesa'!$B:$AS,1,FALSE)</f>
        <v>Materiais</v>
      </c>
    </row>
    <row r="15281" spans="1:12" x14ac:dyDescent="0.3">
      <c r="A15281" s="286" t="str">
        <f t="shared" si="476"/>
        <v>2020</v>
      </c>
      <c r="B15281" s="205" t="s">
        <v>679</v>
      </c>
      <c r="C15281" s="205" t="s">
        <v>680</v>
      </c>
      <c r="D15281" s="72" t="str">
        <f t="shared" si="477"/>
        <v>jan/2020</v>
      </c>
      <c r="E15281" s="206">
        <v>43857</v>
      </c>
      <c r="F15281" s="273">
        <v>412442</v>
      </c>
      <c r="G15281" s="205" t="s">
        <v>284</v>
      </c>
      <c r="H15281" s="274" t="s">
        <v>1027</v>
      </c>
      <c r="I15281" s="207" t="s">
        <v>242</v>
      </c>
      <c r="J15281" s="207">
        <v>-293.39999999999998</v>
      </c>
      <c r="K15281" s="79" t="str">
        <f>IFERROR(IFERROR(VLOOKUP(I15281,'DE-PARA'!B:D,3,0),VLOOKUP(I15281,'DE-PARA'!C:D,2,0)),"NÃO ENCONTRADO")</f>
        <v>Materiais</v>
      </c>
      <c r="L15281" s="56" t="str">
        <f>VLOOKUP(K15281,'Base -Receita-Despesa'!$B:$AS,1,FALSE)</f>
        <v>Materiais</v>
      </c>
    </row>
    <row r="15282" spans="1:12" x14ac:dyDescent="0.3">
      <c r="A15282" s="286" t="str">
        <f t="shared" si="476"/>
        <v>2020</v>
      </c>
      <c r="B15282" s="205" t="s">
        <v>679</v>
      </c>
      <c r="C15282" s="205" t="s">
        <v>680</v>
      </c>
      <c r="D15282" s="72" t="str">
        <f t="shared" si="477"/>
        <v>jan/2020</v>
      </c>
      <c r="E15282" s="206">
        <v>43857</v>
      </c>
      <c r="F15282" s="273">
        <v>412443</v>
      </c>
      <c r="G15282" s="205" t="s">
        <v>284</v>
      </c>
      <c r="H15282" s="274" t="s">
        <v>1027</v>
      </c>
      <c r="I15282" s="207" t="s">
        <v>242</v>
      </c>
      <c r="J15282" s="207">
        <v>-553.24</v>
      </c>
      <c r="K15282" s="79" t="str">
        <f>IFERROR(IFERROR(VLOOKUP(I15282,'DE-PARA'!B:D,3,0),VLOOKUP(I15282,'DE-PARA'!C:D,2,0)),"NÃO ENCONTRADO")</f>
        <v>Materiais</v>
      </c>
      <c r="L15282" s="56" t="str">
        <f>VLOOKUP(K15282,'Base -Receita-Despesa'!$B:$AS,1,FALSE)</f>
        <v>Materiais</v>
      </c>
    </row>
    <row r="15283" spans="1:12" x14ac:dyDescent="0.3">
      <c r="A15283" s="286" t="str">
        <f t="shared" si="476"/>
        <v>2020</v>
      </c>
      <c r="B15283" s="205" t="s">
        <v>679</v>
      </c>
      <c r="C15283" s="205" t="s">
        <v>680</v>
      </c>
      <c r="D15283" s="72" t="str">
        <f t="shared" si="477"/>
        <v>jan/2020</v>
      </c>
      <c r="E15283" s="206">
        <v>43857</v>
      </c>
      <c r="F15283" s="273">
        <v>412924</v>
      </c>
      <c r="G15283" s="205" t="s">
        <v>284</v>
      </c>
      <c r="H15283" s="274" t="s">
        <v>1027</v>
      </c>
      <c r="I15283" s="207" t="s">
        <v>242</v>
      </c>
      <c r="J15283" s="207">
        <v>-138.94</v>
      </c>
      <c r="K15283" s="79" t="str">
        <f>IFERROR(IFERROR(VLOOKUP(I15283,'DE-PARA'!B:D,3,0),VLOOKUP(I15283,'DE-PARA'!C:D,2,0)),"NÃO ENCONTRADO")</f>
        <v>Materiais</v>
      </c>
      <c r="L15283" s="56" t="str">
        <f>VLOOKUP(K15283,'Base -Receita-Despesa'!$B:$AS,1,FALSE)</f>
        <v>Materiais</v>
      </c>
    </row>
    <row r="15284" spans="1:12" x14ac:dyDescent="0.3">
      <c r="A15284" s="286" t="str">
        <f t="shared" si="476"/>
        <v>2020</v>
      </c>
      <c r="B15284" s="205" t="s">
        <v>679</v>
      </c>
      <c r="C15284" s="205" t="s">
        <v>680</v>
      </c>
      <c r="D15284" s="72" t="str">
        <f t="shared" si="477"/>
        <v>jan/2020</v>
      </c>
      <c r="E15284" s="206">
        <v>43857</v>
      </c>
      <c r="F15284" s="273">
        <v>412925</v>
      </c>
      <c r="G15284" s="205" t="s">
        <v>284</v>
      </c>
      <c r="H15284" s="274" t="s">
        <v>1027</v>
      </c>
      <c r="I15284" s="207" t="s">
        <v>242</v>
      </c>
      <c r="J15284" s="207">
        <v>-976.89</v>
      </c>
      <c r="K15284" s="79" t="str">
        <f>IFERROR(IFERROR(VLOOKUP(I15284,'DE-PARA'!B:D,3,0),VLOOKUP(I15284,'DE-PARA'!C:D,2,0)),"NÃO ENCONTRADO")</f>
        <v>Materiais</v>
      </c>
      <c r="L15284" s="56" t="str">
        <f>VLOOKUP(K15284,'Base -Receita-Despesa'!$B:$AS,1,FALSE)</f>
        <v>Materiais</v>
      </c>
    </row>
    <row r="15285" spans="1:12" x14ac:dyDescent="0.3">
      <c r="A15285" s="286" t="str">
        <f t="shared" si="476"/>
        <v>2020</v>
      </c>
      <c r="B15285" s="205" t="s">
        <v>679</v>
      </c>
      <c r="C15285" s="205" t="s">
        <v>680</v>
      </c>
      <c r="D15285" s="72" t="str">
        <f t="shared" si="477"/>
        <v>jan/2020</v>
      </c>
      <c r="E15285" s="206">
        <v>43857</v>
      </c>
      <c r="F15285" s="273">
        <v>412928</v>
      </c>
      <c r="G15285" s="205" t="s">
        <v>284</v>
      </c>
      <c r="H15285" s="274" t="s">
        <v>1027</v>
      </c>
      <c r="I15285" s="207" t="s">
        <v>242</v>
      </c>
      <c r="J15285" s="207">
        <v>-293.39999999999998</v>
      </c>
      <c r="K15285" s="79" t="str">
        <f>IFERROR(IFERROR(VLOOKUP(I15285,'DE-PARA'!B:D,3,0),VLOOKUP(I15285,'DE-PARA'!C:D,2,0)),"NÃO ENCONTRADO")</f>
        <v>Materiais</v>
      </c>
      <c r="L15285" s="56" t="str">
        <f>VLOOKUP(K15285,'Base -Receita-Despesa'!$B:$AS,1,FALSE)</f>
        <v>Materiais</v>
      </c>
    </row>
    <row r="15286" spans="1:12" x14ac:dyDescent="0.3">
      <c r="A15286" s="286" t="str">
        <f t="shared" si="476"/>
        <v>2020</v>
      </c>
      <c r="B15286" s="205" t="s">
        <v>679</v>
      </c>
      <c r="C15286" s="205" t="s">
        <v>680</v>
      </c>
      <c r="D15286" s="72" t="str">
        <f t="shared" si="477"/>
        <v>jan/2020</v>
      </c>
      <c r="E15286" s="206">
        <v>43857</v>
      </c>
      <c r="F15286" s="273">
        <v>412930</v>
      </c>
      <c r="G15286" s="205" t="s">
        <v>284</v>
      </c>
      <c r="H15286" s="274" t="s">
        <v>1027</v>
      </c>
      <c r="I15286" s="207" t="s">
        <v>242</v>
      </c>
      <c r="J15286" s="207">
        <v>-140.80000000000001</v>
      </c>
      <c r="K15286" s="79" t="str">
        <f>IFERROR(IFERROR(VLOOKUP(I15286,'DE-PARA'!B:D,3,0),VLOOKUP(I15286,'DE-PARA'!C:D,2,0)),"NÃO ENCONTRADO")</f>
        <v>Materiais</v>
      </c>
      <c r="L15286" s="56" t="str">
        <f>VLOOKUP(K15286,'Base -Receita-Despesa'!$B:$AS,1,FALSE)</f>
        <v>Materiais</v>
      </c>
    </row>
    <row r="15287" spans="1:12" x14ac:dyDescent="0.3">
      <c r="A15287" s="286" t="str">
        <f t="shared" ref="A15287:A15350" si="478">IF(K15287="NÃO ENCONTRADO",0,RIGHT(D15287,4))</f>
        <v>2020</v>
      </c>
      <c r="B15287" s="205" t="s">
        <v>679</v>
      </c>
      <c r="C15287" s="205" t="s">
        <v>680</v>
      </c>
      <c r="D15287" s="72" t="str">
        <f t="shared" si="477"/>
        <v>jan/2020</v>
      </c>
      <c r="E15287" s="206">
        <v>43857</v>
      </c>
      <c r="F15287" s="273">
        <v>412938</v>
      </c>
      <c r="G15287" s="205" t="s">
        <v>284</v>
      </c>
      <c r="H15287" s="274" t="s">
        <v>1027</v>
      </c>
      <c r="I15287" s="207" t="s">
        <v>242</v>
      </c>
      <c r="J15287" s="207">
        <v>-226.19</v>
      </c>
      <c r="K15287" s="79" t="str">
        <f>IFERROR(IFERROR(VLOOKUP(I15287,'DE-PARA'!B:D,3,0),VLOOKUP(I15287,'DE-PARA'!C:D,2,0)),"NÃO ENCONTRADO")</f>
        <v>Materiais</v>
      </c>
      <c r="L15287" s="56" t="str">
        <f>VLOOKUP(K15287,'Base -Receita-Despesa'!$B:$AS,1,FALSE)</f>
        <v>Materiais</v>
      </c>
    </row>
    <row r="15288" spans="1:12" x14ac:dyDescent="0.3">
      <c r="A15288" s="286" t="str">
        <f t="shared" si="478"/>
        <v>2020</v>
      </c>
      <c r="B15288" s="205" t="s">
        <v>679</v>
      </c>
      <c r="C15288" s="205" t="s">
        <v>680</v>
      </c>
      <c r="D15288" s="72" t="str">
        <f t="shared" si="477"/>
        <v>jan/2020</v>
      </c>
      <c r="E15288" s="206">
        <v>43857</v>
      </c>
      <c r="F15288" s="273">
        <v>413263</v>
      </c>
      <c r="G15288" s="205" t="s">
        <v>284</v>
      </c>
      <c r="H15288" s="274" t="s">
        <v>1027</v>
      </c>
      <c r="I15288" s="207" t="s">
        <v>242</v>
      </c>
      <c r="J15288" s="208">
        <v>-1008</v>
      </c>
      <c r="K15288" s="79" t="str">
        <f>IFERROR(IFERROR(VLOOKUP(I15288,'DE-PARA'!B:D,3,0),VLOOKUP(I15288,'DE-PARA'!C:D,2,0)),"NÃO ENCONTRADO")</f>
        <v>Materiais</v>
      </c>
      <c r="L15288" s="56" t="str">
        <f>VLOOKUP(K15288,'Base -Receita-Despesa'!$B:$AS,1,FALSE)</f>
        <v>Materiais</v>
      </c>
    </row>
    <row r="15289" spans="1:12" x14ac:dyDescent="0.3">
      <c r="A15289" s="286" t="str">
        <f t="shared" si="478"/>
        <v>2020</v>
      </c>
      <c r="B15289" s="205" t="s">
        <v>679</v>
      </c>
      <c r="C15289" s="205" t="s">
        <v>680</v>
      </c>
      <c r="D15289" s="72" t="str">
        <f t="shared" si="477"/>
        <v>jan/2020</v>
      </c>
      <c r="E15289" s="206">
        <v>43857</v>
      </c>
      <c r="F15289" s="273">
        <v>413264</v>
      </c>
      <c r="G15289" s="205" t="s">
        <v>284</v>
      </c>
      <c r="H15289" s="274" t="s">
        <v>1027</v>
      </c>
      <c r="I15289" s="207" t="s">
        <v>242</v>
      </c>
      <c r="J15289" s="207">
        <v>-259.83999999999997</v>
      </c>
      <c r="K15289" s="79" t="str">
        <f>IFERROR(IFERROR(VLOOKUP(I15289,'DE-PARA'!B:D,3,0),VLOOKUP(I15289,'DE-PARA'!C:D,2,0)),"NÃO ENCONTRADO")</f>
        <v>Materiais</v>
      </c>
      <c r="L15289" s="56" t="str">
        <f>VLOOKUP(K15289,'Base -Receita-Despesa'!$B:$AS,1,FALSE)</f>
        <v>Materiais</v>
      </c>
    </row>
    <row r="15290" spans="1:12" x14ac:dyDescent="0.3">
      <c r="A15290" s="286" t="str">
        <f t="shared" si="478"/>
        <v>2020</v>
      </c>
      <c r="B15290" s="205" t="s">
        <v>679</v>
      </c>
      <c r="C15290" s="205" t="s">
        <v>680</v>
      </c>
      <c r="D15290" s="72" t="str">
        <f t="shared" si="477"/>
        <v>jan/2020</v>
      </c>
      <c r="E15290" s="206">
        <v>43857</v>
      </c>
      <c r="F15290" s="273">
        <v>413266</v>
      </c>
      <c r="G15290" s="205" t="s">
        <v>284</v>
      </c>
      <c r="H15290" s="274" t="s">
        <v>1027</v>
      </c>
      <c r="I15290" s="207" t="s">
        <v>242</v>
      </c>
      <c r="J15290" s="207">
        <v>-138.94</v>
      </c>
      <c r="K15290" s="79" t="str">
        <f>IFERROR(IFERROR(VLOOKUP(I15290,'DE-PARA'!B:D,3,0),VLOOKUP(I15290,'DE-PARA'!C:D,2,0)),"NÃO ENCONTRADO")</f>
        <v>Materiais</v>
      </c>
      <c r="L15290" s="56" t="str">
        <f>VLOOKUP(K15290,'Base -Receita-Despesa'!$B:$AS,1,FALSE)</f>
        <v>Materiais</v>
      </c>
    </row>
    <row r="15291" spans="1:12" x14ac:dyDescent="0.3">
      <c r="A15291" s="286" t="str">
        <f t="shared" si="478"/>
        <v>2020</v>
      </c>
      <c r="B15291" s="205" t="s">
        <v>679</v>
      </c>
      <c r="C15291" s="205" t="s">
        <v>680</v>
      </c>
      <c r="D15291" s="72" t="str">
        <f t="shared" si="477"/>
        <v>jan/2020</v>
      </c>
      <c r="E15291" s="206">
        <v>43857</v>
      </c>
      <c r="F15291" s="273">
        <v>413270</v>
      </c>
      <c r="G15291" s="205" t="s">
        <v>284</v>
      </c>
      <c r="H15291" s="274" t="s">
        <v>1027</v>
      </c>
      <c r="I15291" s="207" t="s">
        <v>242</v>
      </c>
      <c r="J15291" s="207">
        <v>-5.91</v>
      </c>
      <c r="K15291" s="79" t="str">
        <f>IFERROR(IFERROR(VLOOKUP(I15291,'DE-PARA'!B:D,3,0),VLOOKUP(I15291,'DE-PARA'!C:D,2,0)),"NÃO ENCONTRADO")</f>
        <v>Materiais</v>
      </c>
      <c r="L15291" s="56" t="str">
        <f>VLOOKUP(K15291,'Base -Receita-Despesa'!$B:$AS,1,FALSE)</f>
        <v>Materiais</v>
      </c>
    </row>
    <row r="15292" spans="1:12" x14ac:dyDescent="0.3">
      <c r="A15292" s="286" t="str">
        <f t="shared" si="478"/>
        <v>2020</v>
      </c>
      <c r="B15292" s="205" t="s">
        <v>679</v>
      </c>
      <c r="C15292" s="205" t="s">
        <v>680</v>
      </c>
      <c r="D15292" s="72" t="str">
        <f t="shared" si="477"/>
        <v>jan/2020</v>
      </c>
      <c r="E15292" s="206">
        <v>43857</v>
      </c>
      <c r="F15292" s="276">
        <v>201</v>
      </c>
      <c r="G15292" s="205" t="s">
        <v>284</v>
      </c>
      <c r="H15292" s="207" t="s">
        <v>1342</v>
      </c>
      <c r="I15292" s="267" t="s">
        <v>232</v>
      </c>
      <c r="J15292" s="208">
        <v>-127944</v>
      </c>
      <c r="K15292" s="79" t="str">
        <f>IFERROR(IFERROR(VLOOKUP(I15292,'DE-PARA'!B:D,3,0),VLOOKUP(I15292,'DE-PARA'!C:D,2,0)),"NÃO ENCONTRADO")</f>
        <v>Pessoal</v>
      </c>
      <c r="L15292" s="56" t="str">
        <f>VLOOKUP(K15292,'Base -Receita-Despesa'!$B:$AS,1,FALSE)</f>
        <v>Pessoal</v>
      </c>
    </row>
    <row r="15293" spans="1:12" x14ac:dyDescent="0.3">
      <c r="A15293" s="286" t="str">
        <f t="shared" si="478"/>
        <v>2020</v>
      </c>
      <c r="B15293" s="205" t="s">
        <v>679</v>
      </c>
      <c r="C15293" s="205" t="s">
        <v>680</v>
      </c>
      <c r="D15293" s="72" t="str">
        <f t="shared" si="477"/>
        <v>jan/2020</v>
      </c>
      <c r="E15293" s="206">
        <v>43857</v>
      </c>
      <c r="F15293" s="205">
        <v>200</v>
      </c>
      <c r="G15293" s="205" t="s">
        <v>284</v>
      </c>
      <c r="H15293" s="207" t="s">
        <v>1342</v>
      </c>
      <c r="I15293" s="267" t="s">
        <v>232</v>
      </c>
      <c r="J15293" s="208">
        <v>-122056</v>
      </c>
      <c r="K15293" s="79" t="str">
        <f>IFERROR(IFERROR(VLOOKUP(I15293,'DE-PARA'!B:D,3,0),VLOOKUP(I15293,'DE-PARA'!C:D,2,0)),"NÃO ENCONTRADO")</f>
        <v>Pessoal</v>
      </c>
      <c r="L15293" s="56" t="str">
        <f>VLOOKUP(K15293,'Base -Receita-Despesa'!$B:$AS,1,FALSE)</f>
        <v>Pessoal</v>
      </c>
    </row>
    <row r="15294" spans="1:12" x14ac:dyDescent="0.3">
      <c r="A15294" s="286" t="str">
        <f t="shared" si="478"/>
        <v>2020</v>
      </c>
      <c r="B15294" s="205" t="s">
        <v>679</v>
      </c>
      <c r="C15294" s="205" t="s">
        <v>680</v>
      </c>
      <c r="D15294" s="72" t="str">
        <f t="shared" si="477"/>
        <v>jan/2020</v>
      </c>
      <c r="E15294" s="206">
        <v>43857</v>
      </c>
      <c r="F15294" s="205">
        <v>139489</v>
      </c>
      <c r="G15294" s="205" t="s">
        <v>284</v>
      </c>
      <c r="H15294" s="207" t="s">
        <v>295</v>
      </c>
      <c r="I15294" s="207" t="s">
        <v>130</v>
      </c>
      <c r="J15294" s="207">
        <v>-9.5</v>
      </c>
      <c r="K15294" s="79" t="str">
        <f>IFERROR(IFERROR(VLOOKUP(I15294,'DE-PARA'!B:D,3,0),VLOOKUP(I15294,'DE-PARA'!C:D,2,0)),"NÃO ENCONTRADO")</f>
        <v>Outras Saídas</v>
      </c>
      <c r="L15294" s="56" t="str">
        <f>VLOOKUP(K15294,'Base -Receita-Despesa'!$B:$AS,1,FALSE)</f>
        <v>Outras Saídas</v>
      </c>
    </row>
    <row r="15295" spans="1:12" x14ac:dyDescent="0.3">
      <c r="A15295" s="286" t="str">
        <f t="shared" si="478"/>
        <v>2020</v>
      </c>
      <c r="B15295" s="205" t="s">
        <v>679</v>
      </c>
      <c r="C15295" s="205" t="s">
        <v>680</v>
      </c>
      <c r="D15295" s="72" t="str">
        <f t="shared" si="477"/>
        <v>jan/2020</v>
      </c>
      <c r="E15295" s="206">
        <v>43857</v>
      </c>
      <c r="F15295" s="205">
        <v>303069</v>
      </c>
      <c r="G15295" s="205" t="s">
        <v>284</v>
      </c>
      <c r="H15295" s="207" t="s">
        <v>295</v>
      </c>
      <c r="I15295" s="207" t="s">
        <v>130</v>
      </c>
      <c r="J15295" s="207">
        <v>-414.99</v>
      </c>
      <c r="K15295" s="79" t="str">
        <f>IFERROR(IFERROR(VLOOKUP(I15295,'DE-PARA'!B:D,3,0),VLOOKUP(I15295,'DE-PARA'!C:D,2,0)),"NÃO ENCONTRADO")</f>
        <v>Outras Saídas</v>
      </c>
      <c r="L15295" s="56" t="str">
        <f>VLOOKUP(K15295,'Base -Receita-Despesa'!$B:$AS,1,FALSE)</f>
        <v>Outras Saídas</v>
      </c>
    </row>
    <row r="15296" spans="1:12" x14ac:dyDescent="0.3">
      <c r="A15296" s="286" t="str">
        <f t="shared" si="478"/>
        <v>2020</v>
      </c>
      <c r="B15296" s="205" t="s">
        <v>681</v>
      </c>
      <c r="C15296" s="205" t="s">
        <v>680</v>
      </c>
      <c r="D15296" s="72" t="str">
        <f t="shared" si="477"/>
        <v>jan/2020</v>
      </c>
      <c r="E15296" s="206">
        <v>43858</v>
      </c>
      <c r="F15296" s="205" t="s">
        <v>200</v>
      </c>
      <c r="G15296" s="205" t="s">
        <v>284</v>
      </c>
      <c r="H15296" s="207" t="s">
        <v>1875</v>
      </c>
      <c r="I15296" s="207" t="s">
        <v>123</v>
      </c>
      <c r="J15296" s="208">
        <v>-500000</v>
      </c>
      <c r="K15296" s="79" t="str">
        <f>IFERROR(IFERROR(VLOOKUP(I15296,'DE-PARA'!B:D,3,0),VLOOKUP(I15296,'DE-PARA'!C:D,2,0)),"NÃO ENCONTRADO")</f>
        <v>TEV – Transferências Entre Contas (Entradas)</v>
      </c>
      <c r="L15296" s="56" t="str">
        <f>VLOOKUP(K15296,'Base -Receita-Despesa'!$B:$AS,1,FALSE)</f>
        <v>TEV – Transferências Entre Contas (Entradas)</v>
      </c>
    </row>
    <row r="15297" spans="1:12" x14ac:dyDescent="0.3">
      <c r="A15297" s="286" t="str">
        <f t="shared" si="478"/>
        <v>2020</v>
      </c>
      <c r="B15297" s="205" t="s">
        <v>681</v>
      </c>
      <c r="C15297" s="205" t="s">
        <v>680</v>
      </c>
      <c r="D15297" s="72" t="str">
        <f t="shared" si="477"/>
        <v>jan/2020</v>
      </c>
      <c r="E15297" s="206">
        <v>43858</v>
      </c>
      <c r="F15297" s="205" t="s">
        <v>513</v>
      </c>
      <c r="G15297" s="205" t="s">
        <v>284</v>
      </c>
      <c r="H15297" s="207" t="s">
        <v>203</v>
      </c>
      <c r="I15297" s="207" t="s">
        <v>289</v>
      </c>
      <c r="J15297" s="208">
        <v>500000</v>
      </c>
      <c r="K15297" s="79" t="str">
        <f>IFERROR(IFERROR(VLOOKUP(I15297,'DE-PARA'!B:D,3,0),VLOOKUP(I15297,'DE-PARA'!C:D,2,0)),"NÃO ENCONTRADO")</f>
        <v>Entrada Conta Aplicação (+)</v>
      </c>
      <c r="L15297" s="56" t="str">
        <f>VLOOKUP(K15297,'Base -Receita-Despesa'!$B:$AS,1,FALSE)</f>
        <v>ENTRADA CONTA APLICAÇÃO (+)</v>
      </c>
    </row>
    <row r="15298" spans="1:12" x14ac:dyDescent="0.3">
      <c r="A15298" s="286" t="str">
        <f t="shared" si="478"/>
        <v>2020</v>
      </c>
      <c r="B15298" s="205" t="s">
        <v>679</v>
      </c>
      <c r="C15298" s="205" t="s">
        <v>680</v>
      </c>
      <c r="D15298" s="72" t="str">
        <f t="shared" si="477"/>
        <v>jan/2020</v>
      </c>
      <c r="E15298" s="206">
        <v>43858</v>
      </c>
      <c r="F15298" s="205" t="s">
        <v>2630</v>
      </c>
      <c r="G15298" s="205" t="s">
        <v>284</v>
      </c>
      <c r="H15298" s="207" t="s">
        <v>2631</v>
      </c>
      <c r="I15298" s="207" t="s">
        <v>145</v>
      </c>
      <c r="J15298" s="207">
        <v>931.72</v>
      </c>
      <c r="K15298" s="79" t="str">
        <f>IFERROR(IFERROR(VLOOKUP(I15298,'DE-PARA'!B:D,3,0),VLOOKUP(I15298,'DE-PARA'!C:D,2,0)),"NÃO ENCONTRADO")</f>
        <v>Pessoal</v>
      </c>
      <c r="L15298" s="56" t="str">
        <f>VLOOKUP(K15298,'Base -Receita-Despesa'!$B:$AS,1,FALSE)</f>
        <v>Pessoal</v>
      </c>
    </row>
    <row r="15299" spans="1:12" x14ac:dyDescent="0.3">
      <c r="A15299" s="286" t="str">
        <f t="shared" si="478"/>
        <v>2020</v>
      </c>
      <c r="B15299" s="205" t="s">
        <v>679</v>
      </c>
      <c r="C15299" s="205" t="s">
        <v>680</v>
      </c>
      <c r="D15299" s="72" t="str">
        <f t="shared" si="477"/>
        <v>jan/2020</v>
      </c>
      <c r="E15299" s="206">
        <v>43858</v>
      </c>
      <c r="F15299" s="205" t="s">
        <v>200</v>
      </c>
      <c r="G15299" s="205" t="s">
        <v>284</v>
      </c>
      <c r="H15299" s="207" t="s">
        <v>1875</v>
      </c>
      <c r="I15299" s="207" t="s">
        <v>123</v>
      </c>
      <c r="J15299" s="208">
        <v>500000</v>
      </c>
      <c r="K15299" s="79" t="str">
        <f>IFERROR(IFERROR(VLOOKUP(I15299,'DE-PARA'!B:D,3,0),VLOOKUP(I15299,'DE-PARA'!C:D,2,0)),"NÃO ENCONTRADO")</f>
        <v>TEV – Transferências Entre Contas (Entradas)</v>
      </c>
      <c r="L15299" s="56" t="str">
        <f>VLOOKUP(K15299,'Base -Receita-Despesa'!$B:$AS,1,FALSE)</f>
        <v>TEV – Transferências Entre Contas (Entradas)</v>
      </c>
    </row>
    <row r="15300" spans="1:12" x14ac:dyDescent="0.3">
      <c r="A15300" s="286" t="str">
        <f t="shared" si="478"/>
        <v>2020</v>
      </c>
      <c r="B15300" s="205" t="s">
        <v>679</v>
      </c>
      <c r="C15300" s="205" t="s">
        <v>680</v>
      </c>
      <c r="D15300" s="72" t="str">
        <f t="shared" ref="D15300:D15363" si="479">TEXT(E15300,"mmm/aaaa")</f>
        <v>jan/2020</v>
      </c>
      <c r="E15300" s="206">
        <v>43858</v>
      </c>
      <c r="F15300" s="205">
        <v>2104978303</v>
      </c>
      <c r="G15300" s="205" t="s">
        <v>284</v>
      </c>
      <c r="H15300" s="207" t="s">
        <v>2645</v>
      </c>
      <c r="I15300" s="207" t="s">
        <v>136</v>
      </c>
      <c r="J15300" s="208">
        <v>-12855.27</v>
      </c>
      <c r="K15300" s="79" t="str">
        <f>IFERROR(IFERROR(VLOOKUP(I15300,'DE-PARA'!B:D,3,0),VLOOKUP(I15300,'DE-PARA'!C:D,2,0)),"NÃO ENCONTRADO")</f>
        <v>Concessionárias (água, luz e telefone)</v>
      </c>
      <c r="L15300" s="56" t="str">
        <f>VLOOKUP(K15300,'Base -Receita-Despesa'!$B:$AS,1,FALSE)</f>
        <v>Concessionárias (água, luz e telefone)</v>
      </c>
    </row>
    <row r="15301" spans="1:12" x14ac:dyDescent="0.3">
      <c r="A15301" s="286" t="str">
        <f t="shared" si="478"/>
        <v>2020</v>
      </c>
      <c r="B15301" s="205" t="s">
        <v>679</v>
      </c>
      <c r="C15301" s="205" t="s">
        <v>680</v>
      </c>
      <c r="D15301" s="72" t="str">
        <f t="shared" si="479"/>
        <v>jan/2020</v>
      </c>
      <c r="E15301" s="206">
        <v>43858</v>
      </c>
      <c r="F15301" s="205" t="s">
        <v>2630</v>
      </c>
      <c r="G15301" s="205" t="s">
        <v>284</v>
      </c>
      <c r="H15301" s="207" t="s">
        <v>2631</v>
      </c>
      <c r="I15301" s="207" t="s">
        <v>145</v>
      </c>
      <c r="J15301" s="207">
        <v>-931.72</v>
      </c>
      <c r="K15301" s="79" t="str">
        <f>IFERROR(IFERROR(VLOOKUP(I15301,'DE-PARA'!B:D,3,0),VLOOKUP(I15301,'DE-PARA'!C:D,2,0)),"NÃO ENCONTRADO")</f>
        <v>Pessoal</v>
      </c>
      <c r="L15301" s="56" t="str">
        <f>VLOOKUP(K15301,'Base -Receita-Despesa'!$B:$AS,1,FALSE)</f>
        <v>Pessoal</v>
      </c>
    </row>
    <row r="15302" spans="1:12" x14ac:dyDescent="0.3">
      <c r="A15302" s="286" t="str">
        <f t="shared" si="478"/>
        <v>2020</v>
      </c>
      <c r="B15302" s="205" t="s">
        <v>679</v>
      </c>
      <c r="C15302" s="205" t="s">
        <v>680</v>
      </c>
      <c r="D15302" s="72" t="str">
        <f t="shared" si="479"/>
        <v>jan/2020</v>
      </c>
      <c r="E15302" s="206">
        <v>43858</v>
      </c>
      <c r="F15302" s="205">
        <v>111539</v>
      </c>
      <c r="G15302" s="205" t="s">
        <v>284</v>
      </c>
      <c r="H15302" s="207" t="s">
        <v>2296</v>
      </c>
      <c r="I15302" s="207" t="s">
        <v>248</v>
      </c>
      <c r="J15302" s="208">
        <v>-5260.67</v>
      </c>
      <c r="K15302" s="79" t="str">
        <f>IFERROR(IFERROR(VLOOKUP(I15302,'DE-PARA'!B:D,3,0),VLOOKUP(I15302,'DE-PARA'!C:D,2,0)),"NÃO ENCONTRADO")</f>
        <v>Materiais</v>
      </c>
      <c r="L15302" s="56" t="str">
        <f>VLOOKUP(K15302,'Base -Receita-Despesa'!$B:$AS,1,FALSE)</f>
        <v>Materiais</v>
      </c>
    </row>
    <row r="15303" spans="1:12" x14ac:dyDescent="0.3">
      <c r="A15303" s="286" t="str">
        <f t="shared" si="478"/>
        <v>2020</v>
      </c>
      <c r="B15303" s="205" t="s">
        <v>679</v>
      </c>
      <c r="C15303" s="205" t="s">
        <v>680</v>
      </c>
      <c r="D15303" s="72" t="str">
        <f t="shared" si="479"/>
        <v>jan/2020</v>
      </c>
      <c r="E15303" s="206">
        <v>43858</v>
      </c>
      <c r="F15303" s="205">
        <v>828046</v>
      </c>
      <c r="G15303" s="205" t="s">
        <v>310</v>
      </c>
      <c r="H15303" s="207" t="s">
        <v>2356</v>
      </c>
      <c r="I15303" s="207" t="s">
        <v>237</v>
      </c>
      <c r="J15303" s="207">
        <v>-156</v>
      </c>
      <c r="K15303" s="79" t="str">
        <f>IFERROR(IFERROR(VLOOKUP(I15303,'DE-PARA'!B:D,3,0),VLOOKUP(I15303,'DE-PARA'!C:D,2,0)),"NÃO ENCONTRADO")</f>
        <v>Materiais</v>
      </c>
      <c r="L15303" s="56" t="str">
        <f>VLOOKUP(K15303,'Base -Receita-Despesa'!$B:$AS,1,FALSE)</f>
        <v>Materiais</v>
      </c>
    </row>
    <row r="15304" spans="1:12" x14ac:dyDescent="0.3">
      <c r="A15304" s="286" t="str">
        <f t="shared" si="478"/>
        <v>2020</v>
      </c>
      <c r="B15304" s="205" t="s">
        <v>679</v>
      </c>
      <c r="C15304" s="205" t="s">
        <v>680</v>
      </c>
      <c r="D15304" s="72" t="str">
        <f t="shared" si="479"/>
        <v>jan/2020</v>
      </c>
      <c r="E15304" s="206">
        <v>43858</v>
      </c>
      <c r="F15304" s="205">
        <v>807474</v>
      </c>
      <c r="G15304" s="205" t="s">
        <v>290</v>
      </c>
      <c r="H15304" s="207" t="s">
        <v>2356</v>
      </c>
      <c r="I15304" s="207" t="s">
        <v>237</v>
      </c>
      <c r="J15304" s="208">
        <v>-1620</v>
      </c>
      <c r="K15304" s="79" t="str">
        <f>IFERROR(IFERROR(VLOOKUP(I15304,'DE-PARA'!B:D,3,0),VLOOKUP(I15304,'DE-PARA'!C:D,2,0)),"NÃO ENCONTRADO")</f>
        <v>Materiais</v>
      </c>
      <c r="L15304" s="56" t="str">
        <f>VLOOKUP(K15304,'Base -Receita-Despesa'!$B:$AS,1,FALSE)</f>
        <v>Materiais</v>
      </c>
    </row>
    <row r="15305" spans="1:12" x14ac:dyDescent="0.3">
      <c r="A15305" s="286" t="str">
        <f t="shared" si="478"/>
        <v>2020</v>
      </c>
      <c r="B15305" s="205" t="s">
        <v>679</v>
      </c>
      <c r="C15305" s="205" t="s">
        <v>680</v>
      </c>
      <c r="D15305" s="72" t="str">
        <f t="shared" si="479"/>
        <v>jan/2020</v>
      </c>
      <c r="E15305" s="206">
        <v>43858</v>
      </c>
      <c r="F15305" s="205">
        <v>823797</v>
      </c>
      <c r="G15305" s="205" t="s">
        <v>310</v>
      </c>
      <c r="H15305" s="207" t="s">
        <v>2356</v>
      </c>
      <c r="I15305" s="207" t="s">
        <v>237</v>
      </c>
      <c r="J15305" s="208">
        <v>-13301.43</v>
      </c>
      <c r="K15305" s="79" t="str">
        <f>IFERROR(IFERROR(VLOOKUP(I15305,'DE-PARA'!B:D,3,0),VLOOKUP(I15305,'DE-PARA'!C:D,2,0)),"NÃO ENCONTRADO")</f>
        <v>Materiais</v>
      </c>
      <c r="L15305" s="56" t="str">
        <f>VLOOKUP(K15305,'Base -Receita-Despesa'!$B:$AS,1,FALSE)</f>
        <v>Materiais</v>
      </c>
    </row>
    <row r="15306" spans="1:12" x14ac:dyDescent="0.3">
      <c r="A15306" s="286" t="str">
        <f t="shared" si="478"/>
        <v>2020</v>
      </c>
      <c r="B15306" s="205" t="s">
        <v>679</v>
      </c>
      <c r="C15306" s="205" t="s">
        <v>680</v>
      </c>
      <c r="D15306" s="72" t="str">
        <f t="shared" si="479"/>
        <v>jan/2020</v>
      </c>
      <c r="E15306" s="206">
        <v>43858</v>
      </c>
      <c r="F15306" s="205">
        <v>385</v>
      </c>
      <c r="G15306" s="205" t="s">
        <v>284</v>
      </c>
      <c r="H15306" s="207" t="s">
        <v>2356</v>
      </c>
      <c r="I15306" s="207" t="s">
        <v>237</v>
      </c>
      <c r="J15306" s="208">
        <v>-4880</v>
      </c>
      <c r="K15306" s="79" t="str">
        <f>IFERROR(IFERROR(VLOOKUP(I15306,'DE-PARA'!B:D,3,0),VLOOKUP(I15306,'DE-PARA'!C:D,2,0)),"NÃO ENCONTRADO")</f>
        <v>Materiais</v>
      </c>
      <c r="L15306" s="56" t="str">
        <f>VLOOKUP(K15306,'Base -Receita-Despesa'!$B:$AS,1,FALSE)</f>
        <v>Materiais</v>
      </c>
    </row>
    <row r="15307" spans="1:12" x14ac:dyDescent="0.3">
      <c r="A15307" s="286" t="str">
        <f t="shared" si="478"/>
        <v>2020</v>
      </c>
      <c r="B15307" s="205" t="s">
        <v>679</v>
      </c>
      <c r="C15307" s="205" t="s">
        <v>680</v>
      </c>
      <c r="D15307" s="72" t="str">
        <f t="shared" si="479"/>
        <v>jan/2020</v>
      </c>
      <c r="E15307" s="206">
        <v>43858</v>
      </c>
      <c r="F15307" s="205">
        <v>1396</v>
      </c>
      <c r="G15307" s="205" t="s">
        <v>284</v>
      </c>
      <c r="H15307" s="207" t="s">
        <v>2356</v>
      </c>
      <c r="I15307" s="207" t="s">
        <v>237</v>
      </c>
      <c r="J15307" s="207">
        <v>-708.34</v>
      </c>
      <c r="K15307" s="79" t="str">
        <f>IFERROR(IFERROR(VLOOKUP(I15307,'DE-PARA'!B:D,3,0),VLOOKUP(I15307,'DE-PARA'!C:D,2,0)),"NÃO ENCONTRADO")</f>
        <v>Materiais</v>
      </c>
      <c r="L15307" s="56" t="str">
        <f>VLOOKUP(K15307,'Base -Receita-Despesa'!$B:$AS,1,FALSE)</f>
        <v>Materiais</v>
      </c>
    </row>
    <row r="15308" spans="1:12" x14ac:dyDescent="0.3">
      <c r="A15308" s="286" t="str">
        <f t="shared" si="478"/>
        <v>2020</v>
      </c>
      <c r="B15308" s="205" t="s">
        <v>679</v>
      </c>
      <c r="C15308" s="205" t="s">
        <v>680</v>
      </c>
      <c r="D15308" s="72" t="str">
        <f t="shared" si="479"/>
        <v>jan/2020</v>
      </c>
      <c r="E15308" s="206">
        <v>43858</v>
      </c>
      <c r="F15308" s="205">
        <v>1402</v>
      </c>
      <c r="G15308" s="205" t="s">
        <v>284</v>
      </c>
      <c r="H15308" s="207" t="s">
        <v>2356</v>
      </c>
      <c r="I15308" s="207" t="s">
        <v>237</v>
      </c>
      <c r="J15308" s="208">
        <v>-1879.2</v>
      </c>
      <c r="K15308" s="79" t="str">
        <f>IFERROR(IFERROR(VLOOKUP(I15308,'DE-PARA'!B:D,3,0),VLOOKUP(I15308,'DE-PARA'!C:D,2,0)),"NÃO ENCONTRADO")</f>
        <v>Materiais</v>
      </c>
      <c r="L15308" s="56" t="str">
        <f>VLOOKUP(K15308,'Base -Receita-Despesa'!$B:$AS,1,FALSE)</f>
        <v>Materiais</v>
      </c>
    </row>
    <row r="15309" spans="1:12" x14ac:dyDescent="0.3">
      <c r="A15309" s="286" t="str">
        <f t="shared" si="478"/>
        <v>2020</v>
      </c>
      <c r="B15309" s="205" t="s">
        <v>679</v>
      </c>
      <c r="C15309" s="205" t="s">
        <v>680</v>
      </c>
      <c r="D15309" s="72" t="str">
        <f t="shared" si="479"/>
        <v>jan/2020</v>
      </c>
      <c r="E15309" s="206">
        <v>43858</v>
      </c>
      <c r="F15309" s="205">
        <v>1022</v>
      </c>
      <c r="G15309" s="205" t="s">
        <v>284</v>
      </c>
      <c r="H15309" s="207" t="s">
        <v>2356</v>
      </c>
      <c r="I15309" s="207" t="s">
        <v>237</v>
      </c>
      <c r="J15309" s="208">
        <v>-14270.1</v>
      </c>
      <c r="K15309" s="79" t="str">
        <f>IFERROR(IFERROR(VLOOKUP(I15309,'DE-PARA'!B:D,3,0),VLOOKUP(I15309,'DE-PARA'!C:D,2,0)),"NÃO ENCONTRADO")</f>
        <v>Materiais</v>
      </c>
      <c r="L15309" s="56" t="str">
        <f>VLOOKUP(K15309,'Base -Receita-Despesa'!$B:$AS,1,FALSE)</f>
        <v>Materiais</v>
      </c>
    </row>
    <row r="15310" spans="1:12" x14ac:dyDescent="0.3">
      <c r="A15310" s="286" t="str">
        <f t="shared" si="478"/>
        <v>2020</v>
      </c>
      <c r="B15310" s="205" t="s">
        <v>679</v>
      </c>
      <c r="C15310" s="205" t="s">
        <v>680</v>
      </c>
      <c r="D15310" s="72" t="str">
        <f t="shared" si="479"/>
        <v>jan/2020</v>
      </c>
      <c r="E15310" s="206">
        <v>43858</v>
      </c>
      <c r="F15310" s="205">
        <v>960</v>
      </c>
      <c r="G15310" s="205" t="s">
        <v>284</v>
      </c>
      <c r="H15310" s="207" t="s">
        <v>2356</v>
      </c>
      <c r="I15310" s="207" t="s">
        <v>237</v>
      </c>
      <c r="J15310" s="208">
        <v>-15307.86</v>
      </c>
      <c r="K15310" s="79" t="str">
        <f>IFERROR(IFERROR(VLOOKUP(I15310,'DE-PARA'!B:D,3,0),VLOOKUP(I15310,'DE-PARA'!C:D,2,0)),"NÃO ENCONTRADO")</f>
        <v>Materiais</v>
      </c>
      <c r="L15310" s="56" t="str">
        <f>VLOOKUP(K15310,'Base -Receita-Despesa'!$B:$AS,1,FALSE)</f>
        <v>Materiais</v>
      </c>
    </row>
    <row r="15311" spans="1:12" x14ac:dyDescent="0.3">
      <c r="A15311" s="286" t="str">
        <f t="shared" si="478"/>
        <v>2020</v>
      </c>
      <c r="B15311" s="205" t="s">
        <v>679</v>
      </c>
      <c r="C15311" s="205" t="s">
        <v>680</v>
      </c>
      <c r="D15311" s="72" t="str">
        <f t="shared" si="479"/>
        <v>jan/2020</v>
      </c>
      <c r="E15311" s="206">
        <v>43858</v>
      </c>
      <c r="F15311" s="205">
        <v>1022</v>
      </c>
      <c r="G15311" s="205" t="s">
        <v>284</v>
      </c>
      <c r="H15311" s="207" t="s">
        <v>2356</v>
      </c>
      <c r="I15311" s="207" t="s">
        <v>237</v>
      </c>
      <c r="J15311" s="208">
        <v>-14270.1</v>
      </c>
      <c r="K15311" s="79" t="str">
        <f>IFERROR(IFERROR(VLOOKUP(I15311,'DE-PARA'!B:D,3,0),VLOOKUP(I15311,'DE-PARA'!C:D,2,0)),"NÃO ENCONTRADO")</f>
        <v>Materiais</v>
      </c>
      <c r="L15311" s="56" t="str">
        <f>VLOOKUP(K15311,'Base -Receita-Despesa'!$B:$AS,1,FALSE)</f>
        <v>Materiais</v>
      </c>
    </row>
    <row r="15312" spans="1:12" x14ac:dyDescent="0.3">
      <c r="A15312" s="286" t="str">
        <f t="shared" si="478"/>
        <v>2020</v>
      </c>
      <c r="B15312" s="205" t="s">
        <v>679</v>
      </c>
      <c r="C15312" s="205" t="s">
        <v>680</v>
      </c>
      <c r="D15312" s="72" t="str">
        <f t="shared" si="479"/>
        <v>jan/2020</v>
      </c>
      <c r="E15312" s="206">
        <v>43858</v>
      </c>
      <c r="F15312" s="205">
        <v>1396</v>
      </c>
      <c r="G15312" s="205" t="s">
        <v>284</v>
      </c>
      <c r="H15312" s="207" t="s">
        <v>2356</v>
      </c>
      <c r="I15312" s="207" t="s">
        <v>237</v>
      </c>
      <c r="J15312" s="207">
        <v>-708.33</v>
      </c>
      <c r="K15312" s="79" t="str">
        <f>IFERROR(IFERROR(VLOOKUP(I15312,'DE-PARA'!B:D,3,0),VLOOKUP(I15312,'DE-PARA'!C:D,2,0)),"NÃO ENCONTRADO")</f>
        <v>Materiais</v>
      </c>
      <c r="L15312" s="56" t="str">
        <f>VLOOKUP(K15312,'Base -Receita-Despesa'!$B:$AS,1,FALSE)</f>
        <v>Materiais</v>
      </c>
    </row>
    <row r="15313" spans="1:12" x14ac:dyDescent="0.3">
      <c r="A15313" s="286" t="str">
        <f t="shared" si="478"/>
        <v>2020</v>
      </c>
      <c r="B15313" s="205" t="s">
        <v>679</v>
      </c>
      <c r="C15313" s="205" t="s">
        <v>680</v>
      </c>
      <c r="D15313" s="72" t="str">
        <f t="shared" si="479"/>
        <v>jan/2020</v>
      </c>
      <c r="E15313" s="206">
        <v>43858</v>
      </c>
      <c r="F15313" s="205">
        <v>960</v>
      </c>
      <c r="G15313" s="205" t="s">
        <v>284</v>
      </c>
      <c r="H15313" s="207" t="s">
        <v>2356</v>
      </c>
      <c r="I15313" s="207" t="s">
        <v>237</v>
      </c>
      <c r="J15313" s="208">
        <v>-15307.85</v>
      </c>
      <c r="K15313" s="79" t="str">
        <f>IFERROR(IFERROR(VLOOKUP(I15313,'DE-PARA'!B:D,3,0),VLOOKUP(I15313,'DE-PARA'!C:D,2,0)),"NÃO ENCONTRADO")</f>
        <v>Materiais</v>
      </c>
      <c r="L15313" s="56" t="str">
        <f>VLOOKUP(K15313,'Base -Receita-Despesa'!$B:$AS,1,FALSE)</f>
        <v>Materiais</v>
      </c>
    </row>
    <row r="15314" spans="1:12" x14ac:dyDescent="0.3">
      <c r="A15314" s="286" t="str">
        <f t="shared" si="478"/>
        <v>2020</v>
      </c>
      <c r="B15314" s="205" t="s">
        <v>679</v>
      </c>
      <c r="C15314" s="205" t="s">
        <v>680</v>
      </c>
      <c r="D15314" s="72" t="str">
        <f t="shared" si="479"/>
        <v>jan/2020</v>
      </c>
      <c r="E15314" s="206">
        <v>43858</v>
      </c>
      <c r="F15314" s="205">
        <v>1861</v>
      </c>
      <c r="G15314" s="205" t="s">
        <v>284</v>
      </c>
      <c r="H15314" s="207" t="s">
        <v>2356</v>
      </c>
      <c r="I15314" s="207" t="s">
        <v>237</v>
      </c>
      <c r="J15314" s="208">
        <v>-4116</v>
      </c>
      <c r="K15314" s="79" t="str">
        <f>IFERROR(IFERROR(VLOOKUP(I15314,'DE-PARA'!B:D,3,0),VLOOKUP(I15314,'DE-PARA'!C:D,2,0)),"NÃO ENCONTRADO")</f>
        <v>Materiais</v>
      </c>
      <c r="L15314" s="56" t="str">
        <f>VLOOKUP(K15314,'Base -Receita-Despesa'!$B:$AS,1,FALSE)</f>
        <v>Materiais</v>
      </c>
    </row>
    <row r="15315" spans="1:12" x14ac:dyDescent="0.3">
      <c r="A15315" s="286" t="str">
        <f t="shared" si="478"/>
        <v>2020</v>
      </c>
      <c r="B15315" s="205" t="s">
        <v>679</v>
      </c>
      <c r="C15315" s="205" t="s">
        <v>680</v>
      </c>
      <c r="D15315" s="72" t="str">
        <f t="shared" si="479"/>
        <v>jan/2020</v>
      </c>
      <c r="E15315" s="206">
        <v>43858</v>
      </c>
      <c r="F15315" s="205">
        <v>329</v>
      </c>
      <c r="G15315" s="205" t="s">
        <v>284</v>
      </c>
      <c r="H15315" s="267" t="s">
        <v>2328</v>
      </c>
      <c r="I15315" s="267" t="s">
        <v>163</v>
      </c>
      <c r="J15315" s="208">
        <v>-3220</v>
      </c>
      <c r="K15315" s="79" t="str">
        <f>IFERROR(IFERROR(VLOOKUP(I15315,'DE-PARA'!B:D,3,0),VLOOKUP(I15315,'DE-PARA'!C:D,2,0)),"NÃO ENCONTRADO")</f>
        <v>Serviços</v>
      </c>
      <c r="L15315" s="56" t="str">
        <f>VLOOKUP(K15315,'Base -Receita-Despesa'!$B:$AS,1,FALSE)</f>
        <v>Serviços</v>
      </c>
    </row>
    <row r="15316" spans="1:12" x14ac:dyDescent="0.3">
      <c r="A15316" s="286" t="str">
        <f t="shared" si="478"/>
        <v>2020</v>
      </c>
      <c r="B15316" s="205" t="s">
        <v>679</v>
      </c>
      <c r="C15316" s="205" t="s">
        <v>680</v>
      </c>
      <c r="D15316" s="72" t="str">
        <f t="shared" si="479"/>
        <v>jan/2020</v>
      </c>
      <c r="E15316" s="206">
        <v>43858</v>
      </c>
      <c r="F15316" s="205">
        <v>328</v>
      </c>
      <c r="G15316" s="205" t="s">
        <v>284</v>
      </c>
      <c r="H15316" s="207" t="s">
        <v>999</v>
      </c>
      <c r="I15316" s="207" t="s">
        <v>232</v>
      </c>
      <c r="J15316" s="208">
        <v>-18056.599999999999</v>
      </c>
      <c r="K15316" s="79" t="str">
        <f>IFERROR(IFERROR(VLOOKUP(I15316,'DE-PARA'!B:D,3,0),VLOOKUP(I15316,'DE-PARA'!C:D,2,0)),"NÃO ENCONTRADO")</f>
        <v>Pessoal</v>
      </c>
      <c r="L15316" s="56" t="str">
        <f>VLOOKUP(K15316,'Base -Receita-Despesa'!$B:$AS,1,FALSE)</f>
        <v>Pessoal</v>
      </c>
    </row>
    <row r="15317" spans="1:12" x14ac:dyDescent="0.3">
      <c r="A15317" s="286" t="str">
        <f t="shared" si="478"/>
        <v>2020</v>
      </c>
      <c r="B15317" s="205" t="s">
        <v>679</v>
      </c>
      <c r="C15317" s="205" t="s">
        <v>680</v>
      </c>
      <c r="D15317" s="72" t="str">
        <f t="shared" si="479"/>
        <v>jan/2020</v>
      </c>
      <c r="E15317" s="206">
        <v>43858</v>
      </c>
      <c r="F15317" s="205">
        <v>324</v>
      </c>
      <c r="G15317" s="205" t="s">
        <v>284</v>
      </c>
      <c r="H15317" s="207" t="s">
        <v>999</v>
      </c>
      <c r="I15317" s="207" t="s">
        <v>232</v>
      </c>
      <c r="J15317" s="208">
        <v>-1934.65</v>
      </c>
      <c r="K15317" s="79" t="str">
        <f>IFERROR(IFERROR(VLOOKUP(I15317,'DE-PARA'!B:D,3,0),VLOOKUP(I15317,'DE-PARA'!C:D,2,0)),"NÃO ENCONTRADO")</f>
        <v>Pessoal</v>
      </c>
      <c r="L15317" s="56" t="str">
        <f>VLOOKUP(K15317,'Base -Receita-Despesa'!$B:$AS,1,FALSE)</f>
        <v>Pessoal</v>
      </c>
    </row>
    <row r="15318" spans="1:12" x14ac:dyDescent="0.3">
      <c r="A15318" s="286" t="str">
        <f t="shared" si="478"/>
        <v>2020</v>
      </c>
      <c r="B15318" s="205" t="s">
        <v>679</v>
      </c>
      <c r="C15318" s="205" t="s">
        <v>680</v>
      </c>
      <c r="D15318" s="72" t="str">
        <f t="shared" si="479"/>
        <v>jan/2020</v>
      </c>
      <c r="E15318" s="206">
        <v>43858</v>
      </c>
      <c r="F15318" s="205">
        <v>428</v>
      </c>
      <c r="G15318" s="205" t="s">
        <v>284</v>
      </c>
      <c r="H15318" s="267" t="s">
        <v>339</v>
      </c>
      <c r="I15318" s="267" t="s">
        <v>164</v>
      </c>
      <c r="J15318" s="208">
        <v>-24900</v>
      </c>
      <c r="K15318" s="79" t="str">
        <f>IFERROR(IFERROR(VLOOKUP(I15318,'DE-PARA'!B:D,3,0),VLOOKUP(I15318,'DE-PARA'!C:D,2,0)),"NÃO ENCONTRADO")</f>
        <v>Serviços</v>
      </c>
      <c r="L15318" s="56" t="str">
        <f>VLOOKUP(K15318,'Base -Receita-Despesa'!$B:$AS,1,FALSE)</f>
        <v>Serviços</v>
      </c>
    </row>
    <row r="15319" spans="1:12" x14ac:dyDescent="0.3">
      <c r="A15319" s="286" t="str">
        <f t="shared" si="478"/>
        <v>2020</v>
      </c>
      <c r="B15319" s="205" t="s">
        <v>679</v>
      </c>
      <c r="C15319" s="205" t="s">
        <v>680</v>
      </c>
      <c r="D15319" s="72" t="str">
        <f t="shared" si="479"/>
        <v>jan/2020</v>
      </c>
      <c r="E15319" s="206">
        <v>43858</v>
      </c>
      <c r="F15319" s="205">
        <v>424</v>
      </c>
      <c r="G15319" s="205" t="s">
        <v>284</v>
      </c>
      <c r="H15319" s="267" t="s">
        <v>339</v>
      </c>
      <c r="I15319" s="267" t="s">
        <v>164</v>
      </c>
      <c r="J15319" s="208">
        <v>-24900</v>
      </c>
      <c r="K15319" s="79" t="str">
        <f>IFERROR(IFERROR(VLOOKUP(I15319,'DE-PARA'!B:D,3,0),VLOOKUP(I15319,'DE-PARA'!C:D,2,0)),"NÃO ENCONTRADO")</f>
        <v>Serviços</v>
      </c>
      <c r="L15319" s="56" t="str">
        <f>VLOOKUP(K15319,'Base -Receita-Despesa'!$B:$AS,1,FALSE)</f>
        <v>Serviços</v>
      </c>
    </row>
    <row r="15320" spans="1:12" x14ac:dyDescent="0.3">
      <c r="A15320" s="286" t="str">
        <f t="shared" si="478"/>
        <v>2020</v>
      </c>
      <c r="B15320" s="205" t="s">
        <v>679</v>
      </c>
      <c r="C15320" s="205" t="s">
        <v>680</v>
      </c>
      <c r="D15320" s="72" t="str">
        <f t="shared" si="479"/>
        <v>jan/2020</v>
      </c>
      <c r="E15320" s="206">
        <v>43858</v>
      </c>
      <c r="F15320" s="205">
        <v>12153</v>
      </c>
      <c r="G15320" s="205" t="s">
        <v>284</v>
      </c>
      <c r="H15320" s="267" t="s">
        <v>1580</v>
      </c>
      <c r="I15320" s="267" t="s">
        <v>260</v>
      </c>
      <c r="J15320" s="208">
        <v>-15609.9</v>
      </c>
      <c r="K15320" s="79" t="str">
        <f>IFERROR(IFERROR(VLOOKUP(I15320,'DE-PARA'!B:D,3,0),VLOOKUP(I15320,'DE-PARA'!C:D,2,0)),"NÃO ENCONTRADO")</f>
        <v>Serviços</v>
      </c>
      <c r="L15320" s="56" t="str">
        <f>VLOOKUP(K15320,'Base -Receita-Despesa'!$B:$AS,1,FALSE)</f>
        <v>Serviços</v>
      </c>
    </row>
    <row r="15321" spans="1:12" x14ac:dyDescent="0.3">
      <c r="A15321" s="286" t="str">
        <f t="shared" si="478"/>
        <v>2020</v>
      </c>
      <c r="B15321" s="205" t="s">
        <v>679</v>
      </c>
      <c r="C15321" s="205" t="s">
        <v>680</v>
      </c>
      <c r="D15321" s="72" t="str">
        <f t="shared" si="479"/>
        <v>jan/2020</v>
      </c>
      <c r="E15321" s="206">
        <v>43858</v>
      </c>
      <c r="F15321" s="205">
        <v>11849</v>
      </c>
      <c r="G15321" s="205" t="s">
        <v>284</v>
      </c>
      <c r="H15321" s="267" t="s">
        <v>1580</v>
      </c>
      <c r="I15321" s="267" t="s">
        <v>260</v>
      </c>
      <c r="J15321" s="208">
        <v>-16343.65</v>
      </c>
      <c r="K15321" s="79" t="str">
        <f>IFERROR(IFERROR(VLOOKUP(I15321,'DE-PARA'!B:D,3,0),VLOOKUP(I15321,'DE-PARA'!C:D,2,0)),"NÃO ENCONTRADO")</f>
        <v>Serviços</v>
      </c>
      <c r="L15321" s="56" t="str">
        <f>VLOOKUP(K15321,'Base -Receita-Despesa'!$B:$AS,1,FALSE)</f>
        <v>Serviços</v>
      </c>
    </row>
    <row r="15322" spans="1:12" x14ac:dyDescent="0.3">
      <c r="A15322" s="286" t="str">
        <f t="shared" si="478"/>
        <v>2020</v>
      </c>
      <c r="B15322" s="205" t="s">
        <v>679</v>
      </c>
      <c r="C15322" s="205" t="s">
        <v>680</v>
      </c>
      <c r="D15322" s="72" t="str">
        <f t="shared" si="479"/>
        <v>jan/2020</v>
      </c>
      <c r="E15322" s="206">
        <v>43858</v>
      </c>
      <c r="F15322" s="205">
        <v>178</v>
      </c>
      <c r="G15322" s="205" t="s">
        <v>284</v>
      </c>
      <c r="H15322" s="207" t="s">
        <v>2330</v>
      </c>
      <c r="I15322" s="207" t="s">
        <v>150</v>
      </c>
      <c r="J15322" s="208">
        <v>-2314.0500000000002</v>
      </c>
      <c r="K15322" s="79" t="str">
        <f>IFERROR(IFERROR(VLOOKUP(I15322,'DE-PARA'!B:D,3,0),VLOOKUP(I15322,'DE-PARA'!C:D,2,0)),"NÃO ENCONTRADO")</f>
        <v>Serviços</v>
      </c>
      <c r="L15322" s="56" t="str">
        <f>VLOOKUP(K15322,'Base -Receita-Despesa'!$B:$AS,1,FALSE)</f>
        <v>Serviços</v>
      </c>
    </row>
    <row r="15323" spans="1:12" x14ac:dyDescent="0.3">
      <c r="A15323" s="286" t="str">
        <f t="shared" si="478"/>
        <v>2020</v>
      </c>
      <c r="B15323" s="205" t="s">
        <v>679</v>
      </c>
      <c r="C15323" s="205" t="s">
        <v>680</v>
      </c>
      <c r="D15323" s="72" t="str">
        <f t="shared" si="479"/>
        <v>jan/2020</v>
      </c>
      <c r="E15323" s="206">
        <v>43858</v>
      </c>
      <c r="F15323" s="205">
        <v>173</v>
      </c>
      <c r="G15323" s="205" t="s">
        <v>284</v>
      </c>
      <c r="H15323" s="207" t="s">
        <v>2330</v>
      </c>
      <c r="I15323" s="207" t="s">
        <v>147</v>
      </c>
      <c r="J15323" s="208">
        <v>-75181.7</v>
      </c>
      <c r="K15323" s="79" t="str">
        <f>IFERROR(IFERROR(VLOOKUP(I15323,'DE-PARA'!B:D,3,0),VLOOKUP(I15323,'DE-PARA'!C:D,2,0)),"NÃO ENCONTRADO")</f>
        <v>Serviços</v>
      </c>
      <c r="L15323" s="56" t="str">
        <f>VLOOKUP(K15323,'Base -Receita-Despesa'!$B:$AS,1,FALSE)</f>
        <v>Serviços</v>
      </c>
    </row>
    <row r="15324" spans="1:12" x14ac:dyDescent="0.3">
      <c r="A15324" s="286" t="str">
        <f t="shared" si="478"/>
        <v>2020</v>
      </c>
      <c r="B15324" s="205" t="s">
        <v>679</v>
      </c>
      <c r="C15324" s="205" t="s">
        <v>680</v>
      </c>
      <c r="D15324" s="72" t="str">
        <f t="shared" si="479"/>
        <v>jan/2020</v>
      </c>
      <c r="E15324" s="206">
        <v>43858</v>
      </c>
      <c r="F15324" s="265" t="s">
        <v>2646</v>
      </c>
      <c r="G15324" s="205" t="s">
        <v>284</v>
      </c>
      <c r="H15324" s="207" t="s">
        <v>2330</v>
      </c>
      <c r="I15324" s="207" t="s">
        <v>150</v>
      </c>
      <c r="J15324" s="207">
        <v>-360</v>
      </c>
      <c r="K15324" s="79" t="str">
        <f>IFERROR(IFERROR(VLOOKUP(I15324,'DE-PARA'!B:D,3,0),VLOOKUP(I15324,'DE-PARA'!C:D,2,0)),"NÃO ENCONTRADO")</f>
        <v>Serviços</v>
      </c>
      <c r="L15324" s="56" t="str">
        <f>VLOOKUP(K15324,'Base -Receita-Despesa'!$B:$AS,1,FALSE)</f>
        <v>Serviços</v>
      </c>
    </row>
    <row r="15325" spans="1:12" x14ac:dyDescent="0.3">
      <c r="A15325" s="286" t="str">
        <f t="shared" si="478"/>
        <v>2020</v>
      </c>
      <c r="B15325" s="205" t="s">
        <v>679</v>
      </c>
      <c r="C15325" s="205" t="s">
        <v>680</v>
      </c>
      <c r="D15325" s="72" t="str">
        <f t="shared" si="479"/>
        <v>jan/2020</v>
      </c>
      <c r="E15325" s="206">
        <v>43858</v>
      </c>
      <c r="F15325" s="205">
        <v>172</v>
      </c>
      <c r="G15325" s="205" t="s">
        <v>284</v>
      </c>
      <c r="H15325" s="207" t="s">
        <v>2330</v>
      </c>
      <c r="I15325" s="207" t="s">
        <v>150</v>
      </c>
      <c r="J15325" s="208">
        <v>-37990.800000000003</v>
      </c>
      <c r="K15325" s="79" t="str">
        <f>IFERROR(IFERROR(VLOOKUP(I15325,'DE-PARA'!B:D,3,0),VLOOKUP(I15325,'DE-PARA'!C:D,2,0)),"NÃO ENCONTRADO")</f>
        <v>Serviços</v>
      </c>
      <c r="L15325" s="56" t="str">
        <f>VLOOKUP(K15325,'Base -Receita-Despesa'!$B:$AS,1,FALSE)</f>
        <v>Serviços</v>
      </c>
    </row>
    <row r="15326" spans="1:12" x14ac:dyDescent="0.3">
      <c r="A15326" s="286" t="str">
        <f t="shared" si="478"/>
        <v>2020</v>
      </c>
      <c r="B15326" s="205" t="s">
        <v>679</v>
      </c>
      <c r="C15326" s="205" t="s">
        <v>680</v>
      </c>
      <c r="D15326" s="72" t="str">
        <f t="shared" si="479"/>
        <v>jan/2020</v>
      </c>
      <c r="E15326" s="206">
        <v>43858</v>
      </c>
      <c r="F15326" s="205">
        <v>1938</v>
      </c>
      <c r="G15326" s="205" t="s">
        <v>284</v>
      </c>
      <c r="H15326" s="207" t="s">
        <v>313</v>
      </c>
      <c r="I15326" s="207" t="s">
        <v>134</v>
      </c>
      <c r="J15326" s="208">
        <v>-3500</v>
      </c>
      <c r="K15326" s="79" t="str">
        <f>IFERROR(IFERROR(VLOOKUP(I15326,'DE-PARA'!B:D,3,0),VLOOKUP(I15326,'DE-PARA'!C:D,2,0)),"NÃO ENCONTRADO")</f>
        <v>Serviços</v>
      </c>
      <c r="L15326" s="56" t="str">
        <f>VLOOKUP(K15326,'Base -Receita-Despesa'!$B:$AS,1,FALSE)</f>
        <v>Serviços</v>
      </c>
    </row>
    <row r="15327" spans="1:12" x14ac:dyDescent="0.3">
      <c r="A15327" s="286" t="str">
        <f t="shared" si="478"/>
        <v>2020</v>
      </c>
      <c r="B15327" s="205" t="s">
        <v>679</v>
      </c>
      <c r="C15327" s="205" t="s">
        <v>680</v>
      </c>
      <c r="D15327" s="72" t="str">
        <f t="shared" si="479"/>
        <v>jan/2020</v>
      </c>
      <c r="E15327" s="206">
        <v>43858</v>
      </c>
      <c r="F15327" s="205">
        <v>15722</v>
      </c>
      <c r="G15327" s="205" t="s">
        <v>284</v>
      </c>
      <c r="H15327" s="267" t="s">
        <v>1667</v>
      </c>
      <c r="I15327" s="267" t="s">
        <v>157</v>
      </c>
      <c r="J15327" s="208">
        <v>-15687.22</v>
      </c>
      <c r="K15327" s="79" t="str">
        <f>IFERROR(IFERROR(VLOOKUP(I15327,'DE-PARA'!B:D,3,0),VLOOKUP(I15327,'DE-PARA'!C:D,2,0)),"NÃO ENCONTRADO")</f>
        <v>Serviços</v>
      </c>
      <c r="L15327" s="56" t="str">
        <f>VLOOKUP(K15327,'Base -Receita-Despesa'!$B:$AS,1,FALSE)</f>
        <v>Serviços</v>
      </c>
    </row>
    <row r="15328" spans="1:12" x14ac:dyDescent="0.3">
      <c r="A15328" s="286" t="str">
        <f t="shared" si="478"/>
        <v>2020</v>
      </c>
      <c r="B15328" s="205" t="s">
        <v>679</v>
      </c>
      <c r="C15328" s="205" t="s">
        <v>680</v>
      </c>
      <c r="D15328" s="72" t="str">
        <f t="shared" si="479"/>
        <v>jan/2020</v>
      </c>
      <c r="E15328" s="206">
        <v>43858</v>
      </c>
      <c r="F15328" s="205">
        <v>20835</v>
      </c>
      <c r="G15328" s="205" t="s">
        <v>284</v>
      </c>
      <c r="H15328" s="207" t="s">
        <v>331</v>
      </c>
      <c r="I15328" s="207" t="s">
        <v>134</v>
      </c>
      <c r="J15328" s="208">
        <v>-11568.5</v>
      </c>
      <c r="K15328" s="79" t="str">
        <f>IFERROR(IFERROR(VLOOKUP(I15328,'DE-PARA'!B:D,3,0),VLOOKUP(I15328,'DE-PARA'!C:D,2,0)),"NÃO ENCONTRADO")</f>
        <v>Serviços</v>
      </c>
      <c r="L15328" s="56" t="str">
        <f>VLOOKUP(K15328,'Base -Receita-Despesa'!$B:$AS,1,FALSE)</f>
        <v>Serviços</v>
      </c>
    </row>
    <row r="15329" spans="1:12" x14ac:dyDescent="0.3">
      <c r="A15329" s="286" t="str">
        <f t="shared" si="478"/>
        <v>2020</v>
      </c>
      <c r="B15329" s="205" t="s">
        <v>679</v>
      </c>
      <c r="C15329" s="205" t="s">
        <v>680</v>
      </c>
      <c r="D15329" s="72" t="str">
        <f t="shared" si="479"/>
        <v>jan/2020</v>
      </c>
      <c r="E15329" s="206">
        <v>43858</v>
      </c>
      <c r="F15329" s="205">
        <v>23</v>
      </c>
      <c r="G15329" s="205" t="s">
        <v>284</v>
      </c>
      <c r="H15329" s="270" t="s">
        <v>1103</v>
      </c>
      <c r="I15329" s="270" t="s">
        <v>183</v>
      </c>
      <c r="J15329" s="207">
        <v>-500</v>
      </c>
      <c r="K15329" s="79" t="str">
        <f>IFERROR(IFERROR(VLOOKUP(I15329,'DE-PARA'!B:D,3,0),VLOOKUP(I15329,'DE-PARA'!C:D,2,0)),"NÃO ENCONTRADO")</f>
        <v>Aluguéis</v>
      </c>
      <c r="L15329" s="56" t="str">
        <f>VLOOKUP(K15329,'Base -Receita-Despesa'!$B:$AS,1,FALSE)</f>
        <v>Aluguéis</v>
      </c>
    </row>
    <row r="15330" spans="1:12" x14ac:dyDescent="0.3">
      <c r="A15330" s="286" t="str">
        <f t="shared" si="478"/>
        <v>2020</v>
      </c>
      <c r="B15330" s="205" t="s">
        <v>679</v>
      </c>
      <c r="C15330" s="205" t="s">
        <v>680</v>
      </c>
      <c r="D15330" s="72" t="str">
        <f t="shared" si="479"/>
        <v>jan/2020</v>
      </c>
      <c r="E15330" s="206">
        <v>43858</v>
      </c>
      <c r="F15330" s="205">
        <v>210</v>
      </c>
      <c r="G15330" s="205" t="s">
        <v>284</v>
      </c>
      <c r="H15330" s="207" t="s">
        <v>162</v>
      </c>
      <c r="I15330" s="207" t="s">
        <v>163</v>
      </c>
      <c r="J15330" s="208">
        <v>-4433.33</v>
      </c>
      <c r="K15330" s="79" t="str">
        <f>IFERROR(IFERROR(VLOOKUP(I15330,'DE-PARA'!B:D,3,0),VLOOKUP(I15330,'DE-PARA'!C:D,2,0)),"NÃO ENCONTRADO")</f>
        <v>Serviços</v>
      </c>
      <c r="L15330" s="56" t="str">
        <f>VLOOKUP(K15330,'Base -Receita-Despesa'!$B:$AS,1,FALSE)</f>
        <v>Serviços</v>
      </c>
    </row>
    <row r="15331" spans="1:12" x14ac:dyDescent="0.3">
      <c r="A15331" s="286" t="str">
        <f t="shared" si="478"/>
        <v>2020</v>
      </c>
      <c r="B15331" s="205" t="s">
        <v>679</v>
      </c>
      <c r="C15331" s="205" t="s">
        <v>680</v>
      </c>
      <c r="D15331" s="72" t="str">
        <f t="shared" si="479"/>
        <v>jan/2020</v>
      </c>
      <c r="E15331" s="206">
        <v>43858</v>
      </c>
      <c r="F15331" s="205">
        <v>648</v>
      </c>
      <c r="G15331" s="205" t="s">
        <v>284</v>
      </c>
      <c r="H15331" s="207" t="s">
        <v>156</v>
      </c>
      <c r="I15331" s="207" t="s">
        <v>157</v>
      </c>
      <c r="J15331" s="208">
        <v>-5067.8999999999996</v>
      </c>
      <c r="K15331" s="79" t="str">
        <f>IFERROR(IFERROR(VLOOKUP(I15331,'DE-PARA'!B:D,3,0),VLOOKUP(I15331,'DE-PARA'!C:D,2,0)),"NÃO ENCONTRADO")</f>
        <v>Serviços</v>
      </c>
      <c r="L15331" s="56" t="str">
        <f>VLOOKUP(K15331,'Base -Receita-Despesa'!$B:$AS,1,FALSE)</f>
        <v>Serviços</v>
      </c>
    </row>
    <row r="15332" spans="1:12" x14ac:dyDescent="0.3">
      <c r="A15332" s="286" t="str">
        <f t="shared" si="478"/>
        <v>2020</v>
      </c>
      <c r="B15332" s="205" t="s">
        <v>679</v>
      </c>
      <c r="C15332" s="205" t="s">
        <v>680</v>
      </c>
      <c r="D15332" s="72" t="str">
        <f t="shared" si="479"/>
        <v>jan/2020</v>
      </c>
      <c r="E15332" s="206">
        <v>43858</v>
      </c>
      <c r="F15332" s="205">
        <v>637</v>
      </c>
      <c r="G15332" s="205" t="s">
        <v>284</v>
      </c>
      <c r="H15332" s="207" t="s">
        <v>156</v>
      </c>
      <c r="I15332" s="207" t="s">
        <v>157</v>
      </c>
      <c r="J15332" s="208">
        <v>-5067.8999999999996</v>
      </c>
      <c r="K15332" s="79" t="str">
        <f>IFERROR(IFERROR(VLOOKUP(I15332,'DE-PARA'!B:D,3,0),VLOOKUP(I15332,'DE-PARA'!C:D,2,0)),"NÃO ENCONTRADO")</f>
        <v>Serviços</v>
      </c>
      <c r="L15332" s="56" t="str">
        <f>VLOOKUP(K15332,'Base -Receita-Despesa'!$B:$AS,1,FALSE)</f>
        <v>Serviços</v>
      </c>
    </row>
    <row r="15333" spans="1:12" x14ac:dyDescent="0.3">
      <c r="A15333" s="286" t="str">
        <f t="shared" si="478"/>
        <v>2020</v>
      </c>
      <c r="B15333" s="205" t="s">
        <v>679</v>
      </c>
      <c r="C15333" s="205" t="s">
        <v>680</v>
      </c>
      <c r="D15333" s="72" t="str">
        <f t="shared" si="479"/>
        <v>jan/2020</v>
      </c>
      <c r="E15333" s="206">
        <v>43858</v>
      </c>
      <c r="F15333" s="265" t="s">
        <v>2165</v>
      </c>
      <c r="G15333" s="265" t="s">
        <v>2647</v>
      </c>
      <c r="H15333" s="267" t="s">
        <v>2166</v>
      </c>
      <c r="I15333" s="267" t="s">
        <v>232</v>
      </c>
      <c r="J15333" s="268">
        <v>-62814.96</v>
      </c>
      <c r="K15333" s="79" t="str">
        <f>IFERROR(IFERROR(VLOOKUP(I15333,'DE-PARA'!B:D,3,0),VLOOKUP(I15333,'DE-PARA'!C:D,2,0)),"NÃO ENCONTRADO")</f>
        <v>Pessoal</v>
      </c>
      <c r="L15333" s="56" t="str">
        <f>VLOOKUP(K15333,'Base -Receita-Despesa'!$B:$AS,1,FALSE)</f>
        <v>Pessoal</v>
      </c>
    </row>
    <row r="15334" spans="1:12" x14ac:dyDescent="0.3">
      <c r="A15334" s="286" t="str">
        <f t="shared" si="478"/>
        <v>2020</v>
      </c>
      <c r="B15334" s="205" t="s">
        <v>679</v>
      </c>
      <c r="C15334" s="205" t="s">
        <v>680</v>
      </c>
      <c r="D15334" s="72" t="str">
        <f t="shared" si="479"/>
        <v>jan/2020</v>
      </c>
      <c r="E15334" s="206">
        <v>43858</v>
      </c>
      <c r="F15334" s="205">
        <v>89</v>
      </c>
      <c r="G15334" s="205" t="s">
        <v>284</v>
      </c>
      <c r="H15334" s="267" t="s">
        <v>324</v>
      </c>
      <c r="I15334" s="267" t="s">
        <v>134</v>
      </c>
      <c r="J15334" s="208">
        <v>-44892</v>
      </c>
      <c r="K15334" s="79" t="str">
        <f>IFERROR(IFERROR(VLOOKUP(I15334,'DE-PARA'!B:D,3,0),VLOOKUP(I15334,'DE-PARA'!C:D,2,0)),"NÃO ENCONTRADO")</f>
        <v>Serviços</v>
      </c>
      <c r="L15334" s="56" t="str">
        <f>VLOOKUP(K15334,'Base -Receita-Despesa'!$B:$AS,1,FALSE)</f>
        <v>Serviços</v>
      </c>
    </row>
    <row r="15335" spans="1:12" x14ac:dyDescent="0.3">
      <c r="A15335" s="286" t="str">
        <f t="shared" si="478"/>
        <v>2020</v>
      </c>
      <c r="B15335" s="205" t="s">
        <v>679</v>
      </c>
      <c r="C15335" s="205" t="s">
        <v>680</v>
      </c>
      <c r="D15335" s="72" t="str">
        <f t="shared" si="479"/>
        <v>jan/2020</v>
      </c>
      <c r="E15335" s="206">
        <v>43858</v>
      </c>
      <c r="F15335" s="205">
        <v>1154183</v>
      </c>
      <c r="G15335" s="205" t="s">
        <v>284</v>
      </c>
      <c r="H15335" s="207" t="s">
        <v>385</v>
      </c>
      <c r="I15335" s="207" t="s">
        <v>238</v>
      </c>
      <c r="J15335" s="208">
        <v>-8136.18</v>
      </c>
      <c r="K15335" s="79" t="str">
        <f>IFERROR(IFERROR(VLOOKUP(I15335,'DE-PARA'!B:D,3,0),VLOOKUP(I15335,'DE-PARA'!C:D,2,0)),"NÃO ENCONTRADO")</f>
        <v>Materiais</v>
      </c>
      <c r="L15335" s="56" t="str">
        <f>VLOOKUP(K15335,'Base -Receita-Despesa'!$B:$AS,1,FALSE)</f>
        <v>Materiais</v>
      </c>
    </row>
    <row r="15336" spans="1:12" x14ac:dyDescent="0.3">
      <c r="A15336" s="286" t="str">
        <f t="shared" si="478"/>
        <v>2020</v>
      </c>
      <c r="B15336" s="205" t="s">
        <v>679</v>
      </c>
      <c r="C15336" s="205" t="s">
        <v>680</v>
      </c>
      <c r="D15336" s="72" t="str">
        <f t="shared" si="479"/>
        <v>jan/2020</v>
      </c>
      <c r="E15336" s="206">
        <v>43858</v>
      </c>
      <c r="F15336" s="205">
        <v>1139519</v>
      </c>
      <c r="G15336" s="205" t="s">
        <v>284</v>
      </c>
      <c r="H15336" s="207" t="s">
        <v>385</v>
      </c>
      <c r="I15336" s="207" t="s">
        <v>238</v>
      </c>
      <c r="J15336" s="207">
        <v>-395.61</v>
      </c>
      <c r="K15336" s="79" t="str">
        <f>IFERROR(IFERROR(VLOOKUP(I15336,'DE-PARA'!B:D,3,0),VLOOKUP(I15336,'DE-PARA'!C:D,2,0)),"NÃO ENCONTRADO")</f>
        <v>Materiais</v>
      </c>
      <c r="L15336" s="56" t="str">
        <f>VLOOKUP(K15336,'Base -Receita-Despesa'!$B:$AS,1,FALSE)</f>
        <v>Materiais</v>
      </c>
    </row>
    <row r="15337" spans="1:12" x14ac:dyDescent="0.3">
      <c r="A15337" s="286" t="str">
        <f t="shared" si="478"/>
        <v>2020</v>
      </c>
      <c r="B15337" s="205" t="s">
        <v>679</v>
      </c>
      <c r="C15337" s="205" t="s">
        <v>680</v>
      </c>
      <c r="D15337" s="72" t="str">
        <f t="shared" si="479"/>
        <v>jan/2020</v>
      </c>
      <c r="E15337" s="206">
        <v>43858</v>
      </c>
      <c r="F15337" s="205">
        <v>1130702</v>
      </c>
      <c r="G15337" s="205" t="s">
        <v>284</v>
      </c>
      <c r="H15337" s="207" t="s">
        <v>385</v>
      </c>
      <c r="I15337" s="207" t="s">
        <v>238</v>
      </c>
      <c r="J15337" s="208">
        <v>-6755.04</v>
      </c>
      <c r="K15337" s="79" t="str">
        <f>IFERROR(IFERROR(VLOOKUP(I15337,'DE-PARA'!B:D,3,0),VLOOKUP(I15337,'DE-PARA'!C:D,2,0)),"NÃO ENCONTRADO")</f>
        <v>Materiais</v>
      </c>
      <c r="L15337" s="56" t="str">
        <f>VLOOKUP(K15337,'Base -Receita-Despesa'!$B:$AS,1,FALSE)</f>
        <v>Materiais</v>
      </c>
    </row>
    <row r="15338" spans="1:12" x14ac:dyDescent="0.3">
      <c r="A15338" s="286" t="str">
        <f t="shared" si="478"/>
        <v>2020</v>
      </c>
      <c r="B15338" s="205" t="s">
        <v>679</v>
      </c>
      <c r="C15338" s="205" t="s">
        <v>680</v>
      </c>
      <c r="D15338" s="72" t="str">
        <f t="shared" si="479"/>
        <v>jan/2020</v>
      </c>
      <c r="E15338" s="206">
        <v>43858</v>
      </c>
      <c r="F15338" s="205">
        <v>1141914</v>
      </c>
      <c r="G15338" s="205" t="s">
        <v>284</v>
      </c>
      <c r="H15338" s="207" t="s">
        <v>385</v>
      </c>
      <c r="I15338" s="207" t="s">
        <v>238</v>
      </c>
      <c r="J15338" s="208">
        <v>-8103.17</v>
      </c>
      <c r="K15338" s="79" t="str">
        <f>IFERROR(IFERROR(VLOOKUP(I15338,'DE-PARA'!B:D,3,0),VLOOKUP(I15338,'DE-PARA'!C:D,2,0)),"NÃO ENCONTRADO")</f>
        <v>Materiais</v>
      </c>
      <c r="L15338" s="56" t="str">
        <f>VLOOKUP(K15338,'Base -Receita-Despesa'!$B:$AS,1,FALSE)</f>
        <v>Materiais</v>
      </c>
    </row>
    <row r="15339" spans="1:12" x14ac:dyDescent="0.3">
      <c r="A15339" s="286" t="str">
        <f t="shared" si="478"/>
        <v>2020</v>
      </c>
      <c r="B15339" s="205" t="s">
        <v>679</v>
      </c>
      <c r="C15339" s="205" t="s">
        <v>680</v>
      </c>
      <c r="D15339" s="72" t="str">
        <f t="shared" si="479"/>
        <v>jan/2020</v>
      </c>
      <c r="E15339" s="206">
        <v>43858</v>
      </c>
      <c r="F15339" s="205">
        <v>1141914</v>
      </c>
      <c r="G15339" s="205" t="s">
        <v>284</v>
      </c>
      <c r="H15339" s="207" t="s">
        <v>385</v>
      </c>
      <c r="I15339" s="207" t="s">
        <v>238</v>
      </c>
      <c r="J15339" s="208">
        <v>-7984.77</v>
      </c>
      <c r="K15339" s="79" t="str">
        <f>IFERROR(IFERROR(VLOOKUP(I15339,'DE-PARA'!B:D,3,0),VLOOKUP(I15339,'DE-PARA'!C:D,2,0)),"NÃO ENCONTRADO")</f>
        <v>Materiais</v>
      </c>
      <c r="L15339" s="56" t="str">
        <f>VLOOKUP(K15339,'Base -Receita-Despesa'!$B:$AS,1,FALSE)</f>
        <v>Materiais</v>
      </c>
    </row>
    <row r="15340" spans="1:12" x14ac:dyDescent="0.3">
      <c r="A15340" s="286" t="str">
        <f t="shared" si="478"/>
        <v>2020</v>
      </c>
      <c r="B15340" s="205" t="s">
        <v>679</v>
      </c>
      <c r="C15340" s="205" t="s">
        <v>680</v>
      </c>
      <c r="D15340" s="72" t="str">
        <f t="shared" si="479"/>
        <v>jan/2020</v>
      </c>
      <c r="E15340" s="206">
        <v>43858</v>
      </c>
      <c r="F15340" s="205">
        <v>18075</v>
      </c>
      <c r="G15340" s="205" t="s">
        <v>284</v>
      </c>
      <c r="H15340" s="207" t="s">
        <v>343</v>
      </c>
      <c r="I15340" s="207" t="s">
        <v>238</v>
      </c>
      <c r="J15340" s="208">
        <v>-9268.3799999999992</v>
      </c>
      <c r="K15340" s="79" t="str">
        <f>IFERROR(IFERROR(VLOOKUP(I15340,'DE-PARA'!B:D,3,0),VLOOKUP(I15340,'DE-PARA'!C:D,2,0)),"NÃO ENCONTRADO")</f>
        <v>Materiais</v>
      </c>
      <c r="L15340" s="56" t="str">
        <f>VLOOKUP(K15340,'Base -Receita-Despesa'!$B:$AS,1,FALSE)</f>
        <v>Materiais</v>
      </c>
    </row>
    <row r="15341" spans="1:12" x14ac:dyDescent="0.3">
      <c r="A15341" s="286" t="str">
        <f t="shared" si="478"/>
        <v>2020</v>
      </c>
      <c r="B15341" s="205" t="s">
        <v>679</v>
      </c>
      <c r="C15341" s="205" t="s">
        <v>680</v>
      </c>
      <c r="D15341" s="72" t="str">
        <f t="shared" si="479"/>
        <v>jan/2020</v>
      </c>
      <c r="E15341" s="206">
        <v>43858</v>
      </c>
      <c r="F15341" s="205">
        <v>18075</v>
      </c>
      <c r="G15341" s="205" t="s">
        <v>284</v>
      </c>
      <c r="H15341" s="207" t="s">
        <v>343</v>
      </c>
      <c r="I15341" s="207" t="s">
        <v>238</v>
      </c>
      <c r="J15341" s="208">
        <v>-9268.3799999999992</v>
      </c>
      <c r="K15341" s="79" t="str">
        <f>IFERROR(IFERROR(VLOOKUP(I15341,'DE-PARA'!B:D,3,0),VLOOKUP(I15341,'DE-PARA'!C:D,2,0)),"NÃO ENCONTRADO")</f>
        <v>Materiais</v>
      </c>
      <c r="L15341" s="56" t="str">
        <f>VLOOKUP(K15341,'Base -Receita-Despesa'!$B:$AS,1,FALSE)</f>
        <v>Materiais</v>
      </c>
    </row>
    <row r="15342" spans="1:12" x14ac:dyDescent="0.3">
      <c r="A15342" s="286" t="str">
        <f t="shared" si="478"/>
        <v>2020</v>
      </c>
      <c r="B15342" s="205" t="s">
        <v>679</v>
      </c>
      <c r="C15342" s="205" t="s">
        <v>680</v>
      </c>
      <c r="D15342" s="72" t="str">
        <f t="shared" si="479"/>
        <v>jan/2020</v>
      </c>
      <c r="E15342" s="206">
        <v>43858</v>
      </c>
      <c r="F15342" s="205">
        <v>18497</v>
      </c>
      <c r="G15342" s="205" t="s">
        <v>284</v>
      </c>
      <c r="H15342" s="207" t="s">
        <v>343</v>
      </c>
      <c r="I15342" s="207" t="s">
        <v>238</v>
      </c>
      <c r="J15342" s="208">
        <v>-10282.200000000001</v>
      </c>
      <c r="K15342" s="79" t="str">
        <f>IFERROR(IFERROR(VLOOKUP(I15342,'DE-PARA'!B:D,3,0),VLOOKUP(I15342,'DE-PARA'!C:D,2,0)),"NÃO ENCONTRADO")</f>
        <v>Materiais</v>
      </c>
      <c r="L15342" s="56" t="str">
        <f>VLOOKUP(K15342,'Base -Receita-Despesa'!$B:$AS,1,FALSE)</f>
        <v>Materiais</v>
      </c>
    </row>
    <row r="15343" spans="1:12" x14ac:dyDescent="0.3">
      <c r="A15343" s="286" t="str">
        <f t="shared" si="478"/>
        <v>2020</v>
      </c>
      <c r="B15343" s="205" t="s">
        <v>679</v>
      </c>
      <c r="C15343" s="205" t="s">
        <v>680</v>
      </c>
      <c r="D15343" s="72" t="str">
        <f t="shared" si="479"/>
        <v>jan/2020</v>
      </c>
      <c r="E15343" s="206">
        <v>43858</v>
      </c>
      <c r="F15343" s="205">
        <v>18494</v>
      </c>
      <c r="G15343" s="205" t="s">
        <v>284</v>
      </c>
      <c r="H15343" s="207" t="s">
        <v>343</v>
      </c>
      <c r="I15343" s="207" t="s">
        <v>237</v>
      </c>
      <c r="J15343" s="208">
        <v>-3105.5</v>
      </c>
      <c r="K15343" s="79" t="str">
        <f>IFERROR(IFERROR(VLOOKUP(I15343,'DE-PARA'!B:D,3,0),VLOOKUP(I15343,'DE-PARA'!C:D,2,0)),"NÃO ENCONTRADO")</f>
        <v>Materiais</v>
      </c>
      <c r="L15343" s="56" t="str">
        <f>VLOOKUP(K15343,'Base -Receita-Despesa'!$B:$AS,1,FALSE)</f>
        <v>Materiais</v>
      </c>
    </row>
    <row r="15344" spans="1:12" x14ac:dyDescent="0.3">
      <c r="A15344" s="286" t="str">
        <f t="shared" si="478"/>
        <v>2020</v>
      </c>
      <c r="B15344" s="205" t="s">
        <v>679</v>
      </c>
      <c r="C15344" s="205" t="s">
        <v>680</v>
      </c>
      <c r="D15344" s="72" t="str">
        <f t="shared" si="479"/>
        <v>jan/2020</v>
      </c>
      <c r="E15344" s="206">
        <v>43858</v>
      </c>
      <c r="F15344" s="205">
        <v>18549</v>
      </c>
      <c r="G15344" s="205" t="s">
        <v>284</v>
      </c>
      <c r="H15344" s="207" t="s">
        <v>343</v>
      </c>
      <c r="I15344" s="207" t="s">
        <v>238</v>
      </c>
      <c r="J15344" s="208">
        <v>-5507.6</v>
      </c>
      <c r="K15344" s="79" t="str">
        <f>IFERROR(IFERROR(VLOOKUP(I15344,'DE-PARA'!B:D,3,0),VLOOKUP(I15344,'DE-PARA'!C:D,2,0)),"NÃO ENCONTRADO")</f>
        <v>Materiais</v>
      </c>
      <c r="L15344" s="56" t="str">
        <f>VLOOKUP(K15344,'Base -Receita-Despesa'!$B:$AS,1,FALSE)</f>
        <v>Materiais</v>
      </c>
    </row>
    <row r="15345" spans="1:12" x14ac:dyDescent="0.3">
      <c r="A15345" s="286" t="str">
        <f t="shared" si="478"/>
        <v>2020</v>
      </c>
      <c r="B15345" s="205" t="s">
        <v>679</v>
      </c>
      <c r="C15345" s="205" t="s">
        <v>680</v>
      </c>
      <c r="D15345" s="72" t="str">
        <f t="shared" si="479"/>
        <v>jan/2020</v>
      </c>
      <c r="E15345" s="206">
        <v>43858</v>
      </c>
      <c r="F15345" s="205">
        <v>18545</v>
      </c>
      <c r="G15345" s="205" t="s">
        <v>284</v>
      </c>
      <c r="H15345" s="207" t="s">
        <v>343</v>
      </c>
      <c r="I15345" s="207" t="s">
        <v>238</v>
      </c>
      <c r="J15345" s="208">
        <v>-1329.24</v>
      </c>
      <c r="K15345" s="79" t="str">
        <f>IFERROR(IFERROR(VLOOKUP(I15345,'DE-PARA'!B:D,3,0),VLOOKUP(I15345,'DE-PARA'!C:D,2,0)),"NÃO ENCONTRADO")</f>
        <v>Materiais</v>
      </c>
      <c r="L15345" s="56" t="str">
        <f>VLOOKUP(K15345,'Base -Receita-Despesa'!$B:$AS,1,FALSE)</f>
        <v>Materiais</v>
      </c>
    </row>
    <row r="15346" spans="1:12" x14ac:dyDescent="0.3">
      <c r="A15346" s="286" t="str">
        <f t="shared" si="478"/>
        <v>2020</v>
      </c>
      <c r="B15346" s="205" t="s">
        <v>679</v>
      </c>
      <c r="C15346" s="205" t="s">
        <v>680</v>
      </c>
      <c r="D15346" s="72" t="str">
        <f t="shared" si="479"/>
        <v>jan/2020</v>
      </c>
      <c r="E15346" s="206">
        <v>43858</v>
      </c>
      <c r="F15346" s="205">
        <v>18495</v>
      </c>
      <c r="G15346" s="205" t="s">
        <v>284</v>
      </c>
      <c r="H15346" s="207" t="s">
        <v>343</v>
      </c>
      <c r="I15346" s="207" t="s">
        <v>238</v>
      </c>
      <c r="J15346" s="208">
        <v>-2223.6999999999998</v>
      </c>
      <c r="K15346" s="79" t="str">
        <f>IFERROR(IFERROR(VLOOKUP(I15346,'DE-PARA'!B:D,3,0),VLOOKUP(I15346,'DE-PARA'!C:D,2,0)),"NÃO ENCONTRADO")</f>
        <v>Materiais</v>
      </c>
      <c r="L15346" s="56" t="str">
        <f>VLOOKUP(K15346,'Base -Receita-Despesa'!$B:$AS,1,FALSE)</f>
        <v>Materiais</v>
      </c>
    </row>
    <row r="15347" spans="1:12" x14ac:dyDescent="0.3">
      <c r="A15347" s="286" t="str">
        <f t="shared" si="478"/>
        <v>2020</v>
      </c>
      <c r="B15347" s="205" t="s">
        <v>679</v>
      </c>
      <c r="C15347" s="205" t="s">
        <v>680</v>
      </c>
      <c r="D15347" s="72" t="str">
        <f t="shared" si="479"/>
        <v>jan/2020</v>
      </c>
      <c r="E15347" s="206">
        <v>43858</v>
      </c>
      <c r="F15347" s="205">
        <v>18496</v>
      </c>
      <c r="G15347" s="205" t="s">
        <v>284</v>
      </c>
      <c r="H15347" s="207" t="s">
        <v>343</v>
      </c>
      <c r="I15347" s="207" t="s">
        <v>238</v>
      </c>
      <c r="J15347" s="208">
        <v>-2760</v>
      </c>
      <c r="K15347" s="79" t="str">
        <f>IFERROR(IFERROR(VLOOKUP(I15347,'DE-PARA'!B:D,3,0),VLOOKUP(I15347,'DE-PARA'!C:D,2,0)),"NÃO ENCONTRADO")</f>
        <v>Materiais</v>
      </c>
      <c r="L15347" s="56" t="str">
        <f>VLOOKUP(K15347,'Base -Receita-Despesa'!$B:$AS,1,FALSE)</f>
        <v>Materiais</v>
      </c>
    </row>
    <row r="15348" spans="1:12" x14ac:dyDescent="0.3">
      <c r="A15348" s="286" t="str">
        <f t="shared" si="478"/>
        <v>2020</v>
      </c>
      <c r="B15348" s="205" t="s">
        <v>679</v>
      </c>
      <c r="C15348" s="205" t="s">
        <v>680</v>
      </c>
      <c r="D15348" s="72" t="str">
        <f t="shared" si="479"/>
        <v>jan/2020</v>
      </c>
      <c r="E15348" s="206">
        <v>43858</v>
      </c>
      <c r="F15348" s="205">
        <v>18551</v>
      </c>
      <c r="G15348" s="205" t="s">
        <v>284</v>
      </c>
      <c r="H15348" s="207" t="s">
        <v>343</v>
      </c>
      <c r="I15348" s="207" t="s">
        <v>238</v>
      </c>
      <c r="J15348" s="208">
        <v>-1076.25</v>
      </c>
      <c r="K15348" s="79" t="str">
        <f>IFERROR(IFERROR(VLOOKUP(I15348,'DE-PARA'!B:D,3,0),VLOOKUP(I15348,'DE-PARA'!C:D,2,0)),"NÃO ENCONTRADO")</f>
        <v>Materiais</v>
      </c>
      <c r="L15348" s="56" t="str">
        <f>VLOOKUP(K15348,'Base -Receita-Despesa'!$B:$AS,1,FALSE)</f>
        <v>Materiais</v>
      </c>
    </row>
    <row r="15349" spans="1:12" x14ac:dyDescent="0.3">
      <c r="A15349" s="286" t="str">
        <f t="shared" si="478"/>
        <v>2020</v>
      </c>
      <c r="B15349" s="205" t="s">
        <v>679</v>
      </c>
      <c r="C15349" s="205" t="s">
        <v>680</v>
      </c>
      <c r="D15349" s="72" t="str">
        <f t="shared" si="479"/>
        <v>jan/2020</v>
      </c>
      <c r="E15349" s="206">
        <v>43858</v>
      </c>
      <c r="F15349" s="205">
        <v>18549</v>
      </c>
      <c r="G15349" s="205" t="s">
        <v>284</v>
      </c>
      <c r="H15349" s="207" t="s">
        <v>343</v>
      </c>
      <c r="I15349" s="207" t="s">
        <v>238</v>
      </c>
      <c r="J15349" s="208">
        <v>-5507.6</v>
      </c>
      <c r="K15349" s="79" t="str">
        <f>IFERROR(IFERROR(VLOOKUP(I15349,'DE-PARA'!B:D,3,0),VLOOKUP(I15349,'DE-PARA'!C:D,2,0)),"NÃO ENCONTRADO")</f>
        <v>Materiais</v>
      </c>
      <c r="L15349" s="56" t="str">
        <f>VLOOKUP(K15349,'Base -Receita-Despesa'!$B:$AS,1,FALSE)</f>
        <v>Materiais</v>
      </c>
    </row>
    <row r="15350" spans="1:12" x14ac:dyDescent="0.3">
      <c r="A15350" s="286" t="str">
        <f t="shared" si="478"/>
        <v>2020</v>
      </c>
      <c r="B15350" s="205" t="s">
        <v>679</v>
      </c>
      <c r="C15350" s="205" t="s">
        <v>680</v>
      </c>
      <c r="D15350" s="72" t="str">
        <f t="shared" si="479"/>
        <v>jan/2020</v>
      </c>
      <c r="E15350" s="206">
        <v>43858</v>
      </c>
      <c r="F15350" s="205">
        <v>213239</v>
      </c>
      <c r="G15350" s="205" t="s">
        <v>284</v>
      </c>
      <c r="H15350" s="207" t="s">
        <v>987</v>
      </c>
      <c r="I15350" s="233" t="s">
        <v>245</v>
      </c>
      <c r="J15350" s="208">
        <v>-7696.9</v>
      </c>
      <c r="K15350" s="79" t="str">
        <f>IFERROR(IFERROR(VLOOKUP(I15350,'DE-PARA'!B:D,3,0),VLOOKUP(I15350,'DE-PARA'!C:D,2,0)),"NÃO ENCONTRADO")</f>
        <v>Materiais</v>
      </c>
      <c r="L15350" s="56" t="str">
        <f>VLOOKUP(K15350,'Base -Receita-Despesa'!$B:$AS,1,FALSE)</f>
        <v>Materiais</v>
      </c>
    </row>
    <row r="15351" spans="1:12" x14ac:dyDescent="0.3">
      <c r="A15351" s="286" t="str">
        <f t="shared" ref="A15351:A15414" si="480">IF(K15351="NÃO ENCONTRADO",0,RIGHT(D15351,4))</f>
        <v>2020</v>
      </c>
      <c r="B15351" s="205" t="s">
        <v>679</v>
      </c>
      <c r="C15351" s="205" t="s">
        <v>680</v>
      </c>
      <c r="D15351" s="72" t="str">
        <f t="shared" si="479"/>
        <v>jan/2020</v>
      </c>
      <c r="E15351" s="206">
        <v>43858</v>
      </c>
      <c r="F15351" s="205">
        <v>212543</v>
      </c>
      <c r="G15351" s="205" t="s">
        <v>284</v>
      </c>
      <c r="H15351" s="207" t="s">
        <v>987</v>
      </c>
      <c r="I15351" s="233" t="s">
        <v>245</v>
      </c>
      <c r="J15351" s="208">
        <v>-5867.9</v>
      </c>
      <c r="K15351" s="79" t="str">
        <f>IFERROR(IFERROR(VLOOKUP(I15351,'DE-PARA'!B:D,3,0),VLOOKUP(I15351,'DE-PARA'!C:D,2,0)),"NÃO ENCONTRADO")</f>
        <v>Materiais</v>
      </c>
      <c r="L15351" s="56" t="str">
        <f>VLOOKUP(K15351,'Base -Receita-Despesa'!$B:$AS,1,FALSE)</f>
        <v>Materiais</v>
      </c>
    </row>
    <row r="15352" spans="1:12" x14ac:dyDescent="0.3">
      <c r="A15352" s="286" t="str">
        <f t="shared" si="480"/>
        <v>2020</v>
      </c>
      <c r="B15352" s="205" t="s">
        <v>679</v>
      </c>
      <c r="C15352" s="205" t="s">
        <v>680</v>
      </c>
      <c r="D15352" s="72" t="str">
        <f t="shared" si="479"/>
        <v>jan/2020</v>
      </c>
      <c r="E15352" s="206">
        <v>43858</v>
      </c>
      <c r="F15352" s="205">
        <v>212543</v>
      </c>
      <c r="G15352" s="205" t="s">
        <v>284</v>
      </c>
      <c r="H15352" s="207" t="s">
        <v>987</v>
      </c>
      <c r="I15352" s="207" t="s">
        <v>189</v>
      </c>
      <c r="J15352" s="207">
        <v>-188.22</v>
      </c>
      <c r="K15352" s="79" t="str">
        <f>IFERROR(IFERROR(VLOOKUP(I15352,'DE-PARA'!B:D,3,0),VLOOKUP(I15352,'DE-PARA'!C:D,2,0)),"NÃO ENCONTRADO")</f>
        <v>Outras Saídas</v>
      </c>
      <c r="L15352" s="56" t="str">
        <f>VLOOKUP(K15352,'Base -Receita-Despesa'!$B:$AS,1,FALSE)</f>
        <v>Outras Saídas</v>
      </c>
    </row>
    <row r="15353" spans="1:12" x14ac:dyDescent="0.3">
      <c r="A15353" s="286" t="str">
        <f t="shared" si="480"/>
        <v>2020</v>
      </c>
      <c r="B15353" s="205" t="s">
        <v>679</v>
      </c>
      <c r="C15353" s="205" t="s">
        <v>680</v>
      </c>
      <c r="D15353" s="72" t="str">
        <f t="shared" si="479"/>
        <v>jan/2020</v>
      </c>
      <c r="E15353" s="206">
        <v>43858</v>
      </c>
      <c r="F15353" s="205">
        <v>211034</v>
      </c>
      <c r="G15353" s="205" t="s">
        <v>284</v>
      </c>
      <c r="H15353" s="207" t="s">
        <v>987</v>
      </c>
      <c r="I15353" s="233" t="s">
        <v>245</v>
      </c>
      <c r="J15353" s="208">
        <v>-13314.2</v>
      </c>
      <c r="K15353" s="79" t="str">
        <f>IFERROR(IFERROR(VLOOKUP(I15353,'DE-PARA'!B:D,3,0),VLOOKUP(I15353,'DE-PARA'!C:D,2,0)),"NÃO ENCONTRADO")</f>
        <v>Materiais</v>
      </c>
      <c r="L15353" s="56" t="str">
        <f>VLOOKUP(K15353,'Base -Receita-Despesa'!$B:$AS,1,FALSE)</f>
        <v>Materiais</v>
      </c>
    </row>
    <row r="15354" spans="1:12" x14ac:dyDescent="0.3">
      <c r="A15354" s="286" t="str">
        <f t="shared" si="480"/>
        <v>2020</v>
      </c>
      <c r="B15354" s="205" t="s">
        <v>679</v>
      </c>
      <c r="C15354" s="205" t="s">
        <v>680</v>
      </c>
      <c r="D15354" s="72" t="str">
        <f t="shared" si="479"/>
        <v>jan/2020</v>
      </c>
      <c r="E15354" s="206">
        <v>43858</v>
      </c>
      <c r="F15354" s="205">
        <v>211034</v>
      </c>
      <c r="G15354" s="205" t="s">
        <v>284</v>
      </c>
      <c r="H15354" s="207" t="s">
        <v>987</v>
      </c>
      <c r="I15354" s="207" t="s">
        <v>189</v>
      </c>
      <c r="J15354" s="207">
        <v>-882.66</v>
      </c>
      <c r="K15354" s="79" t="str">
        <f>IFERROR(IFERROR(VLOOKUP(I15354,'DE-PARA'!B:D,3,0),VLOOKUP(I15354,'DE-PARA'!C:D,2,0)),"NÃO ENCONTRADO")</f>
        <v>Outras Saídas</v>
      </c>
      <c r="L15354" s="56" t="str">
        <f>VLOOKUP(K15354,'Base -Receita-Despesa'!$B:$AS,1,FALSE)</f>
        <v>Outras Saídas</v>
      </c>
    </row>
    <row r="15355" spans="1:12" x14ac:dyDescent="0.3">
      <c r="A15355" s="286" t="str">
        <f t="shared" si="480"/>
        <v>2020</v>
      </c>
      <c r="B15355" s="205" t="s">
        <v>679</v>
      </c>
      <c r="C15355" s="205" t="s">
        <v>680</v>
      </c>
      <c r="D15355" s="72" t="str">
        <f t="shared" si="479"/>
        <v>jan/2020</v>
      </c>
      <c r="E15355" s="206">
        <v>43858</v>
      </c>
      <c r="F15355" s="205">
        <v>222467</v>
      </c>
      <c r="G15355" s="205" t="s">
        <v>284</v>
      </c>
      <c r="H15355" s="207" t="s">
        <v>2648</v>
      </c>
      <c r="I15355" s="207" t="s">
        <v>238</v>
      </c>
      <c r="J15355" s="208">
        <v>-15944</v>
      </c>
      <c r="K15355" s="79" t="str">
        <f>IFERROR(IFERROR(VLOOKUP(I15355,'DE-PARA'!B:D,3,0),VLOOKUP(I15355,'DE-PARA'!C:D,2,0)),"NÃO ENCONTRADO")</f>
        <v>Materiais</v>
      </c>
      <c r="L15355" s="56" t="str">
        <f>VLOOKUP(K15355,'Base -Receita-Despesa'!$B:$AS,1,FALSE)</f>
        <v>Materiais</v>
      </c>
    </row>
    <row r="15356" spans="1:12" x14ac:dyDescent="0.3">
      <c r="A15356" s="286" t="str">
        <f t="shared" si="480"/>
        <v>2020</v>
      </c>
      <c r="B15356" s="205" t="s">
        <v>679</v>
      </c>
      <c r="C15356" s="205" t="s">
        <v>680</v>
      </c>
      <c r="D15356" s="72" t="str">
        <f t="shared" si="479"/>
        <v>jan/2020</v>
      </c>
      <c r="E15356" s="206">
        <v>43858</v>
      </c>
      <c r="F15356" s="205" t="s">
        <v>2630</v>
      </c>
      <c r="G15356" s="205" t="s">
        <v>284</v>
      </c>
      <c r="H15356" s="207" t="s">
        <v>2631</v>
      </c>
      <c r="I15356" s="207" t="s">
        <v>145</v>
      </c>
      <c r="J15356" s="207">
        <v>-931.72</v>
      </c>
      <c r="K15356" s="79" t="str">
        <f>IFERROR(IFERROR(VLOOKUP(I15356,'DE-PARA'!B:D,3,0),VLOOKUP(I15356,'DE-PARA'!C:D,2,0)),"NÃO ENCONTRADO")</f>
        <v>Pessoal</v>
      </c>
      <c r="L15356" s="56" t="str">
        <f>VLOOKUP(K15356,'Base -Receita-Despesa'!$B:$AS,1,FALSE)</f>
        <v>Pessoal</v>
      </c>
    </row>
    <row r="15357" spans="1:12" x14ac:dyDescent="0.3">
      <c r="A15357" s="286" t="str">
        <f t="shared" si="480"/>
        <v>2020</v>
      </c>
      <c r="B15357" s="205" t="s">
        <v>679</v>
      </c>
      <c r="C15357" s="205" t="s">
        <v>680</v>
      </c>
      <c r="D15357" s="72" t="str">
        <f t="shared" si="479"/>
        <v>jan/2020</v>
      </c>
      <c r="E15357" s="206">
        <v>43858</v>
      </c>
      <c r="F15357" s="205" t="s">
        <v>2339</v>
      </c>
      <c r="G15357" s="205" t="s">
        <v>284</v>
      </c>
      <c r="H15357" s="207" t="s">
        <v>2649</v>
      </c>
      <c r="I15357" s="207" t="s">
        <v>270</v>
      </c>
      <c r="J15357" s="208">
        <v>-93679</v>
      </c>
      <c r="K15357" s="79" t="str">
        <f>IFERROR(IFERROR(VLOOKUP(I15357,'DE-PARA'!B:D,3,0),VLOOKUP(I15357,'DE-PARA'!C:D,2,0)),"NÃO ENCONTRADO")</f>
        <v>Outras Saídas</v>
      </c>
      <c r="L15357" s="56" t="str">
        <f>VLOOKUP(K15357,'Base -Receita-Despesa'!$B:$AS,1,FALSE)</f>
        <v>Outras Saídas</v>
      </c>
    </row>
    <row r="15358" spans="1:12" x14ac:dyDescent="0.3">
      <c r="A15358" s="286" t="str">
        <f t="shared" si="480"/>
        <v>2020</v>
      </c>
      <c r="B15358" s="205" t="s">
        <v>679</v>
      </c>
      <c r="C15358" s="205" t="s">
        <v>680</v>
      </c>
      <c r="D15358" s="72" t="str">
        <f t="shared" si="479"/>
        <v>jan/2020</v>
      </c>
      <c r="E15358" s="206">
        <v>43858</v>
      </c>
      <c r="F15358" s="205" t="s">
        <v>209</v>
      </c>
      <c r="G15358" s="205" t="s">
        <v>284</v>
      </c>
      <c r="H15358" s="207" t="s">
        <v>295</v>
      </c>
      <c r="I15358" s="207" t="s">
        <v>130</v>
      </c>
      <c r="J15358" s="207">
        <v>-9.5</v>
      </c>
      <c r="K15358" s="79" t="str">
        <f>IFERROR(IFERROR(VLOOKUP(I15358,'DE-PARA'!B:D,3,0),VLOOKUP(I15358,'DE-PARA'!C:D,2,0)),"NÃO ENCONTRADO")</f>
        <v>Outras Saídas</v>
      </c>
      <c r="L15358" s="56" t="str">
        <f>VLOOKUP(K15358,'Base -Receita-Despesa'!$B:$AS,1,FALSE)</f>
        <v>Outras Saídas</v>
      </c>
    </row>
    <row r="15359" spans="1:12" x14ac:dyDescent="0.3">
      <c r="A15359" s="286" t="str">
        <f t="shared" si="480"/>
        <v>2020</v>
      </c>
      <c r="B15359" s="205" t="s">
        <v>679</v>
      </c>
      <c r="C15359" s="205" t="s">
        <v>680</v>
      </c>
      <c r="D15359" s="72" t="str">
        <f t="shared" si="479"/>
        <v>jan/2020</v>
      </c>
      <c r="E15359" s="206">
        <v>43858</v>
      </c>
      <c r="F15359" s="205" t="s">
        <v>209</v>
      </c>
      <c r="G15359" s="205" t="s">
        <v>284</v>
      </c>
      <c r="H15359" s="207" t="s">
        <v>295</v>
      </c>
      <c r="I15359" s="207" t="s">
        <v>130</v>
      </c>
      <c r="J15359" s="207">
        <v>-9.5</v>
      </c>
      <c r="K15359" s="79" t="str">
        <f>IFERROR(IFERROR(VLOOKUP(I15359,'DE-PARA'!B:D,3,0),VLOOKUP(I15359,'DE-PARA'!C:D,2,0)),"NÃO ENCONTRADO")</f>
        <v>Outras Saídas</v>
      </c>
      <c r="L15359" s="56" t="str">
        <f>VLOOKUP(K15359,'Base -Receita-Despesa'!$B:$AS,1,FALSE)</f>
        <v>Outras Saídas</v>
      </c>
    </row>
    <row r="15360" spans="1:12" x14ac:dyDescent="0.3">
      <c r="A15360" s="286" t="str">
        <f t="shared" si="480"/>
        <v>2020</v>
      </c>
      <c r="B15360" s="205" t="s">
        <v>679</v>
      </c>
      <c r="C15360" s="205" t="s">
        <v>680</v>
      </c>
      <c r="D15360" s="72" t="str">
        <f t="shared" si="479"/>
        <v>jan/2020</v>
      </c>
      <c r="E15360" s="206">
        <v>43858</v>
      </c>
      <c r="F15360" s="205" t="s">
        <v>209</v>
      </c>
      <c r="G15360" s="205" t="s">
        <v>284</v>
      </c>
      <c r="H15360" s="207" t="s">
        <v>295</v>
      </c>
      <c r="I15360" s="207" t="s">
        <v>130</v>
      </c>
      <c r="J15360" s="207">
        <v>-9.5</v>
      </c>
      <c r="K15360" s="79" t="str">
        <f>IFERROR(IFERROR(VLOOKUP(I15360,'DE-PARA'!B:D,3,0),VLOOKUP(I15360,'DE-PARA'!C:D,2,0)),"NÃO ENCONTRADO")</f>
        <v>Outras Saídas</v>
      </c>
      <c r="L15360" s="56" t="str">
        <f>VLOOKUP(K15360,'Base -Receita-Despesa'!$B:$AS,1,FALSE)</f>
        <v>Outras Saídas</v>
      </c>
    </row>
    <row r="15361" spans="1:12" x14ac:dyDescent="0.3">
      <c r="A15361" s="286" t="str">
        <f t="shared" si="480"/>
        <v>2020</v>
      </c>
      <c r="B15361" s="205" t="s">
        <v>679</v>
      </c>
      <c r="C15361" s="205" t="s">
        <v>680</v>
      </c>
      <c r="D15361" s="72" t="str">
        <f t="shared" si="479"/>
        <v>jan/2020</v>
      </c>
      <c r="E15361" s="206">
        <v>43858</v>
      </c>
      <c r="F15361" s="205" t="s">
        <v>209</v>
      </c>
      <c r="G15361" s="205" t="s">
        <v>284</v>
      </c>
      <c r="H15361" s="207" t="s">
        <v>295</v>
      </c>
      <c r="I15361" s="207" t="s">
        <v>130</v>
      </c>
      <c r="J15361" s="207">
        <v>-9.5</v>
      </c>
      <c r="K15361" s="79" t="str">
        <f>IFERROR(IFERROR(VLOOKUP(I15361,'DE-PARA'!B:D,3,0),VLOOKUP(I15361,'DE-PARA'!C:D,2,0)),"NÃO ENCONTRADO")</f>
        <v>Outras Saídas</v>
      </c>
      <c r="L15361" s="56" t="str">
        <f>VLOOKUP(K15361,'Base -Receita-Despesa'!$B:$AS,1,FALSE)</f>
        <v>Outras Saídas</v>
      </c>
    </row>
    <row r="15362" spans="1:12" x14ac:dyDescent="0.3">
      <c r="A15362" s="286" t="str">
        <f t="shared" si="480"/>
        <v>2020</v>
      </c>
      <c r="B15362" s="205" t="s">
        <v>679</v>
      </c>
      <c r="C15362" s="205" t="s">
        <v>680</v>
      </c>
      <c r="D15362" s="72" t="str">
        <f t="shared" si="479"/>
        <v>jan/2020</v>
      </c>
      <c r="E15362" s="206">
        <v>43858</v>
      </c>
      <c r="F15362" s="205" t="s">
        <v>209</v>
      </c>
      <c r="G15362" s="205" t="s">
        <v>284</v>
      </c>
      <c r="H15362" s="207" t="s">
        <v>295</v>
      </c>
      <c r="I15362" s="207" t="s">
        <v>130</v>
      </c>
      <c r="J15362" s="207">
        <v>-9.5</v>
      </c>
      <c r="K15362" s="79" t="str">
        <f>IFERROR(IFERROR(VLOOKUP(I15362,'DE-PARA'!B:D,3,0),VLOOKUP(I15362,'DE-PARA'!C:D,2,0)),"NÃO ENCONTRADO")</f>
        <v>Outras Saídas</v>
      </c>
      <c r="L15362" s="56" t="str">
        <f>VLOOKUP(K15362,'Base -Receita-Despesa'!$B:$AS,1,FALSE)</f>
        <v>Outras Saídas</v>
      </c>
    </row>
    <row r="15363" spans="1:12" x14ac:dyDescent="0.3">
      <c r="A15363" s="286" t="str">
        <f t="shared" si="480"/>
        <v>2020</v>
      </c>
      <c r="B15363" s="205" t="s">
        <v>679</v>
      </c>
      <c r="C15363" s="205" t="s">
        <v>680</v>
      </c>
      <c r="D15363" s="72" t="str">
        <f t="shared" si="479"/>
        <v>jan/2020</v>
      </c>
      <c r="E15363" s="206">
        <v>43858</v>
      </c>
      <c r="F15363" s="205" t="s">
        <v>209</v>
      </c>
      <c r="G15363" s="205" t="s">
        <v>284</v>
      </c>
      <c r="H15363" s="207" t="s">
        <v>295</v>
      </c>
      <c r="I15363" s="207" t="s">
        <v>130</v>
      </c>
      <c r="J15363" s="207">
        <v>-9.5</v>
      </c>
      <c r="K15363" s="79" t="str">
        <f>IFERROR(IFERROR(VLOOKUP(I15363,'DE-PARA'!B:D,3,0),VLOOKUP(I15363,'DE-PARA'!C:D,2,0)),"NÃO ENCONTRADO")</f>
        <v>Outras Saídas</v>
      </c>
      <c r="L15363" s="56" t="str">
        <f>VLOOKUP(K15363,'Base -Receita-Despesa'!$B:$AS,1,FALSE)</f>
        <v>Outras Saídas</v>
      </c>
    </row>
    <row r="15364" spans="1:12" x14ac:dyDescent="0.3">
      <c r="A15364" s="286" t="str">
        <f t="shared" si="480"/>
        <v>2020</v>
      </c>
      <c r="B15364" s="205" t="s">
        <v>679</v>
      </c>
      <c r="C15364" s="205" t="s">
        <v>680</v>
      </c>
      <c r="D15364" s="72" t="str">
        <f t="shared" ref="D15364:D15427" si="481">TEXT(E15364,"mmm/aaaa")</f>
        <v>jan/2020</v>
      </c>
      <c r="E15364" s="206">
        <v>43858</v>
      </c>
      <c r="F15364" s="205" t="s">
        <v>209</v>
      </c>
      <c r="G15364" s="205" t="s">
        <v>284</v>
      </c>
      <c r="H15364" s="207" t="s">
        <v>295</v>
      </c>
      <c r="I15364" s="207" t="s">
        <v>130</v>
      </c>
      <c r="J15364" s="207">
        <v>-9.5</v>
      </c>
      <c r="K15364" s="79" t="str">
        <f>IFERROR(IFERROR(VLOOKUP(I15364,'DE-PARA'!B:D,3,0),VLOOKUP(I15364,'DE-PARA'!C:D,2,0)),"NÃO ENCONTRADO")</f>
        <v>Outras Saídas</v>
      </c>
      <c r="L15364" s="56" t="str">
        <f>VLOOKUP(K15364,'Base -Receita-Despesa'!$B:$AS,1,FALSE)</f>
        <v>Outras Saídas</v>
      </c>
    </row>
    <row r="15365" spans="1:12" x14ac:dyDescent="0.3">
      <c r="A15365" s="286" t="str">
        <f t="shared" si="480"/>
        <v>2020</v>
      </c>
      <c r="B15365" s="205" t="s">
        <v>679</v>
      </c>
      <c r="C15365" s="205" t="s">
        <v>680</v>
      </c>
      <c r="D15365" s="72" t="str">
        <f t="shared" si="481"/>
        <v>jan/2020</v>
      </c>
      <c r="E15365" s="206">
        <v>43858</v>
      </c>
      <c r="F15365" s="205" t="s">
        <v>209</v>
      </c>
      <c r="G15365" s="205" t="s">
        <v>284</v>
      </c>
      <c r="H15365" s="207" t="s">
        <v>295</v>
      </c>
      <c r="I15365" s="207" t="s">
        <v>130</v>
      </c>
      <c r="J15365" s="207">
        <v>-9.5</v>
      </c>
      <c r="K15365" s="79" t="str">
        <f>IFERROR(IFERROR(VLOOKUP(I15365,'DE-PARA'!B:D,3,0),VLOOKUP(I15365,'DE-PARA'!C:D,2,0)),"NÃO ENCONTRADO")</f>
        <v>Outras Saídas</v>
      </c>
      <c r="L15365" s="56" t="str">
        <f>VLOOKUP(K15365,'Base -Receita-Despesa'!$B:$AS,1,FALSE)</f>
        <v>Outras Saídas</v>
      </c>
    </row>
    <row r="15366" spans="1:12" x14ac:dyDescent="0.3">
      <c r="A15366" s="286" t="str">
        <f t="shared" si="480"/>
        <v>2020</v>
      </c>
      <c r="B15366" s="205" t="s">
        <v>679</v>
      </c>
      <c r="C15366" s="205" t="s">
        <v>680</v>
      </c>
      <c r="D15366" s="72" t="str">
        <f t="shared" si="481"/>
        <v>jan/2020</v>
      </c>
      <c r="E15366" s="206">
        <v>43858</v>
      </c>
      <c r="F15366" s="205" t="s">
        <v>209</v>
      </c>
      <c r="G15366" s="205" t="s">
        <v>284</v>
      </c>
      <c r="H15366" s="207" t="s">
        <v>295</v>
      </c>
      <c r="I15366" s="207" t="s">
        <v>130</v>
      </c>
      <c r="J15366" s="207">
        <v>-9.5</v>
      </c>
      <c r="K15366" s="79" t="str">
        <f>IFERROR(IFERROR(VLOOKUP(I15366,'DE-PARA'!B:D,3,0),VLOOKUP(I15366,'DE-PARA'!C:D,2,0)),"NÃO ENCONTRADO")</f>
        <v>Outras Saídas</v>
      </c>
      <c r="L15366" s="56" t="str">
        <f>VLOOKUP(K15366,'Base -Receita-Despesa'!$B:$AS,1,FALSE)</f>
        <v>Outras Saídas</v>
      </c>
    </row>
    <row r="15367" spans="1:12" x14ac:dyDescent="0.3">
      <c r="A15367" s="286" t="str">
        <f t="shared" si="480"/>
        <v>2020</v>
      </c>
      <c r="B15367" s="205" t="s">
        <v>679</v>
      </c>
      <c r="C15367" s="205" t="s">
        <v>680</v>
      </c>
      <c r="D15367" s="72" t="str">
        <f t="shared" si="481"/>
        <v>jan/2020</v>
      </c>
      <c r="E15367" s="206">
        <v>43858</v>
      </c>
      <c r="F15367" s="205" t="s">
        <v>209</v>
      </c>
      <c r="G15367" s="205" t="s">
        <v>284</v>
      </c>
      <c r="H15367" s="207" t="s">
        <v>295</v>
      </c>
      <c r="I15367" s="207" t="s">
        <v>130</v>
      </c>
      <c r="J15367" s="207">
        <v>-9.5</v>
      </c>
      <c r="K15367" s="79" t="str">
        <f>IFERROR(IFERROR(VLOOKUP(I15367,'DE-PARA'!B:D,3,0),VLOOKUP(I15367,'DE-PARA'!C:D,2,0)),"NÃO ENCONTRADO")</f>
        <v>Outras Saídas</v>
      </c>
      <c r="L15367" s="56" t="str">
        <f>VLOOKUP(K15367,'Base -Receita-Despesa'!$B:$AS,1,FALSE)</f>
        <v>Outras Saídas</v>
      </c>
    </row>
    <row r="15368" spans="1:12" x14ac:dyDescent="0.3">
      <c r="A15368" s="286" t="str">
        <f t="shared" si="480"/>
        <v>2020</v>
      </c>
      <c r="B15368" s="205" t="s">
        <v>679</v>
      </c>
      <c r="C15368" s="205" t="s">
        <v>680</v>
      </c>
      <c r="D15368" s="72" t="str">
        <f t="shared" si="481"/>
        <v>jan/2020</v>
      </c>
      <c r="E15368" s="206">
        <v>43858</v>
      </c>
      <c r="F15368" s="205" t="s">
        <v>209</v>
      </c>
      <c r="G15368" s="205" t="s">
        <v>284</v>
      </c>
      <c r="H15368" s="207" t="s">
        <v>295</v>
      </c>
      <c r="I15368" s="207" t="s">
        <v>130</v>
      </c>
      <c r="J15368" s="207">
        <v>-9.5</v>
      </c>
      <c r="K15368" s="79" t="str">
        <f>IFERROR(IFERROR(VLOOKUP(I15368,'DE-PARA'!B:D,3,0),VLOOKUP(I15368,'DE-PARA'!C:D,2,0)),"NÃO ENCONTRADO")</f>
        <v>Outras Saídas</v>
      </c>
      <c r="L15368" s="56" t="str">
        <f>VLOOKUP(K15368,'Base -Receita-Despesa'!$B:$AS,1,FALSE)</f>
        <v>Outras Saídas</v>
      </c>
    </row>
    <row r="15369" spans="1:12" x14ac:dyDescent="0.3">
      <c r="A15369" s="286" t="str">
        <f t="shared" si="480"/>
        <v>2020</v>
      </c>
      <c r="B15369" s="205" t="s">
        <v>679</v>
      </c>
      <c r="C15369" s="205" t="s">
        <v>680</v>
      </c>
      <c r="D15369" s="72" t="str">
        <f t="shared" si="481"/>
        <v>jan/2020</v>
      </c>
      <c r="E15369" s="206">
        <v>43858</v>
      </c>
      <c r="F15369" s="205" t="s">
        <v>209</v>
      </c>
      <c r="G15369" s="205" t="s">
        <v>284</v>
      </c>
      <c r="H15369" s="207" t="s">
        <v>295</v>
      </c>
      <c r="I15369" s="207" t="s">
        <v>130</v>
      </c>
      <c r="J15369" s="207">
        <v>-9.5</v>
      </c>
      <c r="K15369" s="79" t="str">
        <f>IFERROR(IFERROR(VLOOKUP(I15369,'DE-PARA'!B:D,3,0),VLOOKUP(I15369,'DE-PARA'!C:D,2,0)),"NÃO ENCONTRADO")</f>
        <v>Outras Saídas</v>
      </c>
      <c r="L15369" s="56" t="str">
        <f>VLOOKUP(K15369,'Base -Receita-Despesa'!$B:$AS,1,FALSE)</f>
        <v>Outras Saídas</v>
      </c>
    </row>
    <row r="15370" spans="1:12" x14ac:dyDescent="0.3">
      <c r="A15370" s="286" t="str">
        <f t="shared" si="480"/>
        <v>2020</v>
      </c>
      <c r="B15370" s="205" t="s">
        <v>679</v>
      </c>
      <c r="C15370" s="205" t="s">
        <v>680</v>
      </c>
      <c r="D15370" s="72" t="str">
        <f t="shared" si="481"/>
        <v>jan/2020</v>
      </c>
      <c r="E15370" s="206">
        <v>43858</v>
      </c>
      <c r="F15370" s="205" t="s">
        <v>209</v>
      </c>
      <c r="G15370" s="205" t="s">
        <v>284</v>
      </c>
      <c r="H15370" s="207" t="s">
        <v>295</v>
      </c>
      <c r="I15370" s="207" t="s">
        <v>130</v>
      </c>
      <c r="J15370" s="207">
        <v>-9.5</v>
      </c>
      <c r="K15370" s="79" t="str">
        <f>IFERROR(IFERROR(VLOOKUP(I15370,'DE-PARA'!B:D,3,0),VLOOKUP(I15370,'DE-PARA'!C:D,2,0)),"NÃO ENCONTRADO")</f>
        <v>Outras Saídas</v>
      </c>
      <c r="L15370" s="56" t="str">
        <f>VLOOKUP(K15370,'Base -Receita-Despesa'!$B:$AS,1,FALSE)</f>
        <v>Outras Saídas</v>
      </c>
    </row>
    <row r="15371" spans="1:12" x14ac:dyDescent="0.3">
      <c r="A15371" s="286" t="str">
        <f t="shared" si="480"/>
        <v>2020</v>
      </c>
      <c r="B15371" s="205" t="s">
        <v>679</v>
      </c>
      <c r="C15371" s="205" t="s">
        <v>680</v>
      </c>
      <c r="D15371" s="72" t="str">
        <f t="shared" si="481"/>
        <v>jan/2020</v>
      </c>
      <c r="E15371" s="206">
        <v>43858</v>
      </c>
      <c r="F15371" s="205" t="s">
        <v>209</v>
      </c>
      <c r="G15371" s="205" t="s">
        <v>284</v>
      </c>
      <c r="H15371" s="207" t="s">
        <v>295</v>
      </c>
      <c r="I15371" s="207" t="s">
        <v>130</v>
      </c>
      <c r="J15371" s="207">
        <v>-9.5</v>
      </c>
      <c r="K15371" s="79" t="str">
        <f>IFERROR(IFERROR(VLOOKUP(I15371,'DE-PARA'!B:D,3,0),VLOOKUP(I15371,'DE-PARA'!C:D,2,0)),"NÃO ENCONTRADO")</f>
        <v>Outras Saídas</v>
      </c>
      <c r="L15371" s="56" t="str">
        <f>VLOOKUP(K15371,'Base -Receita-Despesa'!$B:$AS,1,FALSE)</f>
        <v>Outras Saídas</v>
      </c>
    </row>
    <row r="15372" spans="1:12" x14ac:dyDescent="0.3">
      <c r="A15372" s="286" t="str">
        <f t="shared" si="480"/>
        <v>2020</v>
      </c>
      <c r="B15372" s="205" t="s">
        <v>679</v>
      </c>
      <c r="C15372" s="205" t="s">
        <v>680</v>
      </c>
      <c r="D15372" s="72" t="str">
        <f t="shared" si="481"/>
        <v>jan/2020</v>
      </c>
      <c r="E15372" s="206">
        <v>43858</v>
      </c>
      <c r="F15372" s="205" t="s">
        <v>209</v>
      </c>
      <c r="G15372" s="205" t="s">
        <v>284</v>
      </c>
      <c r="H15372" s="207" t="s">
        <v>295</v>
      </c>
      <c r="I15372" s="207" t="s">
        <v>130</v>
      </c>
      <c r="J15372" s="207">
        <v>-9.5</v>
      </c>
      <c r="K15372" s="79" t="str">
        <f>IFERROR(IFERROR(VLOOKUP(I15372,'DE-PARA'!B:D,3,0),VLOOKUP(I15372,'DE-PARA'!C:D,2,0)),"NÃO ENCONTRADO")</f>
        <v>Outras Saídas</v>
      </c>
      <c r="L15372" s="56" t="str">
        <f>VLOOKUP(K15372,'Base -Receita-Despesa'!$B:$AS,1,FALSE)</f>
        <v>Outras Saídas</v>
      </c>
    </row>
    <row r="15373" spans="1:12" x14ac:dyDescent="0.3">
      <c r="A15373" s="286" t="str">
        <f t="shared" si="480"/>
        <v>2020</v>
      </c>
      <c r="B15373" s="205" t="s">
        <v>679</v>
      </c>
      <c r="C15373" s="205" t="s">
        <v>680</v>
      </c>
      <c r="D15373" s="72" t="str">
        <f t="shared" si="481"/>
        <v>jan/2020</v>
      </c>
      <c r="E15373" s="206">
        <v>43858</v>
      </c>
      <c r="F15373" s="205" t="s">
        <v>209</v>
      </c>
      <c r="G15373" s="205" t="s">
        <v>284</v>
      </c>
      <c r="H15373" s="207" t="s">
        <v>295</v>
      </c>
      <c r="I15373" s="207" t="s">
        <v>130</v>
      </c>
      <c r="J15373" s="207">
        <v>-9.5</v>
      </c>
      <c r="K15373" s="79" t="str">
        <f>IFERROR(IFERROR(VLOOKUP(I15373,'DE-PARA'!B:D,3,0),VLOOKUP(I15373,'DE-PARA'!C:D,2,0)),"NÃO ENCONTRADO")</f>
        <v>Outras Saídas</v>
      </c>
      <c r="L15373" s="56" t="str">
        <f>VLOOKUP(K15373,'Base -Receita-Despesa'!$B:$AS,1,FALSE)</f>
        <v>Outras Saídas</v>
      </c>
    </row>
    <row r="15374" spans="1:12" x14ac:dyDescent="0.3">
      <c r="A15374" s="286" t="str">
        <f t="shared" si="480"/>
        <v>2020</v>
      </c>
      <c r="B15374" s="205" t="s">
        <v>679</v>
      </c>
      <c r="C15374" s="205" t="s">
        <v>680</v>
      </c>
      <c r="D15374" s="72" t="str">
        <f t="shared" si="481"/>
        <v>jan/2020</v>
      </c>
      <c r="E15374" s="206">
        <v>43858</v>
      </c>
      <c r="F15374" s="205" t="s">
        <v>209</v>
      </c>
      <c r="G15374" s="205" t="s">
        <v>284</v>
      </c>
      <c r="H15374" s="207" t="s">
        <v>295</v>
      </c>
      <c r="I15374" s="207" t="s">
        <v>130</v>
      </c>
      <c r="J15374" s="207">
        <v>-9.5</v>
      </c>
      <c r="K15374" s="79" t="str">
        <f>IFERROR(IFERROR(VLOOKUP(I15374,'DE-PARA'!B:D,3,0),VLOOKUP(I15374,'DE-PARA'!C:D,2,0)),"NÃO ENCONTRADO")</f>
        <v>Outras Saídas</v>
      </c>
      <c r="L15374" s="56" t="str">
        <f>VLOOKUP(K15374,'Base -Receita-Despesa'!$B:$AS,1,FALSE)</f>
        <v>Outras Saídas</v>
      </c>
    </row>
    <row r="15375" spans="1:12" x14ac:dyDescent="0.3">
      <c r="A15375" s="286" t="str">
        <f t="shared" si="480"/>
        <v>2020</v>
      </c>
      <c r="B15375" s="205" t="s">
        <v>679</v>
      </c>
      <c r="C15375" s="205" t="s">
        <v>680</v>
      </c>
      <c r="D15375" s="72" t="str">
        <f t="shared" si="481"/>
        <v>jan/2020</v>
      </c>
      <c r="E15375" s="206">
        <v>43858</v>
      </c>
      <c r="F15375" s="205" t="s">
        <v>209</v>
      </c>
      <c r="G15375" s="205" t="s">
        <v>284</v>
      </c>
      <c r="H15375" s="207" t="s">
        <v>295</v>
      </c>
      <c r="I15375" s="207" t="s">
        <v>130</v>
      </c>
      <c r="J15375" s="207">
        <v>-9.5</v>
      </c>
      <c r="K15375" s="79" t="str">
        <f>IFERROR(IFERROR(VLOOKUP(I15375,'DE-PARA'!B:D,3,0),VLOOKUP(I15375,'DE-PARA'!C:D,2,0)),"NÃO ENCONTRADO")</f>
        <v>Outras Saídas</v>
      </c>
      <c r="L15375" s="56" t="str">
        <f>VLOOKUP(K15375,'Base -Receita-Despesa'!$B:$AS,1,FALSE)</f>
        <v>Outras Saídas</v>
      </c>
    </row>
    <row r="15376" spans="1:12" x14ac:dyDescent="0.3">
      <c r="A15376" s="286" t="str">
        <f t="shared" si="480"/>
        <v>2020</v>
      </c>
      <c r="B15376" s="205" t="s">
        <v>679</v>
      </c>
      <c r="C15376" s="205" t="s">
        <v>680</v>
      </c>
      <c r="D15376" s="72" t="str">
        <f t="shared" si="481"/>
        <v>jan/2020</v>
      </c>
      <c r="E15376" s="206">
        <v>43858</v>
      </c>
      <c r="F15376" s="205" t="s">
        <v>209</v>
      </c>
      <c r="G15376" s="205" t="s">
        <v>284</v>
      </c>
      <c r="H15376" s="207" t="s">
        <v>295</v>
      </c>
      <c r="I15376" s="207" t="s">
        <v>130</v>
      </c>
      <c r="J15376" s="207">
        <v>-9.5</v>
      </c>
      <c r="K15376" s="79" t="str">
        <f>IFERROR(IFERROR(VLOOKUP(I15376,'DE-PARA'!B:D,3,0),VLOOKUP(I15376,'DE-PARA'!C:D,2,0)),"NÃO ENCONTRADO")</f>
        <v>Outras Saídas</v>
      </c>
      <c r="L15376" s="56" t="str">
        <f>VLOOKUP(K15376,'Base -Receita-Despesa'!$B:$AS,1,FALSE)</f>
        <v>Outras Saídas</v>
      </c>
    </row>
    <row r="15377" spans="1:12" x14ac:dyDescent="0.3">
      <c r="A15377" s="286" t="str">
        <f t="shared" si="480"/>
        <v>2020</v>
      </c>
      <c r="B15377" s="205" t="s">
        <v>679</v>
      </c>
      <c r="C15377" s="205" t="s">
        <v>680</v>
      </c>
      <c r="D15377" s="72" t="str">
        <f t="shared" si="481"/>
        <v>jan/2020</v>
      </c>
      <c r="E15377" s="206">
        <v>43858</v>
      </c>
      <c r="F15377" s="205" t="s">
        <v>209</v>
      </c>
      <c r="G15377" s="205" t="s">
        <v>284</v>
      </c>
      <c r="H15377" s="207" t="s">
        <v>295</v>
      </c>
      <c r="I15377" s="207" t="s">
        <v>130</v>
      </c>
      <c r="J15377" s="207">
        <v>-9.5</v>
      </c>
      <c r="K15377" s="79" t="str">
        <f>IFERROR(IFERROR(VLOOKUP(I15377,'DE-PARA'!B:D,3,0),VLOOKUP(I15377,'DE-PARA'!C:D,2,0)),"NÃO ENCONTRADO")</f>
        <v>Outras Saídas</v>
      </c>
      <c r="L15377" s="56" t="str">
        <f>VLOOKUP(K15377,'Base -Receita-Despesa'!$B:$AS,1,FALSE)</f>
        <v>Outras Saídas</v>
      </c>
    </row>
    <row r="15378" spans="1:12" x14ac:dyDescent="0.3">
      <c r="A15378" s="286" t="str">
        <f t="shared" si="480"/>
        <v>2020</v>
      </c>
      <c r="B15378" s="205" t="s">
        <v>679</v>
      </c>
      <c r="C15378" s="205" t="s">
        <v>680</v>
      </c>
      <c r="D15378" s="72" t="str">
        <f t="shared" si="481"/>
        <v>jan/2020</v>
      </c>
      <c r="E15378" s="206">
        <v>43858</v>
      </c>
      <c r="F15378" s="205" t="s">
        <v>209</v>
      </c>
      <c r="G15378" s="205" t="s">
        <v>284</v>
      </c>
      <c r="H15378" s="207" t="s">
        <v>295</v>
      </c>
      <c r="I15378" s="207" t="s">
        <v>130</v>
      </c>
      <c r="J15378" s="207">
        <v>-9.5</v>
      </c>
      <c r="K15378" s="79" t="str">
        <f>IFERROR(IFERROR(VLOOKUP(I15378,'DE-PARA'!B:D,3,0),VLOOKUP(I15378,'DE-PARA'!C:D,2,0)),"NÃO ENCONTRADO")</f>
        <v>Outras Saídas</v>
      </c>
      <c r="L15378" s="56" t="str">
        <f>VLOOKUP(K15378,'Base -Receita-Despesa'!$B:$AS,1,FALSE)</f>
        <v>Outras Saídas</v>
      </c>
    </row>
    <row r="15379" spans="1:12" x14ac:dyDescent="0.3">
      <c r="A15379" s="286" t="str">
        <f t="shared" si="480"/>
        <v>2020</v>
      </c>
      <c r="B15379" s="205" t="s">
        <v>679</v>
      </c>
      <c r="C15379" s="205" t="s">
        <v>680</v>
      </c>
      <c r="D15379" s="72" t="str">
        <f t="shared" si="481"/>
        <v>jan/2020</v>
      </c>
      <c r="E15379" s="206">
        <v>43858</v>
      </c>
      <c r="F15379" s="205" t="s">
        <v>209</v>
      </c>
      <c r="G15379" s="205" t="s">
        <v>284</v>
      </c>
      <c r="H15379" s="207" t="s">
        <v>295</v>
      </c>
      <c r="I15379" s="207" t="s">
        <v>130</v>
      </c>
      <c r="J15379" s="207">
        <v>-9.5</v>
      </c>
      <c r="K15379" s="79" t="str">
        <f>IFERROR(IFERROR(VLOOKUP(I15379,'DE-PARA'!B:D,3,0),VLOOKUP(I15379,'DE-PARA'!C:D,2,0)),"NÃO ENCONTRADO")</f>
        <v>Outras Saídas</v>
      </c>
      <c r="L15379" s="56" t="str">
        <f>VLOOKUP(K15379,'Base -Receita-Despesa'!$B:$AS,1,FALSE)</f>
        <v>Outras Saídas</v>
      </c>
    </row>
    <row r="15380" spans="1:12" x14ac:dyDescent="0.3">
      <c r="A15380" s="286" t="str">
        <f t="shared" si="480"/>
        <v>2020</v>
      </c>
      <c r="B15380" s="205" t="s">
        <v>681</v>
      </c>
      <c r="C15380" s="205" t="s">
        <v>680</v>
      </c>
      <c r="D15380" s="72" t="str">
        <f t="shared" si="481"/>
        <v>jan/2020</v>
      </c>
      <c r="E15380" s="206">
        <v>43859</v>
      </c>
      <c r="F15380" s="205" t="s">
        <v>200</v>
      </c>
      <c r="G15380" s="205" t="s">
        <v>284</v>
      </c>
      <c r="H15380" s="207" t="s">
        <v>1875</v>
      </c>
      <c r="I15380" s="207" t="s">
        <v>123</v>
      </c>
      <c r="J15380" s="208">
        <v>-40625.550000000003</v>
      </c>
      <c r="K15380" s="79" t="str">
        <f>IFERROR(IFERROR(VLOOKUP(I15380,'DE-PARA'!B:D,3,0),VLOOKUP(I15380,'DE-PARA'!C:D,2,0)),"NÃO ENCONTRADO")</f>
        <v>TEV – Transferências Entre Contas (Entradas)</v>
      </c>
      <c r="L15380" s="56" t="str">
        <f>VLOOKUP(K15380,'Base -Receita-Despesa'!$B:$AS,1,FALSE)</f>
        <v>TEV – Transferências Entre Contas (Entradas)</v>
      </c>
    </row>
    <row r="15381" spans="1:12" x14ac:dyDescent="0.3">
      <c r="A15381" s="286" t="str">
        <f t="shared" si="480"/>
        <v>2020</v>
      </c>
      <c r="B15381" s="205" t="s">
        <v>681</v>
      </c>
      <c r="C15381" s="205" t="s">
        <v>680</v>
      </c>
      <c r="D15381" s="72" t="str">
        <f t="shared" si="481"/>
        <v>jan/2020</v>
      </c>
      <c r="E15381" s="206">
        <v>43859</v>
      </c>
      <c r="F15381" s="205" t="s">
        <v>513</v>
      </c>
      <c r="G15381" s="205" t="s">
        <v>284</v>
      </c>
      <c r="H15381" s="207" t="s">
        <v>203</v>
      </c>
      <c r="I15381" s="207" t="s">
        <v>289</v>
      </c>
      <c r="J15381" s="208">
        <v>40625.550000000003</v>
      </c>
      <c r="K15381" s="79" t="str">
        <f>IFERROR(IFERROR(VLOOKUP(I15381,'DE-PARA'!B:D,3,0),VLOOKUP(I15381,'DE-PARA'!C:D,2,0)),"NÃO ENCONTRADO")</f>
        <v>Entrada Conta Aplicação (+)</v>
      </c>
      <c r="L15381" s="56" t="str">
        <f>VLOOKUP(K15381,'Base -Receita-Despesa'!$B:$AS,1,FALSE)</f>
        <v>ENTRADA CONTA APLICAÇÃO (+)</v>
      </c>
    </row>
    <row r="15382" spans="1:12" x14ac:dyDescent="0.3">
      <c r="A15382" s="286" t="str">
        <f t="shared" si="480"/>
        <v>2020</v>
      </c>
      <c r="B15382" s="205" t="s">
        <v>679</v>
      </c>
      <c r="C15382" s="205" t="s">
        <v>680</v>
      </c>
      <c r="D15382" s="72" t="str">
        <f t="shared" si="481"/>
        <v>jan/2020</v>
      </c>
      <c r="E15382" s="206">
        <v>43859</v>
      </c>
      <c r="F15382" s="205">
        <v>2078</v>
      </c>
      <c r="G15382" s="205" t="s">
        <v>284</v>
      </c>
      <c r="H15382" s="207" t="s">
        <v>2650</v>
      </c>
      <c r="I15382" s="207" t="s">
        <v>238</v>
      </c>
      <c r="J15382" s="207">
        <v>733.44</v>
      </c>
      <c r="K15382" s="79" t="str">
        <f>IFERROR(IFERROR(VLOOKUP(I15382,'DE-PARA'!B:D,3,0),VLOOKUP(I15382,'DE-PARA'!C:D,2,0)),"NÃO ENCONTRADO")</f>
        <v>Materiais</v>
      </c>
      <c r="L15382" s="56" t="str">
        <f>VLOOKUP(K15382,'Base -Receita-Despesa'!$B:$AS,1,FALSE)</f>
        <v>Materiais</v>
      </c>
    </row>
    <row r="15383" spans="1:12" x14ac:dyDescent="0.3">
      <c r="A15383" s="286" t="str">
        <f t="shared" si="480"/>
        <v>2020</v>
      </c>
      <c r="B15383" s="205" t="s">
        <v>679</v>
      </c>
      <c r="C15383" s="205" t="s">
        <v>680</v>
      </c>
      <c r="D15383" s="72" t="str">
        <f t="shared" si="481"/>
        <v>jan/2020</v>
      </c>
      <c r="E15383" s="206">
        <v>43859</v>
      </c>
      <c r="F15383" s="205">
        <v>2101</v>
      </c>
      <c r="G15383" s="205" t="s">
        <v>284</v>
      </c>
      <c r="H15383" s="207" t="s">
        <v>2650</v>
      </c>
      <c r="I15383" s="207" t="s">
        <v>238</v>
      </c>
      <c r="J15383" s="208">
        <v>1326.24</v>
      </c>
      <c r="K15383" s="79" t="str">
        <f>IFERROR(IFERROR(VLOOKUP(I15383,'DE-PARA'!B:D,3,0),VLOOKUP(I15383,'DE-PARA'!C:D,2,0)),"NÃO ENCONTRADO")</f>
        <v>Materiais</v>
      </c>
      <c r="L15383" s="56" t="str">
        <f>VLOOKUP(K15383,'Base -Receita-Despesa'!$B:$AS,1,FALSE)</f>
        <v>Materiais</v>
      </c>
    </row>
    <row r="15384" spans="1:12" x14ac:dyDescent="0.3">
      <c r="A15384" s="286" t="str">
        <f t="shared" si="480"/>
        <v>2020</v>
      </c>
      <c r="B15384" s="205" t="s">
        <v>679</v>
      </c>
      <c r="C15384" s="205" t="s">
        <v>680</v>
      </c>
      <c r="D15384" s="72" t="str">
        <f t="shared" si="481"/>
        <v>jan/2020</v>
      </c>
      <c r="E15384" s="206">
        <v>43859</v>
      </c>
      <c r="F15384" s="205">
        <v>1613</v>
      </c>
      <c r="G15384" s="205" t="s">
        <v>284</v>
      </c>
      <c r="H15384" s="207" t="s">
        <v>2650</v>
      </c>
      <c r="I15384" s="207" t="s">
        <v>238</v>
      </c>
      <c r="J15384" s="208">
        <v>2924.74</v>
      </c>
      <c r="K15384" s="79" t="str">
        <f>IFERROR(IFERROR(VLOOKUP(I15384,'DE-PARA'!B:D,3,0),VLOOKUP(I15384,'DE-PARA'!C:D,2,0)),"NÃO ENCONTRADO")</f>
        <v>Materiais</v>
      </c>
      <c r="L15384" s="56" t="str">
        <f>VLOOKUP(K15384,'Base -Receita-Despesa'!$B:$AS,1,FALSE)</f>
        <v>Materiais</v>
      </c>
    </row>
    <row r="15385" spans="1:12" x14ac:dyDescent="0.3">
      <c r="A15385" s="286" t="str">
        <f t="shared" si="480"/>
        <v>2020</v>
      </c>
      <c r="B15385" s="205" t="s">
        <v>679</v>
      </c>
      <c r="C15385" s="205" t="s">
        <v>680</v>
      </c>
      <c r="D15385" s="72" t="str">
        <f t="shared" si="481"/>
        <v>jan/2020</v>
      </c>
      <c r="E15385" s="206">
        <v>43859</v>
      </c>
      <c r="F15385" s="205">
        <v>1774</v>
      </c>
      <c r="G15385" s="205" t="s">
        <v>284</v>
      </c>
      <c r="H15385" s="207" t="s">
        <v>2650</v>
      </c>
      <c r="I15385" s="207" t="s">
        <v>238</v>
      </c>
      <c r="J15385" s="208">
        <v>1768.78</v>
      </c>
      <c r="K15385" s="79" t="str">
        <f>IFERROR(IFERROR(VLOOKUP(I15385,'DE-PARA'!B:D,3,0),VLOOKUP(I15385,'DE-PARA'!C:D,2,0)),"NÃO ENCONTRADO")</f>
        <v>Materiais</v>
      </c>
      <c r="L15385" s="56" t="str">
        <f>VLOOKUP(K15385,'Base -Receita-Despesa'!$B:$AS,1,FALSE)</f>
        <v>Materiais</v>
      </c>
    </row>
    <row r="15386" spans="1:12" x14ac:dyDescent="0.3">
      <c r="A15386" s="286" t="str">
        <f t="shared" si="480"/>
        <v>2020</v>
      </c>
      <c r="B15386" s="205" t="s">
        <v>679</v>
      </c>
      <c r="C15386" s="205" t="s">
        <v>680</v>
      </c>
      <c r="D15386" s="72" t="str">
        <f t="shared" si="481"/>
        <v>jan/2020</v>
      </c>
      <c r="E15386" s="206">
        <v>43859</v>
      </c>
      <c r="F15386" s="205">
        <v>1772</v>
      </c>
      <c r="G15386" s="205" t="s">
        <v>284</v>
      </c>
      <c r="H15386" s="207" t="s">
        <v>2650</v>
      </c>
      <c r="I15386" s="207" t="s">
        <v>238</v>
      </c>
      <c r="J15386" s="207">
        <v>518.4</v>
      </c>
      <c r="K15386" s="79" t="str">
        <f>IFERROR(IFERROR(VLOOKUP(I15386,'DE-PARA'!B:D,3,0),VLOOKUP(I15386,'DE-PARA'!C:D,2,0)),"NÃO ENCONTRADO")</f>
        <v>Materiais</v>
      </c>
      <c r="L15386" s="56" t="str">
        <f>VLOOKUP(K15386,'Base -Receita-Despesa'!$B:$AS,1,FALSE)</f>
        <v>Materiais</v>
      </c>
    </row>
    <row r="15387" spans="1:12" x14ac:dyDescent="0.3">
      <c r="A15387" s="286" t="str">
        <f t="shared" si="480"/>
        <v>2020</v>
      </c>
      <c r="B15387" s="205" t="s">
        <v>679</v>
      </c>
      <c r="C15387" s="205" t="s">
        <v>680</v>
      </c>
      <c r="D15387" s="72" t="str">
        <f t="shared" si="481"/>
        <v>jan/2020</v>
      </c>
      <c r="E15387" s="206">
        <v>43859</v>
      </c>
      <c r="F15387" s="205">
        <v>1566</v>
      </c>
      <c r="G15387" s="205" t="s">
        <v>284</v>
      </c>
      <c r="H15387" s="207" t="s">
        <v>2650</v>
      </c>
      <c r="I15387" s="207" t="s">
        <v>237</v>
      </c>
      <c r="J15387" s="208">
        <v>2998.23</v>
      </c>
      <c r="K15387" s="79" t="str">
        <f>IFERROR(IFERROR(VLOOKUP(I15387,'DE-PARA'!B:D,3,0),VLOOKUP(I15387,'DE-PARA'!C:D,2,0)),"NÃO ENCONTRADO")</f>
        <v>Materiais</v>
      </c>
      <c r="L15387" s="56" t="str">
        <f>VLOOKUP(K15387,'Base -Receita-Despesa'!$B:$AS,1,FALSE)</f>
        <v>Materiais</v>
      </c>
    </row>
    <row r="15388" spans="1:12" x14ac:dyDescent="0.3">
      <c r="A15388" s="286" t="str">
        <f t="shared" si="480"/>
        <v>2020</v>
      </c>
      <c r="B15388" s="205" t="s">
        <v>679</v>
      </c>
      <c r="C15388" s="205" t="s">
        <v>680</v>
      </c>
      <c r="D15388" s="72" t="str">
        <f t="shared" si="481"/>
        <v>jan/2020</v>
      </c>
      <c r="E15388" s="206">
        <v>43859</v>
      </c>
      <c r="F15388" s="205">
        <v>1652</v>
      </c>
      <c r="G15388" s="205" t="s">
        <v>284</v>
      </c>
      <c r="H15388" s="207" t="s">
        <v>2650</v>
      </c>
      <c r="I15388" s="207" t="s">
        <v>238</v>
      </c>
      <c r="J15388" s="207">
        <v>440</v>
      </c>
      <c r="K15388" s="79" t="str">
        <f>IFERROR(IFERROR(VLOOKUP(I15388,'DE-PARA'!B:D,3,0),VLOOKUP(I15388,'DE-PARA'!C:D,2,0)),"NÃO ENCONTRADO")</f>
        <v>Materiais</v>
      </c>
      <c r="L15388" s="56" t="str">
        <f>VLOOKUP(K15388,'Base -Receita-Despesa'!$B:$AS,1,FALSE)</f>
        <v>Materiais</v>
      </c>
    </row>
    <row r="15389" spans="1:12" x14ac:dyDescent="0.3">
      <c r="A15389" s="286" t="str">
        <f t="shared" si="480"/>
        <v>2020</v>
      </c>
      <c r="B15389" s="205" t="s">
        <v>679</v>
      </c>
      <c r="C15389" s="205" t="s">
        <v>680</v>
      </c>
      <c r="D15389" s="72" t="str">
        <f t="shared" si="481"/>
        <v>jan/2020</v>
      </c>
      <c r="E15389" s="206">
        <v>43859</v>
      </c>
      <c r="F15389" s="205">
        <v>1567</v>
      </c>
      <c r="G15389" s="205" t="s">
        <v>284</v>
      </c>
      <c r="H15389" s="207" t="s">
        <v>2650</v>
      </c>
      <c r="I15389" s="207" t="s">
        <v>238</v>
      </c>
      <c r="J15389" s="208">
        <v>2499.48</v>
      </c>
      <c r="K15389" s="79" t="str">
        <f>IFERROR(IFERROR(VLOOKUP(I15389,'DE-PARA'!B:D,3,0),VLOOKUP(I15389,'DE-PARA'!C:D,2,0)),"NÃO ENCONTRADO")</f>
        <v>Materiais</v>
      </c>
      <c r="L15389" s="56" t="str">
        <f>VLOOKUP(K15389,'Base -Receita-Despesa'!$B:$AS,1,FALSE)</f>
        <v>Materiais</v>
      </c>
    </row>
    <row r="15390" spans="1:12" x14ac:dyDescent="0.3">
      <c r="A15390" s="286" t="str">
        <f t="shared" si="480"/>
        <v>2020</v>
      </c>
      <c r="B15390" s="205" t="s">
        <v>679</v>
      </c>
      <c r="C15390" s="205" t="s">
        <v>680</v>
      </c>
      <c r="D15390" s="72" t="str">
        <f t="shared" si="481"/>
        <v>jan/2020</v>
      </c>
      <c r="E15390" s="206">
        <v>43859</v>
      </c>
      <c r="F15390" s="205">
        <v>1948</v>
      </c>
      <c r="G15390" s="205" t="s">
        <v>284</v>
      </c>
      <c r="H15390" s="207" t="s">
        <v>2650</v>
      </c>
      <c r="I15390" s="207" t="s">
        <v>238</v>
      </c>
      <c r="J15390" s="208">
        <v>1126.56</v>
      </c>
      <c r="K15390" s="79" t="str">
        <f>IFERROR(IFERROR(VLOOKUP(I15390,'DE-PARA'!B:D,3,0),VLOOKUP(I15390,'DE-PARA'!C:D,2,0)),"NÃO ENCONTRADO")</f>
        <v>Materiais</v>
      </c>
      <c r="L15390" s="56" t="str">
        <f>VLOOKUP(K15390,'Base -Receita-Despesa'!$B:$AS,1,FALSE)</f>
        <v>Materiais</v>
      </c>
    </row>
    <row r="15391" spans="1:12" x14ac:dyDescent="0.3">
      <c r="A15391" s="286" t="str">
        <f t="shared" si="480"/>
        <v>2020</v>
      </c>
      <c r="B15391" s="205" t="s">
        <v>679</v>
      </c>
      <c r="C15391" s="205" t="s">
        <v>680</v>
      </c>
      <c r="D15391" s="72" t="str">
        <f t="shared" si="481"/>
        <v>jan/2020</v>
      </c>
      <c r="E15391" s="206">
        <v>43859</v>
      </c>
      <c r="F15391" s="205">
        <v>1769</v>
      </c>
      <c r="G15391" s="205" t="s">
        <v>284</v>
      </c>
      <c r="H15391" s="207" t="s">
        <v>2650</v>
      </c>
      <c r="I15391" s="207" t="s">
        <v>238</v>
      </c>
      <c r="J15391" s="207">
        <v>607.94000000000005</v>
      </c>
      <c r="K15391" s="79" t="str">
        <f>IFERROR(IFERROR(VLOOKUP(I15391,'DE-PARA'!B:D,3,0),VLOOKUP(I15391,'DE-PARA'!C:D,2,0)),"NÃO ENCONTRADO")</f>
        <v>Materiais</v>
      </c>
      <c r="L15391" s="56" t="str">
        <f>VLOOKUP(K15391,'Base -Receita-Despesa'!$B:$AS,1,FALSE)</f>
        <v>Materiais</v>
      </c>
    </row>
    <row r="15392" spans="1:12" x14ac:dyDescent="0.3">
      <c r="A15392" s="286" t="str">
        <f t="shared" si="480"/>
        <v>2020</v>
      </c>
      <c r="B15392" s="205" t="s">
        <v>679</v>
      </c>
      <c r="C15392" s="205" t="s">
        <v>680</v>
      </c>
      <c r="D15392" s="72" t="str">
        <f t="shared" si="481"/>
        <v>jan/2020</v>
      </c>
      <c r="E15392" s="206">
        <v>43859</v>
      </c>
      <c r="F15392" s="205">
        <v>1956</v>
      </c>
      <c r="G15392" s="205" t="s">
        <v>284</v>
      </c>
      <c r="H15392" s="207" t="s">
        <v>2650</v>
      </c>
      <c r="I15392" s="207" t="s">
        <v>238</v>
      </c>
      <c r="J15392" s="208">
        <v>3411.85</v>
      </c>
      <c r="K15392" s="79" t="str">
        <f>IFERROR(IFERROR(VLOOKUP(I15392,'DE-PARA'!B:D,3,0),VLOOKUP(I15392,'DE-PARA'!C:D,2,0)),"NÃO ENCONTRADO")</f>
        <v>Materiais</v>
      </c>
      <c r="L15392" s="56" t="str">
        <f>VLOOKUP(K15392,'Base -Receita-Despesa'!$B:$AS,1,FALSE)</f>
        <v>Materiais</v>
      </c>
    </row>
    <row r="15393" spans="1:12" x14ac:dyDescent="0.3">
      <c r="A15393" s="286" t="str">
        <f t="shared" si="480"/>
        <v>2020</v>
      </c>
      <c r="B15393" s="205" t="s">
        <v>679</v>
      </c>
      <c r="C15393" s="205" t="s">
        <v>680</v>
      </c>
      <c r="D15393" s="72" t="str">
        <f t="shared" si="481"/>
        <v>jan/2020</v>
      </c>
      <c r="E15393" s="206">
        <v>43859</v>
      </c>
      <c r="F15393" s="205">
        <v>2080</v>
      </c>
      <c r="G15393" s="205" t="s">
        <v>284</v>
      </c>
      <c r="H15393" s="207" t="s">
        <v>2650</v>
      </c>
      <c r="I15393" s="207" t="s">
        <v>237</v>
      </c>
      <c r="J15393" s="207">
        <v>49.5</v>
      </c>
      <c r="K15393" s="79" t="str">
        <f>IFERROR(IFERROR(VLOOKUP(I15393,'DE-PARA'!B:D,3,0),VLOOKUP(I15393,'DE-PARA'!C:D,2,0)),"NÃO ENCONTRADO")</f>
        <v>Materiais</v>
      </c>
      <c r="L15393" s="56" t="str">
        <f>VLOOKUP(K15393,'Base -Receita-Despesa'!$B:$AS,1,FALSE)</f>
        <v>Materiais</v>
      </c>
    </row>
    <row r="15394" spans="1:12" x14ac:dyDescent="0.3">
      <c r="A15394" s="286" t="str">
        <f t="shared" si="480"/>
        <v>2020</v>
      </c>
      <c r="B15394" s="205" t="s">
        <v>679</v>
      </c>
      <c r="C15394" s="205" t="s">
        <v>680</v>
      </c>
      <c r="D15394" s="72" t="str">
        <f t="shared" si="481"/>
        <v>jan/2020</v>
      </c>
      <c r="E15394" s="206">
        <v>43859</v>
      </c>
      <c r="F15394" s="205">
        <v>2007</v>
      </c>
      <c r="G15394" s="205" t="s">
        <v>284</v>
      </c>
      <c r="H15394" s="207" t="s">
        <v>2650</v>
      </c>
      <c r="I15394" s="207" t="s">
        <v>237</v>
      </c>
      <c r="J15394" s="207">
        <v>362.93</v>
      </c>
      <c r="K15394" s="79" t="str">
        <f>IFERROR(IFERROR(VLOOKUP(I15394,'DE-PARA'!B:D,3,0),VLOOKUP(I15394,'DE-PARA'!C:D,2,0)),"NÃO ENCONTRADO")</f>
        <v>Materiais</v>
      </c>
      <c r="L15394" s="56" t="str">
        <f>VLOOKUP(K15394,'Base -Receita-Despesa'!$B:$AS,1,FALSE)</f>
        <v>Materiais</v>
      </c>
    </row>
    <row r="15395" spans="1:12" x14ac:dyDescent="0.3">
      <c r="A15395" s="286" t="str">
        <f t="shared" si="480"/>
        <v>2020</v>
      </c>
      <c r="B15395" s="205" t="s">
        <v>679</v>
      </c>
      <c r="C15395" s="205" t="s">
        <v>680</v>
      </c>
      <c r="D15395" s="72" t="str">
        <f t="shared" si="481"/>
        <v>jan/2020</v>
      </c>
      <c r="E15395" s="206">
        <v>43859</v>
      </c>
      <c r="F15395" s="205">
        <v>2079</v>
      </c>
      <c r="G15395" s="205" t="s">
        <v>284</v>
      </c>
      <c r="H15395" s="207" t="s">
        <v>2650</v>
      </c>
      <c r="I15395" s="207" t="s">
        <v>238</v>
      </c>
      <c r="J15395" s="208">
        <v>1105.8699999999999</v>
      </c>
      <c r="K15395" s="79" t="str">
        <f>IFERROR(IFERROR(VLOOKUP(I15395,'DE-PARA'!B:D,3,0),VLOOKUP(I15395,'DE-PARA'!C:D,2,0)),"NÃO ENCONTRADO")</f>
        <v>Materiais</v>
      </c>
      <c r="L15395" s="56" t="str">
        <f>VLOOKUP(K15395,'Base -Receita-Despesa'!$B:$AS,1,FALSE)</f>
        <v>Materiais</v>
      </c>
    </row>
    <row r="15396" spans="1:12" x14ac:dyDescent="0.3">
      <c r="A15396" s="286" t="str">
        <f t="shared" si="480"/>
        <v>2020</v>
      </c>
      <c r="B15396" s="205" t="s">
        <v>679</v>
      </c>
      <c r="C15396" s="205" t="s">
        <v>680</v>
      </c>
      <c r="D15396" s="72" t="str">
        <f t="shared" si="481"/>
        <v>jan/2020</v>
      </c>
      <c r="E15396" s="206">
        <v>43859</v>
      </c>
      <c r="F15396" s="205">
        <v>4</v>
      </c>
      <c r="G15396" s="205" t="s">
        <v>284</v>
      </c>
      <c r="H15396" s="207" t="s">
        <v>2651</v>
      </c>
      <c r="I15396" s="207" t="s">
        <v>118</v>
      </c>
      <c r="J15396" s="208">
        <v>26867</v>
      </c>
      <c r="K15396" s="79" t="str">
        <f>IFERROR(IFERROR(VLOOKUP(I15396,'DE-PARA'!B:D,3,0),VLOOKUP(I15396,'DE-PARA'!C:D,2,0)),"NÃO ENCONTRADO")</f>
        <v>Serviços</v>
      </c>
      <c r="L15396" s="56" t="str">
        <f>VLOOKUP(K15396,'Base -Receita-Despesa'!$B:$AS,1,FALSE)</f>
        <v>Serviços</v>
      </c>
    </row>
    <row r="15397" spans="1:12" x14ac:dyDescent="0.3">
      <c r="A15397" s="286" t="str">
        <f t="shared" si="480"/>
        <v>2020</v>
      </c>
      <c r="B15397" s="205" t="s">
        <v>679</v>
      </c>
      <c r="C15397" s="205" t="s">
        <v>680</v>
      </c>
      <c r="D15397" s="72" t="str">
        <f t="shared" si="481"/>
        <v>jan/2020</v>
      </c>
      <c r="E15397" s="206">
        <v>43859</v>
      </c>
      <c r="F15397" s="205" t="s">
        <v>200</v>
      </c>
      <c r="G15397" s="205" t="s">
        <v>284</v>
      </c>
      <c r="H15397" s="207" t="s">
        <v>1875</v>
      </c>
      <c r="I15397" s="207" t="s">
        <v>123</v>
      </c>
      <c r="J15397" s="208">
        <v>40625.550000000003</v>
      </c>
      <c r="K15397" s="79" t="str">
        <f>IFERROR(IFERROR(VLOOKUP(I15397,'DE-PARA'!B:D,3,0),VLOOKUP(I15397,'DE-PARA'!C:D,2,0)),"NÃO ENCONTRADO")</f>
        <v>TEV – Transferências Entre Contas (Entradas)</v>
      </c>
      <c r="L15397" s="56" t="str">
        <f>VLOOKUP(K15397,'Base -Receita-Despesa'!$B:$AS,1,FALSE)</f>
        <v>TEV – Transferências Entre Contas (Entradas)</v>
      </c>
    </row>
    <row r="15398" spans="1:12" x14ac:dyDescent="0.3">
      <c r="A15398" s="286" t="str">
        <f t="shared" si="480"/>
        <v>2020</v>
      </c>
      <c r="B15398" s="205" t="s">
        <v>679</v>
      </c>
      <c r="C15398" s="205" t="s">
        <v>680</v>
      </c>
      <c r="D15398" s="72" t="str">
        <f t="shared" si="481"/>
        <v>jan/2020</v>
      </c>
      <c r="E15398" s="206">
        <v>43859</v>
      </c>
      <c r="F15398" s="205">
        <v>19069</v>
      </c>
      <c r="G15398" s="205" t="s">
        <v>284</v>
      </c>
      <c r="H15398" s="207" t="s">
        <v>1011</v>
      </c>
      <c r="I15398" s="207" t="s">
        <v>137</v>
      </c>
      <c r="J15398" s="208">
        <v>-2521</v>
      </c>
      <c r="K15398" s="79" t="str">
        <f>IFERROR(IFERROR(VLOOKUP(I15398,'DE-PARA'!B:D,3,0),VLOOKUP(I15398,'DE-PARA'!C:D,2,0)),"NÃO ENCONTRADO")</f>
        <v>Materiais</v>
      </c>
      <c r="L15398" s="56" t="str">
        <f>VLOOKUP(K15398,'Base -Receita-Despesa'!$B:$AS,1,FALSE)</f>
        <v>Materiais</v>
      </c>
    </row>
    <row r="15399" spans="1:12" x14ac:dyDescent="0.3">
      <c r="A15399" s="286" t="str">
        <f t="shared" si="480"/>
        <v>2020</v>
      </c>
      <c r="B15399" s="205" t="s">
        <v>679</v>
      </c>
      <c r="C15399" s="205" t="s">
        <v>680</v>
      </c>
      <c r="D15399" s="72" t="str">
        <f t="shared" si="481"/>
        <v>jan/2020</v>
      </c>
      <c r="E15399" s="206">
        <v>43859</v>
      </c>
      <c r="F15399" s="205">
        <v>2078</v>
      </c>
      <c r="G15399" s="205" t="s">
        <v>284</v>
      </c>
      <c r="H15399" s="207" t="s">
        <v>2650</v>
      </c>
      <c r="I15399" s="207" t="s">
        <v>238</v>
      </c>
      <c r="J15399" s="207">
        <v>-733.44</v>
      </c>
      <c r="K15399" s="79" t="str">
        <f>IFERROR(IFERROR(VLOOKUP(I15399,'DE-PARA'!B:D,3,0),VLOOKUP(I15399,'DE-PARA'!C:D,2,0)),"NÃO ENCONTRADO")</f>
        <v>Materiais</v>
      </c>
      <c r="L15399" s="56" t="str">
        <f>VLOOKUP(K15399,'Base -Receita-Despesa'!$B:$AS,1,FALSE)</f>
        <v>Materiais</v>
      </c>
    </row>
    <row r="15400" spans="1:12" x14ac:dyDescent="0.3">
      <c r="A15400" s="286" t="str">
        <f t="shared" si="480"/>
        <v>2020</v>
      </c>
      <c r="B15400" s="205" t="s">
        <v>679</v>
      </c>
      <c r="C15400" s="205" t="s">
        <v>680</v>
      </c>
      <c r="D15400" s="72" t="str">
        <f t="shared" si="481"/>
        <v>jan/2020</v>
      </c>
      <c r="E15400" s="206">
        <v>43859</v>
      </c>
      <c r="F15400" s="205">
        <v>2101</v>
      </c>
      <c r="G15400" s="205" t="s">
        <v>284</v>
      </c>
      <c r="H15400" s="207" t="s">
        <v>2650</v>
      </c>
      <c r="I15400" s="207" t="s">
        <v>238</v>
      </c>
      <c r="J15400" s="208">
        <v>-1326.24</v>
      </c>
      <c r="K15400" s="79" t="str">
        <f>IFERROR(IFERROR(VLOOKUP(I15400,'DE-PARA'!B:D,3,0),VLOOKUP(I15400,'DE-PARA'!C:D,2,0)),"NÃO ENCONTRADO")</f>
        <v>Materiais</v>
      </c>
      <c r="L15400" s="56" t="str">
        <f>VLOOKUP(K15400,'Base -Receita-Despesa'!$B:$AS,1,FALSE)</f>
        <v>Materiais</v>
      </c>
    </row>
    <row r="15401" spans="1:12" x14ac:dyDescent="0.3">
      <c r="A15401" s="286" t="str">
        <f t="shared" si="480"/>
        <v>2020</v>
      </c>
      <c r="B15401" s="205" t="s">
        <v>679</v>
      </c>
      <c r="C15401" s="205" t="s">
        <v>680</v>
      </c>
      <c r="D15401" s="72" t="str">
        <f t="shared" si="481"/>
        <v>jan/2020</v>
      </c>
      <c r="E15401" s="206">
        <v>43859</v>
      </c>
      <c r="F15401" s="205">
        <v>1613</v>
      </c>
      <c r="G15401" s="205" t="s">
        <v>284</v>
      </c>
      <c r="H15401" s="207" t="s">
        <v>2650</v>
      </c>
      <c r="I15401" s="207" t="s">
        <v>238</v>
      </c>
      <c r="J15401" s="208">
        <v>-2924.74</v>
      </c>
      <c r="K15401" s="79" t="str">
        <f>IFERROR(IFERROR(VLOOKUP(I15401,'DE-PARA'!B:D,3,0),VLOOKUP(I15401,'DE-PARA'!C:D,2,0)),"NÃO ENCONTRADO")</f>
        <v>Materiais</v>
      </c>
      <c r="L15401" s="56" t="str">
        <f>VLOOKUP(K15401,'Base -Receita-Despesa'!$B:$AS,1,FALSE)</f>
        <v>Materiais</v>
      </c>
    </row>
    <row r="15402" spans="1:12" x14ac:dyDescent="0.3">
      <c r="A15402" s="286" t="str">
        <f t="shared" si="480"/>
        <v>2020</v>
      </c>
      <c r="B15402" s="205" t="s">
        <v>679</v>
      </c>
      <c r="C15402" s="205" t="s">
        <v>680</v>
      </c>
      <c r="D15402" s="72" t="str">
        <f t="shared" si="481"/>
        <v>jan/2020</v>
      </c>
      <c r="E15402" s="206">
        <v>43859</v>
      </c>
      <c r="F15402" s="205">
        <v>1774</v>
      </c>
      <c r="G15402" s="205" t="s">
        <v>284</v>
      </c>
      <c r="H15402" s="207" t="s">
        <v>2650</v>
      </c>
      <c r="I15402" s="207" t="s">
        <v>238</v>
      </c>
      <c r="J15402" s="208">
        <v>-1768.78</v>
      </c>
      <c r="K15402" s="79" t="str">
        <f>IFERROR(IFERROR(VLOOKUP(I15402,'DE-PARA'!B:D,3,0),VLOOKUP(I15402,'DE-PARA'!C:D,2,0)),"NÃO ENCONTRADO")</f>
        <v>Materiais</v>
      </c>
      <c r="L15402" s="56" t="str">
        <f>VLOOKUP(K15402,'Base -Receita-Despesa'!$B:$AS,1,FALSE)</f>
        <v>Materiais</v>
      </c>
    </row>
    <row r="15403" spans="1:12" x14ac:dyDescent="0.3">
      <c r="A15403" s="286" t="str">
        <f t="shared" si="480"/>
        <v>2020</v>
      </c>
      <c r="B15403" s="205" t="s">
        <v>679</v>
      </c>
      <c r="C15403" s="205" t="s">
        <v>680</v>
      </c>
      <c r="D15403" s="72" t="str">
        <f t="shared" si="481"/>
        <v>jan/2020</v>
      </c>
      <c r="E15403" s="206">
        <v>43859</v>
      </c>
      <c r="F15403" s="205">
        <v>1772</v>
      </c>
      <c r="G15403" s="205" t="s">
        <v>284</v>
      </c>
      <c r="H15403" s="207" t="s">
        <v>2650</v>
      </c>
      <c r="I15403" s="207" t="s">
        <v>238</v>
      </c>
      <c r="J15403" s="207">
        <v>-518.4</v>
      </c>
      <c r="K15403" s="79" t="str">
        <f>IFERROR(IFERROR(VLOOKUP(I15403,'DE-PARA'!B:D,3,0),VLOOKUP(I15403,'DE-PARA'!C:D,2,0)),"NÃO ENCONTRADO")</f>
        <v>Materiais</v>
      </c>
      <c r="L15403" s="56" t="str">
        <f>VLOOKUP(K15403,'Base -Receita-Despesa'!$B:$AS,1,FALSE)</f>
        <v>Materiais</v>
      </c>
    </row>
    <row r="15404" spans="1:12" x14ac:dyDescent="0.3">
      <c r="A15404" s="286" t="str">
        <f t="shared" si="480"/>
        <v>2020</v>
      </c>
      <c r="B15404" s="205" t="s">
        <v>679</v>
      </c>
      <c r="C15404" s="205" t="s">
        <v>680</v>
      </c>
      <c r="D15404" s="72" t="str">
        <f t="shared" si="481"/>
        <v>jan/2020</v>
      </c>
      <c r="E15404" s="206">
        <v>43859</v>
      </c>
      <c r="F15404" s="205">
        <v>1566</v>
      </c>
      <c r="G15404" s="205" t="s">
        <v>284</v>
      </c>
      <c r="H15404" s="207" t="s">
        <v>2650</v>
      </c>
      <c r="I15404" s="207" t="s">
        <v>237</v>
      </c>
      <c r="J15404" s="208">
        <v>-2998.23</v>
      </c>
      <c r="K15404" s="79" t="str">
        <f>IFERROR(IFERROR(VLOOKUP(I15404,'DE-PARA'!B:D,3,0),VLOOKUP(I15404,'DE-PARA'!C:D,2,0)),"NÃO ENCONTRADO")</f>
        <v>Materiais</v>
      </c>
      <c r="L15404" s="56" t="str">
        <f>VLOOKUP(K15404,'Base -Receita-Despesa'!$B:$AS,1,FALSE)</f>
        <v>Materiais</v>
      </c>
    </row>
    <row r="15405" spans="1:12" x14ac:dyDescent="0.3">
      <c r="A15405" s="286" t="str">
        <f t="shared" si="480"/>
        <v>2020</v>
      </c>
      <c r="B15405" s="205" t="s">
        <v>679</v>
      </c>
      <c r="C15405" s="205" t="s">
        <v>680</v>
      </c>
      <c r="D15405" s="72" t="str">
        <f t="shared" si="481"/>
        <v>jan/2020</v>
      </c>
      <c r="E15405" s="206">
        <v>43859</v>
      </c>
      <c r="F15405" s="205">
        <v>1652</v>
      </c>
      <c r="G15405" s="205" t="s">
        <v>284</v>
      </c>
      <c r="H15405" s="207" t="s">
        <v>2650</v>
      </c>
      <c r="I15405" s="207" t="s">
        <v>238</v>
      </c>
      <c r="J15405" s="207">
        <v>-440</v>
      </c>
      <c r="K15405" s="79" t="str">
        <f>IFERROR(IFERROR(VLOOKUP(I15405,'DE-PARA'!B:D,3,0),VLOOKUP(I15405,'DE-PARA'!C:D,2,0)),"NÃO ENCONTRADO")</f>
        <v>Materiais</v>
      </c>
      <c r="L15405" s="56" t="str">
        <f>VLOOKUP(K15405,'Base -Receita-Despesa'!$B:$AS,1,FALSE)</f>
        <v>Materiais</v>
      </c>
    </row>
    <row r="15406" spans="1:12" x14ac:dyDescent="0.3">
      <c r="A15406" s="286" t="str">
        <f t="shared" si="480"/>
        <v>2020</v>
      </c>
      <c r="B15406" s="205" t="s">
        <v>679</v>
      </c>
      <c r="C15406" s="205" t="s">
        <v>680</v>
      </c>
      <c r="D15406" s="72" t="str">
        <f t="shared" si="481"/>
        <v>jan/2020</v>
      </c>
      <c r="E15406" s="206">
        <v>43859</v>
      </c>
      <c r="F15406" s="205">
        <v>1567</v>
      </c>
      <c r="G15406" s="205" t="s">
        <v>284</v>
      </c>
      <c r="H15406" s="207" t="s">
        <v>2650</v>
      </c>
      <c r="I15406" s="207" t="s">
        <v>238</v>
      </c>
      <c r="J15406" s="208">
        <v>-2499.48</v>
      </c>
      <c r="K15406" s="79" t="str">
        <f>IFERROR(IFERROR(VLOOKUP(I15406,'DE-PARA'!B:D,3,0),VLOOKUP(I15406,'DE-PARA'!C:D,2,0)),"NÃO ENCONTRADO")</f>
        <v>Materiais</v>
      </c>
      <c r="L15406" s="56" t="str">
        <f>VLOOKUP(K15406,'Base -Receita-Despesa'!$B:$AS,1,FALSE)</f>
        <v>Materiais</v>
      </c>
    </row>
    <row r="15407" spans="1:12" x14ac:dyDescent="0.3">
      <c r="A15407" s="286" t="str">
        <f t="shared" si="480"/>
        <v>2020</v>
      </c>
      <c r="B15407" s="205" t="s">
        <v>679</v>
      </c>
      <c r="C15407" s="205" t="s">
        <v>680</v>
      </c>
      <c r="D15407" s="72" t="str">
        <f t="shared" si="481"/>
        <v>jan/2020</v>
      </c>
      <c r="E15407" s="206">
        <v>43859</v>
      </c>
      <c r="F15407" s="205">
        <v>1948</v>
      </c>
      <c r="G15407" s="205" t="s">
        <v>284</v>
      </c>
      <c r="H15407" s="207" t="s">
        <v>2650</v>
      </c>
      <c r="I15407" s="207" t="s">
        <v>238</v>
      </c>
      <c r="J15407" s="208">
        <v>-1126.56</v>
      </c>
      <c r="K15407" s="79" t="str">
        <f>IFERROR(IFERROR(VLOOKUP(I15407,'DE-PARA'!B:D,3,0),VLOOKUP(I15407,'DE-PARA'!C:D,2,0)),"NÃO ENCONTRADO")</f>
        <v>Materiais</v>
      </c>
      <c r="L15407" s="56" t="str">
        <f>VLOOKUP(K15407,'Base -Receita-Despesa'!$B:$AS,1,FALSE)</f>
        <v>Materiais</v>
      </c>
    </row>
    <row r="15408" spans="1:12" x14ac:dyDescent="0.3">
      <c r="A15408" s="286" t="str">
        <f t="shared" si="480"/>
        <v>2020</v>
      </c>
      <c r="B15408" s="205" t="s">
        <v>679</v>
      </c>
      <c r="C15408" s="205" t="s">
        <v>680</v>
      </c>
      <c r="D15408" s="72" t="str">
        <f t="shared" si="481"/>
        <v>jan/2020</v>
      </c>
      <c r="E15408" s="206">
        <v>43859</v>
      </c>
      <c r="F15408" s="205">
        <v>1769</v>
      </c>
      <c r="G15408" s="205" t="s">
        <v>284</v>
      </c>
      <c r="H15408" s="207" t="s">
        <v>2650</v>
      </c>
      <c r="I15408" s="207" t="s">
        <v>238</v>
      </c>
      <c r="J15408" s="207">
        <v>-607.94000000000005</v>
      </c>
      <c r="K15408" s="79" t="str">
        <f>IFERROR(IFERROR(VLOOKUP(I15408,'DE-PARA'!B:D,3,0),VLOOKUP(I15408,'DE-PARA'!C:D,2,0)),"NÃO ENCONTRADO")</f>
        <v>Materiais</v>
      </c>
      <c r="L15408" s="56" t="str">
        <f>VLOOKUP(K15408,'Base -Receita-Despesa'!$B:$AS,1,FALSE)</f>
        <v>Materiais</v>
      </c>
    </row>
    <row r="15409" spans="1:12" x14ac:dyDescent="0.3">
      <c r="A15409" s="286" t="str">
        <f t="shared" si="480"/>
        <v>2020</v>
      </c>
      <c r="B15409" s="205" t="s">
        <v>679</v>
      </c>
      <c r="C15409" s="205" t="s">
        <v>680</v>
      </c>
      <c r="D15409" s="72" t="str">
        <f t="shared" si="481"/>
        <v>jan/2020</v>
      </c>
      <c r="E15409" s="206">
        <v>43859</v>
      </c>
      <c r="F15409" s="205">
        <v>1956</v>
      </c>
      <c r="G15409" s="205" t="s">
        <v>284</v>
      </c>
      <c r="H15409" s="207" t="s">
        <v>2650</v>
      </c>
      <c r="I15409" s="207" t="s">
        <v>238</v>
      </c>
      <c r="J15409" s="208">
        <v>-3411.85</v>
      </c>
      <c r="K15409" s="79" t="str">
        <f>IFERROR(IFERROR(VLOOKUP(I15409,'DE-PARA'!B:D,3,0),VLOOKUP(I15409,'DE-PARA'!C:D,2,0)),"NÃO ENCONTRADO")</f>
        <v>Materiais</v>
      </c>
      <c r="L15409" s="56" t="str">
        <f>VLOOKUP(K15409,'Base -Receita-Despesa'!$B:$AS,1,FALSE)</f>
        <v>Materiais</v>
      </c>
    </row>
    <row r="15410" spans="1:12" x14ac:dyDescent="0.3">
      <c r="A15410" s="286" t="str">
        <f t="shared" si="480"/>
        <v>2020</v>
      </c>
      <c r="B15410" s="205" t="s">
        <v>679</v>
      </c>
      <c r="C15410" s="205" t="s">
        <v>680</v>
      </c>
      <c r="D15410" s="72" t="str">
        <f t="shared" si="481"/>
        <v>jan/2020</v>
      </c>
      <c r="E15410" s="206">
        <v>43859</v>
      </c>
      <c r="F15410" s="205">
        <v>2080</v>
      </c>
      <c r="G15410" s="205" t="s">
        <v>284</v>
      </c>
      <c r="H15410" s="207" t="s">
        <v>2650</v>
      </c>
      <c r="I15410" s="207" t="s">
        <v>237</v>
      </c>
      <c r="J15410" s="207">
        <v>-49.5</v>
      </c>
      <c r="K15410" s="79" t="str">
        <f>IFERROR(IFERROR(VLOOKUP(I15410,'DE-PARA'!B:D,3,0),VLOOKUP(I15410,'DE-PARA'!C:D,2,0)),"NÃO ENCONTRADO")</f>
        <v>Materiais</v>
      </c>
      <c r="L15410" s="56" t="str">
        <f>VLOOKUP(K15410,'Base -Receita-Despesa'!$B:$AS,1,FALSE)</f>
        <v>Materiais</v>
      </c>
    </row>
    <row r="15411" spans="1:12" x14ac:dyDescent="0.3">
      <c r="A15411" s="286" t="str">
        <f t="shared" si="480"/>
        <v>2020</v>
      </c>
      <c r="B15411" s="205" t="s">
        <v>679</v>
      </c>
      <c r="C15411" s="205" t="s">
        <v>680</v>
      </c>
      <c r="D15411" s="72" t="str">
        <f t="shared" si="481"/>
        <v>jan/2020</v>
      </c>
      <c r="E15411" s="206">
        <v>43859</v>
      </c>
      <c r="F15411" s="205">
        <v>2007</v>
      </c>
      <c r="G15411" s="205" t="s">
        <v>284</v>
      </c>
      <c r="H15411" s="207" t="s">
        <v>2650</v>
      </c>
      <c r="I15411" s="207" t="s">
        <v>237</v>
      </c>
      <c r="J15411" s="207">
        <v>-362.93</v>
      </c>
      <c r="K15411" s="79" t="str">
        <f>IFERROR(IFERROR(VLOOKUP(I15411,'DE-PARA'!B:D,3,0),VLOOKUP(I15411,'DE-PARA'!C:D,2,0)),"NÃO ENCONTRADO")</f>
        <v>Materiais</v>
      </c>
      <c r="L15411" s="56" t="str">
        <f>VLOOKUP(K15411,'Base -Receita-Despesa'!$B:$AS,1,FALSE)</f>
        <v>Materiais</v>
      </c>
    </row>
    <row r="15412" spans="1:12" x14ac:dyDescent="0.3">
      <c r="A15412" s="286" t="str">
        <f t="shared" si="480"/>
        <v>2020</v>
      </c>
      <c r="B15412" s="205" t="s">
        <v>679</v>
      </c>
      <c r="C15412" s="205" t="s">
        <v>680</v>
      </c>
      <c r="D15412" s="72" t="str">
        <f t="shared" si="481"/>
        <v>jan/2020</v>
      </c>
      <c r="E15412" s="206">
        <v>43859</v>
      </c>
      <c r="F15412" s="205">
        <v>2079</v>
      </c>
      <c r="G15412" s="205" t="s">
        <v>284</v>
      </c>
      <c r="H15412" s="207" t="s">
        <v>2650</v>
      </c>
      <c r="I15412" s="207" t="s">
        <v>238</v>
      </c>
      <c r="J15412" s="208">
        <v>-1105.8699999999999</v>
      </c>
      <c r="K15412" s="79" t="str">
        <f>IFERROR(IFERROR(VLOOKUP(I15412,'DE-PARA'!B:D,3,0),VLOOKUP(I15412,'DE-PARA'!C:D,2,0)),"NÃO ENCONTRADO")</f>
        <v>Materiais</v>
      </c>
      <c r="L15412" s="56" t="str">
        <f>VLOOKUP(K15412,'Base -Receita-Despesa'!$B:$AS,1,FALSE)</f>
        <v>Materiais</v>
      </c>
    </row>
    <row r="15413" spans="1:12" x14ac:dyDescent="0.3">
      <c r="A15413" s="286" t="str">
        <f t="shared" si="480"/>
        <v>2020</v>
      </c>
      <c r="B15413" s="205" t="s">
        <v>679</v>
      </c>
      <c r="C15413" s="205" t="s">
        <v>680</v>
      </c>
      <c r="D15413" s="72" t="str">
        <f t="shared" si="481"/>
        <v>jan/2020</v>
      </c>
      <c r="E15413" s="206">
        <v>43859</v>
      </c>
      <c r="F15413" s="205">
        <v>19017</v>
      </c>
      <c r="G15413" s="205" t="s">
        <v>284</v>
      </c>
      <c r="H15413" s="207" t="s">
        <v>1011</v>
      </c>
      <c r="I15413" s="207" t="s">
        <v>137</v>
      </c>
      <c r="J15413" s="208">
        <v>-3087.31</v>
      </c>
      <c r="K15413" s="79" t="str">
        <f>IFERROR(IFERROR(VLOOKUP(I15413,'DE-PARA'!B:D,3,0),VLOOKUP(I15413,'DE-PARA'!C:D,2,0)),"NÃO ENCONTRADO")</f>
        <v>Materiais</v>
      </c>
      <c r="L15413" s="56" t="str">
        <f>VLOOKUP(K15413,'Base -Receita-Despesa'!$B:$AS,1,FALSE)</f>
        <v>Materiais</v>
      </c>
    </row>
    <row r="15414" spans="1:12" x14ac:dyDescent="0.3">
      <c r="A15414" s="286" t="str">
        <f t="shared" si="480"/>
        <v>2020</v>
      </c>
      <c r="B15414" s="205" t="s">
        <v>679</v>
      </c>
      <c r="C15414" s="205" t="s">
        <v>680</v>
      </c>
      <c r="D15414" s="72" t="str">
        <f t="shared" si="481"/>
        <v>jan/2020</v>
      </c>
      <c r="E15414" s="206">
        <v>43859</v>
      </c>
      <c r="F15414" s="205">
        <v>927693</v>
      </c>
      <c r="G15414" s="205" t="s">
        <v>284</v>
      </c>
      <c r="H15414" s="207" t="s">
        <v>2652</v>
      </c>
      <c r="I15414" s="207" t="s">
        <v>237</v>
      </c>
      <c r="J15414" s="208">
        <v>-2886.2</v>
      </c>
      <c r="K15414" s="79" t="str">
        <f>IFERROR(IFERROR(VLOOKUP(I15414,'DE-PARA'!B:D,3,0),VLOOKUP(I15414,'DE-PARA'!C:D,2,0)),"NÃO ENCONTRADO")</f>
        <v>Materiais</v>
      </c>
      <c r="L15414" s="56" t="str">
        <f>VLOOKUP(K15414,'Base -Receita-Despesa'!$B:$AS,1,FALSE)</f>
        <v>Materiais</v>
      </c>
    </row>
    <row r="15415" spans="1:12" x14ac:dyDescent="0.3">
      <c r="A15415" s="286" t="str">
        <f t="shared" ref="A15415:A15478" si="482">IF(K15415="NÃO ENCONTRADO",0,RIGHT(D15415,4))</f>
        <v>2020</v>
      </c>
      <c r="B15415" s="205" t="s">
        <v>679</v>
      </c>
      <c r="C15415" s="205" t="s">
        <v>680</v>
      </c>
      <c r="D15415" s="72" t="str">
        <f t="shared" si="481"/>
        <v>jan/2020</v>
      </c>
      <c r="E15415" s="206">
        <v>43859</v>
      </c>
      <c r="F15415" s="205">
        <v>658560</v>
      </c>
      <c r="G15415" s="205" t="s">
        <v>284</v>
      </c>
      <c r="H15415" s="207" t="s">
        <v>2652</v>
      </c>
      <c r="I15415" s="207" t="s">
        <v>237</v>
      </c>
      <c r="J15415" s="207">
        <v>-422</v>
      </c>
      <c r="K15415" s="79" t="str">
        <f>IFERROR(IFERROR(VLOOKUP(I15415,'DE-PARA'!B:D,3,0),VLOOKUP(I15415,'DE-PARA'!C:D,2,0)),"NÃO ENCONTRADO")</f>
        <v>Materiais</v>
      </c>
      <c r="L15415" s="56" t="str">
        <f>VLOOKUP(K15415,'Base -Receita-Despesa'!$B:$AS,1,FALSE)</f>
        <v>Materiais</v>
      </c>
    </row>
    <row r="15416" spans="1:12" x14ac:dyDescent="0.3">
      <c r="A15416" s="286" t="str">
        <f t="shared" si="482"/>
        <v>2020</v>
      </c>
      <c r="B15416" s="205" t="s">
        <v>679</v>
      </c>
      <c r="C15416" s="205" t="s">
        <v>680</v>
      </c>
      <c r="D15416" s="72" t="str">
        <f t="shared" si="481"/>
        <v>jan/2020</v>
      </c>
      <c r="E15416" s="206">
        <v>43859</v>
      </c>
      <c r="F15416" s="205">
        <v>4</v>
      </c>
      <c r="G15416" s="205" t="s">
        <v>284</v>
      </c>
      <c r="H15416" s="207" t="s">
        <v>2651</v>
      </c>
      <c r="I15416" s="207" t="s">
        <v>118</v>
      </c>
      <c r="J15416" s="208">
        <v>-26867</v>
      </c>
      <c r="K15416" s="79" t="str">
        <f>IFERROR(IFERROR(VLOOKUP(I15416,'DE-PARA'!B:D,3,0),VLOOKUP(I15416,'DE-PARA'!C:D,2,0)),"NÃO ENCONTRADO")</f>
        <v>Serviços</v>
      </c>
      <c r="L15416" s="56" t="str">
        <f>VLOOKUP(K15416,'Base -Receita-Despesa'!$B:$AS,1,FALSE)</f>
        <v>Serviços</v>
      </c>
    </row>
    <row r="15417" spans="1:12" x14ac:dyDescent="0.3">
      <c r="A15417" s="286" t="str">
        <f t="shared" si="482"/>
        <v>2020</v>
      </c>
      <c r="B15417" s="205" t="s">
        <v>679</v>
      </c>
      <c r="C15417" s="205" t="s">
        <v>680</v>
      </c>
      <c r="D15417" s="72" t="str">
        <f t="shared" si="481"/>
        <v>jan/2020</v>
      </c>
      <c r="E15417" s="206">
        <v>43859</v>
      </c>
      <c r="F15417" s="205">
        <v>1327</v>
      </c>
      <c r="G15417" s="205" t="s">
        <v>284</v>
      </c>
      <c r="H15417" s="207" t="s">
        <v>1899</v>
      </c>
      <c r="I15417" s="207" t="s">
        <v>249</v>
      </c>
      <c r="J15417" s="208">
        <v>-2831.25</v>
      </c>
      <c r="K15417" s="79" t="str">
        <f>IFERROR(IFERROR(VLOOKUP(I15417,'DE-PARA'!B:D,3,0),VLOOKUP(I15417,'DE-PARA'!C:D,2,0)),"NÃO ENCONTRADO")</f>
        <v>Materiais</v>
      </c>
      <c r="L15417" s="56" t="str">
        <f>VLOOKUP(K15417,'Base -Receita-Despesa'!$B:$AS,1,FALSE)</f>
        <v>Materiais</v>
      </c>
    </row>
    <row r="15418" spans="1:12" x14ac:dyDescent="0.3">
      <c r="A15418" s="286" t="str">
        <f t="shared" si="482"/>
        <v>2020</v>
      </c>
      <c r="B15418" s="205" t="s">
        <v>679</v>
      </c>
      <c r="C15418" s="205" t="s">
        <v>680</v>
      </c>
      <c r="D15418" s="72" t="str">
        <f t="shared" si="481"/>
        <v>jan/2020</v>
      </c>
      <c r="E15418" s="206">
        <v>43859</v>
      </c>
      <c r="F15418" s="205">
        <v>1327</v>
      </c>
      <c r="G15418" s="205" t="s">
        <v>284</v>
      </c>
      <c r="H15418" s="207" t="s">
        <v>1899</v>
      </c>
      <c r="I15418" s="207" t="s">
        <v>249</v>
      </c>
      <c r="J15418" s="208">
        <v>-2831.25</v>
      </c>
      <c r="K15418" s="79" t="str">
        <f>IFERROR(IFERROR(VLOOKUP(I15418,'DE-PARA'!B:D,3,0),VLOOKUP(I15418,'DE-PARA'!C:D,2,0)),"NÃO ENCONTRADO")</f>
        <v>Materiais</v>
      </c>
      <c r="L15418" s="56" t="str">
        <f>VLOOKUP(K15418,'Base -Receita-Despesa'!$B:$AS,1,FALSE)</f>
        <v>Materiais</v>
      </c>
    </row>
    <row r="15419" spans="1:12" x14ac:dyDescent="0.3">
      <c r="A15419" s="286" t="str">
        <f t="shared" si="482"/>
        <v>2020</v>
      </c>
      <c r="B15419" s="205" t="s">
        <v>679</v>
      </c>
      <c r="C15419" s="205" t="s">
        <v>680</v>
      </c>
      <c r="D15419" s="72" t="str">
        <f t="shared" si="481"/>
        <v>jan/2020</v>
      </c>
      <c r="E15419" s="206">
        <v>43859</v>
      </c>
      <c r="F15419" s="205">
        <v>1327</v>
      </c>
      <c r="G15419" s="205" t="s">
        <v>284</v>
      </c>
      <c r="H15419" s="207" t="s">
        <v>1899</v>
      </c>
      <c r="I15419" s="207" t="s">
        <v>249</v>
      </c>
      <c r="J15419" s="208">
        <v>-2831.25</v>
      </c>
      <c r="K15419" s="79" t="str">
        <f>IFERROR(IFERROR(VLOOKUP(I15419,'DE-PARA'!B:D,3,0),VLOOKUP(I15419,'DE-PARA'!C:D,2,0)),"NÃO ENCONTRADO")</f>
        <v>Materiais</v>
      </c>
      <c r="L15419" s="56" t="str">
        <f>VLOOKUP(K15419,'Base -Receita-Despesa'!$B:$AS,1,FALSE)</f>
        <v>Materiais</v>
      </c>
    </row>
    <row r="15420" spans="1:12" x14ac:dyDescent="0.3">
      <c r="A15420" s="286" t="str">
        <f t="shared" si="482"/>
        <v>2020</v>
      </c>
      <c r="B15420" s="205" t="s">
        <v>679</v>
      </c>
      <c r="C15420" s="205" t="s">
        <v>680</v>
      </c>
      <c r="D15420" s="72" t="str">
        <f t="shared" si="481"/>
        <v>jan/2020</v>
      </c>
      <c r="E15420" s="206">
        <v>43859</v>
      </c>
      <c r="F15420" s="205">
        <v>1272</v>
      </c>
      <c r="G15420" s="205" t="s">
        <v>284</v>
      </c>
      <c r="H15420" s="207" t="s">
        <v>1899</v>
      </c>
      <c r="I15420" s="207" t="s">
        <v>249</v>
      </c>
      <c r="J15420" s="208">
        <v>-2172</v>
      </c>
      <c r="K15420" s="79" t="str">
        <f>IFERROR(IFERROR(VLOOKUP(I15420,'DE-PARA'!B:D,3,0),VLOOKUP(I15420,'DE-PARA'!C:D,2,0)),"NÃO ENCONTRADO")</f>
        <v>Materiais</v>
      </c>
      <c r="L15420" s="56" t="str">
        <f>VLOOKUP(K15420,'Base -Receita-Despesa'!$B:$AS,1,FALSE)</f>
        <v>Materiais</v>
      </c>
    </row>
    <row r="15421" spans="1:12" x14ac:dyDescent="0.3">
      <c r="A15421" s="286" t="str">
        <f t="shared" si="482"/>
        <v>2020</v>
      </c>
      <c r="B15421" s="205" t="s">
        <v>679</v>
      </c>
      <c r="C15421" s="205" t="s">
        <v>680</v>
      </c>
      <c r="D15421" s="72" t="str">
        <f t="shared" si="481"/>
        <v>jan/2020</v>
      </c>
      <c r="E15421" s="206">
        <v>43859</v>
      </c>
      <c r="F15421" s="265" t="s">
        <v>172</v>
      </c>
      <c r="G15421" s="265" t="s">
        <v>284</v>
      </c>
      <c r="H15421" s="267" t="s">
        <v>2530</v>
      </c>
      <c r="I15421" s="207" t="s">
        <v>126</v>
      </c>
      <c r="J15421" s="207">
        <v>-960.63</v>
      </c>
      <c r="K15421" s="79" t="str">
        <f>IFERROR(IFERROR(VLOOKUP(I15421,'DE-PARA'!B:D,3,0),VLOOKUP(I15421,'DE-PARA'!C:D,2,0)),"NÃO ENCONTRADO")</f>
        <v>Rescisões Trabalhistas</v>
      </c>
      <c r="L15421" s="56" t="str">
        <f>VLOOKUP(K15421,'Base -Receita-Despesa'!$B:$AS,1,FALSE)</f>
        <v>Rescisões Trabalhistas</v>
      </c>
    </row>
    <row r="15422" spans="1:12" x14ac:dyDescent="0.3">
      <c r="A15422" s="286" t="str">
        <f t="shared" si="482"/>
        <v>2020</v>
      </c>
      <c r="B15422" s="205" t="s">
        <v>679</v>
      </c>
      <c r="C15422" s="205" t="s">
        <v>680</v>
      </c>
      <c r="D15422" s="72" t="str">
        <f t="shared" si="481"/>
        <v>jan/2020</v>
      </c>
      <c r="E15422" s="206">
        <v>43859</v>
      </c>
      <c r="F15422" s="205" t="s">
        <v>209</v>
      </c>
      <c r="G15422" s="205" t="s">
        <v>284</v>
      </c>
      <c r="H15422" s="207" t="s">
        <v>295</v>
      </c>
      <c r="I15422" s="207" t="s">
        <v>130</v>
      </c>
      <c r="J15422" s="207">
        <v>-9.5</v>
      </c>
      <c r="K15422" s="79" t="str">
        <f>IFERROR(IFERROR(VLOOKUP(I15422,'DE-PARA'!B:D,3,0),VLOOKUP(I15422,'DE-PARA'!C:D,2,0)),"NÃO ENCONTRADO")</f>
        <v>Outras Saídas</v>
      </c>
      <c r="L15422" s="56" t="str">
        <f>VLOOKUP(K15422,'Base -Receita-Despesa'!$B:$AS,1,FALSE)</f>
        <v>Outras Saídas</v>
      </c>
    </row>
    <row r="15423" spans="1:12" x14ac:dyDescent="0.3">
      <c r="A15423" s="286" t="str">
        <f t="shared" si="482"/>
        <v>2020</v>
      </c>
      <c r="B15423" s="205" t="s">
        <v>679</v>
      </c>
      <c r="C15423" s="205" t="s">
        <v>680</v>
      </c>
      <c r="D15423" s="72" t="str">
        <f t="shared" si="481"/>
        <v>jan/2020</v>
      </c>
      <c r="E15423" s="206">
        <v>43859</v>
      </c>
      <c r="F15423" s="205" t="s">
        <v>209</v>
      </c>
      <c r="G15423" s="205" t="s">
        <v>284</v>
      </c>
      <c r="H15423" s="207" t="s">
        <v>295</v>
      </c>
      <c r="I15423" s="207" t="s">
        <v>130</v>
      </c>
      <c r="J15423" s="207">
        <v>-9.5</v>
      </c>
      <c r="K15423" s="79" t="str">
        <f>IFERROR(IFERROR(VLOOKUP(I15423,'DE-PARA'!B:D,3,0),VLOOKUP(I15423,'DE-PARA'!C:D,2,0)),"NÃO ENCONTRADO")</f>
        <v>Outras Saídas</v>
      </c>
      <c r="L15423" s="56" t="str">
        <f>VLOOKUP(K15423,'Base -Receita-Despesa'!$B:$AS,1,FALSE)</f>
        <v>Outras Saídas</v>
      </c>
    </row>
    <row r="15424" spans="1:12" x14ac:dyDescent="0.3">
      <c r="A15424" s="286" t="str">
        <f t="shared" si="482"/>
        <v>2020</v>
      </c>
      <c r="B15424" s="205" t="s">
        <v>679</v>
      </c>
      <c r="C15424" s="205" t="s">
        <v>680</v>
      </c>
      <c r="D15424" s="72" t="str">
        <f t="shared" si="481"/>
        <v>jan/2020</v>
      </c>
      <c r="E15424" s="206">
        <v>43859</v>
      </c>
      <c r="F15424" s="205" t="s">
        <v>209</v>
      </c>
      <c r="G15424" s="205" t="s">
        <v>284</v>
      </c>
      <c r="H15424" s="207" t="s">
        <v>295</v>
      </c>
      <c r="I15424" s="207" t="s">
        <v>130</v>
      </c>
      <c r="J15424" s="207">
        <v>-9.5</v>
      </c>
      <c r="K15424" s="79" t="str">
        <f>IFERROR(IFERROR(VLOOKUP(I15424,'DE-PARA'!B:D,3,0),VLOOKUP(I15424,'DE-PARA'!C:D,2,0)),"NÃO ENCONTRADO")</f>
        <v>Outras Saídas</v>
      </c>
      <c r="L15424" s="56" t="str">
        <f>VLOOKUP(K15424,'Base -Receita-Despesa'!$B:$AS,1,FALSE)</f>
        <v>Outras Saídas</v>
      </c>
    </row>
    <row r="15425" spans="1:12" x14ac:dyDescent="0.3">
      <c r="A15425" s="286" t="str">
        <f t="shared" si="482"/>
        <v>2020</v>
      </c>
      <c r="B15425" s="205" t="s">
        <v>679</v>
      </c>
      <c r="C15425" s="205" t="s">
        <v>680</v>
      </c>
      <c r="D15425" s="72" t="str">
        <f t="shared" si="481"/>
        <v>jan/2020</v>
      </c>
      <c r="E15425" s="206">
        <v>43859</v>
      </c>
      <c r="F15425" s="205" t="s">
        <v>209</v>
      </c>
      <c r="G15425" s="205" t="s">
        <v>284</v>
      </c>
      <c r="H15425" s="207" t="s">
        <v>295</v>
      </c>
      <c r="I15425" s="207" t="s">
        <v>130</v>
      </c>
      <c r="J15425" s="207">
        <v>-9.5</v>
      </c>
      <c r="K15425" s="79" t="str">
        <f>IFERROR(IFERROR(VLOOKUP(I15425,'DE-PARA'!B:D,3,0),VLOOKUP(I15425,'DE-PARA'!C:D,2,0)),"NÃO ENCONTRADO")</f>
        <v>Outras Saídas</v>
      </c>
      <c r="L15425" s="56" t="str">
        <f>VLOOKUP(K15425,'Base -Receita-Despesa'!$B:$AS,1,FALSE)</f>
        <v>Outras Saídas</v>
      </c>
    </row>
    <row r="15426" spans="1:12" x14ac:dyDescent="0.3">
      <c r="A15426" s="286" t="str">
        <f t="shared" si="482"/>
        <v>2020</v>
      </c>
      <c r="B15426" s="205" t="s">
        <v>679</v>
      </c>
      <c r="C15426" s="205" t="s">
        <v>680</v>
      </c>
      <c r="D15426" s="72" t="str">
        <f t="shared" si="481"/>
        <v>jan/2020</v>
      </c>
      <c r="E15426" s="206">
        <v>43859</v>
      </c>
      <c r="F15426" s="205" t="s">
        <v>209</v>
      </c>
      <c r="G15426" s="205" t="s">
        <v>284</v>
      </c>
      <c r="H15426" s="207" t="s">
        <v>295</v>
      </c>
      <c r="I15426" s="207" t="s">
        <v>130</v>
      </c>
      <c r="J15426" s="207">
        <v>-9.5</v>
      </c>
      <c r="K15426" s="79" t="str">
        <f>IFERROR(IFERROR(VLOOKUP(I15426,'DE-PARA'!B:D,3,0),VLOOKUP(I15426,'DE-PARA'!C:D,2,0)),"NÃO ENCONTRADO")</f>
        <v>Outras Saídas</v>
      </c>
      <c r="L15426" s="56" t="str">
        <f>VLOOKUP(K15426,'Base -Receita-Despesa'!$B:$AS,1,FALSE)</f>
        <v>Outras Saídas</v>
      </c>
    </row>
    <row r="15427" spans="1:12" x14ac:dyDescent="0.3">
      <c r="A15427" s="286" t="str">
        <f t="shared" si="482"/>
        <v>2020</v>
      </c>
      <c r="B15427" s="205" t="s">
        <v>679</v>
      </c>
      <c r="C15427" s="205" t="s">
        <v>680</v>
      </c>
      <c r="D15427" s="72" t="str">
        <f t="shared" si="481"/>
        <v>jan/2020</v>
      </c>
      <c r="E15427" s="206">
        <v>43860</v>
      </c>
      <c r="F15427" s="205">
        <v>2078</v>
      </c>
      <c r="G15427" s="205" t="s">
        <v>284</v>
      </c>
      <c r="H15427" s="207" t="s">
        <v>2650</v>
      </c>
      <c r="I15427" s="207" t="s">
        <v>238</v>
      </c>
      <c r="J15427" s="207">
        <v>733.44</v>
      </c>
      <c r="K15427" s="79" t="str">
        <f>IFERROR(IFERROR(VLOOKUP(I15427,'DE-PARA'!B:D,3,0),VLOOKUP(I15427,'DE-PARA'!C:D,2,0)),"NÃO ENCONTRADO")</f>
        <v>Materiais</v>
      </c>
      <c r="L15427" s="56" t="str">
        <f>VLOOKUP(K15427,'Base -Receita-Despesa'!$B:$AS,1,FALSE)</f>
        <v>Materiais</v>
      </c>
    </row>
    <row r="15428" spans="1:12" x14ac:dyDescent="0.3">
      <c r="A15428" s="286" t="str">
        <f t="shared" si="482"/>
        <v>2020</v>
      </c>
      <c r="B15428" s="205" t="s">
        <v>679</v>
      </c>
      <c r="C15428" s="205" t="s">
        <v>680</v>
      </c>
      <c r="D15428" s="72" t="str">
        <f t="shared" ref="D15428:D15491" si="483">TEXT(E15428,"mmm/aaaa")</f>
        <v>jan/2020</v>
      </c>
      <c r="E15428" s="206">
        <v>43860</v>
      </c>
      <c r="F15428" s="205">
        <v>2101</v>
      </c>
      <c r="G15428" s="205" t="s">
        <v>284</v>
      </c>
      <c r="H15428" s="207" t="s">
        <v>2650</v>
      </c>
      <c r="I15428" s="207" t="s">
        <v>238</v>
      </c>
      <c r="J15428" s="208">
        <v>1326.24</v>
      </c>
      <c r="K15428" s="79" t="str">
        <f>IFERROR(IFERROR(VLOOKUP(I15428,'DE-PARA'!B:D,3,0),VLOOKUP(I15428,'DE-PARA'!C:D,2,0)),"NÃO ENCONTRADO")</f>
        <v>Materiais</v>
      </c>
      <c r="L15428" s="56" t="str">
        <f>VLOOKUP(K15428,'Base -Receita-Despesa'!$B:$AS,1,FALSE)</f>
        <v>Materiais</v>
      </c>
    </row>
    <row r="15429" spans="1:12" x14ac:dyDescent="0.3">
      <c r="A15429" s="286" t="str">
        <f t="shared" si="482"/>
        <v>2020</v>
      </c>
      <c r="B15429" s="205" t="s">
        <v>679</v>
      </c>
      <c r="C15429" s="205" t="s">
        <v>680</v>
      </c>
      <c r="D15429" s="72" t="str">
        <f t="shared" si="483"/>
        <v>jan/2020</v>
      </c>
      <c r="E15429" s="206">
        <v>43860</v>
      </c>
      <c r="F15429" s="205">
        <v>1613</v>
      </c>
      <c r="G15429" s="205" t="s">
        <v>284</v>
      </c>
      <c r="H15429" s="207" t="s">
        <v>2650</v>
      </c>
      <c r="I15429" s="207" t="s">
        <v>238</v>
      </c>
      <c r="J15429" s="208">
        <v>2924.74</v>
      </c>
      <c r="K15429" s="79" t="str">
        <f>IFERROR(IFERROR(VLOOKUP(I15429,'DE-PARA'!B:D,3,0),VLOOKUP(I15429,'DE-PARA'!C:D,2,0)),"NÃO ENCONTRADO")</f>
        <v>Materiais</v>
      </c>
      <c r="L15429" s="56" t="str">
        <f>VLOOKUP(K15429,'Base -Receita-Despesa'!$B:$AS,1,FALSE)</f>
        <v>Materiais</v>
      </c>
    </row>
    <row r="15430" spans="1:12" x14ac:dyDescent="0.3">
      <c r="A15430" s="286" t="str">
        <f t="shared" si="482"/>
        <v>2020</v>
      </c>
      <c r="B15430" s="205" t="s">
        <v>679</v>
      </c>
      <c r="C15430" s="205" t="s">
        <v>680</v>
      </c>
      <c r="D15430" s="72" t="str">
        <f t="shared" si="483"/>
        <v>jan/2020</v>
      </c>
      <c r="E15430" s="206">
        <v>43860</v>
      </c>
      <c r="F15430" s="205">
        <v>1774</v>
      </c>
      <c r="G15430" s="205" t="s">
        <v>284</v>
      </c>
      <c r="H15430" s="207" t="s">
        <v>2650</v>
      </c>
      <c r="I15430" s="207" t="s">
        <v>238</v>
      </c>
      <c r="J15430" s="208">
        <v>1768.78</v>
      </c>
      <c r="K15430" s="79" t="str">
        <f>IFERROR(IFERROR(VLOOKUP(I15430,'DE-PARA'!B:D,3,0),VLOOKUP(I15430,'DE-PARA'!C:D,2,0)),"NÃO ENCONTRADO")</f>
        <v>Materiais</v>
      </c>
      <c r="L15430" s="56" t="str">
        <f>VLOOKUP(K15430,'Base -Receita-Despesa'!$B:$AS,1,FALSE)</f>
        <v>Materiais</v>
      </c>
    </row>
    <row r="15431" spans="1:12" x14ac:dyDescent="0.3">
      <c r="A15431" s="286" t="str">
        <f t="shared" si="482"/>
        <v>2020</v>
      </c>
      <c r="B15431" s="205" t="s">
        <v>679</v>
      </c>
      <c r="C15431" s="205" t="s">
        <v>680</v>
      </c>
      <c r="D15431" s="72" t="str">
        <f t="shared" si="483"/>
        <v>jan/2020</v>
      </c>
      <c r="E15431" s="206">
        <v>43860</v>
      </c>
      <c r="F15431" s="205">
        <v>1772</v>
      </c>
      <c r="G15431" s="205" t="s">
        <v>284</v>
      </c>
      <c r="H15431" s="207" t="s">
        <v>2650</v>
      </c>
      <c r="I15431" s="207" t="s">
        <v>238</v>
      </c>
      <c r="J15431" s="207">
        <v>518.4</v>
      </c>
      <c r="K15431" s="79" t="str">
        <f>IFERROR(IFERROR(VLOOKUP(I15431,'DE-PARA'!B:D,3,0),VLOOKUP(I15431,'DE-PARA'!C:D,2,0)),"NÃO ENCONTRADO")</f>
        <v>Materiais</v>
      </c>
      <c r="L15431" s="56" t="str">
        <f>VLOOKUP(K15431,'Base -Receita-Despesa'!$B:$AS,1,FALSE)</f>
        <v>Materiais</v>
      </c>
    </row>
    <row r="15432" spans="1:12" x14ac:dyDescent="0.3">
      <c r="A15432" s="286" t="str">
        <f t="shared" si="482"/>
        <v>2020</v>
      </c>
      <c r="B15432" s="205" t="s">
        <v>679</v>
      </c>
      <c r="C15432" s="205" t="s">
        <v>680</v>
      </c>
      <c r="D15432" s="72" t="str">
        <f t="shared" si="483"/>
        <v>jan/2020</v>
      </c>
      <c r="E15432" s="206">
        <v>43860</v>
      </c>
      <c r="F15432" s="205">
        <v>1566</v>
      </c>
      <c r="G15432" s="205" t="s">
        <v>284</v>
      </c>
      <c r="H15432" s="207" t="s">
        <v>2650</v>
      </c>
      <c r="I15432" s="207" t="s">
        <v>237</v>
      </c>
      <c r="J15432" s="208">
        <v>2998.23</v>
      </c>
      <c r="K15432" s="79" t="str">
        <f>IFERROR(IFERROR(VLOOKUP(I15432,'DE-PARA'!B:D,3,0),VLOOKUP(I15432,'DE-PARA'!C:D,2,0)),"NÃO ENCONTRADO")</f>
        <v>Materiais</v>
      </c>
      <c r="L15432" s="56" t="str">
        <f>VLOOKUP(K15432,'Base -Receita-Despesa'!$B:$AS,1,FALSE)</f>
        <v>Materiais</v>
      </c>
    </row>
    <row r="15433" spans="1:12" x14ac:dyDescent="0.3">
      <c r="A15433" s="286" t="str">
        <f t="shared" si="482"/>
        <v>2020</v>
      </c>
      <c r="B15433" s="205" t="s">
        <v>679</v>
      </c>
      <c r="C15433" s="205" t="s">
        <v>680</v>
      </c>
      <c r="D15433" s="72" t="str">
        <f t="shared" si="483"/>
        <v>jan/2020</v>
      </c>
      <c r="E15433" s="206">
        <v>43860</v>
      </c>
      <c r="F15433" s="205">
        <v>1652</v>
      </c>
      <c r="G15433" s="205" t="s">
        <v>284</v>
      </c>
      <c r="H15433" s="207" t="s">
        <v>2650</v>
      </c>
      <c r="I15433" s="207" t="s">
        <v>238</v>
      </c>
      <c r="J15433" s="207">
        <v>440</v>
      </c>
      <c r="K15433" s="79" t="str">
        <f>IFERROR(IFERROR(VLOOKUP(I15433,'DE-PARA'!B:D,3,0),VLOOKUP(I15433,'DE-PARA'!C:D,2,0)),"NÃO ENCONTRADO")</f>
        <v>Materiais</v>
      </c>
      <c r="L15433" s="56" t="str">
        <f>VLOOKUP(K15433,'Base -Receita-Despesa'!$B:$AS,1,FALSE)</f>
        <v>Materiais</v>
      </c>
    </row>
    <row r="15434" spans="1:12" x14ac:dyDescent="0.3">
      <c r="A15434" s="286" t="str">
        <f t="shared" si="482"/>
        <v>2020</v>
      </c>
      <c r="B15434" s="205" t="s">
        <v>679</v>
      </c>
      <c r="C15434" s="205" t="s">
        <v>680</v>
      </c>
      <c r="D15434" s="72" t="str">
        <f t="shared" si="483"/>
        <v>jan/2020</v>
      </c>
      <c r="E15434" s="206">
        <v>43860</v>
      </c>
      <c r="F15434" s="205">
        <v>1567</v>
      </c>
      <c r="G15434" s="205" t="s">
        <v>284</v>
      </c>
      <c r="H15434" s="207" t="s">
        <v>2650</v>
      </c>
      <c r="I15434" s="207" t="s">
        <v>238</v>
      </c>
      <c r="J15434" s="208">
        <v>2499.48</v>
      </c>
      <c r="K15434" s="79" t="str">
        <f>IFERROR(IFERROR(VLOOKUP(I15434,'DE-PARA'!B:D,3,0),VLOOKUP(I15434,'DE-PARA'!C:D,2,0)),"NÃO ENCONTRADO")</f>
        <v>Materiais</v>
      </c>
      <c r="L15434" s="56" t="str">
        <f>VLOOKUP(K15434,'Base -Receita-Despesa'!$B:$AS,1,FALSE)</f>
        <v>Materiais</v>
      </c>
    </row>
    <row r="15435" spans="1:12" x14ac:dyDescent="0.3">
      <c r="A15435" s="286" t="str">
        <f t="shared" si="482"/>
        <v>2020</v>
      </c>
      <c r="B15435" s="205" t="s">
        <v>679</v>
      </c>
      <c r="C15435" s="205" t="s">
        <v>680</v>
      </c>
      <c r="D15435" s="72" t="str">
        <f t="shared" si="483"/>
        <v>jan/2020</v>
      </c>
      <c r="E15435" s="206">
        <v>43860</v>
      </c>
      <c r="F15435" s="205">
        <v>1948</v>
      </c>
      <c r="G15435" s="205" t="s">
        <v>284</v>
      </c>
      <c r="H15435" s="207" t="s">
        <v>2650</v>
      </c>
      <c r="I15435" s="207" t="s">
        <v>238</v>
      </c>
      <c r="J15435" s="208">
        <v>1126.56</v>
      </c>
      <c r="K15435" s="79" t="str">
        <f>IFERROR(IFERROR(VLOOKUP(I15435,'DE-PARA'!B:D,3,0),VLOOKUP(I15435,'DE-PARA'!C:D,2,0)),"NÃO ENCONTRADO")</f>
        <v>Materiais</v>
      </c>
      <c r="L15435" s="56" t="str">
        <f>VLOOKUP(K15435,'Base -Receita-Despesa'!$B:$AS,1,FALSE)</f>
        <v>Materiais</v>
      </c>
    </row>
    <row r="15436" spans="1:12" x14ac:dyDescent="0.3">
      <c r="A15436" s="286" t="str">
        <f t="shared" si="482"/>
        <v>2020</v>
      </c>
      <c r="B15436" s="205" t="s">
        <v>679</v>
      </c>
      <c r="C15436" s="205" t="s">
        <v>680</v>
      </c>
      <c r="D15436" s="72" t="str">
        <f t="shared" si="483"/>
        <v>jan/2020</v>
      </c>
      <c r="E15436" s="206">
        <v>43860</v>
      </c>
      <c r="F15436" s="205">
        <v>1769</v>
      </c>
      <c r="G15436" s="205" t="s">
        <v>284</v>
      </c>
      <c r="H15436" s="207" t="s">
        <v>2650</v>
      </c>
      <c r="I15436" s="207" t="s">
        <v>238</v>
      </c>
      <c r="J15436" s="207">
        <v>607.94000000000005</v>
      </c>
      <c r="K15436" s="79" t="str">
        <f>IFERROR(IFERROR(VLOOKUP(I15436,'DE-PARA'!B:D,3,0),VLOOKUP(I15436,'DE-PARA'!C:D,2,0)),"NÃO ENCONTRADO")</f>
        <v>Materiais</v>
      </c>
      <c r="L15436" s="56" t="str">
        <f>VLOOKUP(K15436,'Base -Receita-Despesa'!$B:$AS,1,FALSE)</f>
        <v>Materiais</v>
      </c>
    </row>
    <row r="15437" spans="1:12" x14ac:dyDescent="0.3">
      <c r="A15437" s="286" t="str">
        <f t="shared" si="482"/>
        <v>2020</v>
      </c>
      <c r="B15437" s="205" t="s">
        <v>679</v>
      </c>
      <c r="C15437" s="205" t="s">
        <v>680</v>
      </c>
      <c r="D15437" s="72" t="str">
        <f t="shared" si="483"/>
        <v>jan/2020</v>
      </c>
      <c r="E15437" s="206">
        <v>43860</v>
      </c>
      <c r="F15437" s="205">
        <v>1956</v>
      </c>
      <c r="G15437" s="205" t="s">
        <v>284</v>
      </c>
      <c r="H15437" s="207" t="s">
        <v>2650</v>
      </c>
      <c r="I15437" s="207" t="s">
        <v>238</v>
      </c>
      <c r="J15437" s="208">
        <v>3411.85</v>
      </c>
      <c r="K15437" s="79" t="str">
        <f>IFERROR(IFERROR(VLOOKUP(I15437,'DE-PARA'!B:D,3,0),VLOOKUP(I15437,'DE-PARA'!C:D,2,0)),"NÃO ENCONTRADO")</f>
        <v>Materiais</v>
      </c>
      <c r="L15437" s="56" t="str">
        <f>VLOOKUP(K15437,'Base -Receita-Despesa'!$B:$AS,1,FALSE)</f>
        <v>Materiais</v>
      </c>
    </row>
    <row r="15438" spans="1:12" x14ac:dyDescent="0.3">
      <c r="A15438" s="286" t="str">
        <f t="shared" si="482"/>
        <v>2020</v>
      </c>
      <c r="B15438" s="205" t="s">
        <v>679</v>
      </c>
      <c r="C15438" s="205" t="s">
        <v>680</v>
      </c>
      <c r="D15438" s="72" t="str">
        <f t="shared" si="483"/>
        <v>jan/2020</v>
      </c>
      <c r="E15438" s="206">
        <v>43860</v>
      </c>
      <c r="F15438" s="205">
        <v>2080</v>
      </c>
      <c r="G15438" s="205" t="s">
        <v>284</v>
      </c>
      <c r="H15438" s="207" t="s">
        <v>2650</v>
      </c>
      <c r="I15438" s="207" t="s">
        <v>237</v>
      </c>
      <c r="J15438" s="207">
        <v>49.5</v>
      </c>
      <c r="K15438" s="79" t="str">
        <f>IFERROR(IFERROR(VLOOKUP(I15438,'DE-PARA'!B:D,3,0),VLOOKUP(I15438,'DE-PARA'!C:D,2,0)),"NÃO ENCONTRADO")</f>
        <v>Materiais</v>
      </c>
      <c r="L15438" s="56" t="str">
        <f>VLOOKUP(K15438,'Base -Receita-Despesa'!$B:$AS,1,FALSE)</f>
        <v>Materiais</v>
      </c>
    </row>
    <row r="15439" spans="1:12" x14ac:dyDescent="0.3">
      <c r="A15439" s="286" t="str">
        <f t="shared" si="482"/>
        <v>2020</v>
      </c>
      <c r="B15439" s="205" t="s">
        <v>679</v>
      </c>
      <c r="C15439" s="205" t="s">
        <v>680</v>
      </c>
      <c r="D15439" s="72" t="str">
        <f t="shared" si="483"/>
        <v>jan/2020</v>
      </c>
      <c r="E15439" s="206">
        <v>43860</v>
      </c>
      <c r="F15439" s="205">
        <v>2007</v>
      </c>
      <c r="G15439" s="205" t="s">
        <v>284</v>
      </c>
      <c r="H15439" s="207" t="s">
        <v>2650</v>
      </c>
      <c r="I15439" s="207" t="s">
        <v>237</v>
      </c>
      <c r="J15439" s="207">
        <v>362.93</v>
      </c>
      <c r="K15439" s="79" t="str">
        <f>IFERROR(IFERROR(VLOOKUP(I15439,'DE-PARA'!B:D,3,0),VLOOKUP(I15439,'DE-PARA'!C:D,2,0)),"NÃO ENCONTRADO")</f>
        <v>Materiais</v>
      </c>
      <c r="L15439" s="56" t="str">
        <f>VLOOKUP(K15439,'Base -Receita-Despesa'!$B:$AS,1,FALSE)</f>
        <v>Materiais</v>
      </c>
    </row>
    <row r="15440" spans="1:12" x14ac:dyDescent="0.3">
      <c r="A15440" s="286" t="str">
        <f t="shared" si="482"/>
        <v>2020</v>
      </c>
      <c r="B15440" s="205" t="s">
        <v>679</v>
      </c>
      <c r="C15440" s="205" t="s">
        <v>680</v>
      </c>
      <c r="D15440" s="72" t="str">
        <f t="shared" si="483"/>
        <v>jan/2020</v>
      </c>
      <c r="E15440" s="206">
        <v>43860</v>
      </c>
      <c r="F15440" s="205">
        <v>2079</v>
      </c>
      <c r="G15440" s="205" t="s">
        <v>284</v>
      </c>
      <c r="H15440" s="207" t="s">
        <v>2650</v>
      </c>
      <c r="I15440" s="207" t="s">
        <v>238</v>
      </c>
      <c r="J15440" s="208">
        <v>1105.8699999999999</v>
      </c>
      <c r="K15440" s="79" t="str">
        <f>IFERROR(IFERROR(VLOOKUP(I15440,'DE-PARA'!B:D,3,0),VLOOKUP(I15440,'DE-PARA'!C:D,2,0)),"NÃO ENCONTRADO")</f>
        <v>Materiais</v>
      </c>
      <c r="L15440" s="56" t="str">
        <f>VLOOKUP(K15440,'Base -Receita-Despesa'!$B:$AS,1,FALSE)</f>
        <v>Materiais</v>
      </c>
    </row>
    <row r="15441" spans="1:12" x14ac:dyDescent="0.3">
      <c r="A15441" s="286" t="str">
        <f t="shared" si="482"/>
        <v>2020</v>
      </c>
      <c r="B15441" s="205" t="s">
        <v>679</v>
      </c>
      <c r="C15441" s="205" t="s">
        <v>680</v>
      </c>
      <c r="D15441" s="72" t="str">
        <f t="shared" si="483"/>
        <v>jan/2020</v>
      </c>
      <c r="E15441" s="206">
        <v>43860</v>
      </c>
      <c r="F15441" s="205">
        <v>2078</v>
      </c>
      <c r="G15441" s="205" t="s">
        <v>284</v>
      </c>
      <c r="H15441" s="207" t="s">
        <v>2650</v>
      </c>
      <c r="I15441" s="207" t="s">
        <v>238</v>
      </c>
      <c r="J15441" s="207">
        <v>-733.44</v>
      </c>
      <c r="K15441" s="79" t="str">
        <f>IFERROR(IFERROR(VLOOKUP(I15441,'DE-PARA'!B:D,3,0),VLOOKUP(I15441,'DE-PARA'!C:D,2,0)),"NÃO ENCONTRADO")</f>
        <v>Materiais</v>
      </c>
      <c r="L15441" s="56" t="str">
        <f>VLOOKUP(K15441,'Base -Receita-Despesa'!$B:$AS,1,FALSE)</f>
        <v>Materiais</v>
      </c>
    </row>
    <row r="15442" spans="1:12" x14ac:dyDescent="0.3">
      <c r="A15442" s="286" t="str">
        <f t="shared" si="482"/>
        <v>2020</v>
      </c>
      <c r="B15442" s="205" t="s">
        <v>679</v>
      </c>
      <c r="C15442" s="205" t="s">
        <v>680</v>
      </c>
      <c r="D15442" s="72" t="str">
        <f t="shared" si="483"/>
        <v>jan/2020</v>
      </c>
      <c r="E15442" s="206">
        <v>43860</v>
      </c>
      <c r="F15442" s="205">
        <v>2101</v>
      </c>
      <c r="G15442" s="205" t="s">
        <v>284</v>
      </c>
      <c r="H15442" s="207" t="s">
        <v>2650</v>
      </c>
      <c r="I15442" s="207" t="s">
        <v>238</v>
      </c>
      <c r="J15442" s="208">
        <v>-1326.24</v>
      </c>
      <c r="K15442" s="79" t="str">
        <f>IFERROR(IFERROR(VLOOKUP(I15442,'DE-PARA'!B:D,3,0),VLOOKUP(I15442,'DE-PARA'!C:D,2,0)),"NÃO ENCONTRADO")</f>
        <v>Materiais</v>
      </c>
      <c r="L15442" s="56" t="str">
        <f>VLOOKUP(K15442,'Base -Receita-Despesa'!$B:$AS,1,FALSE)</f>
        <v>Materiais</v>
      </c>
    </row>
    <row r="15443" spans="1:12" x14ac:dyDescent="0.3">
      <c r="A15443" s="286" t="str">
        <f t="shared" si="482"/>
        <v>2020</v>
      </c>
      <c r="B15443" s="205" t="s">
        <v>679</v>
      </c>
      <c r="C15443" s="205" t="s">
        <v>680</v>
      </c>
      <c r="D15443" s="72" t="str">
        <f t="shared" si="483"/>
        <v>jan/2020</v>
      </c>
      <c r="E15443" s="206">
        <v>43860</v>
      </c>
      <c r="F15443" s="205">
        <v>1613</v>
      </c>
      <c r="G15443" s="205" t="s">
        <v>284</v>
      </c>
      <c r="H15443" s="207" t="s">
        <v>2650</v>
      </c>
      <c r="I15443" s="207" t="s">
        <v>238</v>
      </c>
      <c r="J15443" s="208">
        <v>-2924.74</v>
      </c>
      <c r="K15443" s="79" t="str">
        <f>IFERROR(IFERROR(VLOOKUP(I15443,'DE-PARA'!B:D,3,0),VLOOKUP(I15443,'DE-PARA'!C:D,2,0)),"NÃO ENCONTRADO")</f>
        <v>Materiais</v>
      </c>
      <c r="L15443" s="56" t="str">
        <f>VLOOKUP(K15443,'Base -Receita-Despesa'!$B:$AS,1,FALSE)</f>
        <v>Materiais</v>
      </c>
    </row>
    <row r="15444" spans="1:12" x14ac:dyDescent="0.3">
      <c r="A15444" s="286" t="str">
        <f t="shared" si="482"/>
        <v>2020</v>
      </c>
      <c r="B15444" s="205" t="s">
        <v>679</v>
      </c>
      <c r="C15444" s="205" t="s">
        <v>680</v>
      </c>
      <c r="D15444" s="72" t="str">
        <f t="shared" si="483"/>
        <v>jan/2020</v>
      </c>
      <c r="E15444" s="206">
        <v>43860</v>
      </c>
      <c r="F15444" s="205">
        <v>1774</v>
      </c>
      <c r="G15444" s="205" t="s">
        <v>284</v>
      </c>
      <c r="H15444" s="207" t="s">
        <v>2650</v>
      </c>
      <c r="I15444" s="207" t="s">
        <v>238</v>
      </c>
      <c r="J15444" s="208">
        <v>-1768.78</v>
      </c>
      <c r="K15444" s="79" t="str">
        <f>IFERROR(IFERROR(VLOOKUP(I15444,'DE-PARA'!B:D,3,0),VLOOKUP(I15444,'DE-PARA'!C:D,2,0)),"NÃO ENCONTRADO")</f>
        <v>Materiais</v>
      </c>
      <c r="L15444" s="56" t="str">
        <f>VLOOKUP(K15444,'Base -Receita-Despesa'!$B:$AS,1,FALSE)</f>
        <v>Materiais</v>
      </c>
    </row>
    <row r="15445" spans="1:12" x14ac:dyDescent="0.3">
      <c r="A15445" s="286" t="str">
        <f t="shared" si="482"/>
        <v>2020</v>
      </c>
      <c r="B15445" s="205" t="s">
        <v>679</v>
      </c>
      <c r="C15445" s="205" t="s">
        <v>680</v>
      </c>
      <c r="D15445" s="72" t="str">
        <f t="shared" si="483"/>
        <v>jan/2020</v>
      </c>
      <c r="E15445" s="206">
        <v>43860</v>
      </c>
      <c r="F15445" s="205">
        <v>1772</v>
      </c>
      <c r="G15445" s="205" t="s">
        <v>284</v>
      </c>
      <c r="H15445" s="207" t="s">
        <v>2650</v>
      </c>
      <c r="I15445" s="207" t="s">
        <v>238</v>
      </c>
      <c r="J15445" s="207">
        <v>-518.4</v>
      </c>
      <c r="K15445" s="79" t="str">
        <f>IFERROR(IFERROR(VLOOKUP(I15445,'DE-PARA'!B:D,3,0),VLOOKUP(I15445,'DE-PARA'!C:D,2,0)),"NÃO ENCONTRADO")</f>
        <v>Materiais</v>
      </c>
      <c r="L15445" s="56" t="str">
        <f>VLOOKUP(K15445,'Base -Receita-Despesa'!$B:$AS,1,FALSE)</f>
        <v>Materiais</v>
      </c>
    </row>
    <row r="15446" spans="1:12" x14ac:dyDescent="0.3">
      <c r="A15446" s="286" t="str">
        <f t="shared" si="482"/>
        <v>2020</v>
      </c>
      <c r="B15446" s="205" t="s">
        <v>679</v>
      </c>
      <c r="C15446" s="205" t="s">
        <v>680</v>
      </c>
      <c r="D15446" s="72" t="str">
        <f t="shared" si="483"/>
        <v>jan/2020</v>
      </c>
      <c r="E15446" s="206">
        <v>43860</v>
      </c>
      <c r="F15446" s="205">
        <v>1566</v>
      </c>
      <c r="G15446" s="205" t="s">
        <v>284</v>
      </c>
      <c r="H15446" s="207" t="s">
        <v>2650</v>
      </c>
      <c r="I15446" s="207" t="s">
        <v>237</v>
      </c>
      <c r="J15446" s="208">
        <v>-2998.23</v>
      </c>
      <c r="K15446" s="79" t="str">
        <f>IFERROR(IFERROR(VLOOKUP(I15446,'DE-PARA'!B:D,3,0),VLOOKUP(I15446,'DE-PARA'!C:D,2,0)),"NÃO ENCONTRADO")</f>
        <v>Materiais</v>
      </c>
      <c r="L15446" s="56" t="str">
        <f>VLOOKUP(K15446,'Base -Receita-Despesa'!$B:$AS,1,FALSE)</f>
        <v>Materiais</v>
      </c>
    </row>
    <row r="15447" spans="1:12" x14ac:dyDescent="0.3">
      <c r="A15447" s="286" t="str">
        <f t="shared" si="482"/>
        <v>2020</v>
      </c>
      <c r="B15447" s="205" t="s">
        <v>679</v>
      </c>
      <c r="C15447" s="205" t="s">
        <v>680</v>
      </c>
      <c r="D15447" s="72" t="str">
        <f t="shared" si="483"/>
        <v>jan/2020</v>
      </c>
      <c r="E15447" s="206">
        <v>43860</v>
      </c>
      <c r="F15447" s="205">
        <v>1652</v>
      </c>
      <c r="G15447" s="205" t="s">
        <v>284</v>
      </c>
      <c r="H15447" s="207" t="s">
        <v>2650</v>
      </c>
      <c r="I15447" s="207" t="s">
        <v>238</v>
      </c>
      <c r="J15447" s="207">
        <v>-440</v>
      </c>
      <c r="K15447" s="79" t="str">
        <f>IFERROR(IFERROR(VLOOKUP(I15447,'DE-PARA'!B:D,3,0),VLOOKUP(I15447,'DE-PARA'!C:D,2,0)),"NÃO ENCONTRADO")</f>
        <v>Materiais</v>
      </c>
      <c r="L15447" s="56" t="str">
        <f>VLOOKUP(K15447,'Base -Receita-Despesa'!$B:$AS,1,FALSE)</f>
        <v>Materiais</v>
      </c>
    </row>
    <row r="15448" spans="1:12" x14ac:dyDescent="0.3">
      <c r="A15448" s="286" t="str">
        <f t="shared" si="482"/>
        <v>2020</v>
      </c>
      <c r="B15448" s="205" t="s">
        <v>679</v>
      </c>
      <c r="C15448" s="205" t="s">
        <v>680</v>
      </c>
      <c r="D15448" s="72" t="str">
        <f t="shared" si="483"/>
        <v>jan/2020</v>
      </c>
      <c r="E15448" s="206">
        <v>43860</v>
      </c>
      <c r="F15448" s="205">
        <v>1567</v>
      </c>
      <c r="G15448" s="205" t="s">
        <v>284</v>
      </c>
      <c r="H15448" s="207" t="s">
        <v>2650</v>
      </c>
      <c r="I15448" s="207" t="s">
        <v>238</v>
      </c>
      <c r="J15448" s="208">
        <v>-2499.48</v>
      </c>
      <c r="K15448" s="79" t="str">
        <f>IFERROR(IFERROR(VLOOKUP(I15448,'DE-PARA'!B:D,3,0),VLOOKUP(I15448,'DE-PARA'!C:D,2,0)),"NÃO ENCONTRADO")</f>
        <v>Materiais</v>
      </c>
      <c r="L15448" s="56" t="str">
        <f>VLOOKUP(K15448,'Base -Receita-Despesa'!$B:$AS,1,FALSE)</f>
        <v>Materiais</v>
      </c>
    </row>
    <row r="15449" spans="1:12" x14ac:dyDescent="0.3">
      <c r="A15449" s="286" t="str">
        <f t="shared" si="482"/>
        <v>2020</v>
      </c>
      <c r="B15449" s="205" t="s">
        <v>679</v>
      </c>
      <c r="C15449" s="205" t="s">
        <v>680</v>
      </c>
      <c r="D15449" s="72" t="str">
        <f t="shared" si="483"/>
        <v>jan/2020</v>
      </c>
      <c r="E15449" s="206">
        <v>43860</v>
      </c>
      <c r="F15449" s="205">
        <v>1948</v>
      </c>
      <c r="G15449" s="205" t="s">
        <v>284</v>
      </c>
      <c r="H15449" s="207" t="s">
        <v>2650</v>
      </c>
      <c r="I15449" s="207" t="s">
        <v>238</v>
      </c>
      <c r="J15449" s="208">
        <v>-1126.56</v>
      </c>
      <c r="K15449" s="79" t="str">
        <f>IFERROR(IFERROR(VLOOKUP(I15449,'DE-PARA'!B:D,3,0),VLOOKUP(I15449,'DE-PARA'!C:D,2,0)),"NÃO ENCONTRADO")</f>
        <v>Materiais</v>
      </c>
      <c r="L15449" s="56" t="str">
        <f>VLOOKUP(K15449,'Base -Receita-Despesa'!$B:$AS,1,FALSE)</f>
        <v>Materiais</v>
      </c>
    </row>
    <row r="15450" spans="1:12" x14ac:dyDescent="0.3">
      <c r="A15450" s="286" t="str">
        <f t="shared" si="482"/>
        <v>2020</v>
      </c>
      <c r="B15450" s="205" t="s">
        <v>679</v>
      </c>
      <c r="C15450" s="205" t="s">
        <v>680</v>
      </c>
      <c r="D15450" s="72" t="str">
        <f t="shared" si="483"/>
        <v>jan/2020</v>
      </c>
      <c r="E15450" s="206">
        <v>43860</v>
      </c>
      <c r="F15450" s="205">
        <v>1769</v>
      </c>
      <c r="G15450" s="205" t="s">
        <v>284</v>
      </c>
      <c r="H15450" s="207" t="s">
        <v>2650</v>
      </c>
      <c r="I15450" s="207" t="s">
        <v>238</v>
      </c>
      <c r="J15450" s="207">
        <v>-607.94000000000005</v>
      </c>
      <c r="K15450" s="79" t="str">
        <f>IFERROR(IFERROR(VLOOKUP(I15450,'DE-PARA'!B:D,3,0),VLOOKUP(I15450,'DE-PARA'!C:D,2,0)),"NÃO ENCONTRADO")</f>
        <v>Materiais</v>
      </c>
      <c r="L15450" s="56" t="str">
        <f>VLOOKUP(K15450,'Base -Receita-Despesa'!$B:$AS,1,FALSE)</f>
        <v>Materiais</v>
      </c>
    </row>
    <row r="15451" spans="1:12" x14ac:dyDescent="0.3">
      <c r="A15451" s="286" t="str">
        <f t="shared" si="482"/>
        <v>2020</v>
      </c>
      <c r="B15451" s="205" t="s">
        <v>679</v>
      </c>
      <c r="C15451" s="205" t="s">
        <v>680</v>
      </c>
      <c r="D15451" s="72" t="str">
        <f t="shared" si="483"/>
        <v>jan/2020</v>
      </c>
      <c r="E15451" s="206">
        <v>43860</v>
      </c>
      <c r="F15451" s="205">
        <v>1956</v>
      </c>
      <c r="G15451" s="205" t="s">
        <v>284</v>
      </c>
      <c r="H15451" s="207" t="s">
        <v>2650</v>
      </c>
      <c r="I15451" s="207" t="s">
        <v>238</v>
      </c>
      <c r="J15451" s="208">
        <v>-3411.85</v>
      </c>
      <c r="K15451" s="79" t="str">
        <f>IFERROR(IFERROR(VLOOKUP(I15451,'DE-PARA'!B:D,3,0),VLOOKUP(I15451,'DE-PARA'!C:D,2,0)),"NÃO ENCONTRADO")</f>
        <v>Materiais</v>
      </c>
      <c r="L15451" s="56" t="str">
        <f>VLOOKUP(K15451,'Base -Receita-Despesa'!$B:$AS,1,FALSE)</f>
        <v>Materiais</v>
      </c>
    </row>
    <row r="15452" spans="1:12" x14ac:dyDescent="0.3">
      <c r="A15452" s="286" t="str">
        <f t="shared" si="482"/>
        <v>2020</v>
      </c>
      <c r="B15452" s="205" t="s">
        <v>679</v>
      </c>
      <c r="C15452" s="205" t="s">
        <v>680</v>
      </c>
      <c r="D15452" s="72" t="str">
        <f t="shared" si="483"/>
        <v>jan/2020</v>
      </c>
      <c r="E15452" s="206">
        <v>43860</v>
      </c>
      <c r="F15452" s="205">
        <v>2080</v>
      </c>
      <c r="G15452" s="205" t="s">
        <v>284</v>
      </c>
      <c r="H15452" s="207" t="s">
        <v>2650</v>
      </c>
      <c r="I15452" s="207" t="s">
        <v>237</v>
      </c>
      <c r="J15452" s="207">
        <v>-49.5</v>
      </c>
      <c r="K15452" s="79" t="str">
        <f>IFERROR(IFERROR(VLOOKUP(I15452,'DE-PARA'!B:D,3,0),VLOOKUP(I15452,'DE-PARA'!C:D,2,0)),"NÃO ENCONTRADO")</f>
        <v>Materiais</v>
      </c>
      <c r="L15452" s="56" t="str">
        <f>VLOOKUP(K15452,'Base -Receita-Despesa'!$B:$AS,1,FALSE)</f>
        <v>Materiais</v>
      </c>
    </row>
    <row r="15453" spans="1:12" x14ac:dyDescent="0.3">
      <c r="A15453" s="286" t="str">
        <f t="shared" si="482"/>
        <v>2020</v>
      </c>
      <c r="B15453" s="205" t="s">
        <v>679</v>
      </c>
      <c r="C15453" s="205" t="s">
        <v>680</v>
      </c>
      <c r="D15453" s="72" t="str">
        <f t="shared" si="483"/>
        <v>jan/2020</v>
      </c>
      <c r="E15453" s="206">
        <v>43860</v>
      </c>
      <c r="F15453" s="205">
        <v>2007</v>
      </c>
      <c r="G15453" s="205" t="s">
        <v>284</v>
      </c>
      <c r="H15453" s="207" t="s">
        <v>2650</v>
      </c>
      <c r="I15453" s="207" t="s">
        <v>237</v>
      </c>
      <c r="J15453" s="207">
        <v>-362.93</v>
      </c>
      <c r="K15453" s="79" t="str">
        <f>IFERROR(IFERROR(VLOOKUP(I15453,'DE-PARA'!B:D,3,0),VLOOKUP(I15453,'DE-PARA'!C:D,2,0)),"NÃO ENCONTRADO")</f>
        <v>Materiais</v>
      </c>
      <c r="L15453" s="56" t="str">
        <f>VLOOKUP(K15453,'Base -Receita-Despesa'!$B:$AS,1,FALSE)</f>
        <v>Materiais</v>
      </c>
    </row>
    <row r="15454" spans="1:12" x14ac:dyDescent="0.3">
      <c r="A15454" s="286" t="str">
        <f t="shared" si="482"/>
        <v>2020</v>
      </c>
      <c r="B15454" s="205" t="s">
        <v>679</v>
      </c>
      <c r="C15454" s="205" t="s">
        <v>680</v>
      </c>
      <c r="D15454" s="72" t="str">
        <f t="shared" si="483"/>
        <v>jan/2020</v>
      </c>
      <c r="E15454" s="206">
        <v>43860</v>
      </c>
      <c r="F15454" s="205">
        <v>2079</v>
      </c>
      <c r="G15454" s="205" t="s">
        <v>284</v>
      </c>
      <c r="H15454" s="207" t="s">
        <v>2650</v>
      </c>
      <c r="I15454" s="207" t="s">
        <v>238</v>
      </c>
      <c r="J15454" s="208">
        <v>-1105.8699999999999</v>
      </c>
      <c r="K15454" s="79" t="str">
        <f>IFERROR(IFERROR(VLOOKUP(I15454,'DE-PARA'!B:D,3,0),VLOOKUP(I15454,'DE-PARA'!C:D,2,0)),"NÃO ENCONTRADO")</f>
        <v>Materiais</v>
      </c>
      <c r="L15454" s="56" t="str">
        <f>VLOOKUP(K15454,'Base -Receita-Despesa'!$B:$AS,1,FALSE)</f>
        <v>Materiais</v>
      </c>
    </row>
    <row r="15455" spans="1:12" x14ac:dyDescent="0.3">
      <c r="A15455" s="286" t="str">
        <f t="shared" si="482"/>
        <v>2020</v>
      </c>
      <c r="B15455" s="205" t="s">
        <v>679</v>
      </c>
      <c r="C15455" s="205" t="s">
        <v>680</v>
      </c>
      <c r="D15455" s="72" t="str">
        <f t="shared" si="483"/>
        <v>jan/2020</v>
      </c>
      <c r="E15455" s="206">
        <v>43860</v>
      </c>
      <c r="F15455" s="205">
        <v>4</v>
      </c>
      <c r="G15455" s="205" t="s">
        <v>284</v>
      </c>
      <c r="H15455" s="207" t="s">
        <v>2651</v>
      </c>
      <c r="I15455" s="207" t="s">
        <v>118</v>
      </c>
      <c r="J15455" s="208">
        <v>-26867</v>
      </c>
      <c r="K15455" s="79" t="str">
        <f>IFERROR(IFERROR(VLOOKUP(I15455,'DE-PARA'!B:D,3,0),VLOOKUP(I15455,'DE-PARA'!C:D,2,0)),"NÃO ENCONTRADO")</f>
        <v>Serviços</v>
      </c>
      <c r="L15455" s="56" t="str">
        <f>VLOOKUP(K15455,'Base -Receita-Despesa'!$B:$AS,1,FALSE)</f>
        <v>Serviços</v>
      </c>
    </row>
    <row r="15456" spans="1:12" x14ac:dyDescent="0.3">
      <c r="A15456" s="286" t="str">
        <f t="shared" si="482"/>
        <v>2020</v>
      </c>
      <c r="B15456" s="205" t="s">
        <v>679</v>
      </c>
      <c r="C15456" s="205" t="s">
        <v>680</v>
      </c>
      <c r="D15456" s="72" t="str">
        <f t="shared" si="483"/>
        <v>jan/2020</v>
      </c>
      <c r="E15456" s="206">
        <v>43860</v>
      </c>
      <c r="F15456" s="205">
        <v>106720</v>
      </c>
      <c r="G15456" s="205" t="s">
        <v>284</v>
      </c>
      <c r="H15456" s="207" t="s">
        <v>1702</v>
      </c>
      <c r="I15456" s="207" t="s">
        <v>150</v>
      </c>
      <c r="J15456" s="208">
        <v>-6819.77</v>
      </c>
      <c r="K15456" s="79" t="str">
        <f>IFERROR(IFERROR(VLOOKUP(I15456,'DE-PARA'!B:D,3,0),VLOOKUP(I15456,'DE-PARA'!C:D,2,0)),"NÃO ENCONTRADO")</f>
        <v>Serviços</v>
      </c>
      <c r="L15456" s="56" t="str">
        <f>VLOOKUP(K15456,'Base -Receita-Despesa'!$B:$AS,1,FALSE)</f>
        <v>Serviços</v>
      </c>
    </row>
    <row r="15457" spans="1:12" x14ac:dyDescent="0.3">
      <c r="A15457" s="286" t="str">
        <f t="shared" si="482"/>
        <v>2020</v>
      </c>
      <c r="B15457" s="205" t="s">
        <v>679</v>
      </c>
      <c r="C15457" s="205" t="s">
        <v>680</v>
      </c>
      <c r="D15457" s="72" t="str">
        <f t="shared" si="483"/>
        <v>jan/2020</v>
      </c>
      <c r="E15457" s="206">
        <v>43860</v>
      </c>
      <c r="F15457" s="205">
        <v>106720</v>
      </c>
      <c r="G15457" s="205" t="s">
        <v>284</v>
      </c>
      <c r="H15457" s="207" t="s">
        <v>1702</v>
      </c>
      <c r="I15457" s="207" t="s">
        <v>189</v>
      </c>
      <c r="J15457" s="207">
        <v>-284.16000000000003</v>
      </c>
      <c r="K15457" s="79" t="str">
        <f>IFERROR(IFERROR(VLOOKUP(I15457,'DE-PARA'!B:D,3,0),VLOOKUP(I15457,'DE-PARA'!C:D,2,0)),"NÃO ENCONTRADO")</f>
        <v>Outras Saídas</v>
      </c>
      <c r="L15457" s="56" t="str">
        <f>VLOOKUP(K15457,'Base -Receita-Despesa'!$B:$AS,1,FALSE)</f>
        <v>Outras Saídas</v>
      </c>
    </row>
    <row r="15458" spans="1:12" x14ac:dyDescent="0.3">
      <c r="A15458" s="286" t="str">
        <f t="shared" si="482"/>
        <v>2020</v>
      </c>
      <c r="B15458" s="205" t="s">
        <v>679</v>
      </c>
      <c r="C15458" s="205" t="s">
        <v>680</v>
      </c>
      <c r="D15458" s="72" t="str">
        <f t="shared" si="483"/>
        <v>jan/2020</v>
      </c>
      <c r="E15458" s="206">
        <v>43860</v>
      </c>
      <c r="F15458" s="205">
        <v>108533</v>
      </c>
      <c r="G15458" s="205" t="s">
        <v>284</v>
      </c>
      <c r="H15458" s="207" t="s">
        <v>1702</v>
      </c>
      <c r="I15458" s="207" t="s">
        <v>150</v>
      </c>
      <c r="J15458" s="208">
        <v>-6819.77</v>
      </c>
      <c r="K15458" s="79" t="str">
        <f>IFERROR(IFERROR(VLOOKUP(I15458,'DE-PARA'!B:D,3,0),VLOOKUP(I15458,'DE-PARA'!C:D,2,0)),"NÃO ENCONTRADO")</f>
        <v>Serviços</v>
      </c>
      <c r="L15458" s="56" t="str">
        <f>VLOOKUP(K15458,'Base -Receita-Despesa'!$B:$AS,1,FALSE)</f>
        <v>Serviços</v>
      </c>
    </row>
    <row r="15459" spans="1:12" x14ac:dyDescent="0.3">
      <c r="A15459" s="286" t="str">
        <f t="shared" si="482"/>
        <v>2020</v>
      </c>
      <c r="B15459" s="205" t="s">
        <v>679</v>
      </c>
      <c r="C15459" s="205" t="s">
        <v>680</v>
      </c>
      <c r="D15459" s="72" t="str">
        <f t="shared" si="483"/>
        <v>jan/2020</v>
      </c>
      <c r="E15459" s="206">
        <v>43860</v>
      </c>
      <c r="F15459" s="205">
        <v>108533</v>
      </c>
      <c r="G15459" s="205" t="s">
        <v>284</v>
      </c>
      <c r="H15459" s="207" t="s">
        <v>1702</v>
      </c>
      <c r="I15459" s="207" t="s">
        <v>189</v>
      </c>
      <c r="J15459" s="207">
        <v>-215.95</v>
      </c>
      <c r="K15459" s="79" t="str">
        <f>IFERROR(IFERROR(VLOOKUP(I15459,'DE-PARA'!B:D,3,0),VLOOKUP(I15459,'DE-PARA'!C:D,2,0)),"NÃO ENCONTRADO")</f>
        <v>Outras Saídas</v>
      </c>
      <c r="L15459" s="56" t="str">
        <f>VLOOKUP(K15459,'Base -Receita-Despesa'!$B:$AS,1,FALSE)</f>
        <v>Outras Saídas</v>
      </c>
    </row>
    <row r="15460" spans="1:12" x14ac:dyDescent="0.3">
      <c r="A15460" s="286" t="str">
        <f t="shared" si="482"/>
        <v>2020</v>
      </c>
      <c r="B15460" s="205" t="s">
        <v>679</v>
      </c>
      <c r="C15460" s="205" t="s">
        <v>680</v>
      </c>
      <c r="D15460" s="72" t="str">
        <f t="shared" si="483"/>
        <v>jan/2020</v>
      </c>
      <c r="E15460" s="206">
        <v>43860</v>
      </c>
      <c r="F15460" s="205">
        <v>3138</v>
      </c>
      <c r="G15460" s="205" t="s">
        <v>284</v>
      </c>
      <c r="H15460" s="239" t="s">
        <v>285</v>
      </c>
      <c r="I15460" s="207" t="s">
        <v>241</v>
      </c>
      <c r="J15460" s="208">
        <v>-1299.8599999999999</v>
      </c>
      <c r="K15460" s="79" t="str">
        <f>IFERROR(IFERROR(VLOOKUP(I15460,'DE-PARA'!B:D,3,0),VLOOKUP(I15460,'DE-PARA'!C:D,2,0)),"NÃO ENCONTRADO")</f>
        <v>Materiais</v>
      </c>
      <c r="L15460" s="56" t="str">
        <f>VLOOKUP(K15460,'Base -Receita-Despesa'!$B:$AS,1,FALSE)</f>
        <v>Materiais</v>
      </c>
    </row>
    <row r="15461" spans="1:12" x14ac:dyDescent="0.3">
      <c r="A15461" s="286" t="str">
        <f t="shared" si="482"/>
        <v>2020</v>
      </c>
      <c r="B15461" s="205" t="s">
        <v>679</v>
      </c>
      <c r="C15461" s="205" t="s">
        <v>680</v>
      </c>
      <c r="D15461" s="72" t="str">
        <f t="shared" si="483"/>
        <v>jan/2020</v>
      </c>
      <c r="E15461" s="206">
        <v>43860</v>
      </c>
      <c r="F15461" s="205">
        <v>4227</v>
      </c>
      <c r="G15461" s="205" t="s">
        <v>284</v>
      </c>
      <c r="H15461" s="239" t="s">
        <v>285</v>
      </c>
      <c r="I15461" s="207" t="s">
        <v>241</v>
      </c>
      <c r="J15461" s="207">
        <v>-119.55</v>
      </c>
      <c r="K15461" s="79" t="str">
        <f>IFERROR(IFERROR(VLOOKUP(I15461,'DE-PARA'!B:D,3,0),VLOOKUP(I15461,'DE-PARA'!C:D,2,0)),"NÃO ENCONTRADO")</f>
        <v>Materiais</v>
      </c>
      <c r="L15461" s="56" t="str">
        <f>VLOOKUP(K15461,'Base -Receita-Despesa'!$B:$AS,1,FALSE)</f>
        <v>Materiais</v>
      </c>
    </row>
    <row r="15462" spans="1:12" x14ac:dyDescent="0.3">
      <c r="A15462" s="286" t="str">
        <f t="shared" si="482"/>
        <v>2020</v>
      </c>
      <c r="B15462" s="205" t="s">
        <v>679</v>
      </c>
      <c r="C15462" s="205" t="s">
        <v>680</v>
      </c>
      <c r="D15462" s="72" t="str">
        <f t="shared" si="483"/>
        <v>jan/2020</v>
      </c>
      <c r="E15462" s="206">
        <v>43860</v>
      </c>
      <c r="F15462" s="205">
        <v>4241</v>
      </c>
      <c r="G15462" s="205" t="s">
        <v>284</v>
      </c>
      <c r="H15462" s="239" t="s">
        <v>285</v>
      </c>
      <c r="I15462" s="207" t="s">
        <v>241</v>
      </c>
      <c r="J15462" s="207">
        <v>-79.7</v>
      </c>
      <c r="K15462" s="79" t="str">
        <f>IFERROR(IFERROR(VLOOKUP(I15462,'DE-PARA'!B:D,3,0),VLOOKUP(I15462,'DE-PARA'!C:D,2,0)),"NÃO ENCONTRADO")</f>
        <v>Materiais</v>
      </c>
      <c r="L15462" s="56" t="str">
        <f>VLOOKUP(K15462,'Base -Receita-Despesa'!$B:$AS,1,FALSE)</f>
        <v>Materiais</v>
      </c>
    </row>
    <row r="15463" spans="1:12" x14ac:dyDescent="0.3">
      <c r="A15463" s="286" t="str">
        <f t="shared" si="482"/>
        <v>2020</v>
      </c>
      <c r="B15463" s="205" t="s">
        <v>679</v>
      </c>
      <c r="C15463" s="205" t="s">
        <v>680</v>
      </c>
      <c r="D15463" s="72" t="str">
        <f t="shared" si="483"/>
        <v>jan/2020</v>
      </c>
      <c r="E15463" s="206">
        <v>43860</v>
      </c>
      <c r="F15463" s="205">
        <v>40454</v>
      </c>
      <c r="G15463" s="205" t="s">
        <v>284</v>
      </c>
      <c r="H15463" s="239" t="s">
        <v>285</v>
      </c>
      <c r="I15463" s="207" t="s">
        <v>241</v>
      </c>
      <c r="J15463" s="208">
        <v>-2721</v>
      </c>
      <c r="K15463" s="79" t="str">
        <f>IFERROR(IFERROR(VLOOKUP(I15463,'DE-PARA'!B:D,3,0),VLOOKUP(I15463,'DE-PARA'!C:D,2,0)),"NÃO ENCONTRADO")</f>
        <v>Materiais</v>
      </c>
      <c r="L15463" s="56" t="str">
        <f>VLOOKUP(K15463,'Base -Receita-Despesa'!$B:$AS,1,FALSE)</f>
        <v>Materiais</v>
      </c>
    </row>
    <row r="15464" spans="1:12" x14ac:dyDescent="0.3">
      <c r="A15464" s="286" t="str">
        <f t="shared" si="482"/>
        <v>2020</v>
      </c>
      <c r="B15464" s="205" t="s">
        <v>679</v>
      </c>
      <c r="C15464" s="205" t="s">
        <v>680</v>
      </c>
      <c r="D15464" s="72" t="str">
        <f t="shared" si="483"/>
        <v>jan/2020</v>
      </c>
      <c r="E15464" s="206">
        <v>43860</v>
      </c>
      <c r="F15464" s="205">
        <v>3534</v>
      </c>
      <c r="G15464" s="205" t="s">
        <v>284</v>
      </c>
      <c r="H15464" s="239" t="s">
        <v>285</v>
      </c>
      <c r="I15464" s="207" t="s">
        <v>241</v>
      </c>
      <c r="J15464" s="208">
        <v>-1072.05</v>
      </c>
      <c r="K15464" s="79" t="str">
        <f>IFERROR(IFERROR(VLOOKUP(I15464,'DE-PARA'!B:D,3,0),VLOOKUP(I15464,'DE-PARA'!C:D,2,0)),"NÃO ENCONTRADO")</f>
        <v>Materiais</v>
      </c>
      <c r="L15464" s="56" t="str">
        <f>VLOOKUP(K15464,'Base -Receita-Despesa'!$B:$AS,1,FALSE)</f>
        <v>Materiais</v>
      </c>
    </row>
    <row r="15465" spans="1:12" x14ac:dyDescent="0.3">
      <c r="A15465" s="286" t="str">
        <f t="shared" si="482"/>
        <v>2020</v>
      </c>
      <c r="B15465" s="205" t="s">
        <v>679</v>
      </c>
      <c r="C15465" s="205" t="s">
        <v>680</v>
      </c>
      <c r="D15465" s="72" t="str">
        <f t="shared" si="483"/>
        <v>jan/2020</v>
      </c>
      <c r="E15465" s="206">
        <v>43860</v>
      </c>
      <c r="F15465" s="205">
        <v>658</v>
      </c>
      <c r="G15465" s="205" t="s">
        <v>284</v>
      </c>
      <c r="H15465" s="239" t="s">
        <v>285</v>
      </c>
      <c r="I15465" s="207" t="s">
        <v>241</v>
      </c>
      <c r="J15465" s="208">
        <v>-3273.69</v>
      </c>
      <c r="K15465" s="79" t="str">
        <f>IFERROR(IFERROR(VLOOKUP(I15465,'DE-PARA'!B:D,3,0),VLOOKUP(I15465,'DE-PARA'!C:D,2,0)),"NÃO ENCONTRADO")</f>
        <v>Materiais</v>
      </c>
      <c r="L15465" s="56" t="str">
        <f>VLOOKUP(K15465,'Base -Receita-Despesa'!$B:$AS,1,FALSE)</f>
        <v>Materiais</v>
      </c>
    </row>
    <row r="15466" spans="1:12" x14ac:dyDescent="0.3">
      <c r="A15466" s="286" t="str">
        <f t="shared" si="482"/>
        <v>2020</v>
      </c>
      <c r="B15466" s="205" t="s">
        <v>679</v>
      </c>
      <c r="C15466" s="205" t="s">
        <v>680</v>
      </c>
      <c r="D15466" s="72" t="str">
        <f t="shared" si="483"/>
        <v>jan/2020</v>
      </c>
      <c r="E15466" s="206">
        <v>43860</v>
      </c>
      <c r="F15466" s="205">
        <v>2078</v>
      </c>
      <c r="G15466" s="205" t="s">
        <v>284</v>
      </c>
      <c r="H15466" s="207" t="s">
        <v>2650</v>
      </c>
      <c r="I15466" s="207" t="s">
        <v>238</v>
      </c>
      <c r="J15466" s="207">
        <v>-733.44</v>
      </c>
      <c r="K15466" s="79" t="str">
        <f>IFERROR(IFERROR(VLOOKUP(I15466,'DE-PARA'!B:D,3,0),VLOOKUP(I15466,'DE-PARA'!C:D,2,0)),"NÃO ENCONTRADO")</f>
        <v>Materiais</v>
      </c>
      <c r="L15466" s="56" t="str">
        <f>VLOOKUP(K15466,'Base -Receita-Despesa'!$B:$AS,1,FALSE)</f>
        <v>Materiais</v>
      </c>
    </row>
    <row r="15467" spans="1:12" x14ac:dyDescent="0.3">
      <c r="A15467" s="286" t="str">
        <f t="shared" si="482"/>
        <v>2020</v>
      </c>
      <c r="B15467" s="205" t="s">
        <v>679</v>
      </c>
      <c r="C15467" s="205" t="s">
        <v>680</v>
      </c>
      <c r="D15467" s="72" t="str">
        <f t="shared" si="483"/>
        <v>jan/2020</v>
      </c>
      <c r="E15467" s="206">
        <v>43860</v>
      </c>
      <c r="F15467" s="205">
        <v>2101</v>
      </c>
      <c r="G15467" s="205" t="s">
        <v>284</v>
      </c>
      <c r="H15467" s="207" t="s">
        <v>2650</v>
      </c>
      <c r="I15467" s="207" t="s">
        <v>238</v>
      </c>
      <c r="J15467" s="208">
        <v>-1326.24</v>
      </c>
      <c r="K15467" s="79" t="str">
        <f>IFERROR(IFERROR(VLOOKUP(I15467,'DE-PARA'!B:D,3,0),VLOOKUP(I15467,'DE-PARA'!C:D,2,0)),"NÃO ENCONTRADO")</f>
        <v>Materiais</v>
      </c>
      <c r="L15467" s="56" t="str">
        <f>VLOOKUP(K15467,'Base -Receita-Despesa'!$B:$AS,1,FALSE)</f>
        <v>Materiais</v>
      </c>
    </row>
    <row r="15468" spans="1:12" x14ac:dyDescent="0.3">
      <c r="A15468" s="286" t="str">
        <f t="shared" si="482"/>
        <v>2020</v>
      </c>
      <c r="B15468" s="205" t="s">
        <v>679</v>
      </c>
      <c r="C15468" s="205" t="s">
        <v>680</v>
      </c>
      <c r="D15468" s="72" t="str">
        <f t="shared" si="483"/>
        <v>jan/2020</v>
      </c>
      <c r="E15468" s="206">
        <v>43860</v>
      </c>
      <c r="F15468" s="205">
        <v>1613</v>
      </c>
      <c r="G15468" s="205" t="s">
        <v>284</v>
      </c>
      <c r="H15468" s="207" t="s">
        <v>2650</v>
      </c>
      <c r="I15468" s="207" t="s">
        <v>238</v>
      </c>
      <c r="J15468" s="208">
        <v>-2924.74</v>
      </c>
      <c r="K15468" s="79" t="str">
        <f>IFERROR(IFERROR(VLOOKUP(I15468,'DE-PARA'!B:D,3,0),VLOOKUP(I15468,'DE-PARA'!C:D,2,0)),"NÃO ENCONTRADO")</f>
        <v>Materiais</v>
      </c>
      <c r="L15468" s="56" t="str">
        <f>VLOOKUP(K15468,'Base -Receita-Despesa'!$B:$AS,1,FALSE)</f>
        <v>Materiais</v>
      </c>
    </row>
    <row r="15469" spans="1:12" x14ac:dyDescent="0.3">
      <c r="A15469" s="286" t="str">
        <f t="shared" si="482"/>
        <v>2020</v>
      </c>
      <c r="B15469" s="205" t="s">
        <v>679</v>
      </c>
      <c r="C15469" s="205" t="s">
        <v>680</v>
      </c>
      <c r="D15469" s="72" t="str">
        <f t="shared" si="483"/>
        <v>jan/2020</v>
      </c>
      <c r="E15469" s="206">
        <v>43860</v>
      </c>
      <c r="F15469" s="205">
        <v>1774</v>
      </c>
      <c r="G15469" s="205" t="s">
        <v>284</v>
      </c>
      <c r="H15469" s="207" t="s">
        <v>2650</v>
      </c>
      <c r="I15469" s="207" t="s">
        <v>238</v>
      </c>
      <c r="J15469" s="208">
        <v>-1768.78</v>
      </c>
      <c r="K15469" s="79" t="str">
        <f>IFERROR(IFERROR(VLOOKUP(I15469,'DE-PARA'!B:D,3,0),VLOOKUP(I15469,'DE-PARA'!C:D,2,0)),"NÃO ENCONTRADO")</f>
        <v>Materiais</v>
      </c>
      <c r="L15469" s="56" t="str">
        <f>VLOOKUP(K15469,'Base -Receita-Despesa'!$B:$AS,1,FALSE)</f>
        <v>Materiais</v>
      </c>
    </row>
    <row r="15470" spans="1:12" x14ac:dyDescent="0.3">
      <c r="A15470" s="286" t="str">
        <f t="shared" si="482"/>
        <v>2020</v>
      </c>
      <c r="B15470" s="205" t="s">
        <v>679</v>
      </c>
      <c r="C15470" s="205" t="s">
        <v>680</v>
      </c>
      <c r="D15470" s="72" t="str">
        <f t="shared" si="483"/>
        <v>jan/2020</v>
      </c>
      <c r="E15470" s="206">
        <v>43860</v>
      </c>
      <c r="F15470" s="205">
        <v>1772</v>
      </c>
      <c r="G15470" s="205" t="s">
        <v>284</v>
      </c>
      <c r="H15470" s="207" t="s">
        <v>2650</v>
      </c>
      <c r="I15470" s="207" t="s">
        <v>238</v>
      </c>
      <c r="J15470" s="207">
        <v>-518.4</v>
      </c>
      <c r="K15470" s="79" t="str">
        <f>IFERROR(IFERROR(VLOOKUP(I15470,'DE-PARA'!B:D,3,0),VLOOKUP(I15470,'DE-PARA'!C:D,2,0)),"NÃO ENCONTRADO")</f>
        <v>Materiais</v>
      </c>
      <c r="L15470" s="56" t="str">
        <f>VLOOKUP(K15470,'Base -Receita-Despesa'!$B:$AS,1,FALSE)</f>
        <v>Materiais</v>
      </c>
    </row>
    <row r="15471" spans="1:12" x14ac:dyDescent="0.3">
      <c r="A15471" s="286" t="str">
        <f t="shared" si="482"/>
        <v>2020</v>
      </c>
      <c r="B15471" s="205" t="s">
        <v>679</v>
      </c>
      <c r="C15471" s="205" t="s">
        <v>680</v>
      </c>
      <c r="D15471" s="72" t="str">
        <f t="shared" si="483"/>
        <v>jan/2020</v>
      </c>
      <c r="E15471" s="206">
        <v>43860</v>
      </c>
      <c r="F15471" s="205">
        <v>1566</v>
      </c>
      <c r="G15471" s="205" t="s">
        <v>284</v>
      </c>
      <c r="H15471" s="207" t="s">
        <v>2650</v>
      </c>
      <c r="I15471" s="207" t="s">
        <v>237</v>
      </c>
      <c r="J15471" s="208">
        <v>-2998.23</v>
      </c>
      <c r="K15471" s="79" t="str">
        <f>IFERROR(IFERROR(VLOOKUP(I15471,'DE-PARA'!B:D,3,0),VLOOKUP(I15471,'DE-PARA'!C:D,2,0)),"NÃO ENCONTRADO")</f>
        <v>Materiais</v>
      </c>
      <c r="L15471" s="56" t="str">
        <f>VLOOKUP(K15471,'Base -Receita-Despesa'!$B:$AS,1,FALSE)</f>
        <v>Materiais</v>
      </c>
    </row>
    <row r="15472" spans="1:12" x14ac:dyDescent="0.3">
      <c r="A15472" s="286" t="str">
        <f t="shared" si="482"/>
        <v>2020</v>
      </c>
      <c r="B15472" s="205" t="s">
        <v>679</v>
      </c>
      <c r="C15472" s="205" t="s">
        <v>680</v>
      </c>
      <c r="D15472" s="72" t="str">
        <f t="shared" si="483"/>
        <v>jan/2020</v>
      </c>
      <c r="E15472" s="206">
        <v>43860</v>
      </c>
      <c r="F15472" s="205">
        <v>1652</v>
      </c>
      <c r="G15472" s="205" t="s">
        <v>284</v>
      </c>
      <c r="H15472" s="207" t="s">
        <v>2650</v>
      </c>
      <c r="I15472" s="207" t="s">
        <v>238</v>
      </c>
      <c r="J15472" s="207">
        <v>-440</v>
      </c>
      <c r="K15472" s="79" t="str">
        <f>IFERROR(IFERROR(VLOOKUP(I15472,'DE-PARA'!B:D,3,0),VLOOKUP(I15472,'DE-PARA'!C:D,2,0)),"NÃO ENCONTRADO")</f>
        <v>Materiais</v>
      </c>
      <c r="L15472" s="56" t="str">
        <f>VLOOKUP(K15472,'Base -Receita-Despesa'!$B:$AS,1,FALSE)</f>
        <v>Materiais</v>
      </c>
    </row>
    <row r="15473" spans="1:12" x14ac:dyDescent="0.3">
      <c r="A15473" s="286" t="str">
        <f t="shared" si="482"/>
        <v>2020</v>
      </c>
      <c r="B15473" s="205" t="s">
        <v>679</v>
      </c>
      <c r="C15473" s="205" t="s">
        <v>680</v>
      </c>
      <c r="D15473" s="72" t="str">
        <f t="shared" si="483"/>
        <v>jan/2020</v>
      </c>
      <c r="E15473" s="206">
        <v>43860</v>
      </c>
      <c r="F15473" s="205">
        <v>1567</v>
      </c>
      <c r="G15473" s="205" t="s">
        <v>284</v>
      </c>
      <c r="H15473" s="207" t="s">
        <v>2650</v>
      </c>
      <c r="I15473" s="207" t="s">
        <v>238</v>
      </c>
      <c r="J15473" s="208">
        <v>-2499.48</v>
      </c>
      <c r="K15473" s="79" t="str">
        <f>IFERROR(IFERROR(VLOOKUP(I15473,'DE-PARA'!B:D,3,0),VLOOKUP(I15473,'DE-PARA'!C:D,2,0)),"NÃO ENCONTRADO")</f>
        <v>Materiais</v>
      </c>
      <c r="L15473" s="56" t="str">
        <f>VLOOKUP(K15473,'Base -Receita-Despesa'!$B:$AS,1,FALSE)</f>
        <v>Materiais</v>
      </c>
    </row>
    <row r="15474" spans="1:12" x14ac:dyDescent="0.3">
      <c r="A15474" s="286" t="str">
        <f t="shared" si="482"/>
        <v>2020</v>
      </c>
      <c r="B15474" s="205" t="s">
        <v>679</v>
      </c>
      <c r="C15474" s="205" t="s">
        <v>680</v>
      </c>
      <c r="D15474" s="72" t="str">
        <f t="shared" si="483"/>
        <v>jan/2020</v>
      </c>
      <c r="E15474" s="206">
        <v>43860</v>
      </c>
      <c r="F15474" s="205">
        <v>1948</v>
      </c>
      <c r="G15474" s="205" t="s">
        <v>284</v>
      </c>
      <c r="H15474" s="207" t="s">
        <v>2650</v>
      </c>
      <c r="I15474" s="207" t="s">
        <v>238</v>
      </c>
      <c r="J15474" s="208">
        <v>-1126.56</v>
      </c>
      <c r="K15474" s="79" t="str">
        <f>IFERROR(IFERROR(VLOOKUP(I15474,'DE-PARA'!B:D,3,0),VLOOKUP(I15474,'DE-PARA'!C:D,2,0)),"NÃO ENCONTRADO")</f>
        <v>Materiais</v>
      </c>
      <c r="L15474" s="56" t="str">
        <f>VLOOKUP(K15474,'Base -Receita-Despesa'!$B:$AS,1,FALSE)</f>
        <v>Materiais</v>
      </c>
    </row>
    <row r="15475" spans="1:12" x14ac:dyDescent="0.3">
      <c r="A15475" s="286" t="str">
        <f t="shared" si="482"/>
        <v>2020</v>
      </c>
      <c r="B15475" s="205" t="s">
        <v>679</v>
      </c>
      <c r="C15475" s="205" t="s">
        <v>680</v>
      </c>
      <c r="D15475" s="72" t="str">
        <f t="shared" si="483"/>
        <v>jan/2020</v>
      </c>
      <c r="E15475" s="206">
        <v>43860</v>
      </c>
      <c r="F15475" s="205">
        <v>1769</v>
      </c>
      <c r="G15475" s="205" t="s">
        <v>284</v>
      </c>
      <c r="H15475" s="207" t="s">
        <v>2650</v>
      </c>
      <c r="I15475" s="207" t="s">
        <v>238</v>
      </c>
      <c r="J15475" s="207">
        <v>-607.94000000000005</v>
      </c>
      <c r="K15475" s="79" t="str">
        <f>IFERROR(IFERROR(VLOOKUP(I15475,'DE-PARA'!B:D,3,0),VLOOKUP(I15475,'DE-PARA'!C:D,2,0)),"NÃO ENCONTRADO")</f>
        <v>Materiais</v>
      </c>
      <c r="L15475" s="56" t="str">
        <f>VLOOKUP(K15475,'Base -Receita-Despesa'!$B:$AS,1,FALSE)</f>
        <v>Materiais</v>
      </c>
    </row>
    <row r="15476" spans="1:12" x14ac:dyDescent="0.3">
      <c r="A15476" s="286" t="str">
        <f t="shared" si="482"/>
        <v>2020</v>
      </c>
      <c r="B15476" s="205" t="s">
        <v>679</v>
      </c>
      <c r="C15476" s="205" t="s">
        <v>680</v>
      </c>
      <c r="D15476" s="72" t="str">
        <f t="shared" si="483"/>
        <v>jan/2020</v>
      </c>
      <c r="E15476" s="206">
        <v>43860</v>
      </c>
      <c r="F15476" s="205">
        <v>1956</v>
      </c>
      <c r="G15476" s="205" t="s">
        <v>284</v>
      </c>
      <c r="H15476" s="207" t="s">
        <v>2650</v>
      </c>
      <c r="I15476" s="207" t="s">
        <v>238</v>
      </c>
      <c r="J15476" s="208">
        <v>-3411.85</v>
      </c>
      <c r="K15476" s="79" t="str">
        <f>IFERROR(IFERROR(VLOOKUP(I15476,'DE-PARA'!B:D,3,0),VLOOKUP(I15476,'DE-PARA'!C:D,2,0)),"NÃO ENCONTRADO")</f>
        <v>Materiais</v>
      </c>
      <c r="L15476" s="56" t="str">
        <f>VLOOKUP(K15476,'Base -Receita-Despesa'!$B:$AS,1,FALSE)</f>
        <v>Materiais</v>
      </c>
    </row>
    <row r="15477" spans="1:12" x14ac:dyDescent="0.3">
      <c r="A15477" s="286" t="str">
        <f t="shared" si="482"/>
        <v>2020</v>
      </c>
      <c r="B15477" s="205" t="s">
        <v>679</v>
      </c>
      <c r="C15477" s="205" t="s">
        <v>680</v>
      </c>
      <c r="D15477" s="72" t="str">
        <f t="shared" si="483"/>
        <v>jan/2020</v>
      </c>
      <c r="E15477" s="206">
        <v>43860</v>
      </c>
      <c r="F15477" s="205">
        <v>2080</v>
      </c>
      <c r="G15477" s="205" t="s">
        <v>284</v>
      </c>
      <c r="H15477" s="207" t="s">
        <v>2650</v>
      </c>
      <c r="I15477" s="207" t="s">
        <v>237</v>
      </c>
      <c r="J15477" s="207">
        <v>-49.5</v>
      </c>
      <c r="K15477" s="79" t="str">
        <f>IFERROR(IFERROR(VLOOKUP(I15477,'DE-PARA'!B:D,3,0),VLOOKUP(I15477,'DE-PARA'!C:D,2,0)),"NÃO ENCONTRADO")</f>
        <v>Materiais</v>
      </c>
      <c r="L15477" s="56" t="str">
        <f>VLOOKUP(K15477,'Base -Receita-Despesa'!$B:$AS,1,FALSE)</f>
        <v>Materiais</v>
      </c>
    </row>
    <row r="15478" spans="1:12" x14ac:dyDescent="0.3">
      <c r="A15478" s="286" t="str">
        <f t="shared" si="482"/>
        <v>2020</v>
      </c>
      <c r="B15478" s="205" t="s">
        <v>679</v>
      </c>
      <c r="C15478" s="205" t="s">
        <v>680</v>
      </c>
      <c r="D15478" s="72" t="str">
        <f t="shared" si="483"/>
        <v>jan/2020</v>
      </c>
      <c r="E15478" s="206">
        <v>43860</v>
      </c>
      <c r="F15478" s="205">
        <v>2007</v>
      </c>
      <c r="G15478" s="205" t="s">
        <v>284</v>
      </c>
      <c r="H15478" s="207" t="s">
        <v>2650</v>
      </c>
      <c r="I15478" s="207" t="s">
        <v>237</v>
      </c>
      <c r="J15478" s="207">
        <v>-362.93</v>
      </c>
      <c r="K15478" s="79" t="str">
        <f>IFERROR(IFERROR(VLOOKUP(I15478,'DE-PARA'!B:D,3,0),VLOOKUP(I15478,'DE-PARA'!C:D,2,0)),"NÃO ENCONTRADO")</f>
        <v>Materiais</v>
      </c>
      <c r="L15478" s="56" t="str">
        <f>VLOOKUP(K15478,'Base -Receita-Despesa'!$B:$AS,1,FALSE)</f>
        <v>Materiais</v>
      </c>
    </row>
    <row r="15479" spans="1:12" x14ac:dyDescent="0.3">
      <c r="A15479" s="286" t="str">
        <f t="shared" ref="A15479:A15542" si="484">IF(K15479="NÃO ENCONTRADO",0,RIGHT(D15479,4))</f>
        <v>2020</v>
      </c>
      <c r="B15479" s="205" t="s">
        <v>679</v>
      </c>
      <c r="C15479" s="205" t="s">
        <v>680</v>
      </c>
      <c r="D15479" s="72" t="str">
        <f t="shared" si="483"/>
        <v>jan/2020</v>
      </c>
      <c r="E15479" s="206">
        <v>43860</v>
      </c>
      <c r="F15479" s="205">
        <v>2079</v>
      </c>
      <c r="G15479" s="205" t="s">
        <v>284</v>
      </c>
      <c r="H15479" s="207" t="s">
        <v>2650</v>
      </c>
      <c r="I15479" s="207" t="s">
        <v>238</v>
      </c>
      <c r="J15479" s="208">
        <v>-1105.8699999999999</v>
      </c>
      <c r="K15479" s="79" t="str">
        <f>IFERROR(IFERROR(VLOOKUP(I15479,'DE-PARA'!B:D,3,0),VLOOKUP(I15479,'DE-PARA'!C:D,2,0)),"NÃO ENCONTRADO")</f>
        <v>Materiais</v>
      </c>
      <c r="L15479" s="56" t="str">
        <f>VLOOKUP(K15479,'Base -Receita-Despesa'!$B:$AS,1,FALSE)</f>
        <v>Materiais</v>
      </c>
    </row>
    <row r="15480" spans="1:12" x14ac:dyDescent="0.3">
      <c r="A15480" s="286" t="str">
        <f t="shared" si="484"/>
        <v>2020</v>
      </c>
      <c r="B15480" s="205" t="s">
        <v>679</v>
      </c>
      <c r="C15480" s="205" t="s">
        <v>680</v>
      </c>
      <c r="D15480" s="72" t="str">
        <f t="shared" si="483"/>
        <v>jan/2020</v>
      </c>
      <c r="E15480" s="206">
        <v>43860</v>
      </c>
      <c r="F15480" s="205">
        <v>28281</v>
      </c>
      <c r="G15480" s="205" t="s">
        <v>284</v>
      </c>
      <c r="H15480" s="207" t="s">
        <v>2040</v>
      </c>
      <c r="I15480" s="207" t="s">
        <v>249</v>
      </c>
      <c r="J15480" s="208">
        <v>-1400</v>
      </c>
      <c r="K15480" s="79" t="str">
        <f>IFERROR(IFERROR(VLOOKUP(I15480,'DE-PARA'!B:D,3,0),VLOOKUP(I15480,'DE-PARA'!C:D,2,0)),"NÃO ENCONTRADO")</f>
        <v>Materiais</v>
      </c>
      <c r="L15480" s="56" t="str">
        <f>VLOOKUP(K15480,'Base -Receita-Despesa'!$B:$AS,1,FALSE)</f>
        <v>Materiais</v>
      </c>
    </row>
    <row r="15481" spans="1:12" x14ac:dyDescent="0.3">
      <c r="A15481" s="286" t="str">
        <f t="shared" si="484"/>
        <v>2020</v>
      </c>
      <c r="B15481" s="205" t="s">
        <v>679</v>
      </c>
      <c r="C15481" s="205" t="s">
        <v>680</v>
      </c>
      <c r="D15481" s="72" t="str">
        <f t="shared" si="483"/>
        <v>jan/2020</v>
      </c>
      <c r="E15481" s="206">
        <v>43860</v>
      </c>
      <c r="F15481" s="205">
        <v>28197</v>
      </c>
      <c r="G15481" s="205" t="s">
        <v>284</v>
      </c>
      <c r="H15481" s="207" t="s">
        <v>2040</v>
      </c>
      <c r="I15481" s="207" t="s">
        <v>249</v>
      </c>
      <c r="J15481" s="208">
        <v>-8288.9599999999991</v>
      </c>
      <c r="K15481" s="79" t="str">
        <f>IFERROR(IFERROR(VLOOKUP(I15481,'DE-PARA'!B:D,3,0),VLOOKUP(I15481,'DE-PARA'!C:D,2,0)),"NÃO ENCONTRADO")</f>
        <v>Materiais</v>
      </c>
      <c r="L15481" s="56" t="str">
        <f>VLOOKUP(K15481,'Base -Receita-Despesa'!$B:$AS,1,FALSE)</f>
        <v>Materiais</v>
      </c>
    </row>
    <row r="15482" spans="1:12" x14ac:dyDescent="0.3">
      <c r="A15482" s="286" t="str">
        <f t="shared" si="484"/>
        <v>2020</v>
      </c>
      <c r="B15482" s="205" t="s">
        <v>679</v>
      </c>
      <c r="C15482" s="205" t="s">
        <v>680</v>
      </c>
      <c r="D15482" s="72" t="str">
        <f t="shared" si="483"/>
        <v>jan/2020</v>
      </c>
      <c r="E15482" s="206">
        <v>43860</v>
      </c>
      <c r="F15482" s="205" t="s">
        <v>209</v>
      </c>
      <c r="G15482" s="205" t="s">
        <v>284</v>
      </c>
      <c r="H15482" s="207" t="s">
        <v>295</v>
      </c>
      <c r="I15482" s="207" t="s">
        <v>130</v>
      </c>
      <c r="J15482" s="207">
        <v>-9.5</v>
      </c>
      <c r="K15482" s="79" t="str">
        <f>IFERROR(IFERROR(VLOOKUP(I15482,'DE-PARA'!B:D,3,0),VLOOKUP(I15482,'DE-PARA'!C:D,2,0)),"NÃO ENCONTRADO")</f>
        <v>Outras Saídas</v>
      </c>
      <c r="L15482" s="56" t="str">
        <f>VLOOKUP(K15482,'Base -Receita-Despesa'!$B:$AS,1,FALSE)</f>
        <v>Outras Saídas</v>
      </c>
    </row>
    <row r="15483" spans="1:12" x14ac:dyDescent="0.3">
      <c r="A15483" s="286" t="str">
        <f t="shared" si="484"/>
        <v>2020</v>
      </c>
      <c r="B15483" s="205" t="s">
        <v>679</v>
      </c>
      <c r="C15483" s="205" t="s">
        <v>680</v>
      </c>
      <c r="D15483" s="72" t="str">
        <f t="shared" si="483"/>
        <v>jan/2020</v>
      </c>
      <c r="E15483" s="206">
        <v>43860</v>
      </c>
      <c r="F15483" s="205" t="s">
        <v>209</v>
      </c>
      <c r="G15483" s="205" t="s">
        <v>284</v>
      </c>
      <c r="H15483" s="207" t="s">
        <v>295</v>
      </c>
      <c r="I15483" s="207" t="s">
        <v>130</v>
      </c>
      <c r="J15483" s="207">
        <v>-9.5</v>
      </c>
      <c r="K15483" s="79" t="str">
        <f>IFERROR(IFERROR(VLOOKUP(I15483,'DE-PARA'!B:D,3,0),VLOOKUP(I15483,'DE-PARA'!C:D,2,0)),"NÃO ENCONTRADO")</f>
        <v>Outras Saídas</v>
      </c>
      <c r="L15483" s="56" t="str">
        <f>VLOOKUP(K15483,'Base -Receita-Despesa'!$B:$AS,1,FALSE)</f>
        <v>Outras Saídas</v>
      </c>
    </row>
    <row r="15484" spans="1:12" x14ac:dyDescent="0.3">
      <c r="A15484" s="286" t="str">
        <f t="shared" si="484"/>
        <v>2020</v>
      </c>
      <c r="B15484" s="205" t="s">
        <v>679</v>
      </c>
      <c r="C15484" s="205" t="s">
        <v>680</v>
      </c>
      <c r="D15484" s="72" t="str">
        <f t="shared" si="483"/>
        <v>jan/2020</v>
      </c>
      <c r="E15484" s="206">
        <v>43860</v>
      </c>
      <c r="F15484" s="205" t="s">
        <v>209</v>
      </c>
      <c r="G15484" s="205" t="s">
        <v>284</v>
      </c>
      <c r="H15484" s="207" t="s">
        <v>295</v>
      </c>
      <c r="I15484" s="207" t="s">
        <v>130</v>
      </c>
      <c r="J15484" s="207">
        <v>-9.5</v>
      </c>
      <c r="K15484" s="79" t="str">
        <f>IFERROR(IFERROR(VLOOKUP(I15484,'DE-PARA'!B:D,3,0),VLOOKUP(I15484,'DE-PARA'!C:D,2,0)),"NÃO ENCONTRADO")</f>
        <v>Outras Saídas</v>
      </c>
      <c r="L15484" s="56" t="str">
        <f>VLOOKUP(K15484,'Base -Receita-Despesa'!$B:$AS,1,FALSE)</f>
        <v>Outras Saídas</v>
      </c>
    </row>
    <row r="15485" spans="1:12" x14ac:dyDescent="0.3">
      <c r="A15485" s="286" t="str">
        <f t="shared" si="484"/>
        <v>2020</v>
      </c>
      <c r="B15485" s="205" t="s">
        <v>679</v>
      </c>
      <c r="C15485" s="205" t="s">
        <v>680</v>
      </c>
      <c r="D15485" s="72" t="str">
        <f t="shared" si="483"/>
        <v>jan/2020</v>
      </c>
      <c r="E15485" s="206">
        <v>43860</v>
      </c>
      <c r="F15485" s="205" t="s">
        <v>209</v>
      </c>
      <c r="G15485" s="205" t="s">
        <v>284</v>
      </c>
      <c r="H15485" s="207" t="s">
        <v>295</v>
      </c>
      <c r="I15485" s="207" t="s">
        <v>130</v>
      </c>
      <c r="J15485" s="207">
        <v>-9.5</v>
      </c>
      <c r="K15485" s="79" t="str">
        <f>IFERROR(IFERROR(VLOOKUP(I15485,'DE-PARA'!B:D,3,0),VLOOKUP(I15485,'DE-PARA'!C:D,2,0)),"NÃO ENCONTRADO")</f>
        <v>Outras Saídas</v>
      </c>
      <c r="L15485" s="56" t="str">
        <f>VLOOKUP(K15485,'Base -Receita-Despesa'!$B:$AS,1,FALSE)</f>
        <v>Outras Saídas</v>
      </c>
    </row>
    <row r="15486" spans="1:12" x14ac:dyDescent="0.3">
      <c r="A15486" s="286" t="str">
        <f t="shared" si="484"/>
        <v>2020</v>
      </c>
      <c r="B15486" s="205" t="s">
        <v>679</v>
      </c>
      <c r="C15486" s="205" t="s">
        <v>680</v>
      </c>
      <c r="D15486" s="72" t="str">
        <f t="shared" si="483"/>
        <v>jan/2020</v>
      </c>
      <c r="E15486" s="206">
        <v>43860</v>
      </c>
      <c r="F15486" s="205" t="s">
        <v>209</v>
      </c>
      <c r="G15486" s="205" t="s">
        <v>284</v>
      </c>
      <c r="H15486" s="207" t="s">
        <v>295</v>
      </c>
      <c r="I15486" s="207" t="s">
        <v>130</v>
      </c>
      <c r="J15486" s="207">
        <v>-9.5</v>
      </c>
      <c r="K15486" s="79" t="str">
        <f>IFERROR(IFERROR(VLOOKUP(I15486,'DE-PARA'!B:D,3,0),VLOOKUP(I15486,'DE-PARA'!C:D,2,0)),"NÃO ENCONTRADO")</f>
        <v>Outras Saídas</v>
      </c>
      <c r="L15486" s="56" t="str">
        <f>VLOOKUP(K15486,'Base -Receita-Despesa'!$B:$AS,1,FALSE)</f>
        <v>Outras Saídas</v>
      </c>
    </row>
    <row r="15487" spans="1:12" x14ac:dyDescent="0.3">
      <c r="A15487" s="286" t="str">
        <f t="shared" si="484"/>
        <v>2020</v>
      </c>
      <c r="B15487" s="205" t="s">
        <v>679</v>
      </c>
      <c r="C15487" s="205" t="s">
        <v>680</v>
      </c>
      <c r="D15487" s="72" t="str">
        <f t="shared" si="483"/>
        <v>jan/2020</v>
      </c>
      <c r="E15487" s="206">
        <v>43860</v>
      </c>
      <c r="F15487" s="205" t="s">
        <v>209</v>
      </c>
      <c r="G15487" s="205" t="s">
        <v>284</v>
      </c>
      <c r="H15487" s="207" t="s">
        <v>295</v>
      </c>
      <c r="I15487" s="207" t="s">
        <v>130</v>
      </c>
      <c r="J15487" s="207">
        <v>-9.5</v>
      </c>
      <c r="K15487" s="79" t="str">
        <f>IFERROR(IFERROR(VLOOKUP(I15487,'DE-PARA'!B:D,3,0),VLOOKUP(I15487,'DE-PARA'!C:D,2,0)),"NÃO ENCONTRADO")</f>
        <v>Outras Saídas</v>
      </c>
      <c r="L15487" s="56" t="str">
        <f>VLOOKUP(K15487,'Base -Receita-Despesa'!$B:$AS,1,FALSE)</f>
        <v>Outras Saídas</v>
      </c>
    </row>
    <row r="15488" spans="1:12" x14ac:dyDescent="0.3">
      <c r="A15488" s="286" t="str">
        <f t="shared" si="484"/>
        <v>2020</v>
      </c>
      <c r="B15488" s="205" t="s">
        <v>679</v>
      </c>
      <c r="C15488" s="205" t="s">
        <v>680</v>
      </c>
      <c r="D15488" s="72" t="str">
        <f t="shared" si="483"/>
        <v>jan/2020</v>
      </c>
      <c r="E15488" s="206">
        <v>43861</v>
      </c>
      <c r="F15488" s="205" t="s">
        <v>1606</v>
      </c>
      <c r="G15488" s="205" t="s">
        <v>284</v>
      </c>
      <c r="H15488" s="207" t="s">
        <v>1876</v>
      </c>
      <c r="I15488" s="207" t="s">
        <v>201</v>
      </c>
      <c r="J15488" s="208">
        <v>-750000</v>
      </c>
      <c r="K15488" s="79" t="str">
        <f>IFERROR(IFERROR(VLOOKUP(I15488,'DE-PARA'!B:D,3,0),VLOOKUP(I15488,'DE-PARA'!C:D,2,0)),"NÃO ENCONTRADO")</f>
        <v>Saídas Da C/A Por Regates (-)</v>
      </c>
      <c r="L15488" s="56" t="str">
        <f>VLOOKUP(K15488,'Base -Receita-Despesa'!$B:$AS,1,FALSE)</f>
        <v>SAÍDAS DA C/A POR REGATES (-)</v>
      </c>
    </row>
    <row r="15489" spans="1:12" x14ac:dyDescent="0.3">
      <c r="A15489" s="286" t="str">
        <f t="shared" si="484"/>
        <v>2020</v>
      </c>
      <c r="B15489" s="205" t="s">
        <v>679</v>
      </c>
      <c r="C15489" s="205" t="s">
        <v>680</v>
      </c>
      <c r="D15489" s="72" t="str">
        <f t="shared" si="483"/>
        <v>jan/2020</v>
      </c>
      <c r="E15489" s="206">
        <v>43861</v>
      </c>
      <c r="F15489" s="205" t="s">
        <v>210</v>
      </c>
      <c r="G15489" s="205" t="s">
        <v>284</v>
      </c>
      <c r="H15489" s="207" t="s">
        <v>2653</v>
      </c>
      <c r="I15489" s="207" t="s">
        <v>139</v>
      </c>
      <c r="J15489" s="207">
        <v>9</v>
      </c>
      <c r="K15489" s="79" t="str">
        <f>IFERROR(IFERROR(VLOOKUP(I15489,'DE-PARA'!B:D,3,0),VLOOKUP(I15489,'DE-PARA'!C:D,2,0)),"NÃO ENCONTRADO")</f>
        <v>Outras Saídas</v>
      </c>
      <c r="L15489" s="56" t="str">
        <f>VLOOKUP(K15489,'Base -Receita-Despesa'!$B:$AS,1,FALSE)</f>
        <v>Outras Saídas</v>
      </c>
    </row>
    <row r="15490" spans="1:12" x14ac:dyDescent="0.3">
      <c r="A15490" s="286" t="str">
        <f t="shared" si="484"/>
        <v>2020</v>
      </c>
      <c r="B15490" s="205" t="s">
        <v>679</v>
      </c>
      <c r="C15490" s="205" t="s">
        <v>680</v>
      </c>
      <c r="D15490" s="72" t="str">
        <f t="shared" si="483"/>
        <v>jan/2020</v>
      </c>
      <c r="E15490" s="206">
        <v>43861</v>
      </c>
      <c r="F15490" s="205" t="s">
        <v>2654</v>
      </c>
      <c r="G15490" s="205" t="s">
        <v>284</v>
      </c>
      <c r="H15490" s="207" t="s">
        <v>2655</v>
      </c>
      <c r="I15490" s="207" t="s">
        <v>195</v>
      </c>
      <c r="J15490" s="208">
        <v>-1244.8800000000001</v>
      </c>
      <c r="K15490" s="79" t="str">
        <f>IFERROR(IFERROR(VLOOKUP(I15490,'DE-PARA'!B:D,3,0),VLOOKUP(I15490,'DE-PARA'!C:D,2,0)),"NÃO ENCONTRADO")</f>
        <v>Pessoal</v>
      </c>
      <c r="L15490" s="56" t="str">
        <f>VLOOKUP(K15490,'Base -Receita-Despesa'!$B:$AS,1,FALSE)</f>
        <v>Pessoal</v>
      </c>
    </row>
    <row r="15491" spans="1:12" x14ac:dyDescent="0.3">
      <c r="A15491" s="286" t="str">
        <f t="shared" si="484"/>
        <v>2020</v>
      </c>
      <c r="B15491" s="205" t="s">
        <v>679</v>
      </c>
      <c r="C15491" s="205" t="s">
        <v>680</v>
      </c>
      <c r="D15491" s="72" t="str">
        <f t="shared" si="483"/>
        <v>jan/2020</v>
      </c>
      <c r="E15491" s="206">
        <v>43861</v>
      </c>
      <c r="F15491" s="205">
        <v>315906</v>
      </c>
      <c r="G15491" s="205" t="s">
        <v>284</v>
      </c>
      <c r="H15491" s="207" t="s">
        <v>2656</v>
      </c>
      <c r="I15491" s="207" t="s">
        <v>238</v>
      </c>
      <c r="J15491" s="208">
        <v>-1543.6</v>
      </c>
      <c r="K15491" s="79" t="str">
        <f>IFERROR(IFERROR(VLOOKUP(I15491,'DE-PARA'!B:D,3,0),VLOOKUP(I15491,'DE-PARA'!C:D,2,0)),"NÃO ENCONTRADO")</f>
        <v>Materiais</v>
      </c>
      <c r="L15491" s="56" t="str">
        <f>VLOOKUP(K15491,'Base -Receita-Despesa'!$B:$AS,1,FALSE)</f>
        <v>Materiais</v>
      </c>
    </row>
    <row r="15492" spans="1:12" x14ac:dyDescent="0.3">
      <c r="A15492" s="286" t="str">
        <f t="shared" si="484"/>
        <v>2020</v>
      </c>
      <c r="B15492" s="205" t="s">
        <v>679</v>
      </c>
      <c r="C15492" s="205" t="s">
        <v>680</v>
      </c>
      <c r="D15492" s="72" t="str">
        <f t="shared" ref="D15492:D15555" si="485">TEXT(E15492,"mmm/aaaa")</f>
        <v>jan/2020</v>
      </c>
      <c r="E15492" s="206">
        <v>43861</v>
      </c>
      <c r="F15492" s="205" t="s">
        <v>311</v>
      </c>
      <c r="G15492" s="205" t="s">
        <v>284</v>
      </c>
      <c r="H15492" s="207" t="s">
        <v>322</v>
      </c>
      <c r="I15492" s="207" t="s">
        <v>265</v>
      </c>
      <c r="J15492" s="207">
        <v>-170</v>
      </c>
      <c r="K15492" s="79" t="str">
        <f>IFERROR(IFERROR(VLOOKUP(I15492,'DE-PARA'!B:D,3,0),VLOOKUP(I15492,'DE-PARA'!C:D,2,0)),"NÃO ENCONTRADO")</f>
        <v>Despesas com Viagens</v>
      </c>
      <c r="L15492" s="56" t="str">
        <f>VLOOKUP(K15492,'Base -Receita-Despesa'!$B:$AS,1,FALSE)</f>
        <v>Despesas com Viagens</v>
      </c>
    </row>
    <row r="15493" spans="1:12" x14ac:dyDescent="0.3">
      <c r="A15493" s="286" t="str">
        <f t="shared" si="484"/>
        <v>2020</v>
      </c>
      <c r="B15493" s="205" t="s">
        <v>679</v>
      </c>
      <c r="C15493" s="205" t="s">
        <v>680</v>
      </c>
      <c r="D15493" s="72" t="str">
        <f t="shared" si="485"/>
        <v>jan/2020</v>
      </c>
      <c r="E15493" s="206">
        <v>43861</v>
      </c>
      <c r="F15493" s="205" t="s">
        <v>311</v>
      </c>
      <c r="G15493" s="205" t="s">
        <v>284</v>
      </c>
      <c r="H15493" s="207" t="s">
        <v>322</v>
      </c>
      <c r="I15493" s="207" t="s">
        <v>265</v>
      </c>
      <c r="J15493" s="207">
        <v>-640.44000000000005</v>
      </c>
      <c r="K15493" s="79" t="str">
        <f>IFERROR(IFERROR(VLOOKUP(I15493,'DE-PARA'!B:D,3,0),VLOOKUP(I15493,'DE-PARA'!C:D,2,0)),"NÃO ENCONTRADO")</f>
        <v>Despesas com Viagens</v>
      </c>
      <c r="L15493" s="56" t="str">
        <f>VLOOKUP(K15493,'Base -Receita-Despesa'!$B:$AS,1,FALSE)</f>
        <v>Despesas com Viagens</v>
      </c>
    </row>
    <row r="15494" spans="1:12" x14ac:dyDescent="0.3">
      <c r="A15494" s="286" t="str">
        <f t="shared" si="484"/>
        <v>2020</v>
      </c>
      <c r="B15494" s="205" t="s">
        <v>679</v>
      </c>
      <c r="C15494" s="205" t="s">
        <v>680</v>
      </c>
      <c r="D15494" s="72" t="str">
        <f t="shared" si="485"/>
        <v>jan/2020</v>
      </c>
      <c r="E15494" s="206">
        <v>43861</v>
      </c>
      <c r="F15494" s="205" t="s">
        <v>311</v>
      </c>
      <c r="G15494" s="205" t="s">
        <v>284</v>
      </c>
      <c r="H15494" s="207" t="s">
        <v>322</v>
      </c>
      <c r="I15494" s="207" t="s">
        <v>265</v>
      </c>
      <c r="J15494" s="207">
        <v>-210</v>
      </c>
      <c r="K15494" s="79" t="str">
        <f>IFERROR(IFERROR(VLOOKUP(I15494,'DE-PARA'!B:D,3,0),VLOOKUP(I15494,'DE-PARA'!C:D,2,0)),"NÃO ENCONTRADO")</f>
        <v>Despesas com Viagens</v>
      </c>
      <c r="L15494" s="56" t="str">
        <f>VLOOKUP(K15494,'Base -Receita-Despesa'!$B:$AS,1,FALSE)</f>
        <v>Despesas com Viagens</v>
      </c>
    </row>
    <row r="15495" spans="1:12" x14ac:dyDescent="0.3">
      <c r="A15495" s="286" t="str">
        <f t="shared" si="484"/>
        <v>2020</v>
      </c>
      <c r="B15495" s="205" t="s">
        <v>679</v>
      </c>
      <c r="C15495" s="205" t="s">
        <v>680</v>
      </c>
      <c r="D15495" s="72" t="str">
        <f t="shared" si="485"/>
        <v>jan/2020</v>
      </c>
      <c r="E15495" s="206">
        <v>43861</v>
      </c>
      <c r="F15495" s="205" t="s">
        <v>311</v>
      </c>
      <c r="G15495" s="205" t="s">
        <v>284</v>
      </c>
      <c r="H15495" s="207" t="s">
        <v>322</v>
      </c>
      <c r="I15495" s="207" t="s">
        <v>265</v>
      </c>
      <c r="J15495" s="207">
        <v>-380</v>
      </c>
      <c r="K15495" s="79" t="str">
        <f>IFERROR(IFERROR(VLOOKUP(I15495,'DE-PARA'!B:D,3,0),VLOOKUP(I15495,'DE-PARA'!C:D,2,0)),"NÃO ENCONTRADO")</f>
        <v>Despesas com Viagens</v>
      </c>
      <c r="L15495" s="56" t="str">
        <f>VLOOKUP(K15495,'Base -Receita-Despesa'!$B:$AS,1,FALSE)</f>
        <v>Despesas com Viagens</v>
      </c>
    </row>
    <row r="15496" spans="1:12" x14ac:dyDescent="0.3">
      <c r="A15496" s="286" t="str">
        <f t="shared" si="484"/>
        <v>2020</v>
      </c>
      <c r="B15496" s="205" t="s">
        <v>679</v>
      </c>
      <c r="C15496" s="205" t="s">
        <v>680</v>
      </c>
      <c r="D15496" s="72" t="str">
        <f t="shared" si="485"/>
        <v>jan/2020</v>
      </c>
      <c r="E15496" s="206">
        <v>43861</v>
      </c>
      <c r="F15496" s="205" t="s">
        <v>311</v>
      </c>
      <c r="G15496" s="205" t="s">
        <v>284</v>
      </c>
      <c r="H15496" s="207" t="s">
        <v>322</v>
      </c>
      <c r="I15496" s="207" t="s">
        <v>265</v>
      </c>
      <c r="J15496" s="207">
        <v>-147</v>
      </c>
      <c r="K15496" s="79" t="str">
        <f>IFERROR(IFERROR(VLOOKUP(I15496,'DE-PARA'!B:D,3,0),VLOOKUP(I15496,'DE-PARA'!C:D,2,0)),"NÃO ENCONTRADO")</f>
        <v>Despesas com Viagens</v>
      </c>
      <c r="L15496" s="56" t="str">
        <f>VLOOKUP(K15496,'Base -Receita-Despesa'!$B:$AS,1,FALSE)</f>
        <v>Despesas com Viagens</v>
      </c>
    </row>
    <row r="15497" spans="1:12" x14ac:dyDescent="0.3">
      <c r="A15497" s="286" t="str">
        <f t="shared" si="484"/>
        <v>2020</v>
      </c>
      <c r="B15497" s="205" t="s">
        <v>679</v>
      </c>
      <c r="C15497" s="205" t="s">
        <v>680</v>
      </c>
      <c r="D15497" s="72" t="str">
        <f t="shared" si="485"/>
        <v>jan/2020</v>
      </c>
      <c r="E15497" s="206">
        <v>43861</v>
      </c>
      <c r="F15497" s="205" t="s">
        <v>209</v>
      </c>
      <c r="G15497" s="205" t="s">
        <v>284</v>
      </c>
      <c r="H15497" s="207" t="s">
        <v>295</v>
      </c>
      <c r="I15497" s="207" t="s">
        <v>130</v>
      </c>
      <c r="J15497" s="207">
        <v>-9.5</v>
      </c>
      <c r="K15497" s="79" t="str">
        <f>IFERROR(IFERROR(VLOOKUP(I15497,'DE-PARA'!B:D,3,0),VLOOKUP(I15497,'DE-PARA'!C:D,2,0)),"NÃO ENCONTRADO")</f>
        <v>Outras Saídas</v>
      </c>
      <c r="L15497" s="56" t="str">
        <f>VLOOKUP(K15497,'Base -Receita-Despesa'!$B:$AS,1,FALSE)</f>
        <v>Outras Saídas</v>
      </c>
    </row>
    <row r="15498" spans="1:12" x14ac:dyDescent="0.3">
      <c r="A15498" s="286" t="str">
        <f t="shared" si="484"/>
        <v>2020</v>
      </c>
      <c r="B15498" s="205" t="s">
        <v>679</v>
      </c>
      <c r="C15498" s="205" t="s">
        <v>680</v>
      </c>
      <c r="D15498" s="72" t="str">
        <f t="shared" si="485"/>
        <v>jan/2020</v>
      </c>
      <c r="E15498" s="206">
        <v>43861</v>
      </c>
      <c r="F15498" s="205" t="s">
        <v>209</v>
      </c>
      <c r="G15498" s="205" t="s">
        <v>284</v>
      </c>
      <c r="H15498" s="207" t="s">
        <v>295</v>
      </c>
      <c r="I15498" s="207" t="s">
        <v>130</v>
      </c>
      <c r="J15498" s="207">
        <v>-9.5</v>
      </c>
      <c r="K15498" s="79" t="str">
        <f>IFERROR(IFERROR(VLOOKUP(I15498,'DE-PARA'!B:D,3,0),VLOOKUP(I15498,'DE-PARA'!C:D,2,0)),"NÃO ENCONTRADO")</f>
        <v>Outras Saídas</v>
      </c>
      <c r="L15498" s="56" t="str">
        <f>VLOOKUP(K15498,'Base -Receita-Despesa'!$B:$AS,1,FALSE)</f>
        <v>Outras Saídas</v>
      </c>
    </row>
    <row r="15499" spans="1:12" x14ac:dyDescent="0.3">
      <c r="A15499" s="286" t="str">
        <f t="shared" si="484"/>
        <v>2020</v>
      </c>
      <c r="B15499" s="205" t="s">
        <v>679</v>
      </c>
      <c r="C15499" s="205" t="s">
        <v>680</v>
      </c>
      <c r="D15499" s="72" t="str">
        <f t="shared" si="485"/>
        <v>jan/2020</v>
      </c>
      <c r="E15499" s="206">
        <v>43861</v>
      </c>
      <c r="F15499" s="205" t="s">
        <v>127</v>
      </c>
      <c r="G15499" s="205" t="s">
        <v>284</v>
      </c>
      <c r="H15499" s="207" t="s">
        <v>716</v>
      </c>
      <c r="I15499" s="207" t="s">
        <v>128</v>
      </c>
      <c r="J15499" s="208">
        <v>-2499.04</v>
      </c>
      <c r="K15499" s="79" t="str">
        <f>IFERROR(IFERROR(VLOOKUP(I15499,'DE-PARA'!B:D,3,0),VLOOKUP(I15499,'DE-PARA'!C:D,2,0)),"NÃO ENCONTRADO")</f>
        <v>Pessoal</v>
      </c>
      <c r="L15499" s="56" t="str">
        <f>VLOOKUP(K15499,'Base -Receita-Despesa'!$B:$AS,1,FALSE)</f>
        <v>Pessoal</v>
      </c>
    </row>
    <row r="15500" spans="1:12" x14ac:dyDescent="0.3">
      <c r="A15500" s="286" t="str">
        <f t="shared" si="484"/>
        <v>2020</v>
      </c>
      <c r="B15500" s="205" t="s">
        <v>679</v>
      </c>
      <c r="C15500" s="205" t="s">
        <v>680</v>
      </c>
      <c r="D15500" s="72" t="str">
        <f t="shared" si="485"/>
        <v>jan/2020</v>
      </c>
      <c r="E15500" s="206">
        <v>43861</v>
      </c>
      <c r="F15500" s="205" t="s">
        <v>127</v>
      </c>
      <c r="G15500" s="205" t="s">
        <v>284</v>
      </c>
      <c r="H15500" s="207" t="s">
        <v>2657</v>
      </c>
      <c r="I15500" s="207" t="s">
        <v>128</v>
      </c>
      <c r="J15500" s="208">
        <v>-2310.1</v>
      </c>
      <c r="K15500" s="79" t="str">
        <f>IFERROR(IFERROR(VLOOKUP(I15500,'DE-PARA'!B:D,3,0),VLOOKUP(I15500,'DE-PARA'!C:D,2,0)),"NÃO ENCONTRADO")</f>
        <v>Pessoal</v>
      </c>
      <c r="L15500" s="56" t="str">
        <f>VLOOKUP(K15500,'Base -Receita-Despesa'!$B:$AS,1,FALSE)</f>
        <v>Pessoal</v>
      </c>
    </row>
    <row r="15501" spans="1:12" x14ac:dyDescent="0.3">
      <c r="A15501" s="286" t="str">
        <f t="shared" si="484"/>
        <v>2020</v>
      </c>
      <c r="B15501" s="205" t="s">
        <v>679</v>
      </c>
      <c r="C15501" s="205" t="s">
        <v>680</v>
      </c>
      <c r="D15501" s="72" t="str">
        <f t="shared" si="485"/>
        <v>jan/2020</v>
      </c>
      <c r="E15501" s="206">
        <v>43861</v>
      </c>
      <c r="F15501" s="205" t="s">
        <v>127</v>
      </c>
      <c r="G15501" s="205" t="s">
        <v>284</v>
      </c>
      <c r="H15501" s="207" t="s">
        <v>858</v>
      </c>
      <c r="I15501" s="207" t="s">
        <v>128</v>
      </c>
      <c r="J15501" s="208">
        <v>-2891.68</v>
      </c>
      <c r="K15501" s="79" t="str">
        <f>IFERROR(IFERROR(VLOOKUP(I15501,'DE-PARA'!B:D,3,0),VLOOKUP(I15501,'DE-PARA'!C:D,2,0)),"NÃO ENCONTRADO")</f>
        <v>Pessoal</v>
      </c>
      <c r="L15501" s="56" t="str">
        <f>VLOOKUP(K15501,'Base -Receita-Despesa'!$B:$AS,1,FALSE)</f>
        <v>Pessoal</v>
      </c>
    </row>
    <row r="15502" spans="1:12" x14ac:dyDescent="0.3">
      <c r="A15502" s="286" t="str">
        <f t="shared" si="484"/>
        <v>2020</v>
      </c>
      <c r="B15502" s="205" t="s">
        <v>679</v>
      </c>
      <c r="C15502" s="205" t="s">
        <v>680</v>
      </c>
      <c r="D15502" s="72" t="str">
        <f t="shared" si="485"/>
        <v>jan/2020</v>
      </c>
      <c r="E15502" s="206">
        <v>43861</v>
      </c>
      <c r="F15502" s="205" t="s">
        <v>127</v>
      </c>
      <c r="G15502" s="205" t="s">
        <v>284</v>
      </c>
      <c r="H15502" s="207" t="s">
        <v>833</v>
      </c>
      <c r="I15502" s="207" t="s">
        <v>128</v>
      </c>
      <c r="J15502" s="208">
        <v>-1553.77</v>
      </c>
      <c r="K15502" s="79" t="str">
        <f>IFERROR(IFERROR(VLOOKUP(I15502,'DE-PARA'!B:D,3,0),VLOOKUP(I15502,'DE-PARA'!C:D,2,0)),"NÃO ENCONTRADO")</f>
        <v>Pessoal</v>
      </c>
      <c r="L15502" s="56" t="str">
        <f>VLOOKUP(K15502,'Base -Receita-Despesa'!$B:$AS,1,FALSE)</f>
        <v>Pessoal</v>
      </c>
    </row>
    <row r="15503" spans="1:12" x14ac:dyDescent="0.3">
      <c r="A15503" s="286" t="str">
        <f t="shared" si="484"/>
        <v>2020</v>
      </c>
      <c r="B15503" s="205" t="s">
        <v>679</v>
      </c>
      <c r="C15503" s="205" t="s">
        <v>680</v>
      </c>
      <c r="D15503" s="72" t="str">
        <f t="shared" si="485"/>
        <v>jan/2020</v>
      </c>
      <c r="E15503" s="206">
        <v>43861</v>
      </c>
      <c r="F15503" s="205" t="s">
        <v>127</v>
      </c>
      <c r="G15503" s="205" t="s">
        <v>284</v>
      </c>
      <c r="H15503" s="207" t="s">
        <v>1256</v>
      </c>
      <c r="I15503" s="207" t="s">
        <v>128</v>
      </c>
      <c r="J15503" s="208">
        <v>-1012.07</v>
      </c>
      <c r="K15503" s="79" t="str">
        <f>IFERROR(IFERROR(VLOOKUP(I15503,'DE-PARA'!B:D,3,0),VLOOKUP(I15503,'DE-PARA'!C:D,2,0)),"NÃO ENCONTRADO")</f>
        <v>Pessoal</v>
      </c>
      <c r="L15503" s="56" t="str">
        <f>VLOOKUP(K15503,'Base -Receita-Despesa'!$B:$AS,1,FALSE)</f>
        <v>Pessoal</v>
      </c>
    </row>
    <row r="15504" spans="1:12" x14ac:dyDescent="0.3">
      <c r="A15504" s="286" t="str">
        <f t="shared" si="484"/>
        <v>2020</v>
      </c>
      <c r="B15504" s="205" t="s">
        <v>679</v>
      </c>
      <c r="C15504" s="205" t="s">
        <v>680</v>
      </c>
      <c r="D15504" s="72" t="str">
        <f t="shared" si="485"/>
        <v>jan/2020</v>
      </c>
      <c r="E15504" s="206">
        <v>43861</v>
      </c>
      <c r="F15504" s="205" t="s">
        <v>127</v>
      </c>
      <c r="G15504" s="205" t="s">
        <v>284</v>
      </c>
      <c r="H15504" s="207" t="s">
        <v>2658</v>
      </c>
      <c r="I15504" s="207" t="s">
        <v>128</v>
      </c>
      <c r="J15504" s="208">
        <v>-5000.58</v>
      </c>
      <c r="K15504" s="79" t="str">
        <f>IFERROR(IFERROR(VLOOKUP(I15504,'DE-PARA'!B:D,3,0),VLOOKUP(I15504,'DE-PARA'!C:D,2,0)),"NÃO ENCONTRADO")</f>
        <v>Pessoal</v>
      </c>
      <c r="L15504" s="56" t="str">
        <f>VLOOKUP(K15504,'Base -Receita-Despesa'!$B:$AS,1,FALSE)</f>
        <v>Pessoal</v>
      </c>
    </row>
    <row r="15505" spans="1:12" x14ac:dyDescent="0.3">
      <c r="A15505" s="286" t="str">
        <f t="shared" si="484"/>
        <v>2020</v>
      </c>
      <c r="B15505" s="205" t="s">
        <v>679</v>
      </c>
      <c r="C15505" s="205" t="s">
        <v>680</v>
      </c>
      <c r="D15505" s="72" t="str">
        <f t="shared" si="485"/>
        <v>jan/2020</v>
      </c>
      <c r="E15505" s="206">
        <v>43861</v>
      </c>
      <c r="F15505" s="205" t="s">
        <v>127</v>
      </c>
      <c r="G15505" s="205" t="s">
        <v>284</v>
      </c>
      <c r="H15505" s="207" t="s">
        <v>926</v>
      </c>
      <c r="I15505" s="207" t="s">
        <v>128</v>
      </c>
      <c r="J15505" s="208">
        <v>-2718.2</v>
      </c>
      <c r="K15505" s="79" t="str">
        <f>IFERROR(IFERROR(VLOOKUP(I15505,'DE-PARA'!B:D,3,0),VLOOKUP(I15505,'DE-PARA'!C:D,2,0)),"NÃO ENCONTRADO")</f>
        <v>Pessoal</v>
      </c>
      <c r="L15505" s="56" t="str">
        <f>VLOOKUP(K15505,'Base -Receita-Despesa'!$B:$AS,1,FALSE)</f>
        <v>Pessoal</v>
      </c>
    </row>
    <row r="15506" spans="1:12" x14ac:dyDescent="0.3">
      <c r="A15506" s="286" t="str">
        <f t="shared" si="484"/>
        <v>2020</v>
      </c>
      <c r="B15506" s="205" t="s">
        <v>679</v>
      </c>
      <c r="C15506" s="205" t="s">
        <v>680</v>
      </c>
      <c r="D15506" s="72" t="str">
        <f t="shared" si="485"/>
        <v>jan/2020</v>
      </c>
      <c r="E15506" s="206">
        <v>43861</v>
      </c>
      <c r="F15506" s="205" t="s">
        <v>127</v>
      </c>
      <c r="G15506" s="205" t="s">
        <v>284</v>
      </c>
      <c r="H15506" s="207" t="s">
        <v>2659</v>
      </c>
      <c r="I15506" s="207" t="s">
        <v>128</v>
      </c>
      <c r="J15506" s="208">
        <v>-2738.58</v>
      </c>
      <c r="K15506" s="79" t="str">
        <f>IFERROR(IFERROR(VLOOKUP(I15506,'DE-PARA'!B:D,3,0),VLOOKUP(I15506,'DE-PARA'!C:D,2,0)),"NÃO ENCONTRADO")</f>
        <v>Pessoal</v>
      </c>
      <c r="L15506" s="56" t="str">
        <f>VLOOKUP(K15506,'Base -Receita-Despesa'!$B:$AS,1,FALSE)</f>
        <v>Pessoal</v>
      </c>
    </row>
    <row r="15507" spans="1:12" x14ac:dyDescent="0.3">
      <c r="A15507" s="286" t="str">
        <f t="shared" si="484"/>
        <v>2020</v>
      </c>
      <c r="B15507" s="205" t="s">
        <v>679</v>
      </c>
      <c r="C15507" s="205" t="s">
        <v>680</v>
      </c>
      <c r="D15507" s="72" t="str">
        <f t="shared" si="485"/>
        <v>jan/2020</v>
      </c>
      <c r="E15507" s="206">
        <v>43861</v>
      </c>
      <c r="F15507" s="205" t="s">
        <v>127</v>
      </c>
      <c r="G15507" s="205" t="s">
        <v>284</v>
      </c>
      <c r="H15507" s="207" t="s">
        <v>741</v>
      </c>
      <c r="I15507" s="207" t="s">
        <v>128</v>
      </c>
      <c r="J15507" s="208">
        <v>-2842.2</v>
      </c>
      <c r="K15507" s="79" t="str">
        <f>IFERROR(IFERROR(VLOOKUP(I15507,'DE-PARA'!B:D,3,0),VLOOKUP(I15507,'DE-PARA'!C:D,2,0)),"NÃO ENCONTRADO")</f>
        <v>Pessoal</v>
      </c>
      <c r="L15507" s="56" t="str">
        <f>VLOOKUP(K15507,'Base -Receita-Despesa'!$B:$AS,1,FALSE)</f>
        <v>Pessoal</v>
      </c>
    </row>
    <row r="15508" spans="1:12" x14ac:dyDescent="0.3">
      <c r="A15508" s="286" t="str">
        <f t="shared" si="484"/>
        <v>2020</v>
      </c>
      <c r="B15508" s="205" t="s">
        <v>679</v>
      </c>
      <c r="C15508" s="205" t="s">
        <v>680</v>
      </c>
      <c r="D15508" s="72" t="str">
        <f t="shared" si="485"/>
        <v>jan/2020</v>
      </c>
      <c r="E15508" s="206">
        <v>43861</v>
      </c>
      <c r="F15508" s="205" t="s">
        <v>127</v>
      </c>
      <c r="G15508" s="205" t="s">
        <v>284</v>
      </c>
      <c r="H15508" s="207" t="s">
        <v>700</v>
      </c>
      <c r="I15508" s="207" t="s">
        <v>128</v>
      </c>
      <c r="J15508" s="208">
        <v>-3475.96</v>
      </c>
      <c r="K15508" s="79" t="str">
        <f>IFERROR(IFERROR(VLOOKUP(I15508,'DE-PARA'!B:D,3,0),VLOOKUP(I15508,'DE-PARA'!C:D,2,0)),"NÃO ENCONTRADO")</f>
        <v>Pessoal</v>
      </c>
      <c r="L15508" s="56" t="str">
        <f>VLOOKUP(K15508,'Base -Receita-Despesa'!$B:$AS,1,FALSE)</f>
        <v>Pessoal</v>
      </c>
    </row>
    <row r="15509" spans="1:12" x14ac:dyDescent="0.3">
      <c r="A15509" s="286" t="str">
        <f t="shared" si="484"/>
        <v>2020</v>
      </c>
      <c r="B15509" s="205" t="s">
        <v>679</v>
      </c>
      <c r="C15509" s="205" t="s">
        <v>680</v>
      </c>
      <c r="D15509" s="72" t="str">
        <f t="shared" si="485"/>
        <v>jan/2020</v>
      </c>
      <c r="E15509" s="206">
        <v>43861</v>
      </c>
      <c r="F15509" s="205" t="s">
        <v>127</v>
      </c>
      <c r="G15509" s="205" t="s">
        <v>284</v>
      </c>
      <c r="H15509" s="207" t="s">
        <v>947</v>
      </c>
      <c r="I15509" s="207" t="s">
        <v>128</v>
      </c>
      <c r="J15509" s="208">
        <v>-2742.04</v>
      </c>
      <c r="K15509" s="79" t="str">
        <f>IFERROR(IFERROR(VLOOKUP(I15509,'DE-PARA'!B:D,3,0),VLOOKUP(I15509,'DE-PARA'!C:D,2,0)),"NÃO ENCONTRADO")</f>
        <v>Pessoal</v>
      </c>
      <c r="L15509" s="56" t="str">
        <f>VLOOKUP(K15509,'Base -Receita-Despesa'!$B:$AS,1,FALSE)</f>
        <v>Pessoal</v>
      </c>
    </row>
    <row r="15510" spans="1:12" x14ac:dyDescent="0.3">
      <c r="A15510" s="286" t="str">
        <f t="shared" si="484"/>
        <v>2020</v>
      </c>
      <c r="B15510" s="205" t="s">
        <v>679</v>
      </c>
      <c r="C15510" s="205" t="s">
        <v>680</v>
      </c>
      <c r="D15510" s="72" t="str">
        <f t="shared" si="485"/>
        <v>jan/2020</v>
      </c>
      <c r="E15510" s="206">
        <v>43861</v>
      </c>
      <c r="F15510" s="205" t="s">
        <v>127</v>
      </c>
      <c r="G15510" s="205" t="s">
        <v>284</v>
      </c>
      <c r="H15510" s="207" t="s">
        <v>846</v>
      </c>
      <c r="I15510" s="207" t="s">
        <v>128</v>
      </c>
      <c r="J15510" s="208">
        <v>-1288.24</v>
      </c>
      <c r="K15510" s="79" t="str">
        <f>IFERROR(IFERROR(VLOOKUP(I15510,'DE-PARA'!B:D,3,0),VLOOKUP(I15510,'DE-PARA'!C:D,2,0)),"NÃO ENCONTRADO")</f>
        <v>Pessoal</v>
      </c>
      <c r="L15510" s="56" t="str">
        <f>VLOOKUP(K15510,'Base -Receita-Despesa'!$B:$AS,1,FALSE)</f>
        <v>Pessoal</v>
      </c>
    </row>
    <row r="15511" spans="1:12" x14ac:dyDescent="0.3">
      <c r="A15511" s="286" t="str">
        <f t="shared" si="484"/>
        <v>2020</v>
      </c>
      <c r="B15511" s="205" t="s">
        <v>679</v>
      </c>
      <c r="C15511" s="205" t="s">
        <v>680</v>
      </c>
      <c r="D15511" s="72" t="str">
        <f t="shared" si="485"/>
        <v>jan/2020</v>
      </c>
      <c r="E15511" s="206">
        <v>43861</v>
      </c>
      <c r="F15511" s="205" t="s">
        <v>127</v>
      </c>
      <c r="G15511" s="205" t="s">
        <v>284</v>
      </c>
      <c r="H15511" s="207" t="s">
        <v>795</v>
      </c>
      <c r="I15511" s="207" t="s">
        <v>128</v>
      </c>
      <c r="J15511" s="208">
        <v>-2389.9</v>
      </c>
      <c r="K15511" s="79" t="str">
        <f>IFERROR(IFERROR(VLOOKUP(I15511,'DE-PARA'!B:D,3,0),VLOOKUP(I15511,'DE-PARA'!C:D,2,0)),"NÃO ENCONTRADO")</f>
        <v>Pessoal</v>
      </c>
      <c r="L15511" s="56" t="str">
        <f>VLOOKUP(K15511,'Base -Receita-Despesa'!$B:$AS,1,FALSE)</f>
        <v>Pessoal</v>
      </c>
    </row>
    <row r="15512" spans="1:12" x14ac:dyDescent="0.3">
      <c r="A15512" s="286" t="str">
        <f t="shared" si="484"/>
        <v>2020</v>
      </c>
      <c r="B15512" s="205" t="s">
        <v>679</v>
      </c>
      <c r="C15512" s="205" t="s">
        <v>680</v>
      </c>
      <c r="D15512" s="72" t="str">
        <f t="shared" si="485"/>
        <v>jan/2020</v>
      </c>
      <c r="E15512" s="206">
        <v>43861</v>
      </c>
      <c r="F15512" s="205" t="s">
        <v>127</v>
      </c>
      <c r="G15512" s="205" t="s">
        <v>284</v>
      </c>
      <c r="H15512" s="207" t="s">
        <v>771</v>
      </c>
      <c r="I15512" s="207" t="s">
        <v>128</v>
      </c>
      <c r="J15512" s="208">
        <v>-2506.7399999999998</v>
      </c>
      <c r="K15512" s="79" t="str">
        <f>IFERROR(IFERROR(VLOOKUP(I15512,'DE-PARA'!B:D,3,0),VLOOKUP(I15512,'DE-PARA'!C:D,2,0)),"NÃO ENCONTRADO")</f>
        <v>Pessoal</v>
      </c>
      <c r="L15512" s="56" t="str">
        <f>VLOOKUP(K15512,'Base -Receita-Despesa'!$B:$AS,1,FALSE)</f>
        <v>Pessoal</v>
      </c>
    </row>
    <row r="15513" spans="1:12" x14ac:dyDescent="0.3">
      <c r="A15513" s="286" t="str">
        <f t="shared" si="484"/>
        <v>2020</v>
      </c>
      <c r="B15513" s="205" t="s">
        <v>679</v>
      </c>
      <c r="C15513" s="205" t="s">
        <v>680</v>
      </c>
      <c r="D15513" s="72" t="str">
        <f t="shared" si="485"/>
        <v>jan/2020</v>
      </c>
      <c r="E15513" s="206">
        <v>43861</v>
      </c>
      <c r="F15513" s="205" t="s">
        <v>127</v>
      </c>
      <c r="G15513" s="205" t="s">
        <v>284</v>
      </c>
      <c r="H15513" s="207" t="s">
        <v>724</v>
      </c>
      <c r="I15513" s="207" t="s">
        <v>128</v>
      </c>
      <c r="J15513" s="208">
        <v>-3589.82</v>
      </c>
      <c r="K15513" s="79" t="str">
        <f>IFERROR(IFERROR(VLOOKUP(I15513,'DE-PARA'!B:D,3,0),VLOOKUP(I15513,'DE-PARA'!C:D,2,0)),"NÃO ENCONTRADO")</f>
        <v>Pessoal</v>
      </c>
      <c r="L15513" s="56" t="str">
        <f>VLOOKUP(K15513,'Base -Receita-Despesa'!$B:$AS,1,FALSE)</f>
        <v>Pessoal</v>
      </c>
    </row>
    <row r="15514" spans="1:12" x14ac:dyDescent="0.3">
      <c r="A15514" s="286" t="str">
        <f t="shared" si="484"/>
        <v>2020</v>
      </c>
      <c r="B15514" s="205" t="s">
        <v>679</v>
      </c>
      <c r="C15514" s="205" t="s">
        <v>680</v>
      </c>
      <c r="D15514" s="72" t="str">
        <f t="shared" si="485"/>
        <v>jan/2020</v>
      </c>
      <c r="E15514" s="206">
        <v>43861</v>
      </c>
      <c r="F15514" s="205" t="s">
        <v>127</v>
      </c>
      <c r="G15514" s="205" t="s">
        <v>284</v>
      </c>
      <c r="H15514" s="207" t="s">
        <v>2660</v>
      </c>
      <c r="I15514" s="207" t="s">
        <v>128</v>
      </c>
      <c r="J15514" s="208">
        <v>-1629.48</v>
      </c>
      <c r="K15514" s="79" t="str">
        <f>IFERROR(IFERROR(VLOOKUP(I15514,'DE-PARA'!B:D,3,0),VLOOKUP(I15514,'DE-PARA'!C:D,2,0)),"NÃO ENCONTRADO")</f>
        <v>Pessoal</v>
      </c>
      <c r="L15514" s="56" t="str">
        <f>VLOOKUP(K15514,'Base -Receita-Despesa'!$B:$AS,1,FALSE)</f>
        <v>Pessoal</v>
      </c>
    </row>
    <row r="15515" spans="1:12" x14ac:dyDescent="0.3">
      <c r="A15515" s="286" t="str">
        <f t="shared" si="484"/>
        <v>2020</v>
      </c>
      <c r="B15515" s="205" t="s">
        <v>679</v>
      </c>
      <c r="C15515" s="205" t="s">
        <v>680</v>
      </c>
      <c r="D15515" s="72" t="str">
        <f t="shared" si="485"/>
        <v>jan/2020</v>
      </c>
      <c r="E15515" s="206">
        <v>43861</v>
      </c>
      <c r="F15515" s="205" t="s">
        <v>127</v>
      </c>
      <c r="G15515" s="205" t="s">
        <v>284</v>
      </c>
      <c r="H15515" s="207" t="s">
        <v>850</v>
      </c>
      <c r="I15515" s="207" t="s">
        <v>128</v>
      </c>
      <c r="J15515" s="208">
        <v>-1580.39</v>
      </c>
      <c r="K15515" s="79" t="str">
        <f>IFERROR(IFERROR(VLOOKUP(I15515,'DE-PARA'!B:D,3,0),VLOOKUP(I15515,'DE-PARA'!C:D,2,0)),"NÃO ENCONTRADO")</f>
        <v>Pessoal</v>
      </c>
      <c r="L15515" s="56" t="str">
        <f>VLOOKUP(K15515,'Base -Receita-Despesa'!$B:$AS,1,FALSE)</f>
        <v>Pessoal</v>
      </c>
    </row>
    <row r="15516" spans="1:12" x14ac:dyDescent="0.3">
      <c r="A15516" s="286" t="str">
        <f t="shared" si="484"/>
        <v>2020</v>
      </c>
      <c r="B15516" s="205" t="s">
        <v>681</v>
      </c>
      <c r="C15516" s="205" t="s">
        <v>680</v>
      </c>
      <c r="D15516" s="72" t="str">
        <f t="shared" si="485"/>
        <v>jan/2020</v>
      </c>
      <c r="E15516" s="206">
        <v>43861</v>
      </c>
      <c r="F15516" s="205" t="s">
        <v>170</v>
      </c>
      <c r="G15516" s="205" t="s">
        <v>284</v>
      </c>
      <c r="H15516" s="207" t="s">
        <v>2661</v>
      </c>
      <c r="I15516" s="207" t="s">
        <v>227</v>
      </c>
      <c r="J15516" s="207">
        <v>25.31</v>
      </c>
      <c r="K15516" s="79" t="str">
        <f>IFERROR(IFERROR(VLOOKUP(I15516,'DE-PARA'!B:D,3,0),VLOOKUP(I15516,'DE-PARA'!C:D,2,0)),"NÃO ENCONTRADO")</f>
        <v>Rendimentos sobre Aplicações Financeiras</v>
      </c>
      <c r="L15516" s="56" t="str">
        <f>VLOOKUP(K15516,'Base -Receita-Despesa'!$B:$AS,1,FALSE)</f>
        <v>Rendimentos sobre Aplicações Financeiras</v>
      </c>
    </row>
    <row r="15517" spans="1:12" x14ac:dyDescent="0.3">
      <c r="A15517" s="286" t="str">
        <f t="shared" si="484"/>
        <v>2020</v>
      </c>
      <c r="B15517" s="205" t="s">
        <v>679</v>
      </c>
      <c r="C15517" s="205" t="s">
        <v>680</v>
      </c>
      <c r="D15517" s="72" t="str">
        <f t="shared" si="485"/>
        <v>jan/2020</v>
      </c>
      <c r="E15517" s="206">
        <v>43861</v>
      </c>
      <c r="F15517" s="205" t="s">
        <v>170</v>
      </c>
      <c r="G15517" s="205" t="s">
        <v>284</v>
      </c>
      <c r="H15517" s="207" t="s">
        <v>2661</v>
      </c>
      <c r="I15517" s="207" t="s">
        <v>227</v>
      </c>
      <c r="J15517" s="207">
        <v>-52.04</v>
      </c>
      <c r="K15517" s="79" t="str">
        <f>IFERROR(IFERROR(VLOOKUP(I15517,'DE-PARA'!B:D,3,0),VLOOKUP(I15517,'DE-PARA'!C:D,2,0)),"NÃO ENCONTRADO")</f>
        <v>Rendimentos sobre Aplicações Financeiras</v>
      </c>
      <c r="L15517" s="56" t="str">
        <f>VLOOKUP(K15517,'Base -Receita-Despesa'!$B:$AS,1,FALSE)</f>
        <v>Rendimentos sobre Aplicações Financeiras</v>
      </c>
    </row>
    <row r="15518" spans="1:12" x14ac:dyDescent="0.3">
      <c r="A15518" s="286" t="str">
        <f t="shared" si="484"/>
        <v>2020</v>
      </c>
      <c r="B15518" s="205" t="s">
        <v>679</v>
      </c>
      <c r="C15518" s="205" t="s">
        <v>680</v>
      </c>
      <c r="D15518" s="72" t="str">
        <f t="shared" si="485"/>
        <v>fev/2020</v>
      </c>
      <c r="E15518" s="206">
        <v>43864</v>
      </c>
      <c r="F15518" s="205" t="s">
        <v>131</v>
      </c>
      <c r="G15518" s="205" t="s">
        <v>284</v>
      </c>
      <c r="H15518" s="207" t="s">
        <v>2662</v>
      </c>
      <c r="I15518" s="207" t="s">
        <v>132</v>
      </c>
      <c r="J15518" s="207">
        <v>-816.91</v>
      </c>
      <c r="K15518" s="79" t="str">
        <f>IFERROR(IFERROR(VLOOKUP(I15518,'DE-PARA'!B:D,3,0),VLOOKUP(I15518,'DE-PARA'!C:D,2,0)),"NÃO ENCONTRADO")</f>
        <v>Pessoal</v>
      </c>
      <c r="L15518" s="56" t="str">
        <f>VLOOKUP(K15518,'Base -Receita-Despesa'!$B:$AS,1,FALSE)</f>
        <v>Pessoal</v>
      </c>
    </row>
    <row r="15519" spans="1:12" x14ac:dyDescent="0.3">
      <c r="A15519" s="286" t="str">
        <f t="shared" si="484"/>
        <v>2020</v>
      </c>
      <c r="B15519" s="205" t="s">
        <v>679</v>
      </c>
      <c r="C15519" s="205" t="s">
        <v>680</v>
      </c>
      <c r="D15519" s="72" t="str">
        <f t="shared" si="485"/>
        <v>fev/2020</v>
      </c>
      <c r="E15519" s="206">
        <v>43864</v>
      </c>
      <c r="F15519" s="205" t="s">
        <v>131</v>
      </c>
      <c r="G15519" s="205" t="s">
        <v>284</v>
      </c>
      <c r="H15519" s="207" t="s">
        <v>2642</v>
      </c>
      <c r="I15519" s="207" t="s">
        <v>132</v>
      </c>
      <c r="J15519" s="207">
        <v>-994.38</v>
      </c>
      <c r="K15519" s="79" t="str">
        <f>IFERROR(IFERROR(VLOOKUP(I15519,'DE-PARA'!B:D,3,0),VLOOKUP(I15519,'DE-PARA'!C:D,2,0)),"NÃO ENCONTRADO")</f>
        <v>Pessoal</v>
      </c>
      <c r="L15519" s="56" t="str">
        <f>VLOOKUP(K15519,'Base -Receita-Despesa'!$B:$AS,1,FALSE)</f>
        <v>Pessoal</v>
      </c>
    </row>
    <row r="15520" spans="1:12" x14ac:dyDescent="0.3">
      <c r="A15520" s="286" t="str">
        <f t="shared" si="484"/>
        <v>2020</v>
      </c>
      <c r="B15520" s="205" t="s">
        <v>679</v>
      </c>
      <c r="C15520" s="205" t="s">
        <v>680</v>
      </c>
      <c r="D15520" s="72" t="str">
        <f t="shared" si="485"/>
        <v>fev/2020</v>
      </c>
      <c r="E15520" s="206">
        <v>43864</v>
      </c>
      <c r="F15520" s="205" t="s">
        <v>131</v>
      </c>
      <c r="G15520" s="205" t="s">
        <v>284</v>
      </c>
      <c r="H15520" s="207" t="s">
        <v>2663</v>
      </c>
      <c r="I15520" s="207" t="s">
        <v>132</v>
      </c>
      <c r="J15520" s="208">
        <v>-1750.06</v>
      </c>
      <c r="K15520" s="79" t="str">
        <f>IFERROR(IFERROR(VLOOKUP(I15520,'DE-PARA'!B:D,3,0),VLOOKUP(I15520,'DE-PARA'!C:D,2,0)),"NÃO ENCONTRADO")</f>
        <v>Pessoal</v>
      </c>
      <c r="L15520" s="56" t="str">
        <f>VLOOKUP(K15520,'Base -Receita-Despesa'!$B:$AS,1,FALSE)</f>
        <v>Pessoal</v>
      </c>
    </row>
    <row r="15521" spans="1:12" x14ac:dyDescent="0.3">
      <c r="A15521" s="286" t="str">
        <f t="shared" si="484"/>
        <v>2020</v>
      </c>
      <c r="B15521" s="205" t="s">
        <v>679</v>
      </c>
      <c r="C15521" s="205" t="s">
        <v>680</v>
      </c>
      <c r="D15521" s="72" t="str">
        <f t="shared" si="485"/>
        <v>fev/2020</v>
      </c>
      <c r="E15521" s="206">
        <v>43864</v>
      </c>
      <c r="F15521" s="205" t="s">
        <v>131</v>
      </c>
      <c r="G15521" s="205" t="s">
        <v>284</v>
      </c>
      <c r="H15521" s="207" t="s">
        <v>2664</v>
      </c>
      <c r="I15521" s="207" t="s">
        <v>132</v>
      </c>
      <c r="J15521" s="207">
        <v>-567.46</v>
      </c>
      <c r="K15521" s="79" t="str">
        <f>IFERROR(IFERROR(VLOOKUP(I15521,'DE-PARA'!B:D,3,0),VLOOKUP(I15521,'DE-PARA'!C:D,2,0)),"NÃO ENCONTRADO")</f>
        <v>Pessoal</v>
      </c>
      <c r="L15521" s="56" t="str">
        <f>VLOOKUP(K15521,'Base -Receita-Despesa'!$B:$AS,1,FALSE)</f>
        <v>Pessoal</v>
      </c>
    </row>
    <row r="15522" spans="1:12" x14ac:dyDescent="0.3">
      <c r="A15522" s="286" t="str">
        <f t="shared" si="484"/>
        <v>2020</v>
      </c>
      <c r="B15522" s="205" t="s">
        <v>679</v>
      </c>
      <c r="C15522" s="205" t="s">
        <v>680</v>
      </c>
      <c r="D15522" s="72" t="str">
        <f t="shared" si="485"/>
        <v>fev/2020</v>
      </c>
      <c r="E15522" s="206">
        <v>43864</v>
      </c>
      <c r="F15522" s="205" t="s">
        <v>131</v>
      </c>
      <c r="G15522" s="205" t="s">
        <v>284</v>
      </c>
      <c r="H15522" s="207" t="s">
        <v>2665</v>
      </c>
      <c r="I15522" s="207" t="s">
        <v>132</v>
      </c>
      <c r="J15522" s="208">
        <v>-2681.16</v>
      </c>
      <c r="K15522" s="79" t="str">
        <f>IFERROR(IFERROR(VLOOKUP(I15522,'DE-PARA'!B:D,3,0),VLOOKUP(I15522,'DE-PARA'!C:D,2,0)),"NÃO ENCONTRADO")</f>
        <v>Pessoal</v>
      </c>
      <c r="L15522" s="56" t="str">
        <f>VLOOKUP(K15522,'Base -Receita-Despesa'!$B:$AS,1,FALSE)</f>
        <v>Pessoal</v>
      </c>
    </row>
    <row r="15523" spans="1:12" x14ac:dyDescent="0.3">
      <c r="A15523" s="286" t="str">
        <f t="shared" si="484"/>
        <v>2020</v>
      </c>
      <c r="B15523" s="205" t="s">
        <v>679</v>
      </c>
      <c r="C15523" s="205" t="s">
        <v>680</v>
      </c>
      <c r="D15523" s="72" t="str">
        <f t="shared" si="485"/>
        <v>fev/2020</v>
      </c>
      <c r="E15523" s="206">
        <v>43864</v>
      </c>
      <c r="F15523" s="205" t="s">
        <v>131</v>
      </c>
      <c r="G15523" s="205" t="s">
        <v>284</v>
      </c>
      <c r="H15523" s="207" t="s">
        <v>1263</v>
      </c>
      <c r="I15523" s="207" t="s">
        <v>132</v>
      </c>
      <c r="J15523" s="208">
        <v>-1082.28</v>
      </c>
      <c r="K15523" s="79" t="str">
        <f>IFERROR(IFERROR(VLOOKUP(I15523,'DE-PARA'!B:D,3,0),VLOOKUP(I15523,'DE-PARA'!C:D,2,0)),"NÃO ENCONTRADO")</f>
        <v>Pessoal</v>
      </c>
      <c r="L15523" s="56" t="str">
        <f>VLOOKUP(K15523,'Base -Receita-Despesa'!$B:$AS,1,FALSE)</f>
        <v>Pessoal</v>
      </c>
    </row>
    <row r="15524" spans="1:12" x14ac:dyDescent="0.3">
      <c r="A15524" s="286" t="str">
        <f t="shared" si="484"/>
        <v>2020</v>
      </c>
      <c r="B15524" s="205" t="s">
        <v>679</v>
      </c>
      <c r="C15524" s="205" t="s">
        <v>680</v>
      </c>
      <c r="D15524" s="72" t="str">
        <f t="shared" si="485"/>
        <v>fev/2020</v>
      </c>
      <c r="E15524" s="206">
        <v>43864</v>
      </c>
      <c r="F15524" s="205" t="s">
        <v>200</v>
      </c>
      <c r="G15524" s="205" t="s">
        <v>284</v>
      </c>
      <c r="H15524" s="207" t="s">
        <v>291</v>
      </c>
      <c r="I15524" s="207" t="s">
        <v>226</v>
      </c>
      <c r="J15524" s="208">
        <v>-149022.51999999999</v>
      </c>
      <c r="K15524" s="79" t="str">
        <f>IFERROR(IFERROR(VLOOKUP(I15524,'DE-PARA'!B:D,3,0),VLOOKUP(I15524,'DE-PARA'!C:D,2,0)),"NÃO ENCONTRADO")</f>
        <v>Reembolso de Rateios(-)</v>
      </c>
      <c r="L15524" s="56" t="str">
        <f>VLOOKUP(K15524,'Base -Receita-Despesa'!$B:$AS,1,FALSE)</f>
        <v>Reembolso de Rateios(-)</v>
      </c>
    </row>
    <row r="15525" spans="1:12" x14ac:dyDescent="0.3">
      <c r="A15525" s="286" t="str">
        <f t="shared" si="484"/>
        <v>2020</v>
      </c>
      <c r="B15525" s="205" t="s">
        <v>679</v>
      </c>
      <c r="C15525" s="205" t="s">
        <v>680</v>
      </c>
      <c r="D15525" s="72" t="str">
        <f t="shared" si="485"/>
        <v>fev/2020</v>
      </c>
      <c r="E15525" s="206">
        <v>43864</v>
      </c>
      <c r="F15525" s="205" t="s">
        <v>131</v>
      </c>
      <c r="G15525" s="205" t="s">
        <v>284</v>
      </c>
      <c r="H15525" s="207" t="s">
        <v>2666</v>
      </c>
      <c r="I15525" s="207" t="s">
        <v>132</v>
      </c>
      <c r="J15525" s="208">
        <v>-533208.09</v>
      </c>
      <c r="K15525" s="79" t="str">
        <f>IFERROR(IFERROR(VLOOKUP(I15525,'DE-PARA'!B:D,3,0),VLOOKUP(I15525,'DE-PARA'!C:D,2,0)),"NÃO ENCONTRADO")</f>
        <v>Pessoal</v>
      </c>
      <c r="L15525" s="56" t="str">
        <f>VLOOKUP(K15525,'Base -Receita-Despesa'!$B:$AS,1,FALSE)</f>
        <v>Pessoal</v>
      </c>
    </row>
    <row r="15526" spans="1:12" x14ac:dyDescent="0.3">
      <c r="A15526" s="286" t="str">
        <f t="shared" si="484"/>
        <v>2020</v>
      </c>
      <c r="B15526" s="205" t="s">
        <v>679</v>
      </c>
      <c r="C15526" s="205" t="s">
        <v>680</v>
      </c>
      <c r="D15526" s="72" t="str">
        <f t="shared" si="485"/>
        <v>fev/2020</v>
      </c>
      <c r="E15526" s="206">
        <v>43864</v>
      </c>
      <c r="F15526" s="205" t="s">
        <v>513</v>
      </c>
      <c r="G15526" s="205" t="s">
        <v>284</v>
      </c>
      <c r="H15526" s="207" t="s">
        <v>203</v>
      </c>
      <c r="I15526" s="207" t="s">
        <v>289</v>
      </c>
      <c r="J15526" s="208">
        <v>688571.54</v>
      </c>
      <c r="K15526" s="79" t="str">
        <f>IFERROR(IFERROR(VLOOKUP(I15526,'DE-PARA'!B:D,3,0),VLOOKUP(I15526,'DE-PARA'!C:D,2,0)),"NÃO ENCONTRADO")</f>
        <v>Entrada Conta Aplicação (+)</v>
      </c>
      <c r="L15526" s="56" t="str">
        <f>VLOOKUP(K15526,'Base -Receita-Despesa'!$B:$AS,1,FALSE)</f>
        <v>ENTRADA CONTA APLICAÇÃO (+)</v>
      </c>
    </row>
    <row r="15527" spans="1:12" x14ac:dyDescent="0.3">
      <c r="A15527" s="286" t="str">
        <f t="shared" si="484"/>
        <v>2020</v>
      </c>
      <c r="B15527" s="205" t="s">
        <v>679</v>
      </c>
      <c r="C15527" s="205" t="s">
        <v>680</v>
      </c>
      <c r="D15527" s="72" t="str">
        <f t="shared" si="485"/>
        <v>fev/2020</v>
      </c>
      <c r="E15527" s="206">
        <v>43865</v>
      </c>
      <c r="F15527" s="205" t="s">
        <v>209</v>
      </c>
      <c r="G15527" s="205" t="s">
        <v>284</v>
      </c>
      <c r="H15527" s="207" t="s">
        <v>133</v>
      </c>
      <c r="I15527" s="207" t="s">
        <v>130</v>
      </c>
      <c r="J15527" s="207">
        <v>-27.03</v>
      </c>
      <c r="K15527" s="79" t="str">
        <f>IFERROR(IFERROR(VLOOKUP(I15527,'DE-PARA'!B:D,3,0),VLOOKUP(I15527,'DE-PARA'!C:D,2,0)),"NÃO ENCONTRADO")</f>
        <v>Outras Saídas</v>
      </c>
      <c r="L15527" s="56" t="str">
        <f>VLOOKUP(K15527,'Base -Receita-Despesa'!$B:$AS,1,FALSE)</f>
        <v>Outras Saídas</v>
      </c>
    </row>
    <row r="15528" spans="1:12" x14ac:dyDescent="0.3">
      <c r="A15528" s="286" t="str">
        <f t="shared" si="484"/>
        <v>2020</v>
      </c>
      <c r="B15528" s="205" t="s">
        <v>679</v>
      </c>
      <c r="C15528" s="205" t="s">
        <v>680</v>
      </c>
      <c r="D15528" s="72" t="str">
        <f t="shared" si="485"/>
        <v>fev/2020</v>
      </c>
      <c r="E15528" s="206">
        <v>43865</v>
      </c>
      <c r="F15528" s="205" t="s">
        <v>513</v>
      </c>
      <c r="G15528" s="205" t="s">
        <v>284</v>
      </c>
      <c r="H15528" s="207" t="s">
        <v>203</v>
      </c>
      <c r="I15528" s="207" t="s">
        <v>289</v>
      </c>
      <c r="J15528" s="207">
        <v>27.03</v>
      </c>
      <c r="K15528" s="79" t="str">
        <f>IFERROR(IFERROR(VLOOKUP(I15528,'DE-PARA'!B:D,3,0),VLOOKUP(I15528,'DE-PARA'!C:D,2,0)),"NÃO ENCONTRADO")</f>
        <v>Entrada Conta Aplicação (+)</v>
      </c>
      <c r="L15528" s="56" t="str">
        <f>VLOOKUP(K15528,'Base -Receita-Despesa'!$B:$AS,1,FALSE)</f>
        <v>ENTRADA CONTA APLICAÇÃO (+)</v>
      </c>
    </row>
    <row r="15529" spans="1:12" x14ac:dyDescent="0.3">
      <c r="A15529" s="286" t="str">
        <f t="shared" si="484"/>
        <v>2020</v>
      </c>
      <c r="B15529" s="205" t="s">
        <v>681</v>
      </c>
      <c r="C15529" s="205" t="s">
        <v>680</v>
      </c>
      <c r="D15529" s="72" t="str">
        <f t="shared" si="485"/>
        <v>fev/2020</v>
      </c>
      <c r="E15529" s="206">
        <v>43866</v>
      </c>
      <c r="F15529" s="205" t="s">
        <v>1606</v>
      </c>
      <c r="G15529" s="205" t="s">
        <v>284</v>
      </c>
      <c r="H15529" s="207" t="s">
        <v>1876</v>
      </c>
      <c r="I15529" s="207" t="s">
        <v>201</v>
      </c>
      <c r="J15529" s="208">
        <v>-2735033.52</v>
      </c>
      <c r="K15529" s="79" t="str">
        <f>IFERROR(IFERROR(VLOOKUP(I15529,'DE-PARA'!B:D,3,0),VLOOKUP(I15529,'DE-PARA'!C:D,2,0)),"NÃO ENCONTRADO")</f>
        <v>Saídas Da C/A Por Regates (-)</v>
      </c>
      <c r="L15529" s="56" t="str">
        <f>VLOOKUP(K15529,'Base -Receita-Despesa'!$B:$AS,1,FALSE)</f>
        <v>SAÍDAS DA C/A POR REGATES (-)</v>
      </c>
    </row>
    <row r="15530" spans="1:12" x14ac:dyDescent="0.3">
      <c r="A15530" s="286" t="str">
        <f t="shared" si="484"/>
        <v>2020</v>
      </c>
      <c r="B15530" s="205" t="s">
        <v>681</v>
      </c>
      <c r="C15530" s="205" t="s">
        <v>680</v>
      </c>
      <c r="D15530" s="72" t="str">
        <f t="shared" si="485"/>
        <v>fev/2020</v>
      </c>
      <c r="E15530" s="206">
        <v>43866</v>
      </c>
      <c r="F15530" s="205" t="s">
        <v>140</v>
      </c>
      <c r="G15530" s="205" t="s">
        <v>284</v>
      </c>
      <c r="H15530" s="207" t="s">
        <v>140</v>
      </c>
      <c r="I15530" s="207" t="s">
        <v>224</v>
      </c>
      <c r="J15530" s="208">
        <v>2506701.86</v>
      </c>
      <c r="K15530" s="79" t="str">
        <f>IFERROR(IFERROR(VLOOKUP(I15530,'DE-PARA'!B:D,3,0),VLOOKUP(I15530,'DE-PARA'!C:D,2,0)),"NÃO ENCONTRADO")</f>
        <v>Repasses Contrato de Gestão</v>
      </c>
      <c r="L15530" s="56" t="str">
        <f>VLOOKUP(K15530,'Base -Receita-Despesa'!$B:$AS,1,FALSE)</f>
        <v>Repasses Contrato de Gestão</v>
      </c>
    </row>
    <row r="15531" spans="1:12" x14ac:dyDescent="0.3">
      <c r="A15531" s="286" t="str">
        <f t="shared" si="484"/>
        <v>2020</v>
      </c>
      <c r="B15531" s="205" t="s">
        <v>681</v>
      </c>
      <c r="C15531" s="205" t="s">
        <v>680</v>
      </c>
      <c r="D15531" s="72" t="str">
        <f t="shared" si="485"/>
        <v>fev/2020</v>
      </c>
      <c r="E15531" s="206">
        <v>43866</v>
      </c>
      <c r="F15531" s="205" t="s">
        <v>140</v>
      </c>
      <c r="G15531" s="205" t="s">
        <v>284</v>
      </c>
      <c r="H15531" s="207" t="s">
        <v>140</v>
      </c>
      <c r="I15531" s="207" t="s">
        <v>224</v>
      </c>
      <c r="J15531" s="208">
        <v>229830.54</v>
      </c>
      <c r="K15531" s="79" t="str">
        <f>IFERROR(IFERROR(VLOOKUP(I15531,'DE-PARA'!B:D,3,0),VLOOKUP(I15531,'DE-PARA'!C:D,2,0)),"NÃO ENCONTRADO")</f>
        <v>Repasses Contrato de Gestão</v>
      </c>
      <c r="L15531" s="56" t="str">
        <f>VLOOKUP(K15531,'Base -Receita-Despesa'!$B:$AS,1,FALSE)</f>
        <v>Repasses Contrato de Gestão</v>
      </c>
    </row>
    <row r="15532" spans="1:12" x14ac:dyDescent="0.3">
      <c r="A15532" s="286" t="str">
        <f t="shared" si="484"/>
        <v>2020</v>
      </c>
      <c r="B15532" s="205" t="s">
        <v>679</v>
      </c>
      <c r="C15532" s="205" t="s">
        <v>680</v>
      </c>
      <c r="D15532" s="72" t="str">
        <f t="shared" si="485"/>
        <v>fev/2020</v>
      </c>
      <c r="E15532" s="206">
        <v>43866</v>
      </c>
      <c r="F15532" s="205">
        <v>39</v>
      </c>
      <c r="G15532" s="205" t="s">
        <v>284</v>
      </c>
      <c r="H15532" s="207" t="s">
        <v>2161</v>
      </c>
      <c r="I15532" s="207" t="s">
        <v>233</v>
      </c>
      <c r="J15532" s="208">
        <v>-20000</v>
      </c>
      <c r="K15532" s="79" t="str">
        <f>IFERROR(IFERROR(VLOOKUP(I15532,'DE-PARA'!B:D,3,0),VLOOKUP(I15532,'DE-PARA'!C:D,2,0)),"NÃO ENCONTRADO")</f>
        <v>Pessoal</v>
      </c>
      <c r="L15532" s="56" t="str">
        <f>VLOOKUP(K15532,'Base -Receita-Despesa'!$B:$AS,1,FALSE)</f>
        <v>Pessoal</v>
      </c>
    </row>
    <row r="15533" spans="1:12" x14ac:dyDescent="0.3">
      <c r="A15533" s="286" t="str">
        <f t="shared" si="484"/>
        <v>2020</v>
      </c>
      <c r="B15533" s="205" t="s">
        <v>679</v>
      </c>
      <c r="C15533" s="205" t="s">
        <v>680</v>
      </c>
      <c r="D15533" s="72" t="str">
        <f t="shared" si="485"/>
        <v>fev/2020</v>
      </c>
      <c r="E15533" s="206">
        <v>43866</v>
      </c>
      <c r="F15533" s="205" t="s">
        <v>209</v>
      </c>
      <c r="G15533" s="205" t="s">
        <v>284</v>
      </c>
      <c r="H15533" s="207" t="s">
        <v>133</v>
      </c>
      <c r="I15533" s="207" t="s">
        <v>130</v>
      </c>
      <c r="J15533" s="207">
        <v>-405.45</v>
      </c>
      <c r="K15533" s="79" t="str">
        <f>IFERROR(IFERROR(VLOOKUP(I15533,'DE-PARA'!B:D,3,0),VLOOKUP(I15533,'DE-PARA'!C:D,2,0)),"NÃO ENCONTRADO")</f>
        <v>Outras Saídas</v>
      </c>
      <c r="L15533" s="56" t="str">
        <f>VLOOKUP(K15533,'Base -Receita-Despesa'!$B:$AS,1,FALSE)</f>
        <v>Outras Saídas</v>
      </c>
    </row>
    <row r="15534" spans="1:12" x14ac:dyDescent="0.3">
      <c r="A15534" s="286" t="str">
        <f t="shared" si="484"/>
        <v>2020</v>
      </c>
      <c r="B15534" s="205" t="s">
        <v>679</v>
      </c>
      <c r="C15534" s="205" t="s">
        <v>680</v>
      </c>
      <c r="D15534" s="72" t="str">
        <f t="shared" si="485"/>
        <v>fev/2020</v>
      </c>
      <c r="E15534" s="206">
        <v>43866</v>
      </c>
      <c r="F15534" s="205" t="s">
        <v>513</v>
      </c>
      <c r="G15534" s="205" t="s">
        <v>284</v>
      </c>
      <c r="H15534" s="207" t="s">
        <v>203</v>
      </c>
      <c r="I15534" s="207" t="s">
        <v>289</v>
      </c>
      <c r="J15534" s="208">
        <v>20405.45</v>
      </c>
      <c r="K15534" s="79" t="str">
        <f>IFERROR(IFERROR(VLOOKUP(I15534,'DE-PARA'!B:D,3,0),VLOOKUP(I15534,'DE-PARA'!C:D,2,0)),"NÃO ENCONTRADO")</f>
        <v>Entrada Conta Aplicação (+)</v>
      </c>
      <c r="L15534" s="56" t="str">
        <f>VLOOKUP(K15534,'Base -Receita-Despesa'!$B:$AS,1,FALSE)</f>
        <v>ENTRADA CONTA APLICAÇÃO (+)</v>
      </c>
    </row>
    <row r="15535" spans="1:12" x14ac:dyDescent="0.3">
      <c r="A15535" s="286" t="str">
        <f t="shared" si="484"/>
        <v>2020</v>
      </c>
      <c r="B15535" s="205" t="s">
        <v>681</v>
      </c>
      <c r="C15535" s="205" t="s">
        <v>680</v>
      </c>
      <c r="D15535" s="72" t="str">
        <f t="shared" si="485"/>
        <v>fev/2020</v>
      </c>
      <c r="E15535" s="206">
        <v>43867</v>
      </c>
      <c r="F15535" s="205" t="s">
        <v>200</v>
      </c>
      <c r="G15535" s="205" t="s">
        <v>284</v>
      </c>
      <c r="H15535" s="207" t="s">
        <v>1875</v>
      </c>
      <c r="I15535" s="207" t="s">
        <v>123</v>
      </c>
      <c r="J15535" s="208">
        <v>-500000</v>
      </c>
      <c r="K15535" s="79" t="str">
        <f>IFERROR(IFERROR(VLOOKUP(I15535,'DE-PARA'!B:D,3,0),VLOOKUP(I15535,'DE-PARA'!C:D,2,0)),"NÃO ENCONTRADO")</f>
        <v>TEV – Transferências Entre Contas (Entradas)</v>
      </c>
      <c r="L15535" s="56" t="str">
        <f>VLOOKUP(K15535,'Base -Receita-Despesa'!$B:$AS,1,FALSE)</f>
        <v>TEV – Transferências Entre Contas (Entradas)</v>
      </c>
    </row>
    <row r="15536" spans="1:12" x14ac:dyDescent="0.3">
      <c r="A15536" s="286" t="str">
        <f t="shared" si="484"/>
        <v>2020</v>
      </c>
      <c r="B15536" s="205" t="s">
        <v>681</v>
      </c>
      <c r="C15536" s="205" t="s">
        <v>680</v>
      </c>
      <c r="D15536" s="72" t="str">
        <f t="shared" si="485"/>
        <v>fev/2020</v>
      </c>
      <c r="E15536" s="206">
        <v>43867</v>
      </c>
      <c r="F15536" s="205" t="s">
        <v>513</v>
      </c>
      <c r="G15536" s="205" t="s">
        <v>284</v>
      </c>
      <c r="H15536" s="207" t="s">
        <v>203</v>
      </c>
      <c r="I15536" s="207" t="s">
        <v>289</v>
      </c>
      <c r="J15536" s="208">
        <v>498501.12</v>
      </c>
      <c r="K15536" s="79" t="str">
        <f>IFERROR(IFERROR(VLOOKUP(I15536,'DE-PARA'!B:D,3,0),VLOOKUP(I15536,'DE-PARA'!C:D,2,0)),"NÃO ENCONTRADO")</f>
        <v>Entrada Conta Aplicação (+)</v>
      </c>
      <c r="L15536" s="56" t="str">
        <f>VLOOKUP(K15536,'Base -Receita-Despesa'!$B:$AS,1,FALSE)</f>
        <v>ENTRADA CONTA APLICAÇÃO (+)</v>
      </c>
    </row>
    <row r="15537" spans="1:12" x14ac:dyDescent="0.3">
      <c r="A15537" s="286" t="str">
        <f t="shared" si="484"/>
        <v>2020</v>
      </c>
      <c r="B15537" s="205" t="s">
        <v>679</v>
      </c>
      <c r="C15537" s="205" t="s">
        <v>680</v>
      </c>
      <c r="D15537" s="72" t="str">
        <f t="shared" si="485"/>
        <v>fev/2020</v>
      </c>
      <c r="E15537" s="206">
        <v>43867</v>
      </c>
      <c r="F15537" s="205" t="s">
        <v>1606</v>
      </c>
      <c r="G15537" s="205" t="s">
        <v>284</v>
      </c>
      <c r="H15537" s="207" t="s">
        <v>1876</v>
      </c>
      <c r="I15537" s="207" t="s">
        <v>201</v>
      </c>
      <c r="J15537" s="208">
        <v>-499950</v>
      </c>
      <c r="K15537" s="79" t="str">
        <f>IFERROR(IFERROR(VLOOKUP(I15537,'DE-PARA'!B:D,3,0),VLOOKUP(I15537,'DE-PARA'!C:D,2,0)),"NÃO ENCONTRADO")</f>
        <v>Saídas Da C/A Por Regates (-)</v>
      </c>
      <c r="L15537" s="56" t="str">
        <f>VLOOKUP(K15537,'Base -Receita-Despesa'!$B:$AS,1,FALSE)</f>
        <v>SAÍDAS DA C/A POR REGATES (-)</v>
      </c>
    </row>
    <row r="15538" spans="1:12" x14ac:dyDescent="0.3">
      <c r="A15538" s="286" t="str">
        <f t="shared" si="484"/>
        <v>2020</v>
      </c>
      <c r="B15538" s="205" t="s">
        <v>679</v>
      </c>
      <c r="C15538" s="205" t="s">
        <v>680</v>
      </c>
      <c r="D15538" s="72" t="str">
        <f t="shared" si="485"/>
        <v>fev/2020</v>
      </c>
      <c r="E15538" s="206">
        <v>43867</v>
      </c>
      <c r="F15538" s="205" t="s">
        <v>200</v>
      </c>
      <c r="G15538" s="205" t="s">
        <v>284</v>
      </c>
      <c r="H15538" s="207" t="s">
        <v>1875</v>
      </c>
      <c r="I15538" s="207" t="s">
        <v>123</v>
      </c>
      <c r="J15538" s="208">
        <v>500000</v>
      </c>
      <c r="K15538" s="79" t="str">
        <f>IFERROR(IFERROR(VLOOKUP(I15538,'DE-PARA'!B:D,3,0),VLOOKUP(I15538,'DE-PARA'!C:D,2,0)),"NÃO ENCONTRADO")</f>
        <v>TEV – Transferências Entre Contas (Entradas)</v>
      </c>
      <c r="L15538" s="56" t="str">
        <f>VLOOKUP(K15538,'Base -Receita-Despesa'!$B:$AS,1,FALSE)</f>
        <v>TEV – Transferências Entre Contas (Entradas)</v>
      </c>
    </row>
    <row r="15539" spans="1:12" x14ac:dyDescent="0.3">
      <c r="A15539" s="286" t="str">
        <f t="shared" si="484"/>
        <v>2020</v>
      </c>
      <c r="B15539" s="205" t="s">
        <v>681</v>
      </c>
      <c r="C15539" s="205" t="s">
        <v>680</v>
      </c>
      <c r="D15539" s="72" t="str">
        <f t="shared" si="485"/>
        <v>fev/2020</v>
      </c>
      <c r="E15539" s="206">
        <v>43868</v>
      </c>
      <c r="F15539" s="205" t="s">
        <v>200</v>
      </c>
      <c r="G15539" s="205" t="s">
        <v>284</v>
      </c>
      <c r="H15539" s="207" t="s">
        <v>1875</v>
      </c>
      <c r="I15539" s="207" t="s">
        <v>123</v>
      </c>
      <c r="J15539" s="208">
        <v>-500000</v>
      </c>
      <c r="K15539" s="79" t="str">
        <f>IFERROR(IFERROR(VLOOKUP(I15539,'DE-PARA'!B:D,3,0),VLOOKUP(I15539,'DE-PARA'!C:D,2,0)),"NÃO ENCONTRADO")</f>
        <v>TEV – Transferências Entre Contas (Entradas)</v>
      </c>
      <c r="L15539" s="56" t="str">
        <f>VLOOKUP(K15539,'Base -Receita-Despesa'!$B:$AS,1,FALSE)</f>
        <v>TEV – Transferências Entre Contas (Entradas)</v>
      </c>
    </row>
    <row r="15540" spans="1:12" x14ac:dyDescent="0.3">
      <c r="A15540" s="286" t="str">
        <f t="shared" si="484"/>
        <v>2020</v>
      </c>
      <c r="B15540" s="205" t="s">
        <v>681</v>
      </c>
      <c r="C15540" s="205" t="s">
        <v>680</v>
      </c>
      <c r="D15540" s="72" t="str">
        <f t="shared" si="485"/>
        <v>fev/2020</v>
      </c>
      <c r="E15540" s="206">
        <v>43868</v>
      </c>
      <c r="F15540" s="205" t="s">
        <v>513</v>
      </c>
      <c r="G15540" s="205" t="s">
        <v>284</v>
      </c>
      <c r="H15540" s="207" t="s">
        <v>203</v>
      </c>
      <c r="I15540" s="207" t="s">
        <v>289</v>
      </c>
      <c r="J15540" s="208">
        <v>500000</v>
      </c>
      <c r="K15540" s="79" t="str">
        <f>IFERROR(IFERROR(VLOOKUP(I15540,'DE-PARA'!B:D,3,0),VLOOKUP(I15540,'DE-PARA'!C:D,2,0)),"NÃO ENCONTRADO")</f>
        <v>Entrada Conta Aplicação (+)</v>
      </c>
      <c r="L15540" s="56" t="str">
        <f>VLOOKUP(K15540,'Base -Receita-Despesa'!$B:$AS,1,FALSE)</f>
        <v>ENTRADA CONTA APLICAÇÃO (+)</v>
      </c>
    </row>
    <row r="15541" spans="1:12" x14ac:dyDescent="0.3">
      <c r="A15541" s="286" t="str">
        <f t="shared" si="484"/>
        <v>2020</v>
      </c>
      <c r="B15541" s="205" t="s">
        <v>679</v>
      </c>
      <c r="C15541" s="205" t="s">
        <v>680</v>
      </c>
      <c r="D15541" s="72" t="str">
        <f t="shared" si="485"/>
        <v>fev/2020</v>
      </c>
      <c r="E15541" s="206">
        <v>43868</v>
      </c>
      <c r="F15541" s="205">
        <v>4</v>
      </c>
      <c r="G15541" s="205" t="s">
        <v>284</v>
      </c>
      <c r="H15541" s="207" t="s">
        <v>2651</v>
      </c>
      <c r="I15541" s="207" t="s">
        <v>118</v>
      </c>
      <c r="J15541" s="208">
        <v>26867</v>
      </c>
      <c r="K15541" s="79" t="str">
        <f>IFERROR(IFERROR(VLOOKUP(I15541,'DE-PARA'!B:D,3,0),VLOOKUP(I15541,'DE-PARA'!C:D,2,0)),"NÃO ENCONTRADO")</f>
        <v>Serviços</v>
      </c>
      <c r="L15541" s="56" t="str">
        <f>VLOOKUP(K15541,'Base -Receita-Despesa'!$B:$AS,1,FALSE)</f>
        <v>Serviços</v>
      </c>
    </row>
    <row r="15542" spans="1:12" x14ac:dyDescent="0.3">
      <c r="A15542" s="286" t="str">
        <f t="shared" si="484"/>
        <v>2020</v>
      </c>
      <c r="B15542" s="205" t="s">
        <v>679</v>
      </c>
      <c r="C15542" s="205" t="s">
        <v>680</v>
      </c>
      <c r="D15542" s="72" t="str">
        <f t="shared" si="485"/>
        <v>fev/2020</v>
      </c>
      <c r="E15542" s="206">
        <v>43868</v>
      </c>
      <c r="F15542" s="205" t="s">
        <v>200</v>
      </c>
      <c r="G15542" s="205" t="s">
        <v>284</v>
      </c>
      <c r="H15542" s="207" t="s">
        <v>1875</v>
      </c>
      <c r="I15542" s="207" t="s">
        <v>123</v>
      </c>
      <c r="J15542" s="208">
        <v>500000</v>
      </c>
      <c r="K15542" s="79" t="str">
        <f>IFERROR(IFERROR(VLOOKUP(I15542,'DE-PARA'!B:D,3,0),VLOOKUP(I15542,'DE-PARA'!C:D,2,0)),"NÃO ENCONTRADO")</f>
        <v>TEV – Transferências Entre Contas (Entradas)</v>
      </c>
      <c r="L15542" s="56" t="str">
        <f>VLOOKUP(K15542,'Base -Receita-Despesa'!$B:$AS,1,FALSE)</f>
        <v>TEV – Transferências Entre Contas (Entradas)</v>
      </c>
    </row>
    <row r="15543" spans="1:12" x14ac:dyDescent="0.3">
      <c r="A15543" s="286" t="str">
        <f t="shared" ref="A15543:A15606" si="486">IF(K15543="NÃO ENCONTRADO",0,RIGHT(D15543,4))</f>
        <v>2020</v>
      </c>
      <c r="B15543" s="205" t="s">
        <v>679</v>
      </c>
      <c r="C15543" s="205" t="s">
        <v>680</v>
      </c>
      <c r="D15543" s="72" t="str">
        <f t="shared" si="485"/>
        <v>fev/2020</v>
      </c>
      <c r="E15543" s="206">
        <v>43868</v>
      </c>
      <c r="F15543" s="205" t="s">
        <v>1874</v>
      </c>
      <c r="G15543" s="205" t="s">
        <v>284</v>
      </c>
      <c r="H15543" s="207" t="s">
        <v>2667</v>
      </c>
      <c r="I15543" s="207" t="s">
        <v>124</v>
      </c>
      <c r="J15543" s="208">
        <v>-52839.15</v>
      </c>
      <c r="K15543" s="79" t="str">
        <f>IFERROR(IFERROR(VLOOKUP(I15543,'DE-PARA'!B:D,3,0),VLOOKUP(I15543,'DE-PARA'!C:D,2,0)),"NÃO ENCONTRADO")</f>
        <v>Encargos sobre Folha de Pagamento</v>
      </c>
      <c r="L15543" s="56" t="str">
        <f>VLOOKUP(K15543,'Base -Receita-Despesa'!$B:$AS,1,FALSE)</f>
        <v>Encargos sobre Folha de Pagamento</v>
      </c>
    </row>
    <row r="15544" spans="1:12" x14ac:dyDescent="0.3">
      <c r="A15544" s="286" t="str">
        <f t="shared" si="486"/>
        <v>2020</v>
      </c>
      <c r="B15544" s="205" t="s">
        <v>679</v>
      </c>
      <c r="C15544" s="205" t="s">
        <v>680</v>
      </c>
      <c r="D15544" s="72" t="str">
        <f t="shared" si="485"/>
        <v>fev/2020</v>
      </c>
      <c r="E15544" s="206">
        <v>43868</v>
      </c>
      <c r="F15544" s="205" t="s">
        <v>1874</v>
      </c>
      <c r="G15544" s="205" t="s">
        <v>284</v>
      </c>
      <c r="H15544" s="207" t="s">
        <v>2668</v>
      </c>
      <c r="I15544" s="207" t="s">
        <v>124</v>
      </c>
      <c r="J15544" s="207">
        <v>-23.8</v>
      </c>
      <c r="K15544" s="79" t="str">
        <f>IFERROR(IFERROR(VLOOKUP(I15544,'DE-PARA'!B:D,3,0),VLOOKUP(I15544,'DE-PARA'!C:D,2,0)),"NÃO ENCONTRADO")</f>
        <v>Encargos sobre Folha de Pagamento</v>
      </c>
      <c r="L15544" s="56" t="str">
        <f>VLOOKUP(K15544,'Base -Receita-Despesa'!$B:$AS,1,FALSE)</f>
        <v>Encargos sobre Folha de Pagamento</v>
      </c>
    </row>
    <row r="15545" spans="1:12" x14ac:dyDescent="0.3">
      <c r="A15545" s="286" t="str">
        <f t="shared" si="486"/>
        <v>2020</v>
      </c>
      <c r="B15545" s="205" t="s">
        <v>679</v>
      </c>
      <c r="C15545" s="205" t="s">
        <v>680</v>
      </c>
      <c r="D15545" s="72" t="str">
        <f t="shared" si="485"/>
        <v>fev/2020</v>
      </c>
      <c r="E15545" s="206">
        <v>43868</v>
      </c>
      <c r="F15545" s="205" t="s">
        <v>1658</v>
      </c>
      <c r="G15545" s="205" t="s">
        <v>284</v>
      </c>
      <c r="H15545" s="207" t="s">
        <v>2669</v>
      </c>
      <c r="I15545" s="207" t="s">
        <v>126</v>
      </c>
      <c r="J15545" s="207">
        <v>-238.84</v>
      </c>
      <c r="K15545" s="79" t="str">
        <f>IFERROR(IFERROR(VLOOKUP(I15545,'DE-PARA'!B:D,3,0),VLOOKUP(I15545,'DE-PARA'!C:D,2,0)),"NÃO ENCONTRADO")</f>
        <v>Rescisões Trabalhistas</v>
      </c>
      <c r="L15545" s="56" t="str">
        <f>VLOOKUP(K15545,'Base -Receita-Despesa'!$B:$AS,1,FALSE)</f>
        <v>Rescisões Trabalhistas</v>
      </c>
    </row>
    <row r="15546" spans="1:12" x14ac:dyDescent="0.3">
      <c r="A15546" s="286" t="str">
        <f t="shared" si="486"/>
        <v>2020</v>
      </c>
      <c r="B15546" s="205" t="s">
        <v>679</v>
      </c>
      <c r="C15546" s="205" t="s">
        <v>680</v>
      </c>
      <c r="D15546" s="72" t="str">
        <f t="shared" si="485"/>
        <v>fev/2020</v>
      </c>
      <c r="E15546" s="206">
        <v>43868</v>
      </c>
      <c r="F15546" s="205" t="s">
        <v>1658</v>
      </c>
      <c r="G15546" s="205" t="s">
        <v>284</v>
      </c>
      <c r="H15546" s="207" t="s">
        <v>2230</v>
      </c>
      <c r="I15546" s="207" t="s">
        <v>126</v>
      </c>
      <c r="J15546" s="207">
        <v>-247.31</v>
      </c>
      <c r="K15546" s="79" t="str">
        <f>IFERROR(IFERROR(VLOOKUP(I15546,'DE-PARA'!B:D,3,0),VLOOKUP(I15546,'DE-PARA'!C:D,2,0)),"NÃO ENCONTRADO")</f>
        <v>Rescisões Trabalhistas</v>
      </c>
      <c r="L15546" s="56" t="str">
        <f>VLOOKUP(K15546,'Base -Receita-Despesa'!$B:$AS,1,FALSE)</f>
        <v>Rescisões Trabalhistas</v>
      </c>
    </row>
    <row r="15547" spans="1:12" x14ac:dyDescent="0.3">
      <c r="A15547" s="286" t="str">
        <f t="shared" si="486"/>
        <v>2020</v>
      </c>
      <c r="B15547" s="205" t="s">
        <v>679</v>
      </c>
      <c r="C15547" s="205" t="s">
        <v>680</v>
      </c>
      <c r="D15547" s="72" t="str">
        <f t="shared" si="485"/>
        <v>fev/2020</v>
      </c>
      <c r="E15547" s="206">
        <v>43868</v>
      </c>
      <c r="F15547" s="205">
        <v>1978</v>
      </c>
      <c r="G15547" s="205" t="s">
        <v>284</v>
      </c>
      <c r="H15547" s="207" t="s">
        <v>313</v>
      </c>
      <c r="I15547" s="207" t="s">
        <v>134</v>
      </c>
      <c r="J15547" s="208">
        <v>-3500</v>
      </c>
      <c r="K15547" s="79" t="str">
        <f>IFERROR(IFERROR(VLOOKUP(I15547,'DE-PARA'!B:D,3,0),VLOOKUP(I15547,'DE-PARA'!C:D,2,0)),"NÃO ENCONTRADO")</f>
        <v>Serviços</v>
      </c>
      <c r="L15547" s="56" t="str">
        <f>VLOOKUP(K15547,'Base -Receita-Despesa'!$B:$AS,1,FALSE)</f>
        <v>Serviços</v>
      </c>
    </row>
    <row r="15548" spans="1:12" x14ac:dyDescent="0.3">
      <c r="A15548" s="286" t="str">
        <f t="shared" si="486"/>
        <v>2020</v>
      </c>
      <c r="B15548" s="205" t="s">
        <v>679</v>
      </c>
      <c r="C15548" s="205" t="s">
        <v>680</v>
      </c>
      <c r="D15548" s="72" t="str">
        <f t="shared" si="485"/>
        <v>fev/2020</v>
      </c>
      <c r="E15548" s="206">
        <v>43868</v>
      </c>
      <c r="F15548" s="205">
        <v>1865</v>
      </c>
      <c r="G15548" s="205" t="s">
        <v>284</v>
      </c>
      <c r="H15548" s="207" t="s">
        <v>2670</v>
      </c>
      <c r="I15548" s="207" t="s">
        <v>163</v>
      </c>
      <c r="J15548" s="208">
        <v>-5700</v>
      </c>
      <c r="K15548" s="79" t="str">
        <f>IFERROR(IFERROR(VLOOKUP(I15548,'DE-PARA'!B:D,3,0),VLOOKUP(I15548,'DE-PARA'!C:D,2,0)),"NÃO ENCONTRADO")</f>
        <v>Serviços</v>
      </c>
      <c r="L15548" s="56" t="str">
        <f>VLOOKUP(K15548,'Base -Receita-Despesa'!$B:$AS,1,FALSE)</f>
        <v>Serviços</v>
      </c>
    </row>
    <row r="15549" spans="1:12" x14ac:dyDescent="0.3">
      <c r="A15549" s="286" t="str">
        <f t="shared" si="486"/>
        <v>2020</v>
      </c>
      <c r="B15549" s="205" t="s">
        <v>679</v>
      </c>
      <c r="C15549" s="205" t="s">
        <v>680</v>
      </c>
      <c r="D15549" s="72" t="str">
        <f t="shared" si="485"/>
        <v>fev/2020</v>
      </c>
      <c r="E15549" s="206">
        <v>43868</v>
      </c>
      <c r="F15549" s="205">
        <v>82559</v>
      </c>
      <c r="G15549" s="205" t="s">
        <v>284</v>
      </c>
      <c r="H15549" s="207" t="s">
        <v>993</v>
      </c>
      <c r="I15549" s="207" t="s">
        <v>239</v>
      </c>
      <c r="J15549" s="208">
        <v>-8766.84</v>
      </c>
      <c r="K15549" s="79" t="str">
        <f>IFERROR(IFERROR(VLOOKUP(I15549,'DE-PARA'!B:D,3,0),VLOOKUP(I15549,'DE-PARA'!C:D,2,0)),"NÃO ENCONTRADO")</f>
        <v>Materiais</v>
      </c>
      <c r="L15549" s="56" t="str">
        <f>VLOOKUP(K15549,'Base -Receita-Despesa'!$B:$AS,1,FALSE)</f>
        <v>Materiais</v>
      </c>
    </row>
    <row r="15550" spans="1:12" x14ac:dyDescent="0.3">
      <c r="A15550" s="286" t="str">
        <f t="shared" si="486"/>
        <v>2020</v>
      </c>
      <c r="B15550" s="205" t="s">
        <v>679</v>
      </c>
      <c r="C15550" s="205" t="s">
        <v>680</v>
      </c>
      <c r="D15550" s="72" t="str">
        <f t="shared" si="485"/>
        <v>fev/2020</v>
      </c>
      <c r="E15550" s="206">
        <v>43868</v>
      </c>
      <c r="F15550" s="205">
        <v>83325</v>
      </c>
      <c r="G15550" s="205" t="s">
        <v>284</v>
      </c>
      <c r="H15550" s="207" t="s">
        <v>993</v>
      </c>
      <c r="I15550" s="207" t="s">
        <v>239</v>
      </c>
      <c r="J15550" s="208">
        <v>-5637.19</v>
      </c>
      <c r="K15550" s="79" t="str">
        <f>IFERROR(IFERROR(VLOOKUP(I15550,'DE-PARA'!B:D,3,0),VLOOKUP(I15550,'DE-PARA'!C:D,2,0)),"NÃO ENCONTRADO")</f>
        <v>Materiais</v>
      </c>
      <c r="L15550" s="56" t="str">
        <f>VLOOKUP(K15550,'Base -Receita-Despesa'!$B:$AS,1,FALSE)</f>
        <v>Materiais</v>
      </c>
    </row>
    <row r="15551" spans="1:12" x14ac:dyDescent="0.3">
      <c r="A15551" s="286" t="str">
        <f t="shared" si="486"/>
        <v>2020</v>
      </c>
      <c r="B15551" s="205" t="s">
        <v>679</v>
      </c>
      <c r="C15551" s="205" t="s">
        <v>680</v>
      </c>
      <c r="D15551" s="72" t="str">
        <f t="shared" si="485"/>
        <v>fev/2020</v>
      </c>
      <c r="E15551" s="206">
        <v>43868</v>
      </c>
      <c r="F15551" s="205">
        <v>9</v>
      </c>
      <c r="G15551" s="205" t="s">
        <v>284</v>
      </c>
      <c r="H15551" s="207" t="s">
        <v>2524</v>
      </c>
      <c r="I15551" s="207" t="s">
        <v>233</v>
      </c>
      <c r="J15551" s="208">
        <v>-21544.6</v>
      </c>
      <c r="K15551" s="79" t="str">
        <f>IFERROR(IFERROR(VLOOKUP(I15551,'DE-PARA'!B:D,3,0),VLOOKUP(I15551,'DE-PARA'!C:D,2,0)),"NÃO ENCONTRADO")</f>
        <v>Pessoal</v>
      </c>
      <c r="L15551" s="56" t="str">
        <f>VLOOKUP(K15551,'Base -Receita-Despesa'!$B:$AS,1,FALSE)</f>
        <v>Pessoal</v>
      </c>
    </row>
    <row r="15552" spans="1:12" x14ac:dyDescent="0.3">
      <c r="A15552" s="286" t="str">
        <f t="shared" si="486"/>
        <v>2020</v>
      </c>
      <c r="B15552" s="205" t="s">
        <v>679</v>
      </c>
      <c r="C15552" s="205" t="s">
        <v>680</v>
      </c>
      <c r="D15552" s="72" t="str">
        <f t="shared" si="485"/>
        <v>fev/2020</v>
      </c>
      <c r="E15552" s="206">
        <v>43868</v>
      </c>
      <c r="F15552" s="205" t="s">
        <v>2671</v>
      </c>
      <c r="G15552" s="205" t="s">
        <v>284</v>
      </c>
      <c r="H15552" s="207" t="s">
        <v>2637</v>
      </c>
      <c r="I15552" s="207" t="s">
        <v>145</v>
      </c>
      <c r="J15552" s="208">
        <v>-2968.85</v>
      </c>
      <c r="K15552" s="79" t="str">
        <f>IFERROR(IFERROR(VLOOKUP(I15552,'DE-PARA'!B:D,3,0),VLOOKUP(I15552,'DE-PARA'!C:D,2,0)),"NÃO ENCONTRADO")</f>
        <v>Pessoal</v>
      </c>
      <c r="L15552" s="56" t="str">
        <f>VLOOKUP(K15552,'Base -Receita-Despesa'!$B:$AS,1,FALSE)</f>
        <v>Pessoal</v>
      </c>
    </row>
    <row r="15553" spans="1:12" x14ac:dyDescent="0.3">
      <c r="A15553" s="286" t="str">
        <f t="shared" si="486"/>
        <v>2020</v>
      </c>
      <c r="B15553" s="205" t="s">
        <v>679</v>
      </c>
      <c r="C15553" s="205" t="s">
        <v>680</v>
      </c>
      <c r="D15553" s="72" t="str">
        <f t="shared" si="485"/>
        <v>fev/2020</v>
      </c>
      <c r="E15553" s="206">
        <v>43868</v>
      </c>
      <c r="F15553" s="205" t="s">
        <v>2672</v>
      </c>
      <c r="G15553" s="205" t="s">
        <v>284</v>
      </c>
      <c r="H15553" s="207" t="s">
        <v>2631</v>
      </c>
      <c r="I15553" s="207" t="s">
        <v>145</v>
      </c>
      <c r="J15553" s="208">
        <v>-1520.4</v>
      </c>
      <c r="K15553" s="79" t="str">
        <f>IFERROR(IFERROR(VLOOKUP(I15553,'DE-PARA'!B:D,3,0),VLOOKUP(I15553,'DE-PARA'!C:D,2,0)),"NÃO ENCONTRADO")</f>
        <v>Pessoal</v>
      </c>
      <c r="L15553" s="56" t="str">
        <f>VLOOKUP(K15553,'Base -Receita-Despesa'!$B:$AS,1,FALSE)</f>
        <v>Pessoal</v>
      </c>
    </row>
    <row r="15554" spans="1:12" x14ac:dyDescent="0.3">
      <c r="A15554" s="286" t="str">
        <f t="shared" si="486"/>
        <v>2020</v>
      </c>
      <c r="B15554" s="205" t="s">
        <v>679</v>
      </c>
      <c r="C15554" s="205" t="s">
        <v>680</v>
      </c>
      <c r="D15554" s="72" t="str">
        <f t="shared" si="485"/>
        <v>fev/2020</v>
      </c>
      <c r="E15554" s="206">
        <v>43868</v>
      </c>
      <c r="F15554" s="205" t="s">
        <v>2673</v>
      </c>
      <c r="G15554" s="205" t="s">
        <v>284</v>
      </c>
      <c r="H15554" s="207" t="s">
        <v>2635</v>
      </c>
      <c r="I15554" s="207" t="s">
        <v>145</v>
      </c>
      <c r="J15554" s="208">
        <v>-1738.8</v>
      </c>
      <c r="K15554" s="79" t="str">
        <f>IFERROR(IFERROR(VLOOKUP(I15554,'DE-PARA'!B:D,3,0),VLOOKUP(I15554,'DE-PARA'!C:D,2,0)),"NÃO ENCONTRADO")</f>
        <v>Pessoal</v>
      </c>
      <c r="L15554" s="56" t="str">
        <f>VLOOKUP(K15554,'Base -Receita-Despesa'!$B:$AS,1,FALSE)</f>
        <v>Pessoal</v>
      </c>
    </row>
    <row r="15555" spans="1:12" x14ac:dyDescent="0.3">
      <c r="A15555" s="286" t="str">
        <f t="shared" si="486"/>
        <v>2020</v>
      </c>
      <c r="B15555" s="205" t="s">
        <v>679</v>
      </c>
      <c r="C15555" s="205" t="s">
        <v>680</v>
      </c>
      <c r="D15555" s="72" t="str">
        <f t="shared" si="485"/>
        <v>fev/2020</v>
      </c>
      <c r="E15555" s="206">
        <v>43868</v>
      </c>
      <c r="F15555" s="205">
        <v>58</v>
      </c>
      <c r="G15555" s="205" t="s">
        <v>284</v>
      </c>
      <c r="H15555" s="207" t="s">
        <v>2297</v>
      </c>
      <c r="I15555" s="207" t="s">
        <v>257</v>
      </c>
      <c r="J15555" s="208">
        <v>-39482.01</v>
      </c>
      <c r="K15555" s="79" t="str">
        <f>IFERROR(IFERROR(VLOOKUP(I15555,'DE-PARA'!B:D,3,0),VLOOKUP(I15555,'DE-PARA'!C:D,2,0)),"NÃO ENCONTRADO")</f>
        <v>Serviços</v>
      </c>
      <c r="L15555" s="56" t="str">
        <f>VLOOKUP(K15555,'Base -Receita-Despesa'!$B:$AS,1,FALSE)</f>
        <v>Serviços</v>
      </c>
    </row>
    <row r="15556" spans="1:12" x14ac:dyDescent="0.3">
      <c r="A15556" s="286" t="str">
        <f t="shared" si="486"/>
        <v>2020</v>
      </c>
      <c r="B15556" s="205" t="s">
        <v>679</v>
      </c>
      <c r="C15556" s="205" t="s">
        <v>680</v>
      </c>
      <c r="D15556" s="72" t="str">
        <f t="shared" ref="D15556:D15619" si="487">TEXT(E15556,"mmm/aaaa")</f>
        <v>fev/2020</v>
      </c>
      <c r="E15556" s="206">
        <v>43868</v>
      </c>
      <c r="F15556" s="205">
        <v>59</v>
      </c>
      <c r="G15556" s="205" t="s">
        <v>284</v>
      </c>
      <c r="H15556" s="207" t="s">
        <v>2297</v>
      </c>
      <c r="I15556" s="207" t="s">
        <v>257</v>
      </c>
      <c r="J15556" s="208">
        <v>-15337.57</v>
      </c>
      <c r="K15556" s="79" t="str">
        <f>IFERROR(IFERROR(VLOOKUP(I15556,'DE-PARA'!B:D,3,0),VLOOKUP(I15556,'DE-PARA'!C:D,2,0)),"NÃO ENCONTRADO")</f>
        <v>Serviços</v>
      </c>
      <c r="L15556" s="56" t="str">
        <f>VLOOKUP(K15556,'Base -Receita-Despesa'!$B:$AS,1,FALSE)</f>
        <v>Serviços</v>
      </c>
    </row>
    <row r="15557" spans="1:12" x14ac:dyDescent="0.3">
      <c r="A15557" s="286" t="str">
        <f t="shared" si="486"/>
        <v>2020</v>
      </c>
      <c r="B15557" s="205" t="s">
        <v>679</v>
      </c>
      <c r="C15557" s="205" t="s">
        <v>680</v>
      </c>
      <c r="D15557" s="72" t="str">
        <f t="shared" si="487"/>
        <v>fev/2020</v>
      </c>
      <c r="E15557" s="206">
        <v>43868</v>
      </c>
      <c r="F15557" s="205">
        <v>200</v>
      </c>
      <c r="G15557" s="205" t="s">
        <v>284</v>
      </c>
      <c r="H15557" s="207" t="s">
        <v>1342</v>
      </c>
      <c r="I15557" s="207" t="s">
        <v>232</v>
      </c>
      <c r="J15557" s="208">
        <v>-300000</v>
      </c>
      <c r="K15557" s="79" t="str">
        <f>IFERROR(IFERROR(VLOOKUP(I15557,'DE-PARA'!B:D,3,0),VLOOKUP(I15557,'DE-PARA'!C:D,2,0)),"NÃO ENCONTRADO")</f>
        <v>Pessoal</v>
      </c>
      <c r="L15557" s="56" t="str">
        <f>VLOOKUP(K15557,'Base -Receita-Despesa'!$B:$AS,1,FALSE)</f>
        <v>Pessoal</v>
      </c>
    </row>
    <row r="15558" spans="1:12" x14ac:dyDescent="0.3">
      <c r="A15558" s="286" t="str">
        <f t="shared" si="486"/>
        <v>2020</v>
      </c>
      <c r="B15558" s="205" t="s">
        <v>679</v>
      </c>
      <c r="C15558" s="205" t="s">
        <v>680</v>
      </c>
      <c r="D15558" s="72" t="str">
        <f t="shared" si="487"/>
        <v>fev/2020</v>
      </c>
      <c r="E15558" s="206">
        <v>43868</v>
      </c>
      <c r="F15558" s="205">
        <v>200</v>
      </c>
      <c r="G15558" s="205" t="s">
        <v>284</v>
      </c>
      <c r="H15558" s="207" t="s">
        <v>1342</v>
      </c>
      <c r="I15558" s="207" t="s">
        <v>232</v>
      </c>
      <c r="J15558" s="208">
        <v>-253204</v>
      </c>
      <c r="K15558" s="79" t="str">
        <f>IFERROR(IFERROR(VLOOKUP(I15558,'DE-PARA'!B:D,3,0),VLOOKUP(I15558,'DE-PARA'!C:D,2,0)),"NÃO ENCONTRADO")</f>
        <v>Pessoal</v>
      </c>
      <c r="L15558" s="56" t="str">
        <f>VLOOKUP(K15558,'Base -Receita-Despesa'!$B:$AS,1,FALSE)</f>
        <v>Pessoal</v>
      </c>
    </row>
    <row r="15559" spans="1:12" x14ac:dyDescent="0.3">
      <c r="A15559" s="286" t="str">
        <f t="shared" si="486"/>
        <v>2020</v>
      </c>
      <c r="B15559" s="205" t="s">
        <v>679</v>
      </c>
      <c r="C15559" s="205" t="s">
        <v>680</v>
      </c>
      <c r="D15559" s="72" t="str">
        <f t="shared" si="487"/>
        <v>fev/2020</v>
      </c>
      <c r="E15559" s="206">
        <v>43868</v>
      </c>
      <c r="F15559" s="205">
        <v>330</v>
      </c>
      <c r="G15559" s="205" t="s">
        <v>284</v>
      </c>
      <c r="H15559" s="207" t="s">
        <v>999</v>
      </c>
      <c r="I15559" s="207" t="s">
        <v>232</v>
      </c>
      <c r="J15559" s="208">
        <v>-39982.5</v>
      </c>
      <c r="K15559" s="79" t="str">
        <f>IFERROR(IFERROR(VLOOKUP(I15559,'DE-PARA'!B:D,3,0),VLOOKUP(I15559,'DE-PARA'!C:D,2,0)),"NÃO ENCONTRADO")</f>
        <v>Pessoal</v>
      </c>
      <c r="L15559" s="56" t="str">
        <f>VLOOKUP(K15559,'Base -Receita-Despesa'!$B:$AS,1,FALSE)</f>
        <v>Pessoal</v>
      </c>
    </row>
    <row r="15560" spans="1:12" x14ac:dyDescent="0.3">
      <c r="A15560" s="286" t="str">
        <f t="shared" si="486"/>
        <v>2020</v>
      </c>
      <c r="B15560" s="205" t="s">
        <v>679</v>
      </c>
      <c r="C15560" s="205" t="s">
        <v>680</v>
      </c>
      <c r="D15560" s="72" t="str">
        <f t="shared" si="487"/>
        <v>fev/2020</v>
      </c>
      <c r="E15560" s="206">
        <v>43868</v>
      </c>
      <c r="F15560" s="205">
        <v>246</v>
      </c>
      <c r="G15560" s="205" t="s">
        <v>284</v>
      </c>
      <c r="H15560" s="207" t="s">
        <v>2640</v>
      </c>
      <c r="I15560" s="207" t="s">
        <v>232</v>
      </c>
      <c r="J15560" s="208">
        <v>-54620.31</v>
      </c>
      <c r="K15560" s="79" t="str">
        <f>IFERROR(IFERROR(VLOOKUP(I15560,'DE-PARA'!B:D,3,0),VLOOKUP(I15560,'DE-PARA'!C:D,2,0)),"NÃO ENCONTRADO")</f>
        <v>Pessoal</v>
      </c>
      <c r="L15560" s="56" t="str">
        <f>VLOOKUP(K15560,'Base -Receita-Despesa'!$B:$AS,1,FALSE)</f>
        <v>Pessoal</v>
      </c>
    </row>
    <row r="15561" spans="1:12" x14ac:dyDescent="0.3">
      <c r="A15561" s="286" t="str">
        <f t="shared" si="486"/>
        <v>2020</v>
      </c>
      <c r="B15561" s="205" t="s">
        <v>679</v>
      </c>
      <c r="C15561" s="205" t="s">
        <v>680</v>
      </c>
      <c r="D15561" s="72" t="str">
        <f t="shared" si="487"/>
        <v>fev/2020</v>
      </c>
      <c r="E15561" s="206">
        <v>43868</v>
      </c>
      <c r="F15561" s="205">
        <v>97</v>
      </c>
      <c r="G15561" s="205" t="s">
        <v>284</v>
      </c>
      <c r="H15561" s="207" t="s">
        <v>2674</v>
      </c>
      <c r="I15561" s="207" t="s">
        <v>232</v>
      </c>
      <c r="J15561" s="208">
        <v>-192404.67</v>
      </c>
      <c r="K15561" s="79" t="str">
        <f>IFERROR(IFERROR(VLOOKUP(I15561,'DE-PARA'!B:D,3,0),VLOOKUP(I15561,'DE-PARA'!C:D,2,0)),"NÃO ENCONTRADO")</f>
        <v>Pessoal</v>
      </c>
      <c r="L15561" s="56" t="str">
        <f>VLOOKUP(K15561,'Base -Receita-Despesa'!$B:$AS,1,FALSE)</f>
        <v>Pessoal</v>
      </c>
    </row>
    <row r="15562" spans="1:12" x14ac:dyDescent="0.3">
      <c r="A15562" s="286" t="str">
        <f t="shared" si="486"/>
        <v>2020</v>
      </c>
      <c r="B15562" s="205" t="s">
        <v>679</v>
      </c>
      <c r="C15562" s="205" t="s">
        <v>680</v>
      </c>
      <c r="D15562" s="72" t="str">
        <f t="shared" si="487"/>
        <v>fev/2020</v>
      </c>
      <c r="E15562" s="206">
        <v>43868</v>
      </c>
      <c r="F15562" s="205" t="s">
        <v>311</v>
      </c>
      <c r="G15562" s="205" t="s">
        <v>284</v>
      </c>
      <c r="H15562" s="207" t="s">
        <v>1917</v>
      </c>
      <c r="I15562" s="207" t="s">
        <v>265</v>
      </c>
      <c r="J15562" s="207">
        <v>-48.59</v>
      </c>
      <c r="K15562" s="79" t="str">
        <f>IFERROR(IFERROR(VLOOKUP(I15562,'DE-PARA'!B:D,3,0),VLOOKUP(I15562,'DE-PARA'!C:D,2,0)),"NÃO ENCONTRADO")</f>
        <v>Despesas com Viagens</v>
      </c>
      <c r="L15562" s="56" t="str">
        <f>VLOOKUP(K15562,'Base -Receita-Despesa'!$B:$AS,1,FALSE)</f>
        <v>Despesas com Viagens</v>
      </c>
    </row>
    <row r="15563" spans="1:12" x14ac:dyDescent="0.3">
      <c r="A15563" s="286" t="str">
        <f t="shared" si="486"/>
        <v>2020</v>
      </c>
      <c r="B15563" s="205" t="s">
        <v>679</v>
      </c>
      <c r="C15563" s="205" t="s">
        <v>680</v>
      </c>
      <c r="D15563" s="72" t="str">
        <f t="shared" si="487"/>
        <v>fev/2020</v>
      </c>
      <c r="E15563" s="206">
        <v>43868</v>
      </c>
      <c r="F15563" s="205" t="s">
        <v>172</v>
      </c>
      <c r="G15563" s="205" t="s">
        <v>284</v>
      </c>
      <c r="H15563" s="207" t="s">
        <v>2230</v>
      </c>
      <c r="I15563" s="207" t="s">
        <v>126</v>
      </c>
      <c r="J15563" s="207">
        <v>-880.45</v>
      </c>
      <c r="K15563" s="79" t="str">
        <f>IFERROR(IFERROR(VLOOKUP(I15563,'DE-PARA'!B:D,3,0),VLOOKUP(I15563,'DE-PARA'!C:D,2,0)),"NÃO ENCONTRADO")</f>
        <v>Rescisões Trabalhistas</v>
      </c>
      <c r="L15563" s="56" t="str">
        <f>VLOOKUP(K15563,'Base -Receita-Despesa'!$B:$AS,1,FALSE)</f>
        <v>Rescisões Trabalhistas</v>
      </c>
    </row>
    <row r="15564" spans="1:12" x14ac:dyDescent="0.3">
      <c r="A15564" s="286" t="str">
        <f t="shared" si="486"/>
        <v>2020</v>
      </c>
      <c r="B15564" s="205" t="s">
        <v>679</v>
      </c>
      <c r="C15564" s="205" t="s">
        <v>680</v>
      </c>
      <c r="D15564" s="72" t="str">
        <f t="shared" si="487"/>
        <v>fev/2020</v>
      </c>
      <c r="E15564" s="206">
        <v>43868</v>
      </c>
      <c r="F15564" s="205" t="s">
        <v>2675</v>
      </c>
      <c r="G15564" s="205" t="s">
        <v>284</v>
      </c>
      <c r="H15564" s="207" t="s">
        <v>2676</v>
      </c>
      <c r="I15564" s="207" t="s">
        <v>145</v>
      </c>
      <c r="J15564" s="207">
        <v>-840</v>
      </c>
      <c r="K15564" s="79" t="str">
        <f>IFERROR(IFERROR(VLOOKUP(I15564,'DE-PARA'!B:D,3,0),VLOOKUP(I15564,'DE-PARA'!C:D,2,0)),"NÃO ENCONTRADO")</f>
        <v>Pessoal</v>
      </c>
      <c r="L15564" s="56" t="str">
        <f>VLOOKUP(K15564,'Base -Receita-Despesa'!$B:$AS,1,FALSE)</f>
        <v>Pessoal</v>
      </c>
    </row>
    <row r="15565" spans="1:12" x14ac:dyDescent="0.3">
      <c r="A15565" s="286" t="str">
        <f t="shared" si="486"/>
        <v>2020</v>
      </c>
      <c r="B15565" s="205" t="s">
        <v>679</v>
      </c>
      <c r="C15565" s="205" t="s">
        <v>680</v>
      </c>
      <c r="D15565" s="72" t="str">
        <f t="shared" si="487"/>
        <v>fev/2020</v>
      </c>
      <c r="E15565" s="206">
        <v>43868</v>
      </c>
      <c r="F15565" s="205" t="s">
        <v>2339</v>
      </c>
      <c r="G15565" s="205" t="s">
        <v>2518</v>
      </c>
      <c r="H15565" s="207" t="s">
        <v>2649</v>
      </c>
      <c r="I15565" s="207" t="s">
        <v>270</v>
      </c>
      <c r="J15565" s="208">
        <v>-50094.54</v>
      </c>
      <c r="K15565" s="79" t="str">
        <f>IFERROR(IFERROR(VLOOKUP(I15565,'DE-PARA'!B:D,3,0),VLOOKUP(I15565,'DE-PARA'!C:D,2,0)),"NÃO ENCONTRADO")</f>
        <v>Outras Saídas</v>
      </c>
      <c r="L15565" s="56" t="str">
        <f>VLOOKUP(K15565,'Base -Receita-Despesa'!$B:$AS,1,FALSE)</f>
        <v>Outras Saídas</v>
      </c>
    </row>
    <row r="15566" spans="1:12" x14ac:dyDescent="0.3">
      <c r="A15566" s="286" t="str">
        <f t="shared" si="486"/>
        <v>2020</v>
      </c>
      <c r="B15566" s="205" t="s">
        <v>679</v>
      </c>
      <c r="C15566" s="205" t="s">
        <v>680</v>
      </c>
      <c r="D15566" s="72" t="str">
        <f t="shared" si="487"/>
        <v>fev/2020</v>
      </c>
      <c r="E15566" s="206">
        <v>43868</v>
      </c>
      <c r="F15566" s="205" t="s">
        <v>2044</v>
      </c>
      <c r="G15566" s="205" t="s">
        <v>284</v>
      </c>
      <c r="H15566" s="207" t="s">
        <v>1987</v>
      </c>
      <c r="I15566" s="207" t="s">
        <v>139</v>
      </c>
      <c r="J15566" s="207">
        <v>-30</v>
      </c>
      <c r="K15566" s="79" t="str">
        <f>IFERROR(IFERROR(VLOOKUP(I15566,'DE-PARA'!B:D,3,0),VLOOKUP(I15566,'DE-PARA'!C:D,2,0)),"NÃO ENCONTRADO")</f>
        <v>Outras Saídas</v>
      </c>
      <c r="L15566" s="56" t="str">
        <f>VLOOKUP(K15566,'Base -Receita-Despesa'!$B:$AS,1,FALSE)</f>
        <v>Outras Saídas</v>
      </c>
    </row>
    <row r="15567" spans="1:12" x14ac:dyDescent="0.3">
      <c r="A15567" s="286" t="str">
        <f t="shared" si="486"/>
        <v>2020</v>
      </c>
      <c r="B15567" s="205" t="s">
        <v>679</v>
      </c>
      <c r="C15567" s="205" t="s">
        <v>680</v>
      </c>
      <c r="D15567" s="72" t="str">
        <f t="shared" si="487"/>
        <v>fev/2020</v>
      </c>
      <c r="E15567" s="206">
        <v>43868</v>
      </c>
      <c r="F15567" s="205" t="s">
        <v>172</v>
      </c>
      <c r="G15567" s="205" t="s">
        <v>284</v>
      </c>
      <c r="H15567" s="207" t="s">
        <v>2669</v>
      </c>
      <c r="I15567" s="207" t="s">
        <v>126</v>
      </c>
      <c r="J15567" s="207">
        <v>-877.14</v>
      </c>
      <c r="K15567" s="79" t="str">
        <f>IFERROR(IFERROR(VLOOKUP(I15567,'DE-PARA'!B:D,3,0),VLOOKUP(I15567,'DE-PARA'!C:D,2,0)),"NÃO ENCONTRADO")</f>
        <v>Rescisões Trabalhistas</v>
      </c>
      <c r="L15567" s="56" t="str">
        <f>VLOOKUP(K15567,'Base -Receita-Despesa'!$B:$AS,1,FALSE)</f>
        <v>Rescisões Trabalhistas</v>
      </c>
    </row>
    <row r="15568" spans="1:12" x14ac:dyDescent="0.3">
      <c r="A15568" s="286" t="str">
        <f t="shared" si="486"/>
        <v>2020</v>
      </c>
      <c r="B15568" s="205" t="s">
        <v>679</v>
      </c>
      <c r="C15568" s="205" t="s">
        <v>680</v>
      </c>
      <c r="D15568" s="72" t="str">
        <f t="shared" si="487"/>
        <v>fev/2020</v>
      </c>
      <c r="E15568" s="206">
        <v>43868</v>
      </c>
      <c r="F15568" s="205">
        <v>397</v>
      </c>
      <c r="G15568" s="205" t="s">
        <v>284</v>
      </c>
      <c r="H15568" s="207" t="s">
        <v>2521</v>
      </c>
      <c r="I15568" s="207" t="s">
        <v>137</v>
      </c>
      <c r="J15568" s="208">
        <v>-5384.46</v>
      </c>
      <c r="K15568" s="79" t="str">
        <f>IFERROR(IFERROR(VLOOKUP(I15568,'DE-PARA'!B:D,3,0),VLOOKUP(I15568,'DE-PARA'!C:D,2,0)),"NÃO ENCONTRADO")</f>
        <v>Materiais</v>
      </c>
      <c r="L15568" s="56" t="str">
        <f>VLOOKUP(K15568,'Base -Receita-Despesa'!$B:$AS,1,FALSE)</f>
        <v>Materiais</v>
      </c>
    </row>
    <row r="15569" spans="1:12" x14ac:dyDescent="0.3">
      <c r="A15569" s="286" t="str">
        <f t="shared" si="486"/>
        <v>2020</v>
      </c>
      <c r="B15569" s="205" t="s">
        <v>679</v>
      </c>
      <c r="C15569" s="205" t="s">
        <v>680</v>
      </c>
      <c r="D15569" s="72" t="str">
        <f t="shared" si="487"/>
        <v>fev/2020</v>
      </c>
      <c r="E15569" s="206">
        <v>43868</v>
      </c>
      <c r="F15569" s="205">
        <v>384</v>
      </c>
      <c r="G15569" s="205" t="s">
        <v>284</v>
      </c>
      <c r="H15569" s="207" t="s">
        <v>2521</v>
      </c>
      <c r="I15569" s="207" t="s">
        <v>137</v>
      </c>
      <c r="J15569" s="208">
        <v>-5115.8500000000004</v>
      </c>
      <c r="K15569" s="79" t="str">
        <f>IFERROR(IFERROR(VLOOKUP(I15569,'DE-PARA'!B:D,3,0),VLOOKUP(I15569,'DE-PARA'!C:D,2,0)),"NÃO ENCONTRADO")</f>
        <v>Materiais</v>
      </c>
      <c r="L15569" s="56" t="str">
        <f>VLOOKUP(K15569,'Base -Receita-Despesa'!$B:$AS,1,FALSE)</f>
        <v>Materiais</v>
      </c>
    </row>
    <row r="15570" spans="1:12" x14ac:dyDescent="0.3">
      <c r="A15570" s="286" t="str">
        <f t="shared" si="486"/>
        <v>2020</v>
      </c>
      <c r="B15570" s="205" t="s">
        <v>679</v>
      </c>
      <c r="C15570" s="205" t="s">
        <v>680</v>
      </c>
      <c r="D15570" s="72" t="str">
        <f t="shared" si="487"/>
        <v>fev/2020</v>
      </c>
      <c r="E15570" s="206">
        <v>43868</v>
      </c>
      <c r="F15570" s="205" t="s">
        <v>209</v>
      </c>
      <c r="G15570" s="205" t="s">
        <v>284</v>
      </c>
      <c r="H15570" s="207" t="s">
        <v>295</v>
      </c>
      <c r="I15570" s="207" t="s">
        <v>130</v>
      </c>
      <c r="J15570" s="207">
        <v>-9.5</v>
      </c>
      <c r="K15570" s="79" t="str">
        <f>IFERROR(IFERROR(VLOOKUP(I15570,'DE-PARA'!B:D,3,0),VLOOKUP(I15570,'DE-PARA'!C:D,2,0)),"NÃO ENCONTRADO")</f>
        <v>Outras Saídas</v>
      </c>
      <c r="L15570" s="56" t="str">
        <f>VLOOKUP(K15570,'Base -Receita-Despesa'!$B:$AS,1,FALSE)</f>
        <v>Outras Saídas</v>
      </c>
    </row>
    <row r="15571" spans="1:12" x14ac:dyDescent="0.3">
      <c r="A15571" s="286" t="str">
        <f t="shared" si="486"/>
        <v>2020</v>
      </c>
      <c r="B15571" s="205" t="s">
        <v>679</v>
      </c>
      <c r="C15571" s="205" t="s">
        <v>680</v>
      </c>
      <c r="D15571" s="72" t="str">
        <f t="shared" si="487"/>
        <v>fev/2020</v>
      </c>
      <c r="E15571" s="206">
        <v>43868</v>
      </c>
      <c r="F15571" s="205" t="s">
        <v>209</v>
      </c>
      <c r="G15571" s="205" t="s">
        <v>284</v>
      </c>
      <c r="H15571" s="207" t="s">
        <v>295</v>
      </c>
      <c r="I15571" s="207" t="s">
        <v>130</v>
      </c>
      <c r="J15571" s="207">
        <v>-9.5</v>
      </c>
      <c r="K15571" s="79" t="str">
        <f>IFERROR(IFERROR(VLOOKUP(I15571,'DE-PARA'!B:D,3,0),VLOOKUP(I15571,'DE-PARA'!C:D,2,0)),"NÃO ENCONTRADO")</f>
        <v>Outras Saídas</v>
      </c>
      <c r="L15571" s="56" t="str">
        <f>VLOOKUP(K15571,'Base -Receita-Despesa'!$B:$AS,1,FALSE)</f>
        <v>Outras Saídas</v>
      </c>
    </row>
    <row r="15572" spans="1:12" x14ac:dyDescent="0.3">
      <c r="A15572" s="286" t="str">
        <f t="shared" si="486"/>
        <v>2020</v>
      </c>
      <c r="B15572" s="205" t="s">
        <v>679</v>
      </c>
      <c r="C15572" s="205" t="s">
        <v>680</v>
      </c>
      <c r="D15572" s="72" t="str">
        <f t="shared" si="487"/>
        <v>fev/2020</v>
      </c>
      <c r="E15572" s="206">
        <v>43868</v>
      </c>
      <c r="F15572" s="205" t="s">
        <v>209</v>
      </c>
      <c r="G15572" s="205" t="s">
        <v>284</v>
      </c>
      <c r="H15572" s="207" t="s">
        <v>295</v>
      </c>
      <c r="I15572" s="207" t="s">
        <v>130</v>
      </c>
      <c r="J15572" s="207">
        <v>-9.5</v>
      </c>
      <c r="K15572" s="79" t="str">
        <f>IFERROR(IFERROR(VLOOKUP(I15572,'DE-PARA'!B:D,3,0),VLOOKUP(I15572,'DE-PARA'!C:D,2,0)),"NÃO ENCONTRADO")</f>
        <v>Outras Saídas</v>
      </c>
      <c r="L15572" s="56" t="str">
        <f>VLOOKUP(K15572,'Base -Receita-Despesa'!$B:$AS,1,FALSE)</f>
        <v>Outras Saídas</v>
      </c>
    </row>
    <row r="15573" spans="1:12" x14ac:dyDescent="0.3">
      <c r="A15573" s="286" t="str">
        <f t="shared" si="486"/>
        <v>2020</v>
      </c>
      <c r="B15573" s="205" t="s">
        <v>679</v>
      </c>
      <c r="C15573" s="205" t="s">
        <v>680</v>
      </c>
      <c r="D15573" s="72" t="str">
        <f t="shared" si="487"/>
        <v>fev/2020</v>
      </c>
      <c r="E15573" s="206">
        <v>43868</v>
      </c>
      <c r="F15573" s="205" t="s">
        <v>209</v>
      </c>
      <c r="G15573" s="205" t="s">
        <v>284</v>
      </c>
      <c r="H15573" s="207" t="s">
        <v>295</v>
      </c>
      <c r="I15573" s="207" t="s">
        <v>130</v>
      </c>
      <c r="J15573" s="207">
        <v>-9.5</v>
      </c>
      <c r="K15573" s="79" t="str">
        <f>IFERROR(IFERROR(VLOOKUP(I15573,'DE-PARA'!B:D,3,0),VLOOKUP(I15573,'DE-PARA'!C:D,2,0)),"NÃO ENCONTRADO")</f>
        <v>Outras Saídas</v>
      </c>
      <c r="L15573" s="56" t="str">
        <f>VLOOKUP(K15573,'Base -Receita-Despesa'!$B:$AS,1,FALSE)</f>
        <v>Outras Saídas</v>
      </c>
    </row>
    <row r="15574" spans="1:12" x14ac:dyDescent="0.3">
      <c r="A15574" s="286" t="str">
        <f t="shared" si="486"/>
        <v>2020</v>
      </c>
      <c r="B15574" s="205" t="s">
        <v>679</v>
      </c>
      <c r="C15574" s="205" t="s">
        <v>680</v>
      </c>
      <c r="D15574" s="72" t="str">
        <f t="shared" si="487"/>
        <v>fev/2020</v>
      </c>
      <c r="E15574" s="206">
        <v>43868</v>
      </c>
      <c r="F15574" s="205" t="s">
        <v>209</v>
      </c>
      <c r="G15574" s="205" t="s">
        <v>284</v>
      </c>
      <c r="H15574" s="207" t="s">
        <v>295</v>
      </c>
      <c r="I15574" s="207" t="s">
        <v>130</v>
      </c>
      <c r="J15574" s="207">
        <v>-9.5</v>
      </c>
      <c r="K15574" s="79" t="str">
        <f>IFERROR(IFERROR(VLOOKUP(I15574,'DE-PARA'!B:D,3,0),VLOOKUP(I15574,'DE-PARA'!C:D,2,0)),"NÃO ENCONTRADO")</f>
        <v>Outras Saídas</v>
      </c>
      <c r="L15574" s="56" t="str">
        <f>VLOOKUP(K15574,'Base -Receita-Despesa'!$B:$AS,1,FALSE)</f>
        <v>Outras Saídas</v>
      </c>
    </row>
    <row r="15575" spans="1:12" x14ac:dyDescent="0.3">
      <c r="A15575" s="286" t="str">
        <f t="shared" si="486"/>
        <v>2020</v>
      </c>
      <c r="B15575" s="205" t="s">
        <v>679</v>
      </c>
      <c r="C15575" s="205" t="s">
        <v>680</v>
      </c>
      <c r="D15575" s="72" t="str">
        <f t="shared" si="487"/>
        <v>fev/2020</v>
      </c>
      <c r="E15575" s="206">
        <v>43868</v>
      </c>
      <c r="F15575" s="205" t="s">
        <v>209</v>
      </c>
      <c r="G15575" s="205" t="s">
        <v>284</v>
      </c>
      <c r="H15575" s="207" t="s">
        <v>295</v>
      </c>
      <c r="I15575" s="207" t="s">
        <v>130</v>
      </c>
      <c r="J15575" s="207">
        <v>-9.5</v>
      </c>
      <c r="K15575" s="79" t="str">
        <f>IFERROR(IFERROR(VLOOKUP(I15575,'DE-PARA'!B:D,3,0),VLOOKUP(I15575,'DE-PARA'!C:D,2,0)),"NÃO ENCONTRADO")</f>
        <v>Outras Saídas</v>
      </c>
      <c r="L15575" s="56" t="str">
        <f>VLOOKUP(K15575,'Base -Receita-Despesa'!$B:$AS,1,FALSE)</f>
        <v>Outras Saídas</v>
      </c>
    </row>
    <row r="15576" spans="1:12" x14ac:dyDescent="0.3">
      <c r="A15576" s="286" t="str">
        <f t="shared" si="486"/>
        <v>2020</v>
      </c>
      <c r="B15576" s="205" t="s">
        <v>679</v>
      </c>
      <c r="C15576" s="205" t="s">
        <v>680</v>
      </c>
      <c r="D15576" s="72" t="str">
        <f t="shared" si="487"/>
        <v>fev/2020</v>
      </c>
      <c r="E15576" s="206">
        <v>43868</v>
      </c>
      <c r="F15576" s="205" t="s">
        <v>209</v>
      </c>
      <c r="G15576" s="205" t="s">
        <v>284</v>
      </c>
      <c r="H15576" s="207" t="s">
        <v>295</v>
      </c>
      <c r="I15576" s="207" t="s">
        <v>130</v>
      </c>
      <c r="J15576" s="207">
        <v>-9.5</v>
      </c>
      <c r="K15576" s="79" t="str">
        <f>IFERROR(IFERROR(VLOOKUP(I15576,'DE-PARA'!B:D,3,0),VLOOKUP(I15576,'DE-PARA'!C:D,2,0)),"NÃO ENCONTRADO")</f>
        <v>Outras Saídas</v>
      </c>
      <c r="L15576" s="56" t="str">
        <f>VLOOKUP(K15576,'Base -Receita-Despesa'!$B:$AS,1,FALSE)</f>
        <v>Outras Saídas</v>
      </c>
    </row>
    <row r="15577" spans="1:12" x14ac:dyDescent="0.3">
      <c r="A15577" s="286" t="str">
        <f t="shared" si="486"/>
        <v>2020</v>
      </c>
      <c r="B15577" s="205" t="s">
        <v>679</v>
      </c>
      <c r="C15577" s="205" t="s">
        <v>680</v>
      </c>
      <c r="D15577" s="72" t="str">
        <f t="shared" si="487"/>
        <v>fev/2020</v>
      </c>
      <c r="E15577" s="206">
        <v>43868</v>
      </c>
      <c r="F15577" s="205" t="s">
        <v>209</v>
      </c>
      <c r="G15577" s="205" t="s">
        <v>284</v>
      </c>
      <c r="H15577" s="207" t="s">
        <v>295</v>
      </c>
      <c r="I15577" s="207" t="s">
        <v>130</v>
      </c>
      <c r="J15577" s="207">
        <v>-9.5</v>
      </c>
      <c r="K15577" s="79" t="str">
        <f>IFERROR(IFERROR(VLOOKUP(I15577,'DE-PARA'!B:D,3,0),VLOOKUP(I15577,'DE-PARA'!C:D,2,0)),"NÃO ENCONTRADO")</f>
        <v>Outras Saídas</v>
      </c>
      <c r="L15577" s="56" t="str">
        <f>VLOOKUP(K15577,'Base -Receita-Despesa'!$B:$AS,1,FALSE)</f>
        <v>Outras Saídas</v>
      </c>
    </row>
    <row r="15578" spans="1:12" x14ac:dyDescent="0.3">
      <c r="A15578" s="286" t="str">
        <f t="shared" si="486"/>
        <v>2020</v>
      </c>
      <c r="B15578" s="205" t="s">
        <v>679</v>
      </c>
      <c r="C15578" s="205" t="s">
        <v>680</v>
      </c>
      <c r="D15578" s="72" t="str">
        <f t="shared" si="487"/>
        <v>fev/2020</v>
      </c>
      <c r="E15578" s="206">
        <v>43868</v>
      </c>
      <c r="F15578" s="205" t="s">
        <v>209</v>
      </c>
      <c r="G15578" s="205" t="s">
        <v>284</v>
      </c>
      <c r="H15578" s="207" t="s">
        <v>295</v>
      </c>
      <c r="I15578" s="207" t="s">
        <v>130</v>
      </c>
      <c r="J15578" s="207">
        <v>-9.5</v>
      </c>
      <c r="K15578" s="79" t="str">
        <f>IFERROR(IFERROR(VLOOKUP(I15578,'DE-PARA'!B:D,3,0),VLOOKUP(I15578,'DE-PARA'!C:D,2,0)),"NÃO ENCONTRADO")</f>
        <v>Outras Saídas</v>
      </c>
      <c r="L15578" s="56" t="str">
        <f>VLOOKUP(K15578,'Base -Receita-Despesa'!$B:$AS,1,FALSE)</f>
        <v>Outras Saídas</v>
      </c>
    </row>
    <row r="15579" spans="1:12" x14ac:dyDescent="0.3">
      <c r="A15579" s="286" t="str">
        <f t="shared" si="486"/>
        <v>2020</v>
      </c>
      <c r="B15579" s="205" t="s">
        <v>679</v>
      </c>
      <c r="C15579" s="205" t="s">
        <v>680</v>
      </c>
      <c r="D15579" s="72" t="str">
        <f t="shared" si="487"/>
        <v>fev/2020</v>
      </c>
      <c r="E15579" s="206">
        <v>43868</v>
      </c>
      <c r="F15579" s="205" t="s">
        <v>209</v>
      </c>
      <c r="G15579" s="205" t="s">
        <v>284</v>
      </c>
      <c r="H15579" s="207" t="s">
        <v>295</v>
      </c>
      <c r="I15579" s="207" t="s">
        <v>130</v>
      </c>
      <c r="J15579" s="207">
        <v>-9.5</v>
      </c>
      <c r="K15579" s="79" t="str">
        <f>IFERROR(IFERROR(VLOOKUP(I15579,'DE-PARA'!B:D,3,0),VLOOKUP(I15579,'DE-PARA'!C:D,2,0)),"NÃO ENCONTRADO")</f>
        <v>Outras Saídas</v>
      </c>
      <c r="L15579" s="56" t="str">
        <f>VLOOKUP(K15579,'Base -Receita-Despesa'!$B:$AS,1,FALSE)</f>
        <v>Outras Saídas</v>
      </c>
    </row>
    <row r="15580" spans="1:12" x14ac:dyDescent="0.3">
      <c r="A15580" s="286" t="str">
        <f t="shared" si="486"/>
        <v>2020</v>
      </c>
      <c r="B15580" s="205" t="s">
        <v>679</v>
      </c>
      <c r="C15580" s="205" t="s">
        <v>680</v>
      </c>
      <c r="D15580" s="72" t="str">
        <f t="shared" si="487"/>
        <v>fev/2020</v>
      </c>
      <c r="E15580" s="206">
        <v>43868</v>
      </c>
      <c r="F15580" s="205" t="s">
        <v>209</v>
      </c>
      <c r="G15580" s="205" t="s">
        <v>284</v>
      </c>
      <c r="H15580" s="207" t="s">
        <v>295</v>
      </c>
      <c r="I15580" s="207" t="s">
        <v>130</v>
      </c>
      <c r="J15580" s="207">
        <v>-9.5</v>
      </c>
      <c r="K15580" s="79" t="str">
        <f>IFERROR(IFERROR(VLOOKUP(I15580,'DE-PARA'!B:D,3,0),VLOOKUP(I15580,'DE-PARA'!C:D,2,0)),"NÃO ENCONTRADO")</f>
        <v>Outras Saídas</v>
      </c>
      <c r="L15580" s="56" t="str">
        <f>VLOOKUP(K15580,'Base -Receita-Despesa'!$B:$AS,1,FALSE)</f>
        <v>Outras Saídas</v>
      </c>
    </row>
    <row r="15581" spans="1:12" x14ac:dyDescent="0.3">
      <c r="A15581" s="286" t="str">
        <f t="shared" si="486"/>
        <v>2020</v>
      </c>
      <c r="B15581" s="205" t="s">
        <v>679</v>
      </c>
      <c r="C15581" s="205" t="s">
        <v>680</v>
      </c>
      <c r="D15581" s="72" t="str">
        <f t="shared" si="487"/>
        <v>fev/2020</v>
      </c>
      <c r="E15581" s="206">
        <v>43868</v>
      </c>
      <c r="F15581" s="205" t="s">
        <v>209</v>
      </c>
      <c r="G15581" s="205" t="s">
        <v>284</v>
      </c>
      <c r="H15581" s="207" t="s">
        <v>295</v>
      </c>
      <c r="I15581" s="207" t="s">
        <v>130</v>
      </c>
      <c r="J15581" s="207">
        <v>-9.5</v>
      </c>
      <c r="K15581" s="79" t="str">
        <f>IFERROR(IFERROR(VLOOKUP(I15581,'DE-PARA'!B:D,3,0),VLOOKUP(I15581,'DE-PARA'!C:D,2,0)),"NÃO ENCONTRADO")</f>
        <v>Outras Saídas</v>
      </c>
      <c r="L15581" s="56" t="str">
        <f>VLOOKUP(K15581,'Base -Receita-Despesa'!$B:$AS,1,FALSE)</f>
        <v>Outras Saídas</v>
      </c>
    </row>
    <row r="15582" spans="1:12" x14ac:dyDescent="0.3">
      <c r="A15582" s="286" t="str">
        <f t="shared" si="486"/>
        <v>2020</v>
      </c>
      <c r="B15582" s="205" t="s">
        <v>679</v>
      </c>
      <c r="C15582" s="205" t="s">
        <v>680</v>
      </c>
      <c r="D15582" s="72" t="str">
        <f t="shared" si="487"/>
        <v>fev/2020</v>
      </c>
      <c r="E15582" s="206">
        <v>43868</v>
      </c>
      <c r="F15582" s="205" t="s">
        <v>209</v>
      </c>
      <c r="G15582" s="205" t="s">
        <v>284</v>
      </c>
      <c r="H15582" s="207" t="s">
        <v>295</v>
      </c>
      <c r="I15582" s="207" t="s">
        <v>130</v>
      </c>
      <c r="J15582" s="207">
        <v>-9.5</v>
      </c>
      <c r="K15582" s="79" t="str">
        <f>IFERROR(IFERROR(VLOOKUP(I15582,'DE-PARA'!B:D,3,0),VLOOKUP(I15582,'DE-PARA'!C:D,2,0)),"NÃO ENCONTRADO")</f>
        <v>Outras Saídas</v>
      </c>
      <c r="L15582" s="56" t="str">
        <f>VLOOKUP(K15582,'Base -Receita-Despesa'!$B:$AS,1,FALSE)</f>
        <v>Outras Saídas</v>
      </c>
    </row>
    <row r="15583" spans="1:12" x14ac:dyDescent="0.3">
      <c r="A15583" s="286" t="str">
        <f t="shared" si="486"/>
        <v>2020</v>
      </c>
      <c r="B15583" s="205" t="s">
        <v>679</v>
      </c>
      <c r="C15583" s="205" t="s">
        <v>680</v>
      </c>
      <c r="D15583" s="72" t="str">
        <f t="shared" si="487"/>
        <v>fev/2020</v>
      </c>
      <c r="E15583" s="206">
        <v>43868</v>
      </c>
      <c r="F15583" s="205" t="s">
        <v>209</v>
      </c>
      <c r="G15583" s="205" t="s">
        <v>284</v>
      </c>
      <c r="H15583" s="207" t="s">
        <v>295</v>
      </c>
      <c r="I15583" s="207" t="s">
        <v>130</v>
      </c>
      <c r="J15583" s="207">
        <v>-9.5</v>
      </c>
      <c r="K15583" s="79" t="str">
        <f>IFERROR(IFERROR(VLOOKUP(I15583,'DE-PARA'!B:D,3,0),VLOOKUP(I15583,'DE-PARA'!C:D,2,0)),"NÃO ENCONTRADO")</f>
        <v>Outras Saídas</v>
      </c>
      <c r="L15583" s="56" t="str">
        <f>VLOOKUP(K15583,'Base -Receita-Despesa'!$B:$AS,1,FALSE)</f>
        <v>Outras Saídas</v>
      </c>
    </row>
    <row r="15584" spans="1:12" x14ac:dyDescent="0.3">
      <c r="A15584" s="286" t="str">
        <f t="shared" si="486"/>
        <v>2020</v>
      </c>
      <c r="B15584" s="205" t="s">
        <v>679</v>
      </c>
      <c r="C15584" s="205" t="s">
        <v>680</v>
      </c>
      <c r="D15584" s="72" t="str">
        <f t="shared" si="487"/>
        <v>fev/2020</v>
      </c>
      <c r="E15584" s="206">
        <v>43868</v>
      </c>
      <c r="F15584" s="205" t="s">
        <v>209</v>
      </c>
      <c r="G15584" s="205" t="s">
        <v>284</v>
      </c>
      <c r="H15584" s="207" t="s">
        <v>295</v>
      </c>
      <c r="I15584" s="207" t="s">
        <v>130</v>
      </c>
      <c r="J15584" s="207">
        <v>-9.5</v>
      </c>
      <c r="K15584" s="79" t="str">
        <f>IFERROR(IFERROR(VLOOKUP(I15584,'DE-PARA'!B:D,3,0),VLOOKUP(I15584,'DE-PARA'!C:D,2,0)),"NÃO ENCONTRADO")</f>
        <v>Outras Saídas</v>
      </c>
      <c r="L15584" s="56" t="str">
        <f>VLOOKUP(K15584,'Base -Receita-Despesa'!$B:$AS,1,FALSE)</f>
        <v>Outras Saídas</v>
      </c>
    </row>
    <row r="15585" spans="1:12" x14ac:dyDescent="0.3">
      <c r="A15585" s="286" t="str">
        <f t="shared" si="486"/>
        <v>2020</v>
      </c>
      <c r="B15585" s="205" t="s">
        <v>679</v>
      </c>
      <c r="C15585" s="205" t="s">
        <v>680</v>
      </c>
      <c r="D15585" s="72" t="str">
        <f t="shared" si="487"/>
        <v>fev/2020</v>
      </c>
      <c r="E15585" s="206">
        <v>43868</v>
      </c>
      <c r="F15585" s="205" t="s">
        <v>513</v>
      </c>
      <c r="G15585" s="205" t="s">
        <v>284</v>
      </c>
      <c r="H15585" s="207" t="s">
        <v>203</v>
      </c>
      <c r="I15585" s="207" t="s">
        <v>289</v>
      </c>
      <c r="J15585" s="208">
        <v>536253.37</v>
      </c>
      <c r="K15585" s="79" t="str">
        <f>IFERROR(IFERROR(VLOOKUP(I15585,'DE-PARA'!B:D,3,0),VLOOKUP(I15585,'DE-PARA'!C:D,2,0)),"NÃO ENCONTRADO")</f>
        <v>Entrada Conta Aplicação (+)</v>
      </c>
      <c r="L15585" s="56" t="str">
        <f>VLOOKUP(K15585,'Base -Receita-Despesa'!$B:$AS,1,FALSE)</f>
        <v>ENTRADA CONTA APLICAÇÃO (+)</v>
      </c>
    </row>
    <row r="15586" spans="1:12" x14ac:dyDescent="0.3">
      <c r="A15586" s="286" t="str">
        <f t="shared" si="486"/>
        <v>2020</v>
      </c>
      <c r="B15586" s="205" t="s">
        <v>681</v>
      </c>
      <c r="C15586" s="205" t="s">
        <v>680</v>
      </c>
      <c r="D15586" s="72" t="str">
        <f t="shared" si="487"/>
        <v>fev/2020</v>
      </c>
      <c r="E15586" s="206">
        <v>43871</v>
      </c>
      <c r="F15586" s="205" t="s">
        <v>200</v>
      </c>
      <c r="G15586" s="205" t="s">
        <v>284</v>
      </c>
      <c r="H15586" s="207" t="s">
        <v>1875</v>
      </c>
      <c r="I15586" s="207" t="s">
        <v>123</v>
      </c>
      <c r="J15586" s="208">
        <v>-500000</v>
      </c>
      <c r="K15586" s="79" t="str">
        <f>IFERROR(IFERROR(VLOOKUP(I15586,'DE-PARA'!B:D,3,0),VLOOKUP(I15586,'DE-PARA'!C:D,2,0)),"NÃO ENCONTRADO")</f>
        <v>TEV – Transferências Entre Contas (Entradas)</v>
      </c>
      <c r="L15586" s="56" t="str">
        <f>VLOOKUP(K15586,'Base -Receita-Despesa'!$B:$AS,1,FALSE)</f>
        <v>TEV – Transferências Entre Contas (Entradas)</v>
      </c>
    </row>
    <row r="15587" spans="1:12" x14ac:dyDescent="0.3">
      <c r="A15587" s="286" t="str">
        <f t="shared" si="486"/>
        <v>2020</v>
      </c>
      <c r="B15587" s="205" t="s">
        <v>681</v>
      </c>
      <c r="C15587" s="205" t="s">
        <v>680</v>
      </c>
      <c r="D15587" s="72" t="str">
        <f t="shared" si="487"/>
        <v>fev/2020</v>
      </c>
      <c r="E15587" s="206">
        <v>43871</v>
      </c>
      <c r="F15587" s="205" t="s">
        <v>209</v>
      </c>
      <c r="G15587" s="205" t="s">
        <v>284</v>
      </c>
      <c r="H15587" s="207" t="s">
        <v>318</v>
      </c>
      <c r="I15587" s="207" t="s">
        <v>130</v>
      </c>
      <c r="J15587" s="207">
        <v>-99</v>
      </c>
      <c r="K15587" s="79" t="str">
        <f>IFERROR(IFERROR(VLOOKUP(I15587,'DE-PARA'!B:D,3,0),VLOOKUP(I15587,'DE-PARA'!C:D,2,0)),"NÃO ENCONTRADO")</f>
        <v>Outras Saídas</v>
      </c>
      <c r="L15587" s="56" t="str">
        <f>VLOOKUP(K15587,'Base -Receita-Despesa'!$B:$AS,1,FALSE)</f>
        <v>Outras Saídas</v>
      </c>
    </row>
    <row r="15588" spans="1:12" x14ac:dyDescent="0.3">
      <c r="A15588" s="286" t="str">
        <f t="shared" si="486"/>
        <v>2020</v>
      </c>
      <c r="B15588" s="205" t="s">
        <v>681</v>
      </c>
      <c r="C15588" s="205" t="s">
        <v>680</v>
      </c>
      <c r="D15588" s="72" t="str">
        <f t="shared" si="487"/>
        <v>fev/2020</v>
      </c>
      <c r="E15588" s="206">
        <v>43871</v>
      </c>
      <c r="F15588" s="205" t="s">
        <v>513</v>
      </c>
      <c r="G15588" s="205" t="s">
        <v>284</v>
      </c>
      <c r="H15588" s="207" t="s">
        <v>203</v>
      </c>
      <c r="I15588" s="207" t="s">
        <v>289</v>
      </c>
      <c r="J15588" s="208">
        <v>500099</v>
      </c>
      <c r="K15588" s="79" t="str">
        <f>IFERROR(IFERROR(VLOOKUP(I15588,'DE-PARA'!B:D,3,0),VLOOKUP(I15588,'DE-PARA'!C:D,2,0)),"NÃO ENCONTRADO")</f>
        <v>Entrada Conta Aplicação (+)</v>
      </c>
      <c r="L15588" s="56" t="str">
        <f>VLOOKUP(K15588,'Base -Receita-Despesa'!$B:$AS,1,FALSE)</f>
        <v>ENTRADA CONTA APLICAÇÃO (+)</v>
      </c>
    </row>
    <row r="15589" spans="1:12" x14ac:dyDescent="0.3">
      <c r="A15589" s="286" t="str">
        <f t="shared" si="486"/>
        <v>2020</v>
      </c>
      <c r="B15589" s="205" t="s">
        <v>679</v>
      </c>
      <c r="C15589" s="205" t="s">
        <v>680</v>
      </c>
      <c r="D15589" s="72" t="str">
        <f t="shared" si="487"/>
        <v>fev/2020</v>
      </c>
      <c r="E15589" s="206">
        <v>43871</v>
      </c>
      <c r="F15589" s="205" t="s">
        <v>2677</v>
      </c>
      <c r="G15589" s="205" t="s">
        <v>284</v>
      </c>
      <c r="H15589" s="207" t="s">
        <v>2678</v>
      </c>
      <c r="I15589" s="207" t="s">
        <v>145</v>
      </c>
      <c r="J15589" s="208">
        <v>10176.84</v>
      </c>
      <c r="K15589" s="79" t="str">
        <f>IFERROR(IFERROR(VLOOKUP(I15589,'DE-PARA'!B:D,3,0),VLOOKUP(I15589,'DE-PARA'!C:D,2,0)),"NÃO ENCONTRADO")</f>
        <v>Pessoal</v>
      </c>
      <c r="L15589" s="56" t="str">
        <f>VLOOKUP(K15589,'Base -Receita-Despesa'!$B:$AS,1,FALSE)</f>
        <v>Pessoal</v>
      </c>
    </row>
    <row r="15590" spans="1:12" x14ac:dyDescent="0.3">
      <c r="A15590" s="286" t="str">
        <f t="shared" si="486"/>
        <v>2020</v>
      </c>
      <c r="B15590" s="205" t="s">
        <v>679</v>
      </c>
      <c r="C15590" s="205" t="s">
        <v>680</v>
      </c>
      <c r="D15590" s="72" t="str">
        <f t="shared" si="487"/>
        <v>fev/2020</v>
      </c>
      <c r="E15590" s="206">
        <v>43871</v>
      </c>
      <c r="F15590" s="205" t="s">
        <v>200</v>
      </c>
      <c r="G15590" s="205" t="s">
        <v>284</v>
      </c>
      <c r="H15590" s="207" t="s">
        <v>1875</v>
      </c>
      <c r="I15590" s="207" t="s">
        <v>123</v>
      </c>
      <c r="J15590" s="208">
        <v>500000</v>
      </c>
      <c r="K15590" s="79" t="str">
        <f>IFERROR(IFERROR(VLOOKUP(I15590,'DE-PARA'!B:D,3,0),VLOOKUP(I15590,'DE-PARA'!C:D,2,0)),"NÃO ENCONTRADO")</f>
        <v>TEV – Transferências Entre Contas (Entradas)</v>
      </c>
      <c r="L15590" s="56" t="str">
        <f>VLOOKUP(K15590,'Base -Receita-Despesa'!$B:$AS,1,FALSE)</f>
        <v>TEV – Transferências Entre Contas (Entradas)</v>
      </c>
    </row>
    <row r="15591" spans="1:12" x14ac:dyDescent="0.3">
      <c r="A15591" s="286" t="str">
        <f t="shared" si="486"/>
        <v>2020</v>
      </c>
      <c r="B15591" s="205" t="s">
        <v>679</v>
      </c>
      <c r="C15591" s="205" t="s">
        <v>680</v>
      </c>
      <c r="D15591" s="72" t="str">
        <f t="shared" si="487"/>
        <v>fev/2020</v>
      </c>
      <c r="E15591" s="206">
        <v>43871</v>
      </c>
      <c r="F15591" s="205">
        <v>7369652</v>
      </c>
      <c r="G15591" s="205" t="s">
        <v>284</v>
      </c>
      <c r="H15591" s="207" t="s">
        <v>216</v>
      </c>
      <c r="I15591" s="207" t="s">
        <v>135</v>
      </c>
      <c r="J15591" s="208">
        <v>-3026.15</v>
      </c>
      <c r="K15591" s="79" t="str">
        <f>IFERROR(IFERROR(VLOOKUP(I15591,'DE-PARA'!B:D,3,0),VLOOKUP(I15591,'DE-PARA'!C:D,2,0)),"NÃO ENCONTRADO")</f>
        <v>Concessionárias (água, luz e telefone)</v>
      </c>
      <c r="L15591" s="56" t="str">
        <f>VLOOKUP(K15591,'Base -Receita-Despesa'!$B:$AS,1,FALSE)</f>
        <v>Concessionárias (água, luz e telefone)</v>
      </c>
    </row>
    <row r="15592" spans="1:12" x14ac:dyDescent="0.3">
      <c r="A15592" s="286" t="str">
        <f t="shared" si="486"/>
        <v>2020</v>
      </c>
      <c r="B15592" s="205" t="s">
        <v>679</v>
      </c>
      <c r="C15592" s="205" t="s">
        <v>680</v>
      </c>
      <c r="D15592" s="72" t="str">
        <f t="shared" si="487"/>
        <v>fev/2020</v>
      </c>
      <c r="E15592" s="206">
        <v>43871</v>
      </c>
      <c r="F15592" s="205">
        <v>1905</v>
      </c>
      <c r="G15592" s="205" t="s">
        <v>284</v>
      </c>
      <c r="H15592" s="207" t="s">
        <v>2184</v>
      </c>
      <c r="I15592" s="207" t="s">
        <v>146</v>
      </c>
      <c r="J15592" s="208">
        <v>-1368</v>
      </c>
      <c r="K15592" s="79" t="str">
        <f>IFERROR(IFERROR(VLOOKUP(I15592,'DE-PARA'!B:D,3,0),VLOOKUP(I15592,'DE-PARA'!C:D,2,0)),"NÃO ENCONTRADO")</f>
        <v>Serviços</v>
      </c>
      <c r="L15592" s="56" t="str">
        <f>VLOOKUP(K15592,'Base -Receita-Despesa'!$B:$AS,1,FALSE)</f>
        <v>Serviços</v>
      </c>
    </row>
    <row r="15593" spans="1:12" x14ac:dyDescent="0.3">
      <c r="A15593" s="286" t="str">
        <f t="shared" si="486"/>
        <v>2020</v>
      </c>
      <c r="B15593" s="205" t="s">
        <v>679</v>
      </c>
      <c r="C15593" s="205" t="s">
        <v>680</v>
      </c>
      <c r="D15593" s="72" t="str">
        <f t="shared" si="487"/>
        <v>fev/2020</v>
      </c>
      <c r="E15593" s="206">
        <v>43871</v>
      </c>
      <c r="F15593" s="205">
        <v>15750</v>
      </c>
      <c r="G15593" s="205" t="s">
        <v>284</v>
      </c>
      <c r="H15593" s="207" t="s">
        <v>1667</v>
      </c>
      <c r="I15593" s="207" t="s">
        <v>157</v>
      </c>
      <c r="J15593" s="208">
        <v>-15687.22</v>
      </c>
      <c r="K15593" s="79" t="str">
        <f>IFERROR(IFERROR(VLOOKUP(I15593,'DE-PARA'!B:D,3,0),VLOOKUP(I15593,'DE-PARA'!C:D,2,0)),"NÃO ENCONTRADO")</f>
        <v>Serviços</v>
      </c>
      <c r="L15593" s="56" t="str">
        <f>VLOOKUP(K15593,'Base -Receita-Despesa'!$B:$AS,1,FALSE)</f>
        <v>Serviços</v>
      </c>
    </row>
    <row r="15594" spans="1:12" x14ac:dyDescent="0.3">
      <c r="A15594" s="286" t="str">
        <f t="shared" si="486"/>
        <v>2020</v>
      </c>
      <c r="B15594" s="205" t="s">
        <v>679</v>
      </c>
      <c r="C15594" s="205" t="s">
        <v>680</v>
      </c>
      <c r="D15594" s="72" t="str">
        <f t="shared" si="487"/>
        <v>fev/2020</v>
      </c>
      <c r="E15594" s="206">
        <v>43871</v>
      </c>
      <c r="F15594" s="205">
        <v>24</v>
      </c>
      <c r="G15594" s="205" t="s">
        <v>284</v>
      </c>
      <c r="H15594" s="207" t="s">
        <v>1103</v>
      </c>
      <c r="I15594" s="207" t="s">
        <v>183</v>
      </c>
      <c r="J15594" s="207">
        <v>-500</v>
      </c>
      <c r="K15594" s="79" t="str">
        <f>IFERROR(IFERROR(VLOOKUP(I15594,'DE-PARA'!B:D,3,0),VLOOKUP(I15594,'DE-PARA'!C:D,2,0)),"NÃO ENCONTRADO")</f>
        <v>Aluguéis</v>
      </c>
      <c r="L15594" s="56" t="str">
        <f>VLOOKUP(K15594,'Base -Receita-Despesa'!$B:$AS,1,FALSE)</f>
        <v>Aluguéis</v>
      </c>
    </row>
    <row r="15595" spans="1:12" x14ac:dyDescent="0.3">
      <c r="A15595" s="286" t="str">
        <f t="shared" si="486"/>
        <v>2020</v>
      </c>
      <c r="B15595" s="205" t="s">
        <v>679</v>
      </c>
      <c r="C15595" s="205" t="s">
        <v>680</v>
      </c>
      <c r="D15595" s="72" t="str">
        <f t="shared" si="487"/>
        <v>fev/2020</v>
      </c>
      <c r="E15595" s="206">
        <v>43871</v>
      </c>
      <c r="F15595" s="205" t="s">
        <v>2677</v>
      </c>
      <c r="G15595" s="205" t="s">
        <v>284</v>
      </c>
      <c r="H15595" s="207" t="s">
        <v>2678</v>
      </c>
      <c r="I15595" s="207" t="s">
        <v>145</v>
      </c>
      <c r="J15595" s="208">
        <v>-10176.84</v>
      </c>
      <c r="K15595" s="79" t="str">
        <f>IFERROR(IFERROR(VLOOKUP(I15595,'DE-PARA'!B:D,3,0),VLOOKUP(I15595,'DE-PARA'!C:D,2,0)),"NÃO ENCONTRADO")</f>
        <v>Pessoal</v>
      </c>
      <c r="L15595" s="56" t="str">
        <f>VLOOKUP(K15595,'Base -Receita-Despesa'!$B:$AS,1,FALSE)</f>
        <v>Pessoal</v>
      </c>
    </row>
    <row r="15596" spans="1:12" x14ac:dyDescent="0.3">
      <c r="A15596" s="286" t="str">
        <f t="shared" si="486"/>
        <v>2020</v>
      </c>
      <c r="B15596" s="205" t="s">
        <v>679</v>
      </c>
      <c r="C15596" s="205" t="s">
        <v>680</v>
      </c>
      <c r="D15596" s="72" t="str">
        <f t="shared" si="487"/>
        <v>fev/2020</v>
      </c>
      <c r="E15596" s="206">
        <v>43871</v>
      </c>
      <c r="F15596" s="205">
        <v>20048</v>
      </c>
      <c r="G15596" s="205" t="s">
        <v>284</v>
      </c>
      <c r="H15596" s="207" t="s">
        <v>386</v>
      </c>
      <c r="I15596" s="207" t="s">
        <v>237</v>
      </c>
      <c r="J15596" s="208">
        <v>-6186.87</v>
      </c>
      <c r="K15596" s="79" t="str">
        <f>IFERROR(IFERROR(VLOOKUP(I15596,'DE-PARA'!B:D,3,0),VLOOKUP(I15596,'DE-PARA'!C:D,2,0)),"NÃO ENCONTRADO")</f>
        <v>Materiais</v>
      </c>
      <c r="L15596" s="56" t="str">
        <f>VLOOKUP(K15596,'Base -Receita-Despesa'!$B:$AS,1,FALSE)</f>
        <v>Materiais</v>
      </c>
    </row>
    <row r="15597" spans="1:12" x14ac:dyDescent="0.3">
      <c r="A15597" s="286" t="str">
        <f t="shared" si="486"/>
        <v>2020</v>
      </c>
      <c r="B15597" s="205" t="s">
        <v>679</v>
      </c>
      <c r="C15597" s="205" t="s">
        <v>680</v>
      </c>
      <c r="D15597" s="72" t="str">
        <f t="shared" si="487"/>
        <v>fev/2020</v>
      </c>
      <c r="E15597" s="206">
        <v>43871</v>
      </c>
      <c r="F15597" s="205">
        <v>20047</v>
      </c>
      <c r="G15597" s="205" t="s">
        <v>284</v>
      </c>
      <c r="H15597" s="207" t="s">
        <v>386</v>
      </c>
      <c r="I15597" s="207" t="s">
        <v>237</v>
      </c>
      <c r="J15597" s="208">
        <v>-4821.3999999999996</v>
      </c>
      <c r="K15597" s="79" t="str">
        <f>IFERROR(IFERROR(VLOOKUP(I15597,'DE-PARA'!B:D,3,0),VLOOKUP(I15597,'DE-PARA'!C:D,2,0)),"NÃO ENCONTRADO")</f>
        <v>Materiais</v>
      </c>
      <c r="L15597" s="56" t="str">
        <f>VLOOKUP(K15597,'Base -Receita-Despesa'!$B:$AS,1,FALSE)</f>
        <v>Materiais</v>
      </c>
    </row>
    <row r="15598" spans="1:12" x14ac:dyDescent="0.3">
      <c r="A15598" s="286" t="str">
        <f t="shared" si="486"/>
        <v>2020</v>
      </c>
      <c r="B15598" s="205" t="s">
        <v>679</v>
      </c>
      <c r="C15598" s="205" t="s">
        <v>680</v>
      </c>
      <c r="D15598" s="72" t="str">
        <f t="shared" si="487"/>
        <v>fev/2020</v>
      </c>
      <c r="E15598" s="206">
        <v>43871</v>
      </c>
      <c r="F15598" s="205">
        <v>9670</v>
      </c>
      <c r="G15598" s="205" t="s">
        <v>284</v>
      </c>
      <c r="H15598" s="207" t="s">
        <v>1603</v>
      </c>
      <c r="I15598" s="207" t="s">
        <v>237</v>
      </c>
      <c r="J15598" s="207">
        <v>-311.97000000000003</v>
      </c>
      <c r="K15598" s="79" t="str">
        <f>IFERROR(IFERROR(VLOOKUP(I15598,'DE-PARA'!B:D,3,0),VLOOKUP(I15598,'DE-PARA'!C:D,2,0)),"NÃO ENCONTRADO")</f>
        <v>Materiais</v>
      </c>
      <c r="L15598" s="56" t="str">
        <f>VLOOKUP(K15598,'Base -Receita-Despesa'!$B:$AS,1,FALSE)</f>
        <v>Materiais</v>
      </c>
    </row>
    <row r="15599" spans="1:12" x14ac:dyDescent="0.3">
      <c r="A15599" s="286" t="str">
        <f t="shared" si="486"/>
        <v>2020</v>
      </c>
      <c r="B15599" s="205" t="s">
        <v>679</v>
      </c>
      <c r="C15599" s="205" t="s">
        <v>680</v>
      </c>
      <c r="D15599" s="72" t="str">
        <f t="shared" si="487"/>
        <v>fev/2020</v>
      </c>
      <c r="E15599" s="206">
        <v>43871</v>
      </c>
      <c r="F15599" s="205">
        <v>9475</v>
      </c>
      <c r="G15599" s="205" t="s">
        <v>284</v>
      </c>
      <c r="H15599" s="207" t="s">
        <v>1603</v>
      </c>
      <c r="I15599" s="207" t="s">
        <v>237</v>
      </c>
      <c r="J15599" s="208">
        <v>-8390.49</v>
      </c>
      <c r="K15599" s="79" t="str">
        <f>IFERROR(IFERROR(VLOOKUP(I15599,'DE-PARA'!B:D,3,0),VLOOKUP(I15599,'DE-PARA'!C:D,2,0)),"NÃO ENCONTRADO")</f>
        <v>Materiais</v>
      </c>
      <c r="L15599" s="56" t="str">
        <f>VLOOKUP(K15599,'Base -Receita-Despesa'!$B:$AS,1,FALSE)</f>
        <v>Materiais</v>
      </c>
    </row>
    <row r="15600" spans="1:12" x14ac:dyDescent="0.3">
      <c r="A15600" s="286" t="str">
        <f t="shared" si="486"/>
        <v>2020</v>
      </c>
      <c r="B15600" s="205" t="s">
        <v>679</v>
      </c>
      <c r="C15600" s="205" t="s">
        <v>680</v>
      </c>
      <c r="D15600" s="72" t="str">
        <f t="shared" si="487"/>
        <v>fev/2020</v>
      </c>
      <c r="E15600" s="206">
        <v>43871</v>
      </c>
      <c r="F15600" s="205">
        <v>9004</v>
      </c>
      <c r="G15600" s="205" t="s">
        <v>284</v>
      </c>
      <c r="H15600" s="207" t="s">
        <v>1603</v>
      </c>
      <c r="I15600" s="207" t="s">
        <v>237</v>
      </c>
      <c r="J15600" s="208">
        <v>-8781.7999999999993</v>
      </c>
      <c r="K15600" s="79" t="str">
        <f>IFERROR(IFERROR(VLOOKUP(I15600,'DE-PARA'!B:D,3,0),VLOOKUP(I15600,'DE-PARA'!C:D,2,0)),"NÃO ENCONTRADO")</f>
        <v>Materiais</v>
      </c>
      <c r="L15600" s="56" t="str">
        <f>VLOOKUP(K15600,'Base -Receita-Despesa'!$B:$AS,1,FALSE)</f>
        <v>Materiais</v>
      </c>
    </row>
    <row r="15601" spans="1:12" x14ac:dyDescent="0.3">
      <c r="A15601" s="286" t="str">
        <f t="shared" si="486"/>
        <v>2020</v>
      </c>
      <c r="B15601" s="205" t="s">
        <v>679</v>
      </c>
      <c r="C15601" s="205" t="s">
        <v>680</v>
      </c>
      <c r="D15601" s="72" t="str">
        <f t="shared" si="487"/>
        <v>fev/2020</v>
      </c>
      <c r="E15601" s="206">
        <v>43871</v>
      </c>
      <c r="F15601" s="205">
        <v>8951</v>
      </c>
      <c r="G15601" s="205" t="s">
        <v>284</v>
      </c>
      <c r="H15601" s="207" t="s">
        <v>1603</v>
      </c>
      <c r="I15601" s="207" t="s">
        <v>237</v>
      </c>
      <c r="J15601" s="208">
        <v>-4159.58</v>
      </c>
      <c r="K15601" s="79" t="str">
        <f>IFERROR(IFERROR(VLOOKUP(I15601,'DE-PARA'!B:D,3,0),VLOOKUP(I15601,'DE-PARA'!C:D,2,0)),"NÃO ENCONTRADO")</f>
        <v>Materiais</v>
      </c>
      <c r="L15601" s="56" t="str">
        <f>VLOOKUP(K15601,'Base -Receita-Despesa'!$B:$AS,1,FALSE)</f>
        <v>Materiais</v>
      </c>
    </row>
    <row r="15602" spans="1:12" x14ac:dyDescent="0.3">
      <c r="A15602" s="286" t="str">
        <f t="shared" si="486"/>
        <v>2020</v>
      </c>
      <c r="B15602" s="205" t="s">
        <v>679</v>
      </c>
      <c r="C15602" s="205" t="s">
        <v>680</v>
      </c>
      <c r="D15602" s="72" t="str">
        <f t="shared" si="487"/>
        <v>fev/2020</v>
      </c>
      <c r="E15602" s="206">
        <v>43871</v>
      </c>
      <c r="F15602" s="205">
        <v>9453</v>
      </c>
      <c r="G15602" s="205" t="s">
        <v>284</v>
      </c>
      <c r="H15602" s="207" t="s">
        <v>1603</v>
      </c>
      <c r="I15602" s="207" t="s">
        <v>237</v>
      </c>
      <c r="J15602" s="208">
        <v>-8313.57</v>
      </c>
      <c r="K15602" s="79" t="str">
        <f>IFERROR(IFERROR(VLOOKUP(I15602,'DE-PARA'!B:D,3,0),VLOOKUP(I15602,'DE-PARA'!C:D,2,0)),"NÃO ENCONTRADO")</f>
        <v>Materiais</v>
      </c>
      <c r="L15602" s="56" t="str">
        <f>VLOOKUP(K15602,'Base -Receita-Despesa'!$B:$AS,1,FALSE)</f>
        <v>Materiais</v>
      </c>
    </row>
    <row r="15603" spans="1:12" x14ac:dyDescent="0.3">
      <c r="A15603" s="286" t="str">
        <f t="shared" si="486"/>
        <v>2020</v>
      </c>
      <c r="B15603" s="205" t="s">
        <v>679</v>
      </c>
      <c r="C15603" s="205" t="s">
        <v>680</v>
      </c>
      <c r="D15603" s="72" t="str">
        <f t="shared" si="487"/>
        <v>fev/2020</v>
      </c>
      <c r="E15603" s="206">
        <v>43871</v>
      </c>
      <c r="F15603" s="205">
        <v>8954</v>
      </c>
      <c r="G15603" s="205" t="s">
        <v>284</v>
      </c>
      <c r="H15603" s="207" t="s">
        <v>1603</v>
      </c>
      <c r="I15603" s="207" t="s">
        <v>237</v>
      </c>
      <c r="J15603" s="208">
        <v>-8882.73</v>
      </c>
      <c r="K15603" s="79" t="str">
        <f>IFERROR(IFERROR(VLOOKUP(I15603,'DE-PARA'!B:D,3,0),VLOOKUP(I15603,'DE-PARA'!C:D,2,0)),"NÃO ENCONTRADO")</f>
        <v>Materiais</v>
      </c>
      <c r="L15603" s="56" t="str">
        <f>VLOOKUP(K15603,'Base -Receita-Despesa'!$B:$AS,1,FALSE)</f>
        <v>Materiais</v>
      </c>
    </row>
    <row r="15604" spans="1:12" x14ac:dyDescent="0.3">
      <c r="A15604" s="286" t="str">
        <f t="shared" si="486"/>
        <v>2020</v>
      </c>
      <c r="B15604" s="205" t="s">
        <v>679</v>
      </c>
      <c r="C15604" s="205" t="s">
        <v>680</v>
      </c>
      <c r="D15604" s="72" t="str">
        <f t="shared" si="487"/>
        <v>fev/2020</v>
      </c>
      <c r="E15604" s="206">
        <v>43871</v>
      </c>
      <c r="F15604" s="205">
        <v>8954</v>
      </c>
      <c r="G15604" s="205" t="s">
        <v>284</v>
      </c>
      <c r="H15604" s="207" t="s">
        <v>1603</v>
      </c>
      <c r="I15604" s="207" t="s">
        <v>237</v>
      </c>
      <c r="J15604" s="208">
        <v>-8880.08</v>
      </c>
      <c r="K15604" s="79" t="str">
        <f>IFERROR(IFERROR(VLOOKUP(I15604,'DE-PARA'!B:D,3,0),VLOOKUP(I15604,'DE-PARA'!C:D,2,0)),"NÃO ENCONTRADO")</f>
        <v>Materiais</v>
      </c>
      <c r="L15604" s="56" t="str">
        <f>VLOOKUP(K15604,'Base -Receita-Despesa'!$B:$AS,1,FALSE)</f>
        <v>Materiais</v>
      </c>
    </row>
    <row r="15605" spans="1:12" x14ac:dyDescent="0.3">
      <c r="A15605" s="286" t="str">
        <f t="shared" si="486"/>
        <v>2020</v>
      </c>
      <c r="B15605" s="205" t="s">
        <v>679</v>
      </c>
      <c r="C15605" s="205" t="s">
        <v>680</v>
      </c>
      <c r="D15605" s="72" t="str">
        <f t="shared" si="487"/>
        <v>fev/2020</v>
      </c>
      <c r="E15605" s="206">
        <v>43871</v>
      </c>
      <c r="F15605" s="205">
        <v>921</v>
      </c>
      <c r="G15605" s="205" t="s">
        <v>284</v>
      </c>
      <c r="H15605" s="207" t="s">
        <v>2184</v>
      </c>
      <c r="I15605" s="207" t="s">
        <v>146</v>
      </c>
      <c r="J15605" s="208">
        <v>-8000</v>
      </c>
      <c r="K15605" s="79" t="str">
        <f>IFERROR(IFERROR(VLOOKUP(I15605,'DE-PARA'!B:D,3,0),VLOOKUP(I15605,'DE-PARA'!C:D,2,0)),"NÃO ENCONTRADO")</f>
        <v>Serviços</v>
      </c>
      <c r="L15605" s="56" t="str">
        <f>VLOOKUP(K15605,'Base -Receita-Despesa'!$B:$AS,1,FALSE)</f>
        <v>Serviços</v>
      </c>
    </row>
    <row r="15606" spans="1:12" x14ac:dyDescent="0.3">
      <c r="A15606" s="286" t="str">
        <f t="shared" si="486"/>
        <v>2020</v>
      </c>
      <c r="B15606" s="205" t="s">
        <v>679</v>
      </c>
      <c r="C15606" s="205" t="s">
        <v>680</v>
      </c>
      <c r="D15606" s="72" t="str">
        <f t="shared" si="487"/>
        <v>fev/2020</v>
      </c>
      <c r="E15606" s="206">
        <v>43871</v>
      </c>
      <c r="F15606" s="205">
        <v>932</v>
      </c>
      <c r="G15606" s="205" t="s">
        <v>284</v>
      </c>
      <c r="H15606" s="207" t="s">
        <v>2184</v>
      </c>
      <c r="I15606" s="207" t="s">
        <v>146</v>
      </c>
      <c r="J15606" s="208">
        <v>-8000</v>
      </c>
      <c r="K15606" s="79" t="str">
        <f>IFERROR(IFERROR(VLOOKUP(I15606,'DE-PARA'!B:D,3,0),VLOOKUP(I15606,'DE-PARA'!C:D,2,0)),"NÃO ENCONTRADO")</f>
        <v>Serviços</v>
      </c>
      <c r="L15606" s="56" t="str">
        <f>VLOOKUP(K15606,'Base -Receita-Despesa'!$B:$AS,1,FALSE)</f>
        <v>Serviços</v>
      </c>
    </row>
    <row r="15607" spans="1:12" x14ac:dyDescent="0.3">
      <c r="A15607" s="286" t="str">
        <f t="shared" ref="A15607:A15670" si="488">IF(K15607="NÃO ENCONTRADO",0,RIGHT(D15607,4))</f>
        <v>2020</v>
      </c>
      <c r="B15607" s="205" t="s">
        <v>679</v>
      </c>
      <c r="C15607" s="205" t="s">
        <v>680</v>
      </c>
      <c r="D15607" s="72" t="str">
        <f t="shared" si="487"/>
        <v>fev/2020</v>
      </c>
      <c r="E15607" s="206">
        <v>43871</v>
      </c>
      <c r="F15607" s="205">
        <v>1726</v>
      </c>
      <c r="G15607" s="205" t="s">
        <v>284</v>
      </c>
      <c r="H15607" s="207" t="s">
        <v>2184</v>
      </c>
      <c r="I15607" s="207" t="s">
        <v>146</v>
      </c>
      <c r="J15607" s="208">
        <v>-2997</v>
      </c>
      <c r="K15607" s="79" t="str">
        <f>IFERROR(IFERROR(VLOOKUP(I15607,'DE-PARA'!B:D,3,0),VLOOKUP(I15607,'DE-PARA'!C:D,2,0)),"NÃO ENCONTRADO")</f>
        <v>Serviços</v>
      </c>
      <c r="L15607" s="56" t="str">
        <f>VLOOKUP(K15607,'Base -Receita-Despesa'!$B:$AS,1,FALSE)</f>
        <v>Serviços</v>
      </c>
    </row>
    <row r="15608" spans="1:12" x14ac:dyDescent="0.3">
      <c r="A15608" s="286" t="str">
        <f t="shared" si="488"/>
        <v>2020</v>
      </c>
      <c r="B15608" s="205" t="s">
        <v>679</v>
      </c>
      <c r="C15608" s="205" t="s">
        <v>680</v>
      </c>
      <c r="D15608" s="72" t="str">
        <f t="shared" si="487"/>
        <v>fev/2020</v>
      </c>
      <c r="E15608" s="206">
        <v>43871</v>
      </c>
      <c r="F15608" s="205">
        <v>40372</v>
      </c>
      <c r="G15608" s="205" t="s">
        <v>284</v>
      </c>
      <c r="H15608" s="207" t="s">
        <v>2178</v>
      </c>
      <c r="I15608" s="207" t="s">
        <v>118</v>
      </c>
      <c r="J15608" s="208">
        <v>-1076.53</v>
      </c>
      <c r="K15608" s="79" t="str">
        <f>IFERROR(IFERROR(VLOOKUP(I15608,'DE-PARA'!B:D,3,0),VLOOKUP(I15608,'DE-PARA'!C:D,2,0)),"NÃO ENCONTRADO")</f>
        <v>Serviços</v>
      </c>
      <c r="L15608" s="56" t="str">
        <f>VLOOKUP(K15608,'Base -Receita-Despesa'!$B:$AS,1,FALSE)</f>
        <v>Serviços</v>
      </c>
    </row>
    <row r="15609" spans="1:12" x14ac:dyDescent="0.3">
      <c r="A15609" s="286" t="str">
        <f t="shared" si="488"/>
        <v>2020</v>
      </c>
      <c r="B15609" s="205" t="s">
        <v>679</v>
      </c>
      <c r="C15609" s="205" t="s">
        <v>680</v>
      </c>
      <c r="D15609" s="72" t="str">
        <f t="shared" si="487"/>
        <v>fev/2020</v>
      </c>
      <c r="E15609" s="206">
        <v>43871</v>
      </c>
      <c r="F15609" s="205">
        <v>39645</v>
      </c>
      <c r="G15609" s="205" t="s">
        <v>284</v>
      </c>
      <c r="H15609" s="207" t="s">
        <v>2178</v>
      </c>
      <c r="I15609" s="207" t="s">
        <v>118</v>
      </c>
      <c r="J15609" s="208">
        <v>-3730.54</v>
      </c>
      <c r="K15609" s="79" t="str">
        <f>IFERROR(IFERROR(VLOOKUP(I15609,'DE-PARA'!B:D,3,0),VLOOKUP(I15609,'DE-PARA'!C:D,2,0)),"NÃO ENCONTRADO")</f>
        <v>Serviços</v>
      </c>
      <c r="L15609" s="56" t="str">
        <f>VLOOKUP(K15609,'Base -Receita-Despesa'!$B:$AS,1,FALSE)</f>
        <v>Serviços</v>
      </c>
    </row>
    <row r="15610" spans="1:12" x14ac:dyDescent="0.3">
      <c r="A15610" s="286" t="str">
        <f t="shared" si="488"/>
        <v>2020</v>
      </c>
      <c r="B15610" s="205" t="s">
        <v>679</v>
      </c>
      <c r="C15610" s="205" t="s">
        <v>680</v>
      </c>
      <c r="D15610" s="72" t="str">
        <f t="shared" si="487"/>
        <v>fev/2020</v>
      </c>
      <c r="E15610" s="206">
        <v>43871</v>
      </c>
      <c r="F15610" s="205">
        <v>30807</v>
      </c>
      <c r="G15610" s="205" t="s">
        <v>284</v>
      </c>
      <c r="H15610" s="207" t="s">
        <v>1047</v>
      </c>
      <c r="I15610" s="207" t="s">
        <v>258</v>
      </c>
      <c r="J15610" s="208">
        <v>-40898.379999999997</v>
      </c>
      <c r="K15610" s="79" t="str">
        <f>IFERROR(IFERROR(VLOOKUP(I15610,'DE-PARA'!B:D,3,0),VLOOKUP(I15610,'DE-PARA'!C:D,2,0)),"NÃO ENCONTRADO")</f>
        <v>Serviços</v>
      </c>
      <c r="L15610" s="56" t="str">
        <f>VLOOKUP(K15610,'Base -Receita-Despesa'!$B:$AS,1,FALSE)</f>
        <v>Serviços</v>
      </c>
    </row>
    <row r="15611" spans="1:12" x14ac:dyDescent="0.3">
      <c r="A15611" s="286" t="str">
        <f t="shared" si="488"/>
        <v>2020</v>
      </c>
      <c r="B15611" s="205" t="s">
        <v>679</v>
      </c>
      <c r="C15611" s="205" t="s">
        <v>680</v>
      </c>
      <c r="D15611" s="72" t="str">
        <f t="shared" si="487"/>
        <v>fev/2020</v>
      </c>
      <c r="E15611" s="206">
        <v>43871</v>
      </c>
      <c r="F15611" s="205">
        <v>31355</v>
      </c>
      <c r="G15611" s="205" t="s">
        <v>284</v>
      </c>
      <c r="H15611" s="207" t="s">
        <v>1047</v>
      </c>
      <c r="I15611" s="207" t="s">
        <v>258</v>
      </c>
      <c r="J15611" s="208">
        <v>-37826.14</v>
      </c>
      <c r="K15611" s="79" t="str">
        <f>IFERROR(IFERROR(VLOOKUP(I15611,'DE-PARA'!B:D,3,0),VLOOKUP(I15611,'DE-PARA'!C:D,2,0)),"NÃO ENCONTRADO")</f>
        <v>Serviços</v>
      </c>
      <c r="L15611" s="56" t="str">
        <f>VLOOKUP(K15611,'Base -Receita-Despesa'!$B:$AS,1,FALSE)</f>
        <v>Serviços</v>
      </c>
    </row>
    <row r="15612" spans="1:12" x14ac:dyDescent="0.3">
      <c r="A15612" s="286" t="str">
        <f t="shared" si="488"/>
        <v>2020</v>
      </c>
      <c r="B15612" s="205" t="s">
        <v>679</v>
      </c>
      <c r="C15612" s="205" t="s">
        <v>680</v>
      </c>
      <c r="D15612" s="72" t="str">
        <f t="shared" si="487"/>
        <v>fev/2020</v>
      </c>
      <c r="E15612" s="206">
        <v>43871</v>
      </c>
      <c r="F15612" s="205">
        <v>308</v>
      </c>
      <c r="G15612" s="205" t="s">
        <v>284</v>
      </c>
      <c r="H15612" s="207" t="s">
        <v>2679</v>
      </c>
      <c r="I15612" s="207" t="s">
        <v>247</v>
      </c>
      <c r="J15612" s="208">
        <v>-3216</v>
      </c>
      <c r="K15612" s="79" t="str">
        <f>IFERROR(IFERROR(VLOOKUP(I15612,'DE-PARA'!B:D,3,0),VLOOKUP(I15612,'DE-PARA'!C:D,2,0)),"NÃO ENCONTRADO")</f>
        <v>Materiais</v>
      </c>
      <c r="L15612" s="56" t="str">
        <f>VLOOKUP(K15612,'Base -Receita-Despesa'!$B:$AS,1,FALSE)</f>
        <v>Materiais</v>
      </c>
    </row>
    <row r="15613" spans="1:12" x14ac:dyDescent="0.3">
      <c r="A15613" s="286" t="str">
        <f t="shared" si="488"/>
        <v>2020</v>
      </c>
      <c r="B15613" s="205" t="s">
        <v>679</v>
      </c>
      <c r="C15613" s="205" t="s">
        <v>680</v>
      </c>
      <c r="D15613" s="72" t="str">
        <f t="shared" si="487"/>
        <v>fev/2020</v>
      </c>
      <c r="E15613" s="206">
        <v>43871</v>
      </c>
      <c r="F15613" s="205">
        <v>385</v>
      </c>
      <c r="G15613" s="205" t="s">
        <v>284</v>
      </c>
      <c r="H15613" s="207" t="s">
        <v>2041</v>
      </c>
      <c r="I15613" s="207" t="s">
        <v>137</v>
      </c>
      <c r="J15613" s="208">
        <v>-1418.64</v>
      </c>
      <c r="K15613" s="79" t="str">
        <f>IFERROR(IFERROR(VLOOKUP(I15613,'DE-PARA'!B:D,3,0),VLOOKUP(I15613,'DE-PARA'!C:D,2,0)),"NÃO ENCONTRADO")</f>
        <v>Materiais</v>
      </c>
      <c r="L15613" s="56" t="str">
        <f>VLOOKUP(K15613,'Base -Receita-Despesa'!$B:$AS,1,FALSE)</f>
        <v>Materiais</v>
      </c>
    </row>
    <row r="15614" spans="1:12" x14ac:dyDescent="0.3">
      <c r="A15614" s="286" t="str">
        <f t="shared" si="488"/>
        <v>2020</v>
      </c>
      <c r="B15614" s="205" t="s">
        <v>679</v>
      </c>
      <c r="C15614" s="205" t="s">
        <v>680</v>
      </c>
      <c r="D15614" s="72" t="str">
        <f t="shared" si="487"/>
        <v>fev/2020</v>
      </c>
      <c r="E15614" s="206">
        <v>43871</v>
      </c>
      <c r="F15614" s="205">
        <v>289</v>
      </c>
      <c r="G15614" s="205" t="s">
        <v>284</v>
      </c>
      <c r="H15614" s="207" t="s">
        <v>2041</v>
      </c>
      <c r="I15614" s="207" t="s">
        <v>137</v>
      </c>
      <c r="J15614" s="208">
        <v>-14015.71</v>
      </c>
      <c r="K15614" s="79" t="str">
        <f>IFERROR(IFERROR(VLOOKUP(I15614,'DE-PARA'!B:D,3,0),VLOOKUP(I15614,'DE-PARA'!C:D,2,0)),"NÃO ENCONTRADO")</f>
        <v>Materiais</v>
      </c>
      <c r="L15614" s="56" t="str">
        <f>VLOOKUP(K15614,'Base -Receita-Despesa'!$B:$AS,1,FALSE)</f>
        <v>Materiais</v>
      </c>
    </row>
    <row r="15615" spans="1:12" x14ac:dyDescent="0.3">
      <c r="A15615" s="286" t="str">
        <f t="shared" si="488"/>
        <v>2020</v>
      </c>
      <c r="B15615" s="205" t="s">
        <v>679</v>
      </c>
      <c r="C15615" s="205" t="s">
        <v>680</v>
      </c>
      <c r="D15615" s="72" t="str">
        <f t="shared" si="487"/>
        <v>fev/2020</v>
      </c>
      <c r="E15615" s="206">
        <v>43871</v>
      </c>
      <c r="F15615" s="205">
        <v>368</v>
      </c>
      <c r="G15615" s="205" t="s">
        <v>284</v>
      </c>
      <c r="H15615" s="207" t="s">
        <v>2041</v>
      </c>
      <c r="I15615" s="207" t="s">
        <v>137</v>
      </c>
      <c r="J15615" s="208">
        <v>-2034.75</v>
      </c>
      <c r="K15615" s="79" t="str">
        <f>IFERROR(IFERROR(VLOOKUP(I15615,'DE-PARA'!B:D,3,0),VLOOKUP(I15615,'DE-PARA'!C:D,2,0)),"NÃO ENCONTRADO")</f>
        <v>Materiais</v>
      </c>
      <c r="L15615" s="56" t="str">
        <f>VLOOKUP(K15615,'Base -Receita-Despesa'!$B:$AS,1,FALSE)</f>
        <v>Materiais</v>
      </c>
    </row>
    <row r="15616" spans="1:12" x14ac:dyDescent="0.3">
      <c r="A15616" s="286" t="str">
        <f t="shared" si="488"/>
        <v>2020</v>
      </c>
      <c r="B15616" s="205" t="s">
        <v>679</v>
      </c>
      <c r="C15616" s="205" t="s">
        <v>680</v>
      </c>
      <c r="D15616" s="72" t="str">
        <f t="shared" si="487"/>
        <v>fev/2020</v>
      </c>
      <c r="E15616" s="206">
        <v>43871</v>
      </c>
      <c r="F15616" s="205">
        <v>369</v>
      </c>
      <c r="G15616" s="205" t="s">
        <v>284</v>
      </c>
      <c r="H15616" s="207" t="s">
        <v>2041</v>
      </c>
      <c r="I15616" s="207" t="s">
        <v>137</v>
      </c>
      <c r="J15616" s="208">
        <v>-3361.25</v>
      </c>
      <c r="K15616" s="79" t="str">
        <f>IFERROR(IFERROR(VLOOKUP(I15616,'DE-PARA'!B:D,3,0),VLOOKUP(I15616,'DE-PARA'!C:D,2,0)),"NÃO ENCONTRADO")</f>
        <v>Materiais</v>
      </c>
      <c r="L15616" s="56" t="str">
        <f>VLOOKUP(K15616,'Base -Receita-Despesa'!$B:$AS,1,FALSE)</f>
        <v>Materiais</v>
      </c>
    </row>
    <row r="15617" spans="1:12" x14ac:dyDescent="0.3">
      <c r="A15617" s="286" t="str">
        <f t="shared" si="488"/>
        <v>2020</v>
      </c>
      <c r="B15617" s="205" t="s">
        <v>679</v>
      </c>
      <c r="C15617" s="205" t="s">
        <v>680</v>
      </c>
      <c r="D15617" s="72" t="str">
        <f t="shared" si="487"/>
        <v>fev/2020</v>
      </c>
      <c r="E15617" s="206">
        <v>43871</v>
      </c>
      <c r="F15617" s="205">
        <v>425</v>
      </c>
      <c r="G15617" s="205" t="s">
        <v>284</v>
      </c>
      <c r="H15617" s="207" t="s">
        <v>2041</v>
      </c>
      <c r="I15617" s="207" t="s">
        <v>137</v>
      </c>
      <c r="J15617" s="208">
        <v>-2729.24</v>
      </c>
      <c r="K15617" s="79" t="str">
        <f>IFERROR(IFERROR(VLOOKUP(I15617,'DE-PARA'!B:D,3,0),VLOOKUP(I15617,'DE-PARA'!C:D,2,0)),"NÃO ENCONTRADO")</f>
        <v>Materiais</v>
      </c>
      <c r="L15617" s="56" t="str">
        <f>VLOOKUP(K15617,'Base -Receita-Despesa'!$B:$AS,1,FALSE)</f>
        <v>Materiais</v>
      </c>
    </row>
    <row r="15618" spans="1:12" x14ac:dyDescent="0.3">
      <c r="A15618" s="286" t="str">
        <f t="shared" si="488"/>
        <v>2020</v>
      </c>
      <c r="B15618" s="205" t="s">
        <v>679</v>
      </c>
      <c r="C15618" s="205" t="s">
        <v>680</v>
      </c>
      <c r="D15618" s="72" t="str">
        <f t="shared" si="487"/>
        <v>fev/2020</v>
      </c>
      <c r="E15618" s="206">
        <v>43871</v>
      </c>
      <c r="F15618" s="205">
        <v>457</v>
      </c>
      <c r="G15618" s="205" t="s">
        <v>284</v>
      </c>
      <c r="H15618" s="207" t="s">
        <v>2041</v>
      </c>
      <c r="I15618" s="207" t="s">
        <v>137</v>
      </c>
      <c r="J15618" s="208">
        <v>-1375.49</v>
      </c>
      <c r="K15618" s="79" t="str">
        <f>IFERROR(IFERROR(VLOOKUP(I15618,'DE-PARA'!B:D,3,0),VLOOKUP(I15618,'DE-PARA'!C:D,2,0)),"NÃO ENCONTRADO")</f>
        <v>Materiais</v>
      </c>
      <c r="L15618" s="56" t="str">
        <f>VLOOKUP(K15618,'Base -Receita-Despesa'!$B:$AS,1,FALSE)</f>
        <v>Materiais</v>
      </c>
    </row>
    <row r="15619" spans="1:12" x14ac:dyDescent="0.3">
      <c r="A15619" s="286" t="str">
        <f t="shared" si="488"/>
        <v>2020</v>
      </c>
      <c r="B15619" s="205" t="s">
        <v>679</v>
      </c>
      <c r="C15619" s="205" t="s">
        <v>680</v>
      </c>
      <c r="D15619" s="72" t="str">
        <f t="shared" si="487"/>
        <v>fev/2020</v>
      </c>
      <c r="E15619" s="206">
        <v>43871</v>
      </c>
      <c r="F15619" s="205">
        <v>468</v>
      </c>
      <c r="G15619" s="205" t="s">
        <v>284</v>
      </c>
      <c r="H15619" s="207" t="s">
        <v>2041</v>
      </c>
      <c r="I15619" s="207" t="s">
        <v>137</v>
      </c>
      <c r="J15619" s="208">
        <v>-1582.36</v>
      </c>
      <c r="K15619" s="79" t="str">
        <f>IFERROR(IFERROR(VLOOKUP(I15619,'DE-PARA'!B:D,3,0),VLOOKUP(I15619,'DE-PARA'!C:D,2,0)),"NÃO ENCONTRADO")</f>
        <v>Materiais</v>
      </c>
      <c r="L15619" s="56" t="str">
        <f>VLOOKUP(K15619,'Base -Receita-Despesa'!$B:$AS,1,FALSE)</f>
        <v>Materiais</v>
      </c>
    </row>
    <row r="15620" spans="1:12" x14ac:dyDescent="0.3">
      <c r="A15620" s="286" t="str">
        <f t="shared" si="488"/>
        <v>2020</v>
      </c>
      <c r="B15620" s="205" t="s">
        <v>679</v>
      </c>
      <c r="C15620" s="205" t="s">
        <v>680</v>
      </c>
      <c r="D15620" s="72" t="str">
        <f t="shared" ref="D15620:D15683" si="489">TEXT(E15620,"mmm/aaaa")</f>
        <v>fev/2020</v>
      </c>
      <c r="E15620" s="206">
        <v>43871</v>
      </c>
      <c r="F15620" s="205">
        <v>494</v>
      </c>
      <c r="G15620" s="205" t="s">
        <v>284</v>
      </c>
      <c r="H15620" s="207" t="s">
        <v>2041</v>
      </c>
      <c r="I15620" s="207" t="s">
        <v>137</v>
      </c>
      <c r="J15620" s="208">
        <v>-3389.75</v>
      </c>
      <c r="K15620" s="79" t="str">
        <f>IFERROR(IFERROR(VLOOKUP(I15620,'DE-PARA'!B:D,3,0),VLOOKUP(I15620,'DE-PARA'!C:D,2,0)),"NÃO ENCONTRADO")</f>
        <v>Materiais</v>
      </c>
      <c r="L15620" s="56" t="str">
        <f>VLOOKUP(K15620,'Base -Receita-Despesa'!$B:$AS,1,FALSE)</f>
        <v>Materiais</v>
      </c>
    </row>
    <row r="15621" spans="1:12" x14ac:dyDescent="0.3">
      <c r="A15621" s="286" t="str">
        <f t="shared" si="488"/>
        <v>2020</v>
      </c>
      <c r="B15621" s="205" t="s">
        <v>679</v>
      </c>
      <c r="C15621" s="205" t="s">
        <v>680</v>
      </c>
      <c r="D15621" s="72" t="str">
        <f t="shared" si="489"/>
        <v>fev/2020</v>
      </c>
      <c r="E15621" s="206">
        <v>43871</v>
      </c>
      <c r="F15621" s="205">
        <v>492</v>
      </c>
      <c r="G15621" s="205" t="s">
        <v>284</v>
      </c>
      <c r="H15621" s="207" t="s">
        <v>2041</v>
      </c>
      <c r="I15621" s="207" t="s">
        <v>137</v>
      </c>
      <c r="J15621" s="208">
        <v>-4955.1099999999997</v>
      </c>
      <c r="K15621" s="79" t="str">
        <f>IFERROR(IFERROR(VLOOKUP(I15621,'DE-PARA'!B:D,3,0),VLOOKUP(I15621,'DE-PARA'!C:D,2,0)),"NÃO ENCONTRADO")</f>
        <v>Materiais</v>
      </c>
      <c r="L15621" s="56" t="str">
        <f>VLOOKUP(K15621,'Base -Receita-Despesa'!$B:$AS,1,FALSE)</f>
        <v>Materiais</v>
      </c>
    </row>
    <row r="15622" spans="1:12" x14ac:dyDescent="0.3">
      <c r="A15622" s="286" t="str">
        <f t="shared" si="488"/>
        <v>2020</v>
      </c>
      <c r="B15622" s="205" t="s">
        <v>679</v>
      </c>
      <c r="C15622" s="205" t="s">
        <v>680</v>
      </c>
      <c r="D15622" s="72" t="str">
        <f t="shared" si="489"/>
        <v>fev/2020</v>
      </c>
      <c r="E15622" s="206">
        <v>43871</v>
      </c>
      <c r="F15622" s="205">
        <v>513</v>
      </c>
      <c r="G15622" s="205" t="s">
        <v>284</v>
      </c>
      <c r="H15622" s="207" t="s">
        <v>2041</v>
      </c>
      <c r="I15622" s="207" t="s">
        <v>137</v>
      </c>
      <c r="J15622" s="208">
        <v>-4403.68</v>
      </c>
      <c r="K15622" s="79" t="str">
        <f>IFERROR(IFERROR(VLOOKUP(I15622,'DE-PARA'!B:D,3,0),VLOOKUP(I15622,'DE-PARA'!C:D,2,0)),"NÃO ENCONTRADO")</f>
        <v>Materiais</v>
      </c>
      <c r="L15622" s="56" t="str">
        <f>VLOOKUP(K15622,'Base -Receita-Despesa'!$B:$AS,1,FALSE)</f>
        <v>Materiais</v>
      </c>
    </row>
    <row r="15623" spans="1:12" x14ac:dyDescent="0.3">
      <c r="A15623" s="286" t="str">
        <f t="shared" si="488"/>
        <v>2020</v>
      </c>
      <c r="B15623" s="205" t="s">
        <v>679</v>
      </c>
      <c r="C15623" s="205" t="s">
        <v>680</v>
      </c>
      <c r="D15623" s="72" t="str">
        <f t="shared" si="489"/>
        <v>fev/2020</v>
      </c>
      <c r="E15623" s="206">
        <v>43871</v>
      </c>
      <c r="F15623" s="205">
        <v>534</v>
      </c>
      <c r="G15623" s="205" t="s">
        <v>284</v>
      </c>
      <c r="H15623" s="207" t="s">
        <v>2041</v>
      </c>
      <c r="I15623" s="207" t="s">
        <v>137</v>
      </c>
      <c r="J15623" s="208">
        <v>-4431.2299999999996</v>
      </c>
      <c r="K15623" s="79" t="str">
        <f>IFERROR(IFERROR(VLOOKUP(I15623,'DE-PARA'!B:D,3,0),VLOOKUP(I15623,'DE-PARA'!C:D,2,0)),"NÃO ENCONTRADO")</f>
        <v>Materiais</v>
      </c>
      <c r="L15623" s="56" t="str">
        <f>VLOOKUP(K15623,'Base -Receita-Despesa'!$B:$AS,1,FALSE)</f>
        <v>Materiais</v>
      </c>
    </row>
    <row r="15624" spans="1:12" x14ac:dyDescent="0.3">
      <c r="A15624" s="286" t="str">
        <f t="shared" si="488"/>
        <v>2020</v>
      </c>
      <c r="B15624" s="205" t="s">
        <v>679</v>
      </c>
      <c r="C15624" s="205" t="s">
        <v>680</v>
      </c>
      <c r="D15624" s="72" t="str">
        <f t="shared" si="489"/>
        <v>fev/2020</v>
      </c>
      <c r="E15624" s="206">
        <v>43871</v>
      </c>
      <c r="F15624" s="205">
        <v>540</v>
      </c>
      <c r="G15624" s="205" t="s">
        <v>284</v>
      </c>
      <c r="H15624" s="207" t="s">
        <v>2041</v>
      </c>
      <c r="I15624" s="207" t="s">
        <v>137</v>
      </c>
      <c r="J15624" s="208">
        <v>-2131.5700000000002</v>
      </c>
      <c r="K15624" s="79" t="str">
        <f>IFERROR(IFERROR(VLOOKUP(I15624,'DE-PARA'!B:D,3,0),VLOOKUP(I15624,'DE-PARA'!C:D,2,0)),"NÃO ENCONTRADO")</f>
        <v>Materiais</v>
      </c>
      <c r="L15624" s="56" t="str">
        <f>VLOOKUP(K15624,'Base -Receita-Despesa'!$B:$AS,1,FALSE)</f>
        <v>Materiais</v>
      </c>
    </row>
    <row r="15625" spans="1:12" x14ac:dyDescent="0.3">
      <c r="A15625" s="286" t="str">
        <f t="shared" si="488"/>
        <v>2020</v>
      </c>
      <c r="B15625" s="205" t="s">
        <v>679</v>
      </c>
      <c r="C15625" s="205" t="s">
        <v>680</v>
      </c>
      <c r="D15625" s="72" t="str">
        <f t="shared" si="489"/>
        <v>fev/2020</v>
      </c>
      <c r="E15625" s="206">
        <v>43871</v>
      </c>
      <c r="F15625" s="205">
        <v>667</v>
      </c>
      <c r="G15625" s="205" t="s">
        <v>284</v>
      </c>
      <c r="H15625" s="207" t="s">
        <v>2041</v>
      </c>
      <c r="I15625" s="207" t="s">
        <v>137</v>
      </c>
      <c r="J15625" s="207">
        <v>-39.78</v>
      </c>
      <c r="K15625" s="79" t="str">
        <f>IFERROR(IFERROR(VLOOKUP(I15625,'DE-PARA'!B:D,3,0),VLOOKUP(I15625,'DE-PARA'!C:D,2,0)),"NÃO ENCONTRADO")</f>
        <v>Materiais</v>
      </c>
      <c r="L15625" s="56" t="str">
        <f>VLOOKUP(K15625,'Base -Receita-Despesa'!$B:$AS,1,FALSE)</f>
        <v>Materiais</v>
      </c>
    </row>
    <row r="15626" spans="1:12" x14ac:dyDescent="0.3">
      <c r="A15626" s="286" t="str">
        <f t="shared" si="488"/>
        <v>2020</v>
      </c>
      <c r="B15626" s="205" t="s">
        <v>679</v>
      </c>
      <c r="C15626" s="205" t="s">
        <v>680</v>
      </c>
      <c r="D15626" s="72" t="str">
        <f t="shared" si="489"/>
        <v>fev/2020</v>
      </c>
      <c r="E15626" s="206">
        <v>43871</v>
      </c>
      <c r="F15626" s="205">
        <v>888</v>
      </c>
      <c r="G15626" s="205" t="s">
        <v>284</v>
      </c>
      <c r="H15626" s="207" t="s">
        <v>2041</v>
      </c>
      <c r="I15626" s="207" t="s">
        <v>137</v>
      </c>
      <c r="J15626" s="208">
        <v>-1118.1500000000001</v>
      </c>
      <c r="K15626" s="79" t="str">
        <f>IFERROR(IFERROR(VLOOKUP(I15626,'DE-PARA'!B:D,3,0),VLOOKUP(I15626,'DE-PARA'!C:D,2,0)),"NÃO ENCONTRADO")</f>
        <v>Materiais</v>
      </c>
      <c r="L15626" s="56" t="str">
        <f>VLOOKUP(K15626,'Base -Receita-Despesa'!$B:$AS,1,FALSE)</f>
        <v>Materiais</v>
      </c>
    </row>
    <row r="15627" spans="1:12" x14ac:dyDescent="0.3">
      <c r="A15627" s="286" t="str">
        <f t="shared" si="488"/>
        <v>2020</v>
      </c>
      <c r="B15627" s="205" t="s">
        <v>679</v>
      </c>
      <c r="C15627" s="205" t="s">
        <v>680</v>
      </c>
      <c r="D15627" s="72" t="str">
        <f t="shared" si="489"/>
        <v>fev/2020</v>
      </c>
      <c r="E15627" s="206">
        <v>43871</v>
      </c>
      <c r="F15627" s="205">
        <v>32</v>
      </c>
      <c r="G15627" s="205" t="s">
        <v>284</v>
      </c>
      <c r="H15627" s="207" t="s">
        <v>1989</v>
      </c>
      <c r="I15627" s="207" t="s">
        <v>137</v>
      </c>
      <c r="J15627" s="208">
        <v>-2310</v>
      </c>
      <c r="K15627" s="79" t="str">
        <f>IFERROR(IFERROR(VLOOKUP(I15627,'DE-PARA'!B:D,3,0),VLOOKUP(I15627,'DE-PARA'!C:D,2,0)),"NÃO ENCONTRADO")</f>
        <v>Materiais</v>
      </c>
      <c r="L15627" s="56" t="str">
        <f>VLOOKUP(K15627,'Base -Receita-Despesa'!$B:$AS,1,FALSE)</f>
        <v>Materiais</v>
      </c>
    </row>
    <row r="15628" spans="1:12" x14ac:dyDescent="0.3">
      <c r="A15628" s="286" t="str">
        <f t="shared" si="488"/>
        <v>2020</v>
      </c>
      <c r="B15628" s="205" t="s">
        <v>679</v>
      </c>
      <c r="C15628" s="205" t="s">
        <v>680</v>
      </c>
      <c r="D15628" s="72" t="str">
        <f t="shared" si="489"/>
        <v>fev/2020</v>
      </c>
      <c r="E15628" s="206">
        <v>43871</v>
      </c>
      <c r="F15628" s="205">
        <v>37</v>
      </c>
      <c r="G15628" s="205" t="s">
        <v>284</v>
      </c>
      <c r="H15628" s="207" t="s">
        <v>1989</v>
      </c>
      <c r="I15628" s="207" t="s">
        <v>137</v>
      </c>
      <c r="J15628" s="208">
        <v>-17403.82</v>
      </c>
      <c r="K15628" s="79" t="str">
        <f>IFERROR(IFERROR(VLOOKUP(I15628,'DE-PARA'!B:D,3,0),VLOOKUP(I15628,'DE-PARA'!C:D,2,0)),"NÃO ENCONTRADO")</f>
        <v>Materiais</v>
      </c>
      <c r="L15628" s="56" t="str">
        <f>VLOOKUP(K15628,'Base -Receita-Despesa'!$B:$AS,1,FALSE)</f>
        <v>Materiais</v>
      </c>
    </row>
    <row r="15629" spans="1:12" x14ac:dyDescent="0.3">
      <c r="A15629" s="286" t="str">
        <f t="shared" si="488"/>
        <v>2020</v>
      </c>
      <c r="B15629" s="205" t="s">
        <v>679</v>
      </c>
      <c r="C15629" s="205" t="s">
        <v>680</v>
      </c>
      <c r="D15629" s="72" t="str">
        <f t="shared" si="489"/>
        <v>fev/2020</v>
      </c>
      <c r="E15629" s="206">
        <v>43871</v>
      </c>
      <c r="F15629" s="205">
        <v>39</v>
      </c>
      <c r="G15629" s="205" t="s">
        <v>284</v>
      </c>
      <c r="H15629" s="207" t="s">
        <v>1989</v>
      </c>
      <c r="I15629" s="207" t="s">
        <v>137</v>
      </c>
      <c r="J15629" s="208">
        <v>-4110.7299999999996</v>
      </c>
      <c r="K15629" s="79" t="str">
        <f>IFERROR(IFERROR(VLOOKUP(I15629,'DE-PARA'!B:D,3,0),VLOOKUP(I15629,'DE-PARA'!C:D,2,0)),"NÃO ENCONTRADO")</f>
        <v>Materiais</v>
      </c>
      <c r="L15629" s="56" t="str">
        <f>VLOOKUP(K15629,'Base -Receita-Despesa'!$B:$AS,1,FALSE)</f>
        <v>Materiais</v>
      </c>
    </row>
    <row r="15630" spans="1:12" x14ac:dyDescent="0.3">
      <c r="A15630" s="286" t="str">
        <f t="shared" si="488"/>
        <v>2020</v>
      </c>
      <c r="B15630" s="205" t="s">
        <v>679</v>
      </c>
      <c r="C15630" s="205" t="s">
        <v>680</v>
      </c>
      <c r="D15630" s="72" t="str">
        <f t="shared" si="489"/>
        <v>fev/2020</v>
      </c>
      <c r="E15630" s="206">
        <v>43871</v>
      </c>
      <c r="F15630" s="205">
        <v>40</v>
      </c>
      <c r="G15630" s="205" t="s">
        <v>284</v>
      </c>
      <c r="H15630" s="207" t="s">
        <v>1989</v>
      </c>
      <c r="I15630" s="207" t="s">
        <v>137</v>
      </c>
      <c r="J15630" s="208">
        <v>-9931.27</v>
      </c>
      <c r="K15630" s="79" t="str">
        <f>IFERROR(IFERROR(VLOOKUP(I15630,'DE-PARA'!B:D,3,0),VLOOKUP(I15630,'DE-PARA'!C:D,2,0)),"NÃO ENCONTRADO")</f>
        <v>Materiais</v>
      </c>
      <c r="L15630" s="56" t="str">
        <f>VLOOKUP(K15630,'Base -Receita-Despesa'!$B:$AS,1,FALSE)</f>
        <v>Materiais</v>
      </c>
    </row>
    <row r="15631" spans="1:12" x14ac:dyDescent="0.3">
      <c r="A15631" s="286" t="str">
        <f t="shared" si="488"/>
        <v>2020</v>
      </c>
      <c r="B15631" s="205" t="s">
        <v>679</v>
      </c>
      <c r="C15631" s="205" t="s">
        <v>680</v>
      </c>
      <c r="D15631" s="72" t="str">
        <f t="shared" si="489"/>
        <v>fev/2020</v>
      </c>
      <c r="E15631" s="206">
        <v>43871</v>
      </c>
      <c r="F15631" s="205">
        <v>42</v>
      </c>
      <c r="G15631" s="205" t="s">
        <v>284</v>
      </c>
      <c r="H15631" s="207" t="s">
        <v>1989</v>
      </c>
      <c r="I15631" s="207" t="s">
        <v>137</v>
      </c>
      <c r="J15631" s="208">
        <v>-5106.7</v>
      </c>
      <c r="K15631" s="79" t="str">
        <f>IFERROR(IFERROR(VLOOKUP(I15631,'DE-PARA'!B:D,3,0),VLOOKUP(I15631,'DE-PARA'!C:D,2,0)),"NÃO ENCONTRADO")</f>
        <v>Materiais</v>
      </c>
      <c r="L15631" s="56" t="str">
        <f>VLOOKUP(K15631,'Base -Receita-Despesa'!$B:$AS,1,FALSE)</f>
        <v>Materiais</v>
      </c>
    </row>
    <row r="15632" spans="1:12" x14ac:dyDescent="0.3">
      <c r="A15632" s="286" t="str">
        <f t="shared" si="488"/>
        <v>2020</v>
      </c>
      <c r="B15632" s="205" t="s">
        <v>679</v>
      </c>
      <c r="C15632" s="205" t="s">
        <v>680</v>
      </c>
      <c r="D15632" s="72" t="str">
        <f t="shared" si="489"/>
        <v>fev/2020</v>
      </c>
      <c r="E15632" s="206">
        <v>43871</v>
      </c>
      <c r="F15632" s="205">
        <v>41</v>
      </c>
      <c r="G15632" s="205" t="s">
        <v>284</v>
      </c>
      <c r="H15632" s="207" t="s">
        <v>1989</v>
      </c>
      <c r="I15632" s="207" t="s">
        <v>137</v>
      </c>
      <c r="J15632" s="208">
        <v>-9044.32</v>
      </c>
      <c r="K15632" s="79" t="str">
        <f>IFERROR(IFERROR(VLOOKUP(I15632,'DE-PARA'!B:D,3,0),VLOOKUP(I15632,'DE-PARA'!C:D,2,0)),"NÃO ENCONTRADO")</f>
        <v>Materiais</v>
      </c>
      <c r="L15632" s="56" t="str">
        <f>VLOOKUP(K15632,'Base -Receita-Despesa'!$B:$AS,1,FALSE)</f>
        <v>Materiais</v>
      </c>
    </row>
    <row r="15633" spans="1:12" x14ac:dyDescent="0.3">
      <c r="A15633" s="286" t="str">
        <f t="shared" si="488"/>
        <v>2020</v>
      </c>
      <c r="B15633" s="205" t="s">
        <v>679</v>
      </c>
      <c r="C15633" s="205" t="s">
        <v>680</v>
      </c>
      <c r="D15633" s="72" t="str">
        <f t="shared" si="489"/>
        <v>fev/2020</v>
      </c>
      <c r="E15633" s="206">
        <v>43871</v>
      </c>
      <c r="F15633" s="205" t="s">
        <v>209</v>
      </c>
      <c r="G15633" s="205" t="s">
        <v>284</v>
      </c>
      <c r="H15633" s="207" t="s">
        <v>295</v>
      </c>
      <c r="I15633" s="207" t="s">
        <v>130</v>
      </c>
      <c r="J15633" s="207">
        <v>-9.5</v>
      </c>
      <c r="K15633" s="79" t="str">
        <f>IFERROR(IFERROR(VLOOKUP(I15633,'DE-PARA'!B:D,3,0),VLOOKUP(I15633,'DE-PARA'!C:D,2,0)),"NÃO ENCONTRADO")</f>
        <v>Outras Saídas</v>
      </c>
      <c r="L15633" s="56" t="str">
        <f>VLOOKUP(K15633,'Base -Receita-Despesa'!$B:$AS,1,FALSE)</f>
        <v>Outras Saídas</v>
      </c>
    </row>
    <row r="15634" spans="1:12" x14ac:dyDescent="0.3">
      <c r="A15634" s="286" t="str">
        <f t="shared" si="488"/>
        <v>2020</v>
      </c>
      <c r="B15634" s="205" t="s">
        <v>679</v>
      </c>
      <c r="C15634" s="205" t="s">
        <v>680</v>
      </c>
      <c r="D15634" s="72" t="str">
        <f t="shared" si="489"/>
        <v>fev/2020</v>
      </c>
      <c r="E15634" s="206">
        <v>43871</v>
      </c>
      <c r="F15634" s="205" t="s">
        <v>209</v>
      </c>
      <c r="G15634" s="205" t="s">
        <v>284</v>
      </c>
      <c r="H15634" s="207" t="s">
        <v>295</v>
      </c>
      <c r="I15634" s="207" t="s">
        <v>130</v>
      </c>
      <c r="J15634" s="207">
        <v>-9.5</v>
      </c>
      <c r="K15634" s="79" t="str">
        <f>IFERROR(IFERROR(VLOOKUP(I15634,'DE-PARA'!B:D,3,0),VLOOKUP(I15634,'DE-PARA'!C:D,2,0)),"NÃO ENCONTRADO")</f>
        <v>Outras Saídas</v>
      </c>
      <c r="L15634" s="56" t="str">
        <f>VLOOKUP(K15634,'Base -Receita-Despesa'!$B:$AS,1,FALSE)</f>
        <v>Outras Saídas</v>
      </c>
    </row>
    <row r="15635" spans="1:12" x14ac:dyDescent="0.3">
      <c r="A15635" s="286" t="str">
        <f t="shared" si="488"/>
        <v>2020</v>
      </c>
      <c r="B15635" s="205" t="s">
        <v>679</v>
      </c>
      <c r="C15635" s="205" t="s">
        <v>680</v>
      </c>
      <c r="D15635" s="72" t="str">
        <f t="shared" si="489"/>
        <v>fev/2020</v>
      </c>
      <c r="E15635" s="206">
        <v>43871</v>
      </c>
      <c r="F15635" s="205" t="s">
        <v>209</v>
      </c>
      <c r="G15635" s="205" t="s">
        <v>284</v>
      </c>
      <c r="H15635" s="207" t="s">
        <v>295</v>
      </c>
      <c r="I15635" s="207" t="s">
        <v>130</v>
      </c>
      <c r="J15635" s="207">
        <v>-9.5</v>
      </c>
      <c r="K15635" s="79" t="str">
        <f>IFERROR(IFERROR(VLOOKUP(I15635,'DE-PARA'!B:D,3,0),VLOOKUP(I15635,'DE-PARA'!C:D,2,0)),"NÃO ENCONTRADO")</f>
        <v>Outras Saídas</v>
      </c>
      <c r="L15635" s="56" t="str">
        <f>VLOOKUP(K15635,'Base -Receita-Despesa'!$B:$AS,1,FALSE)</f>
        <v>Outras Saídas</v>
      </c>
    </row>
    <row r="15636" spans="1:12" x14ac:dyDescent="0.3">
      <c r="A15636" s="286" t="str">
        <f t="shared" si="488"/>
        <v>2020</v>
      </c>
      <c r="B15636" s="205" t="s">
        <v>679</v>
      </c>
      <c r="C15636" s="205" t="s">
        <v>680</v>
      </c>
      <c r="D15636" s="72" t="str">
        <f t="shared" si="489"/>
        <v>fev/2020</v>
      </c>
      <c r="E15636" s="206">
        <v>43871</v>
      </c>
      <c r="F15636" s="205" t="s">
        <v>209</v>
      </c>
      <c r="G15636" s="205" t="s">
        <v>284</v>
      </c>
      <c r="H15636" s="207" t="s">
        <v>295</v>
      </c>
      <c r="I15636" s="207" t="s">
        <v>130</v>
      </c>
      <c r="J15636" s="207">
        <v>-9.5</v>
      </c>
      <c r="K15636" s="79" t="str">
        <f>IFERROR(IFERROR(VLOOKUP(I15636,'DE-PARA'!B:D,3,0),VLOOKUP(I15636,'DE-PARA'!C:D,2,0)),"NÃO ENCONTRADO")</f>
        <v>Outras Saídas</v>
      </c>
      <c r="L15636" s="56" t="str">
        <f>VLOOKUP(K15636,'Base -Receita-Despesa'!$B:$AS,1,FALSE)</f>
        <v>Outras Saídas</v>
      </c>
    </row>
    <row r="15637" spans="1:12" x14ac:dyDescent="0.3">
      <c r="A15637" s="286" t="str">
        <f t="shared" si="488"/>
        <v>2020</v>
      </c>
      <c r="B15637" s="205" t="s">
        <v>679</v>
      </c>
      <c r="C15637" s="205" t="s">
        <v>680</v>
      </c>
      <c r="D15637" s="72" t="str">
        <f t="shared" si="489"/>
        <v>fev/2020</v>
      </c>
      <c r="E15637" s="206">
        <v>43871</v>
      </c>
      <c r="F15637" s="205" t="s">
        <v>209</v>
      </c>
      <c r="G15637" s="205" t="s">
        <v>284</v>
      </c>
      <c r="H15637" s="207" t="s">
        <v>295</v>
      </c>
      <c r="I15637" s="207" t="s">
        <v>130</v>
      </c>
      <c r="J15637" s="207">
        <v>-9.5</v>
      </c>
      <c r="K15637" s="79" t="str">
        <f>IFERROR(IFERROR(VLOOKUP(I15637,'DE-PARA'!B:D,3,0),VLOOKUP(I15637,'DE-PARA'!C:D,2,0)),"NÃO ENCONTRADO")</f>
        <v>Outras Saídas</v>
      </c>
      <c r="L15637" s="56" t="str">
        <f>VLOOKUP(K15637,'Base -Receita-Despesa'!$B:$AS,1,FALSE)</f>
        <v>Outras Saídas</v>
      </c>
    </row>
    <row r="15638" spans="1:12" x14ac:dyDescent="0.3">
      <c r="A15638" s="286" t="str">
        <f t="shared" si="488"/>
        <v>2020</v>
      </c>
      <c r="B15638" s="205" t="s">
        <v>679</v>
      </c>
      <c r="C15638" s="205" t="s">
        <v>680</v>
      </c>
      <c r="D15638" s="72" t="str">
        <f t="shared" si="489"/>
        <v>fev/2020</v>
      </c>
      <c r="E15638" s="206">
        <v>43871</v>
      </c>
      <c r="F15638" s="205" t="s">
        <v>209</v>
      </c>
      <c r="G15638" s="205" t="s">
        <v>284</v>
      </c>
      <c r="H15638" s="207" t="s">
        <v>295</v>
      </c>
      <c r="I15638" s="207" t="s">
        <v>130</v>
      </c>
      <c r="J15638" s="207">
        <v>-9.5</v>
      </c>
      <c r="K15638" s="79" t="str">
        <f>IFERROR(IFERROR(VLOOKUP(I15638,'DE-PARA'!B:D,3,0),VLOOKUP(I15638,'DE-PARA'!C:D,2,0)),"NÃO ENCONTRADO")</f>
        <v>Outras Saídas</v>
      </c>
      <c r="L15638" s="56" t="str">
        <f>VLOOKUP(K15638,'Base -Receita-Despesa'!$B:$AS,1,FALSE)</f>
        <v>Outras Saídas</v>
      </c>
    </row>
    <row r="15639" spans="1:12" x14ac:dyDescent="0.3">
      <c r="A15639" s="286" t="str">
        <f t="shared" si="488"/>
        <v>2020</v>
      </c>
      <c r="B15639" s="205" t="s">
        <v>679</v>
      </c>
      <c r="C15639" s="205" t="s">
        <v>680</v>
      </c>
      <c r="D15639" s="72" t="str">
        <f t="shared" si="489"/>
        <v>fev/2020</v>
      </c>
      <c r="E15639" s="206">
        <v>43871</v>
      </c>
      <c r="F15639" s="205" t="s">
        <v>209</v>
      </c>
      <c r="G15639" s="205" t="s">
        <v>284</v>
      </c>
      <c r="H15639" s="207" t="s">
        <v>295</v>
      </c>
      <c r="I15639" s="207" t="s">
        <v>130</v>
      </c>
      <c r="J15639" s="207">
        <v>-9.5</v>
      </c>
      <c r="K15639" s="79" t="str">
        <f>IFERROR(IFERROR(VLOOKUP(I15639,'DE-PARA'!B:D,3,0),VLOOKUP(I15639,'DE-PARA'!C:D,2,0)),"NÃO ENCONTRADO")</f>
        <v>Outras Saídas</v>
      </c>
      <c r="L15639" s="56" t="str">
        <f>VLOOKUP(K15639,'Base -Receita-Despesa'!$B:$AS,1,FALSE)</f>
        <v>Outras Saídas</v>
      </c>
    </row>
    <row r="15640" spans="1:12" x14ac:dyDescent="0.3">
      <c r="A15640" s="286" t="str">
        <f t="shared" si="488"/>
        <v>2020</v>
      </c>
      <c r="B15640" s="205" t="s">
        <v>679</v>
      </c>
      <c r="C15640" s="205" t="s">
        <v>680</v>
      </c>
      <c r="D15640" s="72" t="str">
        <f t="shared" si="489"/>
        <v>fev/2020</v>
      </c>
      <c r="E15640" s="206">
        <v>43871</v>
      </c>
      <c r="F15640" s="205" t="s">
        <v>209</v>
      </c>
      <c r="G15640" s="205" t="s">
        <v>284</v>
      </c>
      <c r="H15640" s="207" t="s">
        <v>295</v>
      </c>
      <c r="I15640" s="207" t="s">
        <v>130</v>
      </c>
      <c r="J15640" s="207">
        <v>-9.5</v>
      </c>
      <c r="K15640" s="79" t="str">
        <f>IFERROR(IFERROR(VLOOKUP(I15640,'DE-PARA'!B:D,3,0),VLOOKUP(I15640,'DE-PARA'!C:D,2,0)),"NÃO ENCONTRADO")</f>
        <v>Outras Saídas</v>
      </c>
      <c r="L15640" s="56" t="str">
        <f>VLOOKUP(K15640,'Base -Receita-Despesa'!$B:$AS,1,FALSE)</f>
        <v>Outras Saídas</v>
      </c>
    </row>
    <row r="15641" spans="1:12" x14ac:dyDescent="0.3">
      <c r="A15641" s="286" t="str">
        <f t="shared" si="488"/>
        <v>2020</v>
      </c>
      <c r="B15641" s="205" t="s">
        <v>681</v>
      </c>
      <c r="C15641" s="205" t="s">
        <v>680</v>
      </c>
      <c r="D15641" s="72" t="str">
        <f t="shared" si="489"/>
        <v>fev/2020</v>
      </c>
      <c r="E15641" s="206">
        <v>43872</v>
      </c>
      <c r="F15641" s="205" t="s">
        <v>200</v>
      </c>
      <c r="G15641" s="205" t="s">
        <v>284</v>
      </c>
      <c r="H15641" s="207" t="s">
        <v>1875</v>
      </c>
      <c r="I15641" s="207" t="s">
        <v>123</v>
      </c>
      <c r="J15641" s="208">
        <v>-500000</v>
      </c>
      <c r="K15641" s="79" t="str">
        <f>IFERROR(IFERROR(VLOOKUP(I15641,'DE-PARA'!B:D,3,0),VLOOKUP(I15641,'DE-PARA'!C:D,2,0)),"NÃO ENCONTRADO")</f>
        <v>TEV – Transferências Entre Contas (Entradas)</v>
      </c>
      <c r="L15641" s="56" t="str">
        <f>VLOOKUP(K15641,'Base -Receita-Despesa'!$B:$AS,1,FALSE)</f>
        <v>TEV – Transferências Entre Contas (Entradas)</v>
      </c>
    </row>
    <row r="15642" spans="1:12" x14ac:dyDescent="0.3">
      <c r="A15642" s="286" t="str">
        <f t="shared" si="488"/>
        <v>2020</v>
      </c>
      <c r="B15642" s="205" t="s">
        <v>681</v>
      </c>
      <c r="C15642" s="205" t="s">
        <v>680</v>
      </c>
      <c r="D15642" s="72" t="str">
        <f t="shared" si="489"/>
        <v>fev/2020</v>
      </c>
      <c r="E15642" s="206">
        <v>43872</v>
      </c>
      <c r="F15642" s="205" t="s">
        <v>513</v>
      </c>
      <c r="G15642" s="205" t="s">
        <v>284</v>
      </c>
      <c r="H15642" s="207" t="s">
        <v>203</v>
      </c>
      <c r="I15642" s="207" t="s">
        <v>289</v>
      </c>
      <c r="J15642" s="208">
        <v>500000</v>
      </c>
      <c r="K15642" s="79" t="str">
        <f>IFERROR(IFERROR(VLOOKUP(I15642,'DE-PARA'!B:D,3,0),VLOOKUP(I15642,'DE-PARA'!C:D,2,0)),"NÃO ENCONTRADO")</f>
        <v>Entrada Conta Aplicação (+)</v>
      </c>
      <c r="L15642" s="56" t="str">
        <f>VLOOKUP(K15642,'Base -Receita-Despesa'!$B:$AS,1,FALSE)</f>
        <v>ENTRADA CONTA APLICAÇÃO (+)</v>
      </c>
    </row>
    <row r="15643" spans="1:12" x14ac:dyDescent="0.3">
      <c r="A15643" s="286" t="str">
        <f t="shared" si="488"/>
        <v>2020</v>
      </c>
      <c r="B15643" s="205" t="s">
        <v>679</v>
      </c>
      <c r="C15643" s="205" t="s">
        <v>680</v>
      </c>
      <c r="D15643" s="72" t="str">
        <f t="shared" si="489"/>
        <v>fev/2020</v>
      </c>
      <c r="E15643" s="206">
        <v>43872</v>
      </c>
      <c r="F15643" s="205" t="s">
        <v>1606</v>
      </c>
      <c r="G15643" s="205" t="s">
        <v>284</v>
      </c>
      <c r="H15643" s="207" t="s">
        <v>1876</v>
      </c>
      <c r="I15643" s="207" t="s">
        <v>201</v>
      </c>
      <c r="J15643" s="208">
        <v>-300000</v>
      </c>
      <c r="K15643" s="79" t="str">
        <f>IFERROR(IFERROR(VLOOKUP(I15643,'DE-PARA'!B:D,3,0),VLOOKUP(I15643,'DE-PARA'!C:D,2,0)),"NÃO ENCONTRADO")</f>
        <v>Saídas Da C/A Por Regates (-)</v>
      </c>
      <c r="L15643" s="56" t="str">
        <f>VLOOKUP(K15643,'Base -Receita-Despesa'!$B:$AS,1,FALSE)</f>
        <v>SAÍDAS DA C/A POR REGATES (-)</v>
      </c>
    </row>
    <row r="15644" spans="1:12" x14ac:dyDescent="0.3">
      <c r="A15644" s="286" t="str">
        <f t="shared" si="488"/>
        <v>2020</v>
      </c>
      <c r="B15644" s="205" t="s">
        <v>679</v>
      </c>
      <c r="C15644" s="205" t="s">
        <v>680</v>
      </c>
      <c r="D15644" s="72" t="str">
        <f t="shared" si="489"/>
        <v>fev/2020</v>
      </c>
      <c r="E15644" s="206">
        <v>43872</v>
      </c>
      <c r="F15644" s="205" t="s">
        <v>200</v>
      </c>
      <c r="G15644" s="205" t="s">
        <v>284</v>
      </c>
      <c r="H15644" s="207" t="s">
        <v>1875</v>
      </c>
      <c r="I15644" s="207" t="s">
        <v>123</v>
      </c>
      <c r="J15644" s="208">
        <v>500000</v>
      </c>
      <c r="K15644" s="79" t="str">
        <f>IFERROR(IFERROR(VLOOKUP(I15644,'DE-PARA'!B:D,3,0),VLOOKUP(I15644,'DE-PARA'!C:D,2,0)),"NÃO ENCONTRADO")</f>
        <v>TEV – Transferências Entre Contas (Entradas)</v>
      </c>
      <c r="L15644" s="56" t="str">
        <f>VLOOKUP(K15644,'Base -Receita-Despesa'!$B:$AS,1,FALSE)</f>
        <v>TEV – Transferências Entre Contas (Entradas)</v>
      </c>
    </row>
    <row r="15645" spans="1:12" x14ac:dyDescent="0.3">
      <c r="A15645" s="286" t="str">
        <f t="shared" si="488"/>
        <v>2020</v>
      </c>
      <c r="B15645" s="205" t="s">
        <v>679</v>
      </c>
      <c r="C15645" s="205" t="s">
        <v>680</v>
      </c>
      <c r="D15645" s="72" t="str">
        <f t="shared" si="489"/>
        <v>fev/2020</v>
      </c>
      <c r="E15645" s="206">
        <v>43872</v>
      </c>
      <c r="F15645" s="205">
        <v>511097</v>
      </c>
      <c r="G15645" s="205" t="s">
        <v>284</v>
      </c>
      <c r="H15645" s="207" t="s">
        <v>2396</v>
      </c>
      <c r="I15645" s="207" t="s">
        <v>118</v>
      </c>
      <c r="J15645" s="208">
        <v>-3108.47</v>
      </c>
      <c r="K15645" s="79" t="str">
        <f>IFERROR(IFERROR(VLOOKUP(I15645,'DE-PARA'!B:D,3,0),VLOOKUP(I15645,'DE-PARA'!C:D,2,0)),"NÃO ENCONTRADO")</f>
        <v>Serviços</v>
      </c>
      <c r="L15645" s="56" t="str">
        <f>VLOOKUP(K15645,'Base -Receita-Despesa'!$B:$AS,1,FALSE)</f>
        <v>Serviços</v>
      </c>
    </row>
    <row r="15646" spans="1:12" x14ac:dyDescent="0.3">
      <c r="A15646" s="286" t="str">
        <f t="shared" si="488"/>
        <v>2020</v>
      </c>
      <c r="B15646" s="205" t="s">
        <v>679</v>
      </c>
      <c r="C15646" s="205" t="s">
        <v>680</v>
      </c>
      <c r="D15646" s="72" t="str">
        <f t="shared" si="489"/>
        <v>fev/2020</v>
      </c>
      <c r="E15646" s="206">
        <v>43872</v>
      </c>
      <c r="F15646" s="205">
        <v>511097</v>
      </c>
      <c r="G15646" s="205" t="s">
        <v>284</v>
      </c>
      <c r="H15646" s="207" t="s">
        <v>2396</v>
      </c>
      <c r="I15646" s="207" t="s">
        <v>189</v>
      </c>
      <c r="J15646" s="207">
        <v>-36.659999999999997</v>
      </c>
      <c r="K15646" s="79" t="str">
        <f>IFERROR(IFERROR(VLOOKUP(I15646,'DE-PARA'!B:D,3,0),VLOOKUP(I15646,'DE-PARA'!C:D,2,0)),"NÃO ENCONTRADO")</f>
        <v>Outras Saídas</v>
      </c>
      <c r="L15646" s="56" t="str">
        <f>VLOOKUP(K15646,'Base -Receita-Despesa'!$B:$AS,1,FALSE)</f>
        <v>Outras Saídas</v>
      </c>
    </row>
    <row r="15647" spans="1:12" x14ac:dyDescent="0.3">
      <c r="A15647" s="286" t="str">
        <f t="shared" si="488"/>
        <v>2020</v>
      </c>
      <c r="B15647" s="205" t="s">
        <v>679</v>
      </c>
      <c r="C15647" s="205" t="s">
        <v>680</v>
      </c>
      <c r="D15647" s="72" t="str">
        <f t="shared" si="489"/>
        <v>fev/2020</v>
      </c>
      <c r="E15647" s="206">
        <v>43872</v>
      </c>
      <c r="F15647" s="205">
        <v>502176</v>
      </c>
      <c r="G15647" s="205" t="s">
        <v>284</v>
      </c>
      <c r="H15647" s="207" t="s">
        <v>2396</v>
      </c>
      <c r="I15647" s="207" t="s">
        <v>118</v>
      </c>
      <c r="J15647" s="207">
        <v>-764.19</v>
      </c>
      <c r="K15647" s="79" t="str">
        <f>IFERROR(IFERROR(VLOOKUP(I15647,'DE-PARA'!B:D,3,0),VLOOKUP(I15647,'DE-PARA'!C:D,2,0)),"NÃO ENCONTRADO")</f>
        <v>Serviços</v>
      </c>
      <c r="L15647" s="56" t="str">
        <f>VLOOKUP(K15647,'Base -Receita-Despesa'!$B:$AS,1,FALSE)</f>
        <v>Serviços</v>
      </c>
    </row>
    <row r="15648" spans="1:12" x14ac:dyDescent="0.3">
      <c r="A15648" s="286" t="str">
        <f t="shared" si="488"/>
        <v>2020</v>
      </c>
      <c r="B15648" s="205" t="s">
        <v>679</v>
      </c>
      <c r="C15648" s="205" t="s">
        <v>680</v>
      </c>
      <c r="D15648" s="72" t="str">
        <f t="shared" si="489"/>
        <v>fev/2020</v>
      </c>
      <c r="E15648" s="206">
        <v>43872</v>
      </c>
      <c r="F15648" s="205">
        <v>502176</v>
      </c>
      <c r="G15648" s="205" t="s">
        <v>284</v>
      </c>
      <c r="H15648" s="207" t="s">
        <v>2396</v>
      </c>
      <c r="I15648" s="207" t="s">
        <v>189</v>
      </c>
      <c r="J15648" s="207">
        <v>-121.9</v>
      </c>
      <c r="K15648" s="79" t="str">
        <f>IFERROR(IFERROR(VLOOKUP(I15648,'DE-PARA'!B:D,3,0),VLOOKUP(I15648,'DE-PARA'!C:D,2,0)),"NÃO ENCONTRADO")</f>
        <v>Outras Saídas</v>
      </c>
      <c r="L15648" s="56" t="str">
        <f>VLOOKUP(K15648,'Base -Receita-Despesa'!$B:$AS,1,FALSE)</f>
        <v>Outras Saídas</v>
      </c>
    </row>
    <row r="15649" spans="1:12" x14ac:dyDescent="0.3">
      <c r="A15649" s="286" t="str">
        <f t="shared" si="488"/>
        <v>2020</v>
      </c>
      <c r="B15649" s="205" t="s">
        <v>679</v>
      </c>
      <c r="C15649" s="205" t="s">
        <v>680</v>
      </c>
      <c r="D15649" s="72" t="str">
        <f t="shared" si="489"/>
        <v>fev/2020</v>
      </c>
      <c r="E15649" s="206">
        <v>43872</v>
      </c>
      <c r="F15649" s="205">
        <v>18860</v>
      </c>
      <c r="G15649" s="205" t="s">
        <v>284</v>
      </c>
      <c r="H15649" s="207" t="s">
        <v>343</v>
      </c>
      <c r="I15649" s="207" t="s">
        <v>238</v>
      </c>
      <c r="J15649" s="207">
        <v>-682.5</v>
      </c>
      <c r="K15649" s="79" t="str">
        <f>IFERROR(IFERROR(VLOOKUP(I15649,'DE-PARA'!B:D,3,0),VLOOKUP(I15649,'DE-PARA'!C:D,2,0)),"NÃO ENCONTRADO")</f>
        <v>Materiais</v>
      </c>
      <c r="L15649" s="56" t="str">
        <f>VLOOKUP(K15649,'Base -Receita-Despesa'!$B:$AS,1,FALSE)</f>
        <v>Materiais</v>
      </c>
    </row>
    <row r="15650" spans="1:12" x14ac:dyDescent="0.3">
      <c r="A15650" s="286" t="str">
        <f t="shared" si="488"/>
        <v>2020</v>
      </c>
      <c r="B15650" s="205" t="s">
        <v>679</v>
      </c>
      <c r="C15650" s="205" t="s">
        <v>680</v>
      </c>
      <c r="D15650" s="72" t="str">
        <f t="shared" si="489"/>
        <v>fev/2020</v>
      </c>
      <c r="E15650" s="206">
        <v>43872</v>
      </c>
      <c r="F15650" s="205">
        <v>13047</v>
      </c>
      <c r="G15650" s="205" t="s">
        <v>284</v>
      </c>
      <c r="H15650" s="207" t="s">
        <v>1901</v>
      </c>
      <c r="I15650" s="207" t="s">
        <v>239</v>
      </c>
      <c r="J15650" s="207">
        <v>-525</v>
      </c>
      <c r="K15650" s="79" t="str">
        <f>IFERROR(IFERROR(VLOOKUP(I15650,'DE-PARA'!B:D,3,0),VLOOKUP(I15650,'DE-PARA'!C:D,2,0)),"NÃO ENCONTRADO")</f>
        <v>Materiais</v>
      </c>
      <c r="L15650" s="56" t="str">
        <f>VLOOKUP(K15650,'Base -Receita-Despesa'!$B:$AS,1,FALSE)</f>
        <v>Materiais</v>
      </c>
    </row>
    <row r="15651" spans="1:12" x14ac:dyDescent="0.3">
      <c r="A15651" s="286" t="str">
        <f t="shared" si="488"/>
        <v>2020</v>
      </c>
      <c r="B15651" s="205" t="s">
        <v>679</v>
      </c>
      <c r="C15651" s="205" t="s">
        <v>680</v>
      </c>
      <c r="D15651" s="72" t="str">
        <f t="shared" si="489"/>
        <v>fev/2020</v>
      </c>
      <c r="E15651" s="206">
        <v>43872</v>
      </c>
      <c r="F15651" s="205">
        <v>12663</v>
      </c>
      <c r="G15651" s="205" t="s">
        <v>284</v>
      </c>
      <c r="H15651" s="207" t="s">
        <v>1901</v>
      </c>
      <c r="I15651" s="207" t="s">
        <v>239</v>
      </c>
      <c r="J15651" s="208">
        <v>-1139.5</v>
      </c>
      <c r="K15651" s="79" t="str">
        <f>IFERROR(IFERROR(VLOOKUP(I15651,'DE-PARA'!B:D,3,0),VLOOKUP(I15651,'DE-PARA'!C:D,2,0)),"NÃO ENCONTRADO")</f>
        <v>Materiais</v>
      </c>
      <c r="L15651" s="56" t="str">
        <f>VLOOKUP(K15651,'Base -Receita-Despesa'!$B:$AS,1,FALSE)</f>
        <v>Materiais</v>
      </c>
    </row>
    <row r="15652" spans="1:12" x14ac:dyDescent="0.3">
      <c r="A15652" s="286" t="str">
        <f t="shared" si="488"/>
        <v>2020</v>
      </c>
      <c r="B15652" s="205" t="s">
        <v>679</v>
      </c>
      <c r="C15652" s="205" t="s">
        <v>680</v>
      </c>
      <c r="D15652" s="72" t="str">
        <f t="shared" si="489"/>
        <v>fev/2020</v>
      </c>
      <c r="E15652" s="206">
        <v>43872</v>
      </c>
      <c r="F15652" s="205">
        <v>12661</v>
      </c>
      <c r="G15652" s="205" t="s">
        <v>284</v>
      </c>
      <c r="H15652" s="207" t="s">
        <v>1901</v>
      </c>
      <c r="I15652" s="207" t="s">
        <v>239</v>
      </c>
      <c r="J15652" s="207">
        <v>-485</v>
      </c>
      <c r="K15652" s="79" t="str">
        <f>IFERROR(IFERROR(VLOOKUP(I15652,'DE-PARA'!B:D,3,0),VLOOKUP(I15652,'DE-PARA'!C:D,2,0)),"NÃO ENCONTRADO")</f>
        <v>Materiais</v>
      </c>
      <c r="L15652" s="56" t="str">
        <f>VLOOKUP(K15652,'Base -Receita-Despesa'!$B:$AS,1,FALSE)</f>
        <v>Materiais</v>
      </c>
    </row>
    <row r="15653" spans="1:12" x14ac:dyDescent="0.3">
      <c r="A15653" s="286" t="str">
        <f t="shared" si="488"/>
        <v>2020</v>
      </c>
      <c r="B15653" s="205" t="s">
        <v>679</v>
      </c>
      <c r="C15653" s="205" t="s">
        <v>680</v>
      </c>
      <c r="D15653" s="72" t="str">
        <f t="shared" si="489"/>
        <v>fev/2020</v>
      </c>
      <c r="E15653" s="206">
        <v>43872</v>
      </c>
      <c r="F15653" s="205">
        <v>12683</v>
      </c>
      <c r="G15653" s="205" t="s">
        <v>284</v>
      </c>
      <c r="H15653" s="207" t="s">
        <v>1901</v>
      </c>
      <c r="I15653" s="207" t="s">
        <v>239</v>
      </c>
      <c r="J15653" s="207">
        <v>-709</v>
      </c>
      <c r="K15653" s="79" t="str">
        <f>IFERROR(IFERROR(VLOOKUP(I15653,'DE-PARA'!B:D,3,0),VLOOKUP(I15653,'DE-PARA'!C:D,2,0)),"NÃO ENCONTRADO")</f>
        <v>Materiais</v>
      </c>
      <c r="L15653" s="56" t="str">
        <f>VLOOKUP(K15653,'Base -Receita-Despesa'!$B:$AS,1,FALSE)</f>
        <v>Materiais</v>
      </c>
    </row>
    <row r="15654" spans="1:12" x14ac:dyDescent="0.3">
      <c r="A15654" s="286" t="str">
        <f t="shared" si="488"/>
        <v>2020</v>
      </c>
      <c r="B15654" s="205" t="s">
        <v>679</v>
      </c>
      <c r="C15654" s="205" t="s">
        <v>680</v>
      </c>
      <c r="D15654" s="72" t="str">
        <f t="shared" si="489"/>
        <v>fev/2020</v>
      </c>
      <c r="E15654" s="206">
        <v>43872</v>
      </c>
      <c r="F15654" s="205">
        <v>12868</v>
      </c>
      <c r="G15654" s="205" t="s">
        <v>284</v>
      </c>
      <c r="H15654" s="207" t="s">
        <v>1901</v>
      </c>
      <c r="I15654" s="207" t="s">
        <v>239</v>
      </c>
      <c r="J15654" s="207">
        <v>-530</v>
      </c>
      <c r="K15654" s="79" t="str">
        <f>IFERROR(IFERROR(VLOOKUP(I15654,'DE-PARA'!B:D,3,0),VLOOKUP(I15654,'DE-PARA'!C:D,2,0)),"NÃO ENCONTRADO")</f>
        <v>Materiais</v>
      </c>
      <c r="L15654" s="56" t="str">
        <f>VLOOKUP(K15654,'Base -Receita-Despesa'!$B:$AS,1,FALSE)</f>
        <v>Materiais</v>
      </c>
    </row>
    <row r="15655" spans="1:12" x14ac:dyDescent="0.3">
      <c r="A15655" s="286" t="str">
        <f t="shared" si="488"/>
        <v>2020</v>
      </c>
      <c r="B15655" s="205" t="s">
        <v>679</v>
      </c>
      <c r="C15655" s="205" t="s">
        <v>680</v>
      </c>
      <c r="D15655" s="72" t="str">
        <f t="shared" si="489"/>
        <v>fev/2020</v>
      </c>
      <c r="E15655" s="206">
        <v>43872</v>
      </c>
      <c r="F15655" s="205">
        <v>13048</v>
      </c>
      <c r="G15655" s="205" t="s">
        <v>284</v>
      </c>
      <c r="H15655" s="207" t="s">
        <v>1901</v>
      </c>
      <c r="I15655" s="207" t="s">
        <v>239</v>
      </c>
      <c r="J15655" s="208">
        <v>-1677.7</v>
      </c>
      <c r="K15655" s="79" t="str">
        <f>IFERROR(IFERROR(VLOOKUP(I15655,'DE-PARA'!B:D,3,0),VLOOKUP(I15655,'DE-PARA'!C:D,2,0)),"NÃO ENCONTRADO")</f>
        <v>Materiais</v>
      </c>
      <c r="L15655" s="56" t="str">
        <f>VLOOKUP(K15655,'Base -Receita-Despesa'!$B:$AS,1,FALSE)</f>
        <v>Materiais</v>
      </c>
    </row>
    <row r="15656" spans="1:12" x14ac:dyDescent="0.3">
      <c r="A15656" s="286" t="str">
        <f t="shared" si="488"/>
        <v>2020</v>
      </c>
      <c r="B15656" s="205" t="s">
        <v>679</v>
      </c>
      <c r="C15656" s="205" t="s">
        <v>680</v>
      </c>
      <c r="D15656" s="72" t="str">
        <f t="shared" si="489"/>
        <v>fev/2020</v>
      </c>
      <c r="E15656" s="206">
        <v>43872</v>
      </c>
      <c r="F15656" s="205">
        <v>13119</v>
      </c>
      <c r="G15656" s="205" t="s">
        <v>284</v>
      </c>
      <c r="H15656" s="207" t="s">
        <v>1901</v>
      </c>
      <c r="I15656" s="207" t="s">
        <v>239</v>
      </c>
      <c r="J15656" s="207">
        <v>-840</v>
      </c>
      <c r="K15656" s="79" t="str">
        <f>IFERROR(IFERROR(VLOOKUP(I15656,'DE-PARA'!B:D,3,0),VLOOKUP(I15656,'DE-PARA'!C:D,2,0)),"NÃO ENCONTRADO")</f>
        <v>Materiais</v>
      </c>
      <c r="L15656" s="56" t="str">
        <f>VLOOKUP(K15656,'Base -Receita-Despesa'!$B:$AS,1,FALSE)</f>
        <v>Materiais</v>
      </c>
    </row>
    <row r="15657" spans="1:12" x14ac:dyDescent="0.3">
      <c r="A15657" s="286" t="str">
        <f t="shared" si="488"/>
        <v>2020</v>
      </c>
      <c r="B15657" s="205" t="s">
        <v>679</v>
      </c>
      <c r="C15657" s="205" t="s">
        <v>680</v>
      </c>
      <c r="D15657" s="72" t="str">
        <f t="shared" si="489"/>
        <v>fev/2020</v>
      </c>
      <c r="E15657" s="206">
        <v>43872</v>
      </c>
      <c r="F15657" s="205">
        <v>13121</v>
      </c>
      <c r="G15657" s="205" t="s">
        <v>284</v>
      </c>
      <c r="H15657" s="207" t="s">
        <v>1901</v>
      </c>
      <c r="I15657" s="207" t="s">
        <v>239</v>
      </c>
      <c r="J15657" s="207">
        <v>-775</v>
      </c>
      <c r="K15657" s="79" t="str">
        <f>IFERROR(IFERROR(VLOOKUP(I15657,'DE-PARA'!B:D,3,0),VLOOKUP(I15657,'DE-PARA'!C:D,2,0)),"NÃO ENCONTRADO")</f>
        <v>Materiais</v>
      </c>
      <c r="L15657" s="56" t="str">
        <f>VLOOKUP(K15657,'Base -Receita-Despesa'!$B:$AS,1,FALSE)</f>
        <v>Materiais</v>
      </c>
    </row>
    <row r="15658" spans="1:12" x14ac:dyDescent="0.3">
      <c r="A15658" s="286" t="str">
        <f t="shared" si="488"/>
        <v>2020</v>
      </c>
      <c r="B15658" s="205" t="s">
        <v>679</v>
      </c>
      <c r="C15658" s="205" t="s">
        <v>680</v>
      </c>
      <c r="D15658" s="72" t="str">
        <f t="shared" si="489"/>
        <v>fev/2020</v>
      </c>
      <c r="E15658" s="206">
        <v>43872</v>
      </c>
      <c r="F15658" s="205">
        <v>109620</v>
      </c>
      <c r="G15658" s="205" t="s">
        <v>284</v>
      </c>
      <c r="H15658" s="207" t="s">
        <v>1702</v>
      </c>
      <c r="I15658" s="207" t="s">
        <v>150</v>
      </c>
      <c r="J15658" s="208">
        <v>-6819.77</v>
      </c>
      <c r="K15658" s="79" t="str">
        <f>IFERROR(IFERROR(VLOOKUP(I15658,'DE-PARA'!B:D,3,0),VLOOKUP(I15658,'DE-PARA'!C:D,2,0)),"NÃO ENCONTRADO")</f>
        <v>Serviços</v>
      </c>
      <c r="L15658" s="56" t="str">
        <f>VLOOKUP(K15658,'Base -Receita-Despesa'!$B:$AS,1,FALSE)</f>
        <v>Serviços</v>
      </c>
    </row>
    <row r="15659" spans="1:12" x14ac:dyDescent="0.3">
      <c r="A15659" s="286" t="str">
        <f t="shared" si="488"/>
        <v>2020</v>
      </c>
      <c r="B15659" s="205" t="s">
        <v>679</v>
      </c>
      <c r="C15659" s="205" t="s">
        <v>680</v>
      </c>
      <c r="D15659" s="72" t="str">
        <f t="shared" si="489"/>
        <v>fev/2020</v>
      </c>
      <c r="E15659" s="206">
        <v>43872</v>
      </c>
      <c r="F15659" s="205">
        <v>347914</v>
      </c>
      <c r="G15659" s="205" t="s">
        <v>284</v>
      </c>
      <c r="H15659" s="207" t="s">
        <v>143</v>
      </c>
      <c r="I15659" s="207" t="s">
        <v>244</v>
      </c>
      <c r="J15659" s="208">
        <v>-1109.95</v>
      </c>
      <c r="K15659" s="79" t="str">
        <f>IFERROR(IFERROR(VLOOKUP(I15659,'DE-PARA'!B:D,3,0),VLOOKUP(I15659,'DE-PARA'!C:D,2,0)),"NÃO ENCONTRADO")</f>
        <v>Materiais</v>
      </c>
      <c r="L15659" s="56" t="str">
        <f>VLOOKUP(K15659,'Base -Receita-Despesa'!$B:$AS,1,FALSE)</f>
        <v>Materiais</v>
      </c>
    </row>
    <row r="15660" spans="1:12" x14ac:dyDescent="0.3">
      <c r="A15660" s="286" t="str">
        <f t="shared" si="488"/>
        <v>2020</v>
      </c>
      <c r="B15660" s="205" t="s">
        <v>679</v>
      </c>
      <c r="C15660" s="205" t="s">
        <v>680</v>
      </c>
      <c r="D15660" s="72" t="str">
        <f t="shared" si="489"/>
        <v>fev/2020</v>
      </c>
      <c r="E15660" s="206">
        <v>43872</v>
      </c>
      <c r="F15660" s="205">
        <v>343769</v>
      </c>
      <c r="G15660" s="205" t="s">
        <v>284</v>
      </c>
      <c r="H15660" s="207" t="s">
        <v>143</v>
      </c>
      <c r="I15660" s="207" t="s">
        <v>244</v>
      </c>
      <c r="J15660" s="208">
        <v>-3873.7</v>
      </c>
      <c r="K15660" s="79" t="str">
        <f>IFERROR(IFERROR(VLOOKUP(I15660,'DE-PARA'!B:D,3,0),VLOOKUP(I15660,'DE-PARA'!C:D,2,0)),"NÃO ENCONTRADO")</f>
        <v>Materiais</v>
      </c>
      <c r="L15660" s="56" t="str">
        <f>VLOOKUP(K15660,'Base -Receita-Despesa'!$B:$AS,1,FALSE)</f>
        <v>Materiais</v>
      </c>
    </row>
    <row r="15661" spans="1:12" x14ac:dyDescent="0.3">
      <c r="A15661" s="286" t="str">
        <f t="shared" si="488"/>
        <v>2020</v>
      </c>
      <c r="B15661" s="205" t="s">
        <v>679</v>
      </c>
      <c r="C15661" s="205" t="s">
        <v>680</v>
      </c>
      <c r="D15661" s="72" t="str">
        <f t="shared" si="489"/>
        <v>fev/2020</v>
      </c>
      <c r="E15661" s="206">
        <v>43872</v>
      </c>
      <c r="F15661" s="205">
        <v>351094</v>
      </c>
      <c r="G15661" s="205" t="s">
        <v>284</v>
      </c>
      <c r="H15661" s="207" t="s">
        <v>143</v>
      </c>
      <c r="I15661" s="207" t="s">
        <v>244</v>
      </c>
      <c r="J15661" s="208">
        <v>-4208.5</v>
      </c>
      <c r="K15661" s="79" t="str">
        <f>IFERROR(IFERROR(VLOOKUP(I15661,'DE-PARA'!B:D,3,0),VLOOKUP(I15661,'DE-PARA'!C:D,2,0)),"NÃO ENCONTRADO")</f>
        <v>Materiais</v>
      </c>
      <c r="L15661" s="56" t="str">
        <f>VLOOKUP(K15661,'Base -Receita-Despesa'!$B:$AS,1,FALSE)</f>
        <v>Materiais</v>
      </c>
    </row>
    <row r="15662" spans="1:12" x14ac:dyDescent="0.3">
      <c r="A15662" s="286" t="str">
        <f t="shared" si="488"/>
        <v>2020</v>
      </c>
      <c r="B15662" s="205" t="s">
        <v>679</v>
      </c>
      <c r="C15662" s="205" t="s">
        <v>680</v>
      </c>
      <c r="D15662" s="72" t="str">
        <f t="shared" si="489"/>
        <v>fev/2020</v>
      </c>
      <c r="E15662" s="206">
        <v>43872</v>
      </c>
      <c r="F15662" s="205">
        <v>345952</v>
      </c>
      <c r="G15662" s="205" t="s">
        <v>284</v>
      </c>
      <c r="H15662" s="207" t="s">
        <v>143</v>
      </c>
      <c r="I15662" s="207" t="s">
        <v>244</v>
      </c>
      <c r="J15662" s="207">
        <v>-367.5</v>
      </c>
      <c r="K15662" s="79" t="str">
        <f>IFERROR(IFERROR(VLOOKUP(I15662,'DE-PARA'!B:D,3,0),VLOOKUP(I15662,'DE-PARA'!C:D,2,0)),"NÃO ENCONTRADO")</f>
        <v>Materiais</v>
      </c>
      <c r="L15662" s="56" t="str">
        <f>VLOOKUP(K15662,'Base -Receita-Despesa'!$B:$AS,1,FALSE)</f>
        <v>Materiais</v>
      </c>
    </row>
    <row r="15663" spans="1:12" x14ac:dyDescent="0.3">
      <c r="A15663" s="286" t="str">
        <f t="shared" si="488"/>
        <v>2020</v>
      </c>
      <c r="B15663" s="205" t="s">
        <v>679</v>
      </c>
      <c r="C15663" s="205" t="s">
        <v>680</v>
      </c>
      <c r="D15663" s="72" t="str">
        <f t="shared" si="489"/>
        <v>fev/2020</v>
      </c>
      <c r="E15663" s="206">
        <v>43872</v>
      </c>
      <c r="F15663" s="205" t="s">
        <v>311</v>
      </c>
      <c r="G15663" s="205" t="s">
        <v>284</v>
      </c>
      <c r="H15663" s="207" t="s">
        <v>2680</v>
      </c>
      <c r="I15663" s="207" t="s">
        <v>265</v>
      </c>
      <c r="J15663" s="207">
        <v>-480.44</v>
      </c>
      <c r="K15663" s="79" t="str">
        <f>IFERROR(IFERROR(VLOOKUP(I15663,'DE-PARA'!B:D,3,0),VLOOKUP(I15663,'DE-PARA'!C:D,2,0)),"NÃO ENCONTRADO")</f>
        <v>Despesas com Viagens</v>
      </c>
      <c r="L15663" s="56" t="str">
        <f>VLOOKUP(K15663,'Base -Receita-Despesa'!$B:$AS,1,FALSE)</f>
        <v>Despesas com Viagens</v>
      </c>
    </row>
    <row r="15664" spans="1:12" x14ac:dyDescent="0.3">
      <c r="A15664" s="286" t="str">
        <f t="shared" si="488"/>
        <v>2020</v>
      </c>
      <c r="B15664" s="205" t="s">
        <v>679</v>
      </c>
      <c r="C15664" s="205" t="s">
        <v>680</v>
      </c>
      <c r="D15664" s="72" t="str">
        <f t="shared" si="489"/>
        <v>fev/2020</v>
      </c>
      <c r="E15664" s="206">
        <v>43872</v>
      </c>
      <c r="F15664" s="205" t="s">
        <v>2681</v>
      </c>
      <c r="G15664" s="205" t="s">
        <v>284</v>
      </c>
      <c r="H15664" s="207" t="s">
        <v>2639</v>
      </c>
      <c r="I15664" s="207" t="s">
        <v>145</v>
      </c>
      <c r="J15664" s="208">
        <v>-6120.3</v>
      </c>
      <c r="K15664" s="79" t="str">
        <f>IFERROR(IFERROR(VLOOKUP(I15664,'DE-PARA'!B:D,3,0),VLOOKUP(I15664,'DE-PARA'!C:D,2,0)),"NÃO ENCONTRADO")</f>
        <v>Pessoal</v>
      </c>
      <c r="L15664" s="56" t="str">
        <f>VLOOKUP(K15664,'Base -Receita-Despesa'!$B:$AS,1,FALSE)</f>
        <v>Pessoal</v>
      </c>
    </row>
    <row r="15665" spans="1:12" x14ac:dyDescent="0.3">
      <c r="A15665" s="286" t="str">
        <f t="shared" si="488"/>
        <v>2020</v>
      </c>
      <c r="B15665" s="205" t="s">
        <v>679</v>
      </c>
      <c r="C15665" s="205" t="s">
        <v>680</v>
      </c>
      <c r="D15665" s="72" t="str">
        <f t="shared" si="489"/>
        <v>fev/2020</v>
      </c>
      <c r="E15665" s="206">
        <v>43872</v>
      </c>
      <c r="F15665" s="205">
        <v>683</v>
      </c>
      <c r="G15665" s="205" t="s">
        <v>284</v>
      </c>
      <c r="H15665" s="207" t="s">
        <v>156</v>
      </c>
      <c r="I15665" s="207" t="s">
        <v>157</v>
      </c>
      <c r="J15665" s="208">
        <v>-4814.5</v>
      </c>
      <c r="K15665" s="79" t="str">
        <f>IFERROR(IFERROR(VLOOKUP(I15665,'DE-PARA'!B:D,3,0),VLOOKUP(I15665,'DE-PARA'!C:D,2,0)),"NÃO ENCONTRADO")</f>
        <v>Serviços</v>
      </c>
      <c r="L15665" s="56" t="str">
        <f>VLOOKUP(K15665,'Base -Receita-Despesa'!$B:$AS,1,FALSE)</f>
        <v>Serviços</v>
      </c>
    </row>
    <row r="15666" spans="1:12" x14ac:dyDescent="0.3">
      <c r="A15666" s="286" t="str">
        <f t="shared" si="488"/>
        <v>2020</v>
      </c>
      <c r="B15666" s="205" t="s">
        <v>679</v>
      </c>
      <c r="C15666" s="205" t="s">
        <v>680</v>
      </c>
      <c r="D15666" s="72" t="str">
        <f t="shared" si="489"/>
        <v>fev/2020</v>
      </c>
      <c r="E15666" s="206">
        <v>43872</v>
      </c>
      <c r="F15666" s="205">
        <v>668</v>
      </c>
      <c r="G15666" s="205" t="s">
        <v>284</v>
      </c>
      <c r="H15666" s="207" t="s">
        <v>156</v>
      </c>
      <c r="I15666" s="207" t="s">
        <v>157</v>
      </c>
      <c r="J15666" s="208">
        <v>-5067.8999999999996</v>
      </c>
      <c r="K15666" s="79" t="str">
        <f>IFERROR(IFERROR(VLOOKUP(I15666,'DE-PARA'!B:D,3,0),VLOOKUP(I15666,'DE-PARA'!C:D,2,0)),"NÃO ENCONTRADO")</f>
        <v>Serviços</v>
      </c>
      <c r="L15666" s="56" t="str">
        <f>VLOOKUP(K15666,'Base -Receita-Despesa'!$B:$AS,1,FALSE)</f>
        <v>Serviços</v>
      </c>
    </row>
    <row r="15667" spans="1:12" x14ac:dyDescent="0.3">
      <c r="A15667" s="286" t="str">
        <f t="shared" si="488"/>
        <v>2020</v>
      </c>
      <c r="B15667" s="205" t="s">
        <v>679</v>
      </c>
      <c r="C15667" s="205" t="s">
        <v>680</v>
      </c>
      <c r="D15667" s="72" t="str">
        <f t="shared" si="489"/>
        <v>fev/2020</v>
      </c>
      <c r="E15667" s="206">
        <v>43872</v>
      </c>
      <c r="F15667" s="205">
        <v>92</v>
      </c>
      <c r="G15667" s="205" t="s">
        <v>284</v>
      </c>
      <c r="H15667" s="207" t="s">
        <v>324</v>
      </c>
      <c r="I15667" s="207" t="s">
        <v>134</v>
      </c>
      <c r="J15667" s="208">
        <v>-44892</v>
      </c>
      <c r="K15667" s="79" t="str">
        <f>IFERROR(IFERROR(VLOOKUP(I15667,'DE-PARA'!B:D,3,0),VLOOKUP(I15667,'DE-PARA'!C:D,2,0)),"NÃO ENCONTRADO")</f>
        <v>Serviços</v>
      </c>
      <c r="L15667" s="56" t="str">
        <f>VLOOKUP(K15667,'Base -Receita-Despesa'!$B:$AS,1,FALSE)</f>
        <v>Serviços</v>
      </c>
    </row>
    <row r="15668" spans="1:12" x14ac:dyDescent="0.3">
      <c r="A15668" s="286" t="str">
        <f t="shared" si="488"/>
        <v>2020</v>
      </c>
      <c r="B15668" s="205" t="s">
        <v>679</v>
      </c>
      <c r="C15668" s="205" t="s">
        <v>680</v>
      </c>
      <c r="D15668" s="72" t="str">
        <f t="shared" si="489"/>
        <v>fev/2020</v>
      </c>
      <c r="E15668" s="206">
        <v>43872</v>
      </c>
      <c r="F15668" s="205">
        <v>435</v>
      </c>
      <c r="G15668" s="205" t="s">
        <v>284</v>
      </c>
      <c r="H15668" s="207" t="s">
        <v>339</v>
      </c>
      <c r="I15668" s="207" t="s">
        <v>164</v>
      </c>
      <c r="J15668" s="208">
        <v>-24900</v>
      </c>
      <c r="K15668" s="79" t="str">
        <f>IFERROR(IFERROR(VLOOKUP(I15668,'DE-PARA'!B:D,3,0),VLOOKUP(I15668,'DE-PARA'!C:D,2,0)),"NÃO ENCONTRADO")</f>
        <v>Serviços</v>
      </c>
      <c r="L15668" s="56" t="str">
        <f>VLOOKUP(K15668,'Base -Receita-Despesa'!$B:$AS,1,FALSE)</f>
        <v>Serviços</v>
      </c>
    </row>
    <row r="15669" spans="1:12" x14ac:dyDescent="0.3">
      <c r="A15669" s="286" t="str">
        <f t="shared" si="488"/>
        <v>2020</v>
      </c>
      <c r="B15669" s="205" t="s">
        <v>679</v>
      </c>
      <c r="C15669" s="205" t="s">
        <v>680</v>
      </c>
      <c r="D15669" s="72" t="str">
        <f t="shared" si="489"/>
        <v>fev/2020</v>
      </c>
      <c r="E15669" s="206">
        <v>43872</v>
      </c>
      <c r="F15669" s="205">
        <v>21267</v>
      </c>
      <c r="G15669" s="205" t="s">
        <v>284</v>
      </c>
      <c r="H15669" s="207" t="s">
        <v>331</v>
      </c>
      <c r="I15669" s="207" t="s">
        <v>134</v>
      </c>
      <c r="J15669" s="208">
        <v>-11568.5</v>
      </c>
      <c r="K15669" s="79" t="str">
        <f>IFERROR(IFERROR(VLOOKUP(I15669,'DE-PARA'!B:D,3,0),VLOOKUP(I15669,'DE-PARA'!C:D,2,0)),"NÃO ENCONTRADO")</f>
        <v>Serviços</v>
      </c>
      <c r="L15669" s="56" t="str">
        <f>VLOOKUP(K15669,'Base -Receita-Despesa'!$B:$AS,1,FALSE)</f>
        <v>Serviços</v>
      </c>
    </row>
    <row r="15670" spans="1:12" x14ac:dyDescent="0.3">
      <c r="A15670" s="286" t="str">
        <f t="shared" si="488"/>
        <v>2020</v>
      </c>
      <c r="B15670" s="205" t="s">
        <v>679</v>
      </c>
      <c r="C15670" s="205" t="s">
        <v>680</v>
      </c>
      <c r="D15670" s="72" t="str">
        <f t="shared" si="489"/>
        <v>fev/2020</v>
      </c>
      <c r="E15670" s="206">
        <v>43872</v>
      </c>
      <c r="F15670" s="205">
        <v>21038</v>
      </c>
      <c r="G15670" s="205" t="s">
        <v>284</v>
      </c>
      <c r="H15670" s="207" t="s">
        <v>331</v>
      </c>
      <c r="I15670" s="207" t="s">
        <v>134</v>
      </c>
      <c r="J15670" s="208">
        <v>-11568.5</v>
      </c>
      <c r="K15670" s="79" t="str">
        <f>IFERROR(IFERROR(VLOOKUP(I15670,'DE-PARA'!B:D,3,0),VLOOKUP(I15670,'DE-PARA'!C:D,2,0)),"NÃO ENCONTRADO")</f>
        <v>Serviços</v>
      </c>
      <c r="L15670" s="56" t="str">
        <f>VLOOKUP(K15670,'Base -Receita-Despesa'!$B:$AS,1,FALSE)</f>
        <v>Serviços</v>
      </c>
    </row>
    <row r="15671" spans="1:12" x14ac:dyDescent="0.3">
      <c r="A15671" s="286" t="str">
        <f t="shared" ref="A15671:A15734" si="490">IF(K15671="NÃO ENCONTRADO",0,RIGHT(D15671,4))</f>
        <v>2020</v>
      </c>
      <c r="B15671" s="205" t="s">
        <v>679</v>
      </c>
      <c r="C15671" s="205" t="s">
        <v>680</v>
      </c>
      <c r="D15671" s="72" t="str">
        <f t="shared" si="489"/>
        <v>fev/2020</v>
      </c>
      <c r="E15671" s="206">
        <v>43872</v>
      </c>
      <c r="F15671" s="205">
        <v>7144</v>
      </c>
      <c r="G15671" s="205" t="s">
        <v>284</v>
      </c>
      <c r="H15671" s="207" t="s">
        <v>320</v>
      </c>
      <c r="I15671" s="207" t="s">
        <v>238</v>
      </c>
      <c r="J15671" s="208">
        <v>-2100</v>
      </c>
      <c r="K15671" s="79" t="str">
        <f>IFERROR(IFERROR(VLOOKUP(I15671,'DE-PARA'!B:D,3,0),VLOOKUP(I15671,'DE-PARA'!C:D,2,0)),"NÃO ENCONTRADO")</f>
        <v>Materiais</v>
      </c>
      <c r="L15671" s="56" t="str">
        <f>VLOOKUP(K15671,'Base -Receita-Despesa'!$B:$AS,1,FALSE)</f>
        <v>Materiais</v>
      </c>
    </row>
    <row r="15672" spans="1:12" x14ac:dyDescent="0.3">
      <c r="A15672" s="286" t="str">
        <f t="shared" si="490"/>
        <v>2020</v>
      </c>
      <c r="B15672" s="205" t="s">
        <v>679</v>
      </c>
      <c r="C15672" s="205" t="s">
        <v>680</v>
      </c>
      <c r="D15672" s="72" t="str">
        <f t="shared" si="489"/>
        <v>fev/2020</v>
      </c>
      <c r="E15672" s="206">
        <v>43872</v>
      </c>
      <c r="F15672" s="205">
        <v>7121</v>
      </c>
      <c r="G15672" s="205" t="s">
        <v>284</v>
      </c>
      <c r="H15672" s="207" t="s">
        <v>320</v>
      </c>
      <c r="I15672" s="207" t="s">
        <v>238</v>
      </c>
      <c r="J15672" s="237">
        <v>-575</v>
      </c>
      <c r="K15672" s="79" t="str">
        <f>IFERROR(IFERROR(VLOOKUP(I15672,'DE-PARA'!B:D,3,0),VLOOKUP(I15672,'DE-PARA'!C:D,2,0)),"NÃO ENCONTRADO")</f>
        <v>Materiais</v>
      </c>
      <c r="L15672" s="56" t="str">
        <f>VLOOKUP(K15672,'Base -Receita-Despesa'!$B:$AS,1,FALSE)</f>
        <v>Materiais</v>
      </c>
    </row>
    <row r="15673" spans="1:12" x14ac:dyDescent="0.3">
      <c r="A15673" s="286" t="str">
        <f t="shared" si="490"/>
        <v>2020</v>
      </c>
      <c r="B15673" s="205" t="s">
        <v>679</v>
      </c>
      <c r="C15673" s="205" t="s">
        <v>680</v>
      </c>
      <c r="D15673" s="72" t="str">
        <f t="shared" si="489"/>
        <v>fev/2020</v>
      </c>
      <c r="E15673" s="206">
        <v>43872</v>
      </c>
      <c r="F15673" s="205">
        <v>6520</v>
      </c>
      <c r="G15673" s="205" t="s">
        <v>284</v>
      </c>
      <c r="H15673" s="207" t="s">
        <v>320</v>
      </c>
      <c r="I15673" s="207" t="s">
        <v>238</v>
      </c>
      <c r="J15673" s="208">
        <v>-3673.5</v>
      </c>
      <c r="K15673" s="79" t="str">
        <f>IFERROR(IFERROR(VLOOKUP(I15673,'DE-PARA'!B:D,3,0),VLOOKUP(I15673,'DE-PARA'!C:D,2,0)),"NÃO ENCONTRADO")</f>
        <v>Materiais</v>
      </c>
      <c r="L15673" s="56" t="str">
        <f>VLOOKUP(K15673,'Base -Receita-Despesa'!$B:$AS,1,FALSE)</f>
        <v>Materiais</v>
      </c>
    </row>
    <row r="15674" spans="1:12" x14ac:dyDescent="0.3">
      <c r="A15674" s="286" t="str">
        <f t="shared" si="490"/>
        <v>2020</v>
      </c>
      <c r="B15674" s="205" t="s">
        <v>679</v>
      </c>
      <c r="C15674" s="205" t="s">
        <v>680</v>
      </c>
      <c r="D15674" s="72" t="str">
        <f t="shared" si="489"/>
        <v>fev/2020</v>
      </c>
      <c r="E15674" s="206">
        <v>43872</v>
      </c>
      <c r="F15674" s="205">
        <v>9785</v>
      </c>
      <c r="G15674" s="205" t="s">
        <v>284</v>
      </c>
      <c r="H15674" s="207" t="s">
        <v>1971</v>
      </c>
      <c r="I15674" s="207" t="s">
        <v>245</v>
      </c>
      <c r="J15674" s="208">
        <v>-4296.5</v>
      </c>
      <c r="K15674" s="79" t="str">
        <f>IFERROR(IFERROR(VLOOKUP(I15674,'DE-PARA'!B:D,3,0),VLOOKUP(I15674,'DE-PARA'!C:D,2,0)),"NÃO ENCONTRADO")</f>
        <v>Materiais</v>
      </c>
      <c r="L15674" s="56" t="str">
        <f>VLOOKUP(K15674,'Base -Receita-Despesa'!$B:$AS,1,FALSE)</f>
        <v>Materiais</v>
      </c>
    </row>
    <row r="15675" spans="1:12" x14ac:dyDescent="0.3">
      <c r="A15675" s="286" t="str">
        <f t="shared" si="490"/>
        <v>2020</v>
      </c>
      <c r="B15675" s="205" t="s">
        <v>679</v>
      </c>
      <c r="C15675" s="205" t="s">
        <v>680</v>
      </c>
      <c r="D15675" s="72" t="str">
        <f t="shared" si="489"/>
        <v>fev/2020</v>
      </c>
      <c r="E15675" s="206">
        <v>43872</v>
      </c>
      <c r="F15675" s="205">
        <v>9784</v>
      </c>
      <c r="G15675" s="205" t="s">
        <v>284</v>
      </c>
      <c r="H15675" s="207" t="s">
        <v>1971</v>
      </c>
      <c r="I15675" s="207" t="s">
        <v>245</v>
      </c>
      <c r="J15675" s="208">
        <v>-4269.5</v>
      </c>
      <c r="K15675" s="79" t="str">
        <f>IFERROR(IFERROR(VLOOKUP(I15675,'DE-PARA'!B:D,3,0),VLOOKUP(I15675,'DE-PARA'!C:D,2,0)),"NÃO ENCONTRADO")</f>
        <v>Materiais</v>
      </c>
      <c r="L15675" s="56" t="str">
        <f>VLOOKUP(K15675,'Base -Receita-Despesa'!$B:$AS,1,FALSE)</f>
        <v>Materiais</v>
      </c>
    </row>
    <row r="15676" spans="1:12" x14ac:dyDescent="0.3">
      <c r="A15676" s="286" t="str">
        <f t="shared" si="490"/>
        <v>2020</v>
      </c>
      <c r="B15676" s="205" t="s">
        <v>679</v>
      </c>
      <c r="C15676" s="205" t="s">
        <v>680</v>
      </c>
      <c r="D15676" s="72" t="str">
        <f t="shared" si="489"/>
        <v>fev/2020</v>
      </c>
      <c r="E15676" s="206">
        <v>43872</v>
      </c>
      <c r="F15676" s="205">
        <v>9786</v>
      </c>
      <c r="G15676" s="205" t="s">
        <v>284</v>
      </c>
      <c r="H15676" s="207" t="s">
        <v>1971</v>
      </c>
      <c r="I15676" s="207" t="s">
        <v>245</v>
      </c>
      <c r="J15676" s="208">
        <v>-4224.5</v>
      </c>
      <c r="K15676" s="79" t="str">
        <f>IFERROR(IFERROR(VLOOKUP(I15676,'DE-PARA'!B:D,3,0),VLOOKUP(I15676,'DE-PARA'!C:D,2,0)),"NÃO ENCONTRADO")</f>
        <v>Materiais</v>
      </c>
      <c r="L15676" s="56" t="str">
        <f>VLOOKUP(K15676,'Base -Receita-Despesa'!$B:$AS,1,FALSE)</f>
        <v>Materiais</v>
      </c>
    </row>
    <row r="15677" spans="1:12" x14ac:dyDescent="0.3">
      <c r="A15677" s="286" t="str">
        <f t="shared" si="490"/>
        <v>2020</v>
      </c>
      <c r="B15677" s="205" t="s">
        <v>679</v>
      </c>
      <c r="C15677" s="205" t="s">
        <v>680</v>
      </c>
      <c r="D15677" s="72" t="str">
        <f t="shared" si="489"/>
        <v>fev/2020</v>
      </c>
      <c r="E15677" s="206">
        <v>43872</v>
      </c>
      <c r="F15677" s="205">
        <v>69354</v>
      </c>
      <c r="G15677" s="205" t="s">
        <v>284</v>
      </c>
      <c r="H15677" s="207" t="s">
        <v>305</v>
      </c>
      <c r="I15677" s="207" t="s">
        <v>238</v>
      </c>
      <c r="J15677" s="208">
        <v>-12747</v>
      </c>
      <c r="K15677" s="79" t="str">
        <f>IFERROR(IFERROR(VLOOKUP(I15677,'DE-PARA'!B:D,3,0),VLOOKUP(I15677,'DE-PARA'!C:D,2,0)),"NÃO ENCONTRADO")</f>
        <v>Materiais</v>
      </c>
      <c r="L15677" s="56" t="str">
        <f>VLOOKUP(K15677,'Base -Receita-Despesa'!$B:$AS,1,FALSE)</f>
        <v>Materiais</v>
      </c>
    </row>
    <row r="15678" spans="1:12" x14ac:dyDescent="0.3">
      <c r="A15678" s="286" t="str">
        <f t="shared" si="490"/>
        <v>2020</v>
      </c>
      <c r="B15678" s="205" t="s">
        <v>679</v>
      </c>
      <c r="C15678" s="205" t="s">
        <v>680</v>
      </c>
      <c r="D15678" s="72" t="str">
        <f t="shared" si="489"/>
        <v>fev/2020</v>
      </c>
      <c r="E15678" s="206">
        <v>43872</v>
      </c>
      <c r="F15678" s="205">
        <v>70907</v>
      </c>
      <c r="G15678" s="205" t="s">
        <v>284</v>
      </c>
      <c r="H15678" s="207" t="s">
        <v>305</v>
      </c>
      <c r="I15678" s="207" t="s">
        <v>238</v>
      </c>
      <c r="J15678" s="208">
        <v>-4365</v>
      </c>
      <c r="K15678" s="79" t="str">
        <f>IFERROR(IFERROR(VLOOKUP(I15678,'DE-PARA'!B:D,3,0),VLOOKUP(I15678,'DE-PARA'!C:D,2,0)),"NÃO ENCONTRADO")</f>
        <v>Materiais</v>
      </c>
      <c r="L15678" s="56" t="str">
        <f>VLOOKUP(K15678,'Base -Receita-Despesa'!$B:$AS,1,FALSE)</f>
        <v>Materiais</v>
      </c>
    </row>
    <row r="15679" spans="1:12" x14ac:dyDescent="0.3">
      <c r="A15679" s="286" t="str">
        <f t="shared" si="490"/>
        <v>2020</v>
      </c>
      <c r="B15679" s="205" t="s">
        <v>679</v>
      </c>
      <c r="C15679" s="205" t="s">
        <v>680</v>
      </c>
      <c r="D15679" s="72" t="str">
        <f t="shared" si="489"/>
        <v>fev/2020</v>
      </c>
      <c r="E15679" s="206">
        <v>43872</v>
      </c>
      <c r="F15679" s="205">
        <v>823797</v>
      </c>
      <c r="G15679" s="205" t="s">
        <v>284</v>
      </c>
      <c r="H15679" s="207" t="s">
        <v>2356</v>
      </c>
      <c r="I15679" s="207" t="s">
        <v>237</v>
      </c>
      <c r="J15679" s="208">
        <v>-13301.42</v>
      </c>
      <c r="K15679" s="79" t="str">
        <f>IFERROR(IFERROR(VLOOKUP(I15679,'DE-PARA'!B:D,3,0),VLOOKUP(I15679,'DE-PARA'!C:D,2,0)),"NÃO ENCONTRADO")</f>
        <v>Materiais</v>
      </c>
      <c r="L15679" s="56" t="str">
        <f>VLOOKUP(K15679,'Base -Receita-Despesa'!$B:$AS,1,FALSE)</f>
        <v>Materiais</v>
      </c>
    </row>
    <row r="15680" spans="1:12" x14ac:dyDescent="0.3">
      <c r="A15680" s="286" t="str">
        <f t="shared" si="490"/>
        <v>2020</v>
      </c>
      <c r="B15680" s="205" t="s">
        <v>679</v>
      </c>
      <c r="C15680" s="205" t="s">
        <v>680</v>
      </c>
      <c r="D15680" s="72" t="str">
        <f t="shared" si="489"/>
        <v>fev/2020</v>
      </c>
      <c r="E15680" s="206">
        <v>43872</v>
      </c>
      <c r="F15680" s="205">
        <v>828046</v>
      </c>
      <c r="G15680" s="205" t="s">
        <v>284</v>
      </c>
      <c r="H15680" s="207" t="s">
        <v>2356</v>
      </c>
      <c r="I15680" s="207" t="s">
        <v>237</v>
      </c>
      <c r="J15680" s="207">
        <v>-156</v>
      </c>
      <c r="K15680" s="79" t="str">
        <f>IFERROR(IFERROR(VLOOKUP(I15680,'DE-PARA'!B:D,3,0),VLOOKUP(I15680,'DE-PARA'!C:D,2,0)),"NÃO ENCONTRADO")</f>
        <v>Materiais</v>
      </c>
      <c r="L15680" s="56" t="str">
        <f>VLOOKUP(K15680,'Base -Receita-Despesa'!$B:$AS,1,FALSE)</f>
        <v>Materiais</v>
      </c>
    </row>
    <row r="15681" spans="1:12" x14ac:dyDescent="0.3">
      <c r="A15681" s="286" t="str">
        <f t="shared" si="490"/>
        <v>2020</v>
      </c>
      <c r="B15681" s="205" t="s">
        <v>679</v>
      </c>
      <c r="C15681" s="205" t="s">
        <v>680</v>
      </c>
      <c r="D15681" s="72" t="str">
        <f t="shared" si="489"/>
        <v>fev/2020</v>
      </c>
      <c r="E15681" s="206">
        <v>43872</v>
      </c>
      <c r="F15681" s="205">
        <v>3666</v>
      </c>
      <c r="G15681" s="205" t="s">
        <v>284</v>
      </c>
      <c r="H15681" s="207" t="s">
        <v>2682</v>
      </c>
      <c r="I15681" s="207" t="s">
        <v>237</v>
      </c>
      <c r="J15681" s="208">
        <v>-2250</v>
      </c>
      <c r="K15681" s="79" t="str">
        <f>IFERROR(IFERROR(VLOOKUP(I15681,'DE-PARA'!B:D,3,0),VLOOKUP(I15681,'DE-PARA'!C:D,2,0)),"NÃO ENCONTRADO")</f>
        <v>Materiais</v>
      </c>
      <c r="L15681" s="56" t="str">
        <f>VLOOKUP(K15681,'Base -Receita-Despesa'!$B:$AS,1,FALSE)</f>
        <v>Materiais</v>
      </c>
    </row>
    <row r="15682" spans="1:12" x14ac:dyDescent="0.3">
      <c r="A15682" s="286" t="str">
        <f t="shared" si="490"/>
        <v>2020</v>
      </c>
      <c r="B15682" s="205" t="s">
        <v>679</v>
      </c>
      <c r="C15682" s="205" t="s">
        <v>680</v>
      </c>
      <c r="D15682" s="72" t="str">
        <f t="shared" si="489"/>
        <v>fev/2020</v>
      </c>
      <c r="E15682" s="206">
        <v>43872</v>
      </c>
      <c r="F15682" s="205">
        <v>3391</v>
      </c>
      <c r="G15682" s="205" t="s">
        <v>284</v>
      </c>
      <c r="H15682" s="207" t="s">
        <v>2682</v>
      </c>
      <c r="I15682" s="207" t="s">
        <v>237</v>
      </c>
      <c r="J15682" s="208">
        <v>-19960.900000000001</v>
      </c>
      <c r="K15682" s="79" t="str">
        <f>IFERROR(IFERROR(VLOOKUP(I15682,'DE-PARA'!B:D,3,0),VLOOKUP(I15682,'DE-PARA'!C:D,2,0)),"NÃO ENCONTRADO")</f>
        <v>Materiais</v>
      </c>
      <c r="L15682" s="56" t="str">
        <f>VLOOKUP(K15682,'Base -Receita-Despesa'!$B:$AS,1,FALSE)</f>
        <v>Materiais</v>
      </c>
    </row>
    <row r="15683" spans="1:12" x14ac:dyDescent="0.3">
      <c r="A15683" s="286" t="str">
        <f t="shared" si="490"/>
        <v>2020</v>
      </c>
      <c r="B15683" s="205" t="s">
        <v>679</v>
      </c>
      <c r="C15683" s="205" t="s">
        <v>680</v>
      </c>
      <c r="D15683" s="72" t="str">
        <f t="shared" si="489"/>
        <v>fev/2020</v>
      </c>
      <c r="E15683" s="206">
        <v>43872</v>
      </c>
      <c r="F15683" s="205">
        <v>960</v>
      </c>
      <c r="G15683" s="205" t="s">
        <v>284</v>
      </c>
      <c r="H15683" s="207" t="s">
        <v>2682</v>
      </c>
      <c r="I15683" s="207" t="s">
        <v>237</v>
      </c>
      <c r="J15683" s="208">
        <v>-15307.85</v>
      </c>
      <c r="K15683" s="79" t="str">
        <f>IFERROR(IFERROR(VLOOKUP(I15683,'DE-PARA'!B:D,3,0),VLOOKUP(I15683,'DE-PARA'!C:D,2,0)),"NÃO ENCONTRADO")</f>
        <v>Materiais</v>
      </c>
      <c r="L15683" s="56" t="str">
        <f>VLOOKUP(K15683,'Base -Receita-Despesa'!$B:$AS,1,FALSE)</f>
        <v>Materiais</v>
      </c>
    </row>
    <row r="15684" spans="1:12" x14ac:dyDescent="0.3">
      <c r="A15684" s="286" t="str">
        <f t="shared" si="490"/>
        <v>2020</v>
      </c>
      <c r="B15684" s="205" t="s">
        <v>679</v>
      </c>
      <c r="C15684" s="205" t="s">
        <v>680</v>
      </c>
      <c r="D15684" s="72" t="str">
        <f t="shared" ref="D15684:D15747" si="491">TEXT(E15684,"mmm/aaaa")</f>
        <v>fev/2020</v>
      </c>
      <c r="E15684" s="206">
        <v>43872</v>
      </c>
      <c r="F15684" s="205">
        <v>3988</v>
      </c>
      <c r="G15684" s="205" t="s">
        <v>284</v>
      </c>
      <c r="H15684" s="207" t="s">
        <v>2682</v>
      </c>
      <c r="I15684" s="207" t="s">
        <v>237</v>
      </c>
      <c r="J15684" s="208">
        <v>-4875</v>
      </c>
      <c r="K15684" s="79" t="str">
        <f>IFERROR(IFERROR(VLOOKUP(I15684,'DE-PARA'!B:D,3,0),VLOOKUP(I15684,'DE-PARA'!C:D,2,0)),"NÃO ENCONTRADO")</f>
        <v>Materiais</v>
      </c>
      <c r="L15684" s="56" t="str">
        <f>VLOOKUP(K15684,'Base -Receita-Despesa'!$B:$AS,1,FALSE)</f>
        <v>Materiais</v>
      </c>
    </row>
    <row r="15685" spans="1:12" x14ac:dyDescent="0.3">
      <c r="A15685" s="286" t="str">
        <f t="shared" si="490"/>
        <v>2020</v>
      </c>
      <c r="B15685" s="205" t="s">
        <v>679</v>
      </c>
      <c r="C15685" s="205" t="s">
        <v>680</v>
      </c>
      <c r="D15685" s="72" t="str">
        <f t="shared" si="491"/>
        <v>fev/2020</v>
      </c>
      <c r="E15685" s="206">
        <v>43872</v>
      </c>
      <c r="F15685" s="205">
        <v>3998</v>
      </c>
      <c r="G15685" s="205" t="s">
        <v>284</v>
      </c>
      <c r="H15685" s="207" t="s">
        <v>2682</v>
      </c>
      <c r="I15685" s="207" t="s">
        <v>237</v>
      </c>
      <c r="J15685" s="208">
        <v>-4712.5</v>
      </c>
      <c r="K15685" s="79" t="str">
        <f>IFERROR(IFERROR(VLOOKUP(I15685,'DE-PARA'!B:D,3,0),VLOOKUP(I15685,'DE-PARA'!C:D,2,0)),"NÃO ENCONTRADO")</f>
        <v>Materiais</v>
      </c>
      <c r="L15685" s="56" t="str">
        <f>VLOOKUP(K15685,'Base -Receita-Despesa'!$B:$AS,1,FALSE)</f>
        <v>Materiais</v>
      </c>
    </row>
    <row r="15686" spans="1:12" x14ac:dyDescent="0.3">
      <c r="A15686" s="286" t="str">
        <f t="shared" si="490"/>
        <v>2020</v>
      </c>
      <c r="B15686" s="205" t="s">
        <v>679</v>
      </c>
      <c r="C15686" s="205" t="s">
        <v>680</v>
      </c>
      <c r="D15686" s="72" t="str">
        <f t="shared" si="491"/>
        <v>fev/2020</v>
      </c>
      <c r="E15686" s="206">
        <v>43872</v>
      </c>
      <c r="F15686" s="205">
        <v>3978</v>
      </c>
      <c r="G15686" s="205" t="s">
        <v>284</v>
      </c>
      <c r="H15686" s="207" t="s">
        <v>2682</v>
      </c>
      <c r="I15686" s="207" t="s">
        <v>237</v>
      </c>
      <c r="J15686" s="208">
        <v>-1792</v>
      </c>
      <c r="K15686" s="79" t="str">
        <f>IFERROR(IFERROR(VLOOKUP(I15686,'DE-PARA'!B:D,3,0),VLOOKUP(I15686,'DE-PARA'!C:D,2,0)),"NÃO ENCONTRADO")</f>
        <v>Materiais</v>
      </c>
      <c r="L15686" s="56" t="str">
        <f>VLOOKUP(K15686,'Base -Receita-Despesa'!$B:$AS,1,FALSE)</f>
        <v>Materiais</v>
      </c>
    </row>
    <row r="15687" spans="1:12" x14ac:dyDescent="0.3">
      <c r="A15687" s="286" t="str">
        <f t="shared" si="490"/>
        <v>2020</v>
      </c>
      <c r="B15687" s="205" t="s">
        <v>679</v>
      </c>
      <c r="C15687" s="205" t="s">
        <v>680</v>
      </c>
      <c r="D15687" s="72" t="str">
        <f t="shared" si="491"/>
        <v>fev/2020</v>
      </c>
      <c r="E15687" s="206">
        <v>43872</v>
      </c>
      <c r="F15687" s="205">
        <v>4589</v>
      </c>
      <c r="G15687" s="205" t="s">
        <v>284</v>
      </c>
      <c r="H15687" s="207" t="s">
        <v>2682</v>
      </c>
      <c r="I15687" s="207" t="s">
        <v>237</v>
      </c>
      <c r="J15687" s="208">
        <v>-12038</v>
      </c>
      <c r="K15687" s="79" t="str">
        <f>IFERROR(IFERROR(VLOOKUP(I15687,'DE-PARA'!B:D,3,0),VLOOKUP(I15687,'DE-PARA'!C:D,2,0)),"NÃO ENCONTRADO")</f>
        <v>Materiais</v>
      </c>
      <c r="L15687" s="56" t="str">
        <f>VLOOKUP(K15687,'Base -Receita-Despesa'!$B:$AS,1,FALSE)</f>
        <v>Materiais</v>
      </c>
    </row>
    <row r="15688" spans="1:12" x14ac:dyDescent="0.3">
      <c r="A15688" s="286" t="str">
        <f t="shared" si="490"/>
        <v>2020</v>
      </c>
      <c r="B15688" s="205" t="s">
        <v>679</v>
      </c>
      <c r="C15688" s="205" t="s">
        <v>680</v>
      </c>
      <c r="D15688" s="72" t="str">
        <f t="shared" si="491"/>
        <v>fev/2020</v>
      </c>
      <c r="E15688" s="206">
        <v>43872</v>
      </c>
      <c r="F15688" s="205">
        <v>4586</v>
      </c>
      <c r="G15688" s="205" t="s">
        <v>284</v>
      </c>
      <c r="H15688" s="207" t="s">
        <v>2682</v>
      </c>
      <c r="I15688" s="207" t="s">
        <v>237</v>
      </c>
      <c r="J15688" s="208">
        <v>-2963.6</v>
      </c>
      <c r="K15688" s="79" t="str">
        <f>IFERROR(IFERROR(VLOOKUP(I15688,'DE-PARA'!B:D,3,0),VLOOKUP(I15688,'DE-PARA'!C:D,2,0)),"NÃO ENCONTRADO")</f>
        <v>Materiais</v>
      </c>
      <c r="L15688" s="56" t="str">
        <f>VLOOKUP(K15688,'Base -Receita-Despesa'!$B:$AS,1,FALSE)</f>
        <v>Materiais</v>
      </c>
    </row>
    <row r="15689" spans="1:12" x14ac:dyDescent="0.3">
      <c r="A15689" s="286" t="str">
        <f t="shared" si="490"/>
        <v>2020</v>
      </c>
      <c r="B15689" s="205" t="s">
        <v>679</v>
      </c>
      <c r="C15689" s="205" t="s">
        <v>680</v>
      </c>
      <c r="D15689" s="72" t="str">
        <f t="shared" si="491"/>
        <v>fev/2020</v>
      </c>
      <c r="E15689" s="206">
        <v>43872</v>
      </c>
      <c r="F15689" s="205">
        <v>1396</v>
      </c>
      <c r="G15689" s="205" t="s">
        <v>284</v>
      </c>
      <c r="H15689" s="207" t="s">
        <v>2682</v>
      </c>
      <c r="I15689" s="207" t="s">
        <v>237</v>
      </c>
      <c r="J15689" s="207">
        <v>-708.33</v>
      </c>
      <c r="K15689" s="79" t="str">
        <f>IFERROR(IFERROR(VLOOKUP(I15689,'DE-PARA'!B:D,3,0),VLOOKUP(I15689,'DE-PARA'!C:D,2,0)),"NÃO ENCONTRADO")</f>
        <v>Materiais</v>
      </c>
      <c r="L15689" s="56" t="str">
        <f>VLOOKUP(K15689,'Base -Receita-Despesa'!$B:$AS,1,FALSE)</f>
        <v>Materiais</v>
      </c>
    </row>
    <row r="15690" spans="1:12" x14ac:dyDescent="0.3">
      <c r="A15690" s="286" t="str">
        <f t="shared" si="490"/>
        <v>2020</v>
      </c>
      <c r="B15690" s="205" t="s">
        <v>679</v>
      </c>
      <c r="C15690" s="205" t="s">
        <v>680</v>
      </c>
      <c r="D15690" s="72" t="str">
        <f t="shared" si="491"/>
        <v>fev/2020</v>
      </c>
      <c r="E15690" s="206">
        <v>43872</v>
      </c>
      <c r="F15690" s="205">
        <v>15197</v>
      </c>
      <c r="G15690" s="205" t="s">
        <v>284</v>
      </c>
      <c r="H15690" s="207" t="s">
        <v>2016</v>
      </c>
      <c r="I15690" s="207" t="s">
        <v>246</v>
      </c>
      <c r="J15690" s="208">
        <v>-2520</v>
      </c>
      <c r="K15690" s="79" t="str">
        <f>IFERROR(IFERROR(VLOOKUP(I15690,'DE-PARA'!B:D,3,0),VLOOKUP(I15690,'DE-PARA'!C:D,2,0)),"NÃO ENCONTRADO")</f>
        <v>Materiais</v>
      </c>
      <c r="L15690" s="56" t="str">
        <f>VLOOKUP(K15690,'Base -Receita-Despesa'!$B:$AS,1,FALSE)</f>
        <v>Materiais</v>
      </c>
    </row>
    <row r="15691" spans="1:12" x14ac:dyDescent="0.3">
      <c r="A15691" s="286" t="str">
        <f t="shared" si="490"/>
        <v>2020</v>
      </c>
      <c r="B15691" s="205" t="s">
        <v>679</v>
      </c>
      <c r="C15691" s="205" t="s">
        <v>680</v>
      </c>
      <c r="D15691" s="72" t="str">
        <f t="shared" si="491"/>
        <v>fev/2020</v>
      </c>
      <c r="E15691" s="206">
        <v>43872</v>
      </c>
      <c r="F15691" s="205">
        <v>15197</v>
      </c>
      <c r="G15691" s="205" t="s">
        <v>284</v>
      </c>
      <c r="H15691" s="207" t="s">
        <v>2016</v>
      </c>
      <c r="I15691" s="207" t="s">
        <v>189</v>
      </c>
      <c r="J15691" s="207">
        <v>-179.79</v>
      </c>
      <c r="K15691" s="79" t="str">
        <f>IFERROR(IFERROR(VLOOKUP(I15691,'DE-PARA'!B:D,3,0),VLOOKUP(I15691,'DE-PARA'!C:D,2,0)),"NÃO ENCONTRADO")</f>
        <v>Outras Saídas</v>
      </c>
      <c r="L15691" s="56" t="str">
        <f>VLOOKUP(K15691,'Base -Receita-Despesa'!$B:$AS,1,FALSE)</f>
        <v>Outras Saídas</v>
      </c>
    </row>
    <row r="15692" spans="1:12" x14ac:dyDescent="0.3">
      <c r="A15692" s="286" t="str">
        <f t="shared" si="490"/>
        <v>2020</v>
      </c>
      <c r="B15692" s="205" t="s">
        <v>679</v>
      </c>
      <c r="C15692" s="205" t="s">
        <v>680</v>
      </c>
      <c r="D15692" s="72" t="str">
        <f t="shared" si="491"/>
        <v>fev/2020</v>
      </c>
      <c r="E15692" s="206">
        <v>43872</v>
      </c>
      <c r="F15692" s="205">
        <v>146936</v>
      </c>
      <c r="G15692" s="205" t="s">
        <v>284</v>
      </c>
      <c r="H15692" s="207" t="s">
        <v>2016</v>
      </c>
      <c r="I15692" s="207" t="s">
        <v>246</v>
      </c>
      <c r="J15692" s="208">
        <v>-8786.7999999999993</v>
      </c>
      <c r="K15692" s="79" t="str">
        <f>IFERROR(IFERROR(VLOOKUP(I15692,'DE-PARA'!B:D,3,0),VLOOKUP(I15692,'DE-PARA'!C:D,2,0)),"NÃO ENCONTRADO")</f>
        <v>Materiais</v>
      </c>
      <c r="L15692" s="56" t="str">
        <f>VLOOKUP(K15692,'Base -Receita-Despesa'!$B:$AS,1,FALSE)</f>
        <v>Materiais</v>
      </c>
    </row>
    <row r="15693" spans="1:12" x14ac:dyDescent="0.3">
      <c r="A15693" s="286" t="str">
        <f t="shared" si="490"/>
        <v>2020</v>
      </c>
      <c r="B15693" s="205" t="s">
        <v>679</v>
      </c>
      <c r="C15693" s="205" t="s">
        <v>680</v>
      </c>
      <c r="D15693" s="72" t="str">
        <f t="shared" si="491"/>
        <v>fev/2020</v>
      </c>
      <c r="E15693" s="206">
        <v>43872</v>
      </c>
      <c r="F15693" s="205">
        <v>14936</v>
      </c>
      <c r="G15693" s="205" t="s">
        <v>284</v>
      </c>
      <c r="H15693" s="207" t="s">
        <v>2016</v>
      </c>
      <c r="I15693" s="207" t="s">
        <v>189</v>
      </c>
      <c r="J15693" s="208">
        <v>-1344.06</v>
      </c>
      <c r="K15693" s="79" t="str">
        <f>IFERROR(IFERROR(VLOOKUP(I15693,'DE-PARA'!B:D,3,0),VLOOKUP(I15693,'DE-PARA'!C:D,2,0)),"NÃO ENCONTRADO")</f>
        <v>Outras Saídas</v>
      </c>
      <c r="L15693" s="56" t="str">
        <f>VLOOKUP(K15693,'Base -Receita-Despesa'!$B:$AS,1,FALSE)</f>
        <v>Outras Saídas</v>
      </c>
    </row>
    <row r="15694" spans="1:12" x14ac:dyDescent="0.3">
      <c r="A15694" s="286" t="str">
        <f t="shared" si="490"/>
        <v>2020</v>
      </c>
      <c r="B15694" s="205" t="s">
        <v>679</v>
      </c>
      <c r="C15694" s="205" t="s">
        <v>680</v>
      </c>
      <c r="D15694" s="72" t="str">
        <f t="shared" si="491"/>
        <v>fev/2020</v>
      </c>
      <c r="E15694" s="206">
        <v>43872</v>
      </c>
      <c r="F15694" s="205">
        <v>14985</v>
      </c>
      <c r="G15694" s="205" t="s">
        <v>284</v>
      </c>
      <c r="H15694" s="207" t="s">
        <v>2016</v>
      </c>
      <c r="I15694" s="207" t="s">
        <v>246</v>
      </c>
      <c r="J15694" s="208">
        <v>-3000.9</v>
      </c>
      <c r="K15694" s="79" t="str">
        <f>IFERROR(IFERROR(VLOOKUP(I15694,'DE-PARA'!B:D,3,0),VLOOKUP(I15694,'DE-PARA'!C:D,2,0)),"NÃO ENCONTRADO")</f>
        <v>Materiais</v>
      </c>
      <c r="L15694" s="56" t="str">
        <f>VLOOKUP(K15694,'Base -Receita-Despesa'!$B:$AS,1,FALSE)</f>
        <v>Materiais</v>
      </c>
    </row>
    <row r="15695" spans="1:12" x14ac:dyDescent="0.3">
      <c r="A15695" s="286" t="str">
        <f t="shared" si="490"/>
        <v>2020</v>
      </c>
      <c r="B15695" s="205" t="s">
        <v>679</v>
      </c>
      <c r="C15695" s="205" t="s">
        <v>680</v>
      </c>
      <c r="D15695" s="72" t="str">
        <f t="shared" si="491"/>
        <v>fev/2020</v>
      </c>
      <c r="E15695" s="206">
        <v>43872</v>
      </c>
      <c r="F15695" s="205">
        <v>14985</v>
      </c>
      <c r="G15695" s="205" t="s">
        <v>284</v>
      </c>
      <c r="H15695" s="207" t="s">
        <v>2016</v>
      </c>
      <c r="I15695" s="207" t="s">
        <v>189</v>
      </c>
      <c r="J15695" s="207">
        <v>-464.61</v>
      </c>
      <c r="K15695" s="79" t="str">
        <f>IFERROR(IFERROR(VLOOKUP(I15695,'DE-PARA'!B:D,3,0),VLOOKUP(I15695,'DE-PARA'!C:D,2,0)),"NÃO ENCONTRADO")</f>
        <v>Outras Saídas</v>
      </c>
      <c r="L15695" s="56" t="str">
        <f>VLOOKUP(K15695,'Base -Receita-Despesa'!$B:$AS,1,FALSE)</f>
        <v>Outras Saídas</v>
      </c>
    </row>
    <row r="15696" spans="1:12" x14ac:dyDescent="0.3">
      <c r="A15696" s="286" t="str">
        <f t="shared" si="490"/>
        <v>2020</v>
      </c>
      <c r="B15696" s="205" t="s">
        <v>679</v>
      </c>
      <c r="C15696" s="205" t="s">
        <v>680</v>
      </c>
      <c r="D15696" s="72" t="str">
        <f t="shared" si="491"/>
        <v>fev/2020</v>
      </c>
      <c r="E15696" s="206">
        <v>43872</v>
      </c>
      <c r="F15696" s="205">
        <v>15256</v>
      </c>
      <c r="G15696" s="205" t="s">
        <v>284</v>
      </c>
      <c r="H15696" s="207" t="s">
        <v>2016</v>
      </c>
      <c r="I15696" s="207" t="s">
        <v>246</v>
      </c>
      <c r="J15696" s="208">
        <v>-3868.03</v>
      </c>
      <c r="K15696" s="79" t="str">
        <f>IFERROR(IFERROR(VLOOKUP(I15696,'DE-PARA'!B:D,3,0),VLOOKUP(I15696,'DE-PARA'!C:D,2,0)),"NÃO ENCONTRADO")</f>
        <v>Materiais</v>
      </c>
      <c r="L15696" s="56" t="str">
        <f>VLOOKUP(K15696,'Base -Receita-Despesa'!$B:$AS,1,FALSE)</f>
        <v>Materiais</v>
      </c>
    </row>
    <row r="15697" spans="1:12" x14ac:dyDescent="0.3">
      <c r="A15697" s="286" t="str">
        <f t="shared" si="490"/>
        <v>2020</v>
      </c>
      <c r="B15697" s="205" t="s">
        <v>679</v>
      </c>
      <c r="C15697" s="205" t="s">
        <v>680</v>
      </c>
      <c r="D15697" s="72" t="str">
        <f t="shared" si="491"/>
        <v>fev/2020</v>
      </c>
      <c r="E15697" s="206">
        <v>43872</v>
      </c>
      <c r="F15697" s="205">
        <v>15256</v>
      </c>
      <c r="G15697" s="205" t="s">
        <v>284</v>
      </c>
      <c r="H15697" s="207" t="s">
        <v>2016</v>
      </c>
      <c r="I15697" s="207" t="s">
        <v>189</v>
      </c>
      <c r="J15697" s="207">
        <v>-391.05</v>
      </c>
      <c r="K15697" s="79" t="str">
        <f>IFERROR(IFERROR(VLOOKUP(I15697,'DE-PARA'!B:D,3,0),VLOOKUP(I15697,'DE-PARA'!C:D,2,0)),"NÃO ENCONTRADO")</f>
        <v>Outras Saídas</v>
      </c>
      <c r="L15697" s="56" t="str">
        <f>VLOOKUP(K15697,'Base -Receita-Despesa'!$B:$AS,1,FALSE)</f>
        <v>Outras Saídas</v>
      </c>
    </row>
    <row r="15698" spans="1:12" x14ac:dyDescent="0.3">
      <c r="A15698" s="286" t="str">
        <f t="shared" si="490"/>
        <v>2020</v>
      </c>
      <c r="B15698" s="205" t="s">
        <v>679</v>
      </c>
      <c r="C15698" s="205" t="s">
        <v>680</v>
      </c>
      <c r="D15698" s="72" t="str">
        <f t="shared" si="491"/>
        <v>fev/2020</v>
      </c>
      <c r="E15698" s="206">
        <v>43872</v>
      </c>
      <c r="F15698" s="205">
        <v>15256</v>
      </c>
      <c r="G15698" s="205" t="s">
        <v>284</v>
      </c>
      <c r="H15698" s="207" t="s">
        <v>2016</v>
      </c>
      <c r="I15698" s="207" t="s">
        <v>246</v>
      </c>
      <c r="J15698" s="208">
        <v>-3868.03</v>
      </c>
      <c r="K15698" s="79" t="str">
        <f>IFERROR(IFERROR(VLOOKUP(I15698,'DE-PARA'!B:D,3,0),VLOOKUP(I15698,'DE-PARA'!C:D,2,0)),"NÃO ENCONTRADO")</f>
        <v>Materiais</v>
      </c>
      <c r="L15698" s="56" t="str">
        <f>VLOOKUP(K15698,'Base -Receita-Despesa'!$B:$AS,1,FALSE)</f>
        <v>Materiais</v>
      </c>
    </row>
    <row r="15699" spans="1:12" x14ac:dyDescent="0.3">
      <c r="A15699" s="286" t="str">
        <f t="shared" si="490"/>
        <v>2020</v>
      </c>
      <c r="B15699" s="205" t="s">
        <v>679</v>
      </c>
      <c r="C15699" s="205" t="s">
        <v>680</v>
      </c>
      <c r="D15699" s="72" t="str">
        <f t="shared" si="491"/>
        <v>fev/2020</v>
      </c>
      <c r="E15699" s="206">
        <v>43872</v>
      </c>
      <c r="F15699" s="205">
        <v>15256</v>
      </c>
      <c r="G15699" s="205" t="s">
        <v>284</v>
      </c>
      <c r="H15699" s="207" t="s">
        <v>2016</v>
      </c>
      <c r="I15699" s="207" t="s">
        <v>189</v>
      </c>
      <c r="J15699" s="207">
        <v>-317.3</v>
      </c>
      <c r="K15699" s="79" t="str">
        <f>IFERROR(IFERROR(VLOOKUP(I15699,'DE-PARA'!B:D,3,0),VLOOKUP(I15699,'DE-PARA'!C:D,2,0)),"NÃO ENCONTRADO")</f>
        <v>Outras Saídas</v>
      </c>
      <c r="L15699" s="56" t="str">
        <f>VLOOKUP(K15699,'Base -Receita-Despesa'!$B:$AS,1,FALSE)</f>
        <v>Outras Saídas</v>
      </c>
    </row>
    <row r="15700" spans="1:12" x14ac:dyDescent="0.3">
      <c r="A15700" s="286" t="str">
        <f t="shared" si="490"/>
        <v>2020</v>
      </c>
      <c r="B15700" s="205" t="s">
        <v>679</v>
      </c>
      <c r="C15700" s="205" t="s">
        <v>680</v>
      </c>
      <c r="D15700" s="72" t="str">
        <f t="shared" si="491"/>
        <v>fev/2020</v>
      </c>
      <c r="E15700" s="206">
        <v>43872</v>
      </c>
      <c r="F15700" s="205">
        <v>15329</v>
      </c>
      <c r="G15700" s="205" t="s">
        <v>284</v>
      </c>
      <c r="H15700" s="207" t="s">
        <v>2016</v>
      </c>
      <c r="I15700" s="207" t="s">
        <v>246</v>
      </c>
      <c r="J15700" s="207">
        <v>-217</v>
      </c>
      <c r="K15700" s="79" t="str">
        <f>IFERROR(IFERROR(VLOOKUP(I15700,'DE-PARA'!B:D,3,0),VLOOKUP(I15700,'DE-PARA'!C:D,2,0)),"NÃO ENCONTRADO")</f>
        <v>Materiais</v>
      </c>
      <c r="L15700" s="56" t="str">
        <f>VLOOKUP(K15700,'Base -Receita-Despesa'!$B:$AS,1,FALSE)</f>
        <v>Materiais</v>
      </c>
    </row>
    <row r="15701" spans="1:12" x14ac:dyDescent="0.3">
      <c r="A15701" s="286" t="str">
        <f t="shared" si="490"/>
        <v>2020</v>
      </c>
      <c r="B15701" s="205" t="s">
        <v>679</v>
      </c>
      <c r="C15701" s="205" t="s">
        <v>680</v>
      </c>
      <c r="D15701" s="72" t="str">
        <f t="shared" si="491"/>
        <v>fev/2020</v>
      </c>
      <c r="E15701" s="206">
        <v>43872</v>
      </c>
      <c r="F15701" s="205">
        <v>15329</v>
      </c>
      <c r="G15701" s="205" t="s">
        <v>284</v>
      </c>
      <c r="H15701" s="207" t="s">
        <v>2016</v>
      </c>
      <c r="I15701" s="207" t="s">
        <v>189</v>
      </c>
      <c r="J15701" s="207">
        <v>-42.43</v>
      </c>
      <c r="K15701" s="79" t="str">
        <f>IFERROR(IFERROR(VLOOKUP(I15701,'DE-PARA'!B:D,3,0),VLOOKUP(I15701,'DE-PARA'!C:D,2,0)),"NÃO ENCONTRADO")</f>
        <v>Outras Saídas</v>
      </c>
      <c r="L15701" s="56" t="str">
        <f>VLOOKUP(K15701,'Base -Receita-Despesa'!$B:$AS,1,FALSE)</f>
        <v>Outras Saídas</v>
      </c>
    </row>
    <row r="15702" spans="1:12" x14ac:dyDescent="0.3">
      <c r="A15702" s="286" t="str">
        <f t="shared" si="490"/>
        <v>2020</v>
      </c>
      <c r="B15702" s="205" t="s">
        <v>679</v>
      </c>
      <c r="C15702" s="205" t="s">
        <v>680</v>
      </c>
      <c r="D15702" s="72" t="str">
        <f t="shared" si="491"/>
        <v>fev/2020</v>
      </c>
      <c r="E15702" s="206">
        <v>43872</v>
      </c>
      <c r="F15702" s="205">
        <v>68569</v>
      </c>
      <c r="G15702" s="205" t="s">
        <v>284</v>
      </c>
      <c r="H15702" s="207" t="s">
        <v>2346</v>
      </c>
      <c r="I15702" s="207" t="s">
        <v>238</v>
      </c>
      <c r="J15702" s="208">
        <v>-5117.09</v>
      </c>
      <c r="K15702" s="79" t="str">
        <f>IFERROR(IFERROR(VLOOKUP(I15702,'DE-PARA'!B:D,3,0),VLOOKUP(I15702,'DE-PARA'!C:D,2,0)),"NÃO ENCONTRADO")</f>
        <v>Materiais</v>
      </c>
      <c r="L15702" s="56" t="str">
        <f>VLOOKUP(K15702,'Base -Receita-Despesa'!$B:$AS,1,FALSE)</f>
        <v>Materiais</v>
      </c>
    </row>
    <row r="15703" spans="1:12" x14ac:dyDescent="0.3">
      <c r="A15703" s="286" t="str">
        <f t="shared" si="490"/>
        <v>2020</v>
      </c>
      <c r="B15703" s="205" t="s">
        <v>679</v>
      </c>
      <c r="C15703" s="205" t="s">
        <v>680</v>
      </c>
      <c r="D15703" s="72" t="str">
        <f t="shared" si="491"/>
        <v>fev/2020</v>
      </c>
      <c r="E15703" s="206">
        <v>43872</v>
      </c>
      <c r="F15703" s="205">
        <v>68107</v>
      </c>
      <c r="G15703" s="205" t="s">
        <v>284</v>
      </c>
      <c r="H15703" s="207" t="s">
        <v>2346</v>
      </c>
      <c r="I15703" s="207" t="s">
        <v>237</v>
      </c>
      <c r="J15703" s="208">
        <v>-1033.94</v>
      </c>
      <c r="K15703" s="79" t="str">
        <f>IFERROR(IFERROR(VLOOKUP(I15703,'DE-PARA'!B:D,3,0),VLOOKUP(I15703,'DE-PARA'!C:D,2,0)),"NÃO ENCONTRADO")</f>
        <v>Materiais</v>
      </c>
      <c r="L15703" s="56" t="str">
        <f>VLOOKUP(K15703,'Base -Receita-Despesa'!$B:$AS,1,FALSE)</f>
        <v>Materiais</v>
      </c>
    </row>
    <row r="15704" spans="1:12" x14ac:dyDescent="0.3">
      <c r="A15704" s="286" t="str">
        <f t="shared" si="490"/>
        <v>2020</v>
      </c>
      <c r="B15704" s="205" t="s">
        <v>679</v>
      </c>
      <c r="C15704" s="205" t="s">
        <v>680</v>
      </c>
      <c r="D15704" s="72" t="str">
        <f t="shared" si="491"/>
        <v>fev/2020</v>
      </c>
      <c r="E15704" s="206">
        <v>43872</v>
      </c>
      <c r="F15704" s="205">
        <v>68570</v>
      </c>
      <c r="G15704" s="205" t="s">
        <v>284</v>
      </c>
      <c r="H15704" s="207" t="s">
        <v>2346</v>
      </c>
      <c r="I15704" s="207" t="s">
        <v>237</v>
      </c>
      <c r="J15704" s="208">
        <v>-1713.32</v>
      </c>
      <c r="K15704" s="79" t="str">
        <f>IFERROR(IFERROR(VLOOKUP(I15704,'DE-PARA'!B:D,3,0),VLOOKUP(I15704,'DE-PARA'!C:D,2,0)),"NÃO ENCONTRADO")</f>
        <v>Materiais</v>
      </c>
      <c r="L15704" s="56" t="str">
        <f>VLOOKUP(K15704,'Base -Receita-Despesa'!$B:$AS,1,FALSE)</f>
        <v>Materiais</v>
      </c>
    </row>
    <row r="15705" spans="1:12" x14ac:dyDescent="0.3">
      <c r="A15705" s="286" t="str">
        <f t="shared" si="490"/>
        <v>2020</v>
      </c>
      <c r="B15705" s="205" t="s">
        <v>679</v>
      </c>
      <c r="C15705" s="205" t="s">
        <v>680</v>
      </c>
      <c r="D15705" s="72" t="str">
        <f t="shared" si="491"/>
        <v>fev/2020</v>
      </c>
      <c r="E15705" s="206">
        <v>43872</v>
      </c>
      <c r="F15705" s="205">
        <v>68568</v>
      </c>
      <c r="G15705" s="205" t="s">
        <v>284</v>
      </c>
      <c r="H15705" s="207" t="s">
        <v>2346</v>
      </c>
      <c r="I15705" s="207" t="s">
        <v>237</v>
      </c>
      <c r="J15705" s="208">
        <v>-6589.85</v>
      </c>
      <c r="K15705" s="79" t="str">
        <f>IFERROR(IFERROR(VLOOKUP(I15705,'DE-PARA'!B:D,3,0),VLOOKUP(I15705,'DE-PARA'!C:D,2,0)),"NÃO ENCONTRADO")</f>
        <v>Materiais</v>
      </c>
      <c r="L15705" s="56" t="str">
        <f>VLOOKUP(K15705,'Base -Receita-Despesa'!$B:$AS,1,FALSE)</f>
        <v>Materiais</v>
      </c>
    </row>
    <row r="15706" spans="1:12" x14ac:dyDescent="0.3">
      <c r="A15706" s="286" t="str">
        <f t="shared" si="490"/>
        <v>2020</v>
      </c>
      <c r="B15706" s="205" t="s">
        <v>679</v>
      </c>
      <c r="C15706" s="205" t="s">
        <v>680</v>
      </c>
      <c r="D15706" s="72" t="str">
        <f t="shared" si="491"/>
        <v>fev/2020</v>
      </c>
      <c r="E15706" s="206">
        <v>43872</v>
      </c>
      <c r="F15706" s="205">
        <v>69316</v>
      </c>
      <c r="G15706" s="205" t="s">
        <v>284</v>
      </c>
      <c r="H15706" s="207" t="s">
        <v>2346</v>
      </c>
      <c r="I15706" s="207" t="s">
        <v>237</v>
      </c>
      <c r="J15706" s="207">
        <v>-144</v>
      </c>
      <c r="K15706" s="79" t="str">
        <f>IFERROR(IFERROR(VLOOKUP(I15706,'DE-PARA'!B:D,3,0),VLOOKUP(I15706,'DE-PARA'!C:D,2,0)),"NÃO ENCONTRADO")</f>
        <v>Materiais</v>
      </c>
      <c r="L15706" s="56" t="str">
        <f>VLOOKUP(K15706,'Base -Receita-Despesa'!$B:$AS,1,FALSE)</f>
        <v>Materiais</v>
      </c>
    </row>
    <row r="15707" spans="1:12" x14ac:dyDescent="0.3">
      <c r="A15707" s="286" t="str">
        <f t="shared" si="490"/>
        <v>2020</v>
      </c>
      <c r="B15707" s="205" t="s">
        <v>679</v>
      </c>
      <c r="C15707" s="205" t="s">
        <v>680</v>
      </c>
      <c r="D15707" s="72" t="str">
        <f t="shared" si="491"/>
        <v>fev/2020</v>
      </c>
      <c r="E15707" s="206">
        <v>43872</v>
      </c>
      <c r="F15707" s="205">
        <v>68108</v>
      </c>
      <c r="G15707" s="205" t="s">
        <v>284</v>
      </c>
      <c r="H15707" s="207" t="s">
        <v>2346</v>
      </c>
      <c r="I15707" s="207" t="s">
        <v>238</v>
      </c>
      <c r="J15707" s="207">
        <v>-577.20000000000005</v>
      </c>
      <c r="K15707" s="79" t="str">
        <f>IFERROR(IFERROR(VLOOKUP(I15707,'DE-PARA'!B:D,3,0),VLOOKUP(I15707,'DE-PARA'!C:D,2,0)),"NÃO ENCONTRADO")</f>
        <v>Materiais</v>
      </c>
      <c r="L15707" s="56" t="str">
        <f>VLOOKUP(K15707,'Base -Receita-Despesa'!$B:$AS,1,FALSE)</f>
        <v>Materiais</v>
      </c>
    </row>
    <row r="15708" spans="1:12" x14ac:dyDescent="0.3">
      <c r="A15708" s="286" t="str">
        <f t="shared" si="490"/>
        <v>2020</v>
      </c>
      <c r="B15708" s="205" t="s">
        <v>679</v>
      </c>
      <c r="C15708" s="205" t="s">
        <v>680</v>
      </c>
      <c r="D15708" s="72" t="str">
        <f t="shared" si="491"/>
        <v>fev/2020</v>
      </c>
      <c r="E15708" s="206">
        <v>43872</v>
      </c>
      <c r="F15708" s="205">
        <v>68106</v>
      </c>
      <c r="G15708" s="205" t="s">
        <v>284</v>
      </c>
      <c r="H15708" s="207" t="s">
        <v>2346</v>
      </c>
      <c r="I15708" s="207" t="s">
        <v>237</v>
      </c>
      <c r="J15708" s="208">
        <v>-3238.4</v>
      </c>
      <c r="K15708" s="79" t="str">
        <f>IFERROR(IFERROR(VLOOKUP(I15708,'DE-PARA'!B:D,3,0),VLOOKUP(I15708,'DE-PARA'!C:D,2,0)),"NÃO ENCONTRADO")</f>
        <v>Materiais</v>
      </c>
      <c r="L15708" s="56" t="str">
        <f>VLOOKUP(K15708,'Base -Receita-Despesa'!$B:$AS,1,FALSE)</f>
        <v>Materiais</v>
      </c>
    </row>
    <row r="15709" spans="1:12" x14ac:dyDescent="0.3">
      <c r="A15709" s="286" t="str">
        <f t="shared" si="490"/>
        <v>2020</v>
      </c>
      <c r="B15709" s="205" t="s">
        <v>679</v>
      </c>
      <c r="C15709" s="205" t="s">
        <v>680</v>
      </c>
      <c r="D15709" s="72" t="str">
        <f t="shared" si="491"/>
        <v>fev/2020</v>
      </c>
      <c r="E15709" s="206">
        <v>43872</v>
      </c>
      <c r="F15709" s="205">
        <v>1058</v>
      </c>
      <c r="G15709" s="205" t="s">
        <v>284</v>
      </c>
      <c r="H15709" s="207" t="s">
        <v>2182</v>
      </c>
      <c r="I15709" s="207" t="s">
        <v>265</v>
      </c>
      <c r="J15709" s="208">
        <v>-1855.71</v>
      </c>
      <c r="K15709" s="79" t="str">
        <f>IFERROR(IFERROR(VLOOKUP(I15709,'DE-PARA'!B:D,3,0),VLOOKUP(I15709,'DE-PARA'!C:D,2,0)),"NÃO ENCONTRADO")</f>
        <v>Despesas com Viagens</v>
      </c>
      <c r="L15709" s="56" t="str">
        <f>VLOOKUP(K15709,'Base -Receita-Despesa'!$B:$AS,1,FALSE)</f>
        <v>Despesas com Viagens</v>
      </c>
    </row>
    <row r="15710" spans="1:12" x14ac:dyDescent="0.3">
      <c r="A15710" s="286" t="str">
        <f t="shared" si="490"/>
        <v>2020</v>
      </c>
      <c r="B15710" s="205" t="s">
        <v>679</v>
      </c>
      <c r="C15710" s="205" t="s">
        <v>680</v>
      </c>
      <c r="D15710" s="72" t="str">
        <f t="shared" si="491"/>
        <v>fev/2020</v>
      </c>
      <c r="E15710" s="206">
        <v>43872</v>
      </c>
      <c r="F15710" s="205">
        <v>79</v>
      </c>
      <c r="G15710" s="205" t="s">
        <v>284</v>
      </c>
      <c r="H15710" s="207" t="s">
        <v>2683</v>
      </c>
      <c r="I15710" s="207" t="s">
        <v>247</v>
      </c>
      <c r="J15710" s="207">
        <v>-178</v>
      </c>
      <c r="K15710" s="79" t="str">
        <f>IFERROR(IFERROR(VLOOKUP(I15710,'DE-PARA'!B:D,3,0),VLOOKUP(I15710,'DE-PARA'!C:D,2,0)),"NÃO ENCONTRADO")</f>
        <v>Materiais</v>
      </c>
      <c r="L15710" s="56" t="str">
        <f>VLOOKUP(K15710,'Base -Receita-Despesa'!$B:$AS,1,FALSE)</f>
        <v>Materiais</v>
      </c>
    </row>
    <row r="15711" spans="1:12" x14ac:dyDescent="0.3">
      <c r="A15711" s="286" t="str">
        <f t="shared" si="490"/>
        <v>2020</v>
      </c>
      <c r="B15711" s="205" t="s">
        <v>679</v>
      </c>
      <c r="C15711" s="205" t="s">
        <v>680</v>
      </c>
      <c r="D15711" s="72" t="str">
        <f t="shared" si="491"/>
        <v>fev/2020</v>
      </c>
      <c r="E15711" s="206">
        <v>43872</v>
      </c>
      <c r="F15711" s="205">
        <v>357</v>
      </c>
      <c r="G15711" s="205" t="s">
        <v>284</v>
      </c>
      <c r="H15711" s="207" t="s">
        <v>2391</v>
      </c>
      <c r="I15711" s="207" t="s">
        <v>169</v>
      </c>
      <c r="J15711" s="207">
        <v>-150</v>
      </c>
      <c r="K15711" s="79" t="str">
        <f>IFERROR(IFERROR(VLOOKUP(I15711,'DE-PARA'!B:D,3,0),VLOOKUP(I15711,'DE-PARA'!C:D,2,0)),"NÃO ENCONTRADO")</f>
        <v>Serviços</v>
      </c>
      <c r="L15711" s="56" t="str">
        <f>VLOOKUP(K15711,'Base -Receita-Despesa'!$B:$AS,1,FALSE)</f>
        <v>Serviços</v>
      </c>
    </row>
    <row r="15712" spans="1:12" x14ac:dyDescent="0.3">
      <c r="A15712" s="286" t="str">
        <f t="shared" si="490"/>
        <v>2020</v>
      </c>
      <c r="B15712" s="205" t="s">
        <v>679</v>
      </c>
      <c r="C15712" s="205" t="s">
        <v>680</v>
      </c>
      <c r="D15712" s="72" t="str">
        <f t="shared" si="491"/>
        <v>fev/2020</v>
      </c>
      <c r="E15712" s="206">
        <v>43872</v>
      </c>
      <c r="F15712" s="205">
        <v>14110</v>
      </c>
      <c r="G15712" s="205" t="s">
        <v>284</v>
      </c>
      <c r="H15712" s="207" t="s">
        <v>1054</v>
      </c>
      <c r="I15712" s="207" t="s">
        <v>195</v>
      </c>
      <c r="J15712" s="207">
        <v>-348</v>
      </c>
      <c r="K15712" s="79" t="str">
        <f>IFERROR(IFERROR(VLOOKUP(I15712,'DE-PARA'!B:D,3,0),VLOOKUP(I15712,'DE-PARA'!C:D,2,0)),"NÃO ENCONTRADO")</f>
        <v>Pessoal</v>
      </c>
      <c r="L15712" s="56" t="str">
        <f>VLOOKUP(K15712,'Base -Receita-Despesa'!$B:$AS,1,FALSE)</f>
        <v>Pessoal</v>
      </c>
    </row>
    <row r="15713" spans="1:12" x14ac:dyDescent="0.3">
      <c r="A15713" s="286" t="str">
        <f t="shared" si="490"/>
        <v>2020</v>
      </c>
      <c r="B15713" s="205" t="s">
        <v>679</v>
      </c>
      <c r="C15713" s="205" t="s">
        <v>680</v>
      </c>
      <c r="D15713" s="72" t="str">
        <f t="shared" si="491"/>
        <v>fev/2020</v>
      </c>
      <c r="E15713" s="206">
        <v>43872</v>
      </c>
      <c r="F15713" s="205">
        <v>13554</v>
      </c>
      <c r="G15713" s="205" t="s">
        <v>284</v>
      </c>
      <c r="H15713" s="207" t="s">
        <v>1054</v>
      </c>
      <c r="I15713" s="207" t="s">
        <v>195</v>
      </c>
      <c r="J15713" s="207">
        <v>-348</v>
      </c>
      <c r="K15713" s="79" t="str">
        <f>IFERROR(IFERROR(VLOOKUP(I15713,'DE-PARA'!B:D,3,0),VLOOKUP(I15713,'DE-PARA'!C:D,2,0)),"NÃO ENCONTRADO")</f>
        <v>Pessoal</v>
      </c>
      <c r="L15713" s="56" t="str">
        <f>VLOOKUP(K15713,'Base -Receita-Despesa'!$B:$AS,1,FALSE)</f>
        <v>Pessoal</v>
      </c>
    </row>
    <row r="15714" spans="1:12" x14ac:dyDescent="0.3">
      <c r="A15714" s="286" t="str">
        <f t="shared" si="490"/>
        <v>2020</v>
      </c>
      <c r="B15714" s="205" t="s">
        <v>679</v>
      </c>
      <c r="C15714" s="205" t="s">
        <v>680</v>
      </c>
      <c r="D15714" s="72" t="str">
        <f t="shared" si="491"/>
        <v>fev/2020</v>
      </c>
      <c r="E15714" s="206">
        <v>43872</v>
      </c>
      <c r="F15714" s="205">
        <v>14057</v>
      </c>
      <c r="G15714" s="205" t="s">
        <v>284</v>
      </c>
      <c r="H15714" s="207" t="s">
        <v>1054</v>
      </c>
      <c r="I15714" s="207" t="s">
        <v>195</v>
      </c>
      <c r="J15714" s="207">
        <v>-348</v>
      </c>
      <c r="K15714" s="79" t="str">
        <f>IFERROR(IFERROR(VLOOKUP(I15714,'DE-PARA'!B:D,3,0),VLOOKUP(I15714,'DE-PARA'!C:D,2,0)),"NÃO ENCONTRADO")</f>
        <v>Pessoal</v>
      </c>
      <c r="L15714" s="56" t="str">
        <f>VLOOKUP(K15714,'Base -Receita-Despesa'!$B:$AS,1,FALSE)</f>
        <v>Pessoal</v>
      </c>
    </row>
    <row r="15715" spans="1:12" x14ac:dyDescent="0.3">
      <c r="A15715" s="286" t="str">
        <f t="shared" si="490"/>
        <v>2020</v>
      </c>
      <c r="B15715" s="205" t="s">
        <v>679</v>
      </c>
      <c r="C15715" s="205" t="s">
        <v>680</v>
      </c>
      <c r="D15715" s="72" t="str">
        <f t="shared" si="491"/>
        <v>fev/2020</v>
      </c>
      <c r="E15715" s="206">
        <v>43872</v>
      </c>
      <c r="F15715" s="205">
        <v>319</v>
      </c>
      <c r="G15715" s="205" t="s">
        <v>284</v>
      </c>
      <c r="H15715" s="207" t="s">
        <v>1010</v>
      </c>
      <c r="I15715" s="207" t="s">
        <v>167</v>
      </c>
      <c r="J15715" s="207">
        <v>-320</v>
      </c>
      <c r="K15715" s="79" t="str">
        <f>IFERROR(IFERROR(VLOOKUP(I15715,'DE-PARA'!B:D,3,0),VLOOKUP(I15715,'DE-PARA'!C:D,2,0)),"NÃO ENCONTRADO")</f>
        <v>Materiais</v>
      </c>
      <c r="L15715" s="56" t="str">
        <f>VLOOKUP(K15715,'Base -Receita-Despesa'!$B:$AS,1,FALSE)</f>
        <v>Materiais</v>
      </c>
    </row>
    <row r="15716" spans="1:12" x14ac:dyDescent="0.3">
      <c r="A15716" s="286" t="str">
        <f t="shared" si="490"/>
        <v>2020</v>
      </c>
      <c r="B15716" s="205" t="s">
        <v>679</v>
      </c>
      <c r="C15716" s="205" t="s">
        <v>680</v>
      </c>
      <c r="D15716" s="72" t="str">
        <f t="shared" si="491"/>
        <v>fev/2020</v>
      </c>
      <c r="E15716" s="206">
        <v>43872</v>
      </c>
      <c r="F15716" s="205">
        <v>471</v>
      </c>
      <c r="G15716" s="205" t="s">
        <v>284</v>
      </c>
      <c r="H15716" s="207" t="s">
        <v>1010</v>
      </c>
      <c r="I15716" s="207" t="s">
        <v>167</v>
      </c>
      <c r="J15716" s="207">
        <v>-317.26</v>
      </c>
      <c r="K15716" s="79" t="str">
        <f>IFERROR(IFERROR(VLOOKUP(I15716,'DE-PARA'!B:D,3,0),VLOOKUP(I15716,'DE-PARA'!C:D,2,0)),"NÃO ENCONTRADO")</f>
        <v>Materiais</v>
      </c>
      <c r="L15716" s="56" t="str">
        <f>VLOOKUP(K15716,'Base -Receita-Despesa'!$B:$AS,1,FALSE)</f>
        <v>Materiais</v>
      </c>
    </row>
    <row r="15717" spans="1:12" x14ac:dyDescent="0.3">
      <c r="A15717" s="286" t="str">
        <f t="shared" si="490"/>
        <v>2020</v>
      </c>
      <c r="B15717" s="205" t="s">
        <v>679</v>
      </c>
      <c r="C15717" s="205" t="s">
        <v>680</v>
      </c>
      <c r="D15717" s="72" t="str">
        <f t="shared" si="491"/>
        <v>fev/2020</v>
      </c>
      <c r="E15717" s="206">
        <v>43872</v>
      </c>
      <c r="F15717" s="205">
        <v>555</v>
      </c>
      <c r="G15717" s="205" t="s">
        <v>284</v>
      </c>
      <c r="H15717" s="207" t="s">
        <v>1010</v>
      </c>
      <c r="I15717" s="207" t="s">
        <v>167</v>
      </c>
      <c r="J15717" s="207">
        <v>-368</v>
      </c>
      <c r="K15717" s="79" t="str">
        <f>IFERROR(IFERROR(VLOOKUP(I15717,'DE-PARA'!B:D,3,0),VLOOKUP(I15717,'DE-PARA'!C:D,2,0)),"NÃO ENCONTRADO")</f>
        <v>Materiais</v>
      </c>
      <c r="L15717" s="56" t="str">
        <f>VLOOKUP(K15717,'Base -Receita-Despesa'!$B:$AS,1,FALSE)</f>
        <v>Materiais</v>
      </c>
    </row>
    <row r="15718" spans="1:12" x14ac:dyDescent="0.3">
      <c r="A15718" s="286" t="str">
        <f t="shared" si="490"/>
        <v>2020</v>
      </c>
      <c r="B15718" s="205" t="s">
        <v>679</v>
      </c>
      <c r="C15718" s="205" t="s">
        <v>680</v>
      </c>
      <c r="D15718" s="72" t="str">
        <f t="shared" si="491"/>
        <v>fev/2020</v>
      </c>
      <c r="E15718" s="206">
        <v>43872</v>
      </c>
      <c r="F15718" s="205">
        <v>564</v>
      </c>
      <c r="G15718" s="205" t="s">
        <v>284</v>
      </c>
      <c r="H15718" s="207" t="s">
        <v>1010</v>
      </c>
      <c r="I15718" s="207" t="s">
        <v>167</v>
      </c>
      <c r="J15718" s="207">
        <v>-960</v>
      </c>
      <c r="K15718" s="79" t="str">
        <f>IFERROR(IFERROR(VLOOKUP(I15718,'DE-PARA'!B:D,3,0),VLOOKUP(I15718,'DE-PARA'!C:D,2,0)),"NÃO ENCONTRADO")</f>
        <v>Materiais</v>
      </c>
      <c r="L15718" s="56" t="str">
        <f>VLOOKUP(K15718,'Base -Receita-Despesa'!$B:$AS,1,FALSE)</f>
        <v>Materiais</v>
      </c>
    </row>
    <row r="15719" spans="1:12" x14ac:dyDescent="0.3">
      <c r="A15719" s="286" t="str">
        <f t="shared" si="490"/>
        <v>2020</v>
      </c>
      <c r="B15719" s="205" t="s">
        <v>679</v>
      </c>
      <c r="C15719" s="205" t="s">
        <v>680</v>
      </c>
      <c r="D15719" s="72" t="str">
        <f t="shared" si="491"/>
        <v>fev/2020</v>
      </c>
      <c r="E15719" s="206">
        <v>43872</v>
      </c>
      <c r="F15719" s="205">
        <v>565</v>
      </c>
      <c r="G15719" s="205" t="s">
        <v>284</v>
      </c>
      <c r="H15719" s="207" t="s">
        <v>1010</v>
      </c>
      <c r="I15719" s="207" t="s">
        <v>167</v>
      </c>
      <c r="J15719" s="208">
        <v>-2110</v>
      </c>
      <c r="K15719" s="79" t="str">
        <f>IFERROR(IFERROR(VLOOKUP(I15719,'DE-PARA'!B:D,3,0),VLOOKUP(I15719,'DE-PARA'!C:D,2,0)),"NÃO ENCONTRADO")</f>
        <v>Materiais</v>
      </c>
      <c r="L15719" s="56" t="str">
        <f>VLOOKUP(K15719,'Base -Receita-Despesa'!$B:$AS,1,FALSE)</f>
        <v>Materiais</v>
      </c>
    </row>
    <row r="15720" spans="1:12" x14ac:dyDescent="0.3">
      <c r="A15720" s="286" t="str">
        <f t="shared" si="490"/>
        <v>2020</v>
      </c>
      <c r="B15720" s="205" t="s">
        <v>679</v>
      </c>
      <c r="C15720" s="205" t="s">
        <v>680</v>
      </c>
      <c r="D15720" s="72" t="str">
        <f t="shared" si="491"/>
        <v>fev/2020</v>
      </c>
      <c r="E15720" s="206">
        <v>43872</v>
      </c>
      <c r="F15720" s="205" t="s">
        <v>209</v>
      </c>
      <c r="G15720" s="205" t="s">
        <v>284</v>
      </c>
      <c r="H15720" s="207" t="s">
        <v>295</v>
      </c>
      <c r="I15720" s="207" t="s">
        <v>130</v>
      </c>
      <c r="J15720" s="207">
        <v>-9.5</v>
      </c>
      <c r="K15720" s="79" t="str">
        <f>IFERROR(IFERROR(VLOOKUP(I15720,'DE-PARA'!B:D,3,0),VLOOKUP(I15720,'DE-PARA'!C:D,2,0)),"NÃO ENCONTRADO")</f>
        <v>Outras Saídas</v>
      </c>
      <c r="L15720" s="56" t="str">
        <f>VLOOKUP(K15720,'Base -Receita-Despesa'!$B:$AS,1,FALSE)</f>
        <v>Outras Saídas</v>
      </c>
    </row>
    <row r="15721" spans="1:12" x14ac:dyDescent="0.3">
      <c r="A15721" s="286" t="str">
        <f t="shared" si="490"/>
        <v>2020</v>
      </c>
      <c r="B15721" s="205" t="s">
        <v>679</v>
      </c>
      <c r="C15721" s="205" t="s">
        <v>680</v>
      </c>
      <c r="D15721" s="72" t="str">
        <f t="shared" si="491"/>
        <v>fev/2020</v>
      </c>
      <c r="E15721" s="206">
        <v>43872</v>
      </c>
      <c r="F15721" s="205" t="s">
        <v>209</v>
      </c>
      <c r="G15721" s="205" t="s">
        <v>284</v>
      </c>
      <c r="H15721" s="207" t="s">
        <v>295</v>
      </c>
      <c r="I15721" s="207" t="s">
        <v>130</v>
      </c>
      <c r="J15721" s="207">
        <v>-9.5</v>
      </c>
      <c r="K15721" s="79" t="str">
        <f>IFERROR(IFERROR(VLOOKUP(I15721,'DE-PARA'!B:D,3,0),VLOOKUP(I15721,'DE-PARA'!C:D,2,0)),"NÃO ENCONTRADO")</f>
        <v>Outras Saídas</v>
      </c>
      <c r="L15721" s="56" t="str">
        <f>VLOOKUP(K15721,'Base -Receita-Despesa'!$B:$AS,1,FALSE)</f>
        <v>Outras Saídas</v>
      </c>
    </row>
    <row r="15722" spans="1:12" x14ac:dyDescent="0.3">
      <c r="A15722" s="286" t="str">
        <f t="shared" si="490"/>
        <v>2020</v>
      </c>
      <c r="B15722" s="205" t="s">
        <v>679</v>
      </c>
      <c r="C15722" s="205" t="s">
        <v>680</v>
      </c>
      <c r="D15722" s="72" t="str">
        <f t="shared" si="491"/>
        <v>fev/2020</v>
      </c>
      <c r="E15722" s="206">
        <v>43872</v>
      </c>
      <c r="F15722" s="205" t="s">
        <v>209</v>
      </c>
      <c r="G15722" s="205" t="s">
        <v>284</v>
      </c>
      <c r="H15722" s="207" t="s">
        <v>295</v>
      </c>
      <c r="I15722" s="207" t="s">
        <v>130</v>
      </c>
      <c r="J15722" s="207">
        <v>-9.5</v>
      </c>
      <c r="K15722" s="79" t="str">
        <f>IFERROR(IFERROR(VLOOKUP(I15722,'DE-PARA'!B:D,3,0),VLOOKUP(I15722,'DE-PARA'!C:D,2,0)),"NÃO ENCONTRADO")</f>
        <v>Outras Saídas</v>
      </c>
      <c r="L15722" s="56" t="str">
        <f>VLOOKUP(K15722,'Base -Receita-Despesa'!$B:$AS,1,FALSE)</f>
        <v>Outras Saídas</v>
      </c>
    </row>
    <row r="15723" spans="1:12" x14ac:dyDescent="0.3">
      <c r="A15723" s="286" t="str">
        <f t="shared" si="490"/>
        <v>2020</v>
      </c>
      <c r="B15723" s="205" t="s">
        <v>679</v>
      </c>
      <c r="C15723" s="205" t="s">
        <v>680</v>
      </c>
      <c r="D15723" s="72" t="str">
        <f t="shared" si="491"/>
        <v>fev/2020</v>
      </c>
      <c r="E15723" s="206">
        <v>43872</v>
      </c>
      <c r="F15723" s="205" t="s">
        <v>209</v>
      </c>
      <c r="G15723" s="205" t="s">
        <v>284</v>
      </c>
      <c r="H15723" s="207" t="s">
        <v>295</v>
      </c>
      <c r="I15723" s="207" t="s">
        <v>130</v>
      </c>
      <c r="J15723" s="207">
        <v>-9.5</v>
      </c>
      <c r="K15723" s="79" t="str">
        <f>IFERROR(IFERROR(VLOOKUP(I15723,'DE-PARA'!B:D,3,0),VLOOKUP(I15723,'DE-PARA'!C:D,2,0)),"NÃO ENCONTRADO")</f>
        <v>Outras Saídas</v>
      </c>
      <c r="L15723" s="56" t="str">
        <f>VLOOKUP(K15723,'Base -Receita-Despesa'!$B:$AS,1,FALSE)</f>
        <v>Outras Saídas</v>
      </c>
    </row>
    <row r="15724" spans="1:12" x14ac:dyDescent="0.3">
      <c r="A15724" s="286" t="str">
        <f t="shared" si="490"/>
        <v>2020</v>
      </c>
      <c r="B15724" s="205" t="s">
        <v>679</v>
      </c>
      <c r="C15724" s="205" t="s">
        <v>680</v>
      </c>
      <c r="D15724" s="72" t="str">
        <f t="shared" si="491"/>
        <v>fev/2020</v>
      </c>
      <c r="E15724" s="206">
        <v>43872</v>
      </c>
      <c r="F15724" s="205" t="s">
        <v>209</v>
      </c>
      <c r="G15724" s="205" t="s">
        <v>284</v>
      </c>
      <c r="H15724" s="207" t="s">
        <v>295</v>
      </c>
      <c r="I15724" s="207" t="s">
        <v>130</v>
      </c>
      <c r="J15724" s="207">
        <v>-9.5</v>
      </c>
      <c r="K15724" s="79" t="str">
        <f>IFERROR(IFERROR(VLOOKUP(I15724,'DE-PARA'!B:D,3,0),VLOOKUP(I15724,'DE-PARA'!C:D,2,0)),"NÃO ENCONTRADO")</f>
        <v>Outras Saídas</v>
      </c>
      <c r="L15724" s="56" t="str">
        <f>VLOOKUP(K15724,'Base -Receita-Despesa'!$B:$AS,1,FALSE)</f>
        <v>Outras Saídas</v>
      </c>
    </row>
    <row r="15725" spans="1:12" x14ac:dyDescent="0.3">
      <c r="A15725" s="286" t="str">
        <f t="shared" si="490"/>
        <v>2020</v>
      </c>
      <c r="B15725" s="205" t="s">
        <v>679</v>
      </c>
      <c r="C15725" s="205" t="s">
        <v>680</v>
      </c>
      <c r="D15725" s="72" t="str">
        <f t="shared" si="491"/>
        <v>fev/2020</v>
      </c>
      <c r="E15725" s="206">
        <v>43872</v>
      </c>
      <c r="F15725" s="205" t="s">
        <v>209</v>
      </c>
      <c r="G15725" s="205" t="s">
        <v>284</v>
      </c>
      <c r="H15725" s="207" t="s">
        <v>295</v>
      </c>
      <c r="I15725" s="207" t="s">
        <v>130</v>
      </c>
      <c r="J15725" s="207">
        <v>-9.5</v>
      </c>
      <c r="K15725" s="79" t="str">
        <f>IFERROR(IFERROR(VLOOKUP(I15725,'DE-PARA'!B:D,3,0),VLOOKUP(I15725,'DE-PARA'!C:D,2,0)),"NÃO ENCONTRADO")</f>
        <v>Outras Saídas</v>
      </c>
      <c r="L15725" s="56" t="str">
        <f>VLOOKUP(K15725,'Base -Receita-Despesa'!$B:$AS,1,FALSE)</f>
        <v>Outras Saídas</v>
      </c>
    </row>
    <row r="15726" spans="1:12" x14ac:dyDescent="0.3">
      <c r="A15726" s="286" t="str">
        <f t="shared" si="490"/>
        <v>2020</v>
      </c>
      <c r="B15726" s="205" t="s">
        <v>679</v>
      </c>
      <c r="C15726" s="205" t="s">
        <v>680</v>
      </c>
      <c r="D15726" s="72" t="str">
        <f t="shared" si="491"/>
        <v>fev/2020</v>
      </c>
      <c r="E15726" s="206">
        <v>43872</v>
      </c>
      <c r="F15726" s="205" t="s">
        <v>209</v>
      </c>
      <c r="G15726" s="205" t="s">
        <v>284</v>
      </c>
      <c r="H15726" s="207" t="s">
        <v>295</v>
      </c>
      <c r="I15726" s="207" t="s">
        <v>130</v>
      </c>
      <c r="J15726" s="207">
        <v>-9.5</v>
      </c>
      <c r="K15726" s="79" t="str">
        <f>IFERROR(IFERROR(VLOOKUP(I15726,'DE-PARA'!B:D,3,0),VLOOKUP(I15726,'DE-PARA'!C:D,2,0)),"NÃO ENCONTRADO")</f>
        <v>Outras Saídas</v>
      </c>
      <c r="L15726" s="56" t="str">
        <f>VLOOKUP(K15726,'Base -Receita-Despesa'!$B:$AS,1,FALSE)</f>
        <v>Outras Saídas</v>
      </c>
    </row>
    <row r="15727" spans="1:12" x14ac:dyDescent="0.3">
      <c r="A15727" s="286" t="str">
        <f t="shared" si="490"/>
        <v>2020</v>
      </c>
      <c r="B15727" s="205" t="s">
        <v>679</v>
      </c>
      <c r="C15727" s="205" t="s">
        <v>680</v>
      </c>
      <c r="D15727" s="72" t="str">
        <f t="shared" si="491"/>
        <v>fev/2020</v>
      </c>
      <c r="E15727" s="206">
        <v>43872</v>
      </c>
      <c r="F15727" s="205" t="s">
        <v>209</v>
      </c>
      <c r="G15727" s="205" t="s">
        <v>284</v>
      </c>
      <c r="H15727" s="207" t="s">
        <v>295</v>
      </c>
      <c r="I15727" s="207" t="s">
        <v>130</v>
      </c>
      <c r="J15727" s="207">
        <v>-9.5</v>
      </c>
      <c r="K15727" s="79" t="str">
        <f>IFERROR(IFERROR(VLOOKUP(I15727,'DE-PARA'!B:D,3,0),VLOOKUP(I15727,'DE-PARA'!C:D,2,0)),"NÃO ENCONTRADO")</f>
        <v>Outras Saídas</v>
      </c>
      <c r="L15727" s="56" t="str">
        <f>VLOOKUP(K15727,'Base -Receita-Despesa'!$B:$AS,1,FALSE)</f>
        <v>Outras Saídas</v>
      </c>
    </row>
    <row r="15728" spans="1:12" x14ac:dyDescent="0.3">
      <c r="A15728" s="286" t="str">
        <f t="shared" si="490"/>
        <v>2020</v>
      </c>
      <c r="B15728" s="205" t="s">
        <v>679</v>
      </c>
      <c r="C15728" s="205" t="s">
        <v>680</v>
      </c>
      <c r="D15728" s="72" t="str">
        <f t="shared" si="491"/>
        <v>fev/2020</v>
      </c>
      <c r="E15728" s="206">
        <v>43872</v>
      </c>
      <c r="F15728" s="205" t="s">
        <v>209</v>
      </c>
      <c r="G15728" s="205" t="s">
        <v>284</v>
      </c>
      <c r="H15728" s="207" t="s">
        <v>295</v>
      </c>
      <c r="I15728" s="207" t="s">
        <v>130</v>
      </c>
      <c r="J15728" s="207">
        <v>-9.5</v>
      </c>
      <c r="K15728" s="79" t="str">
        <f>IFERROR(IFERROR(VLOOKUP(I15728,'DE-PARA'!B:D,3,0),VLOOKUP(I15728,'DE-PARA'!C:D,2,0)),"NÃO ENCONTRADO")</f>
        <v>Outras Saídas</v>
      </c>
      <c r="L15728" s="56" t="str">
        <f>VLOOKUP(K15728,'Base -Receita-Despesa'!$B:$AS,1,FALSE)</f>
        <v>Outras Saídas</v>
      </c>
    </row>
    <row r="15729" spans="1:12" x14ac:dyDescent="0.3">
      <c r="A15729" s="286" t="str">
        <f t="shared" si="490"/>
        <v>2020</v>
      </c>
      <c r="B15729" s="205" t="s">
        <v>679</v>
      </c>
      <c r="C15729" s="205" t="s">
        <v>680</v>
      </c>
      <c r="D15729" s="72" t="str">
        <f t="shared" si="491"/>
        <v>fev/2020</v>
      </c>
      <c r="E15729" s="206">
        <v>43872</v>
      </c>
      <c r="F15729" s="205" t="s">
        <v>209</v>
      </c>
      <c r="G15729" s="205" t="s">
        <v>284</v>
      </c>
      <c r="H15729" s="207" t="s">
        <v>295</v>
      </c>
      <c r="I15729" s="207" t="s">
        <v>130</v>
      </c>
      <c r="J15729" s="207">
        <v>-9.5</v>
      </c>
      <c r="K15729" s="79" t="str">
        <f>IFERROR(IFERROR(VLOOKUP(I15729,'DE-PARA'!B:D,3,0),VLOOKUP(I15729,'DE-PARA'!C:D,2,0)),"NÃO ENCONTRADO")</f>
        <v>Outras Saídas</v>
      </c>
      <c r="L15729" s="56" t="str">
        <f>VLOOKUP(K15729,'Base -Receita-Despesa'!$B:$AS,1,FALSE)</f>
        <v>Outras Saídas</v>
      </c>
    </row>
    <row r="15730" spans="1:12" x14ac:dyDescent="0.3">
      <c r="A15730" s="286" t="str">
        <f t="shared" si="490"/>
        <v>2020</v>
      </c>
      <c r="B15730" s="205" t="s">
        <v>679</v>
      </c>
      <c r="C15730" s="205" t="s">
        <v>680</v>
      </c>
      <c r="D15730" s="72" t="str">
        <f t="shared" si="491"/>
        <v>fev/2020</v>
      </c>
      <c r="E15730" s="206">
        <v>43872</v>
      </c>
      <c r="F15730" s="205" t="s">
        <v>209</v>
      </c>
      <c r="G15730" s="205" t="s">
        <v>284</v>
      </c>
      <c r="H15730" s="207" t="s">
        <v>295</v>
      </c>
      <c r="I15730" s="207" t="s">
        <v>130</v>
      </c>
      <c r="J15730" s="207">
        <v>-9.5</v>
      </c>
      <c r="K15730" s="79" t="str">
        <f>IFERROR(IFERROR(VLOOKUP(I15730,'DE-PARA'!B:D,3,0),VLOOKUP(I15730,'DE-PARA'!C:D,2,0)),"NÃO ENCONTRADO")</f>
        <v>Outras Saídas</v>
      </c>
      <c r="L15730" s="56" t="str">
        <f>VLOOKUP(K15730,'Base -Receita-Despesa'!$B:$AS,1,FALSE)</f>
        <v>Outras Saídas</v>
      </c>
    </row>
    <row r="15731" spans="1:12" x14ac:dyDescent="0.3">
      <c r="A15731" s="286" t="str">
        <f t="shared" si="490"/>
        <v>2020</v>
      </c>
      <c r="B15731" s="205" t="s">
        <v>679</v>
      </c>
      <c r="C15731" s="205" t="s">
        <v>680</v>
      </c>
      <c r="D15731" s="72" t="str">
        <f t="shared" si="491"/>
        <v>fev/2020</v>
      </c>
      <c r="E15731" s="206">
        <v>43872</v>
      </c>
      <c r="F15731" s="205" t="s">
        <v>209</v>
      </c>
      <c r="G15731" s="205" t="s">
        <v>284</v>
      </c>
      <c r="H15731" s="207" t="s">
        <v>295</v>
      </c>
      <c r="I15731" s="207" t="s">
        <v>130</v>
      </c>
      <c r="J15731" s="207">
        <v>-9.5</v>
      </c>
      <c r="K15731" s="79" t="str">
        <f>IFERROR(IFERROR(VLOOKUP(I15731,'DE-PARA'!B:D,3,0),VLOOKUP(I15731,'DE-PARA'!C:D,2,0)),"NÃO ENCONTRADO")</f>
        <v>Outras Saídas</v>
      </c>
      <c r="L15731" s="56" t="str">
        <f>VLOOKUP(K15731,'Base -Receita-Despesa'!$B:$AS,1,FALSE)</f>
        <v>Outras Saídas</v>
      </c>
    </row>
    <row r="15732" spans="1:12" x14ac:dyDescent="0.3">
      <c r="A15732" s="286" t="str">
        <f t="shared" si="490"/>
        <v>2020</v>
      </c>
      <c r="B15732" s="205" t="s">
        <v>679</v>
      </c>
      <c r="C15732" s="205" t="s">
        <v>680</v>
      </c>
      <c r="D15732" s="72" t="str">
        <f t="shared" si="491"/>
        <v>fev/2020</v>
      </c>
      <c r="E15732" s="206">
        <v>43872</v>
      </c>
      <c r="F15732" s="205" t="s">
        <v>209</v>
      </c>
      <c r="G15732" s="205" t="s">
        <v>284</v>
      </c>
      <c r="H15732" s="207" t="s">
        <v>295</v>
      </c>
      <c r="I15732" s="207" t="s">
        <v>130</v>
      </c>
      <c r="J15732" s="207">
        <v>-9.5</v>
      </c>
      <c r="K15732" s="79" t="str">
        <f>IFERROR(IFERROR(VLOOKUP(I15732,'DE-PARA'!B:D,3,0),VLOOKUP(I15732,'DE-PARA'!C:D,2,0)),"NÃO ENCONTRADO")</f>
        <v>Outras Saídas</v>
      </c>
      <c r="L15732" s="56" t="str">
        <f>VLOOKUP(K15732,'Base -Receita-Despesa'!$B:$AS,1,FALSE)</f>
        <v>Outras Saídas</v>
      </c>
    </row>
    <row r="15733" spans="1:12" x14ac:dyDescent="0.3">
      <c r="A15733" s="286" t="str">
        <f t="shared" si="490"/>
        <v>2020</v>
      </c>
      <c r="B15733" s="205" t="s">
        <v>679</v>
      </c>
      <c r="C15733" s="205" t="s">
        <v>680</v>
      </c>
      <c r="D15733" s="72" t="str">
        <f t="shared" si="491"/>
        <v>fev/2020</v>
      </c>
      <c r="E15733" s="206">
        <v>43872</v>
      </c>
      <c r="F15733" s="205" t="s">
        <v>209</v>
      </c>
      <c r="G15733" s="205" t="s">
        <v>284</v>
      </c>
      <c r="H15733" s="207" t="s">
        <v>295</v>
      </c>
      <c r="I15733" s="207" t="s">
        <v>130</v>
      </c>
      <c r="J15733" s="207">
        <v>-9.5</v>
      </c>
      <c r="K15733" s="79" t="str">
        <f>IFERROR(IFERROR(VLOOKUP(I15733,'DE-PARA'!B:D,3,0),VLOOKUP(I15733,'DE-PARA'!C:D,2,0)),"NÃO ENCONTRADO")</f>
        <v>Outras Saídas</v>
      </c>
      <c r="L15733" s="56" t="str">
        <f>VLOOKUP(K15733,'Base -Receita-Despesa'!$B:$AS,1,FALSE)</f>
        <v>Outras Saídas</v>
      </c>
    </row>
    <row r="15734" spans="1:12" x14ac:dyDescent="0.3">
      <c r="A15734" s="286" t="str">
        <f t="shared" si="490"/>
        <v>2020</v>
      </c>
      <c r="B15734" s="205" t="s">
        <v>679</v>
      </c>
      <c r="C15734" s="205" t="s">
        <v>680</v>
      </c>
      <c r="D15734" s="72" t="str">
        <f t="shared" si="491"/>
        <v>fev/2020</v>
      </c>
      <c r="E15734" s="206">
        <v>43872</v>
      </c>
      <c r="F15734" s="205" t="s">
        <v>209</v>
      </c>
      <c r="G15734" s="205" t="s">
        <v>284</v>
      </c>
      <c r="H15734" s="207" t="s">
        <v>295</v>
      </c>
      <c r="I15734" s="207" t="s">
        <v>130</v>
      </c>
      <c r="J15734" s="207">
        <v>-9.5</v>
      </c>
      <c r="K15734" s="79" t="str">
        <f>IFERROR(IFERROR(VLOOKUP(I15734,'DE-PARA'!B:D,3,0),VLOOKUP(I15734,'DE-PARA'!C:D,2,0)),"NÃO ENCONTRADO")</f>
        <v>Outras Saídas</v>
      </c>
      <c r="L15734" s="56" t="str">
        <f>VLOOKUP(K15734,'Base -Receita-Despesa'!$B:$AS,1,FALSE)</f>
        <v>Outras Saídas</v>
      </c>
    </row>
    <row r="15735" spans="1:12" x14ac:dyDescent="0.3">
      <c r="A15735" s="286" t="str">
        <f t="shared" ref="A15735:A15798" si="492">IF(K15735="NÃO ENCONTRADO",0,RIGHT(D15735,4))</f>
        <v>2020</v>
      </c>
      <c r="B15735" s="205" t="s">
        <v>679</v>
      </c>
      <c r="C15735" s="205" t="s">
        <v>680</v>
      </c>
      <c r="D15735" s="72" t="str">
        <f t="shared" si="491"/>
        <v>fev/2020</v>
      </c>
      <c r="E15735" s="206">
        <v>43872</v>
      </c>
      <c r="F15735" s="205" t="s">
        <v>209</v>
      </c>
      <c r="G15735" s="205" t="s">
        <v>284</v>
      </c>
      <c r="H15735" s="207" t="s">
        <v>295</v>
      </c>
      <c r="I15735" s="207" t="s">
        <v>130</v>
      </c>
      <c r="J15735" s="207">
        <v>-9.5</v>
      </c>
      <c r="K15735" s="79" t="str">
        <f>IFERROR(IFERROR(VLOOKUP(I15735,'DE-PARA'!B:D,3,0),VLOOKUP(I15735,'DE-PARA'!C:D,2,0)),"NÃO ENCONTRADO")</f>
        <v>Outras Saídas</v>
      </c>
      <c r="L15735" s="56" t="str">
        <f>VLOOKUP(K15735,'Base -Receita-Despesa'!$B:$AS,1,FALSE)</f>
        <v>Outras Saídas</v>
      </c>
    </row>
    <row r="15736" spans="1:12" x14ac:dyDescent="0.3">
      <c r="A15736" s="286" t="str">
        <f t="shared" si="492"/>
        <v>2020</v>
      </c>
      <c r="B15736" s="205" t="s">
        <v>681</v>
      </c>
      <c r="C15736" s="205" t="s">
        <v>680</v>
      </c>
      <c r="D15736" s="72" t="str">
        <f t="shared" si="491"/>
        <v>fev/2020</v>
      </c>
      <c r="E15736" s="206">
        <v>43873</v>
      </c>
      <c r="F15736" s="205" t="s">
        <v>200</v>
      </c>
      <c r="G15736" s="205" t="s">
        <v>284</v>
      </c>
      <c r="H15736" s="207" t="s">
        <v>1875</v>
      </c>
      <c r="I15736" s="207" t="s">
        <v>123</v>
      </c>
      <c r="J15736" s="208">
        <v>-500000</v>
      </c>
      <c r="K15736" s="79" t="str">
        <f>IFERROR(IFERROR(VLOOKUP(I15736,'DE-PARA'!B:D,3,0),VLOOKUP(I15736,'DE-PARA'!C:D,2,0)),"NÃO ENCONTRADO")</f>
        <v>TEV – Transferências Entre Contas (Entradas)</v>
      </c>
      <c r="L15736" s="56" t="str">
        <f>VLOOKUP(K15736,'Base -Receita-Despesa'!$B:$AS,1,FALSE)</f>
        <v>TEV – Transferências Entre Contas (Entradas)</v>
      </c>
    </row>
    <row r="15737" spans="1:12" x14ac:dyDescent="0.3">
      <c r="A15737" s="286" t="str">
        <f t="shared" si="492"/>
        <v>2020</v>
      </c>
      <c r="B15737" s="205" t="s">
        <v>681</v>
      </c>
      <c r="C15737" s="205" t="s">
        <v>680</v>
      </c>
      <c r="D15737" s="72" t="str">
        <f t="shared" si="491"/>
        <v>fev/2020</v>
      </c>
      <c r="E15737" s="206">
        <v>43873</v>
      </c>
      <c r="F15737" s="205" t="s">
        <v>513</v>
      </c>
      <c r="G15737" s="205" t="s">
        <v>284</v>
      </c>
      <c r="H15737" s="207" t="s">
        <v>203</v>
      </c>
      <c r="I15737" s="207" t="s">
        <v>289</v>
      </c>
      <c r="J15737" s="208">
        <v>500000</v>
      </c>
      <c r="K15737" s="79" t="str">
        <f>IFERROR(IFERROR(VLOOKUP(I15737,'DE-PARA'!B:D,3,0),VLOOKUP(I15737,'DE-PARA'!C:D,2,0)),"NÃO ENCONTRADO")</f>
        <v>Entrada Conta Aplicação (+)</v>
      </c>
      <c r="L15737" s="56" t="str">
        <f>VLOOKUP(K15737,'Base -Receita-Despesa'!$B:$AS,1,FALSE)</f>
        <v>ENTRADA CONTA APLICAÇÃO (+)</v>
      </c>
    </row>
    <row r="15738" spans="1:12" x14ac:dyDescent="0.3">
      <c r="A15738" s="286" t="str">
        <f t="shared" si="492"/>
        <v>2020</v>
      </c>
      <c r="B15738" s="205" t="s">
        <v>679</v>
      </c>
      <c r="C15738" s="205" t="s">
        <v>680</v>
      </c>
      <c r="D15738" s="72" t="str">
        <f t="shared" si="491"/>
        <v>fev/2020</v>
      </c>
      <c r="E15738" s="206">
        <v>43873</v>
      </c>
      <c r="F15738" s="205" t="s">
        <v>1606</v>
      </c>
      <c r="G15738" s="205" t="s">
        <v>284</v>
      </c>
      <c r="H15738" s="207" t="s">
        <v>1876</v>
      </c>
      <c r="I15738" s="207" t="s">
        <v>201</v>
      </c>
      <c r="J15738" s="208">
        <v>-199211.07</v>
      </c>
      <c r="K15738" s="79" t="str">
        <f>IFERROR(IFERROR(VLOOKUP(I15738,'DE-PARA'!B:D,3,0),VLOOKUP(I15738,'DE-PARA'!C:D,2,0)),"NÃO ENCONTRADO")</f>
        <v>Saídas Da C/A Por Regates (-)</v>
      </c>
      <c r="L15738" s="56" t="str">
        <f>VLOOKUP(K15738,'Base -Receita-Despesa'!$B:$AS,1,FALSE)</f>
        <v>SAÍDAS DA C/A POR REGATES (-)</v>
      </c>
    </row>
    <row r="15739" spans="1:12" x14ac:dyDescent="0.3">
      <c r="A15739" s="286" t="str">
        <f t="shared" si="492"/>
        <v>2020</v>
      </c>
      <c r="B15739" s="205" t="s">
        <v>679</v>
      </c>
      <c r="C15739" s="205" t="s">
        <v>680</v>
      </c>
      <c r="D15739" s="72" t="str">
        <f t="shared" si="491"/>
        <v>fev/2020</v>
      </c>
      <c r="E15739" s="206">
        <v>43873</v>
      </c>
      <c r="F15739" s="205" t="s">
        <v>200</v>
      </c>
      <c r="G15739" s="205" t="s">
        <v>284</v>
      </c>
      <c r="H15739" s="207" t="s">
        <v>1875</v>
      </c>
      <c r="I15739" s="207" t="s">
        <v>123</v>
      </c>
      <c r="J15739" s="208">
        <v>500000</v>
      </c>
      <c r="K15739" s="79" t="str">
        <f>IFERROR(IFERROR(VLOOKUP(I15739,'DE-PARA'!B:D,3,0),VLOOKUP(I15739,'DE-PARA'!C:D,2,0)),"NÃO ENCONTRADO")</f>
        <v>TEV – Transferências Entre Contas (Entradas)</v>
      </c>
      <c r="L15739" s="56" t="str">
        <f>VLOOKUP(K15739,'Base -Receita-Despesa'!$B:$AS,1,FALSE)</f>
        <v>TEV – Transferências Entre Contas (Entradas)</v>
      </c>
    </row>
    <row r="15740" spans="1:12" x14ac:dyDescent="0.3">
      <c r="A15740" s="286" t="str">
        <f t="shared" si="492"/>
        <v>2020</v>
      </c>
      <c r="B15740" s="205" t="s">
        <v>679</v>
      </c>
      <c r="C15740" s="205" t="s">
        <v>680</v>
      </c>
      <c r="D15740" s="72" t="str">
        <f t="shared" si="491"/>
        <v>fev/2020</v>
      </c>
      <c r="E15740" s="206">
        <v>43873</v>
      </c>
      <c r="F15740" s="205">
        <v>8702</v>
      </c>
      <c r="G15740" s="205" t="s">
        <v>284</v>
      </c>
      <c r="H15740" s="207" t="s">
        <v>2684</v>
      </c>
      <c r="I15740" s="207" t="s">
        <v>167</v>
      </c>
      <c r="J15740" s="208">
        <v>-1670.88</v>
      </c>
      <c r="K15740" s="79" t="str">
        <f>IFERROR(IFERROR(VLOOKUP(I15740,'DE-PARA'!B:D,3,0),VLOOKUP(I15740,'DE-PARA'!C:D,2,0)),"NÃO ENCONTRADO")</f>
        <v>Materiais</v>
      </c>
      <c r="L15740" s="56" t="str">
        <f>VLOOKUP(K15740,'Base -Receita-Despesa'!$B:$AS,1,FALSE)</f>
        <v>Materiais</v>
      </c>
    </row>
    <row r="15741" spans="1:12" x14ac:dyDescent="0.3">
      <c r="A15741" s="286" t="str">
        <f t="shared" si="492"/>
        <v>2020</v>
      </c>
      <c r="B15741" s="205" t="s">
        <v>679</v>
      </c>
      <c r="C15741" s="205" t="s">
        <v>680</v>
      </c>
      <c r="D15741" s="72" t="str">
        <f t="shared" si="491"/>
        <v>fev/2020</v>
      </c>
      <c r="E15741" s="206">
        <v>43873</v>
      </c>
      <c r="F15741" s="205">
        <v>18800</v>
      </c>
      <c r="G15741" s="205" t="s">
        <v>284</v>
      </c>
      <c r="H15741" s="207" t="s">
        <v>1011</v>
      </c>
      <c r="I15741" s="207" t="s">
        <v>137</v>
      </c>
      <c r="J15741" s="208">
        <v>-3148.19</v>
      </c>
      <c r="K15741" s="79" t="str">
        <f>IFERROR(IFERROR(VLOOKUP(I15741,'DE-PARA'!B:D,3,0),VLOOKUP(I15741,'DE-PARA'!C:D,2,0)),"NÃO ENCONTRADO")</f>
        <v>Materiais</v>
      </c>
      <c r="L15741" s="56" t="str">
        <f>VLOOKUP(K15741,'Base -Receita-Despesa'!$B:$AS,1,FALSE)</f>
        <v>Materiais</v>
      </c>
    </row>
    <row r="15742" spans="1:12" x14ac:dyDescent="0.3">
      <c r="A15742" s="286" t="str">
        <f t="shared" si="492"/>
        <v>2020</v>
      </c>
      <c r="B15742" s="205" t="s">
        <v>679</v>
      </c>
      <c r="C15742" s="205" t="s">
        <v>680</v>
      </c>
      <c r="D15742" s="72" t="str">
        <f t="shared" si="491"/>
        <v>fev/2020</v>
      </c>
      <c r="E15742" s="206">
        <v>43873</v>
      </c>
      <c r="F15742" s="205">
        <v>323013</v>
      </c>
      <c r="G15742" s="205" t="s">
        <v>284</v>
      </c>
      <c r="H15742" s="207" t="s">
        <v>1702</v>
      </c>
      <c r="I15742" s="207" t="s">
        <v>150</v>
      </c>
      <c r="J15742" s="208">
        <v>-70007.34</v>
      </c>
      <c r="K15742" s="79" t="str">
        <f>IFERROR(IFERROR(VLOOKUP(I15742,'DE-PARA'!B:D,3,0),VLOOKUP(I15742,'DE-PARA'!C:D,2,0)),"NÃO ENCONTRADO")</f>
        <v>Serviços</v>
      </c>
      <c r="L15742" s="56" t="str">
        <f>VLOOKUP(K15742,'Base -Receita-Despesa'!$B:$AS,1,FALSE)</f>
        <v>Serviços</v>
      </c>
    </row>
    <row r="15743" spans="1:12" x14ac:dyDescent="0.3">
      <c r="A15743" s="286" t="str">
        <f t="shared" si="492"/>
        <v>2020</v>
      </c>
      <c r="B15743" s="205" t="s">
        <v>679</v>
      </c>
      <c r="C15743" s="205" t="s">
        <v>680</v>
      </c>
      <c r="D15743" s="72" t="str">
        <f t="shared" si="491"/>
        <v>fev/2020</v>
      </c>
      <c r="E15743" s="206">
        <v>43873</v>
      </c>
      <c r="F15743" s="205">
        <v>193</v>
      </c>
      <c r="G15743" s="205" t="s">
        <v>284</v>
      </c>
      <c r="H15743" s="207" t="s">
        <v>2330</v>
      </c>
      <c r="I15743" s="207" t="s">
        <v>147</v>
      </c>
      <c r="J15743" s="208">
        <v>-1448.52</v>
      </c>
      <c r="K15743" s="79" t="str">
        <f>IFERROR(IFERROR(VLOOKUP(I15743,'DE-PARA'!B:D,3,0),VLOOKUP(I15743,'DE-PARA'!C:D,2,0)),"NÃO ENCONTRADO")</f>
        <v>Serviços</v>
      </c>
      <c r="L15743" s="56" t="str">
        <f>VLOOKUP(K15743,'Base -Receita-Despesa'!$B:$AS,1,FALSE)</f>
        <v>Serviços</v>
      </c>
    </row>
    <row r="15744" spans="1:12" x14ac:dyDescent="0.3">
      <c r="A15744" s="286" t="str">
        <f t="shared" si="492"/>
        <v>2020</v>
      </c>
      <c r="B15744" s="205" t="s">
        <v>679</v>
      </c>
      <c r="C15744" s="205" t="s">
        <v>680</v>
      </c>
      <c r="D15744" s="72" t="str">
        <f t="shared" si="491"/>
        <v>fev/2020</v>
      </c>
      <c r="E15744" s="206">
        <v>43873</v>
      </c>
      <c r="F15744" s="205">
        <v>188</v>
      </c>
      <c r="G15744" s="205" t="s">
        <v>284</v>
      </c>
      <c r="H15744" s="207" t="s">
        <v>2330</v>
      </c>
      <c r="I15744" s="207" t="s">
        <v>147</v>
      </c>
      <c r="J15744" s="208">
        <v>-28414.79</v>
      </c>
      <c r="K15744" s="79" t="str">
        <f>IFERROR(IFERROR(VLOOKUP(I15744,'DE-PARA'!B:D,3,0),VLOOKUP(I15744,'DE-PARA'!C:D,2,0)),"NÃO ENCONTRADO")</f>
        <v>Serviços</v>
      </c>
      <c r="L15744" s="56" t="str">
        <f>VLOOKUP(K15744,'Base -Receita-Despesa'!$B:$AS,1,FALSE)</f>
        <v>Serviços</v>
      </c>
    </row>
    <row r="15745" spans="1:12" x14ac:dyDescent="0.3">
      <c r="A15745" s="286" t="str">
        <f t="shared" si="492"/>
        <v>2020</v>
      </c>
      <c r="B15745" s="205" t="s">
        <v>679</v>
      </c>
      <c r="C15745" s="205" t="s">
        <v>680</v>
      </c>
      <c r="D15745" s="72" t="str">
        <f t="shared" si="491"/>
        <v>fev/2020</v>
      </c>
      <c r="E15745" s="206">
        <v>43873</v>
      </c>
      <c r="F15745" s="205">
        <v>187</v>
      </c>
      <c r="G15745" s="205" t="s">
        <v>284</v>
      </c>
      <c r="H15745" s="207" t="s">
        <v>2330</v>
      </c>
      <c r="I15745" s="207" t="s">
        <v>150</v>
      </c>
      <c r="J15745" s="208">
        <v>-37990.800000000003</v>
      </c>
      <c r="K15745" s="79" t="str">
        <f>IFERROR(IFERROR(VLOOKUP(I15745,'DE-PARA'!B:D,3,0),VLOOKUP(I15745,'DE-PARA'!C:D,2,0)),"NÃO ENCONTRADO")</f>
        <v>Serviços</v>
      </c>
      <c r="L15745" s="56" t="str">
        <f>VLOOKUP(K15745,'Base -Receita-Despesa'!$B:$AS,1,FALSE)</f>
        <v>Serviços</v>
      </c>
    </row>
    <row r="15746" spans="1:12" x14ac:dyDescent="0.3">
      <c r="A15746" s="286" t="str">
        <f t="shared" si="492"/>
        <v>2020</v>
      </c>
      <c r="B15746" s="205" t="s">
        <v>679</v>
      </c>
      <c r="C15746" s="205" t="s">
        <v>680</v>
      </c>
      <c r="D15746" s="72" t="str">
        <f t="shared" si="491"/>
        <v>fev/2020</v>
      </c>
      <c r="E15746" s="206">
        <v>43873</v>
      </c>
      <c r="F15746" s="205" t="s">
        <v>2685</v>
      </c>
      <c r="G15746" s="205" t="s">
        <v>284</v>
      </c>
      <c r="H15746" s="207" t="s">
        <v>2330</v>
      </c>
      <c r="I15746" s="207" t="s">
        <v>147</v>
      </c>
      <c r="J15746" s="208">
        <v>-3675.17</v>
      </c>
      <c r="K15746" s="79" t="str">
        <f>IFERROR(IFERROR(VLOOKUP(I15746,'DE-PARA'!B:D,3,0),VLOOKUP(I15746,'DE-PARA'!C:D,2,0)),"NÃO ENCONTRADO")</f>
        <v>Serviços</v>
      </c>
      <c r="L15746" s="56" t="str">
        <f>VLOOKUP(K15746,'Base -Receita-Despesa'!$B:$AS,1,FALSE)</f>
        <v>Serviços</v>
      </c>
    </row>
    <row r="15747" spans="1:12" x14ac:dyDescent="0.3">
      <c r="A15747" s="286" t="str">
        <f t="shared" si="492"/>
        <v>2020</v>
      </c>
      <c r="B15747" s="205" t="s">
        <v>679</v>
      </c>
      <c r="C15747" s="205" t="s">
        <v>680</v>
      </c>
      <c r="D15747" s="72" t="str">
        <f t="shared" si="491"/>
        <v>fev/2020</v>
      </c>
      <c r="E15747" s="206">
        <v>43873</v>
      </c>
      <c r="F15747" s="205" t="s">
        <v>2686</v>
      </c>
      <c r="G15747" s="205" t="s">
        <v>284</v>
      </c>
      <c r="H15747" s="207" t="s">
        <v>2330</v>
      </c>
      <c r="I15747" s="207" t="s">
        <v>147</v>
      </c>
      <c r="J15747" s="207">
        <v>-174.99</v>
      </c>
      <c r="K15747" s="79" t="str">
        <f>IFERROR(IFERROR(VLOOKUP(I15747,'DE-PARA'!B:D,3,0),VLOOKUP(I15747,'DE-PARA'!C:D,2,0)),"NÃO ENCONTRADO")</f>
        <v>Serviços</v>
      </c>
      <c r="L15747" s="56" t="str">
        <f>VLOOKUP(K15747,'Base -Receita-Despesa'!$B:$AS,1,FALSE)</f>
        <v>Serviços</v>
      </c>
    </row>
    <row r="15748" spans="1:12" x14ac:dyDescent="0.3">
      <c r="A15748" s="286" t="str">
        <f t="shared" si="492"/>
        <v>2020</v>
      </c>
      <c r="B15748" s="205" t="s">
        <v>679</v>
      </c>
      <c r="C15748" s="205" t="s">
        <v>680</v>
      </c>
      <c r="D15748" s="72" t="str">
        <f t="shared" ref="D15748:D15811" si="493">TEXT(E15748,"mmm/aaaa")</f>
        <v>fev/2020</v>
      </c>
      <c r="E15748" s="206">
        <v>43873</v>
      </c>
      <c r="F15748" s="205" t="s">
        <v>2687</v>
      </c>
      <c r="G15748" s="205" t="s">
        <v>284</v>
      </c>
      <c r="H15748" s="207" t="s">
        <v>2330</v>
      </c>
      <c r="I15748" s="207" t="s">
        <v>147</v>
      </c>
      <c r="J15748" s="208">
        <v>-2510</v>
      </c>
      <c r="K15748" s="79" t="str">
        <f>IFERROR(IFERROR(VLOOKUP(I15748,'DE-PARA'!B:D,3,0),VLOOKUP(I15748,'DE-PARA'!C:D,2,0)),"NÃO ENCONTRADO")</f>
        <v>Serviços</v>
      </c>
      <c r="L15748" s="56" t="str">
        <f>VLOOKUP(K15748,'Base -Receita-Despesa'!$B:$AS,1,FALSE)</f>
        <v>Serviços</v>
      </c>
    </row>
    <row r="15749" spans="1:12" x14ac:dyDescent="0.3">
      <c r="A15749" s="286" t="str">
        <f t="shared" si="492"/>
        <v>2020</v>
      </c>
      <c r="B15749" s="205" t="s">
        <v>679</v>
      </c>
      <c r="C15749" s="205" t="s">
        <v>680</v>
      </c>
      <c r="D15749" s="72" t="str">
        <f t="shared" si="493"/>
        <v>fev/2020</v>
      </c>
      <c r="E15749" s="206">
        <v>43873</v>
      </c>
      <c r="F15749" s="205">
        <v>205</v>
      </c>
      <c r="G15749" s="205" t="s">
        <v>284</v>
      </c>
      <c r="H15749" s="207" t="s">
        <v>2330</v>
      </c>
      <c r="I15749" s="207" t="s">
        <v>147</v>
      </c>
      <c r="J15749" s="208">
        <v>-1609.72</v>
      </c>
      <c r="K15749" s="79" t="str">
        <f>IFERROR(IFERROR(VLOOKUP(I15749,'DE-PARA'!B:D,3,0),VLOOKUP(I15749,'DE-PARA'!C:D,2,0)),"NÃO ENCONTRADO")</f>
        <v>Serviços</v>
      </c>
      <c r="L15749" s="56" t="str">
        <f>VLOOKUP(K15749,'Base -Receita-Despesa'!$B:$AS,1,FALSE)</f>
        <v>Serviços</v>
      </c>
    </row>
    <row r="15750" spans="1:12" x14ac:dyDescent="0.3">
      <c r="A15750" s="286" t="str">
        <f t="shared" si="492"/>
        <v>2020</v>
      </c>
      <c r="B15750" s="205" t="s">
        <v>679</v>
      </c>
      <c r="C15750" s="205" t="s">
        <v>680</v>
      </c>
      <c r="D15750" s="72" t="str">
        <f t="shared" si="493"/>
        <v>fev/2020</v>
      </c>
      <c r="E15750" s="206">
        <v>43873</v>
      </c>
      <c r="F15750" s="205">
        <v>204</v>
      </c>
      <c r="G15750" s="205" t="s">
        <v>284</v>
      </c>
      <c r="H15750" s="207" t="s">
        <v>2330</v>
      </c>
      <c r="I15750" s="207" t="s">
        <v>147</v>
      </c>
      <c r="J15750" s="208">
        <v>-3257.16</v>
      </c>
      <c r="K15750" s="79" t="str">
        <f>IFERROR(IFERROR(VLOOKUP(I15750,'DE-PARA'!B:D,3,0),VLOOKUP(I15750,'DE-PARA'!C:D,2,0)),"NÃO ENCONTRADO")</f>
        <v>Serviços</v>
      </c>
      <c r="L15750" s="56" t="str">
        <f>VLOOKUP(K15750,'Base -Receita-Despesa'!$B:$AS,1,FALSE)</f>
        <v>Serviços</v>
      </c>
    </row>
    <row r="15751" spans="1:12" x14ac:dyDescent="0.3">
      <c r="A15751" s="286" t="str">
        <f t="shared" si="492"/>
        <v>2020</v>
      </c>
      <c r="B15751" s="205" t="s">
        <v>679</v>
      </c>
      <c r="C15751" s="205" t="s">
        <v>680</v>
      </c>
      <c r="D15751" s="72" t="str">
        <f t="shared" si="493"/>
        <v>fev/2020</v>
      </c>
      <c r="E15751" s="206">
        <v>43873</v>
      </c>
      <c r="F15751" s="205">
        <v>210</v>
      </c>
      <c r="G15751" s="205" t="s">
        <v>284</v>
      </c>
      <c r="H15751" s="207" t="s">
        <v>2330</v>
      </c>
      <c r="I15751" s="207" t="s">
        <v>150</v>
      </c>
      <c r="J15751" s="208">
        <v>-14566.64</v>
      </c>
      <c r="K15751" s="79" t="str">
        <f>IFERROR(IFERROR(VLOOKUP(I15751,'DE-PARA'!B:D,3,0),VLOOKUP(I15751,'DE-PARA'!C:D,2,0)),"NÃO ENCONTRADO")</f>
        <v>Serviços</v>
      </c>
      <c r="L15751" s="56" t="str">
        <f>VLOOKUP(K15751,'Base -Receita-Despesa'!$B:$AS,1,FALSE)</f>
        <v>Serviços</v>
      </c>
    </row>
    <row r="15752" spans="1:12" x14ac:dyDescent="0.3">
      <c r="A15752" s="286" t="str">
        <f t="shared" si="492"/>
        <v>2020</v>
      </c>
      <c r="B15752" s="205" t="s">
        <v>679</v>
      </c>
      <c r="C15752" s="205" t="s">
        <v>680</v>
      </c>
      <c r="D15752" s="72" t="str">
        <f t="shared" si="493"/>
        <v>fev/2020</v>
      </c>
      <c r="E15752" s="206">
        <v>43873</v>
      </c>
      <c r="F15752" s="205">
        <v>2934</v>
      </c>
      <c r="G15752" s="205" t="s">
        <v>284</v>
      </c>
      <c r="H15752" s="207" t="s">
        <v>2688</v>
      </c>
      <c r="I15752" s="207" t="s">
        <v>167</v>
      </c>
      <c r="J15752" s="207">
        <v>-495</v>
      </c>
      <c r="K15752" s="79" t="str">
        <f>IFERROR(IFERROR(VLOOKUP(I15752,'DE-PARA'!B:D,3,0),VLOOKUP(I15752,'DE-PARA'!C:D,2,0)),"NÃO ENCONTRADO")</f>
        <v>Materiais</v>
      </c>
      <c r="L15752" s="56" t="str">
        <f>VLOOKUP(K15752,'Base -Receita-Despesa'!$B:$AS,1,FALSE)</f>
        <v>Materiais</v>
      </c>
    </row>
    <row r="15753" spans="1:12" x14ac:dyDescent="0.3">
      <c r="A15753" s="286" t="str">
        <f t="shared" si="492"/>
        <v>2020</v>
      </c>
      <c r="B15753" s="205" t="s">
        <v>679</v>
      </c>
      <c r="C15753" s="205" t="s">
        <v>680</v>
      </c>
      <c r="D15753" s="72" t="str">
        <f t="shared" si="493"/>
        <v>fev/2020</v>
      </c>
      <c r="E15753" s="206">
        <v>43873</v>
      </c>
      <c r="F15753" s="205" t="s">
        <v>2677</v>
      </c>
      <c r="G15753" s="205" t="s">
        <v>284</v>
      </c>
      <c r="H15753" s="207" t="s">
        <v>2678</v>
      </c>
      <c r="I15753" s="207" t="s">
        <v>145</v>
      </c>
      <c r="J15753" s="208">
        <v>-10176.84</v>
      </c>
      <c r="K15753" s="79" t="str">
        <f>IFERROR(IFERROR(VLOOKUP(I15753,'DE-PARA'!B:D,3,0),VLOOKUP(I15753,'DE-PARA'!C:D,2,0)),"NÃO ENCONTRADO")</f>
        <v>Pessoal</v>
      </c>
      <c r="L15753" s="56" t="str">
        <f>VLOOKUP(K15753,'Base -Receita-Despesa'!$B:$AS,1,FALSE)</f>
        <v>Pessoal</v>
      </c>
    </row>
    <row r="15754" spans="1:12" x14ac:dyDescent="0.3">
      <c r="A15754" s="286" t="str">
        <f t="shared" si="492"/>
        <v>2020</v>
      </c>
      <c r="B15754" s="205" t="s">
        <v>679</v>
      </c>
      <c r="C15754" s="205" t="s">
        <v>680</v>
      </c>
      <c r="D15754" s="72" t="str">
        <f t="shared" si="493"/>
        <v>fev/2020</v>
      </c>
      <c r="E15754" s="206">
        <v>43873</v>
      </c>
      <c r="F15754" s="205" t="s">
        <v>2677</v>
      </c>
      <c r="G15754" s="205" t="s">
        <v>284</v>
      </c>
      <c r="H15754" s="207" t="s">
        <v>2678</v>
      </c>
      <c r="I15754" s="207" t="s">
        <v>145</v>
      </c>
      <c r="J15754" s="208">
        <v>-11677.5</v>
      </c>
      <c r="K15754" s="79" t="str">
        <f>IFERROR(IFERROR(VLOOKUP(I15754,'DE-PARA'!B:D,3,0),VLOOKUP(I15754,'DE-PARA'!C:D,2,0)),"NÃO ENCONTRADO")</f>
        <v>Pessoal</v>
      </c>
      <c r="L15754" s="56" t="str">
        <f>VLOOKUP(K15754,'Base -Receita-Despesa'!$B:$AS,1,FALSE)</f>
        <v>Pessoal</v>
      </c>
    </row>
    <row r="15755" spans="1:12" x14ac:dyDescent="0.3">
      <c r="A15755" s="286" t="str">
        <f t="shared" si="492"/>
        <v>2020</v>
      </c>
      <c r="B15755" s="205" t="s">
        <v>679</v>
      </c>
      <c r="C15755" s="205" t="s">
        <v>680</v>
      </c>
      <c r="D15755" s="72" t="str">
        <f t="shared" si="493"/>
        <v>fev/2020</v>
      </c>
      <c r="E15755" s="206">
        <v>43873</v>
      </c>
      <c r="F15755" s="205">
        <v>201939705</v>
      </c>
      <c r="G15755" s="205" t="s">
        <v>284</v>
      </c>
      <c r="H15755" s="207" t="s">
        <v>2689</v>
      </c>
      <c r="I15755" s="207" t="s">
        <v>118</v>
      </c>
      <c r="J15755" s="207">
        <v>-448.91</v>
      </c>
      <c r="K15755" s="79" t="str">
        <f>IFERROR(IFERROR(VLOOKUP(I15755,'DE-PARA'!B:D,3,0),VLOOKUP(I15755,'DE-PARA'!C:D,2,0)),"NÃO ENCONTRADO")</f>
        <v>Serviços</v>
      </c>
      <c r="L15755" s="56" t="str">
        <f>VLOOKUP(K15755,'Base -Receita-Despesa'!$B:$AS,1,FALSE)</f>
        <v>Serviços</v>
      </c>
    </row>
    <row r="15756" spans="1:12" x14ac:dyDescent="0.3">
      <c r="A15756" s="286" t="str">
        <f t="shared" si="492"/>
        <v>2020</v>
      </c>
      <c r="B15756" s="205" t="s">
        <v>679</v>
      </c>
      <c r="C15756" s="205" t="s">
        <v>680</v>
      </c>
      <c r="D15756" s="72" t="str">
        <f t="shared" si="493"/>
        <v>fev/2020</v>
      </c>
      <c r="E15756" s="206">
        <v>43873</v>
      </c>
      <c r="F15756" s="205">
        <v>201935514</v>
      </c>
      <c r="G15756" s="205" t="s">
        <v>284</v>
      </c>
      <c r="H15756" s="207" t="s">
        <v>2689</v>
      </c>
      <c r="I15756" s="207" t="s">
        <v>118</v>
      </c>
      <c r="J15756" s="207">
        <v>-448.91</v>
      </c>
      <c r="K15756" s="79" t="str">
        <f>IFERROR(IFERROR(VLOOKUP(I15756,'DE-PARA'!B:D,3,0),VLOOKUP(I15756,'DE-PARA'!C:D,2,0)),"NÃO ENCONTRADO")</f>
        <v>Serviços</v>
      </c>
      <c r="L15756" s="56" t="str">
        <f>VLOOKUP(K15756,'Base -Receita-Despesa'!$B:$AS,1,FALSE)</f>
        <v>Serviços</v>
      </c>
    </row>
    <row r="15757" spans="1:12" x14ac:dyDescent="0.3">
      <c r="A15757" s="286" t="str">
        <f t="shared" si="492"/>
        <v>2020</v>
      </c>
      <c r="B15757" s="205" t="s">
        <v>679</v>
      </c>
      <c r="C15757" s="205" t="s">
        <v>680</v>
      </c>
      <c r="D15757" s="72" t="str">
        <f t="shared" si="493"/>
        <v>fev/2020</v>
      </c>
      <c r="E15757" s="206">
        <v>43873</v>
      </c>
      <c r="F15757" s="205">
        <v>7430</v>
      </c>
      <c r="G15757" s="205" t="s">
        <v>284</v>
      </c>
      <c r="H15757" s="207" t="s">
        <v>2354</v>
      </c>
      <c r="I15757" s="207" t="s">
        <v>135</v>
      </c>
      <c r="J15757" s="208">
        <v>-3180</v>
      </c>
      <c r="K15757" s="79" t="str">
        <f>IFERROR(IFERROR(VLOOKUP(I15757,'DE-PARA'!B:D,3,0),VLOOKUP(I15757,'DE-PARA'!C:D,2,0)),"NÃO ENCONTRADO")</f>
        <v>Concessionárias (água, luz e telefone)</v>
      </c>
      <c r="L15757" s="56" t="str">
        <f>VLOOKUP(K15757,'Base -Receita-Despesa'!$B:$AS,1,FALSE)</f>
        <v>Concessionárias (água, luz e telefone)</v>
      </c>
    </row>
    <row r="15758" spans="1:12" x14ac:dyDescent="0.3">
      <c r="A15758" s="286" t="str">
        <f t="shared" si="492"/>
        <v>2020</v>
      </c>
      <c r="B15758" s="205" t="s">
        <v>679</v>
      </c>
      <c r="C15758" s="205" t="s">
        <v>680</v>
      </c>
      <c r="D15758" s="72" t="str">
        <f t="shared" si="493"/>
        <v>fev/2020</v>
      </c>
      <c r="E15758" s="206">
        <v>43873</v>
      </c>
      <c r="F15758" s="205">
        <v>7080</v>
      </c>
      <c r="G15758" s="205" t="s">
        <v>284</v>
      </c>
      <c r="H15758" s="207" t="s">
        <v>2354</v>
      </c>
      <c r="I15758" s="207" t="s">
        <v>135</v>
      </c>
      <c r="J15758" s="208">
        <v>-3180</v>
      </c>
      <c r="K15758" s="79" t="str">
        <f>IFERROR(IFERROR(VLOOKUP(I15758,'DE-PARA'!B:D,3,0),VLOOKUP(I15758,'DE-PARA'!C:D,2,0)),"NÃO ENCONTRADO")</f>
        <v>Concessionárias (água, luz e telefone)</v>
      </c>
      <c r="L15758" s="56" t="str">
        <f>VLOOKUP(K15758,'Base -Receita-Despesa'!$B:$AS,1,FALSE)</f>
        <v>Concessionárias (água, luz e telefone)</v>
      </c>
    </row>
    <row r="15759" spans="1:12" x14ac:dyDescent="0.3">
      <c r="A15759" s="286" t="str">
        <f t="shared" si="492"/>
        <v>2020</v>
      </c>
      <c r="B15759" s="205" t="s">
        <v>679</v>
      </c>
      <c r="C15759" s="205" t="s">
        <v>680</v>
      </c>
      <c r="D15759" s="72" t="str">
        <f t="shared" si="493"/>
        <v>fev/2020</v>
      </c>
      <c r="E15759" s="206">
        <v>43873</v>
      </c>
      <c r="F15759" s="205">
        <v>6044</v>
      </c>
      <c r="G15759" s="205" t="s">
        <v>284</v>
      </c>
      <c r="H15759" s="207" t="s">
        <v>1196</v>
      </c>
      <c r="I15759" s="207" t="s">
        <v>238</v>
      </c>
      <c r="J15759" s="208">
        <v>-1276.9000000000001</v>
      </c>
      <c r="K15759" s="79" t="str">
        <f>IFERROR(IFERROR(VLOOKUP(I15759,'DE-PARA'!B:D,3,0),VLOOKUP(I15759,'DE-PARA'!C:D,2,0)),"NÃO ENCONTRADO")</f>
        <v>Materiais</v>
      </c>
      <c r="L15759" s="56" t="str">
        <f>VLOOKUP(K15759,'Base -Receita-Despesa'!$B:$AS,1,FALSE)</f>
        <v>Materiais</v>
      </c>
    </row>
    <row r="15760" spans="1:12" x14ac:dyDescent="0.3">
      <c r="A15760" s="286" t="str">
        <f t="shared" si="492"/>
        <v>2020</v>
      </c>
      <c r="B15760" s="205" t="s">
        <v>679</v>
      </c>
      <c r="C15760" s="205" t="s">
        <v>680</v>
      </c>
      <c r="D15760" s="72" t="str">
        <f t="shared" si="493"/>
        <v>fev/2020</v>
      </c>
      <c r="E15760" s="206">
        <v>43873</v>
      </c>
      <c r="F15760" s="205">
        <v>32992</v>
      </c>
      <c r="G15760" s="205" t="s">
        <v>284</v>
      </c>
      <c r="H15760" s="207" t="s">
        <v>1593</v>
      </c>
      <c r="I15760" s="207" t="s">
        <v>238</v>
      </c>
      <c r="J15760" s="207">
        <v>-347.9</v>
      </c>
      <c r="K15760" s="79" t="str">
        <f>IFERROR(IFERROR(VLOOKUP(I15760,'DE-PARA'!B:D,3,0),VLOOKUP(I15760,'DE-PARA'!C:D,2,0)),"NÃO ENCONTRADO")</f>
        <v>Materiais</v>
      </c>
      <c r="L15760" s="56" t="str">
        <f>VLOOKUP(K15760,'Base -Receita-Despesa'!$B:$AS,1,FALSE)</f>
        <v>Materiais</v>
      </c>
    </row>
    <row r="15761" spans="1:12" x14ac:dyDescent="0.3">
      <c r="A15761" s="286" t="str">
        <f t="shared" si="492"/>
        <v>2020</v>
      </c>
      <c r="B15761" s="205" t="s">
        <v>679</v>
      </c>
      <c r="C15761" s="205" t="s">
        <v>680</v>
      </c>
      <c r="D15761" s="72" t="str">
        <f t="shared" si="493"/>
        <v>fev/2020</v>
      </c>
      <c r="E15761" s="206">
        <v>43873</v>
      </c>
      <c r="F15761" s="205">
        <v>32841</v>
      </c>
      <c r="G15761" s="205" t="s">
        <v>284</v>
      </c>
      <c r="H15761" s="207" t="s">
        <v>1593</v>
      </c>
      <c r="I15761" s="207" t="s">
        <v>238</v>
      </c>
      <c r="J15761" s="208">
        <v>-2407.77</v>
      </c>
      <c r="K15761" s="79" t="str">
        <f>IFERROR(IFERROR(VLOOKUP(I15761,'DE-PARA'!B:D,3,0),VLOOKUP(I15761,'DE-PARA'!C:D,2,0)),"NÃO ENCONTRADO")</f>
        <v>Materiais</v>
      </c>
      <c r="L15761" s="56" t="str">
        <f>VLOOKUP(K15761,'Base -Receita-Despesa'!$B:$AS,1,FALSE)</f>
        <v>Materiais</v>
      </c>
    </row>
    <row r="15762" spans="1:12" x14ac:dyDescent="0.3">
      <c r="A15762" s="286" t="str">
        <f t="shared" si="492"/>
        <v>2020</v>
      </c>
      <c r="B15762" s="205" t="s">
        <v>679</v>
      </c>
      <c r="C15762" s="205" t="s">
        <v>680</v>
      </c>
      <c r="D15762" s="72" t="str">
        <f t="shared" si="493"/>
        <v>fev/2020</v>
      </c>
      <c r="E15762" s="206">
        <v>43873</v>
      </c>
      <c r="F15762" s="205">
        <v>32845</v>
      </c>
      <c r="G15762" s="205" t="s">
        <v>284</v>
      </c>
      <c r="H15762" s="207" t="s">
        <v>1593</v>
      </c>
      <c r="I15762" s="207" t="s">
        <v>238</v>
      </c>
      <c r="J15762" s="208">
        <v>-1207.26</v>
      </c>
      <c r="K15762" s="79" t="str">
        <f>IFERROR(IFERROR(VLOOKUP(I15762,'DE-PARA'!B:D,3,0),VLOOKUP(I15762,'DE-PARA'!C:D,2,0)),"NÃO ENCONTRADO")</f>
        <v>Materiais</v>
      </c>
      <c r="L15762" s="56" t="str">
        <f>VLOOKUP(K15762,'Base -Receita-Despesa'!$B:$AS,1,FALSE)</f>
        <v>Materiais</v>
      </c>
    </row>
    <row r="15763" spans="1:12" x14ac:dyDescent="0.3">
      <c r="A15763" s="286" t="str">
        <f t="shared" si="492"/>
        <v>2020</v>
      </c>
      <c r="B15763" s="205" t="s">
        <v>679</v>
      </c>
      <c r="C15763" s="205" t="s">
        <v>680</v>
      </c>
      <c r="D15763" s="72" t="str">
        <f t="shared" si="493"/>
        <v>fev/2020</v>
      </c>
      <c r="E15763" s="206">
        <v>43873</v>
      </c>
      <c r="F15763" s="205">
        <v>32757</v>
      </c>
      <c r="G15763" s="205" t="s">
        <v>284</v>
      </c>
      <c r="H15763" s="207" t="s">
        <v>1593</v>
      </c>
      <c r="I15763" s="207" t="s">
        <v>238</v>
      </c>
      <c r="J15763" s="208">
        <v>-2412</v>
      </c>
      <c r="K15763" s="79" t="str">
        <f>IFERROR(IFERROR(VLOOKUP(I15763,'DE-PARA'!B:D,3,0),VLOOKUP(I15763,'DE-PARA'!C:D,2,0)),"NÃO ENCONTRADO")</f>
        <v>Materiais</v>
      </c>
      <c r="L15763" s="56" t="str">
        <f>VLOOKUP(K15763,'Base -Receita-Despesa'!$B:$AS,1,FALSE)</f>
        <v>Materiais</v>
      </c>
    </row>
    <row r="15764" spans="1:12" x14ac:dyDescent="0.3">
      <c r="A15764" s="286" t="str">
        <f t="shared" si="492"/>
        <v>2020</v>
      </c>
      <c r="B15764" s="205" t="s">
        <v>679</v>
      </c>
      <c r="C15764" s="205" t="s">
        <v>680</v>
      </c>
      <c r="D15764" s="72" t="str">
        <f t="shared" si="493"/>
        <v>fev/2020</v>
      </c>
      <c r="E15764" s="206">
        <v>43873</v>
      </c>
      <c r="F15764" s="205">
        <v>31909</v>
      </c>
      <c r="G15764" s="205" t="s">
        <v>284</v>
      </c>
      <c r="H15764" s="207" t="s">
        <v>1593</v>
      </c>
      <c r="I15764" s="207" t="s">
        <v>238</v>
      </c>
      <c r="J15764" s="208">
        <v>-4310</v>
      </c>
      <c r="K15764" s="79" t="str">
        <f>IFERROR(IFERROR(VLOOKUP(I15764,'DE-PARA'!B:D,3,0),VLOOKUP(I15764,'DE-PARA'!C:D,2,0)),"NÃO ENCONTRADO")</f>
        <v>Materiais</v>
      </c>
      <c r="L15764" s="56" t="str">
        <f>VLOOKUP(K15764,'Base -Receita-Despesa'!$B:$AS,1,FALSE)</f>
        <v>Materiais</v>
      </c>
    </row>
    <row r="15765" spans="1:12" x14ac:dyDescent="0.3">
      <c r="A15765" s="286" t="str">
        <f t="shared" si="492"/>
        <v>2020</v>
      </c>
      <c r="B15765" s="205" t="s">
        <v>679</v>
      </c>
      <c r="C15765" s="205" t="s">
        <v>680</v>
      </c>
      <c r="D15765" s="72" t="str">
        <f t="shared" si="493"/>
        <v>fev/2020</v>
      </c>
      <c r="E15765" s="206">
        <v>43873</v>
      </c>
      <c r="F15765" s="205">
        <v>31760</v>
      </c>
      <c r="G15765" s="205" t="s">
        <v>284</v>
      </c>
      <c r="H15765" s="207" t="s">
        <v>1593</v>
      </c>
      <c r="I15765" s="207" t="s">
        <v>238</v>
      </c>
      <c r="J15765" s="208">
        <v>-2349.8000000000002</v>
      </c>
      <c r="K15765" s="79" t="str">
        <f>IFERROR(IFERROR(VLOOKUP(I15765,'DE-PARA'!B:D,3,0),VLOOKUP(I15765,'DE-PARA'!C:D,2,0)),"NÃO ENCONTRADO")</f>
        <v>Materiais</v>
      </c>
      <c r="L15765" s="56" t="str">
        <f>VLOOKUP(K15765,'Base -Receita-Despesa'!$B:$AS,1,FALSE)</f>
        <v>Materiais</v>
      </c>
    </row>
    <row r="15766" spans="1:12" x14ac:dyDescent="0.3">
      <c r="A15766" s="286" t="str">
        <f t="shared" si="492"/>
        <v>2020</v>
      </c>
      <c r="B15766" s="205" t="s">
        <v>679</v>
      </c>
      <c r="C15766" s="205" t="s">
        <v>680</v>
      </c>
      <c r="D15766" s="72" t="str">
        <f t="shared" si="493"/>
        <v>fev/2020</v>
      </c>
      <c r="E15766" s="206">
        <v>43873</v>
      </c>
      <c r="F15766" s="205">
        <v>31742</v>
      </c>
      <c r="G15766" s="205" t="s">
        <v>284</v>
      </c>
      <c r="H15766" s="207" t="s">
        <v>1593</v>
      </c>
      <c r="I15766" s="207" t="s">
        <v>238</v>
      </c>
      <c r="J15766" s="207">
        <v>-853.6</v>
      </c>
      <c r="K15766" s="79" t="str">
        <f>IFERROR(IFERROR(VLOOKUP(I15766,'DE-PARA'!B:D,3,0),VLOOKUP(I15766,'DE-PARA'!C:D,2,0)),"NÃO ENCONTRADO")</f>
        <v>Materiais</v>
      </c>
      <c r="L15766" s="56" t="str">
        <f>VLOOKUP(K15766,'Base -Receita-Despesa'!$B:$AS,1,FALSE)</f>
        <v>Materiais</v>
      </c>
    </row>
    <row r="15767" spans="1:12" x14ac:dyDescent="0.3">
      <c r="A15767" s="286" t="str">
        <f t="shared" si="492"/>
        <v>2020</v>
      </c>
      <c r="B15767" s="205" t="s">
        <v>679</v>
      </c>
      <c r="C15767" s="205" t="s">
        <v>680</v>
      </c>
      <c r="D15767" s="72" t="str">
        <f t="shared" si="493"/>
        <v>fev/2020</v>
      </c>
      <c r="E15767" s="206">
        <v>43873</v>
      </c>
      <c r="F15767" s="205">
        <v>30680</v>
      </c>
      <c r="G15767" s="205" t="s">
        <v>284</v>
      </c>
      <c r="H15767" s="207" t="s">
        <v>1593</v>
      </c>
      <c r="I15767" s="207" t="s">
        <v>238</v>
      </c>
      <c r="J15767" s="208">
        <v>-1248.96</v>
      </c>
      <c r="K15767" s="79" t="str">
        <f>IFERROR(IFERROR(VLOOKUP(I15767,'DE-PARA'!B:D,3,0),VLOOKUP(I15767,'DE-PARA'!C:D,2,0)),"NÃO ENCONTRADO")</f>
        <v>Materiais</v>
      </c>
      <c r="L15767" s="56" t="str">
        <f>VLOOKUP(K15767,'Base -Receita-Despesa'!$B:$AS,1,FALSE)</f>
        <v>Materiais</v>
      </c>
    </row>
    <row r="15768" spans="1:12" x14ac:dyDescent="0.3">
      <c r="A15768" s="286" t="str">
        <f t="shared" si="492"/>
        <v>2020</v>
      </c>
      <c r="B15768" s="205" t="s">
        <v>679</v>
      </c>
      <c r="C15768" s="205" t="s">
        <v>680</v>
      </c>
      <c r="D15768" s="72" t="str">
        <f t="shared" si="493"/>
        <v>fev/2020</v>
      </c>
      <c r="E15768" s="206">
        <v>43873</v>
      </c>
      <c r="F15768" s="205">
        <v>30683</v>
      </c>
      <c r="G15768" s="205" t="s">
        <v>284</v>
      </c>
      <c r="H15768" s="207" t="s">
        <v>1593</v>
      </c>
      <c r="I15768" s="207" t="s">
        <v>238</v>
      </c>
      <c r="J15768" s="208">
        <v>-2654.22</v>
      </c>
      <c r="K15768" s="79" t="str">
        <f>IFERROR(IFERROR(VLOOKUP(I15768,'DE-PARA'!B:D,3,0),VLOOKUP(I15768,'DE-PARA'!C:D,2,0)),"NÃO ENCONTRADO")</f>
        <v>Materiais</v>
      </c>
      <c r="L15768" s="56" t="str">
        <f>VLOOKUP(K15768,'Base -Receita-Despesa'!$B:$AS,1,FALSE)</f>
        <v>Materiais</v>
      </c>
    </row>
    <row r="15769" spans="1:12" x14ac:dyDescent="0.3">
      <c r="A15769" s="286" t="str">
        <f t="shared" si="492"/>
        <v>2020</v>
      </c>
      <c r="B15769" s="205" t="s">
        <v>679</v>
      </c>
      <c r="C15769" s="205" t="s">
        <v>680</v>
      </c>
      <c r="D15769" s="72" t="str">
        <f t="shared" si="493"/>
        <v>fev/2020</v>
      </c>
      <c r="E15769" s="206">
        <v>43873</v>
      </c>
      <c r="F15769" s="205">
        <v>29648</v>
      </c>
      <c r="G15769" s="205" t="s">
        <v>284</v>
      </c>
      <c r="H15769" s="207" t="s">
        <v>1593</v>
      </c>
      <c r="I15769" s="207" t="s">
        <v>238</v>
      </c>
      <c r="J15769" s="208">
        <v>-3676.75</v>
      </c>
      <c r="K15769" s="79" t="str">
        <f>IFERROR(IFERROR(VLOOKUP(I15769,'DE-PARA'!B:D,3,0),VLOOKUP(I15769,'DE-PARA'!C:D,2,0)),"NÃO ENCONTRADO")</f>
        <v>Materiais</v>
      </c>
      <c r="L15769" s="56" t="str">
        <f>VLOOKUP(K15769,'Base -Receita-Despesa'!$B:$AS,1,FALSE)</f>
        <v>Materiais</v>
      </c>
    </row>
    <row r="15770" spans="1:12" x14ac:dyDescent="0.3">
      <c r="A15770" s="286" t="str">
        <f t="shared" si="492"/>
        <v>2020</v>
      </c>
      <c r="B15770" s="205" t="s">
        <v>679</v>
      </c>
      <c r="C15770" s="205" t="s">
        <v>680</v>
      </c>
      <c r="D15770" s="72" t="str">
        <f t="shared" si="493"/>
        <v>fev/2020</v>
      </c>
      <c r="E15770" s="206">
        <v>43873</v>
      </c>
      <c r="F15770" s="205">
        <v>29649</v>
      </c>
      <c r="G15770" s="205" t="s">
        <v>284</v>
      </c>
      <c r="H15770" s="207" t="s">
        <v>1593</v>
      </c>
      <c r="I15770" s="207" t="s">
        <v>238</v>
      </c>
      <c r="J15770" s="208">
        <v>-1702.56</v>
      </c>
      <c r="K15770" s="79" t="str">
        <f>IFERROR(IFERROR(VLOOKUP(I15770,'DE-PARA'!B:D,3,0),VLOOKUP(I15770,'DE-PARA'!C:D,2,0)),"NÃO ENCONTRADO")</f>
        <v>Materiais</v>
      </c>
      <c r="L15770" s="56" t="str">
        <f>VLOOKUP(K15770,'Base -Receita-Despesa'!$B:$AS,1,FALSE)</f>
        <v>Materiais</v>
      </c>
    </row>
    <row r="15771" spans="1:12" x14ac:dyDescent="0.3">
      <c r="A15771" s="286" t="str">
        <f t="shared" si="492"/>
        <v>2020</v>
      </c>
      <c r="B15771" s="205" t="s">
        <v>679</v>
      </c>
      <c r="C15771" s="205" t="s">
        <v>680</v>
      </c>
      <c r="D15771" s="72" t="str">
        <f t="shared" si="493"/>
        <v>fev/2020</v>
      </c>
      <c r="E15771" s="206">
        <v>43873</v>
      </c>
      <c r="F15771" s="205">
        <v>70949</v>
      </c>
      <c r="G15771" s="205" t="s">
        <v>284</v>
      </c>
      <c r="H15771" s="207" t="s">
        <v>1749</v>
      </c>
      <c r="I15771" s="207" t="s">
        <v>238</v>
      </c>
      <c r="J15771" s="208">
        <v>-2595.5</v>
      </c>
      <c r="K15771" s="79" t="str">
        <f>IFERROR(IFERROR(VLOOKUP(I15771,'DE-PARA'!B:D,3,0),VLOOKUP(I15771,'DE-PARA'!C:D,2,0)),"NÃO ENCONTRADO")</f>
        <v>Materiais</v>
      </c>
      <c r="L15771" s="56" t="str">
        <f>VLOOKUP(K15771,'Base -Receita-Despesa'!$B:$AS,1,FALSE)</f>
        <v>Materiais</v>
      </c>
    </row>
    <row r="15772" spans="1:12" x14ac:dyDescent="0.3">
      <c r="A15772" s="286" t="str">
        <f t="shared" si="492"/>
        <v>2020</v>
      </c>
      <c r="B15772" s="205" t="s">
        <v>679</v>
      </c>
      <c r="C15772" s="205" t="s">
        <v>680</v>
      </c>
      <c r="D15772" s="72" t="str">
        <f t="shared" si="493"/>
        <v>fev/2020</v>
      </c>
      <c r="E15772" s="206">
        <v>43873</v>
      </c>
      <c r="F15772" s="205">
        <v>65033</v>
      </c>
      <c r="G15772" s="205" t="s">
        <v>284</v>
      </c>
      <c r="H15772" s="207" t="s">
        <v>1749</v>
      </c>
      <c r="I15772" s="207" t="s">
        <v>238</v>
      </c>
      <c r="J15772" s="208">
        <v>-4875.95</v>
      </c>
      <c r="K15772" s="79" t="str">
        <f>IFERROR(IFERROR(VLOOKUP(I15772,'DE-PARA'!B:D,3,0),VLOOKUP(I15772,'DE-PARA'!C:D,2,0)),"NÃO ENCONTRADO")</f>
        <v>Materiais</v>
      </c>
      <c r="L15772" s="56" t="str">
        <f>VLOOKUP(K15772,'Base -Receita-Despesa'!$B:$AS,1,FALSE)</f>
        <v>Materiais</v>
      </c>
    </row>
    <row r="15773" spans="1:12" x14ac:dyDescent="0.3">
      <c r="A15773" s="286" t="str">
        <f t="shared" si="492"/>
        <v>2020</v>
      </c>
      <c r="B15773" s="205" t="s">
        <v>679</v>
      </c>
      <c r="C15773" s="205" t="s">
        <v>680</v>
      </c>
      <c r="D15773" s="72" t="str">
        <f t="shared" si="493"/>
        <v>fev/2020</v>
      </c>
      <c r="E15773" s="206">
        <v>43873</v>
      </c>
      <c r="F15773" s="205">
        <v>1425</v>
      </c>
      <c r="G15773" s="205" t="s">
        <v>314</v>
      </c>
      <c r="H15773" s="207" t="s">
        <v>1899</v>
      </c>
      <c r="I15773" s="207" t="s">
        <v>249</v>
      </c>
      <c r="J15773" s="208">
        <v>-3690.55</v>
      </c>
      <c r="K15773" s="79" t="str">
        <f>IFERROR(IFERROR(VLOOKUP(I15773,'DE-PARA'!B:D,3,0),VLOOKUP(I15773,'DE-PARA'!C:D,2,0)),"NÃO ENCONTRADO")</f>
        <v>Materiais</v>
      </c>
      <c r="L15773" s="56" t="str">
        <f>VLOOKUP(K15773,'Base -Receita-Despesa'!$B:$AS,1,FALSE)</f>
        <v>Materiais</v>
      </c>
    </row>
    <row r="15774" spans="1:12" x14ac:dyDescent="0.3">
      <c r="A15774" s="286" t="str">
        <f t="shared" si="492"/>
        <v>2020</v>
      </c>
      <c r="B15774" s="205" t="s">
        <v>679</v>
      </c>
      <c r="C15774" s="205" t="s">
        <v>680</v>
      </c>
      <c r="D15774" s="72" t="str">
        <f t="shared" si="493"/>
        <v>fev/2020</v>
      </c>
      <c r="E15774" s="206">
        <v>43873</v>
      </c>
      <c r="F15774" s="205">
        <v>1425</v>
      </c>
      <c r="G15774" s="205" t="s">
        <v>310</v>
      </c>
      <c r="H15774" s="207" t="s">
        <v>1899</v>
      </c>
      <c r="I15774" s="207" t="s">
        <v>249</v>
      </c>
      <c r="J15774" s="208">
        <v>-3690.55</v>
      </c>
      <c r="K15774" s="79" t="str">
        <f>IFERROR(IFERROR(VLOOKUP(I15774,'DE-PARA'!B:D,3,0),VLOOKUP(I15774,'DE-PARA'!C:D,2,0)),"NÃO ENCONTRADO")</f>
        <v>Materiais</v>
      </c>
      <c r="L15774" s="56" t="str">
        <f>VLOOKUP(K15774,'Base -Receita-Despesa'!$B:$AS,1,FALSE)</f>
        <v>Materiais</v>
      </c>
    </row>
    <row r="15775" spans="1:12" x14ac:dyDescent="0.3">
      <c r="A15775" s="286" t="str">
        <f t="shared" si="492"/>
        <v>2020</v>
      </c>
      <c r="B15775" s="205" t="s">
        <v>679</v>
      </c>
      <c r="C15775" s="205" t="s">
        <v>680</v>
      </c>
      <c r="D15775" s="72" t="str">
        <f t="shared" si="493"/>
        <v>fev/2020</v>
      </c>
      <c r="E15775" s="206">
        <v>43873</v>
      </c>
      <c r="F15775" s="205">
        <v>875</v>
      </c>
      <c r="G15775" s="205" t="s">
        <v>284</v>
      </c>
      <c r="H15775" s="207" t="s">
        <v>2614</v>
      </c>
      <c r="I15775" s="207" t="s">
        <v>163</v>
      </c>
      <c r="J15775" s="208">
        <v>-6300</v>
      </c>
      <c r="K15775" s="79" t="str">
        <f>IFERROR(IFERROR(VLOOKUP(I15775,'DE-PARA'!B:D,3,0),VLOOKUP(I15775,'DE-PARA'!C:D,2,0)),"NÃO ENCONTRADO")</f>
        <v>Serviços</v>
      </c>
      <c r="L15775" s="56" t="str">
        <f>VLOOKUP(K15775,'Base -Receita-Despesa'!$B:$AS,1,FALSE)</f>
        <v>Serviços</v>
      </c>
    </row>
    <row r="15776" spans="1:12" x14ac:dyDescent="0.3">
      <c r="A15776" s="286" t="str">
        <f t="shared" si="492"/>
        <v>2020</v>
      </c>
      <c r="B15776" s="205" t="s">
        <v>679</v>
      </c>
      <c r="C15776" s="205" t="s">
        <v>680</v>
      </c>
      <c r="D15776" s="72" t="str">
        <f t="shared" si="493"/>
        <v>fev/2020</v>
      </c>
      <c r="E15776" s="206">
        <v>43873</v>
      </c>
      <c r="F15776" s="205">
        <v>3391</v>
      </c>
      <c r="G15776" s="205" t="s">
        <v>284</v>
      </c>
      <c r="H15776" s="207" t="s">
        <v>2682</v>
      </c>
      <c r="I15776" s="207" t="s">
        <v>237</v>
      </c>
      <c r="J15776" s="208">
        <v>-19960.89</v>
      </c>
      <c r="K15776" s="79" t="str">
        <f>IFERROR(IFERROR(VLOOKUP(I15776,'DE-PARA'!B:D,3,0),VLOOKUP(I15776,'DE-PARA'!C:D,2,0)),"NÃO ENCONTRADO")</f>
        <v>Materiais</v>
      </c>
      <c r="L15776" s="56" t="str">
        <f>VLOOKUP(K15776,'Base -Receita-Despesa'!$B:$AS,1,FALSE)</f>
        <v>Materiais</v>
      </c>
    </row>
    <row r="15777" spans="1:12" x14ac:dyDescent="0.3">
      <c r="A15777" s="286" t="str">
        <f t="shared" si="492"/>
        <v>2020</v>
      </c>
      <c r="B15777" s="205" t="s">
        <v>679</v>
      </c>
      <c r="C15777" s="205" t="s">
        <v>680</v>
      </c>
      <c r="D15777" s="72" t="str">
        <f t="shared" si="493"/>
        <v>fev/2020</v>
      </c>
      <c r="E15777" s="206">
        <v>43873</v>
      </c>
      <c r="F15777" s="205">
        <v>8890</v>
      </c>
      <c r="G15777" s="205" t="s">
        <v>284</v>
      </c>
      <c r="H15777" s="207" t="s">
        <v>1900</v>
      </c>
      <c r="I15777" s="207" t="s">
        <v>244</v>
      </c>
      <c r="J15777" s="208">
        <v>-1329.6</v>
      </c>
      <c r="K15777" s="79" t="str">
        <f>IFERROR(IFERROR(VLOOKUP(I15777,'DE-PARA'!B:D,3,0),VLOOKUP(I15777,'DE-PARA'!C:D,2,0)),"NÃO ENCONTRADO")</f>
        <v>Materiais</v>
      </c>
      <c r="L15777" s="56" t="str">
        <f>VLOOKUP(K15777,'Base -Receita-Despesa'!$B:$AS,1,FALSE)</f>
        <v>Materiais</v>
      </c>
    </row>
    <row r="15778" spans="1:12" x14ac:dyDescent="0.3">
      <c r="A15778" s="286" t="str">
        <f t="shared" si="492"/>
        <v>2020</v>
      </c>
      <c r="B15778" s="205" t="s">
        <v>679</v>
      </c>
      <c r="C15778" s="205" t="s">
        <v>680</v>
      </c>
      <c r="D15778" s="72" t="str">
        <f t="shared" si="493"/>
        <v>fev/2020</v>
      </c>
      <c r="E15778" s="206">
        <v>43873</v>
      </c>
      <c r="F15778" s="205">
        <v>8890</v>
      </c>
      <c r="G15778" s="205" t="s">
        <v>284</v>
      </c>
      <c r="H15778" s="207" t="s">
        <v>1900</v>
      </c>
      <c r="I15778" s="207" t="s">
        <v>189</v>
      </c>
      <c r="J15778" s="207">
        <v>-60.49</v>
      </c>
      <c r="K15778" s="79" t="str">
        <f>IFERROR(IFERROR(VLOOKUP(I15778,'DE-PARA'!B:D,3,0),VLOOKUP(I15778,'DE-PARA'!C:D,2,0)),"NÃO ENCONTRADO")</f>
        <v>Outras Saídas</v>
      </c>
      <c r="L15778" s="56" t="str">
        <f>VLOOKUP(K15778,'Base -Receita-Despesa'!$B:$AS,1,FALSE)</f>
        <v>Outras Saídas</v>
      </c>
    </row>
    <row r="15779" spans="1:12" x14ac:dyDescent="0.3">
      <c r="A15779" s="286" t="str">
        <f t="shared" si="492"/>
        <v>2020</v>
      </c>
      <c r="B15779" s="205" t="s">
        <v>679</v>
      </c>
      <c r="C15779" s="205" t="s">
        <v>680</v>
      </c>
      <c r="D15779" s="72" t="str">
        <f t="shared" si="493"/>
        <v>fev/2020</v>
      </c>
      <c r="E15779" s="206">
        <v>43873</v>
      </c>
      <c r="F15779" s="205">
        <v>8825</v>
      </c>
      <c r="G15779" s="205" t="s">
        <v>284</v>
      </c>
      <c r="H15779" s="207" t="s">
        <v>1900</v>
      </c>
      <c r="I15779" s="207" t="s">
        <v>244</v>
      </c>
      <c r="J15779" s="208">
        <v>-1063.7</v>
      </c>
      <c r="K15779" s="79" t="str">
        <f>IFERROR(IFERROR(VLOOKUP(I15779,'DE-PARA'!B:D,3,0),VLOOKUP(I15779,'DE-PARA'!C:D,2,0)),"NÃO ENCONTRADO")</f>
        <v>Materiais</v>
      </c>
      <c r="L15779" s="56" t="str">
        <f>VLOOKUP(K15779,'Base -Receita-Despesa'!$B:$AS,1,FALSE)</f>
        <v>Materiais</v>
      </c>
    </row>
    <row r="15780" spans="1:12" x14ac:dyDescent="0.3">
      <c r="A15780" s="286" t="str">
        <f t="shared" si="492"/>
        <v>2020</v>
      </c>
      <c r="B15780" s="205" t="s">
        <v>679</v>
      </c>
      <c r="C15780" s="205" t="s">
        <v>680</v>
      </c>
      <c r="D15780" s="72" t="str">
        <f t="shared" si="493"/>
        <v>fev/2020</v>
      </c>
      <c r="E15780" s="206">
        <v>43873</v>
      </c>
      <c r="F15780" s="205">
        <v>8825</v>
      </c>
      <c r="G15780" s="205" t="s">
        <v>284</v>
      </c>
      <c r="H15780" s="207" t="s">
        <v>1900</v>
      </c>
      <c r="I15780" s="207" t="s">
        <v>189</v>
      </c>
      <c r="J15780" s="207">
        <v>-48.39</v>
      </c>
      <c r="K15780" s="79" t="str">
        <f>IFERROR(IFERROR(VLOOKUP(I15780,'DE-PARA'!B:D,3,0),VLOOKUP(I15780,'DE-PARA'!C:D,2,0)),"NÃO ENCONTRADO")</f>
        <v>Outras Saídas</v>
      </c>
      <c r="L15780" s="56" t="str">
        <f>VLOOKUP(K15780,'Base -Receita-Despesa'!$B:$AS,1,FALSE)</f>
        <v>Outras Saídas</v>
      </c>
    </row>
    <row r="15781" spans="1:12" x14ac:dyDescent="0.3">
      <c r="A15781" s="286" t="str">
        <f t="shared" si="492"/>
        <v>2020</v>
      </c>
      <c r="B15781" s="205" t="s">
        <v>679</v>
      </c>
      <c r="C15781" s="205" t="s">
        <v>680</v>
      </c>
      <c r="D15781" s="72" t="str">
        <f t="shared" si="493"/>
        <v>fev/2020</v>
      </c>
      <c r="E15781" s="206">
        <v>43873</v>
      </c>
      <c r="F15781" s="205">
        <v>187134</v>
      </c>
      <c r="G15781" s="205" t="s">
        <v>284</v>
      </c>
      <c r="H15781" s="207" t="s">
        <v>1024</v>
      </c>
      <c r="I15781" s="207" t="s">
        <v>240</v>
      </c>
      <c r="J15781" s="208">
        <v>-1859.92</v>
      </c>
      <c r="K15781" s="79" t="str">
        <f>IFERROR(IFERROR(VLOOKUP(I15781,'DE-PARA'!B:D,3,0),VLOOKUP(I15781,'DE-PARA'!C:D,2,0)),"NÃO ENCONTRADO")</f>
        <v>Materiais</v>
      </c>
      <c r="L15781" s="56" t="str">
        <f>VLOOKUP(K15781,'Base -Receita-Despesa'!$B:$AS,1,FALSE)</f>
        <v>Materiais</v>
      </c>
    </row>
    <row r="15782" spans="1:12" x14ac:dyDescent="0.3">
      <c r="A15782" s="286" t="str">
        <f t="shared" si="492"/>
        <v>2020</v>
      </c>
      <c r="B15782" s="205" t="s">
        <v>679</v>
      </c>
      <c r="C15782" s="205" t="s">
        <v>680</v>
      </c>
      <c r="D15782" s="72" t="str">
        <f t="shared" si="493"/>
        <v>fev/2020</v>
      </c>
      <c r="E15782" s="206">
        <v>43873</v>
      </c>
      <c r="F15782" s="205">
        <v>187136</v>
      </c>
      <c r="G15782" s="205" t="s">
        <v>284</v>
      </c>
      <c r="H15782" s="207" t="s">
        <v>1024</v>
      </c>
      <c r="I15782" s="207" t="s">
        <v>240</v>
      </c>
      <c r="J15782" s="208">
        <v>-2126.79</v>
      </c>
      <c r="K15782" s="79" t="str">
        <f>IFERROR(IFERROR(VLOOKUP(I15782,'DE-PARA'!B:D,3,0),VLOOKUP(I15782,'DE-PARA'!C:D,2,0)),"NÃO ENCONTRADO")</f>
        <v>Materiais</v>
      </c>
      <c r="L15782" s="56" t="str">
        <f>VLOOKUP(K15782,'Base -Receita-Despesa'!$B:$AS,1,FALSE)</f>
        <v>Materiais</v>
      </c>
    </row>
    <row r="15783" spans="1:12" x14ac:dyDescent="0.3">
      <c r="A15783" s="286" t="str">
        <f t="shared" si="492"/>
        <v>2020</v>
      </c>
      <c r="B15783" s="205" t="s">
        <v>679</v>
      </c>
      <c r="C15783" s="205" t="s">
        <v>680</v>
      </c>
      <c r="D15783" s="72" t="str">
        <f t="shared" si="493"/>
        <v>fev/2020</v>
      </c>
      <c r="E15783" s="206">
        <v>43873</v>
      </c>
      <c r="F15783" s="205">
        <v>185518</v>
      </c>
      <c r="G15783" s="205" t="s">
        <v>284</v>
      </c>
      <c r="H15783" s="207" t="s">
        <v>1024</v>
      </c>
      <c r="I15783" s="207" t="s">
        <v>240</v>
      </c>
      <c r="J15783" s="207">
        <v>-774.3</v>
      </c>
      <c r="K15783" s="79" t="str">
        <f>IFERROR(IFERROR(VLOOKUP(I15783,'DE-PARA'!B:D,3,0),VLOOKUP(I15783,'DE-PARA'!C:D,2,0)),"NÃO ENCONTRADO")</f>
        <v>Materiais</v>
      </c>
      <c r="L15783" s="56" t="str">
        <f>VLOOKUP(K15783,'Base -Receita-Despesa'!$B:$AS,1,FALSE)</f>
        <v>Materiais</v>
      </c>
    </row>
    <row r="15784" spans="1:12" x14ac:dyDescent="0.3">
      <c r="A15784" s="286" t="str">
        <f t="shared" si="492"/>
        <v>2020</v>
      </c>
      <c r="B15784" s="205" t="s">
        <v>679</v>
      </c>
      <c r="C15784" s="205" t="s">
        <v>680</v>
      </c>
      <c r="D15784" s="72" t="str">
        <f t="shared" si="493"/>
        <v>fev/2020</v>
      </c>
      <c r="E15784" s="206">
        <v>43873</v>
      </c>
      <c r="F15784" s="205">
        <v>185518</v>
      </c>
      <c r="G15784" s="205" t="s">
        <v>284</v>
      </c>
      <c r="H15784" s="207" t="s">
        <v>1024</v>
      </c>
      <c r="I15784" s="207" t="s">
        <v>240</v>
      </c>
      <c r="J15784" s="207">
        <v>-774.3</v>
      </c>
      <c r="K15784" s="79" t="str">
        <f>IFERROR(IFERROR(VLOOKUP(I15784,'DE-PARA'!B:D,3,0),VLOOKUP(I15784,'DE-PARA'!C:D,2,0)),"NÃO ENCONTRADO")</f>
        <v>Materiais</v>
      </c>
      <c r="L15784" s="56" t="str">
        <f>VLOOKUP(K15784,'Base -Receita-Despesa'!$B:$AS,1,FALSE)</f>
        <v>Materiais</v>
      </c>
    </row>
    <row r="15785" spans="1:12" x14ac:dyDescent="0.3">
      <c r="A15785" s="286" t="str">
        <f t="shared" si="492"/>
        <v>2020</v>
      </c>
      <c r="B15785" s="205" t="s">
        <v>679</v>
      </c>
      <c r="C15785" s="205" t="s">
        <v>680</v>
      </c>
      <c r="D15785" s="72" t="str">
        <f t="shared" si="493"/>
        <v>fev/2020</v>
      </c>
      <c r="E15785" s="206">
        <v>43873</v>
      </c>
      <c r="F15785" s="205">
        <v>185567</v>
      </c>
      <c r="G15785" s="205" t="s">
        <v>284</v>
      </c>
      <c r="H15785" s="207" t="s">
        <v>1024</v>
      </c>
      <c r="I15785" s="207" t="s">
        <v>240</v>
      </c>
      <c r="J15785" s="208">
        <v>-2368</v>
      </c>
      <c r="K15785" s="79" t="str">
        <f>IFERROR(IFERROR(VLOOKUP(I15785,'DE-PARA'!B:D,3,0),VLOOKUP(I15785,'DE-PARA'!C:D,2,0)),"NÃO ENCONTRADO")</f>
        <v>Materiais</v>
      </c>
      <c r="L15785" s="56" t="str">
        <f>VLOOKUP(K15785,'Base -Receita-Despesa'!$B:$AS,1,FALSE)</f>
        <v>Materiais</v>
      </c>
    </row>
    <row r="15786" spans="1:12" x14ac:dyDescent="0.3">
      <c r="A15786" s="286" t="str">
        <f t="shared" si="492"/>
        <v>2020</v>
      </c>
      <c r="B15786" s="205" t="s">
        <v>679</v>
      </c>
      <c r="C15786" s="205" t="s">
        <v>680</v>
      </c>
      <c r="D15786" s="72" t="str">
        <f t="shared" si="493"/>
        <v>fev/2020</v>
      </c>
      <c r="E15786" s="206">
        <v>43873</v>
      </c>
      <c r="F15786" s="205">
        <v>185567</v>
      </c>
      <c r="G15786" s="205" t="s">
        <v>284</v>
      </c>
      <c r="H15786" s="207" t="s">
        <v>1024</v>
      </c>
      <c r="I15786" s="207" t="s">
        <v>240</v>
      </c>
      <c r="J15786" s="208">
        <v>-2368</v>
      </c>
      <c r="K15786" s="79" t="str">
        <f>IFERROR(IFERROR(VLOOKUP(I15786,'DE-PARA'!B:D,3,0),VLOOKUP(I15786,'DE-PARA'!C:D,2,0)),"NÃO ENCONTRADO")</f>
        <v>Materiais</v>
      </c>
      <c r="L15786" s="56" t="str">
        <f>VLOOKUP(K15786,'Base -Receita-Despesa'!$B:$AS,1,FALSE)</f>
        <v>Materiais</v>
      </c>
    </row>
    <row r="15787" spans="1:12" x14ac:dyDescent="0.3">
      <c r="A15787" s="286" t="str">
        <f t="shared" si="492"/>
        <v>2020</v>
      </c>
      <c r="B15787" s="205" t="s">
        <v>679</v>
      </c>
      <c r="C15787" s="205" t="s">
        <v>680</v>
      </c>
      <c r="D15787" s="72" t="str">
        <f t="shared" si="493"/>
        <v>fev/2020</v>
      </c>
      <c r="E15787" s="206">
        <v>43873</v>
      </c>
      <c r="F15787" s="205">
        <v>98786</v>
      </c>
      <c r="G15787" s="205" t="s">
        <v>284</v>
      </c>
      <c r="H15787" s="207" t="s">
        <v>178</v>
      </c>
      <c r="I15787" s="207" t="s">
        <v>237</v>
      </c>
      <c r="J15787" s="208">
        <v>-3190</v>
      </c>
      <c r="K15787" s="79" t="str">
        <f>IFERROR(IFERROR(VLOOKUP(I15787,'DE-PARA'!B:D,3,0),VLOOKUP(I15787,'DE-PARA'!C:D,2,0)),"NÃO ENCONTRADO")</f>
        <v>Materiais</v>
      </c>
      <c r="L15787" s="56" t="str">
        <f>VLOOKUP(K15787,'Base -Receita-Despesa'!$B:$AS,1,FALSE)</f>
        <v>Materiais</v>
      </c>
    </row>
    <row r="15788" spans="1:12" x14ac:dyDescent="0.3">
      <c r="A15788" s="286" t="str">
        <f t="shared" si="492"/>
        <v>2020</v>
      </c>
      <c r="B15788" s="205" t="s">
        <v>679</v>
      </c>
      <c r="C15788" s="205" t="s">
        <v>680</v>
      </c>
      <c r="D15788" s="72" t="str">
        <f t="shared" si="493"/>
        <v>fev/2020</v>
      </c>
      <c r="E15788" s="206">
        <v>43873</v>
      </c>
      <c r="F15788" s="205">
        <v>98789</v>
      </c>
      <c r="G15788" s="205" t="s">
        <v>284</v>
      </c>
      <c r="H15788" s="207" t="s">
        <v>178</v>
      </c>
      <c r="I15788" s="207" t="s">
        <v>237</v>
      </c>
      <c r="J15788" s="208">
        <v>-3440</v>
      </c>
      <c r="K15788" s="79" t="str">
        <f>IFERROR(IFERROR(VLOOKUP(I15788,'DE-PARA'!B:D,3,0),VLOOKUP(I15788,'DE-PARA'!C:D,2,0)),"NÃO ENCONTRADO")</f>
        <v>Materiais</v>
      </c>
      <c r="L15788" s="56" t="str">
        <f>VLOOKUP(K15788,'Base -Receita-Despesa'!$B:$AS,1,FALSE)</f>
        <v>Materiais</v>
      </c>
    </row>
    <row r="15789" spans="1:12" x14ac:dyDescent="0.3">
      <c r="A15789" s="286" t="str">
        <f t="shared" si="492"/>
        <v>2020</v>
      </c>
      <c r="B15789" s="205" t="s">
        <v>679</v>
      </c>
      <c r="C15789" s="205" t="s">
        <v>680</v>
      </c>
      <c r="D15789" s="72" t="str">
        <f t="shared" si="493"/>
        <v>fev/2020</v>
      </c>
      <c r="E15789" s="206">
        <v>43873</v>
      </c>
      <c r="F15789" s="205">
        <v>96115</v>
      </c>
      <c r="G15789" s="205" t="s">
        <v>286</v>
      </c>
      <c r="H15789" s="207" t="s">
        <v>178</v>
      </c>
      <c r="I15789" s="207" t="s">
        <v>238</v>
      </c>
      <c r="J15789" s="208">
        <v>-19882.91</v>
      </c>
      <c r="K15789" s="79" t="str">
        <f>IFERROR(IFERROR(VLOOKUP(I15789,'DE-PARA'!B:D,3,0),VLOOKUP(I15789,'DE-PARA'!C:D,2,0)),"NÃO ENCONTRADO")</f>
        <v>Materiais</v>
      </c>
      <c r="L15789" s="56" t="str">
        <f>VLOOKUP(K15789,'Base -Receita-Despesa'!$B:$AS,1,FALSE)</f>
        <v>Materiais</v>
      </c>
    </row>
    <row r="15790" spans="1:12" x14ac:dyDescent="0.3">
      <c r="A15790" s="286" t="str">
        <f t="shared" si="492"/>
        <v>2020</v>
      </c>
      <c r="B15790" s="205" t="s">
        <v>679</v>
      </c>
      <c r="C15790" s="205" t="s">
        <v>680</v>
      </c>
      <c r="D15790" s="72" t="str">
        <f t="shared" si="493"/>
        <v>fev/2020</v>
      </c>
      <c r="E15790" s="206">
        <v>43873</v>
      </c>
      <c r="F15790" s="205">
        <v>98988</v>
      </c>
      <c r="G15790" s="205" t="s">
        <v>284</v>
      </c>
      <c r="H15790" s="207" t="s">
        <v>178</v>
      </c>
      <c r="I15790" s="207" t="s">
        <v>240</v>
      </c>
      <c r="J15790" s="208">
        <v>-5625</v>
      </c>
      <c r="K15790" s="79" t="str">
        <f>IFERROR(IFERROR(VLOOKUP(I15790,'DE-PARA'!B:D,3,0),VLOOKUP(I15790,'DE-PARA'!C:D,2,0)),"NÃO ENCONTRADO")</f>
        <v>Materiais</v>
      </c>
      <c r="L15790" s="56" t="str">
        <f>VLOOKUP(K15790,'Base -Receita-Despesa'!$B:$AS,1,FALSE)</f>
        <v>Materiais</v>
      </c>
    </row>
    <row r="15791" spans="1:12" x14ac:dyDescent="0.3">
      <c r="A15791" s="286" t="str">
        <f t="shared" si="492"/>
        <v>2020</v>
      </c>
      <c r="B15791" s="205" t="s">
        <v>679</v>
      </c>
      <c r="C15791" s="205" t="s">
        <v>680</v>
      </c>
      <c r="D15791" s="72" t="str">
        <f t="shared" si="493"/>
        <v>fev/2020</v>
      </c>
      <c r="E15791" s="206">
        <v>43873</v>
      </c>
      <c r="F15791" s="205">
        <v>99635</v>
      </c>
      <c r="G15791" s="205" t="s">
        <v>284</v>
      </c>
      <c r="H15791" s="207" t="s">
        <v>178</v>
      </c>
      <c r="I15791" s="207" t="s">
        <v>237</v>
      </c>
      <c r="J15791" s="208">
        <v>-1630</v>
      </c>
      <c r="K15791" s="79" t="str">
        <f>IFERROR(IFERROR(VLOOKUP(I15791,'DE-PARA'!B:D,3,0),VLOOKUP(I15791,'DE-PARA'!C:D,2,0)),"NÃO ENCONTRADO")</f>
        <v>Materiais</v>
      </c>
      <c r="L15791" s="56" t="str">
        <f>VLOOKUP(K15791,'Base -Receita-Despesa'!$B:$AS,1,FALSE)</f>
        <v>Materiais</v>
      </c>
    </row>
    <row r="15792" spans="1:12" x14ac:dyDescent="0.3">
      <c r="A15792" s="286" t="str">
        <f t="shared" si="492"/>
        <v>2020</v>
      </c>
      <c r="B15792" s="205" t="s">
        <v>679</v>
      </c>
      <c r="C15792" s="205" t="s">
        <v>680</v>
      </c>
      <c r="D15792" s="72" t="str">
        <f t="shared" si="493"/>
        <v>fev/2020</v>
      </c>
      <c r="E15792" s="206">
        <v>43873</v>
      </c>
      <c r="F15792" s="205">
        <v>82502</v>
      </c>
      <c r="G15792" s="205" t="s">
        <v>284</v>
      </c>
      <c r="H15792" s="207" t="s">
        <v>285</v>
      </c>
      <c r="I15792" s="207" t="s">
        <v>241</v>
      </c>
      <c r="J15792" s="207">
        <v>-199.25</v>
      </c>
      <c r="K15792" s="79" t="str">
        <f>IFERROR(IFERROR(VLOOKUP(I15792,'DE-PARA'!B:D,3,0),VLOOKUP(I15792,'DE-PARA'!C:D,2,0)),"NÃO ENCONTRADO")</f>
        <v>Materiais</v>
      </c>
      <c r="L15792" s="56" t="str">
        <f>VLOOKUP(K15792,'Base -Receita-Despesa'!$B:$AS,1,FALSE)</f>
        <v>Materiais</v>
      </c>
    </row>
    <row r="15793" spans="1:12" x14ac:dyDescent="0.3">
      <c r="A15793" s="286" t="str">
        <f t="shared" si="492"/>
        <v>2020</v>
      </c>
      <c r="B15793" s="205" t="s">
        <v>679</v>
      </c>
      <c r="C15793" s="205" t="s">
        <v>680</v>
      </c>
      <c r="D15793" s="72" t="str">
        <f t="shared" si="493"/>
        <v>fev/2020</v>
      </c>
      <c r="E15793" s="206">
        <v>43873</v>
      </c>
      <c r="F15793" s="205">
        <v>1175</v>
      </c>
      <c r="G15793" s="205" t="s">
        <v>284</v>
      </c>
      <c r="H15793" s="207" t="s">
        <v>285</v>
      </c>
      <c r="I15793" s="207" t="s">
        <v>241</v>
      </c>
      <c r="J15793" s="208">
        <v>-5877.97</v>
      </c>
      <c r="K15793" s="79" t="str">
        <f>IFERROR(IFERROR(VLOOKUP(I15793,'DE-PARA'!B:D,3,0),VLOOKUP(I15793,'DE-PARA'!C:D,2,0)),"NÃO ENCONTRADO")</f>
        <v>Materiais</v>
      </c>
      <c r="L15793" s="56" t="str">
        <f>VLOOKUP(K15793,'Base -Receita-Despesa'!$B:$AS,1,FALSE)</f>
        <v>Materiais</v>
      </c>
    </row>
    <row r="15794" spans="1:12" x14ac:dyDescent="0.3">
      <c r="A15794" s="286" t="str">
        <f t="shared" si="492"/>
        <v>2020</v>
      </c>
      <c r="B15794" s="205" t="s">
        <v>679</v>
      </c>
      <c r="C15794" s="205" t="s">
        <v>680</v>
      </c>
      <c r="D15794" s="72" t="str">
        <f t="shared" si="493"/>
        <v>fev/2020</v>
      </c>
      <c r="E15794" s="206">
        <v>43873</v>
      </c>
      <c r="F15794" s="205">
        <v>3578</v>
      </c>
      <c r="G15794" s="205" t="s">
        <v>284</v>
      </c>
      <c r="H15794" s="207" t="s">
        <v>285</v>
      </c>
      <c r="I15794" s="207" t="s">
        <v>241</v>
      </c>
      <c r="J15794" s="207">
        <v>-518.04999999999995</v>
      </c>
      <c r="K15794" s="79" t="str">
        <f>IFERROR(IFERROR(VLOOKUP(I15794,'DE-PARA'!B:D,3,0),VLOOKUP(I15794,'DE-PARA'!C:D,2,0)),"NÃO ENCONTRADO")</f>
        <v>Materiais</v>
      </c>
      <c r="L15794" s="56" t="str">
        <f>VLOOKUP(K15794,'Base -Receita-Despesa'!$B:$AS,1,FALSE)</f>
        <v>Materiais</v>
      </c>
    </row>
    <row r="15795" spans="1:12" x14ac:dyDescent="0.3">
      <c r="A15795" s="286" t="str">
        <f t="shared" si="492"/>
        <v>2020</v>
      </c>
      <c r="B15795" s="205" t="s">
        <v>679</v>
      </c>
      <c r="C15795" s="205" t="s">
        <v>680</v>
      </c>
      <c r="D15795" s="72" t="str">
        <f t="shared" si="493"/>
        <v>fev/2020</v>
      </c>
      <c r="E15795" s="206">
        <v>43873</v>
      </c>
      <c r="F15795" s="205">
        <v>1192</v>
      </c>
      <c r="G15795" s="205" t="s">
        <v>284</v>
      </c>
      <c r="H15795" s="207" t="s">
        <v>285</v>
      </c>
      <c r="I15795" s="207" t="s">
        <v>241</v>
      </c>
      <c r="J15795" s="208">
        <v>-4942.63</v>
      </c>
      <c r="K15795" s="79" t="str">
        <f>IFERROR(IFERROR(VLOOKUP(I15795,'DE-PARA'!B:D,3,0),VLOOKUP(I15795,'DE-PARA'!C:D,2,0)),"NÃO ENCONTRADO")</f>
        <v>Materiais</v>
      </c>
      <c r="L15795" s="56" t="str">
        <f>VLOOKUP(K15795,'Base -Receita-Despesa'!$B:$AS,1,FALSE)</f>
        <v>Materiais</v>
      </c>
    </row>
    <row r="15796" spans="1:12" x14ac:dyDescent="0.3">
      <c r="A15796" s="286" t="str">
        <f t="shared" si="492"/>
        <v>2020</v>
      </c>
      <c r="B15796" s="205" t="s">
        <v>679</v>
      </c>
      <c r="C15796" s="205" t="s">
        <v>680</v>
      </c>
      <c r="D15796" s="72" t="str">
        <f t="shared" si="493"/>
        <v>fev/2020</v>
      </c>
      <c r="E15796" s="206">
        <v>43873</v>
      </c>
      <c r="F15796" s="205">
        <v>82350</v>
      </c>
      <c r="G15796" s="205" t="s">
        <v>284</v>
      </c>
      <c r="H15796" s="207" t="s">
        <v>285</v>
      </c>
      <c r="I15796" s="207" t="s">
        <v>241</v>
      </c>
      <c r="J15796" s="207">
        <v>-398.5</v>
      </c>
      <c r="K15796" s="79" t="str">
        <f>IFERROR(IFERROR(VLOOKUP(I15796,'DE-PARA'!B:D,3,0),VLOOKUP(I15796,'DE-PARA'!C:D,2,0)),"NÃO ENCONTRADO")</f>
        <v>Materiais</v>
      </c>
      <c r="L15796" s="56" t="str">
        <f>VLOOKUP(K15796,'Base -Receita-Despesa'!$B:$AS,1,FALSE)</f>
        <v>Materiais</v>
      </c>
    </row>
    <row r="15797" spans="1:12" x14ac:dyDescent="0.3">
      <c r="A15797" s="286" t="str">
        <f t="shared" si="492"/>
        <v>2020</v>
      </c>
      <c r="B15797" s="205" t="s">
        <v>679</v>
      </c>
      <c r="C15797" s="205" t="s">
        <v>680</v>
      </c>
      <c r="D15797" s="72" t="str">
        <f t="shared" si="493"/>
        <v>fev/2020</v>
      </c>
      <c r="E15797" s="206">
        <v>43873</v>
      </c>
      <c r="F15797" s="205">
        <v>40607</v>
      </c>
      <c r="G15797" s="205" t="s">
        <v>284</v>
      </c>
      <c r="H15797" s="207" t="s">
        <v>285</v>
      </c>
      <c r="I15797" s="207" t="s">
        <v>241</v>
      </c>
      <c r="J15797" s="208">
        <v>-2721</v>
      </c>
      <c r="K15797" s="79" t="str">
        <f>IFERROR(IFERROR(VLOOKUP(I15797,'DE-PARA'!B:D,3,0),VLOOKUP(I15797,'DE-PARA'!C:D,2,0)),"NÃO ENCONTRADO")</f>
        <v>Materiais</v>
      </c>
      <c r="L15797" s="56" t="str">
        <f>VLOOKUP(K15797,'Base -Receita-Despesa'!$B:$AS,1,FALSE)</f>
        <v>Materiais</v>
      </c>
    </row>
    <row r="15798" spans="1:12" x14ac:dyDescent="0.3">
      <c r="A15798" s="286" t="str">
        <f t="shared" si="492"/>
        <v>2020</v>
      </c>
      <c r="B15798" s="205" t="s">
        <v>679</v>
      </c>
      <c r="C15798" s="205" t="s">
        <v>680</v>
      </c>
      <c r="D15798" s="72" t="str">
        <f t="shared" si="493"/>
        <v>fev/2020</v>
      </c>
      <c r="E15798" s="206">
        <v>43873</v>
      </c>
      <c r="F15798" s="205">
        <v>3167</v>
      </c>
      <c r="G15798" s="205" t="s">
        <v>284</v>
      </c>
      <c r="H15798" s="207" t="s">
        <v>285</v>
      </c>
      <c r="I15798" s="207" t="s">
        <v>241</v>
      </c>
      <c r="J15798" s="208">
        <v>-1299.8599999999999</v>
      </c>
      <c r="K15798" s="79" t="str">
        <f>IFERROR(IFERROR(VLOOKUP(I15798,'DE-PARA'!B:D,3,0),VLOOKUP(I15798,'DE-PARA'!C:D,2,0)),"NÃO ENCONTRADO")</f>
        <v>Materiais</v>
      </c>
      <c r="L15798" s="56" t="str">
        <f>VLOOKUP(K15798,'Base -Receita-Despesa'!$B:$AS,1,FALSE)</f>
        <v>Materiais</v>
      </c>
    </row>
    <row r="15799" spans="1:12" x14ac:dyDescent="0.3">
      <c r="A15799" s="286" t="str">
        <f t="shared" ref="A15799:A15862" si="494">IF(K15799="NÃO ENCONTRADO",0,RIGHT(D15799,4))</f>
        <v>2020</v>
      </c>
      <c r="B15799" s="205" t="s">
        <v>679</v>
      </c>
      <c r="C15799" s="205" t="s">
        <v>680</v>
      </c>
      <c r="D15799" s="72" t="str">
        <f t="shared" si="493"/>
        <v>fev/2020</v>
      </c>
      <c r="E15799" s="206">
        <v>43873</v>
      </c>
      <c r="F15799" s="205">
        <v>705</v>
      </c>
      <c r="G15799" s="205" t="s">
        <v>284</v>
      </c>
      <c r="H15799" s="207" t="s">
        <v>285</v>
      </c>
      <c r="I15799" s="207" t="s">
        <v>241</v>
      </c>
      <c r="J15799" s="208">
        <v>-6157</v>
      </c>
      <c r="K15799" s="79" t="str">
        <f>IFERROR(IFERROR(VLOOKUP(I15799,'DE-PARA'!B:D,3,0),VLOOKUP(I15799,'DE-PARA'!C:D,2,0)),"NÃO ENCONTRADO")</f>
        <v>Materiais</v>
      </c>
      <c r="L15799" s="56" t="str">
        <f>VLOOKUP(K15799,'Base -Receita-Despesa'!$B:$AS,1,FALSE)</f>
        <v>Materiais</v>
      </c>
    </row>
    <row r="15800" spans="1:12" x14ac:dyDescent="0.3">
      <c r="A15800" s="286" t="str">
        <f t="shared" si="494"/>
        <v>2020</v>
      </c>
      <c r="B15800" s="205" t="s">
        <v>679</v>
      </c>
      <c r="C15800" s="205" t="s">
        <v>680</v>
      </c>
      <c r="D15800" s="72" t="str">
        <f t="shared" si="493"/>
        <v>fev/2020</v>
      </c>
      <c r="E15800" s="206">
        <v>43873</v>
      </c>
      <c r="F15800" s="205">
        <v>82805</v>
      </c>
      <c r="G15800" s="205" t="s">
        <v>284</v>
      </c>
      <c r="H15800" s="207" t="s">
        <v>285</v>
      </c>
      <c r="I15800" s="207" t="s">
        <v>241</v>
      </c>
      <c r="J15800" s="207">
        <v>-398.5</v>
      </c>
      <c r="K15800" s="79" t="str">
        <f>IFERROR(IFERROR(VLOOKUP(I15800,'DE-PARA'!B:D,3,0),VLOOKUP(I15800,'DE-PARA'!C:D,2,0)),"NÃO ENCONTRADO")</f>
        <v>Materiais</v>
      </c>
      <c r="L15800" s="56" t="str">
        <f>VLOOKUP(K15800,'Base -Receita-Despesa'!$B:$AS,1,FALSE)</f>
        <v>Materiais</v>
      </c>
    </row>
    <row r="15801" spans="1:12" x14ac:dyDescent="0.3">
      <c r="A15801" s="286" t="str">
        <f t="shared" si="494"/>
        <v>2020</v>
      </c>
      <c r="B15801" s="205" t="s">
        <v>679</v>
      </c>
      <c r="C15801" s="205" t="s">
        <v>680</v>
      </c>
      <c r="D15801" s="72" t="str">
        <f t="shared" si="493"/>
        <v>fev/2020</v>
      </c>
      <c r="E15801" s="206">
        <v>43873</v>
      </c>
      <c r="F15801" s="205">
        <v>1164595</v>
      </c>
      <c r="G15801" s="205" t="s">
        <v>284</v>
      </c>
      <c r="H15801" s="207" t="s">
        <v>385</v>
      </c>
      <c r="I15801" s="207" t="s">
        <v>238</v>
      </c>
      <c r="J15801" s="208">
        <v>-7918.39</v>
      </c>
      <c r="K15801" s="79" t="str">
        <f>IFERROR(IFERROR(VLOOKUP(I15801,'DE-PARA'!B:D,3,0),VLOOKUP(I15801,'DE-PARA'!C:D,2,0)),"NÃO ENCONTRADO")</f>
        <v>Materiais</v>
      </c>
      <c r="L15801" s="56" t="str">
        <f>VLOOKUP(K15801,'Base -Receita-Despesa'!$B:$AS,1,FALSE)</f>
        <v>Materiais</v>
      </c>
    </row>
    <row r="15802" spans="1:12" x14ac:dyDescent="0.3">
      <c r="A15802" s="286" t="str">
        <f t="shared" si="494"/>
        <v>2020</v>
      </c>
      <c r="B15802" s="205" t="s">
        <v>679</v>
      </c>
      <c r="C15802" s="205" t="s">
        <v>680</v>
      </c>
      <c r="D15802" s="72" t="str">
        <f t="shared" si="493"/>
        <v>fev/2020</v>
      </c>
      <c r="E15802" s="206">
        <v>43873</v>
      </c>
      <c r="F15802" s="205">
        <v>66728</v>
      </c>
      <c r="G15802" s="205" t="s">
        <v>284</v>
      </c>
      <c r="H15802" s="207" t="s">
        <v>2690</v>
      </c>
      <c r="I15802" s="207" t="s">
        <v>134</v>
      </c>
      <c r="J15802" s="208">
        <v>-8719.19</v>
      </c>
      <c r="K15802" s="79" t="str">
        <f>IFERROR(IFERROR(VLOOKUP(I15802,'DE-PARA'!B:D,3,0),VLOOKUP(I15802,'DE-PARA'!C:D,2,0)),"NÃO ENCONTRADO")</f>
        <v>Serviços</v>
      </c>
      <c r="L15802" s="56" t="str">
        <f>VLOOKUP(K15802,'Base -Receita-Despesa'!$B:$AS,1,FALSE)</f>
        <v>Serviços</v>
      </c>
    </row>
    <row r="15803" spans="1:12" x14ac:dyDescent="0.3">
      <c r="A15803" s="286" t="str">
        <f t="shared" si="494"/>
        <v>2020</v>
      </c>
      <c r="B15803" s="205" t="s">
        <v>679</v>
      </c>
      <c r="C15803" s="205" t="s">
        <v>680</v>
      </c>
      <c r="D15803" s="72" t="str">
        <f t="shared" si="493"/>
        <v>fev/2020</v>
      </c>
      <c r="E15803" s="206">
        <v>43873</v>
      </c>
      <c r="F15803" s="205">
        <v>67605</v>
      </c>
      <c r="G15803" s="205" t="s">
        <v>284</v>
      </c>
      <c r="H15803" s="207" t="s">
        <v>2690</v>
      </c>
      <c r="I15803" s="207" t="s">
        <v>134</v>
      </c>
      <c r="J15803" s="208">
        <v>-8719.19</v>
      </c>
      <c r="K15803" s="79" t="str">
        <f>IFERROR(IFERROR(VLOOKUP(I15803,'DE-PARA'!B:D,3,0),VLOOKUP(I15803,'DE-PARA'!C:D,2,0)),"NÃO ENCONTRADO")</f>
        <v>Serviços</v>
      </c>
      <c r="L15803" s="56" t="str">
        <f>VLOOKUP(K15803,'Base -Receita-Despesa'!$B:$AS,1,FALSE)</f>
        <v>Serviços</v>
      </c>
    </row>
    <row r="15804" spans="1:12" x14ac:dyDescent="0.3">
      <c r="A15804" s="286" t="str">
        <f t="shared" si="494"/>
        <v>2020</v>
      </c>
      <c r="B15804" s="205" t="s">
        <v>679</v>
      </c>
      <c r="C15804" s="205" t="s">
        <v>680</v>
      </c>
      <c r="D15804" s="72" t="str">
        <f t="shared" si="493"/>
        <v>fev/2020</v>
      </c>
      <c r="E15804" s="206">
        <v>43873</v>
      </c>
      <c r="F15804" s="205">
        <v>18821</v>
      </c>
      <c r="G15804" s="205" t="s">
        <v>284</v>
      </c>
      <c r="H15804" s="207" t="s">
        <v>343</v>
      </c>
      <c r="I15804" s="207" t="s">
        <v>238</v>
      </c>
      <c r="J15804" s="207">
        <v>-498</v>
      </c>
      <c r="K15804" s="79" t="str">
        <f>IFERROR(IFERROR(VLOOKUP(I15804,'DE-PARA'!B:D,3,0),VLOOKUP(I15804,'DE-PARA'!C:D,2,0)),"NÃO ENCONTRADO")</f>
        <v>Materiais</v>
      </c>
      <c r="L15804" s="56" t="str">
        <f>VLOOKUP(K15804,'Base -Receita-Despesa'!$B:$AS,1,FALSE)</f>
        <v>Materiais</v>
      </c>
    </row>
    <row r="15805" spans="1:12" x14ac:dyDescent="0.3">
      <c r="A15805" s="286" t="str">
        <f t="shared" si="494"/>
        <v>2020</v>
      </c>
      <c r="B15805" s="205" t="s">
        <v>679</v>
      </c>
      <c r="C15805" s="205" t="s">
        <v>680</v>
      </c>
      <c r="D15805" s="72" t="str">
        <f t="shared" si="493"/>
        <v>fev/2020</v>
      </c>
      <c r="E15805" s="206">
        <v>43873</v>
      </c>
      <c r="F15805" s="205">
        <v>18754</v>
      </c>
      <c r="G15805" s="205" t="s">
        <v>284</v>
      </c>
      <c r="H15805" s="207" t="s">
        <v>343</v>
      </c>
      <c r="I15805" s="207" t="s">
        <v>238</v>
      </c>
      <c r="J15805" s="208">
        <v>-5347.5</v>
      </c>
      <c r="K15805" s="79" t="str">
        <f>IFERROR(IFERROR(VLOOKUP(I15805,'DE-PARA'!B:D,3,0),VLOOKUP(I15805,'DE-PARA'!C:D,2,0)),"NÃO ENCONTRADO")</f>
        <v>Materiais</v>
      </c>
      <c r="L15805" s="56" t="str">
        <f>VLOOKUP(K15805,'Base -Receita-Despesa'!$B:$AS,1,FALSE)</f>
        <v>Materiais</v>
      </c>
    </row>
    <row r="15806" spans="1:12" x14ac:dyDescent="0.3">
      <c r="A15806" s="286" t="str">
        <f t="shared" si="494"/>
        <v>2020</v>
      </c>
      <c r="B15806" s="205" t="s">
        <v>679</v>
      </c>
      <c r="C15806" s="205" t="s">
        <v>680</v>
      </c>
      <c r="D15806" s="72" t="str">
        <f t="shared" si="493"/>
        <v>fev/2020</v>
      </c>
      <c r="E15806" s="206">
        <v>43873</v>
      </c>
      <c r="F15806" s="205">
        <v>18822</v>
      </c>
      <c r="G15806" s="205" t="s">
        <v>284</v>
      </c>
      <c r="H15806" s="207" t="s">
        <v>343</v>
      </c>
      <c r="I15806" s="207" t="s">
        <v>237</v>
      </c>
      <c r="J15806" s="207">
        <v>-605.4</v>
      </c>
      <c r="K15806" s="79" t="str">
        <f>IFERROR(IFERROR(VLOOKUP(I15806,'DE-PARA'!B:D,3,0),VLOOKUP(I15806,'DE-PARA'!C:D,2,0)),"NÃO ENCONTRADO")</f>
        <v>Materiais</v>
      </c>
      <c r="L15806" s="56" t="str">
        <f>VLOOKUP(K15806,'Base -Receita-Despesa'!$B:$AS,1,FALSE)</f>
        <v>Materiais</v>
      </c>
    </row>
    <row r="15807" spans="1:12" x14ac:dyDescent="0.3">
      <c r="A15807" s="286" t="str">
        <f t="shared" si="494"/>
        <v>2020</v>
      </c>
      <c r="B15807" s="205" t="s">
        <v>679</v>
      </c>
      <c r="C15807" s="205" t="s">
        <v>680</v>
      </c>
      <c r="D15807" s="72" t="str">
        <f t="shared" si="493"/>
        <v>fev/2020</v>
      </c>
      <c r="E15807" s="206">
        <v>43873</v>
      </c>
      <c r="F15807" s="205">
        <v>18846</v>
      </c>
      <c r="G15807" s="205" t="s">
        <v>284</v>
      </c>
      <c r="H15807" s="207" t="s">
        <v>343</v>
      </c>
      <c r="I15807" s="207" t="s">
        <v>238</v>
      </c>
      <c r="J15807" s="208">
        <v>-9285.33</v>
      </c>
      <c r="K15807" s="79" t="str">
        <f>IFERROR(IFERROR(VLOOKUP(I15807,'DE-PARA'!B:D,3,0),VLOOKUP(I15807,'DE-PARA'!C:D,2,0)),"NÃO ENCONTRADO")</f>
        <v>Materiais</v>
      </c>
      <c r="L15807" s="56" t="str">
        <f>VLOOKUP(K15807,'Base -Receita-Despesa'!$B:$AS,1,FALSE)</f>
        <v>Materiais</v>
      </c>
    </row>
    <row r="15808" spans="1:12" x14ac:dyDescent="0.3">
      <c r="A15808" s="286" t="str">
        <f t="shared" si="494"/>
        <v>2020</v>
      </c>
      <c r="B15808" s="205" t="s">
        <v>679</v>
      </c>
      <c r="C15808" s="205" t="s">
        <v>680</v>
      </c>
      <c r="D15808" s="72" t="str">
        <f t="shared" si="493"/>
        <v>fev/2020</v>
      </c>
      <c r="E15808" s="206">
        <v>43873</v>
      </c>
      <c r="F15808" s="205">
        <v>18634</v>
      </c>
      <c r="G15808" s="205" t="s">
        <v>284</v>
      </c>
      <c r="H15808" s="207" t="s">
        <v>343</v>
      </c>
      <c r="I15808" s="207" t="s">
        <v>237</v>
      </c>
      <c r="J15808" s="208">
        <v>-3341.33</v>
      </c>
      <c r="K15808" s="79" t="str">
        <f>IFERROR(IFERROR(VLOOKUP(I15808,'DE-PARA'!B:D,3,0),VLOOKUP(I15808,'DE-PARA'!C:D,2,0)),"NÃO ENCONTRADO")</f>
        <v>Materiais</v>
      </c>
      <c r="L15808" s="56" t="str">
        <f>VLOOKUP(K15808,'Base -Receita-Despesa'!$B:$AS,1,FALSE)</f>
        <v>Materiais</v>
      </c>
    </row>
    <row r="15809" spans="1:12" x14ac:dyDescent="0.3">
      <c r="A15809" s="286" t="str">
        <f t="shared" si="494"/>
        <v>2020</v>
      </c>
      <c r="B15809" s="205" t="s">
        <v>679</v>
      </c>
      <c r="C15809" s="205" t="s">
        <v>680</v>
      </c>
      <c r="D15809" s="72" t="str">
        <f t="shared" si="493"/>
        <v>fev/2020</v>
      </c>
      <c r="E15809" s="206">
        <v>43873</v>
      </c>
      <c r="F15809" s="205">
        <v>18606</v>
      </c>
      <c r="G15809" s="205" t="s">
        <v>284</v>
      </c>
      <c r="H15809" s="207" t="s">
        <v>343</v>
      </c>
      <c r="I15809" s="207" t="s">
        <v>237</v>
      </c>
      <c r="J15809" s="208">
        <v>-4506.67</v>
      </c>
      <c r="K15809" s="79" t="str">
        <f>IFERROR(IFERROR(VLOOKUP(I15809,'DE-PARA'!B:D,3,0),VLOOKUP(I15809,'DE-PARA'!C:D,2,0)),"NÃO ENCONTRADO")</f>
        <v>Materiais</v>
      </c>
      <c r="L15809" s="56" t="str">
        <f>VLOOKUP(K15809,'Base -Receita-Despesa'!$B:$AS,1,FALSE)</f>
        <v>Materiais</v>
      </c>
    </row>
    <row r="15810" spans="1:12" x14ac:dyDescent="0.3">
      <c r="A15810" s="286" t="str">
        <f t="shared" si="494"/>
        <v>2020</v>
      </c>
      <c r="B15810" s="205" t="s">
        <v>679</v>
      </c>
      <c r="C15810" s="205" t="s">
        <v>680</v>
      </c>
      <c r="D15810" s="72" t="str">
        <f t="shared" si="493"/>
        <v>fev/2020</v>
      </c>
      <c r="E15810" s="206">
        <v>43873</v>
      </c>
      <c r="F15810" s="205">
        <v>18602</v>
      </c>
      <c r="G15810" s="205" t="s">
        <v>284</v>
      </c>
      <c r="H15810" s="207" t="s">
        <v>343</v>
      </c>
      <c r="I15810" s="207" t="s">
        <v>237</v>
      </c>
      <c r="J15810" s="208">
        <v>-4222.75</v>
      </c>
      <c r="K15810" s="79" t="str">
        <f>IFERROR(IFERROR(VLOOKUP(I15810,'DE-PARA'!B:D,3,0),VLOOKUP(I15810,'DE-PARA'!C:D,2,0)),"NÃO ENCONTRADO")</f>
        <v>Materiais</v>
      </c>
      <c r="L15810" s="56" t="str">
        <f>VLOOKUP(K15810,'Base -Receita-Despesa'!$B:$AS,1,FALSE)</f>
        <v>Materiais</v>
      </c>
    </row>
    <row r="15811" spans="1:12" x14ac:dyDescent="0.3">
      <c r="A15811" s="286" t="str">
        <f t="shared" si="494"/>
        <v>2020</v>
      </c>
      <c r="B15811" s="205" t="s">
        <v>679</v>
      </c>
      <c r="C15811" s="205" t="s">
        <v>680</v>
      </c>
      <c r="D15811" s="72" t="str">
        <f t="shared" si="493"/>
        <v>fev/2020</v>
      </c>
      <c r="E15811" s="206">
        <v>43873</v>
      </c>
      <c r="F15811" s="205">
        <v>17641</v>
      </c>
      <c r="G15811" s="205" t="s">
        <v>284</v>
      </c>
      <c r="H15811" s="207" t="s">
        <v>343</v>
      </c>
      <c r="I15811" s="207" t="s">
        <v>238</v>
      </c>
      <c r="J15811" s="207">
        <v>-324.75</v>
      </c>
      <c r="K15811" s="79" t="str">
        <f>IFERROR(IFERROR(VLOOKUP(I15811,'DE-PARA'!B:D,3,0),VLOOKUP(I15811,'DE-PARA'!C:D,2,0)),"NÃO ENCONTRADO")</f>
        <v>Materiais</v>
      </c>
      <c r="L15811" s="56" t="str">
        <f>VLOOKUP(K15811,'Base -Receita-Despesa'!$B:$AS,1,FALSE)</f>
        <v>Materiais</v>
      </c>
    </row>
    <row r="15812" spans="1:12" x14ac:dyDescent="0.3">
      <c r="A15812" s="286" t="str">
        <f t="shared" si="494"/>
        <v>2020</v>
      </c>
      <c r="B15812" s="205" t="s">
        <v>679</v>
      </c>
      <c r="C15812" s="205" t="s">
        <v>680</v>
      </c>
      <c r="D15812" s="72" t="str">
        <f t="shared" ref="D15812:D15875" si="495">TEXT(E15812,"mmm/aaaa")</f>
        <v>fev/2020</v>
      </c>
      <c r="E15812" s="206">
        <v>43873</v>
      </c>
      <c r="F15812" s="205">
        <v>18615</v>
      </c>
      <c r="G15812" s="205" t="s">
        <v>284</v>
      </c>
      <c r="H15812" s="207" t="s">
        <v>343</v>
      </c>
      <c r="I15812" s="207" t="s">
        <v>238</v>
      </c>
      <c r="J15812" s="208">
        <v>-1932.2</v>
      </c>
      <c r="K15812" s="79" t="str">
        <f>IFERROR(IFERROR(VLOOKUP(I15812,'DE-PARA'!B:D,3,0),VLOOKUP(I15812,'DE-PARA'!C:D,2,0)),"NÃO ENCONTRADO")</f>
        <v>Materiais</v>
      </c>
      <c r="L15812" s="56" t="str">
        <f>VLOOKUP(K15812,'Base -Receita-Despesa'!$B:$AS,1,FALSE)</f>
        <v>Materiais</v>
      </c>
    </row>
    <row r="15813" spans="1:12" x14ac:dyDescent="0.3">
      <c r="A15813" s="286" t="str">
        <f t="shared" si="494"/>
        <v>2020</v>
      </c>
      <c r="B15813" s="205" t="s">
        <v>679</v>
      </c>
      <c r="C15813" s="205" t="s">
        <v>680</v>
      </c>
      <c r="D15813" s="72" t="str">
        <f t="shared" si="495"/>
        <v>fev/2020</v>
      </c>
      <c r="E15813" s="206">
        <v>43873</v>
      </c>
      <c r="F15813" s="205">
        <v>18601</v>
      </c>
      <c r="G15813" s="205" t="s">
        <v>284</v>
      </c>
      <c r="H15813" s="207" t="s">
        <v>343</v>
      </c>
      <c r="I15813" s="207" t="s">
        <v>237</v>
      </c>
      <c r="J15813" s="208">
        <v>-1018.8</v>
      </c>
      <c r="K15813" s="79" t="str">
        <f>IFERROR(IFERROR(VLOOKUP(I15813,'DE-PARA'!B:D,3,0),VLOOKUP(I15813,'DE-PARA'!C:D,2,0)),"NÃO ENCONTRADO")</f>
        <v>Materiais</v>
      </c>
      <c r="L15813" s="56" t="str">
        <f>VLOOKUP(K15813,'Base -Receita-Despesa'!$B:$AS,1,FALSE)</f>
        <v>Materiais</v>
      </c>
    </row>
    <row r="15814" spans="1:12" x14ac:dyDescent="0.3">
      <c r="A15814" s="286" t="str">
        <f t="shared" si="494"/>
        <v>2020</v>
      </c>
      <c r="B15814" s="205" t="s">
        <v>679</v>
      </c>
      <c r="C15814" s="205" t="s">
        <v>680</v>
      </c>
      <c r="D15814" s="72" t="str">
        <f t="shared" si="495"/>
        <v>fev/2020</v>
      </c>
      <c r="E15814" s="206">
        <v>43873</v>
      </c>
      <c r="F15814" s="205">
        <v>18606</v>
      </c>
      <c r="G15814" s="205" t="s">
        <v>284</v>
      </c>
      <c r="H15814" s="207" t="s">
        <v>343</v>
      </c>
      <c r="I15814" s="207" t="s">
        <v>237</v>
      </c>
      <c r="J15814" s="208">
        <v>-4506.67</v>
      </c>
      <c r="K15814" s="79" t="str">
        <f>IFERROR(IFERROR(VLOOKUP(I15814,'DE-PARA'!B:D,3,0),VLOOKUP(I15814,'DE-PARA'!C:D,2,0)),"NÃO ENCONTRADO")</f>
        <v>Materiais</v>
      </c>
      <c r="L15814" s="56" t="str">
        <f>VLOOKUP(K15814,'Base -Receita-Despesa'!$B:$AS,1,FALSE)</f>
        <v>Materiais</v>
      </c>
    </row>
    <row r="15815" spans="1:12" x14ac:dyDescent="0.3">
      <c r="A15815" s="286" t="str">
        <f t="shared" si="494"/>
        <v>2020</v>
      </c>
      <c r="B15815" s="205" t="s">
        <v>679</v>
      </c>
      <c r="C15815" s="205" t="s">
        <v>680</v>
      </c>
      <c r="D15815" s="72" t="str">
        <f t="shared" si="495"/>
        <v>fev/2020</v>
      </c>
      <c r="E15815" s="206">
        <v>43873</v>
      </c>
      <c r="F15815" s="205">
        <v>18602</v>
      </c>
      <c r="G15815" s="205" t="s">
        <v>284</v>
      </c>
      <c r="H15815" s="207" t="s">
        <v>343</v>
      </c>
      <c r="I15815" s="207" t="s">
        <v>237</v>
      </c>
      <c r="J15815" s="208">
        <v>-4222.75</v>
      </c>
      <c r="K15815" s="79" t="str">
        <f>IFERROR(IFERROR(VLOOKUP(I15815,'DE-PARA'!B:D,3,0),VLOOKUP(I15815,'DE-PARA'!C:D,2,0)),"NÃO ENCONTRADO")</f>
        <v>Materiais</v>
      </c>
      <c r="L15815" s="56" t="str">
        <f>VLOOKUP(K15815,'Base -Receita-Despesa'!$B:$AS,1,FALSE)</f>
        <v>Materiais</v>
      </c>
    </row>
    <row r="15816" spans="1:12" x14ac:dyDescent="0.3">
      <c r="A15816" s="286" t="str">
        <f t="shared" si="494"/>
        <v>2020</v>
      </c>
      <c r="B15816" s="205" t="s">
        <v>679</v>
      </c>
      <c r="C15816" s="205" t="s">
        <v>680</v>
      </c>
      <c r="D15816" s="72" t="str">
        <f t="shared" si="495"/>
        <v>fev/2020</v>
      </c>
      <c r="E15816" s="206">
        <v>43873</v>
      </c>
      <c r="F15816" s="205">
        <v>18634</v>
      </c>
      <c r="G15816" s="205" t="s">
        <v>284</v>
      </c>
      <c r="H15816" s="207" t="s">
        <v>343</v>
      </c>
      <c r="I15816" s="207" t="s">
        <v>237</v>
      </c>
      <c r="J15816" s="208">
        <v>-3341.33</v>
      </c>
      <c r="K15816" s="79" t="str">
        <f>IFERROR(IFERROR(VLOOKUP(I15816,'DE-PARA'!B:D,3,0),VLOOKUP(I15816,'DE-PARA'!C:D,2,0)),"NÃO ENCONTRADO")</f>
        <v>Materiais</v>
      </c>
      <c r="L15816" s="56" t="str">
        <f>VLOOKUP(K15816,'Base -Receita-Despesa'!$B:$AS,1,FALSE)</f>
        <v>Materiais</v>
      </c>
    </row>
    <row r="15817" spans="1:12" x14ac:dyDescent="0.3">
      <c r="A15817" s="286" t="str">
        <f t="shared" si="494"/>
        <v>2020</v>
      </c>
      <c r="B15817" s="205" t="s">
        <v>679</v>
      </c>
      <c r="C15817" s="205" t="s">
        <v>680</v>
      </c>
      <c r="D15817" s="72" t="str">
        <f t="shared" si="495"/>
        <v>fev/2020</v>
      </c>
      <c r="E15817" s="206">
        <v>43873</v>
      </c>
      <c r="F15817" s="205">
        <v>18660</v>
      </c>
      <c r="G15817" s="205" t="s">
        <v>284</v>
      </c>
      <c r="H15817" s="207" t="s">
        <v>343</v>
      </c>
      <c r="I15817" s="207" t="s">
        <v>238</v>
      </c>
      <c r="J15817" s="208">
        <v>-1255.8</v>
      </c>
      <c r="K15817" s="79" t="str">
        <f>IFERROR(IFERROR(VLOOKUP(I15817,'DE-PARA'!B:D,3,0),VLOOKUP(I15817,'DE-PARA'!C:D,2,0)),"NÃO ENCONTRADO")</f>
        <v>Materiais</v>
      </c>
      <c r="L15817" s="56" t="str">
        <f>VLOOKUP(K15817,'Base -Receita-Despesa'!$B:$AS,1,FALSE)</f>
        <v>Materiais</v>
      </c>
    </row>
    <row r="15818" spans="1:12" x14ac:dyDescent="0.3">
      <c r="A15818" s="286" t="str">
        <f t="shared" si="494"/>
        <v>2020</v>
      </c>
      <c r="B15818" s="205" t="s">
        <v>679</v>
      </c>
      <c r="C15818" s="205" t="s">
        <v>680</v>
      </c>
      <c r="D15818" s="72" t="str">
        <f t="shared" si="495"/>
        <v>fev/2020</v>
      </c>
      <c r="E15818" s="206">
        <v>43873</v>
      </c>
      <c r="F15818" s="205">
        <v>18497</v>
      </c>
      <c r="G15818" s="205" t="s">
        <v>284</v>
      </c>
      <c r="H15818" s="207" t="s">
        <v>343</v>
      </c>
      <c r="I15818" s="207" t="s">
        <v>238</v>
      </c>
      <c r="J15818" s="208">
        <v>-10282.200000000001</v>
      </c>
      <c r="K15818" s="79" t="str">
        <f>IFERROR(IFERROR(VLOOKUP(I15818,'DE-PARA'!B:D,3,0),VLOOKUP(I15818,'DE-PARA'!C:D,2,0)),"NÃO ENCONTRADO")</f>
        <v>Materiais</v>
      </c>
      <c r="L15818" s="56" t="str">
        <f>VLOOKUP(K15818,'Base -Receita-Despesa'!$B:$AS,1,FALSE)</f>
        <v>Materiais</v>
      </c>
    </row>
    <row r="15819" spans="1:12" x14ac:dyDescent="0.3">
      <c r="A15819" s="286" t="str">
        <f t="shared" si="494"/>
        <v>2020</v>
      </c>
      <c r="B15819" s="205" t="s">
        <v>679</v>
      </c>
      <c r="C15819" s="205" t="s">
        <v>680</v>
      </c>
      <c r="D15819" s="72" t="str">
        <f t="shared" si="495"/>
        <v>fev/2020</v>
      </c>
      <c r="E15819" s="206">
        <v>43873</v>
      </c>
      <c r="F15819" s="205">
        <v>18494</v>
      </c>
      <c r="G15819" s="205" t="s">
        <v>284</v>
      </c>
      <c r="H15819" s="207" t="s">
        <v>343</v>
      </c>
      <c r="I15819" s="207" t="s">
        <v>237</v>
      </c>
      <c r="J15819" s="208">
        <v>-3105.5</v>
      </c>
      <c r="K15819" s="79" t="str">
        <f>IFERROR(IFERROR(VLOOKUP(I15819,'DE-PARA'!B:D,3,0),VLOOKUP(I15819,'DE-PARA'!C:D,2,0)),"NÃO ENCONTRADO")</f>
        <v>Materiais</v>
      </c>
      <c r="L15819" s="56" t="str">
        <f>VLOOKUP(K15819,'Base -Receita-Despesa'!$B:$AS,1,FALSE)</f>
        <v>Materiais</v>
      </c>
    </row>
    <row r="15820" spans="1:12" x14ac:dyDescent="0.3">
      <c r="A15820" s="286" t="str">
        <f t="shared" si="494"/>
        <v>2020</v>
      </c>
      <c r="B15820" s="205" t="s">
        <v>679</v>
      </c>
      <c r="C15820" s="205" t="s">
        <v>680</v>
      </c>
      <c r="D15820" s="72" t="str">
        <f t="shared" si="495"/>
        <v>fev/2020</v>
      </c>
      <c r="E15820" s="206">
        <v>43873</v>
      </c>
      <c r="F15820" s="205" t="s">
        <v>210</v>
      </c>
      <c r="G15820" s="205" t="s">
        <v>284</v>
      </c>
      <c r="H15820" s="207" t="s">
        <v>2691</v>
      </c>
      <c r="I15820" s="207" t="s">
        <v>139</v>
      </c>
      <c r="J15820" s="208">
        <v>-5000</v>
      </c>
      <c r="K15820" s="79" t="str">
        <f>IFERROR(IFERROR(VLOOKUP(I15820,'DE-PARA'!B:D,3,0),VLOOKUP(I15820,'DE-PARA'!C:D,2,0)),"NÃO ENCONTRADO")</f>
        <v>Outras Saídas</v>
      </c>
      <c r="L15820" s="56" t="str">
        <f>VLOOKUP(K15820,'Base -Receita-Despesa'!$B:$AS,1,FALSE)</f>
        <v>Outras Saídas</v>
      </c>
    </row>
    <row r="15821" spans="1:12" x14ac:dyDescent="0.3">
      <c r="A15821" s="286" t="str">
        <f t="shared" si="494"/>
        <v>2020</v>
      </c>
      <c r="B15821" s="205" t="s">
        <v>679</v>
      </c>
      <c r="C15821" s="205" t="s">
        <v>680</v>
      </c>
      <c r="D15821" s="72" t="str">
        <f t="shared" si="495"/>
        <v>fev/2020</v>
      </c>
      <c r="E15821" s="206">
        <v>43873</v>
      </c>
      <c r="F15821" s="205" t="s">
        <v>311</v>
      </c>
      <c r="G15821" s="205" t="s">
        <v>284</v>
      </c>
      <c r="H15821" s="207" t="s">
        <v>2692</v>
      </c>
      <c r="I15821" s="207" t="s">
        <v>265</v>
      </c>
      <c r="J15821" s="207">
        <v>-450.84</v>
      </c>
      <c r="K15821" s="79" t="str">
        <f>IFERROR(IFERROR(VLOOKUP(I15821,'DE-PARA'!B:D,3,0),VLOOKUP(I15821,'DE-PARA'!C:D,2,0)),"NÃO ENCONTRADO")</f>
        <v>Despesas com Viagens</v>
      </c>
      <c r="L15821" s="56" t="str">
        <f>VLOOKUP(K15821,'Base -Receita-Despesa'!$B:$AS,1,FALSE)</f>
        <v>Despesas com Viagens</v>
      </c>
    </row>
    <row r="15822" spans="1:12" x14ac:dyDescent="0.3">
      <c r="A15822" s="286" t="str">
        <f t="shared" si="494"/>
        <v>2020</v>
      </c>
      <c r="B15822" s="205" t="s">
        <v>679</v>
      </c>
      <c r="C15822" s="205" t="s">
        <v>680</v>
      </c>
      <c r="D15822" s="72" t="str">
        <f t="shared" si="495"/>
        <v>fev/2020</v>
      </c>
      <c r="E15822" s="206">
        <v>43873</v>
      </c>
      <c r="F15822" s="205" t="s">
        <v>209</v>
      </c>
      <c r="G15822" s="205" t="s">
        <v>284</v>
      </c>
      <c r="H15822" s="207" t="s">
        <v>295</v>
      </c>
      <c r="I15822" s="207" t="s">
        <v>130</v>
      </c>
      <c r="J15822" s="207">
        <v>-9.5</v>
      </c>
      <c r="K15822" s="79" t="str">
        <f>IFERROR(IFERROR(VLOOKUP(I15822,'DE-PARA'!B:D,3,0),VLOOKUP(I15822,'DE-PARA'!C:D,2,0)),"NÃO ENCONTRADO")</f>
        <v>Outras Saídas</v>
      </c>
      <c r="L15822" s="56" t="str">
        <f>VLOOKUP(K15822,'Base -Receita-Despesa'!$B:$AS,1,FALSE)</f>
        <v>Outras Saídas</v>
      </c>
    </row>
    <row r="15823" spans="1:12" x14ac:dyDescent="0.3">
      <c r="A15823" s="286" t="str">
        <f t="shared" si="494"/>
        <v>2020</v>
      </c>
      <c r="B15823" s="205" t="s">
        <v>679</v>
      </c>
      <c r="C15823" s="205" t="s">
        <v>680</v>
      </c>
      <c r="D15823" s="72" t="str">
        <f t="shared" si="495"/>
        <v>fev/2020</v>
      </c>
      <c r="E15823" s="206">
        <v>43873</v>
      </c>
      <c r="F15823" s="205" t="s">
        <v>209</v>
      </c>
      <c r="G15823" s="205" t="s">
        <v>284</v>
      </c>
      <c r="H15823" s="207" t="s">
        <v>295</v>
      </c>
      <c r="I15823" s="207" t="s">
        <v>130</v>
      </c>
      <c r="J15823" s="207">
        <v>-9.5</v>
      </c>
      <c r="K15823" s="79" t="str">
        <f>IFERROR(IFERROR(VLOOKUP(I15823,'DE-PARA'!B:D,3,0),VLOOKUP(I15823,'DE-PARA'!C:D,2,0)),"NÃO ENCONTRADO")</f>
        <v>Outras Saídas</v>
      </c>
      <c r="L15823" s="56" t="str">
        <f>VLOOKUP(K15823,'Base -Receita-Despesa'!$B:$AS,1,FALSE)</f>
        <v>Outras Saídas</v>
      </c>
    </row>
    <row r="15824" spans="1:12" x14ac:dyDescent="0.3">
      <c r="A15824" s="286" t="str">
        <f t="shared" si="494"/>
        <v>2020</v>
      </c>
      <c r="B15824" s="205" t="s">
        <v>679</v>
      </c>
      <c r="C15824" s="205" t="s">
        <v>680</v>
      </c>
      <c r="D15824" s="72" t="str">
        <f t="shared" si="495"/>
        <v>fev/2020</v>
      </c>
      <c r="E15824" s="206">
        <v>43873</v>
      </c>
      <c r="F15824" s="205" t="s">
        <v>209</v>
      </c>
      <c r="G15824" s="205" t="s">
        <v>284</v>
      </c>
      <c r="H15824" s="207" t="s">
        <v>295</v>
      </c>
      <c r="I15824" s="207" t="s">
        <v>130</v>
      </c>
      <c r="J15824" s="207">
        <v>-9.5</v>
      </c>
      <c r="K15824" s="79" t="str">
        <f>IFERROR(IFERROR(VLOOKUP(I15824,'DE-PARA'!B:D,3,0),VLOOKUP(I15824,'DE-PARA'!C:D,2,0)),"NÃO ENCONTRADO")</f>
        <v>Outras Saídas</v>
      </c>
      <c r="L15824" s="56" t="str">
        <f>VLOOKUP(K15824,'Base -Receita-Despesa'!$B:$AS,1,FALSE)</f>
        <v>Outras Saídas</v>
      </c>
    </row>
    <row r="15825" spans="1:12" x14ac:dyDescent="0.3">
      <c r="A15825" s="286" t="str">
        <f t="shared" si="494"/>
        <v>2020</v>
      </c>
      <c r="B15825" s="205" t="s">
        <v>679</v>
      </c>
      <c r="C15825" s="205" t="s">
        <v>680</v>
      </c>
      <c r="D15825" s="72" t="str">
        <f t="shared" si="495"/>
        <v>fev/2020</v>
      </c>
      <c r="E15825" s="206">
        <v>43873</v>
      </c>
      <c r="F15825" s="205" t="s">
        <v>209</v>
      </c>
      <c r="G15825" s="205" t="s">
        <v>284</v>
      </c>
      <c r="H15825" s="207" t="s">
        <v>295</v>
      </c>
      <c r="I15825" s="207" t="s">
        <v>130</v>
      </c>
      <c r="J15825" s="207">
        <v>-9.5</v>
      </c>
      <c r="K15825" s="79" t="str">
        <f>IFERROR(IFERROR(VLOOKUP(I15825,'DE-PARA'!B:D,3,0),VLOOKUP(I15825,'DE-PARA'!C:D,2,0)),"NÃO ENCONTRADO")</f>
        <v>Outras Saídas</v>
      </c>
      <c r="L15825" s="56" t="str">
        <f>VLOOKUP(K15825,'Base -Receita-Despesa'!$B:$AS,1,FALSE)</f>
        <v>Outras Saídas</v>
      </c>
    </row>
    <row r="15826" spans="1:12" x14ac:dyDescent="0.3">
      <c r="A15826" s="286" t="str">
        <f t="shared" si="494"/>
        <v>2020</v>
      </c>
      <c r="B15826" s="205" t="s">
        <v>679</v>
      </c>
      <c r="C15826" s="205" t="s">
        <v>680</v>
      </c>
      <c r="D15826" s="72" t="str">
        <f t="shared" si="495"/>
        <v>fev/2020</v>
      </c>
      <c r="E15826" s="206">
        <v>43873</v>
      </c>
      <c r="F15826" s="205" t="s">
        <v>209</v>
      </c>
      <c r="G15826" s="205" t="s">
        <v>284</v>
      </c>
      <c r="H15826" s="207" t="s">
        <v>295</v>
      </c>
      <c r="I15826" s="207" t="s">
        <v>130</v>
      </c>
      <c r="J15826" s="207">
        <v>-9.5</v>
      </c>
      <c r="K15826" s="79" t="str">
        <f>IFERROR(IFERROR(VLOOKUP(I15826,'DE-PARA'!B:D,3,0),VLOOKUP(I15826,'DE-PARA'!C:D,2,0)),"NÃO ENCONTRADO")</f>
        <v>Outras Saídas</v>
      </c>
      <c r="L15826" s="56" t="str">
        <f>VLOOKUP(K15826,'Base -Receita-Despesa'!$B:$AS,1,FALSE)</f>
        <v>Outras Saídas</v>
      </c>
    </row>
    <row r="15827" spans="1:12" x14ac:dyDescent="0.3">
      <c r="A15827" s="286" t="str">
        <f t="shared" si="494"/>
        <v>2020</v>
      </c>
      <c r="B15827" s="205" t="s">
        <v>679</v>
      </c>
      <c r="C15827" s="205" t="s">
        <v>680</v>
      </c>
      <c r="D15827" s="72" t="str">
        <f t="shared" si="495"/>
        <v>fev/2020</v>
      </c>
      <c r="E15827" s="206">
        <v>43873</v>
      </c>
      <c r="F15827" s="205" t="s">
        <v>209</v>
      </c>
      <c r="G15827" s="205" t="s">
        <v>284</v>
      </c>
      <c r="H15827" s="207" t="s">
        <v>295</v>
      </c>
      <c r="I15827" s="207" t="s">
        <v>130</v>
      </c>
      <c r="J15827" s="207">
        <v>-9.5</v>
      </c>
      <c r="K15827" s="79" t="str">
        <f>IFERROR(IFERROR(VLOOKUP(I15827,'DE-PARA'!B:D,3,0),VLOOKUP(I15827,'DE-PARA'!C:D,2,0)),"NÃO ENCONTRADO")</f>
        <v>Outras Saídas</v>
      </c>
      <c r="L15827" s="56" t="str">
        <f>VLOOKUP(K15827,'Base -Receita-Despesa'!$B:$AS,1,FALSE)</f>
        <v>Outras Saídas</v>
      </c>
    </row>
    <row r="15828" spans="1:12" x14ac:dyDescent="0.3">
      <c r="A15828" s="286" t="str">
        <f t="shared" si="494"/>
        <v>2020</v>
      </c>
      <c r="B15828" s="205" t="s">
        <v>679</v>
      </c>
      <c r="C15828" s="205" t="s">
        <v>680</v>
      </c>
      <c r="D15828" s="72" t="str">
        <f t="shared" si="495"/>
        <v>fev/2020</v>
      </c>
      <c r="E15828" s="206">
        <v>43873</v>
      </c>
      <c r="F15828" s="205" t="s">
        <v>209</v>
      </c>
      <c r="G15828" s="205" t="s">
        <v>284</v>
      </c>
      <c r="H15828" s="207" t="s">
        <v>295</v>
      </c>
      <c r="I15828" s="207" t="s">
        <v>130</v>
      </c>
      <c r="J15828" s="207">
        <v>-9.5</v>
      </c>
      <c r="K15828" s="79" t="str">
        <f>IFERROR(IFERROR(VLOOKUP(I15828,'DE-PARA'!B:D,3,0),VLOOKUP(I15828,'DE-PARA'!C:D,2,0)),"NÃO ENCONTRADO")</f>
        <v>Outras Saídas</v>
      </c>
      <c r="L15828" s="56" t="str">
        <f>VLOOKUP(K15828,'Base -Receita-Despesa'!$B:$AS,1,FALSE)</f>
        <v>Outras Saídas</v>
      </c>
    </row>
    <row r="15829" spans="1:12" x14ac:dyDescent="0.3">
      <c r="A15829" s="286" t="str">
        <f t="shared" si="494"/>
        <v>2020</v>
      </c>
      <c r="B15829" s="205" t="s">
        <v>679</v>
      </c>
      <c r="C15829" s="205" t="s">
        <v>680</v>
      </c>
      <c r="D15829" s="72" t="str">
        <f t="shared" si="495"/>
        <v>fev/2020</v>
      </c>
      <c r="E15829" s="206">
        <v>43873</v>
      </c>
      <c r="F15829" s="205" t="s">
        <v>209</v>
      </c>
      <c r="G15829" s="205" t="s">
        <v>284</v>
      </c>
      <c r="H15829" s="207" t="s">
        <v>295</v>
      </c>
      <c r="I15829" s="229" t="s">
        <v>130</v>
      </c>
      <c r="J15829" s="207">
        <v>-9.5</v>
      </c>
      <c r="K15829" s="79" t="str">
        <f>IFERROR(IFERROR(VLOOKUP(I15829,'DE-PARA'!B:D,3,0),VLOOKUP(I15829,'DE-PARA'!C:D,2,0)),"NÃO ENCONTRADO")</f>
        <v>Outras Saídas</v>
      </c>
      <c r="L15829" s="56" t="str">
        <f>VLOOKUP(K15829,'Base -Receita-Despesa'!$B:$AS,1,FALSE)</f>
        <v>Outras Saídas</v>
      </c>
    </row>
    <row r="15830" spans="1:12" x14ac:dyDescent="0.3">
      <c r="A15830" s="286" t="str">
        <f t="shared" si="494"/>
        <v>2020</v>
      </c>
      <c r="B15830" s="205" t="s">
        <v>679</v>
      </c>
      <c r="C15830" s="205" t="s">
        <v>680</v>
      </c>
      <c r="D15830" s="72" t="str">
        <f t="shared" si="495"/>
        <v>fev/2020</v>
      </c>
      <c r="E15830" s="206">
        <v>43873</v>
      </c>
      <c r="F15830" s="205" t="s">
        <v>209</v>
      </c>
      <c r="G15830" s="205" t="s">
        <v>284</v>
      </c>
      <c r="H15830" s="207" t="s">
        <v>295</v>
      </c>
      <c r="I15830" s="207" t="s">
        <v>130</v>
      </c>
      <c r="J15830" s="207">
        <v>-9.5</v>
      </c>
      <c r="K15830" s="79" t="str">
        <f>IFERROR(IFERROR(VLOOKUP(I15830,'DE-PARA'!B:D,3,0),VLOOKUP(I15830,'DE-PARA'!C:D,2,0)),"NÃO ENCONTRADO")</f>
        <v>Outras Saídas</v>
      </c>
      <c r="L15830" s="56" t="str">
        <f>VLOOKUP(K15830,'Base -Receita-Despesa'!$B:$AS,1,FALSE)</f>
        <v>Outras Saídas</v>
      </c>
    </row>
    <row r="15831" spans="1:12" x14ac:dyDescent="0.3">
      <c r="A15831" s="286" t="str">
        <f t="shared" si="494"/>
        <v>2020</v>
      </c>
      <c r="B15831" s="205" t="s">
        <v>679</v>
      </c>
      <c r="C15831" s="205" t="s">
        <v>680</v>
      </c>
      <c r="D15831" s="72" t="str">
        <f t="shared" si="495"/>
        <v>fev/2020</v>
      </c>
      <c r="E15831" s="206">
        <v>43873</v>
      </c>
      <c r="F15831" s="205" t="s">
        <v>209</v>
      </c>
      <c r="G15831" s="205" t="s">
        <v>284</v>
      </c>
      <c r="H15831" s="207" t="s">
        <v>295</v>
      </c>
      <c r="I15831" s="207" t="s">
        <v>130</v>
      </c>
      <c r="J15831" s="207">
        <v>-9.5</v>
      </c>
      <c r="K15831" s="79" t="str">
        <f>IFERROR(IFERROR(VLOOKUP(I15831,'DE-PARA'!B:D,3,0),VLOOKUP(I15831,'DE-PARA'!C:D,2,0)),"NÃO ENCONTRADO")</f>
        <v>Outras Saídas</v>
      </c>
      <c r="L15831" s="56" t="str">
        <f>VLOOKUP(K15831,'Base -Receita-Despesa'!$B:$AS,1,FALSE)</f>
        <v>Outras Saídas</v>
      </c>
    </row>
    <row r="15832" spans="1:12" x14ac:dyDescent="0.3">
      <c r="A15832" s="286" t="str">
        <f t="shared" si="494"/>
        <v>2020</v>
      </c>
      <c r="B15832" s="205" t="s">
        <v>679</v>
      </c>
      <c r="C15832" s="205" t="s">
        <v>680</v>
      </c>
      <c r="D15832" s="72" t="str">
        <f t="shared" si="495"/>
        <v>fev/2020</v>
      </c>
      <c r="E15832" s="206">
        <v>43873</v>
      </c>
      <c r="F15832" s="205" t="s">
        <v>209</v>
      </c>
      <c r="G15832" s="205" t="s">
        <v>284</v>
      </c>
      <c r="H15832" s="207" t="s">
        <v>295</v>
      </c>
      <c r="I15832" s="207" t="s">
        <v>130</v>
      </c>
      <c r="J15832" s="207">
        <v>-9.5</v>
      </c>
      <c r="K15832" s="79" t="str">
        <f>IFERROR(IFERROR(VLOOKUP(I15832,'DE-PARA'!B:D,3,0),VLOOKUP(I15832,'DE-PARA'!C:D,2,0)),"NÃO ENCONTRADO")</f>
        <v>Outras Saídas</v>
      </c>
      <c r="L15832" s="56" t="str">
        <f>VLOOKUP(K15832,'Base -Receita-Despesa'!$B:$AS,1,FALSE)</f>
        <v>Outras Saídas</v>
      </c>
    </row>
    <row r="15833" spans="1:12" x14ac:dyDescent="0.3">
      <c r="A15833" s="286" t="str">
        <f t="shared" si="494"/>
        <v>2020</v>
      </c>
      <c r="B15833" s="205" t="s">
        <v>679</v>
      </c>
      <c r="C15833" s="205" t="s">
        <v>680</v>
      </c>
      <c r="D15833" s="72" t="str">
        <f t="shared" si="495"/>
        <v>fev/2020</v>
      </c>
      <c r="E15833" s="206">
        <v>43873</v>
      </c>
      <c r="F15833" s="205" t="s">
        <v>209</v>
      </c>
      <c r="G15833" s="205" t="s">
        <v>284</v>
      </c>
      <c r="H15833" s="207" t="s">
        <v>295</v>
      </c>
      <c r="I15833" s="207" t="s">
        <v>130</v>
      </c>
      <c r="J15833" s="207">
        <v>-9.5</v>
      </c>
      <c r="K15833" s="79" t="str">
        <f>IFERROR(IFERROR(VLOOKUP(I15833,'DE-PARA'!B:D,3,0),VLOOKUP(I15833,'DE-PARA'!C:D,2,0)),"NÃO ENCONTRADO")</f>
        <v>Outras Saídas</v>
      </c>
      <c r="L15833" s="56" t="str">
        <f>VLOOKUP(K15833,'Base -Receita-Despesa'!$B:$AS,1,FALSE)</f>
        <v>Outras Saídas</v>
      </c>
    </row>
    <row r="15834" spans="1:12" x14ac:dyDescent="0.3">
      <c r="A15834" s="286" t="str">
        <f t="shared" si="494"/>
        <v>2020</v>
      </c>
      <c r="B15834" s="205" t="s">
        <v>679</v>
      </c>
      <c r="C15834" s="205" t="s">
        <v>680</v>
      </c>
      <c r="D15834" s="72" t="str">
        <f t="shared" si="495"/>
        <v>fev/2020</v>
      </c>
      <c r="E15834" s="206">
        <v>43873</v>
      </c>
      <c r="F15834" s="205" t="s">
        <v>209</v>
      </c>
      <c r="G15834" s="205" t="s">
        <v>284</v>
      </c>
      <c r="H15834" s="207" t="s">
        <v>295</v>
      </c>
      <c r="I15834" s="207" t="s">
        <v>130</v>
      </c>
      <c r="J15834" s="207">
        <v>-9.5</v>
      </c>
      <c r="K15834" s="79" t="str">
        <f>IFERROR(IFERROR(VLOOKUP(I15834,'DE-PARA'!B:D,3,0),VLOOKUP(I15834,'DE-PARA'!C:D,2,0)),"NÃO ENCONTRADO")</f>
        <v>Outras Saídas</v>
      </c>
      <c r="L15834" s="56" t="str">
        <f>VLOOKUP(K15834,'Base -Receita-Despesa'!$B:$AS,1,FALSE)</f>
        <v>Outras Saídas</v>
      </c>
    </row>
    <row r="15835" spans="1:12" x14ac:dyDescent="0.3">
      <c r="A15835" s="286" t="str">
        <f t="shared" si="494"/>
        <v>2020</v>
      </c>
      <c r="B15835" s="205" t="s">
        <v>679</v>
      </c>
      <c r="C15835" s="205" t="s">
        <v>680</v>
      </c>
      <c r="D15835" s="72" t="str">
        <f t="shared" si="495"/>
        <v>fev/2020</v>
      </c>
      <c r="E15835" s="206">
        <v>43873</v>
      </c>
      <c r="F15835" s="205" t="s">
        <v>209</v>
      </c>
      <c r="G15835" s="205" t="s">
        <v>284</v>
      </c>
      <c r="H15835" s="207" t="s">
        <v>295</v>
      </c>
      <c r="I15835" s="207" t="s">
        <v>130</v>
      </c>
      <c r="J15835" s="207">
        <v>-9.5</v>
      </c>
      <c r="K15835" s="79" t="str">
        <f>IFERROR(IFERROR(VLOOKUP(I15835,'DE-PARA'!B:D,3,0),VLOOKUP(I15835,'DE-PARA'!C:D,2,0)),"NÃO ENCONTRADO")</f>
        <v>Outras Saídas</v>
      </c>
      <c r="L15835" s="56" t="str">
        <f>VLOOKUP(K15835,'Base -Receita-Despesa'!$B:$AS,1,FALSE)</f>
        <v>Outras Saídas</v>
      </c>
    </row>
    <row r="15836" spans="1:12" x14ac:dyDescent="0.3">
      <c r="A15836" s="286" t="str">
        <f t="shared" si="494"/>
        <v>2020</v>
      </c>
      <c r="B15836" s="205" t="s">
        <v>679</v>
      </c>
      <c r="C15836" s="205" t="s">
        <v>680</v>
      </c>
      <c r="D15836" s="72" t="str">
        <f t="shared" si="495"/>
        <v>fev/2020</v>
      </c>
      <c r="E15836" s="206">
        <v>43873</v>
      </c>
      <c r="F15836" s="205" t="s">
        <v>209</v>
      </c>
      <c r="G15836" s="205" t="s">
        <v>284</v>
      </c>
      <c r="H15836" s="207" t="s">
        <v>295</v>
      </c>
      <c r="I15836" s="207" t="s">
        <v>130</v>
      </c>
      <c r="J15836" s="207">
        <v>-9.5</v>
      </c>
      <c r="K15836" s="79" t="str">
        <f>IFERROR(IFERROR(VLOOKUP(I15836,'DE-PARA'!B:D,3,0),VLOOKUP(I15836,'DE-PARA'!C:D,2,0)),"NÃO ENCONTRADO")</f>
        <v>Outras Saídas</v>
      </c>
      <c r="L15836" s="56" t="str">
        <f>VLOOKUP(K15836,'Base -Receita-Despesa'!$B:$AS,1,FALSE)</f>
        <v>Outras Saídas</v>
      </c>
    </row>
    <row r="15837" spans="1:12" x14ac:dyDescent="0.3">
      <c r="A15837" s="286" t="str">
        <f t="shared" si="494"/>
        <v>2020</v>
      </c>
      <c r="B15837" s="205" t="s">
        <v>679</v>
      </c>
      <c r="C15837" s="205" t="s">
        <v>680</v>
      </c>
      <c r="D15837" s="72" t="str">
        <f t="shared" si="495"/>
        <v>fev/2020</v>
      </c>
      <c r="E15837" s="206">
        <v>43873</v>
      </c>
      <c r="F15837" s="205" t="s">
        <v>209</v>
      </c>
      <c r="G15837" s="205" t="s">
        <v>284</v>
      </c>
      <c r="H15837" s="207" t="s">
        <v>295</v>
      </c>
      <c r="I15837" s="207" t="s">
        <v>130</v>
      </c>
      <c r="J15837" s="207">
        <v>-9.5</v>
      </c>
      <c r="K15837" s="79" t="str">
        <f>IFERROR(IFERROR(VLOOKUP(I15837,'DE-PARA'!B:D,3,0),VLOOKUP(I15837,'DE-PARA'!C:D,2,0)),"NÃO ENCONTRADO")</f>
        <v>Outras Saídas</v>
      </c>
      <c r="L15837" s="56" t="str">
        <f>VLOOKUP(K15837,'Base -Receita-Despesa'!$B:$AS,1,FALSE)</f>
        <v>Outras Saídas</v>
      </c>
    </row>
    <row r="15838" spans="1:12" x14ac:dyDescent="0.3">
      <c r="A15838" s="286" t="str">
        <f t="shared" si="494"/>
        <v>2020</v>
      </c>
      <c r="B15838" s="205" t="s">
        <v>679</v>
      </c>
      <c r="C15838" s="205" t="s">
        <v>680</v>
      </c>
      <c r="D15838" s="72" t="str">
        <f t="shared" si="495"/>
        <v>fev/2020</v>
      </c>
      <c r="E15838" s="206">
        <v>43873</v>
      </c>
      <c r="F15838" s="205" t="s">
        <v>209</v>
      </c>
      <c r="G15838" s="205" t="s">
        <v>284</v>
      </c>
      <c r="H15838" s="207" t="s">
        <v>295</v>
      </c>
      <c r="I15838" s="207" t="s">
        <v>130</v>
      </c>
      <c r="J15838" s="207">
        <v>-9.5</v>
      </c>
      <c r="K15838" s="79" t="str">
        <f>IFERROR(IFERROR(VLOOKUP(I15838,'DE-PARA'!B:D,3,0),VLOOKUP(I15838,'DE-PARA'!C:D,2,0)),"NÃO ENCONTRADO")</f>
        <v>Outras Saídas</v>
      </c>
      <c r="L15838" s="56" t="str">
        <f>VLOOKUP(K15838,'Base -Receita-Despesa'!$B:$AS,1,FALSE)</f>
        <v>Outras Saídas</v>
      </c>
    </row>
    <row r="15839" spans="1:12" x14ac:dyDescent="0.3">
      <c r="A15839" s="286" t="str">
        <f t="shared" si="494"/>
        <v>2020</v>
      </c>
      <c r="B15839" s="205" t="s">
        <v>679</v>
      </c>
      <c r="C15839" s="205" t="s">
        <v>680</v>
      </c>
      <c r="D15839" s="72" t="str">
        <f t="shared" si="495"/>
        <v>fev/2020</v>
      </c>
      <c r="E15839" s="206">
        <v>43873</v>
      </c>
      <c r="F15839" s="205" t="s">
        <v>209</v>
      </c>
      <c r="G15839" s="205" t="s">
        <v>284</v>
      </c>
      <c r="H15839" s="207" t="s">
        <v>295</v>
      </c>
      <c r="I15839" s="207" t="s">
        <v>130</v>
      </c>
      <c r="J15839" s="207">
        <v>-9.5</v>
      </c>
      <c r="K15839" s="79" t="str">
        <f>IFERROR(IFERROR(VLOOKUP(I15839,'DE-PARA'!B:D,3,0),VLOOKUP(I15839,'DE-PARA'!C:D,2,0)),"NÃO ENCONTRADO")</f>
        <v>Outras Saídas</v>
      </c>
      <c r="L15839" s="56" t="str">
        <f>VLOOKUP(K15839,'Base -Receita-Despesa'!$B:$AS,1,FALSE)</f>
        <v>Outras Saídas</v>
      </c>
    </row>
    <row r="15840" spans="1:12" x14ac:dyDescent="0.3">
      <c r="A15840" s="286" t="str">
        <f t="shared" si="494"/>
        <v>2020</v>
      </c>
      <c r="B15840" s="205" t="s">
        <v>679</v>
      </c>
      <c r="C15840" s="205" t="s">
        <v>680</v>
      </c>
      <c r="D15840" s="72" t="str">
        <f t="shared" si="495"/>
        <v>fev/2020</v>
      </c>
      <c r="E15840" s="206">
        <v>43873</v>
      </c>
      <c r="F15840" s="205" t="s">
        <v>209</v>
      </c>
      <c r="G15840" s="205" t="s">
        <v>284</v>
      </c>
      <c r="H15840" s="207" t="s">
        <v>295</v>
      </c>
      <c r="I15840" s="207" t="s">
        <v>130</v>
      </c>
      <c r="J15840" s="207">
        <v>-9.5</v>
      </c>
      <c r="K15840" s="79" t="str">
        <f>IFERROR(IFERROR(VLOOKUP(I15840,'DE-PARA'!B:D,3,0),VLOOKUP(I15840,'DE-PARA'!C:D,2,0)),"NÃO ENCONTRADO")</f>
        <v>Outras Saídas</v>
      </c>
      <c r="L15840" s="56" t="str">
        <f>VLOOKUP(K15840,'Base -Receita-Despesa'!$B:$AS,1,FALSE)</f>
        <v>Outras Saídas</v>
      </c>
    </row>
    <row r="15841" spans="1:12" x14ac:dyDescent="0.3">
      <c r="A15841" s="286" t="str">
        <f t="shared" si="494"/>
        <v>2020</v>
      </c>
      <c r="B15841" s="205" t="s">
        <v>679</v>
      </c>
      <c r="C15841" s="205" t="s">
        <v>680</v>
      </c>
      <c r="D15841" s="72" t="str">
        <f t="shared" si="495"/>
        <v>fev/2020</v>
      </c>
      <c r="E15841" s="206">
        <v>43873</v>
      </c>
      <c r="F15841" s="205" t="s">
        <v>209</v>
      </c>
      <c r="G15841" s="205" t="s">
        <v>284</v>
      </c>
      <c r="H15841" s="207" t="s">
        <v>295</v>
      </c>
      <c r="I15841" s="207" t="s">
        <v>130</v>
      </c>
      <c r="J15841" s="207">
        <v>-9.5</v>
      </c>
      <c r="K15841" s="79" t="str">
        <f>IFERROR(IFERROR(VLOOKUP(I15841,'DE-PARA'!B:D,3,0),VLOOKUP(I15841,'DE-PARA'!C:D,2,0)),"NÃO ENCONTRADO")</f>
        <v>Outras Saídas</v>
      </c>
      <c r="L15841" s="56" t="str">
        <f>VLOOKUP(K15841,'Base -Receita-Despesa'!$B:$AS,1,FALSE)</f>
        <v>Outras Saídas</v>
      </c>
    </row>
    <row r="15842" spans="1:12" x14ac:dyDescent="0.3">
      <c r="A15842" s="286" t="str">
        <f t="shared" si="494"/>
        <v>2020</v>
      </c>
      <c r="B15842" s="205" t="s">
        <v>679</v>
      </c>
      <c r="C15842" s="205" t="s">
        <v>680</v>
      </c>
      <c r="D15842" s="72" t="str">
        <f t="shared" si="495"/>
        <v>fev/2020</v>
      </c>
      <c r="E15842" s="206">
        <v>43873</v>
      </c>
      <c r="F15842" s="205" t="s">
        <v>513</v>
      </c>
      <c r="G15842" s="205" t="s">
        <v>284</v>
      </c>
      <c r="H15842" s="207" t="s">
        <v>203</v>
      </c>
      <c r="I15842" s="207" t="s">
        <v>289</v>
      </c>
      <c r="J15842" s="208">
        <v>3098.19</v>
      </c>
      <c r="K15842" s="79" t="str">
        <f>IFERROR(IFERROR(VLOOKUP(I15842,'DE-PARA'!B:D,3,0),VLOOKUP(I15842,'DE-PARA'!C:D,2,0)),"NÃO ENCONTRADO")</f>
        <v>Entrada Conta Aplicação (+)</v>
      </c>
      <c r="L15842" s="56" t="str">
        <f>VLOOKUP(K15842,'Base -Receita-Despesa'!$B:$AS,1,FALSE)</f>
        <v>ENTRADA CONTA APLICAÇÃO (+)</v>
      </c>
    </row>
    <row r="15843" spans="1:12" x14ac:dyDescent="0.3">
      <c r="A15843" s="286" t="str">
        <f t="shared" si="494"/>
        <v>2020</v>
      </c>
      <c r="B15843" s="205" t="s">
        <v>679</v>
      </c>
      <c r="C15843" s="205" t="s">
        <v>680</v>
      </c>
      <c r="D15843" s="72" t="str">
        <f t="shared" si="495"/>
        <v>fev/2020</v>
      </c>
      <c r="E15843" s="206">
        <v>43874</v>
      </c>
      <c r="F15843" s="205" t="s">
        <v>1606</v>
      </c>
      <c r="G15843" s="205" t="s">
        <v>284</v>
      </c>
      <c r="H15843" s="207" t="s">
        <v>1876</v>
      </c>
      <c r="I15843" s="207" t="s">
        <v>201</v>
      </c>
      <c r="J15843" s="208">
        <v>-201050.74</v>
      </c>
      <c r="K15843" s="79" t="str">
        <f>IFERROR(IFERROR(VLOOKUP(I15843,'DE-PARA'!B:D,3,0),VLOOKUP(I15843,'DE-PARA'!C:D,2,0)),"NÃO ENCONTRADO")</f>
        <v>Saídas Da C/A Por Regates (-)</v>
      </c>
      <c r="L15843" s="56" t="str">
        <f>VLOOKUP(K15843,'Base -Receita-Despesa'!$B:$AS,1,FALSE)</f>
        <v>SAÍDAS DA C/A POR REGATES (-)</v>
      </c>
    </row>
    <row r="15844" spans="1:12" x14ac:dyDescent="0.3">
      <c r="A15844" s="286" t="str">
        <f t="shared" si="494"/>
        <v>2020</v>
      </c>
      <c r="B15844" s="205" t="s">
        <v>681</v>
      </c>
      <c r="C15844" s="205" t="s">
        <v>680</v>
      </c>
      <c r="D15844" s="72" t="str">
        <f t="shared" si="495"/>
        <v>fev/2020</v>
      </c>
      <c r="E15844" s="206">
        <v>43874</v>
      </c>
      <c r="F15844" s="205" t="s">
        <v>200</v>
      </c>
      <c r="G15844" s="205" t="s">
        <v>284</v>
      </c>
      <c r="H15844" s="207" t="s">
        <v>1875</v>
      </c>
      <c r="I15844" s="229" t="s">
        <v>123</v>
      </c>
      <c r="J15844" s="208">
        <v>-236619.3</v>
      </c>
      <c r="K15844" s="79" t="str">
        <f>IFERROR(IFERROR(VLOOKUP(I15844,'DE-PARA'!B:D,3,0),VLOOKUP(I15844,'DE-PARA'!C:D,2,0)),"NÃO ENCONTRADO")</f>
        <v>TEV – Transferências Entre Contas (Entradas)</v>
      </c>
      <c r="L15844" s="56" t="str">
        <f>VLOOKUP(K15844,'Base -Receita-Despesa'!$B:$AS,1,FALSE)</f>
        <v>TEV – Transferências Entre Contas (Entradas)</v>
      </c>
    </row>
    <row r="15845" spans="1:12" x14ac:dyDescent="0.3">
      <c r="A15845" s="286" t="str">
        <f t="shared" si="494"/>
        <v>2020</v>
      </c>
      <c r="B15845" s="205" t="s">
        <v>681</v>
      </c>
      <c r="C15845" s="205" t="s">
        <v>680</v>
      </c>
      <c r="D15845" s="72" t="str">
        <f t="shared" si="495"/>
        <v>fev/2020</v>
      </c>
      <c r="E15845" s="206">
        <v>43874</v>
      </c>
      <c r="F15845" s="205" t="s">
        <v>513</v>
      </c>
      <c r="G15845" s="205" t="s">
        <v>284</v>
      </c>
      <c r="H15845" s="207" t="s">
        <v>203</v>
      </c>
      <c r="I15845" s="207" t="s">
        <v>289</v>
      </c>
      <c r="J15845" s="208">
        <v>236619.3</v>
      </c>
      <c r="K15845" s="79" t="str">
        <f>IFERROR(IFERROR(VLOOKUP(I15845,'DE-PARA'!B:D,3,0),VLOOKUP(I15845,'DE-PARA'!C:D,2,0)),"NÃO ENCONTRADO")</f>
        <v>Entrada Conta Aplicação (+)</v>
      </c>
      <c r="L15845" s="56" t="str">
        <f>VLOOKUP(K15845,'Base -Receita-Despesa'!$B:$AS,1,FALSE)</f>
        <v>ENTRADA CONTA APLICAÇÃO (+)</v>
      </c>
    </row>
    <row r="15846" spans="1:12" x14ac:dyDescent="0.3">
      <c r="A15846" s="286" t="str">
        <f t="shared" si="494"/>
        <v>2020</v>
      </c>
      <c r="B15846" s="205" t="s">
        <v>679</v>
      </c>
      <c r="C15846" s="205" t="s">
        <v>680</v>
      </c>
      <c r="D15846" s="72" t="str">
        <f t="shared" si="495"/>
        <v>fev/2020</v>
      </c>
      <c r="E15846" s="206">
        <v>43874</v>
      </c>
      <c r="F15846" s="205" t="s">
        <v>200</v>
      </c>
      <c r="G15846" s="205" t="s">
        <v>284</v>
      </c>
      <c r="H15846" s="207" t="s">
        <v>1875</v>
      </c>
      <c r="I15846" s="207" t="s">
        <v>123</v>
      </c>
      <c r="J15846" s="208">
        <v>236619.3</v>
      </c>
      <c r="K15846" s="79" t="str">
        <f>IFERROR(IFERROR(VLOOKUP(I15846,'DE-PARA'!B:D,3,0),VLOOKUP(I15846,'DE-PARA'!C:D,2,0)),"NÃO ENCONTRADO")</f>
        <v>TEV – Transferências Entre Contas (Entradas)</v>
      </c>
      <c r="L15846" s="56" t="str">
        <f>VLOOKUP(K15846,'Base -Receita-Despesa'!$B:$AS,1,FALSE)</f>
        <v>TEV – Transferências Entre Contas (Entradas)</v>
      </c>
    </row>
    <row r="15847" spans="1:12" x14ac:dyDescent="0.3">
      <c r="A15847" s="286" t="str">
        <f t="shared" si="494"/>
        <v>2020</v>
      </c>
      <c r="B15847" s="205" t="s">
        <v>679</v>
      </c>
      <c r="C15847" s="205" t="s">
        <v>680</v>
      </c>
      <c r="D15847" s="72" t="str">
        <f t="shared" si="495"/>
        <v>fev/2020</v>
      </c>
      <c r="E15847" s="206">
        <v>43874</v>
      </c>
      <c r="F15847" s="205">
        <v>2950</v>
      </c>
      <c r="G15847" s="205" t="s">
        <v>284</v>
      </c>
      <c r="H15847" s="207" t="s">
        <v>2432</v>
      </c>
      <c r="I15847" s="207" t="s">
        <v>118</v>
      </c>
      <c r="J15847" s="207">
        <v>-637.69000000000005</v>
      </c>
      <c r="K15847" s="79" t="str">
        <f>IFERROR(IFERROR(VLOOKUP(I15847,'DE-PARA'!B:D,3,0),VLOOKUP(I15847,'DE-PARA'!C:D,2,0)),"NÃO ENCONTRADO")</f>
        <v>Serviços</v>
      </c>
      <c r="L15847" s="56" t="str">
        <f>VLOOKUP(K15847,'Base -Receita-Despesa'!$B:$AS,1,FALSE)</f>
        <v>Serviços</v>
      </c>
    </row>
    <row r="15848" spans="1:12" x14ac:dyDescent="0.3">
      <c r="A15848" s="286" t="str">
        <f t="shared" si="494"/>
        <v>2020</v>
      </c>
      <c r="B15848" s="205" t="s">
        <v>679</v>
      </c>
      <c r="C15848" s="205" t="s">
        <v>680</v>
      </c>
      <c r="D15848" s="72" t="str">
        <f t="shared" si="495"/>
        <v>fev/2020</v>
      </c>
      <c r="E15848" s="206">
        <v>43874</v>
      </c>
      <c r="F15848" s="205">
        <v>16917</v>
      </c>
      <c r="G15848" s="205" t="s">
        <v>284</v>
      </c>
      <c r="H15848" s="207" t="s">
        <v>1956</v>
      </c>
      <c r="I15848" s="207" t="s">
        <v>237</v>
      </c>
      <c r="J15848" s="208">
        <v>-2143</v>
      </c>
      <c r="K15848" s="79" t="str">
        <f>IFERROR(IFERROR(VLOOKUP(I15848,'DE-PARA'!B:D,3,0),VLOOKUP(I15848,'DE-PARA'!C:D,2,0)),"NÃO ENCONTRADO")</f>
        <v>Materiais</v>
      </c>
      <c r="L15848" s="56" t="str">
        <f>VLOOKUP(K15848,'Base -Receita-Despesa'!$B:$AS,1,FALSE)</f>
        <v>Materiais</v>
      </c>
    </row>
    <row r="15849" spans="1:12" x14ac:dyDescent="0.3">
      <c r="A15849" s="286" t="str">
        <f t="shared" si="494"/>
        <v>2020</v>
      </c>
      <c r="B15849" s="205" t="s">
        <v>679</v>
      </c>
      <c r="C15849" s="205" t="s">
        <v>680</v>
      </c>
      <c r="D15849" s="72" t="str">
        <f t="shared" si="495"/>
        <v>fev/2020</v>
      </c>
      <c r="E15849" s="206">
        <v>43874</v>
      </c>
      <c r="F15849" s="205">
        <v>62</v>
      </c>
      <c r="G15849" s="205" t="s">
        <v>284</v>
      </c>
      <c r="H15849" s="207" t="s">
        <v>2096</v>
      </c>
      <c r="I15849" s="207" t="s">
        <v>250</v>
      </c>
      <c r="J15849" s="207">
        <v>-650</v>
      </c>
      <c r="K15849" s="79" t="str">
        <f>IFERROR(IFERROR(VLOOKUP(I15849,'DE-PARA'!B:D,3,0),VLOOKUP(I15849,'DE-PARA'!C:D,2,0)),"NÃO ENCONTRADO")</f>
        <v>Materiais</v>
      </c>
      <c r="L15849" s="56" t="str">
        <f>VLOOKUP(K15849,'Base -Receita-Despesa'!$B:$AS,1,FALSE)</f>
        <v>Materiais</v>
      </c>
    </row>
    <row r="15850" spans="1:12" x14ac:dyDescent="0.3">
      <c r="A15850" s="286" t="str">
        <f t="shared" si="494"/>
        <v>2020</v>
      </c>
      <c r="B15850" s="205" t="s">
        <v>679</v>
      </c>
      <c r="C15850" s="205" t="s">
        <v>680</v>
      </c>
      <c r="D15850" s="72" t="str">
        <f t="shared" si="495"/>
        <v>fev/2020</v>
      </c>
      <c r="E15850" s="206">
        <v>43874</v>
      </c>
      <c r="F15850" s="205">
        <v>62151</v>
      </c>
      <c r="G15850" s="205" t="s">
        <v>284</v>
      </c>
      <c r="H15850" s="207" t="s">
        <v>2693</v>
      </c>
      <c r="I15850" s="207" t="s">
        <v>250</v>
      </c>
      <c r="J15850" s="207">
        <v>-520.95000000000005</v>
      </c>
      <c r="K15850" s="79" t="str">
        <f>IFERROR(IFERROR(VLOOKUP(I15850,'DE-PARA'!B:D,3,0),VLOOKUP(I15850,'DE-PARA'!C:D,2,0)),"NÃO ENCONTRADO")</f>
        <v>Materiais</v>
      </c>
      <c r="L15850" s="56" t="str">
        <f>VLOOKUP(K15850,'Base -Receita-Despesa'!$B:$AS,1,FALSE)</f>
        <v>Materiais</v>
      </c>
    </row>
    <row r="15851" spans="1:12" x14ac:dyDescent="0.3">
      <c r="A15851" s="286" t="str">
        <f t="shared" si="494"/>
        <v>2020</v>
      </c>
      <c r="B15851" s="205" t="s">
        <v>679</v>
      </c>
      <c r="C15851" s="205" t="s">
        <v>680</v>
      </c>
      <c r="D15851" s="72" t="str">
        <f t="shared" si="495"/>
        <v>fev/2020</v>
      </c>
      <c r="E15851" s="206">
        <v>43874</v>
      </c>
      <c r="F15851" s="205">
        <v>59411</v>
      </c>
      <c r="G15851" s="205" t="s">
        <v>284</v>
      </c>
      <c r="H15851" s="207" t="s">
        <v>2693</v>
      </c>
      <c r="I15851" s="207" t="s">
        <v>250</v>
      </c>
      <c r="J15851" s="207">
        <v>-216.7</v>
      </c>
      <c r="K15851" s="79" t="str">
        <f>IFERROR(IFERROR(VLOOKUP(I15851,'DE-PARA'!B:D,3,0),VLOOKUP(I15851,'DE-PARA'!C:D,2,0)),"NÃO ENCONTRADO")</f>
        <v>Materiais</v>
      </c>
      <c r="L15851" s="56" t="str">
        <f>VLOOKUP(K15851,'Base -Receita-Despesa'!$B:$AS,1,FALSE)</f>
        <v>Materiais</v>
      </c>
    </row>
    <row r="15852" spans="1:12" x14ac:dyDescent="0.3">
      <c r="A15852" s="286" t="str">
        <f t="shared" si="494"/>
        <v>2020</v>
      </c>
      <c r="B15852" s="205" t="s">
        <v>679</v>
      </c>
      <c r="C15852" s="205" t="s">
        <v>680</v>
      </c>
      <c r="D15852" s="72" t="str">
        <f t="shared" si="495"/>
        <v>fev/2020</v>
      </c>
      <c r="E15852" s="206">
        <v>43874</v>
      </c>
      <c r="F15852" s="205">
        <v>186</v>
      </c>
      <c r="G15852" s="205" t="s">
        <v>284</v>
      </c>
      <c r="H15852" s="207" t="s">
        <v>2146</v>
      </c>
      <c r="I15852" s="207" t="s">
        <v>247</v>
      </c>
      <c r="J15852" s="208">
        <v>-26605</v>
      </c>
      <c r="K15852" s="79" t="str">
        <f>IFERROR(IFERROR(VLOOKUP(I15852,'DE-PARA'!B:D,3,0),VLOOKUP(I15852,'DE-PARA'!C:D,2,0)),"NÃO ENCONTRADO")</f>
        <v>Materiais</v>
      </c>
      <c r="L15852" s="56" t="str">
        <f>VLOOKUP(K15852,'Base -Receita-Despesa'!$B:$AS,1,FALSE)</f>
        <v>Materiais</v>
      </c>
    </row>
    <row r="15853" spans="1:12" x14ac:dyDescent="0.3">
      <c r="A15853" s="286" t="str">
        <f t="shared" si="494"/>
        <v>2020</v>
      </c>
      <c r="B15853" s="205" t="s">
        <v>679</v>
      </c>
      <c r="C15853" s="205" t="s">
        <v>680</v>
      </c>
      <c r="D15853" s="72" t="str">
        <f t="shared" si="495"/>
        <v>fev/2020</v>
      </c>
      <c r="E15853" s="206">
        <v>43874</v>
      </c>
      <c r="F15853" s="205">
        <v>36790</v>
      </c>
      <c r="G15853" s="205" t="s">
        <v>284</v>
      </c>
      <c r="H15853" s="207" t="s">
        <v>2694</v>
      </c>
      <c r="I15853" s="207" t="s">
        <v>237</v>
      </c>
      <c r="J15853" s="207">
        <v>-996.61</v>
      </c>
      <c r="K15853" s="79" t="str">
        <f>IFERROR(IFERROR(VLOOKUP(I15853,'DE-PARA'!B:D,3,0),VLOOKUP(I15853,'DE-PARA'!C:D,2,0)),"NÃO ENCONTRADO")</f>
        <v>Materiais</v>
      </c>
      <c r="L15853" s="56" t="str">
        <f>VLOOKUP(K15853,'Base -Receita-Despesa'!$B:$AS,1,FALSE)</f>
        <v>Materiais</v>
      </c>
    </row>
    <row r="15854" spans="1:12" x14ac:dyDescent="0.3">
      <c r="A15854" s="286" t="str">
        <f t="shared" si="494"/>
        <v>2020</v>
      </c>
      <c r="B15854" s="205" t="s">
        <v>679</v>
      </c>
      <c r="C15854" s="205" t="s">
        <v>680</v>
      </c>
      <c r="D15854" s="72" t="str">
        <f t="shared" si="495"/>
        <v>fev/2020</v>
      </c>
      <c r="E15854" s="206">
        <v>43874</v>
      </c>
      <c r="F15854" s="205">
        <v>36571</v>
      </c>
      <c r="G15854" s="205" t="s">
        <v>284</v>
      </c>
      <c r="H15854" s="207" t="s">
        <v>2694</v>
      </c>
      <c r="I15854" s="207" t="s">
        <v>238</v>
      </c>
      <c r="J15854" s="208">
        <v>-1878.8</v>
      </c>
      <c r="K15854" s="79" t="str">
        <f>IFERROR(IFERROR(VLOOKUP(I15854,'DE-PARA'!B:D,3,0),VLOOKUP(I15854,'DE-PARA'!C:D,2,0)),"NÃO ENCONTRADO")</f>
        <v>Materiais</v>
      </c>
      <c r="L15854" s="56" t="str">
        <f>VLOOKUP(K15854,'Base -Receita-Despesa'!$B:$AS,1,FALSE)</f>
        <v>Materiais</v>
      </c>
    </row>
    <row r="15855" spans="1:12" x14ac:dyDescent="0.3">
      <c r="A15855" s="286" t="str">
        <f t="shared" si="494"/>
        <v>2020</v>
      </c>
      <c r="B15855" s="205" t="s">
        <v>679</v>
      </c>
      <c r="C15855" s="205" t="s">
        <v>680</v>
      </c>
      <c r="D15855" s="72" t="str">
        <f t="shared" si="495"/>
        <v>fev/2020</v>
      </c>
      <c r="E15855" s="206">
        <v>43874</v>
      </c>
      <c r="F15855" s="205">
        <v>36580</v>
      </c>
      <c r="G15855" s="205" t="s">
        <v>284</v>
      </c>
      <c r="H15855" s="207" t="s">
        <v>2694</v>
      </c>
      <c r="I15855" s="207" t="s">
        <v>238</v>
      </c>
      <c r="J15855" s="207">
        <v>-465.75</v>
      </c>
      <c r="K15855" s="79" t="str">
        <f>IFERROR(IFERROR(VLOOKUP(I15855,'DE-PARA'!B:D,3,0),VLOOKUP(I15855,'DE-PARA'!C:D,2,0)),"NÃO ENCONTRADO")</f>
        <v>Materiais</v>
      </c>
      <c r="L15855" s="56" t="str">
        <f>VLOOKUP(K15855,'Base -Receita-Despesa'!$B:$AS,1,FALSE)</f>
        <v>Materiais</v>
      </c>
    </row>
    <row r="15856" spans="1:12" x14ac:dyDescent="0.3">
      <c r="A15856" s="286" t="str">
        <f t="shared" si="494"/>
        <v>2020</v>
      </c>
      <c r="B15856" s="205" t="s">
        <v>679</v>
      </c>
      <c r="C15856" s="205" t="s">
        <v>680</v>
      </c>
      <c r="D15856" s="72" t="str">
        <f t="shared" si="495"/>
        <v>fev/2020</v>
      </c>
      <c r="E15856" s="206">
        <v>43874</v>
      </c>
      <c r="F15856" s="205">
        <v>36583</v>
      </c>
      <c r="G15856" s="205" t="s">
        <v>284</v>
      </c>
      <c r="H15856" s="207" t="s">
        <v>2694</v>
      </c>
      <c r="I15856" s="207" t="s">
        <v>237</v>
      </c>
      <c r="J15856" s="208">
        <v>-1998</v>
      </c>
      <c r="K15856" s="79" t="str">
        <f>IFERROR(IFERROR(VLOOKUP(I15856,'DE-PARA'!B:D,3,0),VLOOKUP(I15856,'DE-PARA'!C:D,2,0)),"NÃO ENCONTRADO")</f>
        <v>Materiais</v>
      </c>
      <c r="L15856" s="56" t="str">
        <f>VLOOKUP(K15856,'Base -Receita-Despesa'!$B:$AS,1,FALSE)</f>
        <v>Materiais</v>
      </c>
    </row>
    <row r="15857" spans="1:12" x14ac:dyDescent="0.3">
      <c r="A15857" s="286" t="str">
        <f t="shared" si="494"/>
        <v>2020</v>
      </c>
      <c r="B15857" s="205" t="s">
        <v>679</v>
      </c>
      <c r="C15857" s="205" t="s">
        <v>680</v>
      </c>
      <c r="D15857" s="72" t="str">
        <f t="shared" si="495"/>
        <v>fev/2020</v>
      </c>
      <c r="E15857" s="206">
        <v>43874</v>
      </c>
      <c r="F15857" s="205">
        <v>25</v>
      </c>
      <c r="G15857" s="205" t="s">
        <v>284</v>
      </c>
      <c r="H15857" s="207" t="s">
        <v>1103</v>
      </c>
      <c r="I15857" s="207" t="s">
        <v>183</v>
      </c>
      <c r="J15857" s="207">
        <v>-500</v>
      </c>
      <c r="K15857" s="79" t="str">
        <f>IFERROR(IFERROR(VLOOKUP(I15857,'DE-PARA'!B:D,3,0),VLOOKUP(I15857,'DE-PARA'!C:D,2,0)),"NÃO ENCONTRADO")</f>
        <v>Aluguéis</v>
      </c>
      <c r="L15857" s="56" t="str">
        <f>VLOOKUP(K15857,'Base -Receita-Despesa'!$B:$AS,1,FALSE)</f>
        <v>Aluguéis</v>
      </c>
    </row>
    <row r="15858" spans="1:12" x14ac:dyDescent="0.3">
      <c r="A15858" s="286" t="str">
        <f t="shared" si="494"/>
        <v>2020</v>
      </c>
      <c r="B15858" s="205" t="s">
        <v>679</v>
      </c>
      <c r="C15858" s="205" t="s">
        <v>680</v>
      </c>
      <c r="D15858" s="72" t="str">
        <f t="shared" si="495"/>
        <v>fev/2020</v>
      </c>
      <c r="E15858" s="206">
        <v>43874</v>
      </c>
      <c r="F15858" s="205" t="s">
        <v>2044</v>
      </c>
      <c r="G15858" s="205" t="s">
        <v>284</v>
      </c>
      <c r="H15858" s="207" t="s">
        <v>2229</v>
      </c>
      <c r="I15858" s="207" t="s">
        <v>139</v>
      </c>
      <c r="J15858" s="207">
        <v>-25</v>
      </c>
      <c r="K15858" s="79" t="str">
        <f>IFERROR(IFERROR(VLOOKUP(I15858,'DE-PARA'!B:D,3,0),VLOOKUP(I15858,'DE-PARA'!C:D,2,0)),"NÃO ENCONTRADO")</f>
        <v>Outras Saídas</v>
      </c>
      <c r="L15858" s="56" t="str">
        <f>VLOOKUP(K15858,'Base -Receita-Despesa'!$B:$AS,1,FALSE)</f>
        <v>Outras Saídas</v>
      </c>
    </row>
    <row r="15859" spans="1:12" x14ac:dyDescent="0.3">
      <c r="A15859" s="286" t="str">
        <f t="shared" si="494"/>
        <v>2020</v>
      </c>
      <c r="B15859" s="205" t="s">
        <v>679</v>
      </c>
      <c r="C15859" s="205" t="s">
        <v>680</v>
      </c>
      <c r="D15859" s="72" t="str">
        <f t="shared" si="495"/>
        <v>fev/2020</v>
      </c>
      <c r="E15859" s="206">
        <v>43874</v>
      </c>
      <c r="F15859" s="205" t="s">
        <v>172</v>
      </c>
      <c r="G15859" s="205" t="s">
        <v>284</v>
      </c>
      <c r="H15859" s="207" t="s">
        <v>823</v>
      </c>
      <c r="I15859" s="207" t="s">
        <v>126</v>
      </c>
      <c r="J15859" s="208">
        <v>-2273.7399999999998</v>
      </c>
      <c r="K15859" s="79" t="str">
        <f>IFERROR(IFERROR(VLOOKUP(I15859,'DE-PARA'!B:D,3,0),VLOOKUP(I15859,'DE-PARA'!C:D,2,0)),"NÃO ENCONTRADO")</f>
        <v>Rescisões Trabalhistas</v>
      </c>
      <c r="L15859" s="56" t="str">
        <f>VLOOKUP(K15859,'Base -Receita-Despesa'!$B:$AS,1,FALSE)</f>
        <v>Rescisões Trabalhistas</v>
      </c>
    </row>
    <row r="15860" spans="1:12" x14ac:dyDescent="0.3">
      <c r="A15860" s="286" t="str">
        <f t="shared" si="494"/>
        <v>2020</v>
      </c>
      <c r="B15860" s="205" t="s">
        <v>679</v>
      </c>
      <c r="C15860" s="205" t="s">
        <v>680</v>
      </c>
      <c r="D15860" s="72" t="str">
        <f t="shared" si="495"/>
        <v>fev/2020</v>
      </c>
      <c r="E15860" s="206">
        <v>43874</v>
      </c>
      <c r="F15860" s="205" t="s">
        <v>209</v>
      </c>
      <c r="G15860" s="205" t="s">
        <v>284</v>
      </c>
      <c r="H15860" s="207" t="s">
        <v>295</v>
      </c>
      <c r="I15860" s="207" t="s">
        <v>130</v>
      </c>
      <c r="J15860" s="207">
        <v>-9.5</v>
      </c>
      <c r="K15860" s="79" t="str">
        <f>IFERROR(IFERROR(VLOOKUP(I15860,'DE-PARA'!B:D,3,0),VLOOKUP(I15860,'DE-PARA'!C:D,2,0)),"NÃO ENCONTRADO")</f>
        <v>Outras Saídas</v>
      </c>
      <c r="L15860" s="56" t="str">
        <f>VLOOKUP(K15860,'Base -Receita-Despesa'!$B:$AS,1,FALSE)</f>
        <v>Outras Saídas</v>
      </c>
    </row>
    <row r="15861" spans="1:12" x14ac:dyDescent="0.3">
      <c r="A15861" s="286" t="str">
        <f t="shared" si="494"/>
        <v>2020</v>
      </c>
      <c r="B15861" s="205" t="s">
        <v>679</v>
      </c>
      <c r="C15861" s="205" t="s">
        <v>680</v>
      </c>
      <c r="D15861" s="72" t="str">
        <f t="shared" si="495"/>
        <v>fev/2020</v>
      </c>
      <c r="E15861" s="206">
        <v>43874</v>
      </c>
      <c r="F15861" s="205" t="s">
        <v>209</v>
      </c>
      <c r="G15861" s="205" t="s">
        <v>284</v>
      </c>
      <c r="H15861" s="207" t="s">
        <v>295</v>
      </c>
      <c r="I15861" s="207" t="s">
        <v>130</v>
      </c>
      <c r="J15861" s="207">
        <v>-9.5</v>
      </c>
      <c r="K15861" s="79" t="str">
        <f>IFERROR(IFERROR(VLOOKUP(I15861,'DE-PARA'!B:D,3,0),VLOOKUP(I15861,'DE-PARA'!C:D,2,0)),"NÃO ENCONTRADO")</f>
        <v>Outras Saídas</v>
      </c>
      <c r="L15861" s="56" t="str">
        <f>VLOOKUP(K15861,'Base -Receita-Despesa'!$B:$AS,1,FALSE)</f>
        <v>Outras Saídas</v>
      </c>
    </row>
    <row r="15862" spans="1:12" x14ac:dyDescent="0.3">
      <c r="A15862" s="286" t="str">
        <f t="shared" si="494"/>
        <v>2020</v>
      </c>
      <c r="B15862" s="205" t="s">
        <v>679</v>
      </c>
      <c r="C15862" s="205" t="s">
        <v>680</v>
      </c>
      <c r="D15862" s="72" t="str">
        <f t="shared" si="495"/>
        <v>fev/2020</v>
      </c>
      <c r="E15862" s="206">
        <v>43874</v>
      </c>
      <c r="F15862" s="205" t="s">
        <v>209</v>
      </c>
      <c r="G15862" s="205" t="s">
        <v>284</v>
      </c>
      <c r="H15862" s="207" t="s">
        <v>295</v>
      </c>
      <c r="I15862" s="207" t="s">
        <v>130</v>
      </c>
      <c r="J15862" s="207">
        <v>-9.5</v>
      </c>
      <c r="K15862" s="79" t="str">
        <f>IFERROR(IFERROR(VLOOKUP(I15862,'DE-PARA'!B:D,3,0),VLOOKUP(I15862,'DE-PARA'!C:D,2,0)),"NÃO ENCONTRADO")</f>
        <v>Outras Saídas</v>
      </c>
      <c r="L15862" s="56" t="str">
        <f>VLOOKUP(K15862,'Base -Receita-Despesa'!$B:$AS,1,FALSE)</f>
        <v>Outras Saídas</v>
      </c>
    </row>
    <row r="15863" spans="1:12" x14ac:dyDescent="0.3">
      <c r="A15863" s="286" t="str">
        <f t="shared" ref="A15863:A15926" si="496">IF(K15863="NÃO ENCONTRADO",0,RIGHT(D15863,4))</f>
        <v>2020</v>
      </c>
      <c r="B15863" s="205" t="s">
        <v>679</v>
      </c>
      <c r="C15863" s="205" t="s">
        <v>680</v>
      </c>
      <c r="D15863" s="72" t="str">
        <f t="shared" si="495"/>
        <v>fev/2020</v>
      </c>
      <c r="E15863" s="206">
        <v>43874</v>
      </c>
      <c r="F15863" s="205" t="s">
        <v>209</v>
      </c>
      <c r="G15863" s="205" t="s">
        <v>284</v>
      </c>
      <c r="H15863" s="207" t="s">
        <v>295</v>
      </c>
      <c r="I15863" s="229" t="s">
        <v>130</v>
      </c>
      <c r="J15863" s="229">
        <v>-9.5</v>
      </c>
      <c r="K15863" s="79" t="str">
        <f>IFERROR(IFERROR(VLOOKUP(I15863,'DE-PARA'!B:D,3,0),VLOOKUP(I15863,'DE-PARA'!C:D,2,0)),"NÃO ENCONTRADO")</f>
        <v>Outras Saídas</v>
      </c>
      <c r="L15863" s="56" t="str">
        <f>VLOOKUP(K15863,'Base -Receita-Despesa'!$B:$AS,1,FALSE)</f>
        <v>Outras Saídas</v>
      </c>
    </row>
    <row r="15864" spans="1:12" x14ac:dyDescent="0.3">
      <c r="A15864" s="286" t="str">
        <f t="shared" si="496"/>
        <v>2020</v>
      </c>
      <c r="B15864" s="205" t="s">
        <v>679</v>
      </c>
      <c r="C15864" s="205" t="s">
        <v>680</v>
      </c>
      <c r="D15864" s="72" t="str">
        <f t="shared" si="495"/>
        <v>fev/2020</v>
      </c>
      <c r="E15864" s="206">
        <v>43874</v>
      </c>
      <c r="F15864" s="205" t="s">
        <v>513</v>
      </c>
      <c r="G15864" s="205" t="s">
        <v>284</v>
      </c>
      <c r="H15864" s="207" t="s">
        <v>203</v>
      </c>
      <c r="I15864" s="207" t="s">
        <v>289</v>
      </c>
      <c r="J15864" s="208">
        <v>3380.68</v>
      </c>
      <c r="K15864" s="79" t="str">
        <f>IFERROR(IFERROR(VLOOKUP(I15864,'DE-PARA'!B:D,3,0),VLOOKUP(I15864,'DE-PARA'!C:D,2,0)),"NÃO ENCONTRADO")</f>
        <v>Entrada Conta Aplicação (+)</v>
      </c>
      <c r="L15864" s="56" t="str">
        <f>VLOOKUP(K15864,'Base -Receita-Despesa'!$B:$AS,1,FALSE)</f>
        <v>ENTRADA CONTA APLICAÇÃO (+)</v>
      </c>
    </row>
    <row r="15865" spans="1:12" x14ac:dyDescent="0.3">
      <c r="A15865" s="286" t="str">
        <f t="shared" si="496"/>
        <v>2020</v>
      </c>
      <c r="B15865" s="205" t="s">
        <v>679</v>
      </c>
      <c r="C15865" s="205" t="s">
        <v>680</v>
      </c>
      <c r="D15865" s="72" t="str">
        <f t="shared" si="495"/>
        <v>fev/2020</v>
      </c>
      <c r="E15865" s="206">
        <v>43875</v>
      </c>
      <c r="F15865" s="205">
        <v>6755</v>
      </c>
      <c r="G15865" s="205" t="s">
        <v>284</v>
      </c>
      <c r="H15865" s="207" t="s">
        <v>307</v>
      </c>
      <c r="I15865" s="207" t="s">
        <v>237</v>
      </c>
      <c r="J15865" s="208">
        <v>-1189.2</v>
      </c>
      <c r="K15865" s="79" t="str">
        <f>IFERROR(IFERROR(VLOOKUP(I15865,'DE-PARA'!B:D,3,0),VLOOKUP(I15865,'DE-PARA'!C:D,2,0)),"NÃO ENCONTRADO")</f>
        <v>Materiais</v>
      </c>
      <c r="L15865" s="56" t="str">
        <f>VLOOKUP(K15865,'Base -Receita-Despesa'!$B:$AS,1,FALSE)</f>
        <v>Materiais</v>
      </c>
    </row>
    <row r="15866" spans="1:12" x14ac:dyDescent="0.3">
      <c r="A15866" s="286" t="str">
        <f t="shared" si="496"/>
        <v>2020</v>
      </c>
      <c r="B15866" s="205" t="s">
        <v>679</v>
      </c>
      <c r="C15866" s="205" t="s">
        <v>680</v>
      </c>
      <c r="D15866" s="72" t="str">
        <f t="shared" si="495"/>
        <v>fev/2020</v>
      </c>
      <c r="E15866" s="206">
        <v>43875</v>
      </c>
      <c r="F15866" s="205">
        <v>6755</v>
      </c>
      <c r="G15866" s="205" t="s">
        <v>284</v>
      </c>
      <c r="H15866" s="207" t="s">
        <v>307</v>
      </c>
      <c r="I15866" s="207" t="s">
        <v>189</v>
      </c>
      <c r="J15866" s="207">
        <v>-123</v>
      </c>
      <c r="K15866" s="79" t="str">
        <f>IFERROR(IFERROR(VLOOKUP(I15866,'DE-PARA'!B:D,3,0),VLOOKUP(I15866,'DE-PARA'!C:D,2,0)),"NÃO ENCONTRADO")</f>
        <v>Outras Saídas</v>
      </c>
      <c r="L15866" s="56" t="str">
        <f>VLOOKUP(K15866,'Base -Receita-Despesa'!$B:$AS,1,FALSE)</f>
        <v>Outras Saídas</v>
      </c>
    </row>
    <row r="15867" spans="1:12" x14ac:dyDescent="0.3">
      <c r="A15867" s="286" t="str">
        <f t="shared" si="496"/>
        <v>2020</v>
      </c>
      <c r="B15867" s="205" t="s">
        <v>679</v>
      </c>
      <c r="C15867" s="205" t="s">
        <v>680</v>
      </c>
      <c r="D15867" s="72" t="str">
        <f t="shared" si="495"/>
        <v>fev/2020</v>
      </c>
      <c r="E15867" s="206">
        <v>43875</v>
      </c>
      <c r="F15867" s="205">
        <v>5948</v>
      </c>
      <c r="G15867" s="205" t="s">
        <v>284</v>
      </c>
      <c r="H15867" s="207" t="s">
        <v>307</v>
      </c>
      <c r="I15867" s="207" t="s">
        <v>237</v>
      </c>
      <c r="J15867" s="207">
        <v>-433.92</v>
      </c>
      <c r="K15867" s="79" t="str">
        <f>IFERROR(IFERROR(VLOOKUP(I15867,'DE-PARA'!B:D,3,0),VLOOKUP(I15867,'DE-PARA'!C:D,2,0)),"NÃO ENCONTRADO")</f>
        <v>Materiais</v>
      </c>
      <c r="L15867" s="56" t="str">
        <f>VLOOKUP(K15867,'Base -Receita-Despesa'!$B:$AS,1,FALSE)</f>
        <v>Materiais</v>
      </c>
    </row>
    <row r="15868" spans="1:12" x14ac:dyDescent="0.3">
      <c r="A15868" s="286" t="str">
        <f t="shared" si="496"/>
        <v>2020</v>
      </c>
      <c r="B15868" s="205" t="s">
        <v>679</v>
      </c>
      <c r="C15868" s="205" t="s">
        <v>680</v>
      </c>
      <c r="D15868" s="72" t="str">
        <f t="shared" si="495"/>
        <v>fev/2020</v>
      </c>
      <c r="E15868" s="206">
        <v>43875</v>
      </c>
      <c r="F15868" s="205">
        <v>5948</v>
      </c>
      <c r="G15868" s="205" t="s">
        <v>284</v>
      </c>
      <c r="H15868" s="207" t="s">
        <v>307</v>
      </c>
      <c r="I15868" s="207" t="s">
        <v>189</v>
      </c>
      <c r="J15868" s="207">
        <v>-114.46</v>
      </c>
      <c r="K15868" s="79" t="str">
        <f>IFERROR(IFERROR(VLOOKUP(I15868,'DE-PARA'!B:D,3,0),VLOOKUP(I15868,'DE-PARA'!C:D,2,0)),"NÃO ENCONTRADO")</f>
        <v>Outras Saídas</v>
      </c>
      <c r="L15868" s="56" t="str">
        <f>VLOOKUP(K15868,'Base -Receita-Despesa'!$B:$AS,1,FALSE)</f>
        <v>Outras Saídas</v>
      </c>
    </row>
    <row r="15869" spans="1:12" x14ac:dyDescent="0.3">
      <c r="A15869" s="286" t="str">
        <f t="shared" si="496"/>
        <v>2020</v>
      </c>
      <c r="B15869" s="205" t="s">
        <v>679</v>
      </c>
      <c r="C15869" s="205" t="s">
        <v>680</v>
      </c>
      <c r="D15869" s="72" t="str">
        <f t="shared" si="495"/>
        <v>fev/2020</v>
      </c>
      <c r="E15869" s="206">
        <v>43875</v>
      </c>
      <c r="F15869" s="205">
        <v>603</v>
      </c>
      <c r="G15869" s="205" t="s">
        <v>284</v>
      </c>
      <c r="H15869" s="207" t="s">
        <v>2556</v>
      </c>
      <c r="I15869" s="207" t="s">
        <v>146</v>
      </c>
      <c r="J15869" s="208">
        <v>-2282.9299999999998</v>
      </c>
      <c r="K15869" s="79" t="str">
        <f>IFERROR(IFERROR(VLOOKUP(I15869,'DE-PARA'!B:D,3,0),VLOOKUP(I15869,'DE-PARA'!C:D,2,0)),"NÃO ENCONTRADO")</f>
        <v>Serviços</v>
      </c>
      <c r="L15869" s="56" t="str">
        <f>VLOOKUP(K15869,'Base -Receita-Despesa'!$B:$AS,1,FALSE)</f>
        <v>Serviços</v>
      </c>
    </row>
    <row r="15870" spans="1:12" x14ac:dyDescent="0.3">
      <c r="A15870" s="286" t="str">
        <f t="shared" si="496"/>
        <v>2020</v>
      </c>
      <c r="B15870" s="205" t="s">
        <v>679</v>
      </c>
      <c r="C15870" s="205" t="s">
        <v>680</v>
      </c>
      <c r="D15870" s="72" t="str">
        <f t="shared" si="495"/>
        <v>fev/2020</v>
      </c>
      <c r="E15870" s="206">
        <v>43875</v>
      </c>
      <c r="F15870" s="205">
        <v>714</v>
      </c>
      <c r="G15870" s="205" t="s">
        <v>284</v>
      </c>
      <c r="H15870" s="207" t="s">
        <v>2586</v>
      </c>
      <c r="I15870" s="207" t="s">
        <v>146</v>
      </c>
      <c r="J15870" s="207">
        <v>-226.46</v>
      </c>
      <c r="K15870" s="79" t="str">
        <f>IFERROR(IFERROR(VLOOKUP(I15870,'DE-PARA'!B:D,3,0),VLOOKUP(I15870,'DE-PARA'!C:D,2,0)),"NÃO ENCONTRADO")</f>
        <v>Serviços</v>
      </c>
      <c r="L15870" s="56" t="str">
        <f>VLOOKUP(K15870,'Base -Receita-Despesa'!$B:$AS,1,FALSE)</f>
        <v>Serviços</v>
      </c>
    </row>
    <row r="15871" spans="1:12" x14ac:dyDescent="0.3">
      <c r="A15871" s="286" t="str">
        <f t="shared" si="496"/>
        <v>2020</v>
      </c>
      <c r="B15871" s="205" t="s">
        <v>679</v>
      </c>
      <c r="C15871" s="205" t="s">
        <v>680</v>
      </c>
      <c r="D15871" s="72" t="str">
        <f t="shared" si="495"/>
        <v>fev/2020</v>
      </c>
      <c r="E15871" s="206">
        <v>43875</v>
      </c>
      <c r="F15871" s="205">
        <v>26990</v>
      </c>
      <c r="G15871" s="205" t="s">
        <v>284</v>
      </c>
      <c r="H15871" s="207" t="s">
        <v>2695</v>
      </c>
      <c r="I15871" s="207" t="s">
        <v>146</v>
      </c>
      <c r="J15871" s="207">
        <v>-698.28</v>
      </c>
      <c r="K15871" s="79" t="str">
        <f>IFERROR(IFERROR(VLOOKUP(I15871,'DE-PARA'!B:D,3,0),VLOOKUP(I15871,'DE-PARA'!C:D,2,0)),"NÃO ENCONTRADO")</f>
        <v>Serviços</v>
      </c>
      <c r="L15871" s="56" t="str">
        <f>VLOOKUP(K15871,'Base -Receita-Despesa'!$B:$AS,1,FALSE)</f>
        <v>Serviços</v>
      </c>
    </row>
    <row r="15872" spans="1:12" x14ac:dyDescent="0.3">
      <c r="A15872" s="286" t="str">
        <f t="shared" si="496"/>
        <v>2020</v>
      </c>
      <c r="B15872" s="205" t="s">
        <v>679</v>
      </c>
      <c r="C15872" s="205" t="s">
        <v>680</v>
      </c>
      <c r="D15872" s="72" t="str">
        <f t="shared" si="495"/>
        <v>fev/2020</v>
      </c>
      <c r="E15872" s="206">
        <v>43875</v>
      </c>
      <c r="F15872" s="205">
        <v>411190</v>
      </c>
      <c r="G15872" s="205" t="s">
        <v>284</v>
      </c>
      <c r="H15872" s="207" t="s">
        <v>2696</v>
      </c>
      <c r="I15872" s="207" t="s">
        <v>247</v>
      </c>
      <c r="J15872" s="208">
        <v>-2598</v>
      </c>
      <c r="K15872" s="79" t="str">
        <f>IFERROR(IFERROR(VLOOKUP(I15872,'DE-PARA'!B:D,3,0),VLOOKUP(I15872,'DE-PARA'!C:D,2,0)),"NÃO ENCONTRADO")</f>
        <v>Materiais</v>
      </c>
      <c r="L15872" s="56" t="str">
        <f>VLOOKUP(K15872,'Base -Receita-Despesa'!$B:$AS,1,FALSE)</f>
        <v>Materiais</v>
      </c>
    </row>
    <row r="15873" spans="1:12" x14ac:dyDescent="0.3">
      <c r="A15873" s="286" t="str">
        <f t="shared" si="496"/>
        <v>2020</v>
      </c>
      <c r="B15873" s="205" t="s">
        <v>679</v>
      </c>
      <c r="C15873" s="205" t="s">
        <v>680</v>
      </c>
      <c r="D15873" s="72" t="str">
        <f t="shared" si="495"/>
        <v>fev/2020</v>
      </c>
      <c r="E15873" s="206">
        <v>43875</v>
      </c>
      <c r="F15873" s="205" t="s">
        <v>2044</v>
      </c>
      <c r="G15873" s="205" t="s">
        <v>284</v>
      </c>
      <c r="H15873" s="207" t="s">
        <v>2230</v>
      </c>
      <c r="I15873" s="207" t="s">
        <v>139</v>
      </c>
      <c r="J15873" s="207">
        <v>-25</v>
      </c>
      <c r="K15873" s="79" t="str">
        <f>IFERROR(IFERROR(VLOOKUP(I15873,'DE-PARA'!B:D,3,0),VLOOKUP(I15873,'DE-PARA'!C:D,2,0)),"NÃO ENCONTRADO")</f>
        <v>Outras Saídas</v>
      </c>
      <c r="L15873" s="56" t="str">
        <f>VLOOKUP(K15873,'Base -Receita-Despesa'!$B:$AS,1,FALSE)</f>
        <v>Outras Saídas</v>
      </c>
    </row>
    <row r="15874" spans="1:12" x14ac:dyDescent="0.3">
      <c r="A15874" s="286" t="str">
        <f t="shared" si="496"/>
        <v>2020</v>
      </c>
      <c r="B15874" s="205" t="s">
        <v>679</v>
      </c>
      <c r="C15874" s="205" t="s">
        <v>680</v>
      </c>
      <c r="D15874" s="72" t="str">
        <f t="shared" si="495"/>
        <v>fev/2020</v>
      </c>
      <c r="E15874" s="206">
        <v>43875</v>
      </c>
      <c r="F15874" s="205">
        <v>3972</v>
      </c>
      <c r="G15874" s="205" t="s">
        <v>284</v>
      </c>
      <c r="H15874" s="207" t="s">
        <v>2345</v>
      </c>
      <c r="I15874" s="207" t="s">
        <v>249</v>
      </c>
      <c r="J15874" s="208">
        <v>-4955.8</v>
      </c>
      <c r="K15874" s="79" t="str">
        <f>IFERROR(IFERROR(VLOOKUP(I15874,'DE-PARA'!B:D,3,0),VLOOKUP(I15874,'DE-PARA'!C:D,2,0)),"NÃO ENCONTRADO")</f>
        <v>Materiais</v>
      </c>
      <c r="L15874" s="56" t="str">
        <f>VLOOKUP(K15874,'Base -Receita-Despesa'!$B:$AS,1,FALSE)</f>
        <v>Materiais</v>
      </c>
    </row>
    <row r="15875" spans="1:12" x14ac:dyDescent="0.3">
      <c r="A15875" s="286" t="str">
        <f t="shared" si="496"/>
        <v>2020</v>
      </c>
      <c r="B15875" s="205" t="s">
        <v>679</v>
      </c>
      <c r="C15875" s="205" t="s">
        <v>680</v>
      </c>
      <c r="D15875" s="72" t="str">
        <f t="shared" si="495"/>
        <v>fev/2020</v>
      </c>
      <c r="E15875" s="206">
        <v>43875</v>
      </c>
      <c r="F15875" s="205">
        <v>3972</v>
      </c>
      <c r="G15875" s="205" t="s">
        <v>284</v>
      </c>
      <c r="H15875" s="207" t="s">
        <v>2345</v>
      </c>
      <c r="I15875" s="207" t="s">
        <v>189</v>
      </c>
      <c r="J15875" s="207">
        <v>-20.05</v>
      </c>
      <c r="K15875" s="79" t="str">
        <f>IFERROR(IFERROR(VLOOKUP(I15875,'DE-PARA'!B:D,3,0),VLOOKUP(I15875,'DE-PARA'!C:D,2,0)),"NÃO ENCONTRADO")</f>
        <v>Outras Saídas</v>
      </c>
      <c r="L15875" s="56" t="str">
        <f>VLOOKUP(K15875,'Base -Receita-Despesa'!$B:$AS,1,FALSE)</f>
        <v>Outras Saídas</v>
      </c>
    </row>
    <row r="15876" spans="1:12" x14ac:dyDescent="0.3">
      <c r="A15876" s="286" t="str">
        <f t="shared" si="496"/>
        <v>2020</v>
      </c>
      <c r="B15876" s="205" t="s">
        <v>679</v>
      </c>
      <c r="C15876" s="205" t="s">
        <v>680</v>
      </c>
      <c r="D15876" s="72" t="str">
        <f t="shared" ref="D15876:D15939" si="497">TEXT(E15876,"mmm/aaaa")</f>
        <v>fev/2020</v>
      </c>
      <c r="E15876" s="206">
        <v>43875</v>
      </c>
      <c r="F15876" s="205">
        <v>3816</v>
      </c>
      <c r="G15876" s="205" t="s">
        <v>284</v>
      </c>
      <c r="H15876" s="207" t="s">
        <v>2345</v>
      </c>
      <c r="I15876" s="229" t="s">
        <v>249</v>
      </c>
      <c r="J15876" s="230">
        <v>-1421.3</v>
      </c>
      <c r="K15876" s="79" t="str">
        <f>IFERROR(IFERROR(VLOOKUP(I15876,'DE-PARA'!B:D,3,0),VLOOKUP(I15876,'DE-PARA'!C:D,2,0)),"NÃO ENCONTRADO")</f>
        <v>Materiais</v>
      </c>
      <c r="L15876" s="56" t="str">
        <f>VLOOKUP(K15876,'Base -Receita-Despesa'!$B:$AS,1,FALSE)</f>
        <v>Materiais</v>
      </c>
    </row>
    <row r="15877" spans="1:12" x14ac:dyDescent="0.3">
      <c r="A15877" s="286" t="str">
        <f t="shared" si="496"/>
        <v>2020</v>
      </c>
      <c r="B15877" s="205" t="s">
        <v>679</v>
      </c>
      <c r="C15877" s="205" t="s">
        <v>680</v>
      </c>
      <c r="D15877" s="72" t="str">
        <f t="shared" si="497"/>
        <v>fev/2020</v>
      </c>
      <c r="E15877" s="206">
        <v>43875</v>
      </c>
      <c r="F15877" s="205">
        <v>3816</v>
      </c>
      <c r="G15877" s="205" t="s">
        <v>284</v>
      </c>
      <c r="H15877" s="207" t="s">
        <v>2345</v>
      </c>
      <c r="I15877" s="207" t="s">
        <v>189</v>
      </c>
      <c r="J15877" s="207">
        <v>-19.77</v>
      </c>
      <c r="K15877" s="79" t="str">
        <f>IFERROR(IFERROR(VLOOKUP(I15877,'DE-PARA'!B:D,3,0),VLOOKUP(I15877,'DE-PARA'!C:D,2,0)),"NÃO ENCONTRADO")</f>
        <v>Outras Saídas</v>
      </c>
      <c r="L15877" s="56" t="str">
        <f>VLOOKUP(K15877,'Base -Receita-Despesa'!$B:$AS,1,FALSE)</f>
        <v>Outras Saídas</v>
      </c>
    </row>
    <row r="15878" spans="1:12" x14ac:dyDescent="0.3">
      <c r="A15878" s="286" t="str">
        <f t="shared" si="496"/>
        <v>2020</v>
      </c>
      <c r="B15878" s="205" t="s">
        <v>679</v>
      </c>
      <c r="C15878" s="205" t="s">
        <v>680</v>
      </c>
      <c r="D15878" s="72" t="str">
        <f t="shared" si="497"/>
        <v>fev/2020</v>
      </c>
      <c r="E15878" s="206">
        <v>43875</v>
      </c>
      <c r="F15878" s="205">
        <v>3947</v>
      </c>
      <c r="G15878" s="205" t="s">
        <v>284</v>
      </c>
      <c r="H15878" s="207" t="s">
        <v>2345</v>
      </c>
      <c r="I15878" s="207" t="s">
        <v>249</v>
      </c>
      <c r="J15878" s="208">
        <v>-1473.7</v>
      </c>
      <c r="K15878" s="79" t="str">
        <f>IFERROR(IFERROR(VLOOKUP(I15878,'DE-PARA'!B:D,3,0),VLOOKUP(I15878,'DE-PARA'!C:D,2,0)),"NÃO ENCONTRADO")</f>
        <v>Materiais</v>
      </c>
      <c r="L15878" s="56" t="str">
        <f>VLOOKUP(K15878,'Base -Receita-Despesa'!$B:$AS,1,FALSE)</f>
        <v>Materiais</v>
      </c>
    </row>
    <row r="15879" spans="1:12" x14ac:dyDescent="0.3">
      <c r="A15879" s="286" t="str">
        <f t="shared" si="496"/>
        <v>2020</v>
      </c>
      <c r="B15879" s="205" t="s">
        <v>679</v>
      </c>
      <c r="C15879" s="205" t="s">
        <v>680</v>
      </c>
      <c r="D15879" s="72" t="str">
        <f t="shared" si="497"/>
        <v>fev/2020</v>
      </c>
      <c r="E15879" s="206">
        <v>43875</v>
      </c>
      <c r="F15879" s="205">
        <v>3948</v>
      </c>
      <c r="G15879" s="205" t="s">
        <v>284</v>
      </c>
      <c r="H15879" s="207" t="s">
        <v>2345</v>
      </c>
      <c r="I15879" s="207" t="s">
        <v>189</v>
      </c>
      <c r="J15879" s="207">
        <v>-17.14</v>
      </c>
      <c r="K15879" s="79" t="str">
        <f>IFERROR(IFERROR(VLOOKUP(I15879,'DE-PARA'!B:D,3,0),VLOOKUP(I15879,'DE-PARA'!C:D,2,0)),"NÃO ENCONTRADO")</f>
        <v>Outras Saídas</v>
      </c>
      <c r="L15879" s="56" t="str">
        <f>VLOOKUP(K15879,'Base -Receita-Despesa'!$B:$AS,1,FALSE)</f>
        <v>Outras Saídas</v>
      </c>
    </row>
    <row r="15880" spans="1:12" x14ac:dyDescent="0.3">
      <c r="A15880" s="286" t="str">
        <f t="shared" si="496"/>
        <v>2020</v>
      </c>
      <c r="B15880" s="205" t="s">
        <v>679</v>
      </c>
      <c r="C15880" s="205" t="s">
        <v>680</v>
      </c>
      <c r="D15880" s="72" t="str">
        <f t="shared" si="497"/>
        <v>fev/2020</v>
      </c>
      <c r="E15880" s="206">
        <v>43875</v>
      </c>
      <c r="F15880" s="205">
        <v>20191198</v>
      </c>
      <c r="G15880" s="205" t="s">
        <v>284</v>
      </c>
      <c r="H15880" s="207" t="s">
        <v>2062</v>
      </c>
      <c r="I15880" s="207" t="s">
        <v>134</v>
      </c>
      <c r="J15880" s="208">
        <v>-4232.03</v>
      </c>
      <c r="K15880" s="79" t="str">
        <f>IFERROR(IFERROR(VLOOKUP(I15880,'DE-PARA'!B:D,3,0),VLOOKUP(I15880,'DE-PARA'!C:D,2,0)),"NÃO ENCONTRADO")</f>
        <v>Serviços</v>
      </c>
      <c r="L15880" s="56" t="str">
        <f>VLOOKUP(K15880,'Base -Receita-Despesa'!$B:$AS,1,FALSE)</f>
        <v>Serviços</v>
      </c>
    </row>
    <row r="15881" spans="1:12" x14ac:dyDescent="0.3">
      <c r="A15881" s="286" t="str">
        <f t="shared" si="496"/>
        <v>2020</v>
      </c>
      <c r="B15881" s="205" t="s">
        <v>679</v>
      </c>
      <c r="C15881" s="205" t="s">
        <v>680</v>
      </c>
      <c r="D15881" s="72" t="str">
        <f t="shared" si="497"/>
        <v>fev/2020</v>
      </c>
      <c r="E15881" s="206">
        <v>43875</v>
      </c>
      <c r="F15881" s="205">
        <v>20191330</v>
      </c>
      <c r="G15881" s="205" t="s">
        <v>284</v>
      </c>
      <c r="H15881" s="207" t="s">
        <v>2062</v>
      </c>
      <c r="I15881" s="207" t="s">
        <v>134</v>
      </c>
      <c r="J15881" s="208">
        <v>-4232.03</v>
      </c>
      <c r="K15881" s="79" t="str">
        <f>IFERROR(IFERROR(VLOOKUP(I15881,'DE-PARA'!B:D,3,0),VLOOKUP(I15881,'DE-PARA'!C:D,2,0)),"NÃO ENCONTRADO")</f>
        <v>Serviços</v>
      </c>
      <c r="L15881" s="56" t="str">
        <f>VLOOKUP(K15881,'Base -Receita-Despesa'!$B:$AS,1,FALSE)</f>
        <v>Serviços</v>
      </c>
    </row>
    <row r="15882" spans="1:12" x14ac:dyDescent="0.3">
      <c r="A15882" s="286" t="str">
        <f t="shared" si="496"/>
        <v>2020</v>
      </c>
      <c r="B15882" s="205" t="s">
        <v>679</v>
      </c>
      <c r="C15882" s="205" t="s">
        <v>680</v>
      </c>
      <c r="D15882" s="72" t="str">
        <f t="shared" si="497"/>
        <v>fev/2020</v>
      </c>
      <c r="E15882" s="206">
        <v>43875</v>
      </c>
      <c r="F15882" s="205" t="s">
        <v>209</v>
      </c>
      <c r="G15882" s="205" t="s">
        <v>284</v>
      </c>
      <c r="H15882" s="207" t="s">
        <v>295</v>
      </c>
      <c r="I15882" s="207" t="s">
        <v>130</v>
      </c>
      <c r="J15882" s="207">
        <v>-9.5</v>
      </c>
      <c r="K15882" s="79" t="str">
        <f>IFERROR(IFERROR(VLOOKUP(I15882,'DE-PARA'!B:D,3,0),VLOOKUP(I15882,'DE-PARA'!C:D,2,0)),"NÃO ENCONTRADO")</f>
        <v>Outras Saídas</v>
      </c>
      <c r="L15882" s="56" t="str">
        <f>VLOOKUP(K15882,'Base -Receita-Despesa'!$B:$AS,1,FALSE)</f>
        <v>Outras Saídas</v>
      </c>
    </row>
    <row r="15883" spans="1:12" x14ac:dyDescent="0.3">
      <c r="A15883" s="286" t="str">
        <f t="shared" si="496"/>
        <v>2020</v>
      </c>
      <c r="B15883" s="205" t="s">
        <v>679</v>
      </c>
      <c r="C15883" s="205" t="s">
        <v>680</v>
      </c>
      <c r="D15883" s="72" t="str">
        <f t="shared" si="497"/>
        <v>fev/2020</v>
      </c>
      <c r="E15883" s="206">
        <v>43875</v>
      </c>
      <c r="F15883" s="205" t="s">
        <v>209</v>
      </c>
      <c r="G15883" s="205" t="s">
        <v>284</v>
      </c>
      <c r="H15883" s="207" t="s">
        <v>295</v>
      </c>
      <c r="I15883" s="207" t="s">
        <v>130</v>
      </c>
      <c r="J15883" s="207">
        <v>-9.5</v>
      </c>
      <c r="K15883" s="79" t="str">
        <f>IFERROR(IFERROR(VLOOKUP(I15883,'DE-PARA'!B:D,3,0),VLOOKUP(I15883,'DE-PARA'!C:D,2,0)),"NÃO ENCONTRADO")</f>
        <v>Outras Saídas</v>
      </c>
      <c r="L15883" s="56" t="str">
        <f>VLOOKUP(K15883,'Base -Receita-Despesa'!$B:$AS,1,FALSE)</f>
        <v>Outras Saídas</v>
      </c>
    </row>
    <row r="15884" spans="1:12" x14ac:dyDescent="0.3">
      <c r="A15884" s="286" t="str">
        <f t="shared" si="496"/>
        <v>2020</v>
      </c>
      <c r="B15884" s="205" t="s">
        <v>679</v>
      </c>
      <c r="C15884" s="205" t="s">
        <v>680</v>
      </c>
      <c r="D15884" s="72" t="str">
        <f t="shared" si="497"/>
        <v>fev/2020</v>
      </c>
      <c r="E15884" s="206">
        <v>43875</v>
      </c>
      <c r="F15884" s="205" t="s">
        <v>209</v>
      </c>
      <c r="G15884" s="205" t="s">
        <v>284</v>
      </c>
      <c r="H15884" s="207" t="s">
        <v>295</v>
      </c>
      <c r="I15884" s="207" t="s">
        <v>130</v>
      </c>
      <c r="J15884" s="207">
        <v>-9.5</v>
      </c>
      <c r="K15884" s="79" t="str">
        <f>IFERROR(IFERROR(VLOOKUP(I15884,'DE-PARA'!B:D,3,0),VLOOKUP(I15884,'DE-PARA'!C:D,2,0)),"NÃO ENCONTRADO")</f>
        <v>Outras Saídas</v>
      </c>
      <c r="L15884" s="56" t="str">
        <f>VLOOKUP(K15884,'Base -Receita-Despesa'!$B:$AS,1,FALSE)</f>
        <v>Outras Saídas</v>
      </c>
    </row>
    <row r="15885" spans="1:12" x14ac:dyDescent="0.3">
      <c r="A15885" s="286" t="str">
        <f t="shared" si="496"/>
        <v>2020</v>
      </c>
      <c r="B15885" s="205" t="s">
        <v>679</v>
      </c>
      <c r="C15885" s="205" t="s">
        <v>680</v>
      </c>
      <c r="D15885" s="72" t="str">
        <f t="shared" si="497"/>
        <v>fev/2020</v>
      </c>
      <c r="E15885" s="206">
        <v>43875</v>
      </c>
      <c r="F15885" s="205" t="s">
        <v>209</v>
      </c>
      <c r="G15885" s="205" t="s">
        <v>284</v>
      </c>
      <c r="H15885" s="207" t="s">
        <v>295</v>
      </c>
      <c r="I15885" s="207" t="s">
        <v>130</v>
      </c>
      <c r="J15885" s="207">
        <v>-9.5</v>
      </c>
      <c r="K15885" s="79" t="str">
        <f>IFERROR(IFERROR(VLOOKUP(I15885,'DE-PARA'!B:D,3,0),VLOOKUP(I15885,'DE-PARA'!C:D,2,0)),"NÃO ENCONTRADO")</f>
        <v>Outras Saídas</v>
      </c>
      <c r="L15885" s="56" t="str">
        <f>VLOOKUP(K15885,'Base -Receita-Despesa'!$B:$AS,1,FALSE)</f>
        <v>Outras Saídas</v>
      </c>
    </row>
    <row r="15886" spans="1:12" x14ac:dyDescent="0.3">
      <c r="A15886" s="286" t="str">
        <f t="shared" si="496"/>
        <v>2020</v>
      </c>
      <c r="B15886" s="205" t="s">
        <v>679</v>
      </c>
      <c r="C15886" s="205" t="s">
        <v>680</v>
      </c>
      <c r="D15886" s="72" t="str">
        <f t="shared" si="497"/>
        <v>fev/2020</v>
      </c>
      <c r="E15886" s="206">
        <v>43875</v>
      </c>
      <c r="F15886" s="205" t="s">
        <v>209</v>
      </c>
      <c r="G15886" s="205" t="s">
        <v>284</v>
      </c>
      <c r="H15886" s="207" t="s">
        <v>295</v>
      </c>
      <c r="I15886" s="207" t="s">
        <v>130</v>
      </c>
      <c r="J15886" s="207">
        <v>-9.5</v>
      </c>
      <c r="K15886" s="79" t="str">
        <f>IFERROR(IFERROR(VLOOKUP(I15886,'DE-PARA'!B:D,3,0),VLOOKUP(I15886,'DE-PARA'!C:D,2,0)),"NÃO ENCONTRADO")</f>
        <v>Outras Saídas</v>
      </c>
      <c r="L15886" s="56" t="str">
        <f>VLOOKUP(K15886,'Base -Receita-Despesa'!$B:$AS,1,FALSE)</f>
        <v>Outras Saídas</v>
      </c>
    </row>
    <row r="15887" spans="1:12" x14ac:dyDescent="0.3">
      <c r="A15887" s="286" t="str">
        <f t="shared" si="496"/>
        <v>2020</v>
      </c>
      <c r="B15887" s="205" t="s">
        <v>679</v>
      </c>
      <c r="C15887" s="205" t="s">
        <v>680</v>
      </c>
      <c r="D15887" s="72" t="str">
        <f t="shared" si="497"/>
        <v>fev/2020</v>
      </c>
      <c r="E15887" s="206">
        <v>43875</v>
      </c>
      <c r="F15887" s="205" t="s">
        <v>209</v>
      </c>
      <c r="G15887" s="205" t="s">
        <v>284</v>
      </c>
      <c r="H15887" s="207" t="s">
        <v>295</v>
      </c>
      <c r="I15887" s="207" t="s">
        <v>130</v>
      </c>
      <c r="J15887" s="207">
        <v>-9.5</v>
      </c>
      <c r="K15887" s="79" t="str">
        <f>IFERROR(IFERROR(VLOOKUP(I15887,'DE-PARA'!B:D,3,0),VLOOKUP(I15887,'DE-PARA'!C:D,2,0)),"NÃO ENCONTRADO")</f>
        <v>Outras Saídas</v>
      </c>
      <c r="L15887" s="56" t="str">
        <f>VLOOKUP(K15887,'Base -Receita-Despesa'!$B:$AS,1,FALSE)</f>
        <v>Outras Saídas</v>
      </c>
    </row>
    <row r="15888" spans="1:12" x14ac:dyDescent="0.3">
      <c r="A15888" s="286" t="str">
        <f t="shared" si="496"/>
        <v>2020</v>
      </c>
      <c r="B15888" s="205" t="s">
        <v>679</v>
      </c>
      <c r="C15888" s="205" t="s">
        <v>680</v>
      </c>
      <c r="D15888" s="72" t="str">
        <f t="shared" si="497"/>
        <v>fev/2020</v>
      </c>
      <c r="E15888" s="206">
        <v>43875</v>
      </c>
      <c r="F15888" s="205" t="s">
        <v>209</v>
      </c>
      <c r="G15888" s="205" t="s">
        <v>284</v>
      </c>
      <c r="H15888" s="207" t="s">
        <v>295</v>
      </c>
      <c r="I15888" s="207" t="s">
        <v>130</v>
      </c>
      <c r="J15888" s="207">
        <v>-9.5</v>
      </c>
      <c r="K15888" s="79" t="str">
        <f>IFERROR(IFERROR(VLOOKUP(I15888,'DE-PARA'!B:D,3,0),VLOOKUP(I15888,'DE-PARA'!C:D,2,0)),"NÃO ENCONTRADO")</f>
        <v>Outras Saídas</v>
      </c>
      <c r="L15888" s="56" t="str">
        <f>VLOOKUP(K15888,'Base -Receita-Despesa'!$B:$AS,1,FALSE)</f>
        <v>Outras Saídas</v>
      </c>
    </row>
    <row r="15889" spans="1:12" x14ac:dyDescent="0.3">
      <c r="A15889" s="286" t="str">
        <f t="shared" si="496"/>
        <v>2020</v>
      </c>
      <c r="B15889" s="205" t="s">
        <v>679</v>
      </c>
      <c r="C15889" s="205" t="s">
        <v>680</v>
      </c>
      <c r="D15889" s="72" t="str">
        <f t="shared" si="497"/>
        <v>fev/2020</v>
      </c>
      <c r="E15889" s="206">
        <v>43875</v>
      </c>
      <c r="F15889" s="205" t="s">
        <v>209</v>
      </c>
      <c r="G15889" s="205" t="s">
        <v>284</v>
      </c>
      <c r="H15889" s="207" t="s">
        <v>295</v>
      </c>
      <c r="I15889" s="207" t="s">
        <v>130</v>
      </c>
      <c r="J15889" s="207">
        <v>-9.5</v>
      </c>
      <c r="K15889" s="79" t="str">
        <f>IFERROR(IFERROR(VLOOKUP(I15889,'DE-PARA'!B:D,3,0),VLOOKUP(I15889,'DE-PARA'!C:D,2,0)),"NÃO ENCONTRADO")</f>
        <v>Outras Saídas</v>
      </c>
      <c r="L15889" s="56" t="str">
        <f>VLOOKUP(K15889,'Base -Receita-Despesa'!$B:$AS,1,FALSE)</f>
        <v>Outras Saídas</v>
      </c>
    </row>
    <row r="15890" spans="1:12" x14ac:dyDescent="0.3">
      <c r="A15890" s="286" t="str">
        <f t="shared" si="496"/>
        <v>2020</v>
      </c>
      <c r="B15890" s="205" t="s">
        <v>679</v>
      </c>
      <c r="C15890" s="205" t="s">
        <v>680</v>
      </c>
      <c r="D15890" s="72" t="str">
        <f t="shared" si="497"/>
        <v>fev/2020</v>
      </c>
      <c r="E15890" s="206">
        <v>43875</v>
      </c>
      <c r="F15890" s="205" t="s">
        <v>513</v>
      </c>
      <c r="G15890" s="205" t="s">
        <v>284</v>
      </c>
      <c r="H15890" s="207" t="s">
        <v>203</v>
      </c>
      <c r="I15890" s="229" t="s">
        <v>289</v>
      </c>
      <c r="J15890" s="230">
        <v>24139.07</v>
      </c>
      <c r="K15890" s="79" t="str">
        <f>IFERROR(IFERROR(VLOOKUP(I15890,'DE-PARA'!B:D,3,0),VLOOKUP(I15890,'DE-PARA'!C:D,2,0)),"NÃO ENCONTRADO")</f>
        <v>Entrada Conta Aplicação (+)</v>
      </c>
      <c r="L15890" s="56" t="str">
        <f>VLOOKUP(K15890,'Base -Receita-Despesa'!$B:$AS,1,FALSE)</f>
        <v>ENTRADA CONTA APLICAÇÃO (+)</v>
      </c>
    </row>
    <row r="15891" spans="1:12" x14ac:dyDescent="0.3">
      <c r="A15891" s="286" t="str">
        <f t="shared" si="496"/>
        <v>2020</v>
      </c>
      <c r="B15891" s="205" t="s">
        <v>679</v>
      </c>
      <c r="C15891" s="205" t="s">
        <v>680</v>
      </c>
      <c r="D15891" s="72" t="str">
        <f t="shared" si="497"/>
        <v>fev/2020</v>
      </c>
      <c r="E15891" s="206">
        <v>43878</v>
      </c>
      <c r="F15891" s="205" t="s">
        <v>2339</v>
      </c>
      <c r="G15891" s="205" t="s">
        <v>284</v>
      </c>
      <c r="H15891" s="207" t="s">
        <v>2649</v>
      </c>
      <c r="I15891" s="207" t="s">
        <v>270</v>
      </c>
      <c r="J15891" s="208">
        <v>46865.48</v>
      </c>
      <c r="K15891" s="79" t="str">
        <f>IFERROR(IFERROR(VLOOKUP(I15891,'DE-PARA'!B:D,3,0),VLOOKUP(I15891,'DE-PARA'!C:D,2,0)),"NÃO ENCONTRADO")</f>
        <v>Outras Saídas</v>
      </c>
      <c r="L15891" s="56" t="str">
        <f>VLOOKUP(K15891,'Base -Receita-Despesa'!$B:$AS,1,FALSE)</f>
        <v>Outras Saídas</v>
      </c>
    </row>
    <row r="15892" spans="1:12" x14ac:dyDescent="0.3">
      <c r="A15892" s="286" t="str">
        <f t="shared" si="496"/>
        <v>2020</v>
      </c>
      <c r="B15892" s="205" t="s">
        <v>679</v>
      </c>
      <c r="C15892" s="205" t="s">
        <v>680</v>
      </c>
      <c r="D15892" s="72" t="str">
        <f t="shared" si="497"/>
        <v>fev/2020</v>
      </c>
      <c r="E15892" s="206">
        <v>43878</v>
      </c>
      <c r="F15892" s="205">
        <v>4254</v>
      </c>
      <c r="G15892" s="205" t="s">
        <v>284</v>
      </c>
      <c r="H15892" s="207" t="s">
        <v>2697</v>
      </c>
      <c r="I15892" s="207" t="s">
        <v>238</v>
      </c>
      <c r="J15892" s="207">
        <v>54</v>
      </c>
      <c r="K15892" s="79" t="str">
        <f>IFERROR(IFERROR(VLOOKUP(I15892,'DE-PARA'!B:D,3,0),VLOOKUP(I15892,'DE-PARA'!C:D,2,0)),"NÃO ENCONTRADO")</f>
        <v>Materiais</v>
      </c>
      <c r="L15892" s="56" t="str">
        <f>VLOOKUP(K15892,'Base -Receita-Despesa'!$B:$AS,1,FALSE)</f>
        <v>Materiais</v>
      </c>
    </row>
    <row r="15893" spans="1:12" x14ac:dyDescent="0.3">
      <c r="A15893" s="286" t="str">
        <f t="shared" si="496"/>
        <v>2020</v>
      </c>
      <c r="B15893" s="205" t="s">
        <v>679</v>
      </c>
      <c r="C15893" s="205" t="s">
        <v>680</v>
      </c>
      <c r="D15893" s="72" t="str">
        <f t="shared" si="497"/>
        <v>fev/2020</v>
      </c>
      <c r="E15893" s="206">
        <v>43878</v>
      </c>
      <c r="F15893" s="205">
        <v>4234</v>
      </c>
      <c r="G15893" s="205" t="s">
        <v>284</v>
      </c>
      <c r="H15893" s="207" t="s">
        <v>2697</v>
      </c>
      <c r="I15893" s="207" t="s">
        <v>238</v>
      </c>
      <c r="J15893" s="207">
        <v>728</v>
      </c>
      <c r="K15893" s="79" t="str">
        <f>IFERROR(IFERROR(VLOOKUP(I15893,'DE-PARA'!B:D,3,0),VLOOKUP(I15893,'DE-PARA'!C:D,2,0)),"NÃO ENCONTRADO")</f>
        <v>Materiais</v>
      </c>
      <c r="L15893" s="56" t="str">
        <f>VLOOKUP(K15893,'Base -Receita-Despesa'!$B:$AS,1,FALSE)</f>
        <v>Materiais</v>
      </c>
    </row>
    <row r="15894" spans="1:12" x14ac:dyDescent="0.3">
      <c r="A15894" s="286" t="str">
        <f t="shared" si="496"/>
        <v>2020</v>
      </c>
      <c r="B15894" s="205" t="s">
        <v>679</v>
      </c>
      <c r="C15894" s="205" t="s">
        <v>680</v>
      </c>
      <c r="D15894" s="72" t="str">
        <f t="shared" si="497"/>
        <v>fev/2020</v>
      </c>
      <c r="E15894" s="206">
        <v>43878</v>
      </c>
      <c r="F15894" s="205">
        <v>4222</v>
      </c>
      <c r="G15894" s="205" t="s">
        <v>284</v>
      </c>
      <c r="H15894" s="207" t="s">
        <v>2697</v>
      </c>
      <c r="I15894" s="229" t="s">
        <v>239</v>
      </c>
      <c r="J15894" s="208">
        <v>1697.5</v>
      </c>
      <c r="K15894" s="79" t="str">
        <f>IFERROR(IFERROR(VLOOKUP(I15894,'DE-PARA'!B:D,3,0),VLOOKUP(I15894,'DE-PARA'!C:D,2,0)),"NÃO ENCONTRADO")</f>
        <v>Materiais</v>
      </c>
      <c r="L15894" s="56" t="str">
        <f>VLOOKUP(K15894,'Base -Receita-Despesa'!$B:$AS,1,FALSE)</f>
        <v>Materiais</v>
      </c>
    </row>
    <row r="15895" spans="1:12" x14ac:dyDescent="0.3">
      <c r="A15895" s="286" t="str">
        <f t="shared" si="496"/>
        <v>2020</v>
      </c>
      <c r="B15895" s="205" t="s">
        <v>679</v>
      </c>
      <c r="C15895" s="205" t="s">
        <v>680</v>
      </c>
      <c r="D15895" s="72" t="str">
        <f t="shared" si="497"/>
        <v>fev/2020</v>
      </c>
      <c r="E15895" s="206">
        <v>43878</v>
      </c>
      <c r="F15895" s="205">
        <v>4106</v>
      </c>
      <c r="G15895" s="205" t="s">
        <v>284</v>
      </c>
      <c r="H15895" s="207" t="s">
        <v>2697</v>
      </c>
      <c r="I15895" s="207" t="s">
        <v>238</v>
      </c>
      <c r="J15895" s="208">
        <v>5951.26</v>
      </c>
      <c r="K15895" s="79" t="str">
        <f>IFERROR(IFERROR(VLOOKUP(I15895,'DE-PARA'!B:D,3,0),VLOOKUP(I15895,'DE-PARA'!C:D,2,0)),"NÃO ENCONTRADO")</f>
        <v>Materiais</v>
      </c>
      <c r="L15895" s="56" t="str">
        <f>VLOOKUP(K15895,'Base -Receita-Despesa'!$B:$AS,1,FALSE)</f>
        <v>Materiais</v>
      </c>
    </row>
    <row r="15896" spans="1:12" x14ac:dyDescent="0.3">
      <c r="A15896" s="286" t="str">
        <f t="shared" si="496"/>
        <v>2020</v>
      </c>
      <c r="B15896" s="205" t="s">
        <v>679</v>
      </c>
      <c r="C15896" s="205" t="s">
        <v>680</v>
      </c>
      <c r="D15896" s="72" t="str">
        <f t="shared" si="497"/>
        <v>fev/2020</v>
      </c>
      <c r="E15896" s="206">
        <v>43878</v>
      </c>
      <c r="F15896" s="205">
        <v>6114</v>
      </c>
      <c r="G15896" s="205" t="s">
        <v>284</v>
      </c>
      <c r="H15896" s="207" t="s">
        <v>533</v>
      </c>
      <c r="I15896" s="207" t="s">
        <v>148</v>
      </c>
      <c r="J15896" s="208">
        <v>20111.72</v>
      </c>
      <c r="K15896" s="79" t="str">
        <f>IFERROR(IFERROR(VLOOKUP(I15896,'DE-PARA'!B:D,3,0),VLOOKUP(I15896,'DE-PARA'!C:D,2,0)),"NÃO ENCONTRADO")</f>
        <v>Serviços</v>
      </c>
      <c r="L15896" s="56" t="str">
        <f>VLOOKUP(K15896,'Base -Receita-Despesa'!$B:$AS,1,FALSE)</f>
        <v>Serviços</v>
      </c>
    </row>
    <row r="15897" spans="1:12" x14ac:dyDescent="0.3">
      <c r="A15897" s="286" t="str">
        <f t="shared" si="496"/>
        <v>2020</v>
      </c>
      <c r="B15897" s="205" t="s">
        <v>679</v>
      </c>
      <c r="C15897" s="205" t="s">
        <v>680</v>
      </c>
      <c r="D15897" s="72" t="str">
        <f t="shared" si="497"/>
        <v>fev/2020</v>
      </c>
      <c r="E15897" s="206">
        <v>43878</v>
      </c>
      <c r="F15897" s="205">
        <v>6217</v>
      </c>
      <c r="G15897" s="205" t="s">
        <v>284</v>
      </c>
      <c r="H15897" s="207" t="s">
        <v>533</v>
      </c>
      <c r="I15897" s="207" t="s">
        <v>148</v>
      </c>
      <c r="J15897" s="208">
        <v>20111.73</v>
      </c>
      <c r="K15897" s="79" t="str">
        <f>IFERROR(IFERROR(VLOOKUP(I15897,'DE-PARA'!B:D,3,0),VLOOKUP(I15897,'DE-PARA'!C:D,2,0)),"NÃO ENCONTRADO")</f>
        <v>Serviços</v>
      </c>
      <c r="L15897" s="56" t="str">
        <f>VLOOKUP(K15897,'Base -Receita-Despesa'!$B:$AS,1,FALSE)</f>
        <v>Serviços</v>
      </c>
    </row>
    <row r="15898" spans="1:12" x14ac:dyDescent="0.3">
      <c r="A15898" s="286" t="str">
        <f t="shared" si="496"/>
        <v>2020</v>
      </c>
      <c r="B15898" s="205" t="s">
        <v>679</v>
      </c>
      <c r="C15898" s="205" t="s">
        <v>680</v>
      </c>
      <c r="D15898" s="72" t="str">
        <f t="shared" si="497"/>
        <v>fev/2020</v>
      </c>
      <c r="E15898" s="206">
        <v>43878</v>
      </c>
      <c r="F15898" s="205">
        <v>6343</v>
      </c>
      <c r="G15898" s="205" t="s">
        <v>284</v>
      </c>
      <c r="H15898" s="207" t="s">
        <v>533</v>
      </c>
      <c r="I15898" s="207" t="s">
        <v>148</v>
      </c>
      <c r="J15898" s="208">
        <v>10380.219999999999</v>
      </c>
      <c r="K15898" s="79" t="str">
        <f>IFERROR(IFERROR(VLOOKUP(I15898,'DE-PARA'!B:D,3,0),VLOOKUP(I15898,'DE-PARA'!C:D,2,0)),"NÃO ENCONTRADO")</f>
        <v>Serviços</v>
      </c>
      <c r="L15898" s="56" t="str">
        <f>VLOOKUP(K15898,'Base -Receita-Despesa'!$B:$AS,1,FALSE)</f>
        <v>Serviços</v>
      </c>
    </row>
    <row r="15899" spans="1:12" x14ac:dyDescent="0.3">
      <c r="A15899" s="286" t="str">
        <f t="shared" si="496"/>
        <v>2020</v>
      </c>
      <c r="B15899" s="205" t="s">
        <v>679</v>
      </c>
      <c r="C15899" s="205" t="s">
        <v>680</v>
      </c>
      <c r="D15899" s="72" t="str">
        <f t="shared" si="497"/>
        <v>fev/2020</v>
      </c>
      <c r="E15899" s="206">
        <v>43878</v>
      </c>
      <c r="F15899" s="205">
        <v>113432</v>
      </c>
      <c r="G15899" s="205" t="s">
        <v>284</v>
      </c>
      <c r="H15899" s="207" t="s">
        <v>2296</v>
      </c>
      <c r="I15899" s="207" t="s">
        <v>248</v>
      </c>
      <c r="J15899" s="208">
        <v>-7016.37</v>
      </c>
      <c r="K15899" s="79" t="str">
        <f>IFERROR(IFERROR(VLOOKUP(I15899,'DE-PARA'!B:D,3,0),VLOOKUP(I15899,'DE-PARA'!C:D,2,0)),"NÃO ENCONTRADO")</f>
        <v>Materiais</v>
      </c>
      <c r="L15899" s="56" t="str">
        <f>VLOOKUP(K15899,'Base -Receita-Despesa'!$B:$AS,1,FALSE)</f>
        <v>Materiais</v>
      </c>
    </row>
    <row r="15900" spans="1:12" x14ac:dyDescent="0.3">
      <c r="A15900" s="286" t="str">
        <f t="shared" si="496"/>
        <v>2020</v>
      </c>
      <c r="B15900" s="205" t="s">
        <v>679</v>
      </c>
      <c r="C15900" s="205" t="s">
        <v>680</v>
      </c>
      <c r="D15900" s="72" t="str">
        <f t="shared" si="497"/>
        <v>fev/2020</v>
      </c>
      <c r="E15900" s="206">
        <v>43878</v>
      </c>
      <c r="F15900" s="205">
        <v>154547</v>
      </c>
      <c r="G15900" s="205" t="s">
        <v>284</v>
      </c>
      <c r="H15900" s="207" t="s">
        <v>2250</v>
      </c>
      <c r="I15900" s="207" t="s">
        <v>244</v>
      </c>
      <c r="J15900" s="208">
        <v>-1280.3</v>
      </c>
      <c r="K15900" s="79" t="str">
        <f>IFERROR(IFERROR(VLOOKUP(I15900,'DE-PARA'!B:D,3,0),VLOOKUP(I15900,'DE-PARA'!C:D,2,0)),"NÃO ENCONTRADO")</f>
        <v>Materiais</v>
      </c>
      <c r="L15900" s="56" t="str">
        <f>VLOOKUP(K15900,'Base -Receita-Despesa'!$B:$AS,1,FALSE)</f>
        <v>Materiais</v>
      </c>
    </row>
    <row r="15901" spans="1:12" x14ac:dyDescent="0.3">
      <c r="A15901" s="286" t="str">
        <f t="shared" si="496"/>
        <v>2020</v>
      </c>
      <c r="B15901" s="205" t="s">
        <v>679</v>
      </c>
      <c r="C15901" s="205" t="s">
        <v>680</v>
      </c>
      <c r="D15901" s="72" t="str">
        <f t="shared" si="497"/>
        <v>fev/2020</v>
      </c>
      <c r="E15901" s="206">
        <v>43878</v>
      </c>
      <c r="F15901" s="205">
        <v>97198</v>
      </c>
      <c r="G15901" s="205" t="s">
        <v>284</v>
      </c>
      <c r="H15901" s="207" t="s">
        <v>1931</v>
      </c>
      <c r="I15901" s="207" t="s">
        <v>238</v>
      </c>
      <c r="J15901" s="207">
        <v>-250</v>
      </c>
      <c r="K15901" s="79" t="str">
        <f>IFERROR(IFERROR(VLOOKUP(I15901,'DE-PARA'!B:D,3,0),VLOOKUP(I15901,'DE-PARA'!C:D,2,0)),"NÃO ENCONTRADO")</f>
        <v>Materiais</v>
      </c>
      <c r="L15901" s="56" t="str">
        <f>VLOOKUP(K15901,'Base -Receita-Despesa'!$B:$AS,1,FALSE)</f>
        <v>Materiais</v>
      </c>
    </row>
    <row r="15902" spans="1:12" x14ac:dyDescent="0.3">
      <c r="A15902" s="286" t="str">
        <f t="shared" si="496"/>
        <v>2020</v>
      </c>
      <c r="B15902" s="205" t="s">
        <v>679</v>
      </c>
      <c r="C15902" s="205" t="s">
        <v>680</v>
      </c>
      <c r="D15902" s="72" t="str">
        <f t="shared" si="497"/>
        <v>fev/2020</v>
      </c>
      <c r="E15902" s="206">
        <v>43878</v>
      </c>
      <c r="F15902" s="205">
        <v>97198</v>
      </c>
      <c r="G15902" s="205" t="s">
        <v>284</v>
      </c>
      <c r="H15902" s="207" t="s">
        <v>1931</v>
      </c>
      <c r="I15902" s="207" t="s">
        <v>189</v>
      </c>
      <c r="J15902" s="207">
        <v>-16.02</v>
      </c>
      <c r="K15902" s="79" t="str">
        <f>IFERROR(IFERROR(VLOOKUP(I15902,'DE-PARA'!B:D,3,0),VLOOKUP(I15902,'DE-PARA'!C:D,2,0)),"NÃO ENCONTRADO")</f>
        <v>Outras Saídas</v>
      </c>
      <c r="L15902" s="56" t="str">
        <f>VLOOKUP(K15902,'Base -Receita-Despesa'!$B:$AS,1,FALSE)</f>
        <v>Outras Saídas</v>
      </c>
    </row>
    <row r="15903" spans="1:12" x14ac:dyDescent="0.3">
      <c r="A15903" s="286" t="str">
        <f t="shared" si="496"/>
        <v>2020</v>
      </c>
      <c r="B15903" s="205" t="s">
        <v>679</v>
      </c>
      <c r="C15903" s="205" t="s">
        <v>680</v>
      </c>
      <c r="D15903" s="72" t="str">
        <f t="shared" si="497"/>
        <v>fev/2020</v>
      </c>
      <c r="E15903" s="206">
        <v>43878</v>
      </c>
      <c r="F15903" s="205">
        <v>165910</v>
      </c>
      <c r="G15903" s="205" t="s">
        <v>284</v>
      </c>
      <c r="H15903" s="207" t="s">
        <v>1573</v>
      </c>
      <c r="I15903" s="207" t="s">
        <v>134</v>
      </c>
      <c r="J15903" s="208">
        <v>-5270.34</v>
      </c>
      <c r="K15903" s="79" t="str">
        <f>IFERROR(IFERROR(VLOOKUP(I15903,'DE-PARA'!B:D,3,0),VLOOKUP(I15903,'DE-PARA'!C:D,2,0)),"NÃO ENCONTRADO")</f>
        <v>Serviços</v>
      </c>
      <c r="L15903" s="56" t="str">
        <f>VLOOKUP(K15903,'Base -Receita-Despesa'!$B:$AS,1,FALSE)</f>
        <v>Serviços</v>
      </c>
    </row>
    <row r="15904" spans="1:12" x14ac:dyDescent="0.3">
      <c r="A15904" s="286" t="str">
        <f t="shared" si="496"/>
        <v>2020</v>
      </c>
      <c r="B15904" s="205" t="s">
        <v>679</v>
      </c>
      <c r="C15904" s="205" t="s">
        <v>680</v>
      </c>
      <c r="D15904" s="72" t="str">
        <f t="shared" si="497"/>
        <v>fev/2020</v>
      </c>
      <c r="E15904" s="206">
        <v>43878</v>
      </c>
      <c r="F15904" s="205">
        <v>74521</v>
      </c>
      <c r="G15904" s="205" t="s">
        <v>284</v>
      </c>
      <c r="H15904" s="207" t="s">
        <v>1034</v>
      </c>
      <c r="I15904" s="207" t="s">
        <v>239</v>
      </c>
      <c r="J15904" s="208">
        <v>-1428.04</v>
      </c>
      <c r="K15904" s="79" t="str">
        <f>IFERROR(IFERROR(VLOOKUP(I15904,'DE-PARA'!B:D,3,0),VLOOKUP(I15904,'DE-PARA'!C:D,2,0)),"NÃO ENCONTRADO")</f>
        <v>Materiais</v>
      </c>
      <c r="L15904" s="56" t="str">
        <f>VLOOKUP(K15904,'Base -Receita-Despesa'!$B:$AS,1,FALSE)</f>
        <v>Materiais</v>
      </c>
    </row>
    <row r="15905" spans="1:12" x14ac:dyDescent="0.3">
      <c r="A15905" s="286" t="str">
        <f t="shared" si="496"/>
        <v>2020</v>
      </c>
      <c r="B15905" s="205" t="s">
        <v>679</v>
      </c>
      <c r="C15905" s="205" t="s">
        <v>680</v>
      </c>
      <c r="D15905" s="72" t="str">
        <f t="shared" si="497"/>
        <v>fev/2020</v>
      </c>
      <c r="E15905" s="206">
        <v>43878</v>
      </c>
      <c r="F15905" s="205">
        <v>74059</v>
      </c>
      <c r="G15905" s="205" t="s">
        <v>284</v>
      </c>
      <c r="H15905" s="207" t="s">
        <v>1034</v>
      </c>
      <c r="I15905" s="207" t="s">
        <v>239</v>
      </c>
      <c r="J15905" s="208">
        <v>-7394.3</v>
      </c>
      <c r="K15905" s="79" t="str">
        <f>IFERROR(IFERROR(VLOOKUP(I15905,'DE-PARA'!B:D,3,0),VLOOKUP(I15905,'DE-PARA'!C:D,2,0)),"NÃO ENCONTRADO")</f>
        <v>Materiais</v>
      </c>
      <c r="L15905" s="56" t="str">
        <f>VLOOKUP(K15905,'Base -Receita-Despesa'!$B:$AS,1,FALSE)</f>
        <v>Materiais</v>
      </c>
    </row>
    <row r="15906" spans="1:12" x14ac:dyDescent="0.3">
      <c r="A15906" s="286" t="str">
        <f t="shared" si="496"/>
        <v>2020</v>
      </c>
      <c r="B15906" s="205" t="s">
        <v>679</v>
      </c>
      <c r="C15906" s="205" t="s">
        <v>680</v>
      </c>
      <c r="D15906" s="72" t="str">
        <f t="shared" si="497"/>
        <v>fev/2020</v>
      </c>
      <c r="E15906" s="206">
        <v>43878</v>
      </c>
      <c r="F15906" s="205">
        <v>1249</v>
      </c>
      <c r="G15906" s="205" t="s">
        <v>284</v>
      </c>
      <c r="H15906" s="207" t="s">
        <v>285</v>
      </c>
      <c r="I15906" s="207" t="s">
        <v>241</v>
      </c>
      <c r="J15906" s="208">
        <v>-3854.02</v>
      </c>
      <c r="K15906" s="79" t="str">
        <f>IFERROR(IFERROR(VLOOKUP(I15906,'DE-PARA'!B:D,3,0),VLOOKUP(I15906,'DE-PARA'!C:D,2,0)),"NÃO ENCONTRADO")</f>
        <v>Materiais</v>
      </c>
      <c r="L15906" s="56" t="str">
        <f>VLOOKUP(K15906,'Base -Receita-Despesa'!$B:$AS,1,FALSE)</f>
        <v>Materiais</v>
      </c>
    </row>
    <row r="15907" spans="1:12" x14ac:dyDescent="0.3">
      <c r="A15907" s="286" t="str">
        <f t="shared" si="496"/>
        <v>2020</v>
      </c>
      <c r="B15907" s="205" t="s">
        <v>679</v>
      </c>
      <c r="C15907" s="205" t="s">
        <v>680</v>
      </c>
      <c r="D15907" s="72" t="str">
        <f t="shared" si="497"/>
        <v>fev/2020</v>
      </c>
      <c r="E15907" s="206">
        <v>43878</v>
      </c>
      <c r="F15907" s="205">
        <v>83152</v>
      </c>
      <c r="G15907" s="205" t="s">
        <v>284</v>
      </c>
      <c r="H15907" s="207" t="s">
        <v>285</v>
      </c>
      <c r="I15907" s="207" t="s">
        <v>241</v>
      </c>
      <c r="J15907" s="208">
        <v>-1585.9</v>
      </c>
      <c r="K15907" s="79" t="str">
        <f>IFERROR(IFERROR(VLOOKUP(I15907,'DE-PARA'!B:D,3,0),VLOOKUP(I15907,'DE-PARA'!C:D,2,0)),"NÃO ENCONTRADO")</f>
        <v>Materiais</v>
      </c>
      <c r="L15907" s="56" t="str">
        <f>VLOOKUP(K15907,'Base -Receita-Despesa'!$B:$AS,1,FALSE)</f>
        <v>Materiais</v>
      </c>
    </row>
    <row r="15908" spans="1:12" x14ac:dyDescent="0.3">
      <c r="A15908" s="286" t="str">
        <f t="shared" si="496"/>
        <v>2020</v>
      </c>
      <c r="B15908" s="205" t="s">
        <v>679</v>
      </c>
      <c r="C15908" s="205" t="s">
        <v>680</v>
      </c>
      <c r="D15908" s="72" t="str">
        <f t="shared" si="497"/>
        <v>fev/2020</v>
      </c>
      <c r="E15908" s="206">
        <v>43878</v>
      </c>
      <c r="F15908" s="205">
        <v>40760</v>
      </c>
      <c r="G15908" s="205" t="s">
        <v>284</v>
      </c>
      <c r="H15908" s="207" t="s">
        <v>285</v>
      </c>
      <c r="I15908" s="207" t="s">
        <v>241</v>
      </c>
      <c r="J15908" s="208">
        <v>-2721</v>
      </c>
      <c r="K15908" s="79" t="str">
        <f>IFERROR(IFERROR(VLOOKUP(I15908,'DE-PARA'!B:D,3,0),VLOOKUP(I15908,'DE-PARA'!C:D,2,0)),"NÃO ENCONTRADO")</f>
        <v>Materiais</v>
      </c>
      <c r="L15908" s="56" t="str">
        <f>VLOOKUP(K15908,'Base -Receita-Despesa'!$B:$AS,1,FALSE)</f>
        <v>Materiais</v>
      </c>
    </row>
    <row r="15909" spans="1:12" x14ac:dyDescent="0.3">
      <c r="A15909" s="286" t="str">
        <f t="shared" si="496"/>
        <v>2020</v>
      </c>
      <c r="B15909" s="205" t="s">
        <v>679</v>
      </c>
      <c r="C15909" s="205" t="s">
        <v>680</v>
      </c>
      <c r="D15909" s="72" t="str">
        <f t="shared" si="497"/>
        <v>fev/2020</v>
      </c>
      <c r="E15909" s="206">
        <v>43878</v>
      </c>
      <c r="F15909" s="205">
        <v>82842</v>
      </c>
      <c r="G15909" s="205" t="s">
        <v>284</v>
      </c>
      <c r="H15909" s="207" t="s">
        <v>285</v>
      </c>
      <c r="I15909" s="207" t="s">
        <v>241</v>
      </c>
      <c r="J15909" s="208">
        <v>-1398.95</v>
      </c>
      <c r="K15909" s="79" t="str">
        <f>IFERROR(IFERROR(VLOOKUP(I15909,'DE-PARA'!B:D,3,0),VLOOKUP(I15909,'DE-PARA'!C:D,2,0)),"NÃO ENCONTRADO")</f>
        <v>Materiais</v>
      </c>
      <c r="L15909" s="56" t="str">
        <f>VLOOKUP(K15909,'Base -Receita-Despesa'!$B:$AS,1,FALSE)</f>
        <v>Materiais</v>
      </c>
    </row>
    <row r="15910" spans="1:12" x14ac:dyDescent="0.3">
      <c r="A15910" s="286" t="str">
        <f t="shared" si="496"/>
        <v>2020</v>
      </c>
      <c r="B15910" s="205" t="s">
        <v>679</v>
      </c>
      <c r="C15910" s="205" t="s">
        <v>680</v>
      </c>
      <c r="D15910" s="72" t="str">
        <f t="shared" si="497"/>
        <v>fev/2020</v>
      </c>
      <c r="E15910" s="206">
        <v>43878</v>
      </c>
      <c r="F15910" s="205">
        <v>82967</v>
      </c>
      <c r="G15910" s="205" t="s">
        <v>284</v>
      </c>
      <c r="H15910" s="207" t="s">
        <v>285</v>
      </c>
      <c r="I15910" s="207" t="s">
        <v>241</v>
      </c>
      <c r="J15910" s="207">
        <v>-637.6</v>
      </c>
      <c r="K15910" s="79" t="str">
        <f>IFERROR(IFERROR(VLOOKUP(I15910,'DE-PARA'!B:D,3,0),VLOOKUP(I15910,'DE-PARA'!C:D,2,0)),"NÃO ENCONTRADO")</f>
        <v>Materiais</v>
      </c>
      <c r="L15910" s="56" t="str">
        <f>VLOOKUP(K15910,'Base -Receita-Despesa'!$B:$AS,1,FALSE)</f>
        <v>Materiais</v>
      </c>
    </row>
    <row r="15911" spans="1:12" x14ac:dyDescent="0.3">
      <c r="A15911" s="286" t="str">
        <f t="shared" si="496"/>
        <v>2020</v>
      </c>
      <c r="B15911" s="205" t="s">
        <v>679</v>
      </c>
      <c r="C15911" s="205" t="s">
        <v>680</v>
      </c>
      <c r="D15911" s="72" t="str">
        <f t="shared" si="497"/>
        <v>fev/2020</v>
      </c>
      <c r="E15911" s="206">
        <v>43878</v>
      </c>
      <c r="F15911" s="205">
        <v>739</v>
      </c>
      <c r="G15911" s="205" t="s">
        <v>284</v>
      </c>
      <c r="H15911" s="207" t="s">
        <v>285</v>
      </c>
      <c r="I15911" s="207" t="s">
        <v>241</v>
      </c>
      <c r="J15911" s="208">
        <v>-6961.34</v>
      </c>
      <c r="K15911" s="79" t="str">
        <f>IFERROR(IFERROR(VLOOKUP(I15911,'DE-PARA'!B:D,3,0),VLOOKUP(I15911,'DE-PARA'!C:D,2,0)),"NÃO ENCONTRADO")</f>
        <v>Materiais</v>
      </c>
      <c r="L15911" s="56" t="str">
        <f>VLOOKUP(K15911,'Base -Receita-Despesa'!$B:$AS,1,FALSE)</f>
        <v>Materiais</v>
      </c>
    </row>
    <row r="15912" spans="1:12" x14ac:dyDescent="0.3">
      <c r="A15912" s="286" t="str">
        <f t="shared" si="496"/>
        <v>2020</v>
      </c>
      <c r="B15912" s="205" t="s">
        <v>679</v>
      </c>
      <c r="C15912" s="205" t="s">
        <v>680</v>
      </c>
      <c r="D15912" s="72" t="str">
        <f t="shared" si="497"/>
        <v>fev/2020</v>
      </c>
      <c r="E15912" s="206">
        <v>43878</v>
      </c>
      <c r="F15912" s="205">
        <v>83042</v>
      </c>
      <c r="G15912" s="205" t="s">
        <v>284</v>
      </c>
      <c r="H15912" s="207" t="s">
        <v>285</v>
      </c>
      <c r="I15912" s="207" t="s">
        <v>241</v>
      </c>
      <c r="J15912" s="207">
        <v>-437.7</v>
      </c>
      <c r="K15912" s="79" t="str">
        <f>IFERROR(IFERROR(VLOOKUP(I15912,'DE-PARA'!B:D,3,0),VLOOKUP(I15912,'DE-PARA'!C:D,2,0)),"NÃO ENCONTRADO")</f>
        <v>Materiais</v>
      </c>
      <c r="L15912" s="56" t="str">
        <f>VLOOKUP(K15912,'Base -Receita-Despesa'!$B:$AS,1,FALSE)</f>
        <v>Materiais</v>
      </c>
    </row>
    <row r="15913" spans="1:12" x14ac:dyDescent="0.3">
      <c r="A15913" s="286" t="str">
        <f t="shared" si="496"/>
        <v>2020</v>
      </c>
      <c r="B15913" s="205" t="s">
        <v>679</v>
      </c>
      <c r="C15913" s="205" t="s">
        <v>680</v>
      </c>
      <c r="D15913" s="72" t="str">
        <f t="shared" si="497"/>
        <v>fev/2020</v>
      </c>
      <c r="E15913" s="206">
        <v>43878</v>
      </c>
      <c r="F15913" s="205">
        <v>3189</v>
      </c>
      <c r="G15913" s="205" t="s">
        <v>284</v>
      </c>
      <c r="H15913" s="207" t="s">
        <v>285</v>
      </c>
      <c r="I15913" s="207" t="s">
        <v>241</v>
      </c>
      <c r="J15913" s="208">
        <v>-1299.8599999999999</v>
      </c>
      <c r="K15913" s="79" t="str">
        <f>IFERROR(IFERROR(VLOOKUP(I15913,'DE-PARA'!B:D,3,0),VLOOKUP(I15913,'DE-PARA'!C:D,2,0)),"NÃO ENCONTRADO")</f>
        <v>Materiais</v>
      </c>
      <c r="L15913" s="56" t="str">
        <f>VLOOKUP(K15913,'Base -Receita-Despesa'!$B:$AS,1,FALSE)</f>
        <v>Materiais</v>
      </c>
    </row>
    <row r="15914" spans="1:12" x14ac:dyDescent="0.3">
      <c r="A15914" s="286" t="str">
        <f t="shared" si="496"/>
        <v>2020</v>
      </c>
      <c r="B15914" s="205" t="s">
        <v>679</v>
      </c>
      <c r="C15914" s="205" t="s">
        <v>680</v>
      </c>
      <c r="D15914" s="72" t="str">
        <f t="shared" si="497"/>
        <v>fev/2020</v>
      </c>
      <c r="E15914" s="206">
        <v>43878</v>
      </c>
      <c r="F15914" s="205">
        <v>3628</v>
      </c>
      <c r="G15914" s="205" t="s">
        <v>284</v>
      </c>
      <c r="H15914" s="207" t="s">
        <v>285</v>
      </c>
      <c r="I15914" s="207" t="s">
        <v>241</v>
      </c>
      <c r="J15914" s="207">
        <v>-278.95</v>
      </c>
      <c r="K15914" s="79" t="str">
        <f>IFERROR(IFERROR(VLOOKUP(I15914,'DE-PARA'!B:D,3,0),VLOOKUP(I15914,'DE-PARA'!C:D,2,0)),"NÃO ENCONTRADO")</f>
        <v>Materiais</v>
      </c>
      <c r="L15914" s="56" t="str">
        <f>VLOOKUP(K15914,'Base -Receita-Despesa'!$B:$AS,1,FALSE)</f>
        <v>Materiais</v>
      </c>
    </row>
    <row r="15915" spans="1:12" x14ac:dyDescent="0.3">
      <c r="A15915" s="286" t="str">
        <f t="shared" si="496"/>
        <v>2020</v>
      </c>
      <c r="B15915" s="205" t="s">
        <v>679</v>
      </c>
      <c r="C15915" s="205" t="s">
        <v>680</v>
      </c>
      <c r="D15915" s="72" t="str">
        <f t="shared" si="497"/>
        <v>fev/2020</v>
      </c>
      <c r="E15915" s="206">
        <v>43878</v>
      </c>
      <c r="F15915" s="205">
        <v>3624</v>
      </c>
      <c r="G15915" s="205" t="s">
        <v>284</v>
      </c>
      <c r="H15915" s="207" t="s">
        <v>285</v>
      </c>
      <c r="I15915" s="207" t="s">
        <v>241</v>
      </c>
      <c r="J15915" s="207">
        <v>-239.1</v>
      </c>
      <c r="K15915" s="79" t="str">
        <f>IFERROR(IFERROR(VLOOKUP(I15915,'DE-PARA'!B:D,3,0),VLOOKUP(I15915,'DE-PARA'!C:D,2,0)),"NÃO ENCONTRADO")</f>
        <v>Materiais</v>
      </c>
      <c r="L15915" s="56" t="str">
        <f>VLOOKUP(K15915,'Base -Receita-Despesa'!$B:$AS,1,FALSE)</f>
        <v>Materiais</v>
      </c>
    </row>
    <row r="15916" spans="1:12" x14ac:dyDescent="0.3">
      <c r="A15916" s="286" t="str">
        <f t="shared" si="496"/>
        <v>2020</v>
      </c>
      <c r="B15916" s="205" t="s">
        <v>679</v>
      </c>
      <c r="C15916" s="205" t="s">
        <v>680</v>
      </c>
      <c r="D15916" s="72" t="str">
        <f t="shared" si="497"/>
        <v>fev/2020</v>
      </c>
      <c r="E15916" s="206">
        <v>43878</v>
      </c>
      <c r="F15916" s="205">
        <v>4254</v>
      </c>
      <c r="G15916" s="205" t="s">
        <v>284</v>
      </c>
      <c r="H15916" s="207" t="s">
        <v>2697</v>
      </c>
      <c r="I15916" s="207" t="s">
        <v>238</v>
      </c>
      <c r="J15916" s="207">
        <v>-54</v>
      </c>
      <c r="K15916" s="79" t="str">
        <f>IFERROR(IFERROR(VLOOKUP(I15916,'DE-PARA'!B:D,3,0),VLOOKUP(I15916,'DE-PARA'!C:D,2,0)),"NÃO ENCONTRADO")</f>
        <v>Materiais</v>
      </c>
      <c r="L15916" s="56" t="str">
        <f>VLOOKUP(K15916,'Base -Receita-Despesa'!$B:$AS,1,FALSE)</f>
        <v>Materiais</v>
      </c>
    </row>
    <row r="15917" spans="1:12" x14ac:dyDescent="0.3">
      <c r="A15917" s="286" t="str">
        <f t="shared" si="496"/>
        <v>2020</v>
      </c>
      <c r="B15917" s="205" t="s">
        <v>679</v>
      </c>
      <c r="C15917" s="205" t="s">
        <v>680</v>
      </c>
      <c r="D15917" s="72" t="str">
        <f t="shared" si="497"/>
        <v>fev/2020</v>
      </c>
      <c r="E15917" s="206">
        <v>43878</v>
      </c>
      <c r="F15917" s="205">
        <v>4234</v>
      </c>
      <c r="G15917" s="205" t="s">
        <v>284</v>
      </c>
      <c r="H15917" s="207" t="s">
        <v>2697</v>
      </c>
      <c r="I15917" s="207" t="s">
        <v>238</v>
      </c>
      <c r="J15917" s="207">
        <v>-728</v>
      </c>
      <c r="K15917" s="79" t="str">
        <f>IFERROR(IFERROR(VLOOKUP(I15917,'DE-PARA'!B:D,3,0),VLOOKUP(I15917,'DE-PARA'!C:D,2,0)),"NÃO ENCONTRADO")</f>
        <v>Materiais</v>
      </c>
      <c r="L15917" s="56" t="str">
        <f>VLOOKUP(K15917,'Base -Receita-Despesa'!$B:$AS,1,FALSE)</f>
        <v>Materiais</v>
      </c>
    </row>
    <row r="15918" spans="1:12" x14ac:dyDescent="0.3">
      <c r="A15918" s="286" t="str">
        <f t="shared" si="496"/>
        <v>2020</v>
      </c>
      <c r="B15918" s="205" t="s">
        <v>679</v>
      </c>
      <c r="C15918" s="205" t="s">
        <v>680</v>
      </c>
      <c r="D15918" s="72" t="str">
        <f t="shared" si="497"/>
        <v>fev/2020</v>
      </c>
      <c r="E15918" s="206">
        <v>43878</v>
      </c>
      <c r="F15918" s="205">
        <v>4222</v>
      </c>
      <c r="G15918" s="205" t="s">
        <v>284</v>
      </c>
      <c r="H15918" s="207" t="s">
        <v>2697</v>
      </c>
      <c r="I15918" s="207" t="s">
        <v>239</v>
      </c>
      <c r="J15918" s="208">
        <v>-1697.5</v>
      </c>
      <c r="K15918" s="79" t="str">
        <f>IFERROR(IFERROR(VLOOKUP(I15918,'DE-PARA'!B:D,3,0),VLOOKUP(I15918,'DE-PARA'!C:D,2,0)),"NÃO ENCONTRADO")</f>
        <v>Materiais</v>
      </c>
      <c r="L15918" s="56" t="str">
        <f>VLOOKUP(K15918,'Base -Receita-Despesa'!$B:$AS,1,FALSE)</f>
        <v>Materiais</v>
      </c>
    </row>
    <row r="15919" spans="1:12" x14ac:dyDescent="0.3">
      <c r="A15919" s="286" t="str">
        <f t="shared" si="496"/>
        <v>2020</v>
      </c>
      <c r="B15919" s="205" t="s">
        <v>679</v>
      </c>
      <c r="C15919" s="205" t="s">
        <v>680</v>
      </c>
      <c r="D15919" s="72" t="str">
        <f t="shared" si="497"/>
        <v>fev/2020</v>
      </c>
      <c r="E15919" s="206">
        <v>43878</v>
      </c>
      <c r="F15919" s="205">
        <v>4106</v>
      </c>
      <c r="G15919" s="205" t="s">
        <v>284</v>
      </c>
      <c r="H15919" s="207" t="s">
        <v>2697</v>
      </c>
      <c r="I15919" s="207" t="s">
        <v>238</v>
      </c>
      <c r="J15919" s="208">
        <v>-5951.26</v>
      </c>
      <c r="K15919" s="79" t="str">
        <f>IFERROR(IFERROR(VLOOKUP(I15919,'DE-PARA'!B:D,3,0),VLOOKUP(I15919,'DE-PARA'!C:D,2,0)),"NÃO ENCONTRADO")</f>
        <v>Materiais</v>
      </c>
      <c r="L15919" s="56" t="str">
        <f>VLOOKUP(K15919,'Base -Receita-Despesa'!$B:$AS,1,FALSE)</f>
        <v>Materiais</v>
      </c>
    </row>
    <row r="15920" spans="1:12" x14ac:dyDescent="0.3">
      <c r="A15920" s="286" t="str">
        <f t="shared" si="496"/>
        <v>2020</v>
      </c>
      <c r="B15920" s="205" t="s">
        <v>679</v>
      </c>
      <c r="C15920" s="205" t="s">
        <v>680</v>
      </c>
      <c r="D15920" s="72" t="str">
        <f t="shared" si="497"/>
        <v>fev/2020</v>
      </c>
      <c r="E15920" s="206">
        <v>43878</v>
      </c>
      <c r="F15920" s="205">
        <v>138</v>
      </c>
      <c r="G15920" s="205" t="s">
        <v>284</v>
      </c>
      <c r="H15920" s="207" t="s">
        <v>2162</v>
      </c>
      <c r="I15920" s="207" t="s">
        <v>137</v>
      </c>
      <c r="J15920" s="208">
        <v>-1348.23</v>
      </c>
      <c r="K15920" s="79" t="str">
        <f>IFERROR(IFERROR(VLOOKUP(I15920,'DE-PARA'!B:D,3,0),VLOOKUP(I15920,'DE-PARA'!C:D,2,0)),"NÃO ENCONTRADO")</f>
        <v>Materiais</v>
      </c>
      <c r="L15920" s="56" t="str">
        <f>VLOOKUP(K15920,'Base -Receita-Despesa'!$B:$AS,1,FALSE)</f>
        <v>Materiais</v>
      </c>
    </row>
    <row r="15921" spans="1:12" x14ac:dyDescent="0.3">
      <c r="A15921" s="286" t="str">
        <f t="shared" si="496"/>
        <v>2020</v>
      </c>
      <c r="B15921" s="205" t="s">
        <v>679</v>
      </c>
      <c r="C15921" s="205" t="s">
        <v>680</v>
      </c>
      <c r="D15921" s="72" t="str">
        <f t="shared" si="497"/>
        <v>fev/2020</v>
      </c>
      <c r="E15921" s="206">
        <v>43878</v>
      </c>
      <c r="F15921" s="205">
        <v>139</v>
      </c>
      <c r="G15921" s="205" t="s">
        <v>284</v>
      </c>
      <c r="H15921" s="207" t="s">
        <v>2162</v>
      </c>
      <c r="I15921" s="207" t="s">
        <v>137</v>
      </c>
      <c r="J15921" s="208">
        <v>-1382.3</v>
      </c>
      <c r="K15921" s="79" t="str">
        <f>IFERROR(IFERROR(VLOOKUP(I15921,'DE-PARA'!B:D,3,0),VLOOKUP(I15921,'DE-PARA'!C:D,2,0)),"NÃO ENCONTRADO")</f>
        <v>Materiais</v>
      </c>
      <c r="L15921" s="56" t="str">
        <f>VLOOKUP(K15921,'Base -Receita-Despesa'!$B:$AS,1,FALSE)</f>
        <v>Materiais</v>
      </c>
    </row>
    <row r="15922" spans="1:12" x14ac:dyDescent="0.3">
      <c r="A15922" s="286" t="str">
        <f t="shared" si="496"/>
        <v>2020</v>
      </c>
      <c r="B15922" s="205" t="s">
        <v>679</v>
      </c>
      <c r="C15922" s="205" t="s">
        <v>680</v>
      </c>
      <c r="D15922" s="72" t="str">
        <f t="shared" si="497"/>
        <v>fev/2020</v>
      </c>
      <c r="E15922" s="206">
        <v>43878</v>
      </c>
      <c r="F15922" s="205">
        <v>145</v>
      </c>
      <c r="G15922" s="205" t="s">
        <v>284</v>
      </c>
      <c r="H15922" s="207" t="s">
        <v>2162</v>
      </c>
      <c r="I15922" s="207" t="s">
        <v>137</v>
      </c>
      <c r="J15922" s="207">
        <v>-813.79</v>
      </c>
      <c r="K15922" s="79" t="str">
        <f>IFERROR(IFERROR(VLOOKUP(I15922,'DE-PARA'!B:D,3,0),VLOOKUP(I15922,'DE-PARA'!C:D,2,0)),"NÃO ENCONTRADO")</f>
        <v>Materiais</v>
      </c>
      <c r="L15922" s="56" t="str">
        <f>VLOOKUP(K15922,'Base -Receita-Despesa'!$B:$AS,1,FALSE)</f>
        <v>Materiais</v>
      </c>
    </row>
    <row r="15923" spans="1:12" x14ac:dyDescent="0.3">
      <c r="A15923" s="286" t="str">
        <f t="shared" si="496"/>
        <v>2020</v>
      </c>
      <c r="B15923" s="205" t="s">
        <v>679</v>
      </c>
      <c r="C15923" s="205" t="s">
        <v>680</v>
      </c>
      <c r="D15923" s="72" t="str">
        <f t="shared" si="497"/>
        <v>fev/2020</v>
      </c>
      <c r="E15923" s="206">
        <v>43878</v>
      </c>
      <c r="F15923" s="205">
        <v>152</v>
      </c>
      <c r="G15923" s="205" t="s">
        <v>284</v>
      </c>
      <c r="H15923" s="207" t="s">
        <v>2162</v>
      </c>
      <c r="I15923" s="207" t="s">
        <v>137</v>
      </c>
      <c r="J15923" s="208">
        <v>-1411.49</v>
      </c>
      <c r="K15923" s="79" t="str">
        <f>IFERROR(IFERROR(VLOOKUP(I15923,'DE-PARA'!B:D,3,0),VLOOKUP(I15923,'DE-PARA'!C:D,2,0)),"NÃO ENCONTRADO")</f>
        <v>Materiais</v>
      </c>
      <c r="L15923" s="56" t="str">
        <f>VLOOKUP(K15923,'Base -Receita-Despesa'!$B:$AS,1,FALSE)</f>
        <v>Materiais</v>
      </c>
    </row>
    <row r="15924" spans="1:12" x14ac:dyDescent="0.3">
      <c r="A15924" s="286" t="str">
        <f t="shared" si="496"/>
        <v>2020</v>
      </c>
      <c r="B15924" s="205" t="s">
        <v>679</v>
      </c>
      <c r="C15924" s="205" t="s">
        <v>680</v>
      </c>
      <c r="D15924" s="72" t="str">
        <f t="shared" si="497"/>
        <v>fev/2020</v>
      </c>
      <c r="E15924" s="206">
        <v>43878</v>
      </c>
      <c r="F15924" s="205">
        <v>158</v>
      </c>
      <c r="G15924" s="205" t="s">
        <v>284</v>
      </c>
      <c r="H15924" s="207" t="s">
        <v>2162</v>
      </c>
      <c r="I15924" s="207" t="s">
        <v>137</v>
      </c>
      <c r="J15924" s="207">
        <v>-837.17</v>
      </c>
      <c r="K15924" s="79" t="str">
        <f>IFERROR(IFERROR(VLOOKUP(I15924,'DE-PARA'!B:D,3,0),VLOOKUP(I15924,'DE-PARA'!C:D,2,0)),"NÃO ENCONTRADO")</f>
        <v>Materiais</v>
      </c>
      <c r="L15924" s="56" t="str">
        <f>VLOOKUP(K15924,'Base -Receita-Despesa'!$B:$AS,1,FALSE)</f>
        <v>Materiais</v>
      </c>
    </row>
    <row r="15925" spans="1:12" x14ac:dyDescent="0.3">
      <c r="A15925" s="286" t="str">
        <f t="shared" si="496"/>
        <v>2020</v>
      </c>
      <c r="B15925" s="205" t="s">
        <v>679</v>
      </c>
      <c r="C15925" s="205" t="s">
        <v>680</v>
      </c>
      <c r="D15925" s="72" t="str">
        <f t="shared" si="497"/>
        <v>fev/2020</v>
      </c>
      <c r="E15925" s="206">
        <v>43878</v>
      </c>
      <c r="F15925" s="205">
        <v>194</v>
      </c>
      <c r="G15925" s="205" t="s">
        <v>284</v>
      </c>
      <c r="H15925" s="207" t="s">
        <v>2162</v>
      </c>
      <c r="I15925" s="207" t="s">
        <v>137</v>
      </c>
      <c r="J15925" s="208">
        <v>-1070.9100000000001</v>
      </c>
      <c r="K15925" s="79" t="str">
        <f>IFERROR(IFERROR(VLOOKUP(I15925,'DE-PARA'!B:D,3,0),VLOOKUP(I15925,'DE-PARA'!C:D,2,0)),"NÃO ENCONTRADO")</f>
        <v>Materiais</v>
      </c>
      <c r="L15925" s="56" t="str">
        <f>VLOOKUP(K15925,'Base -Receita-Despesa'!$B:$AS,1,FALSE)</f>
        <v>Materiais</v>
      </c>
    </row>
    <row r="15926" spans="1:12" x14ac:dyDescent="0.3">
      <c r="A15926" s="286" t="str">
        <f t="shared" si="496"/>
        <v>2020</v>
      </c>
      <c r="B15926" s="205" t="s">
        <v>679</v>
      </c>
      <c r="C15926" s="205" t="s">
        <v>680</v>
      </c>
      <c r="D15926" s="72" t="str">
        <f t="shared" si="497"/>
        <v>fev/2020</v>
      </c>
      <c r="E15926" s="206">
        <v>43878</v>
      </c>
      <c r="F15926" s="205">
        <v>198</v>
      </c>
      <c r="G15926" s="205" t="s">
        <v>284</v>
      </c>
      <c r="H15926" s="207" t="s">
        <v>2162</v>
      </c>
      <c r="I15926" s="207" t="s">
        <v>137</v>
      </c>
      <c r="J15926" s="207">
        <v>-973.99</v>
      </c>
      <c r="K15926" s="79" t="str">
        <f>IFERROR(IFERROR(VLOOKUP(I15926,'DE-PARA'!B:D,3,0),VLOOKUP(I15926,'DE-PARA'!C:D,2,0)),"NÃO ENCONTRADO")</f>
        <v>Materiais</v>
      </c>
      <c r="L15926" s="56" t="str">
        <f>VLOOKUP(K15926,'Base -Receita-Despesa'!$B:$AS,1,FALSE)</f>
        <v>Materiais</v>
      </c>
    </row>
    <row r="15927" spans="1:12" x14ac:dyDescent="0.3">
      <c r="A15927" s="286" t="str">
        <f t="shared" ref="A15927:A15990" si="498">IF(K15927="NÃO ENCONTRADO",0,RIGHT(D15927,4))</f>
        <v>2020</v>
      </c>
      <c r="B15927" s="205" t="s">
        <v>679</v>
      </c>
      <c r="C15927" s="205" t="s">
        <v>680</v>
      </c>
      <c r="D15927" s="72" t="str">
        <f t="shared" si="497"/>
        <v>fev/2020</v>
      </c>
      <c r="E15927" s="206">
        <v>43878</v>
      </c>
      <c r="F15927" s="205">
        <v>205</v>
      </c>
      <c r="G15927" s="205" t="s">
        <v>284</v>
      </c>
      <c r="H15927" s="207" t="s">
        <v>2162</v>
      </c>
      <c r="I15927" s="207" t="s">
        <v>137</v>
      </c>
      <c r="J15927" s="208">
        <v>-1058.3399999999999</v>
      </c>
      <c r="K15927" s="79" t="str">
        <f>IFERROR(IFERROR(VLOOKUP(I15927,'DE-PARA'!B:D,3,0),VLOOKUP(I15927,'DE-PARA'!C:D,2,0)),"NÃO ENCONTRADO")</f>
        <v>Materiais</v>
      </c>
      <c r="L15927" s="56" t="str">
        <f>VLOOKUP(K15927,'Base -Receita-Despesa'!$B:$AS,1,FALSE)</f>
        <v>Materiais</v>
      </c>
    </row>
    <row r="15928" spans="1:12" x14ac:dyDescent="0.3">
      <c r="A15928" s="286" t="str">
        <f t="shared" si="498"/>
        <v>2020</v>
      </c>
      <c r="B15928" s="205" t="s">
        <v>679</v>
      </c>
      <c r="C15928" s="205" t="s">
        <v>680</v>
      </c>
      <c r="D15928" s="72" t="str">
        <f t="shared" si="497"/>
        <v>fev/2020</v>
      </c>
      <c r="E15928" s="206">
        <v>43878</v>
      </c>
      <c r="F15928" s="205">
        <v>210</v>
      </c>
      <c r="G15928" s="205" t="s">
        <v>284</v>
      </c>
      <c r="H15928" s="207" t="s">
        <v>2162</v>
      </c>
      <c r="I15928" s="207" t="s">
        <v>137</v>
      </c>
      <c r="J15928" s="208">
        <v>-1072.56</v>
      </c>
      <c r="K15928" s="79" t="str">
        <f>IFERROR(IFERROR(VLOOKUP(I15928,'DE-PARA'!B:D,3,0),VLOOKUP(I15928,'DE-PARA'!C:D,2,0)),"NÃO ENCONTRADO")</f>
        <v>Materiais</v>
      </c>
      <c r="L15928" s="56" t="str">
        <f>VLOOKUP(K15928,'Base -Receita-Despesa'!$B:$AS,1,FALSE)</f>
        <v>Materiais</v>
      </c>
    </row>
    <row r="15929" spans="1:12" x14ac:dyDescent="0.3">
      <c r="A15929" s="286" t="str">
        <f t="shared" si="498"/>
        <v>2020</v>
      </c>
      <c r="B15929" s="205" t="s">
        <v>679</v>
      </c>
      <c r="C15929" s="205" t="s">
        <v>680</v>
      </c>
      <c r="D15929" s="72" t="str">
        <f t="shared" si="497"/>
        <v>fev/2020</v>
      </c>
      <c r="E15929" s="206">
        <v>43878</v>
      </c>
      <c r="F15929" s="205">
        <v>207</v>
      </c>
      <c r="G15929" s="205" t="s">
        <v>284</v>
      </c>
      <c r="H15929" s="207" t="s">
        <v>2162</v>
      </c>
      <c r="I15929" s="207" t="s">
        <v>137</v>
      </c>
      <c r="J15929" s="208">
        <v>-1072.56</v>
      </c>
      <c r="K15929" s="79" t="str">
        <f>IFERROR(IFERROR(VLOOKUP(I15929,'DE-PARA'!B:D,3,0),VLOOKUP(I15929,'DE-PARA'!C:D,2,0)),"NÃO ENCONTRADO")</f>
        <v>Materiais</v>
      </c>
      <c r="L15929" s="56" t="str">
        <f>VLOOKUP(K15929,'Base -Receita-Despesa'!$B:$AS,1,FALSE)</f>
        <v>Materiais</v>
      </c>
    </row>
    <row r="15930" spans="1:12" x14ac:dyDescent="0.3">
      <c r="A15930" s="286" t="str">
        <f t="shared" si="498"/>
        <v>2020</v>
      </c>
      <c r="B15930" s="205" t="s">
        <v>679</v>
      </c>
      <c r="C15930" s="205" t="s">
        <v>680</v>
      </c>
      <c r="D15930" s="72" t="str">
        <f t="shared" si="497"/>
        <v>fev/2020</v>
      </c>
      <c r="E15930" s="206">
        <v>43878</v>
      </c>
      <c r="F15930" s="205">
        <v>229</v>
      </c>
      <c r="G15930" s="205" t="s">
        <v>284</v>
      </c>
      <c r="H15930" s="207" t="s">
        <v>2162</v>
      </c>
      <c r="I15930" s="207" t="s">
        <v>137</v>
      </c>
      <c r="J15930" s="208">
        <v>-1026.8599999999999</v>
      </c>
      <c r="K15930" s="79" t="str">
        <f>IFERROR(IFERROR(VLOOKUP(I15930,'DE-PARA'!B:D,3,0),VLOOKUP(I15930,'DE-PARA'!C:D,2,0)),"NÃO ENCONTRADO")</f>
        <v>Materiais</v>
      </c>
      <c r="L15930" s="56" t="str">
        <f>VLOOKUP(K15930,'Base -Receita-Despesa'!$B:$AS,1,FALSE)</f>
        <v>Materiais</v>
      </c>
    </row>
    <row r="15931" spans="1:12" x14ac:dyDescent="0.3">
      <c r="A15931" s="286" t="str">
        <f t="shared" si="498"/>
        <v>2020</v>
      </c>
      <c r="B15931" s="205" t="s">
        <v>679</v>
      </c>
      <c r="C15931" s="205" t="s">
        <v>680</v>
      </c>
      <c r="D15931" s="72" t="str">
        <f t="shared" si="497"/>
        <v>fev/2020</v>
      </c>
      <c r="E15931" s="206">
        <v>43878</v>
      </c>
      <c r="F15931" s="205">
        <v>212</v>
      </c>
      <c r="G15931" s="205" t="s">
        <v>284</v>
      </c>
      <c r="H15931" s="207" t="s">
        <v>2162</v>
      </c>
      <c r="I15931" s="207" t="s">
        <v>137</v>
      </c>
      <c r="J15931" s="207">
        <v>-920.56</v>
      </c>
      <c r="K15931" s="79" t="str">
        <f>IFERROR(IFERROR(VLOOKUP(I15931,'DE-PARA'!B:D,3,0),VLOOKUP(I15931,'DE-PARA'!C:D,2,0)),"NÃO ENCONTRADO")</f>
        <v>Materiais</v>
      </c>
      <c r="L15931" s="56" t="str">
        <f>VLOOKUP(K15931,'Base -Receita-Despesa'!$B:$AS,1,FALSE)</f>
        <v>Materiais</v>
      </c>
    </row>
    <row r="15932" spans="1:12" x14ac:dyDescent="0.3">
      <c r="A15932" s="286" t="str">
        <f t="shared" si="498"/>
        <v>2020</v>
      </c>
      <c r="B15932" s="205" t="s">
        <v>679</v>
      </c>
      <c r="C15932" s="205" t="s">
        <v>680</v>
      </c>
      <c r="D15932" s="72" t="str">
        <f t="shared" si="497"/>
        <v>fev/2020</v>
      </c>
      <c r="E15932" s="206">
        <v>43878</v>
      </c>
      <c r="F15932" s="205">
        <v>22031</v>
      </c>
      <c r="G15932" s="205" t="s">
        <v>284</v>
      </c>
      <c r="H15932" s="207" t="s">
        <v>2575</v>
      </c>
      <c r="I15932" s="207" t="s">
        <v>261</v>
      </c>
      <c r="J15932" s="207">
        <v>-925</v>
      </c>
      <c r="K15932" s="79" t="str">
        <f>IFERROR(IFERROR(VLOOKUP(I15932,'DE-PARA'!B:D,3,0),VLOOKUP(I15932,'DE-PARA'!C:D,2,0)),"NÃO ENCONTRADO")</f>
        <v>Serviços</v>
      </c>
      <c r="L15932" s="56" t="str">
        <f>VLOOKUP(K15932,'Base -Receita-Despesa'!$B:$AS,1,FALSE)</f>
        <v>Serviços</v>
      </c>
    </row>
    <row r="15933" spans="1:12" x14ac:dyDescent="0.3">
      <c r="A15933" s="286" t="str">
        <f t="shared" si="498"/>
        <v>2020</v>
      </c>
      <c r="B15933" s="205" t="s">
        <v>679</v>
      </c>
      <c r="C15933" s="205" t="s">
        <v>680</v>
      </c>
      <c r="D15933" s="72" t="str">
        <f t="shared" si="497"/>
        <v>fev/2020</v>
      </c>
      <c r="E15933" s="206">
        <v>43878</v>
      </c>
      <c r="F15933" s="205">
        <v>7959</v>
      </c>
      <c r="G15933" s="205" t="s">
        <v>284</v>
      </c>
      <c r="H15933" s="207" t="s">
        <v>2698</v>
      </c>
      <c r="I15933" s="207" t="s">
        <v>192</v>
      </c>
      <c r="J15933" s="208">
        <v>-7251.92</v>
      </c>
      <c r="K15933" s="79" t="str">
        <f>IFERROR(IFERROR(VLOOKUP(I15933,'DE-PARA'!B:D,3,0),VLOOKUP(I15933,'DE-PARA'!C:D,2,0)),"NÃO ENCONTRADO")</f>
        <v>Serviços</v>
      </c>
      <c r="L15933" s="56" t="str">
        <f>VLOOKUP(K15933,'Base -Receita-Despesa'!$B:$AS,1,FALSE)</f>
        <v>Serviços</v>
      </c>
    </row>
    <row r="15934" spans="1:12" x14ac:dyDescent="0.3">
      <c r="A15934" s="286" t="str">
        <f t="shared" si="498"/>
        <v>2020</v>
      </c>
      <c r="B15934" s="205" t="s">
        <v>679</v>
      </c>
      <c r="C15934" s="205" t="s">
        <v>680</v>
      </c>
      <c r="D15934" s="72" t="str">
        <f t="shared" si="497"/>
        <v>fev/2020</v>
      </c>
      <c r="E15934" s="206">
        <v>43878</v>
      </c>
      <c r="F15934" s="205">
        <v>8078</v>
      </c>
      <c r="G15934" s="205" t="s">
        <v>284</v>
      </c>
      <c r="H15934" s="207" t="s">
        <v>2698</v>
      </c>
      <c r="I15934" s="207" t="s">
        <v>192</v>
      </c>
      <c r="J15934" s="208">
        <v>-6340.22</v>
      </c>
      <c r="K15934" s="79" t="str">
        <f>IFERROR(IFERROR(VLOOKUP(I15934,'DE-PARA'!B:D,3,0),VLOOKUP(I15934,'DE-PARA'!C:D,2,0)),"NÃO ENCONTRADO")</f>
        <v>Serviços</v>
      </c>
      <c r="L15934" s="56" t="str">
        <f>VLOOKUP(K15934,'Base -Receita-Despesa'!$B:$AS,1,FALSE)</f>
        <v>Serviços</v>
      </c>
    </row>
    <row r="15935" spans="1:12" x14ac:dyDescent="0.3">
      <c r="A15935" s="286" t="str">
        <f t="shared" si="498"/>
        <v>2020</v>
      </c>
      <c r="B15935" s="205" t="s">
        <v>679</v>
      </c>
      <c r="C15935" s="205" t="s">
        <v>680</v>
      </c>
      <c r="D15935" s="72" t="str">
        <f t="shared" si="497"/>
        <v>fev/2020</v>
      </c>
      <c r="E15935" s="206">
        <v>43878</v>
      </c>
      <c r="F15935" s="205">
        <v>8200</v>
      </c>
      <c r="G15935" s="205" t="s">
        <v>284</v>
      </c>
      <c r="H15935" s="207" t="s">
        <v>2698</v>
      </c>
      <c r="I15935" s="207" t="s">
        <v>192</v>
      </c>
      <c r="J15935" s="208">
        <v>-6298.72</v>
      </c>
      <c r="K15935" s="79" t="str">
        <f>IFERROR(IFERROR(VLOOKUP(I15935,'DE-PARA'!B:D,3,0),VLOOKUP(I15935,'DE-PARA'!C:D,2,0)),"NÃO ENCONTRADO")</f>
        <v>Serviços</v>
      </c>
      <c r="L15935" s="56" t="str">
        <f>VLOOKUP(K15935,'Base -Receita-Despesa'!$B:$AS,1,FALSE)</f>
        <v>Serviços</v>
      </c>
    </row>
    <row r="15936" spans="1:12" x14ac:dyDescent="0.3">
      <c r="A15936" s="286" t="str">
        <f t="shared" si="498"/>
        <v>2020</v>
      </c>
      <c r="B15936" s="205" t="s">
        <v>679</v>
      </c>
      <c r="C15936" s="205" t="s">
        <v>680</v>
      </c>
      <c r="D15936" s="72" t="str">
        <f t="shared" si="497"/>
        <v>fev/2020</v>
      </c>
      <c r="E15936" s="206">
        <v>43878</v>
      </c>
      <c r="F15936" s="205">
        <v>5756</v>
      </c>
      <c r="G15936" s="205" t="s">
        <v>284</v>
      </c>
      <c r="H15936" s="207" t="s">
        <v>2699</v>
      </c>
      <c r="I15936" s="207" t="s">
        <v>238</v>
      </c>
      <c r="J15936" s="207">
        <v>-136</v>
      </c>
      <c r="K15936" s="79" t="str">
        <f>IFERROR(IFERROR(VLOOKUP(I15936,'DE-PARA'!B:D,3,0),VLOOKUP(I15936,'DE-PARA'!C:D,2,0)),"NÃO ENCONTRADO")</f>
        <v>Materiais</v>
      </c>
      <c r="L15936" s="56" t="str">
        <f>VLOOKUP(K15936,'Base -Receita-Despesa'!$B:$AS,1,FALSE)</f>
        <v>Materiais</v>
      </c>
    </row>
    <row r="15937" spans="1:12" x14ac:dyDescent="0.3">
      <c r="A15937" s="286" t="str">
        <f t="shared" si="498"/>
        <v>2020</v>
      </c>
      <c r="B15937" s="205" t="s">
        <v>679</v>
      </c>
      <c r="C15937" s="205" t="s">
        <v>680</v>
      </c>
      <c r="D15937" s="72" t="str">
        <f t="shared" si="497"/>
        <v>fev/2020</v>
      </c>
      <c r="E15937" s="206">
        <v>43878</v>
      </c>
      <c r="F15937" s="205">
        <v>5758</v>
      </c>
      <c r="G15937" s="205" t="s">
        <v>284</v>
      </c>
      <c r="H15937" s="207" t="s">
        <v>2699</v>
      </c>
      <c r="I15937" s="207" t="s">
        <v>238</v>
      </c>
      <c r="J15937" s="207">
        <v>-258</v>
      </c>
      <c r="K15937" s="79" t="str">
        <f>IFERROR(IFERROR(VLOOKUP(I15937,'DE-PARA'!B:D,3,0),VLOOKUP(I15937,'DE-PARA'!C:D,2,0)),"NÃO ENCONTRADO")</f>
        <v>Materiais</v>
      </c>
      <c r="L15937" s="56" t="str">
        <f>VLOOKUP(K15937,'Base -Receita-Despesa'!$B:$AS,1,FALSE)</f>
        <v>Materiais</v>
      </c>
    </row>
    <row r="15938" spans="1:12" x14ac:dyDescent="0.3">
      <c r="A15938" s="286" t="str">
        <f t="shared" si="498"/>
        <v>2020</v>
      </c>
      <c r="B15938" s="205" t="s">
        <v>679</v>
      </c>
      <c r="C15938" s="205" t="s">
        <v>680</v>
      </c>
      <c r="D15938" s="72" t="str">
        <f t="shared" si="497"/>
        <v>fev/2020</v>
      </c>
      <c r="E15938" s="206">
        <v>43878</v>
      </c>
      <c r="F15938" s="205">
        <v>5757</v>
      </c>
      <c r="G15938" s="205" t="s">
        <v>284</v>
      </c>
      <c r="H15938" s="207" t="s">
        <v>2699</v>
      </c>
      <c r="I15938" s="207" t="s">
        <v>238</v>
      </c>
      <c r="J15938" s="207">
        <v>-101</v>
      </c>
      <c r="K15938" s="79" t="str">
        <f>IFERROR(IFERROR(VLOOKUP(I15938,'DE-PARA'!B:D,3,0),VLOOKUP(I15938,'DE-PARA'!C:D,2,0)),"NÃO ENCONTRADO")</f>
        <v>Materiais</v>
      </c>
      <c r="L15938" s="56" t="str">
        <f>VLOOKUP(K15938,'Base -Receita-Despesa'!$B:$AS,1,FALSE)</f>
        <v>Materiais</v>
      </c>
    </row>
    <row r="15939" spans="1:12" x14ac:dyDescent="0.3">
      <c r="A15939" s="286" t="str">
        <f t="shared" si="498"/>
        <v>2020</v>
      </c>
      <c r="B15939" s="205" t="s">
        <v>679</v>
      </c>
      <c r="C15939" s="205" t="s">
        <v>680</v>
      </c>
      <c r="D15939" s="72" t="str">
        <f t="shared" si="497"/>
        <v>fev/2020</v>
      </c>
      <c r="E15939" s="206">
        <v>43878</v>
      </c>
      <c r="F15939" s="205">
        <v>4872</v>
      </c>
      <c r="G15939" s="205" t="s">
        <v>284</v>
      </c>
      <c r="H15939" s="207" t="s">
        <v>2700</v>
      </c>
      <c r="I15939" s="207" t="s">
        <v>238</v>
      </c>
      <c r="J15939" s="208">
        <v>-2300</v>
      </c>
      <c r="K15939" s="79" t="str">
        <f>IFERROR(IFERROR(VLOOKUP(I15939,'DE-PARA'!B:D,3,0),VLOOKUP(I15939,'DE-PARA'!C:D,2,0)),"NÃO ENCONTRADO")</f>
        <v>Materiais</v>
      </c>
      <c r="L15939" s="56" t="str">
        <f>VLOOKUP(K15939,'Base -Receita-Despesa'!$B:$AS,1,FALSE)</f>
        <v>Materiais</v>
      </c>
    </row>
    <row r="15940" spans="1:12" x14ac:dyDescent="0.3">
      <c r="A15940" s="286" t="str">
        <f t="shared" si="498"/>
        <v>2020</v>
      </c>
      <c r="B15940" s="205" t="s">
        <v>679</v>
      </c>
      <c r="C15940" s="205" t="s">
        <v>680</v>
      </c>
      <c r="D15940" s="72" t="str">
        <f t="shared" ref="D15940:D16003" si="499">TEXT(E15940,"mmm/aaaa")</f>
        <v>fev/2020</v>
      </c>
      <c r="E15940" s="206">
        <v>43878</v>
      </c>
      <c r="F15940" s="205">
        <v>4880</v>
      </c>
      <c r="G15940" s="205" t="s">
        <v>284</v>
      </c>
      <c r="H15940" s="207" t="s">
        <v>2700</v>
      </c>
      <c r="I15940" s="207" t="s">
        <v>238</v>
      </c>
      <c r="J15940" s="207">
        <v>-69</v>
      </c>
      <c r="K15940" s="79" t="str">
        <f>IFERROR(IFERROR(VLOOKUP(I15940,'DE-PARA'!B:D,3,0),VLOOKUP(I15940,'DE-PARA'!C:D,2,0)),"NÃO ENCONTRADO")</f>
        <v>Materiais</v>
      </c>
      <c r="L15940" s="56" t="str">
        <f>VLOOKUP(K15940,'Base -Receita-Despesa'!$B:$AS,1,FALSE)</f>
        <v>Materiais</v>
      </c>
    </row>
    <row r="15941" spans="1:12" x14ac:dyDescent="0.3">
      <c r="A15941" s="286" t="str">
        <f t="shared" si="498"/>
        <v>2020</v>
      </c>
      <c r="B15941" s="205" t="s">
        <v>679</v>
      </c>
      <c r="C15941" s="205" t="s">
        <v>680</v>
      </c>
      <c r="D15941" s="72" t="str">
        <f t="shared" si="499"/>
        <v>fev/2020</v>
      </c>
      <c r="E15941" s="206">
        <v>43878</v>
      </c>
      <c r="F15941" s="205">
        <v>4871</v>
      </c>
      <c r="G15941" s="205" t="s">
        <v>284</v>
      </c>
      <c r="H15941" s="207" t="s">
        <v>2700</v>
      </c>
      <c r="I15941" s="207" t="s">
        <v>238</v>
      </c>
      <c r="J15941" s="207">
        <v>-58</v>
      </c>
      <c r="K15941" s="79" t="str">
        <f>IFERROR(IFERROR(VLOOKUP(I15941,'DE-PARA'!B:D,3,0),VLOOKUP(I15941,'DE-PARA'!C:D,2,0)),"NÃO ENCONTRADO")</f>
        <v>Materiais</v>
      </c>
      <c r="L15941" s="56" t="str">
        <f>VLOOKUP(K15941,'Base -Receita-Despesa'!$B:$AS,1,FALSE)</f>
        <v>Materiais</v>
      </c>
    </row>
    <row r="15942" spans="1:12" x14ac:dyDescent="0.3">
      <c r="A15942" s="286" t="str">
        <f t="shared" si="498"/>
        <v>2020</v>
      </c>
      <c r="B15942" s="205" t="s">
        <v>679</v>
      </c>
      <c r="C15942" s="205" t="s">
        <v>680</v>
      </c>
      <c r="D15942" s="72" t="str">
        <f t="shared" si="499"/>
        <v>fev/2020</v>
      </c>
      <c r="E15942" s="206">
        <v>43878</v>
      </c>
      <c r="F15942" s="205">
        <v>97</v>
      </c>
      <c r="G15942" s="205" t="s">
        <v>284</v>
      </c>
      <c r="H15942" s="207" t="s">
        <v>324</v>
      </c>
      <c r="I15942" s="207" t="s">
        <v>134</v>
      </c>
      <c r="J15942" s="208">
        <v>-44892</v>
      </c>
      <c r="K15942" s="79" t="str">
        <f>IFERROR(IFERROR(VLOOKUP(I15942,'DE-PARA'!B:D,3,0),VLOOKUP(I15942,'DE-PARA'!C:D,2,0)),"NÃO ENCONTRADO")</f>
        <v>Serviços</v>
      </c>
      <c r="L15942" s="56" t="str">
        <f>VLOOKUP(K15942,'Base -Receita-Despesa'!$B:$AS,1,FALSE)</f>
        <v>Serviços</v>
      </c>
    </row>
    <row r="15943" spans="1:12" x14ac:dyDescent="0.3">
      <c r="A15943" s="286" t="str">
        <f t="shared" si="498"/>
        <v>2020</v>
      </c>
      <c r="B15943" s="205" t="s">
        <v>679</v>
      </c>
      <c r="C15943" s="205" t="s">
        <v>680</v>
      </c>
      <c r="D15943" s="72" t="str">
        <f t="shared" si="499"/>
        <v>fev/2020</v>
      </c>
      <c r="E15943" s="206">
        <v>43878</v>
      </c>
      <c r="F15943" s="205">
        <v>122</v>
      </c>
      <c r="G15943" s="205" t="s">
        <v>284</v>
      </c>
      <c r="H15943" s="207" t="s">
        <v>2519</v>
      </c>
      <c r="I15943" s="207" t="s">
        <v>134</v>
      </c>
      <c r="J15943" s="208">
        <v>-5000</v>
      </c>
      <c r="K15943" s="79" t="str">
        <f>IFERROR(IFERROR(VLOOKUP(I15943,'DE-PARA'!B:D,3,0),VLOOKUP(I15943,'DE-PARA'!C:D,2,0)),"NÃO ENCONTRADO")</f>
        <v>Serviços</v>
      </c>
      <c r="L15943" s="56" t="str">
        <f>VLOOKUP(K15943,'Base -Receita-Despesa'!$B:$AS,1,FALSE)</f>
        <v>Serviços</v>
      </c>
    </row>
    <row r="15944" spans="1:12" x14ac:dyDescent="0.3">
      <c r="A15944" s="286" t="str">
        <f t="shared" si="498"/>
        <v>2020</v>
      </c>
      <c r="B15944" s="205" t="s">
        <v>679</v>
      </c>
      <c r="C15944" s="205" t="s">
        <v>680</v>
      </c>
      <c r="D15944" s="72" t="str">
        <f t="shared" si="499"/>
        <v>fev/2020</v>
      </c>
      <c r="E15944" s="206">
        <v>43878</v>
      </c>
      <c r="F15944" s="205">
        <v>4372</v>
      </c>
      <c r="G15944" s="205" t="s">
        <v>284</v>
      </c>
      <c r="H15944" s="207" t="s">
        <v>2020</v>
      </c>
      <c r="I15944" s="207" t="s">
        <v>250</v>
      </c>
      <c r="J15944" s="207">
        <v>-602</v>
      </c>
      <c r="K15944" s="79" t="str">
        <f>IFERROR(IFERROR(VLOOKUP(I15944,'DE-PARA'!B:D,3,0),VLOOKUP(I15944,'DE-PARA'!C:D,2,0)),"NÃO ENCONTRADO")</f>
        <v>Materiais</v>
      </c>
      <c r="L15944" s="56" t="str">
        <f>VLOOKUP(K15944,'Base -Receita-Despesa'!$B:$AS,1,FALSE)</f>
        <v>Materiais</v>
      </c>
    </row>
    <row r="15945" spans="1:12" x14ac:dyDescent="0.3">
      <c r="A15945" s="286" t="str">
        <f t="shared" si="498"/>
        <v>2020</v>
      </c>
      <c r="B15945" s="205" t="s">
        <v>679</v>
      </c>
      <c r="C15945" s="205" t="s">
        <v>680</v>
      </c>
      <c r="D15945" s="72" t="str">
        <f t="shared" si="499"/>
        <v>fev/2020</v>
      </c>
      <c r="E15945" s="206">
        <v>43878</v>
      </c>
      <c r="F15945" s="205">
        <v>21091</v>
      </c>
      <c r="G15945" s="205" t="s">
        <v>284</v>
      </c>
      <c r="H15945" s="207" t="s">
        <v>2701</v>
      </c>
      <c r="I15945" s="207" t="s">
        <v>250</v>
      </c>
      <c r="J15945" s="208">
        <v>-11112.93</v>
      </c>
      <c r="K15945" s="79" t="str">
        <f>IFERROR(IFERROR(VLOOKUP(I15945,'DE-PARA'!B:D,3,0),VLOOKUP(I15945,'DE-PARA'!C:D,2,0)),"NÃO ENCONTRADO")</f>
        <v>Materiais</v>
      </c>
      <c r="L15945" s="56" t="str">
        <f>VLOOKUP(K15945,'Base -Receita-Despesa'!$B:$AS,1,FALSE)</f>
        <v>Materiais</v>
      </c>
    </row>
    <row r="15946" spans="1:12" x14ac:dyDescent="0.3">
      <c r="A15946" s="286" t="str">
        <f t="shared" si="498"/>
        <v>2020</v>
      </c>
      <c r="B15946" s="205" t="s">
        <v>679</v>
      </c>
      <c r="C15946" s="205" t="s">
        <v>680</v>
      </c>
      <c r="D15946" s="72" t="str">
        <f t="shared" si="499"/>
        <v>fev/2020</v>
      </c>
      <c r="E15946" s="206">
        <v>43878</v>
      </c>
      <c r="F15946" s="205">
        <v>12402</v>
      </c>
      <c r="G15946" s="205" t="s">
        <v>284</v>
      </c>
      <c r="H15946" s="207" t="s">
        <v>2702</v>
      </c>
      <c r="I15946" s="207" t="s">
        <v>250</v>
      </c>
      <c r="J15946" s="207">
        <v>-250</v>
      </c>
      <c r="K15946" s="79" t="str">
        <f>IFERROR(IFERROR(VLOOKUP(I15946,'DE-PARA'!B:D,3,0),VLOOKUP(I15946,'DE-PARA'!C:D,2,0)),"NÃO ENCONTRADO")</f>
        <v>Materiais</v>
      </c>
      <c r="L15946" s="56" t="str">
        <f>VLOOKUP(K15946,'Base -Receita-Despesa'!$B:$AS,1,FALSE)</f>
        <v>Materiais</v>
      </c>
    </row>
    <row r="15947" spans="1:12" x14ac:dyDescent="0.3">
      <c r="A15947" s="286" t="str">
        <f t="shared" si="498"/>
        <v>2020</v>
      </c>
      <c r="B15947" s="205" t="s">
        <v>679</v>
      </c>
      <c r="C15947" s="205" t="s">
        <v>680</v>
      </c>
      <c r="D15947" s="72" t="str">
        <f t="shared" si="499"/>
        <v>fev/2020</v>
      </c>
      <c r="E15947" s="206">
        <v>43878</v>
      </c>
      <c r="F15947" s="205">
        <v>233027</v>
      </c>
      <c r="G15947" s="205" t="s">
        <v>284</v>
      </c>
      <c r="H15947" s="207" t="s">
        <v>2703</v>
      </c>
      <c r="I15947" s="207" t="s">
        <v>238</v>
      </c>
      <c r="J15947" s="208">
        <v>-1046.32</v>
      </c>
      <c r="K15947" s="79" t="str">
        <f>IFERROR(IFERROR(VLOOKUP(I15947,'DE-PARA'!B:D,3,0),VLOOKUP(I15947,'DE-PARA'!C:D,2,0)),"NÃO ENCONTRADO")</f>
        <v>Materiais</v>
      </c>
      <c r="L15947" s="56" t="str">
        <f>VLOOKUP(K15947,'Base -Receita-Despesa'!$B:$AS,1,FALSE)</f>
        <v>Materiais</v>
      </c>
    </row>
    <row r="15948" spans="1:12" x14ac:dyDescent="0.3">
      <c r="A15948" s="286" t="str">
        <f t="shared" si="498"/>
        <v>2020</v>
      </c>
      <c r="B15948" s="205" t="s">
        <v>679</v>
      </c>
      <c r="C15948" s="205" t="s">
        <v>680</v>
      </c>
      <c r="D15948" s="72" t="str">
        <f t="shared" si="499"/>
        <v>fev/2020</v>
      </c>
      <c r="E15948" s="206">
        <v>43878</v>
      </c>
      <c r="F15948" s="205">
        <v>86491</v>
      </c>
      <c r="G15948" s="205" t="s">
        <v>284</v>
      </c>
      <c r="H15948" s="207" t="s">
        <v>2022</v>
      </c>
      <c r="I15948" s="207" t="s">
        <v>238</v>
      </c>
      <c r="J15948" s="208">
        <v>-1918</v>
      </c>
      <c r="K15948" s="79" t="str">
        <f>IFERROR(IFERROR(VLOOKUP(I15948,'DE-PARA'!B:D,3,0),VLOOKUP(I15948,'DE-PARA'!C:D,2,0)),"NÃO ENCONTRADO")</f>
        <v>Materiais</v>
      </c>
      <c r="L15948" s="56" t="str">
        <f>VLOOKUP(K15948,'Base -Receita-Despesa'!$B:$AS,1,FALSE)</f>
        <v>Materiais</v>
      </c>
    </row>
    <row r="15949" spans="1:12" x14ac:dyDescent="0.3">
      <c r="A15949" s="286" t="str">
        <f t="shared" si="498"/>
        <v>2020</v>
      </c>
      <c r="B15949" s="205" t="s">
        <v>679</v>
      </c>
      <c r="C15949" s="205" t="s">
        <v>680</v>
      </c>
      <c r="D15949" s="72" t="str">
        <f t="shared" si="499"/>
        <v>fev/2020</v>
      </c>
      <c r="E15949" s="206">
        <v>43878</v>
      </c>
      <c r="F15949" s="205">
        <v>90105</v>
      </c>
      <c r="G15949" s="205" t="s">
        <v>284</v>
      </c>
      <c r="H15949" s="207" t="s">
        <v>2022</v>
      </c>
      <c r="I15949" s="207" t="s">
        <v>238</v>
      </c>
      <c r="J15949" s="207">
        <v>-647</v>
      </c>
      <c r="K15949" s="79" t="str">
        <f>IFERROR(IFERROR(VLOOKUP(I15949,'DE-PARA'!B:D,3,0),VLOOKUP(I15949,'DE-PARA'!C:D,2,0)),"NÃO ENCONTRADO")</f>
        <v>Materiais</v>
      </c>
      <c r="L15949" s="56" t="str">
        <f>VLOOKUP(K15949,'Base -Receita-Despesa'!$B:$AS,1,FALSE)</f>
        <v>Materiais</v>
      </c>
    </row>
    <row r="15950" spans="1:12" x14ac:dyDescent="0.3">
      <c r="A15950" s="286" t="str">
        <f t="shared" si="498"/>
        <v>2020</v>
      </c>
      <c r="B15950" s="205" t="s">
        <v>679</v>
      </c>
      <c r="C15950" s="205" t="s">
        <v>680</v>
      </c>
      <c r="D15950" s="72" t="str">
        <f t="shared" si="499"/>
        <v>fev/2020</v>
      </c>
      <c r="E15950" s="206">
        <v>43878</v>
      </c>
      <c r="F15950" s="205">
        <v>15727</v>
      </c>
      <c r="G15950" s="205" t="s">
        <v>284</v>
      </c>
      <c r="H15950" s="207" t="s">
        <v>1885</v>
      </c>
      <c r="I15950" s="207" t="s">
        <v>239</v>
      </c>
      <c r="J15950" s="207">
        <v>-796.54</v>
      </c>
      <c r="K15950" s="79" t="str">
        <f>IFERROR(IFERROR(VLOOKUP(I15950,'DE-PARA'!B:D,3,0),VLOOKUP(I15950,'DE-PARA'!C:D,2,0)),"NÃO ENCONTRADO")</f>
        <v>Materiais</v>
      </c>
      <c r="L15950" s="56" t="str">
        <f>VLOOKUP(K15950,'Base -Receita-Despesa'!$B:$AS,1,FALSE)</f>
        <v>Materiais</v>
      </c>
    </row>
    <row r="15951" spans="1:12" x14ac:dyDescent="0.3">
      <c r="A15951" s="286" t="str">
        <f t="shared" si="498"/>
        <v>2020</v>
      </c>
      <c r="B15951" s="205" t="s">
        <v>679</v>
      </c>
      <c r="C15951" s="205" t="s">
        <v>680</v>
      </c>
      <c r="D15951" s="72" t="str">
        <f t="shared" si="499"/>
        <v>fev/2020</v>
      </c>
      <c r="E15951" s="206">
        <v>43878</v>
      </c>
      <c r="F15951" s="205">
        <v>15334</v>
      </c>
      <c r="G15951" s="205" t="s">
        <v>284</v>
      </c>
      <c r="H15951" s="207" t="s">
        <v>1885</v>
      </c>
      <c r="I15951" s="207" t="s">
        <v>239</v>
      </c>
      <c r="J15951" s="207">
        <v>-343</v>
      </c>
      <c r="K15951" s="79" t="str">
        <f>IFERROR(IFERROR(VLOOKUP(I15951,'DE-PARA'!B:D,3,0),VLOOKUP(I15951,'DE-PARA'!C:D,2,0)),"NÃO ENCONTRADO")</f>
        <v>Materiais</v>
      </c>
      <c r="L15951" s="56" t="str">
        <f>VLOOKUP(K15951,'Base -Receita-Despesa'!$B:$AS,1,FALSE)</f>
        <v>Materiais</v>
      </c>
    </row>
    <row r="15952" spans="1:12" x14ac:dyDescent="0.3">
      <c r="A15952" s="286" t="str">
        <f t="shared" si="498"/>
        <v>2020</v>
      </c>
      <c r="B15952" s="205" t="s">
        <v>679</v>
      </c>
      <c r="C15952" s="205" t="s">
        <v>680</v>
      </c>
      <c r="D15952" s="72" t="str">
        <f t="shared" si="499"/>
        <v>fev/2020</v>
      </c>
      <c r="E15952" s="206">
        <v>43878</v>
      </c>
      <c r="F15952" s="205">
        <v>6114</v>
      </c>
      <c r="G15952" s="205" t="s">
        <v>284</v>
      </c>
      <c r="H15952" s="207" t="s">
        <v>533</v>
      </c>
      <c r="I15952" s="207" t="s">
        <v>148</v>
      </c>
      <c r="J15952" s="208">
        <v>-20111.72</v>
      </c>
      <c r="K15952" s="79" t="str">
        <f>IFERROR(IFERROR(VLOOKUP(I15952,'DE-PARA'!B:D,3,0),VLOOKUP(I15952,'DE-PARA'!C:D,2,0)),"NÃO ENCONTRADO")</f>
        <v>Serviços</v>
      </c>
      <c r="L15952" s="56" t="str">
        <f>VLOOKUP(K15952,'Base -Receita-Despesa'!$B:$AS,1,FALSE)</f>
        <v>Serviços</v>
      </c>
    </row>
    <row r="15953" spans="1:12" x14ac:dyDescent="0.3">
      <c r="A15953" s="286" t="str">
        <f t="shared" si="498"/>
        <v>2020</v>
      </c>
      <c r="B15953" s="205" t="s">
        <v>679</v>
      </c>
      <c r="C15953" s="205" t="s">
        <v>680</v>
      </c>
      <c r="D15953" s="72" t="str">
        <f t="shared" si="499"/>
        <v>fev/2020</v>
      </c>
      <c r="E15953" s="206">
        <v>43878</v>
      </c>
      <c r="F15953" s="205">
        <v>6217</v>
      </c>
      <c r="G15953" s="205" t="s">
        <v>284</v>
      </c>
      <c r="H15953" s="207" t="s">
        <v>533</v>
      </c>
      <c r="I15953" s="207" t="s">
        <v>148</v>
      </c>
      <c r="J15953" s="208">
        <v>-20111.73</v>
      </c>
      <c r="K15953" s="79" t="str">
        <f>IFERROR(IFERROR(VLOOKUP(I15953,'DE-PARA'!B:D,3,0),VLOOKUP(I15953,'DE-PARA'!C:D,2,0)),"NÃO ENCONTRADO")</f>
        <v>Serviços</v>
      </c>
      <c r="L15953" s="56" t="str">
        <f>VLOOKUP(K15953,'Base -Receita-Despesa'!$B:$AS,1,FALSE)</f>
        <v>Serviços</v>
      </c>
    </row>
    <row r="15954" spans="1:12" x14ac:dyDescent="0.3">
      <c r="A15954" s="286" t="str">
        <f t="shared" si="498"/>
        <v>2020</v>
      </c>
      <c r="B15954" s="205" t="s">
        <v>679</v>
      </c>
      <c r="C15954" s="205" t="s">
        <v>680</v>
      </c>
      <c r="D15954" s="72" t="str">
        <f t="shared" si="499"/>
        <v>fev/2020</v>
      </c>
      <c r="E15954" s="206">
        <v>43878</v>
      </c>
      <c r="F15954" s="205">
        <v>6343</v>
      </c>
      <c r="G15954" s="205" t="s">
        <v>284</v>
      </c>
      <c r="H15954" s="207" t="s">
        <v>533</v>
      </c>
      <c r="I15954" s="207" t="s">
        <v>148</v>
      </c>
      <c r="J15954" s="208">
        <v>-10380.219999999999</v>
      </c>
      <c r="K15954" s="79" t="str">
        <f>IFERROR(IFERROR(VLOOKUP(I15954,'DE-PARA'!B:D,3,0),VLOOKUP(I15954,'DE-PARA'!C:D,2,0)),"NÃO ENCONTRADO")</f>
        <v>Serviços</v>
      </c>
      <c r="L15954" s="56" t="str">
        <f>VLOOKUP(K15954,'Base -Receita-Despesa'!$B:$AS,1,FALSE)</f>
        <v>Serviços</v>
      </c>
    </row>
    <row r="15955" spans="1:12" x14ac:dyDescent="0.3">
      <c r="A15955" s="286" t="str">
        <f t="shared" si="498"/>
        <v>2020</v>
      </c>
      <c r="B15955" s="205" t="s">
        <v>679</v>
      </c>
      <c r="C15955" s="205" t="s">
        <v>680</v>
      </c>
      <c r="D15955" s="72" t="str">
        <f t="shared" si="499"/>
        <v>fev/2020</v>
      </c>
      <c r="E15955" s="206">
        <v>43878</v>
      </c>
      <c r="F15955" s="205" t="s">
        <v>209</v>
      </c>
      <c r="G15955" s="205" t="s">
        <v>284</v>
      </c>
      <c r="H15955" s="207" t="s">
        <v>295</v>
      </c>
      <c r="I15955" s="207" t="s">
        <v>130</v>
      </c>
      <c r="J15955" s="207">
        <v>-9.5</v>
      </c>
      <c r="K15955" s="79" t="str">
        <f>IFERROR(IFERROR(VLOOKUP(I15955,'DE-PARA'!B:D,3,0),VLOOKUP(I15955,'DE-PARA'!C:D,2,0)),"NÃO ENCONTRADO")</f>
        <v>Outras Saídas</v>
      </c>
      <c r="L15955" s="56" t="str">
        <f>VLOOKUP(K15955,'Base -Receita-Despesa'!$B:$AS,1,FALSE)</f>
        <v>Outras Saídas</v>
      </c>
    </row>
    <row r="15956" spans="1:12" x14ac:dyDescent="0.3">
      <c r="A15956" s="286" t="str">
        <f t="shared" si="498"/>
        <v>2020</v>
      </c>
      <c r="B15956" s="205" t="s">
        <v>679</v>
      </c>
      <c r="C15956" s="205" t="s">
        <v>680</v>
      </c>
      <c r="D15956" s="72" t="str">
        <f t="shared" si="499"/>
        <v>fev/2020</v>
      </c>
      <c r="E15956" s="206">
        <v>43878</v>
      </c>
      <c r="F15956" s="205" t="s">
        <v>209</v>
      </c>
      <c r="G15956" s="205" t="s">
        <v>284</v>
      </c>
      <c r="H15956" s="207" t="s">
        <v>295</v>
      </c>
      <c r="I15956" s="207" t="s">
        <v>130</v>
      </c>
      <c r="J15956" s="207">
        <v>-9.5</v>
      </c>
      <c r="K15956" s="79" t="str">
        <f>IFERROR(IFERROR(VLOOKUP(I15956,'DE-PARA'!B:D,3,0),VLOOKUP(I15956,'DE-PARA'!C:D,2,0)),"NÃO ENCONTRADO")</f>
        <v>Outras Saídas</v>
      </c>
      <c r="L15956" s="56" t="str">
        <f>VLOOKUP(K15956,'Base -Receita-Despesa'!$B:$AS,1,FALSE)</f>
        <v>Outras Saídas</v>
      </c>
    </row>
    <row r="15957" spans="1:12" x14ac:dyDescent="0.3">
      <c r="A15957" s="286" t="str">
        <f t="shared" si="498"/>
        <v>2020</v>
      </c>
      <c r="B15957" s="205" t="s">
        <v>679</v>
      </c>
      <c r="C15957" s="205" t="s">
        <v>680</v>
      </c>
      <c r="D15957" s="72" t="str">
        <f t="shared" si="499"/>
        <v>fev/2020</v>
      </c>
      <c r="E15957" s="206">
        <v>43878</v>
      </c>
      <c r="F15957" s="205" t="s">
        <v>209</v>
      </c>
      <c r="G15957" s="205" t="s">
        <v>284</v>
      </c>
      <c r="H15957" s="207" t="s">
        <v>295</v>
      </c>
      <c r="I15957" s="229" t="s">
        <v>130</v>
      </c>
      <c r="J15957" s="207">
        <v>-9.5</v>
      </c>
      <c r="K15957" s="79" t="str">
        <f>IFERROR(IFERROR(VLOOKUP(I15957,'DE-PARA'!B:D,3,0),VLOOKUP(I15957,'DE-PARA'!C:D,2,0)),"NÃO ENCONTRADO")</f>
        <v>Outras Saídas</v>
      </c>
      <c r="L15957" s="56" t="str">
        <f>VLOOKUP(K15957,'Base -Receita-Despesa'!$B:$AS,1,FALSE)</f>
        <v>Outras Saídas</v>
      </c>
    </row>
    <row r="15958" spans="1:12" x14ac:dyDescent="0.3">
      <c r="A15958" s="286" t="str">
        <f t="shared" si="498"/>
        <v>2020</v>
      </c>
      <c r="B15958" s="205" t="s">
        <v>679</v>
      </c>
      <c r="C15958" s="205" t="s">
        <v>680</v>
      </c>
      <c r="D15958" s="72" t="str">
        <f t="shared" si="499"/>
        <v>fev/2020</v>
      </c>
      <c r="E15958" s="206">
        <v>43878</v>
      </c>
      <c r="F15958" s="205" t="s">
        <v>209</v>
      </c>
      <c r="G15958" s="205" t="s">
        <v>284</v>
      </c>
      <c r="H15958" s="207" t="s">
        <v>295</v>
      </c>
      <c r="I15958" s="207" t="s">
        <v>130</v>
      </c>
      <c r="J15958" s="207">
        <v>-9.5</v>
      </c>
      <c r="K15958" s="79" t="str">
        <f>IFERROR(IFERROR(VLOOKUP(I15958,'DE-PARA'!B:D,3,0),VLOOKUP(I15958,'DE-PARA'!C:D,2,0)),"NÃO ENCONTRADO")</f>
        <v>Outras Saídas</v>
      </c>
      <c r="L15958" s="56" t="str">
        <f>VLOOKUP(K15958,'Base -Receita-Despesa'!$B:$AS,1,FALSE)</f>
        <v>Outras Saídas</v>
      </c>
    </row>
    <row r="15959" spans="1:12" x14ac:dyDescent="0.3">
      <c r="A15959" s="286" t="str">
        <f t="shared" si="498"/>
        <v>2020</v>
      </c>
      <c r="B15959" s="205" t="s">
        <v>679</v>
      </c>
      <c r="C15959" s="205" t="s">
        <v>680</v>
      </c>
      <c r="D15959" s="72" t="str">
        <f t="shared" si="499"/>
        <v>fev/2020</v>
      </c>
      <c r="E15959" s="206">
        <v>43878</v>
      </c>
      <c r="F15959" s="205" t="s">
        <v>209</v>
      </c>
      <c r="G15959" s="205" t="s">
        <v>284</v>
      </c>
      <c r="H15959" s="207" t="s">
        <v>295</v>
      </c>
      <c r="I15959" s="207" t="s">
        <v>130</v>
      </c>
      <c r="J15959" s="207">
        <v>-9.5</v>
      </c>
      <c r="K15959" s="79" t="str">
        <f>IFERROR(IFERROR(VLOOKUP(I15959,'DE-PARA'!B:D,3,0),VLOOKUP(I15959,'DE-PARA'!C:D,2,0)),"NÃO ENCONTRADO")</f>
        <v>Outras Saídas</v>
      </c>
      <c r="L15959" s="56" t="str">
        <f>VLOOKUP(K15959,'Base -Receita-Despesa'!$B:$AS,1,FALSE)</f>
        <v>Outras Saídas</v>
      </c>
    </row>
    <row r="15960" spans="1:12" x14ac:dyDescent="0.3">
      <c r="A15960" s="286" t="str">
        <f t="shared" si="498"/>
        <v>2020</v>
      </c>
      <c r="B15960" s="205" t="s">
        <v>679</v>
      </c>
      <c r="C15960" s="205" t="s">
        <v>680</v>
      </c>
      <c r="D15960" s="72" t="str">
        <f t="shared" si="499"/>
        <v>fev/2020</v>
      </c>
      <c r="E15960" s="206">
        <v>43878</v>
      </c>
      <c r="F15960" s="205" t="s">
        <v>209</v>
      </c>
      <c r="G15960" s="205" t="s">
        <v>284</v>
      </c>
      <c r="H15960" s="207" t="s">
        <v>295</v>
      </c>
      <c r="I15960" s="207" t="s">
        <v>130</v>
      </c>
      <c r="J15960" s="207">
        <v>-9.5</v>
      </c>
      <c r="K15960" s="79" t="str">
        <f>IFERROR(IFERROR(VLOOKUP(I15960,'DE-PARA'!B:D,3,0),VLOOKUP(I15960,'DE-PARA'!C:D,2,0)),"NÃO ENCONTRADO")</f>
        <v>Outras Saídas</v>
      </c>
      <c r="L15960" s="56" t="str">
        <f>VLOOKUP(K15960,'Base -Receita-Despesa'!$B:$AS,1,FALSE)</f>
        <v>Outras Saídas</v>
      </c>
    </row>
    <row r="15961" spans="1:12" x14ac:dyDescent="0.3">
      <c r="A15961" s="286" t="str">
        <f t="shared" si="498"/>
        <v>2020</v>
      </c>
      <c r="B15961" s="205" t="s">
        <v>679</v>
      </c>
      <c r="C15961" s="205" t="s">
        <v>680</v>
      </c>
      <c r="D15961" s="72" t="str">
        <f t="shared" si="499"/>
        <v>fev/2020</v>
      </c>
      <c r="E15961" s="206">
        <v>43878</v>
      </c>
      <c r="F15961" s="205" t="s">
        <v>209</v>
      </c>
      <c r="G15961" s="205" t="s">
        <v>284</v>
      </c>
      <c r="H15961" s="207" t="s">
        <v>295</v>
      </c>
      <c r="I15961" s="207" t="s">
        <v>130</v>
      </c>
      <c r="J15961" s="207">
        <v>-9.5</v>
      </c>
      <c r="K15961" s="79" t="str">
        <f>IFERROR(IFERROR(VLOOKUP(I15961,'DE-PARA'!B:D,3,0),VLOOKUP(I15961,'DE-PARA'!C:D,2,0)),"NÃO ENCONTRADO")</f>
        <v>Outras Saídas</v>
      </c>
      <c r="L15961" s="56" t="str">
        <f>VLOOKUP(K15961,'Base -Receita-Despesa'!$B:$AS,1,FALSE)</f>
        <v>Outras Saídas</v>
      </c>
    </row>
    <row r="15962" spans="1:12" x14ac:dyDescent="0.3">
      <c r="A15962" s="286" t="str">
        <f t="shared" si="498"/>
        <v>2020</v>
      </c>
      <c r="B15962" s="205" t="s">
        <v>679</v>
      </c>
      <c r="C15962" s="205" t="s">
        <v>680</v>
      </c>
      <c r="D15962" s="72" t="str">
        <f t="shared" si="499"/>
        <v>fev/2020</v>
      </c>
      <c r="E15962" s="206">
        <v>43878</v>
      </c>
      <c r="F15962" s="205" t="s">
        <v>209</v>
      </c>
      <c r="G15962" s="205" t="s">
        <v>284</v>
      </c>
      <c r="H15962" s="207" t="s">
        <v>295</v>
      </c>
      <c r="I15962" s="207" t="s">
        <v>130</v>
      </c>
      <c r="J15962" s="207">
        <v>-9.5</v>
      </c>
      <c r="K15962" s="79" t="str">
        <f>IFERROR(IFERROR(VLOOKUP(I15962,'DE-PARA'!B:D,3,0),VLOOKUP(I15962,'DE-PARA'!C:D,2,0)),"NÃO ENCONTRADO")</f>
        <v>Outras Saídas</v>
      </c>
      <c r="L15962" s="56" t="str">
        <f>VLOOKUP(K15962,'Base -Receita-Despesa'!$B:$AS,1,FALSE)</f>
        <v>Outras Saídas</v>
      </c>
    </row>
    <row r="15963" spans="1:12" x14ac:dyDescent="0.3">
      <c r="A15963" s="286" t="str">
        <f t="shared" si="498"/>
        <v>2020</v>
      </c>
      <c r="B15963" s="205" t="s">
        <v>679</v>
      </c>
      <c r="C15963" s="205" t="s">
        <v>680</v>
      </c>
      <c r="D15963" s="72" t="str">
        <f t="shared" si="499"/>
        <v>fev/2020</v>
      </c>
      <c r="E15963" s="206">
        <v>43878</v>
      </c>
      <c r="F15963" s="205" t="s">
        <v>209</v>
      </c>
      <c r="G15963" s="205" t="s">
        <v>284</v>
      </c>
      <c r="H15963" s="207" t="s">
        <v>295</v>
      </c>
      <c r="I15963" s="207" t="s">
        <v>130</v>
      </c>
      <c r="J15963" s="207">
        <v>-9.5</v>
      </c>
      <c r="K15963" s="79" t="str">
        <f>IFERROR(IFERROR(VLOOKUP(I15963,'DE-PARA'!B:D,3,0),VLOOKUP(I15963,'DE-PARA'!C:D,2,0)),"NÃO ENCONTRADO")</f>
        <v>Outras Saídas</v>
      </c>
      <c r="L15963" s="56" t="str">
        <f>VLOOKUP(K15963,'Base -Receita-Despesa'!$B:$AS,1,FALSE)</f>
        <v>Outras Saídas</v>
      </c>
    </row>
    <row r="15964" spans="1:12" x14ac:dyDescent="0.3">
      <c r="A15964" s="286" t="str">
        <f t="shared" si="498"/>
        <v>2020</v>
      </c>
      <c r="B15964" s="205" t="s">
        <v>679</v>
      </c>
      <c r="C15964" s="205" t="s">
        <v>680</v>
      </c>
      <c r="D15964" s="72" t="str">
        <f t="shared" si="499"/>
        <v>fev/2020</v>
      </c>
      <c r="E15964" s="206">
        <v>43878</v>
      </c>
      <c r="F15964" s="205" t="s">
        <v>209</v>
      </c>
      <c r="G15964" s="205" t="s">
        <v>284</v>
      </c>
      <c r="H15964" s="207" t="s">
        <v>295</v>
      </c>
      <c r="I15964" s="207" t="s">
        <v>130</v>
      </c>
      <c r="J15964" s="207">
        <v>-9.5</v>
      </c>
      <c r="K15964" s="79" t="str">
        <f>IFERROR(IFERROR(VLOOKUP(I15964,'DE-PARA'!B:D,3,0),VLOOKUP(I15964,'DE-PARA'!C:D,2,0)),"NÃO ENCONTRADO")</f>
        <v>Outras Saídas</v>
      </c>
      <c r="L15964" s="56" t="str">
        <f>VLOOKUP(K15964,'Base -Receita-Despesa'!$B:$AS,1,FALSE)</f>
        <v>Outras Saídas</v>
      </c>
    </row>
    <row r="15965" spans="1:12" x14ac:dyDescent="0.3">
      <c r="A15965" s="286" t="str">
        <f t="shared" si="498"/>
        <v>2020</v>
      </c>
      <c r="B15965" s="205" t="s">
        <v>679</v>
      </c>
      <c r="C15965" s="205" t="s">
        <v>680</v>
      </c>
      <c r="D15965" s="72" t="str">
        <f t="shared" si="499"/>
        <v>fev/2020</v>
      </c>
      <c r="E15965" s="206">
        <v>43878</v>
      </c>
      <c r="F15965" s="205" t="s">
        <v>209</v>
      </c>
      <c r="G15965" s="205" t="s">
        <v>284</v>
      </c>
      <c r="H15965" s="207" t="s">
        <v>295</v>
      </c>
      <c r="I15965" s="207" t="s">
        <v>130</v>
      </c>
      <c r="J15965" s="207">
        <v>-9.5</v>
      </c>
      <c r="K15965" s="79" t="str">
        <f>IFERROR(IFERROR(VLOOKUP(I15965,'DE-PARA'!B:D,3,0),VLOOKUP(I15965,'DE-PARA'!C:D,2,0)),"NÃO ENCONTRADO")</f>
        <v>Outras Saídas</v>
      </c>
      <c r="L15965" s="56" t="str">
        <f>VLOOKUP(K15965,'Base -Receita-Despesa'!$B:$AS,1,FALSE)</f>
        <v>Outras Saídas</v>
      </c>
    </row>
    <row r="15966" spans="1:12" x14ac:dyDescent="0.3">
      <c r="A15966" s="286" t="str">
        <f t="shared" si="498"/>
        <v>2020</v>
      </c>
      <c r="B15966" s="205" t="s">
        <v>679</v>
      </c>
      <c r="C15966" s="205" t="s">
        <v>680</v>
      </c>
      <c r="D15966" s="72" t="str">
        <f t="shared" si="499"/>
        <v>fev/2020</v>
      </c>
      <c r="E15966" s="206">
        <v>43878</v>
      </c>
      <c r="F15966" s="205" t="s">
        <v>209</v>
      </c>
      <c r="G15966" s="205" t="s">
        <v>284</v>
      </c>
      <c r="H15966" s="207" t="s">
        <v>295</v>
      </c>
      <c r="I15966" s="207" t="s">
        <v>130</v>
      </c>
      <c r="J15966" s="207">
        <v>-9.5</v>
      </c>
      <c r="K15966" s="79" t="str">
        <f>IFERROR(IFERROR(VLOOKUP(I15966,'DE-PARA'!B:D,3,0),VLOOKUP(I15966,'DE-PARA'!C:D,2,0)),"NÃO ENCONTRADO")</f>
        <v>Outras Saídas</v>
      </c>
      <c r="L15966" s="56" t="str">
        <f>VLOOKUP(K15966,'Base -Receita-Despesa'!$B:$AS,1,FALSE)</f>
        <v>Outras Saídas</v>
      </c>
    </row>
    <row r="15967" spans="1:12" x14ac:dyDescent="0.3">
      <c r="A15967" s="286" t="str">
        <f t="shared" si="498"/>
        <v>2020</v>
      </c>
      <c r="B15967" s="205" t="s">
        <v>679</v>
      </c>
      <c r="C15967" s="205" t="s">
        <v>680</v>
      </c>
      <c r="D15967" s="72" t="str">
        <f t="shared" si="499"/>
        <v>fev/2020</v>
      </c>
      <c r="E15967" s="206">
        <v>43878</v>
      </c>
      <c r="F15967" s="205" t="s">
        <v>209</v>
      </c>
      <c r="G15967" s="205" t="s">
        <v>284</v>
      </c>
      <c r="H15967" s="207" t="s">
        <v>295</v>
      </c>
      <c r="I15967" s="207" t="s">
        <v>130</v>
      </c>
      <c r="J15967" s="207">
        <v>-9.5</v>
      </c>
      <c r="K15967" s="79" t="str">
        <f>IFERROR(IFERROR(VLOOKUP(I15967,'DE-PARA'!B:D,3,0),VLOOKUP(I15967,'DE-PARA'!C:D,2,0)),"NÃO ENCONTRADO")</f>
        <v>Outras Saídas</v>
      </c>
      <c r="L15967" s="56" t="str">
        <f>VLOOKUP(K15967,'Base -Receita-Despesa'!$B:$AS,1,FALSE)</f>
        <v>Outras Saídas</v>
      </c>
    </row>
    <row r="15968" spans="1:12" x14ac:dyDescent="0.3">
      <c r="A15968" s="286" t="str">
        <f t="shared" si="498"/>
        <v>2020</v>
      </c>
      <c r="B15968" s="205" t="s">
        <v>679</v>
      </c>
      <c r="C15968" s="205" t="s">
        <v>680</v>
      </c>
      <c r="D15968" s="72" t="str">
        <f t="shared" si="499"/>
        <v>fev/2020</v>
      </c>
      <c r="E15968" s="206">
        <v>43878</v>
      </c>
      <c r="F15968" s="205" t="s">
        <v>209</v>
      </c>
      <c r="G15968" s="205" t="s">
        <v>284</v>
      </c>
      <c r="H15968" s="207" t="s">
        <v>295</v>
      </c>
      <c r="I15968" s="207" t="s">
        <v>130</v>
      </c>
      <c r="J15968" s="207">
        <v>-9.5</v>
      </c>
      <c r="K15968" s="79" t="str">
        <f>IFERROR(IFERROR(VLOOKUP(I15968,'DE-PARA'!B:D,3,0),VLOOKUP(I15968,'DE-PARA'!C:D,2,0)),"NÃO ENCONTRADO")</f>
        <v>Outras Saídas</v>
      </c>
      <c r="L15968" s="56" t="str">
        <f>VLOOKUP(K15968,'Base -Receita-Despesa'!$B:$AS,1,FALSE)</f>
        <v>Outras Saídas</v>
      </c>
    </row>
    <row r="15969" spans="1:12" x14ac:dyDescent="0.3">
      <c r="A15969" s="286" t="str">
        <f t="shared" si="498"/>
        <v>2020</v>
      </c>
      <c r="B15969" s="205" t="s">
        <v>679</v>
      </c>
      <c r="C15969" s="205" t="s">
        <v>680</v>
      </c>
      <c r="D15969" s="72" t="str">
        <f t="shared" si="499"/>
        <v>fev/2020</v>
      </c>
      <c r="E15969" s="206">
        <v>43878</v>
      </c>
      <c r="F15969" s="205" t="s">
        <v>209</v>
      </c>
      <c r="G15969" s="205" t="s">
        <v>284</v>
      </c>
      <c r="H15969" s="207" t="s">
        <v>295</v>
      </c>
      <c r="I15969" s="207" t="s">
        <v>130</v>
      </c>
      <c r="J15969" s="207">
        <v>-9.5</v>
      </c>
      <c r="K15969" s="79" t="str">
        <f>IFERROR(IFERROR(VLOOKUP(I15969,'DE-PARA'!B:D,3,0),VLOOKUP(I15969,'DE-PARA'!C:D,2,0)),"NÃO ENCONTRADO")</f>
        <v>Outras Saídas</v>
      </c>
      <c r="L15969" s="56" t="str">
        <f>VLOOKUP(K15969,'Base -Receita-Despesa'!$B:$AS,1,FALSE)</f>
        <v>Outras Saídas</v>
      </c>
    </row>
    <row r="15970" spans="1:12" x14ac:dyDescent="0.3">
      <c r="A15970" s="286" t="str">
        <f t="shared" si="498"/>
        <v>2020</v>
      </c>
      <c r="B15970" s="205" t="s">
        <v>679</v>
      </c>
      <c r="C15970" s="205" t="s">
        <v>680</v>
      </c>
      <c r="D15970" s="72" t="str">
        <f t="shared" si="499"/>
        <v>fev/2020</v>
      </c>
      <c r="E15970" s="206">
        <v>43878</v>
      </c>
      <c r="F15970" s="205" t="s">
        <v>209</v>
      </c>
      <c r="G15970" s="205" t="s">
        <v>284</v>
      </c>
      <c r="H15970" s="207" t="s">
        <v>295</v>
      </c>
      <c r="I15970" s="207" t="s">
        <v>130</v>
      </c>
      <c r="J15970" s="207">
        <v>-9.5</v>
      </c>
      <c r="K15970" s="79" t="str">
        <f>IFERROR(IFERROR(VLOOKUP(I15970,'DE-PARA'!B:D,3,0),VLOOKUP(I15970,'DE-PARA'!C:D,2,0)),"NÃO ENCONTRADO")</f>
        <v>Outras Saídas</v>
      </c>
      <c r="L15970" s="56" t="str">
        <f>VLOOKUP(K15970,'Base -Receita-Despesa'!$B:$AS,1,FALSE)</f>
        <v>Outras Saídas</v>
      </c>
    </row>
    <row r="15971" spans="1:12" x14ac:dyDescent="0.3">
      <c r="A15971" s="286" t="str">
        <f t="shared" si="498"/>
        <v>2020</v>
      </c>
      <c r="B15971" s="205" t="s">
        <v>679</v>
      </c>
      <c r="C15971" s="205" t="s">
        <v>680</v>
      </c>
      <c r="D15971" s="72" t="str">
        <f t="shared" si="499"/>
        <v>fev/2020</v>
      </c>
      <c r="E15971" s="206">
        <v>43878</v>
      </c>
      <c r="F15971" s="205" t="s">
        <v>209</v>
      </c>
      <c r="G15971" s="205" t="s">
        <v>284</v>
      </c>
      <c r="H15971" s="207" t="s">
        <v>295</v>
      </c>
      <c r="I15971" s="207" t="s">
        <v>130</v>
      </c>
      <c r="J15971" s="207">
        <v>-9.5</v>
      </c>
      <c r="K15971" s="79" t="str">
        <f>IFERROR(IFERROR(VLOOKUP(I15971,'DE-PARA'!B:D,3,0),VLOOKUP(I15971,'DE-PARA'!C:D,2,0)),"NÃO ENCONTRADO")</f>
        <v>Outras Saídas</v>
      </c>
      <c r="L15971" s="56" t="str">
        <f>VLOOKUP(K15971,'Base -Receita-Despesa'!$B:$AS,1,FALSE)</f>
        <v>Outras Saídas</v>
      </c>
    </row>
    <row r="15972" spans="1:12" x14ac:dyDescent="0.3">
      <c r="A15972" s="286" t="str">
        <f t="shared" si="498"/>
        <v>2020</v>
      </c>
      <c r="B15972" s="205" t="s">
        <v>679</v>
      </c>
      <c r="C15972" s="205" t="s">
        <v>680</v>
      </c>
      <c r="D15972" s="72" t="str">
        <f t="shared" si="499"/>
        <v>fev/2020</v>
      </c>
      <c r="E15972" s="206">
        <v>43878</v>
      </c>
      <c r="F15972" s="205" t="s">
        <v>209</v>
      </c>
      <c r="G15972" s="205" t="s">
        <v>284</v>
      </c>
      <c r="H15972" s="207" t="s">
        <v>318</v>
      </c>
      <c r="I15972" s="207" t="s">
        <v>130</v>
      </c>
      <c r="J15972" s="207">
        <v>-74.25</v>
      </c>
      <c r="K15972" s="79" t="str">
        <f>IFERROR(IFERROR(VLOOKUP(I15972,'DE-PARA'!B:D,3,0),VLOOKUP(I15972,'DE-PARA'!C:D,2,0)),"NÃO ENCONTRADO")</f>
        <v>Outras Saídas</v>
      </c>
      <c r="L15972" s="56" t="str">
        <f>VLOOKUP(K15972,'Base -Receita-Despesa'!$B:$AS,1,FALSE)</f>
        <v>Outras Saídas</v>
      </c>
    </row>
    <row r="15973" spans="1:12" x14ac:dyDescent="0.3">
      <c r="A15973" s="286" t="str">
        <f t="shared" si="498"/>
        <v>2020</v>
      </c>
      <c r="B15973" s="205" t="s">
        <v>679</v>
      </c>
      <c r="C15973" s="205" t="s">
        <v>680</v>
      </c>
      <c r="D15973" s="72" t="str">
        <f t="shared" si="499"/>
        <v>fev/2020</v>
      </c>
      <c r="E15973" s="206">
        <v>43878</v>
      </c>
      <c r="F15973" s="205" t="s">
        <v>513</v>
      </c>
      <c r="G15973" s="205" t="s">
        <v>284</v>
      </c>
      <c r="H15973" s="207" t="s">
        <v>203</v>
      </c>
      <c r="I15973" s="207" t="s">
        <v>289</v>
      </c>
      <c r="J15973" s="208">
        <v>98774.47</v>
      </c>
      <c r="K15973" s="79" t="str">
        <f>IFERROR(IFERROR(VLOOKUP(I15973,'DE-PARA'!B:D,3,0),VLOOKUP(I15973,'DE-PARA'!C:D,2,0)),"NÃO ENCONTRADO")</f>
        <v>Entrada Conta Aplicação (+)</v>
      </c>
      <c r="L15973" s="56" t="str">
        <f>VLOOKUP(K15973,'Base -Receita-Despesa'!$B:$AS,1,FALSE)</f>
        <v>ENTRADA CONTA APLICAÇÃO (+)</v>
      </c>
    </row>
    <row r="15974" spans="1:12" x14ac:dyDescent="0.3">
      <c r="A15974" s="286" t="str">
        <f t="shared" si="498"/>
        <v>2020</v>
      </c>
      <c r="B15974" s="205" t="s">
        <v>679</v>
      </c>
      <c r="C15974" s="205" t="s">
        <v>680</v>
      </c>
      <c r="D15974" s="72" t="str">
        <f t="shared" si="499"/>
        <v>fev/2020</v>
      </c>
      <c r="E15974" s="206">
        <v>43880</v>
      </c>
      <c r="F15974" s="205">
        <v>15941</v>
      </c>
      <c r="G15974" s="205" t="s">
        <v>284</v>
      </c>
      <c r="H15974" s="207" t="s">
        <v>984</v>
      </c>
      <c r="I15974" s="207" t="s">
        <v>246</v>
      </c>
      <c r="J15974" s="208">
        <v>5755.2</v>
      </c>
      <c r="K15974" s="79" t="str">
        <f>IFERROR(IFERROR(VLOOKUP(I15974,'DE-PARA'!B:D,3,0),VLOOKUP(I15974,'DE-PARA'!C:D,2,0)),"NÃO ENCONTRADO")</f>
        <v>Materiais</v>
      </c>
      <c r="L15974" s="56" t="str">
        <f>VLOOKUP(K15974,'Base -Receita-Despesa'!$B:$AS,1,FALSE)</f>
        <v>Materiais</v>
      </c>
    </row>
    <row r="15975" spans="1:12" x14ac:dyDescent="0.3">
      <c r="A15975" s="286" t="str">
        <f t="shared" si="498"/>
        <v>2020</v>
      </c>
      <c r="B15975" s="205" t="s">
        <v>679</v>
      </c>
      <c r="C15975" s="205" t="s">
        <v>680</v>
      </c>
      <c r="D15975" s="72" t="str">
        <f t="shared" si="499"/>
        <v>fev/2020</v>
      </c>
      <c r="E15975" s="206">
        <v>43880</v>
      </c>
      <c r="F15975" s="205">
        <v>15940</v>
      </c>
      <c r="G15975" s="205" t="s">
        <v>284</v>
      </c>
      <c r="H15975" s="207" t="s">
        <v>984</v>
      </c>
      <c r="I15975" s="207" t="s">
        <v>245</v>
      </c>
      <c r="J15975" s="208">
        <v>2451.96</v>
      </c>
      <c r="K15975" s="79" t="str">
        <f>IFERROR(IFERROR(VLOOKUP(I15975,'DE-PARA'!B:D,3,0),VLOOKUP(I15975,'DE-PARA'!C:D,2,0)),"NÃO ENCONTRADO")</f>
        <v>Materiais</v>
      </c>
      <c r="L15975" s="56" t="str">
        <f>VLOOKUP(K15975,'Base -Receita-Despesa'!$B:$AS,1,FALSE)</f>
        <v>Materiais</v>
      </c>
    </row>
    <row r="15976" spans="1:12" x14ac:dyDescent="0.3">
      <c r="A15976" s="286" t="str">
        <f t="shared" si="498"/>
        <v>2020</v>
      </c>
      <c r="B15976" s="205" t="s">
        <v>679</v>
      </c>
      <c r="C15976" s="205" t="s">
        <v>680</v>
      </c>
      <c r="D15976" s="72" t="str">
        <f t="shared" si="499"/>
        <v>fev/2020</v>
      </c>
      <c r="E15976" s="206">
        <v>43880</v>
      </c>
      <c r="F15976" s="205">
        <v>16047540</v>
      </c>
      <c r="G15976" s="205" t="s">
        <v>284</v>
      </c>
      <c r="H15976" s="207" t="s">
        <v>2645</v>
      </c>
      <c r="I15976" s="207" t="s">
        <v>136</v>
      </c>
      <c r="J15976" s="208">
        <v>-12515.06</v>
      </c>
      <c r="K15976" s="79" t="str">
        <f>IFERROR(IFERROR(VLOOKUP(I15976,'DE-PARA'!B:D,3,0),VLOOKUP(I15976,'DE-PARA'!C:D,2,0)),"NÃO ENCONTRADO")</f>
        <v>Concessionárias (água, luz e telefone)</v>
      </c>
      <c r="L15976" s="56" t="str">
        <f>VLOOKUP(K15976,'Base -Receita-Despesa'!$B:$AS,1,FALSE)</f>
        <v>Concessionárias (água, luz e telefone)</v>
      </c>
    </row>
    <row r="15977" spans="1:12" x14ac:dyDescent="0.3">
      <c r="A15977" s="286" t="str">
        <f t="shared" si="498"/>
        <v>2020</v>
      </c>
      <c r="B15977" s="205" t="s">
        <v>679</v>
      </c>
      <c r="C15977" s="205" t="s">
        <v>680</v>
      </c>
      <c r="D15977" s="72" t="str">
        <f t="shared" si="499"/>
        <v>fev/2020</v>
      </c>
      <c r="E15977" s="206">
        <v>43880</v>
      </c>
      <c r="F15977" s="205">
        <v>15941</v>
      </c>
      <c r="G15977" s="205" t="s">
        <v>284</v>
      </c>
      <c r="H15977" s="207" t="s">
        <v>984</v>
      </c>
      <c r="I15977" s="229" t="s">
        <v>246</v>
      </c>
      <c r="J15977" s="208">
        <v>-5755.2</v>
      </c>
      <c r="K15977" s="79" t="str">
        <f>IFERROR(IFERROR(VLOOKUP(I15977,'DE-PARA'!B:D,3,0),VLOOKUP(I15977,'DE-PARA'!C:D,2,0)),"NÃO ENCONTRADO")</f>
        <v>Materiais</v>
      </c>
      <c r="L15977" s="56" t="str">
        <f>VLOOKUP(K15977,'Base -Receita-Despesa'!$B:$AS,1,FALSE)</f>
        <v>Materiais</v>
      </c>
    </row>
    <row r="15978" spans="1:12" x14ac:dyDescent="0.3">
      <c r="A15978" s="286" t="str">
        <f t="shared" si="498"/>
        <v>2020</v>
      </c>
      <c r="B15978" s="205" t="s">
        <v>679</v>
      </c>
      <c r="C15978" s="205" t="s">
        <v>680</v>
      </c>
      <c r="D15978" s="72" t="str">
        <f t="shared" si="499"/>
        <v>fev/2020</v>
      </c>
      <c r="E15978" s="206">
        <v>43880</v>
      </c>
      <c r="F15978" s="205">
        <v>15940</v>
      </c>
      <c r="G15978" s="205" t="s">
        <v>284</v>
      </c>
      <c r="H15978" s="207" t="s">
        <v>984</v>
      </c>
      <c r="I15978" s="207" t="s">
        <v>245</v>
      </c>
      <c r="J15978" s="208">
        <v>-2451.96</v>
      </c>
      <c r="K15978" s="79" t="str">
        <f>IFERROR(IFERROR(VLOOKUP(I15978,'DE-PARA'!B:D,3,0),VLOOKUP(I15978,'DE-PARA'!C:D,2,0)),"NÃO ENCONTRADO")</f>
        <v>Materiais</v>
      </c>
      <c r="L15978" s="56" t="str">
        <f>VLOOKUP(K15978,'Base -Receita-Despesa'!$B:$AS,1,FALSE)</f>
        <v>Materiais</v>
      </c>
    </row>
    <row r="15979" spans="1:12" x14ac:dyDescent="0.3">
      <c r="A15979" s="286" t="str">
        <f t="shared" si="498"/>
        <v>2020</v>
      </c>
      <c r="B15979" s="205" t="s">
        <v>679</v>
      </c>
      <c r="C15979" s="205" t="s">
        <v>680</v>
      </c>
      <c r="D15979" s="72" t="str">
        <f t="shared" si="499"/>
        <v>fev/2020</v>
      </c>
      <c r="E15979" s="206">
        <v>43880</v>
      </c>
      <c r="F15979" s="205">
        <v>220</v>
      </c>
      <c r="G15979" s="205" t="s">
        <v>284</v>
      </c>
      <c r="H15979" s="207" t="s">
        <v>2640</v>
      </c>
      <c r="I15979" s="207" t="s">
        <v>232</v>
      </c>
      <c r="J15979" s="208">
        <v>-42232.5</v>
      </c>
      <c r="K15979" s="79" t="str">
        <f>IFERROR(IFERROR(VLOOKUP(I15979,'DE-PARA'!B:D,3,0),VLOOKUP(I15979,'DE-PARA'!C:D,2,0)),"NÃO ENCONTRADO")</f>
        <v>Pessoal</v>
      </c>
      <c r="L15979" s="56" t="str">
        <f>VLOOKUP(K15979,'Base -Receita-Despesa'!$B:$AS,1,FALSE)</f>
        <v>Pessoal</v>
      </c>
    </row>
    <row r="15980" spans="1:12" x14ac:dyDescent="0.3">
      <c r="A15980" s="286" t="str">
        <f t="shared" si="498"/>
        <v>2020</v>
      </c>
      <c r="B15980" s="205" t="s">
        <v>679</v>
      </c>
      <c r="C15980" s="205" t="s">
        <v>680</v>
      </c>
      <c r="D15980" s="72" t="str">
        <f t="shared" si="499"/>
        <v>fev/2020</v>
      </c>
      <c r="E15980" s="206">
        <v>43880</v>
      </c>
      <c r="F15980" s="205">
        <v>6114</v>
      </c>
      <c r="G15980" s="205" t="s">
        <v>284</v>
      </c>
      <c r="H15980" s="207" t="s">
        <v>533</v>
      </c>
      <c r="I15980" s="207" t="s">
        <v>148</v>
      </c>
      <c r="J15980" s="208">
        <v>-20111.72</v>
      </c>
      <c r="K15980" s="79" t="str">
        <f>IFERROR(IFERROR(VLOOKUP(I15980,'DE-PARA'!B:D,3,0),VLOOKUP(I15980,'DE-PARA'!C:D,2,0)),"NÃO ENCONTRADO")</f>
        <v>Serviços</v>
      </c>
      <c r="L15980" s="56" t="str">
        <f>VLOOKUP(K15980,'Base -Receita-Despesa'!$B:$AS,1,FALSE)</f>
        <v>Serviços</v>
      </c>
    </row>
    <row r="15981" spans="1:12" x14ac:dyDescent="0.3">
      <c r="A15981" s="286" t="str">
        <f t="shared" si="498"/>
        <v>2020</v>
      </c>
      <c r="B15981" s="205" t="s">
        <v>679</v>
      </c>
      <c r="C15981" s="205" t="s">
        <v>680</v>
      </c>
      <c r="D15981" s="72" t="str">
        <f t="shared" si="499"/>
        <v>fev/2020</v>
      </c>
      <c r="E15981" s="206">
        <v>43880</v>
      </c>
      <c r="F15981" s="205">
        <v>6217</v>
      </c>
      <c r="G15981" s="205" t="s">
        <v>284</v>
      </c>
      <c r="H15981" s="207" t="s">
        <v>533</v>
      </c>
      <c r="I15981" s="207" t="s">
        <v>148</v>
      </c>
      <c r="J15981" s="208">
        <v>-20111.73</v>
      </c>
      <c r="K15981" s="79" t="str">
        <f>IFERROR(IFERROR(VLOOKUP(I15981,'DE-PARA'!B:D,3,0),VLOOKUP(I15981,'DE-PARA'!C:D,2,0)),"NÃO ENCONTRADO")</f>
        <v>Serviços</v>
      </c>
      <c r="L15981" s="56" t="str">
        <f>VLOOKUP(K15981,'Base -Receita-Despesa'!$B:$AS,1,FALSE)</f>
        <v>Serviços</v>
      </c>
    </row>
    <row r="15982" spans="1:12" x14ac:dyDescent="0.3">
      <c r="A15982" s="286" t="str">
        <f t="shared" si="498"/>
        <v>2020</v>
      </c>
      <c r="B15982" s="205" t="s">
        <v>679</v>
      </c>
      <c r="C15982" s="205" t="s">
        <v>680</v>
      </c>
      <c r="D15982" s="72" t="str">
        <f t="shared" si="499"/>
        <v>fev/2020</v>
      </c>
      <c r="E15982" s="206">
        <v>43880</v>
      </c>
      <c r="F15982" s="205">
        <v>6343</v>
      </c>
      <c r="G15982" s="205" t="s">
        <v>284</v>
      </c>
      <c r="H15982" s="207" t="s">
        <v>533</v>
      </c>
      <c r="I15982" s="207" t="s">
        <v>148</v>
      </c>
      <c r="J15982" s="208">
        <v>-10380.219999999999</v>
      </c>
      <c r="K15982" s="79" t="str">
        <f>IFERROR(IFERROR(VLOOKUP(I15982,'DE-PARA'!B:D,3,0),VLOOKUP(I15982,'DE-PARA'!C:D,2,0)),"NÃO ENCONTRADO")</f>
        <v>Serviços</v>
      </c>
      <c r="L15982" s="56" t="str">
        <f>VLOOKUP(K15982,'Base -Receita-Despesa'!$B:$AS,1,FALSE)</f>
        <v>Serviços</v>
      </c>
    </row>
    <row r="15983" spans="1:12" x14ac:dyDescent="0.3">
      <c r="A15983" s="286" t="str">
        <f t="shared" si="498"/>
        <v>2020</v>
      </c>
      <c r="B15983" s="205" t="s">
        <v>679</v>
      </c>
      <c r="C15983" s="205" t="s">
        <v>680</v>
      </c>
      <c r="D15983" s="72" t="str">
        <f t="shared" si="499"/>
        <v>fev/2020</v>
      </c>
      <c r="E15983" s="206">
        <v>43880</v>
      </c>
      <c r="F15983" s="205">
        <v>166779</v>
      </c>
      <c r="G15983" s="205" t="s">
        <v>284</v>
      </c>
      <c r="H15983" s="207" t="s">
        <v>1997</v>
      </c>
      <c r="I15983" s="207" t="s">
        <v>273</v>
      </c>
      <c r="J15983" s="207">
        <v>-448.46</v>
      </c>
      <c r="K15983" s="79" t="str">
        <f>IFERROR(IFERROR(VLOOKUP(I15983,'DE-PARA'!B:D,3,0),VLOOKUP(I15983,'DE-PARA'!C:D,2,0)),"NÃO ENCONTRADO")</f>
        <v>Investimentos</v>
      </c>
      <c r="L15983" s="56" t="str">
        <f>VLOOKUP(K15983,'Base -Receita-Despesa'!$B:$AS,1,FALSE)</f>
        <v>Investimentos</v>
      </c>
    </row>
    <row r="15984" spans="1:12" x14ac:dyDescent="0.3">
      <c r="A15984" s="286" t="str">
        <f t="shared" si="498"/>
        <v>2020</v>
      </c>
      <c r="B15984" s="205" t="s">
        <v>679</v>
      </c>
      <c r="C15984" s="205" t="s">
        <v>680</v>
      </c>
      <c r="D15984" s="72" t="str">
        <f t="shared" si="499"/>
        <v>fev/2020</v>
      </c>
      <c r="E15984" s="206">
        <v>43880</v>
      </c>
      <c r="F15984" s="205">
        <v>4307</v>
      </c>
      <c r="G15984" s="205" t="s">
        <v>284</v>
      </c>
      <c r="H15984" s="207" t="s">
        <v>1600</v>
      </c>
      <c r="I15984" s="207" t="s">
        <v>245</v>
      </c>
      <c r="J15984" s="208">
        <v>-3929.2</v>
      </c>
      <c r="K15984" s="79" t="str">
        <f>IFERROR(IFERROR(VLOOKUP(I15984,'DE-PARA'!B:D,3,0),VLOOKUP(I15984,'DE-PARA'!C:D,2,0)),"NÃO ENCONTRADO")</f>
        <v>Materiais</v>
      </c>
      <c r="L15984" s="56" t="str">
        <f>VLOOKUP(K15984,'Base -Receita-Despesa'!$B:$AS,1,FALSE)</f>
        <v>Materiais</v>
      </c>
    </row>
    <row r="15985" spans="1:12" x14ac:dyDescent="0.3">
      <c r="A15985" s="286" t="str">
        <f t="shared" si="498"/>
        <v>2020</v>
      </c>
      <c r="B15985" s="205" t="s">
        <v>679</v>
      </c>
      <c r="C15985" s="205" t="s">
        <v>680</v>
      </c>
      <c r="D15985" s="72" t="str">
        <f t="shared" si="499"/>
        <v>fev/2020</v>
      </c>
      <c r="E15985" s="206">
        <v>43880</v>
      </c>
      <c r="F15985" s="205">
        <v>4294</v>
      </c>
      <c r="G15985" s="205" t="s">
        <v>284</v>
      </c>
      <c r="H15985" s="207" t="s">
        <v>1600</v>
      </c>
      <c r="I15985" s="207" t="s">
        <v>238</v>
      </c>
      <c r="J15985" s="208">
        <v>-7200</v>
      </c>
      <c r="K15985" s="79" t="str">
        <f>IFERROR(IFERROR(VLOOKUP(I15985,'DE-PARA'!B:D,3,0),VLOOKUP(I15985,'DE-PARA'!C:D,2,0)),"NÃO ENCONTRADO")</f>
        <v>Materiais</v>
      </c>
      <c r="L15985" s="56" t="str">
        <f>VLOOKUP(K15985,'Base -Receita-Despesa'!$B:$AS,1,FALSE)</f>
        <v>Materiais</v>
      </c>
    </row>
    <row r="15986" spans="1:12" x14ac:dyDescent="0.3">
      <c r="A15986" s="286" t="str">
        <f t="shared" si="498"/>
        <v>2020</v>
      </c>
      <c r="B15986" s="205" t="s">
        <v>679</v>
      </c>
      <c r="C15986" s="205" t="s">
        <v>680</v>
      </c>
      <c r="D15986" s="72" t="str">
        <f t="shared" si="499"/>
        <v>fev/2020</v>
      </c>
      <c r="E15986" s="206">
        <v>43880</v>
      </c>
      <c r="F15986" s="205">
        <v>4331</v>
      </c>
      <c r="G15986" s="205" t="s">
        <v>284</v>
      </c>
      <c r="H15986" s="207" t="s">
        <v>1600</v>
      </c>
      <c r="I15986" s="207" t="s">
        <v>245</v>
      </c>
      <c r="J15986" s="208">
        <v>-16020</v>
      </c>
      <c r="K15986" s="79" t="str">
        <f>IFERROR(IFERROR(VLOOKUP(I15986,'DE-PARA'!B:D,3,0),VLOOKUP(I15986,'DE-PARA'!C:D,2,0)),"NÃO ENCONTRADO")</f>
        <v>Materiais</v>
      </c>
      <c r="L15986" s="56" t="str">
        <f>VLOOKUP(K15986,'Base -Receita-Despesa'!$B:$AS,1,FALSE)</f>
        <v>Materiais</v>
      </c>
    </row>
    <row r="15987" spans="1:12" x14ac:dyDescent="0.3">
      <c r="A15987" s="286" t="str">
        <f t="shared" si="498"/>
        <v>2020</v>
      </c>
      <c r="B15987" s="205" t="s">
        <v>679</v>
      </c>
      <c r="C15987" s="205" t="s">
        <v>680</v>
      </c>
      <c r="D15987" s="72" t="str">
        <f t="shared" si="499"/>
        <v>fev/2020</v>
      </c>
      <c r="E15987" s="206">
        <v>43880</v>
      </c>
      <c r="F15987" s="205">
        <v>4254</v>
      </c>
      <c r="G15987" s="205" t="s">
        <v>284</v>
      </c>
      <c r="H15987" s="207" t="s">
        <v>1600</v>
      </c>
      <c r="I15987" s="207" t="s">
        <v>238</v>
      </c>
      <c r="J15987" s="207">
        <v>-54</v>
      </c>
      <c r="K15987" s="79" t="str">
        <f>IFERROR(IFERROR(VLOOKUP(I15987,'DE-PARA'!B:D,3,0),VLOOKUP(I15987,'DE-PARA'!C:D,2,0)),"NÃO ENCONTRADO")</f>
        <v>Materiais</v>
      </c>
      <c r="L15987" s="56" t="str">
        <f>VLOOKUP(K15987,'Base -Receita-Despesa'!$B:$AS,1,FALSE)</f>
        <v>Materiais</v>
      </c>
    </row>
    <row r="15988" spans="1:12" x14ac:dyDescent="0.3">
      <c r="A15988" s="286" t="str">
        <f t="shared" si="498"/>
        <v>2020</v>
      </c>
      <c r="B15988" s="205" t="s">
        <v>679</v>
      </c>
      <c r="C15988" s="205" t="s">
        <v>680</v>
      </c>
      <c r="D15988" s="72" t="str">
        <f t="shared" si="499"/>
        <v>fev/2020</v>
      </c>
      <c r="E15988" s="206">
        <v>43880</v>
      </c>
      <c r="F15988" s="205">
        <v>4234</v>
      </c>
      <c r="G15988" s="205" t="s">
        <v>284</v>
      </c>
      <c r="H15988" s="207" t="s">
        <v>1600</v>
      </c>
      <c r="I15988" s="207" t="s">
        <v>245</v>
      </c>
      <c r="J15988" s="207">
        <v>-728</v>
      </c>
      <c r="K15988" s="79" t="str">
        <f>IFERROR(IFERROR(VLOOKUP(I15988,'DE-PARA'!B:D,3,0),VLOOKUP(I15988,'DE-PARA'!C:D,2,0)),"NÃO ENCONTRADO")</f>
        <v>Materiais</v>
      </c>
      <c r="L15988" s="56" t="str">
        <f>VLOOKUP(K15988,'Base -Receita-Despesa'!$B:$AS,1,FALSE)</f>
        <v>Materiais</v>
      </c>
    </row>
    <row r="15989" spans="1:12" x14ac:dyDescent="0.3">
      <c r="A15989" s="286" t="str">
        <f t="shared" si="498"/>
        <v>2020</v>
      </c>
      <c r="B15989" s="205" t="s">
        <v>679</v>
      </c>
      <c r="C15989" s="205" t="s">
        <v>680</v>
      </c>
      <c r="D15989" s="72" t="str">
        <f t="shared" si="499"/>
        <v>fev/2020</v>
      </c>
      <c r="E15989" s="206">
        <v>43880</v>
      </c>
      <c r="F15989" s="205">
        <v>4222</v>
      </c>
      <c r="G15989" s="205" t="s">
        <v>284</v>
      </c>
      <c r="H15989" s="207" t="s">
        <v>1600</v>
      </c>
      <c r="I15989" s="207" t="s">
        <v>245</v>
      </c>
      <c r="J15989" s="208">
        <v>-1697.5</v>
      </c>
      <c r="K15989" s="79" t="str">
        <f>IFERROR(IFERROR(VLOOKUP(I15989,'DE-PARA'!B:D,3,0),VLOOKUP(I15989,'DE-PARA'!C:D,2,0)),"NÃO ENCONTRADO")</f>
        <v>Materiais</v>
      </c>
      <c r="L15989" s="56" t="str">
        <f>VLOOKUP(K15989,'Base -Receita-Despesa'!$B:$AS,1,FALSE)</f>
        <v>Materiais</v>
      </c>
    </row>
    <row r="15990" spans="1:12" x14ac:dyDescent="0.3">
      <c r="A15990" s="286" t="str">
        <f t="shared" si="498"/>
        <v>2020</v>
      </c>
      <c r="B15990" s="205" t="s">
        <v>679</v>
      </c>
      <c r="C15990" s="205" t="s">
        <v>680</v>
      </c>
      <c r="D15990" s="72" t="str">
        <f t="shared" si="499"/>
        <v>fev/2020</v>
      </c>
      <c r="E15990" s="206">
        <v>43880</v>
      </c>
      <c r="F15990" s="205">
        <v>4106</v>
      </c>
      <c r="G15990" s="205" t="s">
        <v>284</v>
      </c>
      <c r="H15990" s="207" t="s">
        <v>1600</v>
      </c>
      <c r="I15990" s="207" t="s">
        <v>245</v>
      </c>
      <c r="J15990" s="208">
        <v>-5951.26</v>
      </c>
      <c r="K15990" s="79" t="str">
        <f>IFERROR(IFERROR(VLOOKUP(I15990,'DE-PARA'!B:D,3,0),VLOOKUP(I15990,'DE-PARA'!C:D,2,0)),"NÃO ENCONTRADO")</f>
        <v>Materiais</v>
      </c>
      <c r="L15990" s="56" t="str">
        <f>VLOOKUP(K15990,'Base -Receita-Despesa'!$B:$AS,1,FALSE)</f>
        <v>Materiais</v>
      </c>
    </row>
    <row r="15991" spans="1:12" x14ac:dyDescent="0.3">
      <c r="A15991" s="286" t="str">
        <f t="shared" ref="A15991:A16054" si="500">IF(K15991="NÃO ENCONTRADO",0,RIGHT(D15991,4))</f>
        <v>2020</v>
      </c>
      <c r="B15991" s="205" t="s">
        <v>679</v>
      </c>
      <c r="C15991" s="205" t="s">
        <v>680</v>
      </c>
      <c r="D15991" s="72" t="str">
        <f t="shared" si="499"/>
        <v>fev/2020</v>
      </c>
      <c r="E15991" s="206">
        <v>43880</v>
      </c>
      <c r="F15991" s="205">
        <v>442</v>
      </c>
      <c r="G15991" s="205" t="s">
        <v>284</v>
      </c>
      <c r="H15991" s="207" t="s">
        <v>339</v>
      </c>
      <c r="I15991" s="207" t="s">
        <v>164</v>
      </c>
      <c r="J15991" s="208">
        <v>-24900</v>
      </c>
      <c r="K15991" s="79" t="str">
        <f>IFERROR(IFERROR(VLOOKUP(I15991,'DE-PARA'!B:D,3,0),VLOOKUP(I15991,'DE-PARA'!C:D,2,0)),"NÃO ENCONTRADO")</f>
        <v>Serviços</v>
      </c>
      <c r="L15991" s="56" t="str">
        <f>VLOOKUP(K15991,'Base -Receita-Despesa'!$B:$AS,1,FALSE)</f>
        <v>Serviços</v>
      </c>
    </row>
    <row r="15992" spans="1:12" x14ac:dyDescent="0.3">
      <c r="A15992" s="286" t="str">
        <f t="shared" si="500"/>
        <v>2020</v>
      </c>
      <c r="B15992" s="205" t="s">
        <v>679</v>
      </c>
      <c r="C15992" s="205" t="s">
        <v>680</v>
      </c>
      <c r="D15992" s="72" t="str">
        <f t="shared" si="499"/>
        <v>fev/2020</v>
      </c>
      <c r="E15992" s="206">
        <v>43880</v>
      </c>
      <c r="F15992" s="205">
        <v>15941</v>
      </c>
      <c r="G15992" s="205" t="s">
        <v>284</v>
      </c>
      <c r="H15992" s="207" t="s">
        <v>984</v>
      </c>
      <c r="I15992" s="207" t="s">
        <v>246</v>
      </c>
      <c r="J15992" s="208">
        <v>-5755.2</v>
      </c>
      <c r="K15992" s="79" t="str">
        <f>IFERROR(IFERROR(VLOOKUP(I15992,'DE-PARA'!B:D,3,0),VLOOKUP(I15992,'DE-PARA'!C:D,2,0)),"NÃO ENCONTRADO")</f>
        <v>Materiais</v>
      </c>
      <c r="L15992" s="56" t="str">
        <f>VLOOKUP(K15992,'Base -Receita-Despesa'!$B:$AS,1,FALSE)</f>
        <v>Materiais</v>
      </c>
    </row>
    <row r="15993" spans="1:12" x14ac:dyDescent="0.3">
      <c r="A15993" s="286" t="str">
        <f t="shared" si="500"/>
        <v>2020</v>
      </c>
      <c r="B15993" s="205" t="s">
        <v>679</v>
      </c>
      <c r="C15993" s="205" t="s">
        <v>680</v>
      </c>
      <c r="D15993" s="72" t="str">
        <f t="shared" si="499"/>
        <v>fev/2020</v>
      </c>
      <c r="E15993" s="206">
        <v>43880</v>
      </c>
      <c r="F15993" s="205">
        <v>15940</v>
      </c>
      <c r="G15993" s="205" t="s">
        <v>284</v>
      </c>
      <c r="H15993" s="207" t="s">
        <v>984</v>
      </c>
      <c r="I15993" s="207" t="s">
        <v>245</v>
      </c>
      <c r="J15993" s="208">
        <v>-2451.96</v>
      </c>
      <c r="K15993" s="79" t="str">
        <f>IFERROR(IFERROR(VLOOKUP(I15993,'DE-PARA'!B:D,3,0),VLOOKUP(I15993,'DE-PARA'!C:D,2,0)),"NÃO ENCONTRADO")</f>
        <v>Materiais</v>
      </c>
      <c r="L15993" s="56" t="str">
        <f>VLOOKUP(K15993,'Base -Receita-Despesa'!$B:$AS,1,FALSE)</f>
        <v>Materiais</v>
      </c>
    </row>
    <row r="15994" spans="1:12" x14ac:dyDescent="0.3">
      <c r="A15994" s="286" t="str">
        <f t="shared" si="500"/>
        <v>2020</v>
      </c>
      <c r="B15994" s="205" t="s">
        <v>679</v>
      </c>
      <c r="C15994" s="205" t="s">
        <v>680</v>
      </c>
      <c r="D15994" s="72" t="str">
        <f t="shared" si="499"/>
        <v>fev/2020</v>
      </c>
      <c r="E15994" s="206">
        <v>43880</v>
      </c>
      <c r="F15994" s="205" t="s">
        <v>209</v>
      </c>
      <c r="G15994" s="205" t="s">
        <v>284</v>
      </c>
      <c r="H15994" s="207" t="s">
        <v>295</v>
      </c>
      <c r="I15994" s="207" t="s">
        <v>130</v>
      </c>
      <c r="J15994" s="207">
        <v>-9.5</v>
      </c>
      <c r="K15994" s="79" t="str">
        <f>IFERROR(IFERROR(VLOOKUP(I15994,'DE-PARA'!B:D,3,0),VLOOKUP(I15994,'DE-PARA'!C:D,2,0)),"NÃO ENCONTRADO")</f>
        <v>Outras Saídas</v>
      </c>
      <c r="L15994" s="56" t="str">
        <f>VLOOKUP(K15994,'Base -Receita-Despesa'!$B:$AS,1,FALSE)</f>
        <v>Outras Saídas</v>
      </c>
    </row>
    <row r="15995" spans="1:12" x14ac:dyDescent="0.3">
      <c r="A15995" s="286" t="str">
        <f t="shared" si="500"/>
        <v>2020</v>
      </c>
      <c r="B15995" s="205" t="s">
        <v>679</v>
      </c>
      <c r="C15995" s="205" t="s">
        <v>680</v>
      </c>
      <c r="D15995" s="72" t="str">
        <f t="shared" si="499"/>
        <v>fev/2020</v>
      </c>
      <c r="E15995" s="206">
        <v>43880</v>
      </c>
      <c r="F15995" s="205" t="s">
        <v>209</v>
      </c>
      <c r="G15995" s="205" t="s">
        <v>284</v>
      </c>
      <c r="H15995" s="207" t="s">
        <v>295</v>
      </c>
      <c r="I15995" s="207" t="s">
        <v>130</v>
      </c>
      <c r="J15995" s="207">
        <v>-9.5</v>
      </c>
      <c r="K15995" s="79" t="str">
        <f>IFERROR(IFERROR(VLOOKUP(I15995,'DE-PARA'!B:D,3,0),VLOOKUP(I15995,'DE-PARA'!C:D,2,0)),"NÃO ENCONTRADO")</f>
        <v>Outras Saídas</v>
      </c>
      <c r="L15995" s="56" t="str">
        <f>VLOOKUP(K15995,'Base -Receita-Despesa'!$B:$AS,1,FALSE)</f>
        <v>Outras Saídas</v>
      </c>
    </row>
    <row r="15996" spans="1:12" x14ac:dyDescent="0.3">
      <c r="A15996" s="286" t="str">
        <f t="shared" si="500"/>
        <v>2020</v>
      </c>
      <c r="B15996" s="205" t="s">
        <v>679</v>
      </c>
      <c r="C15996" s="205" t="s">
        <v>680</v>
      </c>
      <c r="D15996" s="72" t="str">
        <f t="shared" si="499"/>
        <v>fev/2020</v>
      </c>
      <c r="E15996" s="206">
        <v>43880</v>
      </c>
      <c r="F15996" s="205" t="s">
        <v>209</v>
      </c>
      <c r="G15996" s="205" t="s">
        <v>284</v>
      </c>
      <c r="H15996" s="207" t="s">
        <v>295</v>
      </c>
      <c r="I15996" s="207" t="s">
        <v>130</v>
      </c>
      <c r="J15996" s="207">
        <v>-9.5</v>
      </c>
      <c r="K15996" s="79" t="str">
        <f>IFERROR(IFERROR(VLOOKUP(I15996,'DE-PARA'!B:D,3,0),VLOOKUP(I15996,'DE-PARA'!C:D,2,0)),"NÃO ENCONTRADO")</f>
        <v>Outras Saídas</v>
      </c>
      <c r="L15996" s="56" t="str">
        <f>VLOOKUP(K15996,'Base -Receita-Despesa'!$B:$AS,1,FALSE)</f>
        <v>Outras Saídas</v>
      </c>
    </row>
    <row r="15997" spans="1:12" x14ac:dyDescent="0.3">
      <c r="A15997" s="286" t="str">
        <f t="shared" si="500"/>
        <v>2020</v>
      </c>
      <c r="B15997" s="205" t="s">
        <v>679</v>
      </c>
      <c r="C15997" s="205" t="s">
        <v>680</v>
      </c>
      <c r="D15997" s="72" t="str">
        <f t="shared" si="499"/>
        <v>fev/2020</v>
      </c>
      <c r="E15997" s="206">
        <v>43880</v>
      </c>
      <c r="F15997" s="205" t="s">
        <v>209</v>
      </c>
      <c r="G15997" s="205" t="s">
        <v>284</v>
      </c>
      <c r="H15997" s="207" t="s">
        <v>295</v>
      </c>
      <c r="I15997" s="207" t="s">
        <v>130</v>
      </c>
      <c r="J15997" s="207">
        <v>-9.5</v>
      </c>
      <c r="K15997" s="79" t="str">
        <f>IFERROR(IFERROR(VLOOKUP(I15997,'DE-PARA'!B:D,3,0),VLOOKUP(I15997,'DE-PARA'!C:D,2,0)),"NÃO ENCONTRADO")</f>
        <v>Outras Saídas</v>
      </c>
      <c r="L15997" s="56" t="str">
        <f>VLOOKUP(K15997,'Base -Receita-Despesa'!$B:$AS,1,FALSE)</f>
        <v>Outras Saídas</v>
      </c>
    </row>
    <row r="15998" spans="1:12" x14ac:dyDescent="0.3">
      <c r="A15998" s="286" t="str">
        <f t="shared" si="500"/>
        <v>2020</v>
      </c>
      <c r="B15998" s="205" t="s">
        <v>679</v>
      </c>
      <c r="C15998" s="205" t="s">
        <v>680</v>
      </c>
      <c r="D15998" s="72" t="str">
        <f t="shared" si="499"/>
        <v>fev/2020</v>
      </c>
      <c r="E15998" s="206">
        <v>43880</v>
      </c>
      <c r="F15998" s="205" t="s">
        <v>209</v>
      </c>
      <c r="G15998" s="205" t="s">
        <v>284</v>
      </c>
      <c r="H15998" s="207" t="s">
        <v>295</v>
      </c>
      <c r="I15998" s="207" t="s">
        <v>130</v>
      </c>
      <c r="J15998" s="207">
        <v>-9.5</v>
      </c>
      <c r="K15998" s="79" t="str">
        <f>IFERROR(IFERROR(VLOOKUP(I15998,'DE-PARA'!B:D,3,0),VLOOKUP(I15998,'DE-PARA'!C:D,2,0)),"NÃO ENCONTRADO")</f>
        <v>Outras Saídas</v>
      </c>
      <c r="L15998" s="56" t="str">
        <f>VLOOKUP(K15998,'Base -Receita-Despesa'!$B:$AS,1,FALSE)</f>
        <v>Outras Saídas</v>
      </c>
    </row>
    <row r="15999" spans="1:12" x14ac:dyDescent="0.3">
      <c r="A15999" s="286" t="str">
        <f t="shared" si="500"/>
        <v>2020</v>
      </c>
      <c r="B15999" s="205" t="s">
        <v>679</v>
      </c>
      <c r="C15999" s="205" t="s">
        <v>680</v>
      </c>
      <c r="D15999" s="72" t="str">
        <f t="shared" si="499"/>
        <v>fev/2020</v>
      </c>
      <c r="E15999" s="206">
        <v>43880</v>
      </c>
      <c r="F15999" s="205" t="s">
        <v>209</v>
      </c>
      <c r="G15999" s="205" t="s">
        <v>284</v>
      </c>
      <c r="H15999" s="207" t="s">
        <v>295</v>
      </c>
      <c r="I15999" s="207" t="s">
        <v>130</v>
      </c>
      <c r="J15999" s="207">
        <v>-9.5</v>
      </c>
      <c r="K15999" s="79" t="str">
        <f>IFERROR(IFERROR(VLOOKUP(I15999,'DE-PARA'!B:D,3,0),VLOOKUP(I15999,'DE-PARA'!C:D,2,0)),"NÃO ENCONTRADO")</f>
        <v>Outras Saídas</v>
      </c>
      <c r="L15999" s="56" t="str">
        <f>VLOOKUP(K15999,'Base -Receita-Despesa'!$B:$AS,1,FALSE)</f>
        <v>Outras Saídas</v>
      </c>
    </row>
    <row r="16000" spans="1:12" x14ac:dyDescent="0.3">
      <c r="A16000" s="286" t="str">
        <f t="shared" si="500"/>
        <v>2020</v>
      </c>
      <c r="B16000" s="205" t="s">
        <v>679</v>
      </c>
      <c r="C16000" s="205" t="s">
        <v>680</v>
      </c>
      <c r="D16000" s="72" t="str">
        <f t="shared" si="499"/>
        <v>fev/2020</v>
      </c>
      <c r="E16000" s="206">
        <v>43880</v>
      </c>
      <c r="F16000" s="205" t="s">
        <v>209</v>
      </c>
      <c r="G16000" s="205" t="s">
        <v>284</v>
      </c>
      <c r="H16000" s="207" t="s">
        <v>295</v>
      </c>
      <c r="I16000" s="207" t="s">
        <v>130</v>
      </c>
      <c r="J16000" s="207">
        <v>-9.5</v>
      </c>
      <c r="K16000" s="79" t="str">
        <f>IFERROR(IFERROR(VLOOKUP(I16000,'DE-PARA'!B:D,3,0),VLOOKUP(I16000,'DE-PARA'!C:D,2,0)),"NÃO ENCONTRADO")</f>
        <v>Outras Saídas</v>
      </c>
      <c r="L16000" s="56" t="str">
        <f>VLOOKUP(K16000,'Base -Receita-Despesa'!$B:$AS,1,FALSE)</f>
        <v>Outras Saídas</v>
      </c>
    </row>
    <row r="16001" spans="1:12" x14ac:dyDescent="0.3">
      <c r="A16001" s="286" t="str">
        <f t="shared" si="500"/>
        <v>2020</v>
      </c>
      <c r="B16001" s="205" t="s">
        <v>679</v>
      </c>
      <c r="C16001" s="205" t="s">
        <v>680</v>
      </c>
      <c r="D16001" s="72" t="str">
        <f t="shared" si="499"/>
        <v>fev/2020</v>
      </c>
      <c r="E16001" s="206">
        <v>43880</v>
      </c>
      <c r="F16001" s="205" t="s">
        <v>513</v>
      </c>
      <c r="G16001" s="205" t="s">
        <v>284</v>
      </c>
      <c r="H16001" s="207" t="s">
        <v>203</v>
      </c>
      <c r="I16001" s="207" t="s">
        <v>289</v>
      </c>
      <c r="J16001" s="208">
        <v>174553.31</v>
      </c>
      <c r="K16001" s="79" t="str">
        <f>IFERROR(IFERROR(VLOOKUP(I16001,'DE-PARA'!B:D,3,0),VLOOKUP(I16001,'DE-PARA'!C:D,2,0)),"NÃO ENCONTRADO")</f>
        <v>Entrada Conta Aplicação (+)</v>
      </c>
      <c r="L16001" s="56" t="str">
        <f>VLOOKUP(K16001,'Base -Receita-Despesa'!$B:$AS,1,FALSE)</f>
        <v>ENTRADA CONTA APLICAÇÃO (+)</v>
      </c>
    </row>
    <row r="16002" spans="1:12" x14ac:dyDescent="0.3">
      <c r="A16002" s="286" t="str">
        <f t="shared" si="500"/>
        <v>2020</v>
      </c>
      <c r="B16002" s="205" t="s">
        <v>679</v>
      </c>
      <c r="C16002" s="205" t="s">
        <v>680</v>
      </c>
      <c r="D16002" s="72" t="str">
        <f t="shared" si="499"/>
        <v>fev/2020</v>
      </c>
      <c r="E16002" s="206">
        <v>43881</v>
      </c>
      <c r="F16002" s="205">
        <v>1329854</v>
      </c>
      <c r="G16002" s="205" t="s">
        <v>284</v>
      </c>
      <c r="H16002" s="207" t="s">
        <v>2169</v>
      </c>
      <c r="I16002" s="207" t="s">
        <v>188</v>
      </c>
      <c r="J16002" s="207">
        <v>-100</v>
      </c>
      <c r="K16002" s="79" t="str">
        <f>IFERROR(IFERROR(VLOOKUP(I16002,'DE-PARA'!B:D,3,0),VLOOKUP(I16002,'DE-PARA'!C:D,2,0)),"NÃO ENCONTRADO")</f>
        <v>Tributos, Taxas e Contribuições</v>
      </c>
      <c r="L16002" s="56" t="str">
        <f>VLOOKUP(K16002,'Base -Receita-Despesa'!$B:$AS,1,FALSE)</f>
        <v>Tributos, Taxas e Contribuições</v>
      </c>
    </row>
    <row r="16003" spans="1:12" x14ac:dyDescent="0.3">
      <c r="A16003" s="286" t="str">
        <f t="shared" si="500"/>
        <v>2020</v>
      </c>
      <c r="B16003" s="205" t="s">
        <v>679</v>
      </c>
      <c r="C16003" s="205" t="s">
        <v>680</v>
      </c>
      <c r="D16003" s="72" t="str">
        <f t="shared" si="499"/>
        <v>fev/2020</v>
      </c>
      <c r="E16003" s="206">
        <v>43881</v>
      </c>
      <c r="F16003" s="205">
        <v>1.26025420051089E+16</v>
      </c>
      <c r="G16003" s="205" t="s">
        <v>284</v>
      </c>
      <c r="H16003" s="207" t="s">
        <v>394</v>
      </c>
      <c r="I16003" s="207" t="s">
        <v>188</v>
      </c>
      <c r="J16003" s="207">
        <v>-201.25</v>
      </c>
      <c r="K16003" s="79" t="str">
        <f>IFERROR(IFERROR(VLOOKUP(I16003,'DE-PARA'!B:D,3,0),VLOOKUP(I16003,'DE-PARA'!C:D,2,0)),"NÃO ENCONTRADO")</f>
        <v>Tributos, Taxas e Contribuições</v>
      </c>
      <c r="L16003" s="56" t="str">
        <f>VLOOKUP(K16003,'Base -Receita-Despesa'!$B:$AS,1,FALSE)</f>
        <v>Tributos, Taxas e Contribuições</v>
      </c>
    </row>
    <row r="16004" spans="1:12" x14ac:dyDescent="0.3">
      <c r="A16004" s="286" t="str">
        <f t="shared" si="500"/>
        <v>2020</v>
      </c>
      <c r="B16004" s="205" t="s">
        <v>679</v>
      </c>
      <c r="C16004" s="205" t="s">
        <v>680</v>
      </c>
      <c r="D16004" s="72" t="str">
        <f t="shared" ref="D16004:D16067" si="501">TEXT(E16004,"mmm/aaaa")</f>
        <v>fev/2020</v>
      </c>
      <c r="E16004" s="206">
        <v>43881</v>
      </c>
      <c r="F16004" s="205">
        <v>7714575</v>
      </c>
      <c r="G16004" s="205" t="s">
        <v>284</v>
      </c>
      <c r="H16004" s="207" t="s">
        <v>216</v>
      </c>
      <c r="I16004" s="207" t="s">
        <v>135</v>
      </c>
      <c r="J16004" s="208">
        <v>-2879.53</v>
      </c>
      <c r="K16004" s="79" t="str">
        <f>IFERROR(IFERROR(VLOOKUP(I16004,'DE-PARA'!B:D,3,0),VLOOKUP(I16004,'DE-PARA'!C:D,2,0)),"NÃO ENCONTRADO")</f>
        <v>Concessionárias (água, luz e telefone)</v>
      </c>
      <c r="L16004" s="56" t="str">
        <f>VLOOKUP(K16004,'Base -Receita-Despesa'!$B:$AS,1,FALSE)</f>
        <v>Concessionárias (água, luz e telefone)</v>
      </c>
    </row>
    <row r="16005" spans="1:12" x14ac:dyDescent="0.3">
      <c r="A16005" s="286" t="str">
        <f t="shared" si="500"/>
        <v>2020</v>
      </c>
      <c r="B16005" s="205" t="s">
        <v>679</v>
      </c>
      <c r="C16005" s="205" t="s">
        <v>680</v>
      </c>
      <c r="D16005" s="72" t="str">
        <f t="shared" si="501"/>
        <v>fev/2020</v>
      </c>
      <c r="E16005" s="206">
        <v>43881</v>
      </c>
      <c r="F16005" s="205">
        <v>342856</v>
      </c>
      <c r="G16005" s="205" t="s">
        <v>284</v>
      </c>
      <c r="H16005" s="207" t="s">
        <v>1027</v>
      </c>
      <c r="I16005" s="207" t="s">
        <v>242</v>
      </c>
      <c r="J16005" s="208">
        <v>-3180.59</v>
      </c>
      <c r="K16005" s="79" t="str">
        <f>IFERROR(IFERROR(VLOOKUP(I16005,'DE-PARA'!B:D,3,0),VLOOKUP(I16005,'DE-PARA'!C:D,2,0)),"NÃO ENCONTRADO")</f>
        <v>Materiais</v>
      </c>
      <c r="L16005" s="56" t="str">
        <f>VLOOKUP(K16005,'Base -Receita-Despesa'!$B:$AS,1,FALSE)</f>
        <v>Materiais</v>
      </c>
    </row>
    <row r="16006" spans="1:12" x14ac:dyDescent="0.3">
      <c r="A16006" s="286" t="str">
        <f t="shared" si="500"/>
        <v>2020</v>
      </c>
      <c r="B16006" s="205" t="s">
        <v>679</v>
      </c>
      <c r="C16006" s="205" t="s">
        <v>680</v>
      </c>
      <c r="D16006" s="72" t="str">
        <f t="shared" si="501"/>
        <v>fev/2020</v>
      </c>
      <c r="E16006" s="206">
        <v>43881</v>
      </c>
      <c r="F16006" s="205">
        <v>352693</v>
      </c>
      <c r="G16006" s="205" t="s">
        <v>284</v>
      </c>
      <c r="H16006" s="207" t="s">
        <v>1027</v>
      </c>
      <c r="I16006" s="207" t="s">
        <v>242</v>
      </c>
      <c r="J16006" s="208">
        <v>-10186.99</v>
      </c>
      <c r="K16006" s="79" t="str">
        <f>IFERROR(IFERROR(VLOOKUP(I16006,'DE-PARA'!B:D,3,0),VLOOKUP(I16006,'DE-PARA'!C:D,2,0)),"NÃO ENCONTRADO")</f>
        <v>Materiais</v>
      </c>
      <c r="L16006" s="56" t="str">
        <f>VLOOKUP(K16006,'Base -Receita-Despesa'!$B:$AS,1,FALSE)</f>
        <v>Materiais</v>
      </c>
    </row>
    <row r="16007" spans="1:12" x14ac:dyDescent="0.3">
      <c r="A16007" s="286" t="str">
        <f t="shared" si="500"/>
        <v>2020</v>
      </c>
      <c r="B16007" s="205" t="s">
        <v>679</v>
      </c>
      <c r="C16007" s="205" t="s">
        <v>680</v>
      </c>
      <c r="D16007" s="72" t="str">
        <f t="shared" si="501"/>
        <v>fev/2020</v>
      </c>
      <c r="E16007" s="206">
        <v>43881</v>
      </c>
      <c r="F16007" s="205">
        <v>353620</v>
      </c>
      <c r="G16007" s="205" t="s">
        <v>284</v>
      </c>
      <c r="H16007" s="207" t="s">
        <v>1027</v>
      </c>
      <c r="I16007" s="207" t="s">
        <v>242</v>
      </c>
      <c r="J16007" s="208">
        <v>-3379.74</v>
      </c>
      <c r="K16007" s="79" t="str">
        <f>IFERROR(IFERROR(VLOOKUP(I16007,'DE-PARA'!B:D,3,0),VLOOKUP(I16007,'DE-PARA'!C:D,2,0)),"NÃO ENCONTRADO")</f>
        <v>Materiais</v>
      </c>
      <c r="L16007" s="56" t="str">
        <f>VLOOKUP(K16007,'Base -Receita-Despesa'!$B:$AS,1,FALSE)</f>
        <v>Materiais</v>
      </c>
    </row>
    <row r="16008" spans="1:12" x14ac:dyDescent="0.3">
      <c r="A16008" s="286" t="str">
        <f t="shared" si="500"/>
        <v>2020</v>
      </c>
      <c r="B16008" s="205" t="s">
        <v>679</v>
      </c>
      <c r="C16008" s="205" t="s">
        <v>680</v>
      </c>
      <c r="D16008" s="72" t="str">
        <f t="shared" si="501"/>
        <v>fev/2020</v>
      </c>
      <c r="E16008" s="206">
        <v>43881</v>
      </c>
      <c r="F16008" s="205">
        <v>361714</v>
      </c>
      <c r="G16008" s="205" t="s">
        <v>284</v>
      </c>
      <c r="H16008" s="207" t="s">
        <v>1027</v>
      </c>
      <c r="I16008" s="207" t="s">
        <v>242</v>
      </c>
      <c r="J16008" s="207">
        <v>-936.58</v>
      </c>
      <c r="K16008" s="79" t="str">
        <f>IFERROR(IFERROR(VLOOKUP(I16008,'DE-PARA'!B:D,3,0),VLOOKUP(I16008,'DE-PARA'!C:D,2,0)),"NÃO ENCONTRADO")</f>
        <v>Materiais</v>
      </c>
      <c r="L16008" s="56" t="str">
        <f>VLOOKUP(K16008,'Base -Receita-Despesa'!$B:$AS,1,FALSE)</f>
        <v>Materiais</v>
      </c>
    </row>
    <row r="16009" spans="1:12" x14ac:dyDescent="0.3">
      <c r="A16009" s="286" t="str">
        <f t="shared" si="500"/>
        <v>2020</v>
      </c>
      <c r="B16009" s="205" t="s">
        <v>679</v>
      </c>
      <c r="C16009" s="205" t="s">
        <v>680</v>
      </c>
      <c r="D16009" s="72" t="str">
        <f t="shared" si="501"/>
        <v>fev/2020</v>
      </c>
      <c r="E16009" s="206">
        <v>43881</v>
      </c>
      <c r="F16009" s="205">
        <v>371912</v>
      </c>
      <c r="G16009" s="205" t="s">
        <v>284</v>
      </c>
      <c r="H16009" s="207" t="s">
        <v>1027</v>
      </c>
      <c r="I16009" s="207" t="s">
        <v>242</v>
      </c>
      <c r="J16009" s="208">
        <v>-1096.3900000000001</v>
      </c>
      <c r="K16009" s="79" t="str">
        <f>IFERROR(IFERROR(VLOOKUP(I16009,'DE-PARA'!B:D,3,0),VLOOKUP(I16009,'DE-PARA'!C:D,2,0)),"NÃO ENCONTRADO")</f>
        <v>Materiais</v>
      </c>
      <c r="L16009" s="56" t="str">
        <f>VLOOKUP(K16009,'Base -Receita-Despesa'!$B:$AS,1,FALSE)</f>
        <v>Materiais</v>
      </c>
    </row>
    <row r="16010" spans="1:12" x14ac:dyDescent="0.3">
      <c r="A16010" s="286" t="str">
        <f t="shared" si="500"/>
        <v>2020</v>
      </c>
      <c r="B16010" s="205" t="s">
        <v>679</v>
      </c>
      <c r="C16010" s="205" t="s">
        <v>680</v>
      </c>
      <c r="D16010" s="72" t="str">
        <f t="shared" si="501"/>
        <v>fev/2020</v>
      </c>
      <c r="E16010" s="206">
        <v>43881</v>
      </c>
      <c r="F16010" s="205">
        <v>372511</v>
      </c>
      <c r="G16010" s="205" t="s">
        <v>284</v>
      </c>
      <c r="H16010" s="207" t="s">
        <v>1027</v>
      </c>
      <c r="I16010" s="207" t="s">
        <v>242</v>
      </c>
      <c r="J16010" s="207">
        <v>-723.62</v>
      </c>
      <c r="K16010" s="79" t="str">
        <f>IFERROR(IFERROR(VLOOKUP(I16010,'DE-PARA'!B:D,3,0),VLOOKUP(I16010,'DE-PARA'!C:D,2,0)),"NÃO ENCONTRADO")</f>
        <v>Materiais</v>
      </c>
      <c r="L16010" s="56" t="str">
        <f>VLOOKUP(K16010,'Base -Receita-Despesa'!$B:$AS,1,FALSE)</f>
        <v>Materiais</v>
      </c>
    </row>
    <row r="16011" spans="1:12" x14ac:dyDescent="0.3">
      <c r="A16011" s="286" t="str">
        <f t="shared" si="500"/>
        <v>2020</v>
      </c>
      <c r="B16011" s="205" t="s">
        <v>679</v>
      </c>
      <c r="C16011" s="205" t="s">
        <v>680</v>
      </c>
      <c r="D16011" s="72" t="str">
        <f t="shared" si="501"/>
        <v>fev/2020</v>
      </c>
      <c r="E16011" s="206">
        <v>43881</v>
      </c>
      <c r="F16011" s="205">
        <v>374325</v>
      </c>
      <c r="G16011" s="205" t="s">
        <v>284</v>
      </c>
      <c r="H16011" s="207" t="s">
        <v>1027</v>
      </c>
      <c r="I16011" s="207" t="s">
        <v>242</v>
      </c>
      <c r="J16011" s="207">
        <v>-875.5</v>
      </c>
      <c r="K16011" s="79" t="str">
        <f>IFERROR(IFERROR(VLOOKUP(I16011,'DE-PARA'!B:D,3,0),VLOOKUP(I16011,'DE-PARA'!C:D,2,0)),"NÃO ENCONTRADO")</f>
        <v>Materiais</v>
      </c>
      <c r="L16011" s="56" t="str">
        <f>VLOOKUP(K16011,'Base -Receita-Despesa'!$B:$AS,1,FALSE)</f>
        <v>Materiais</v>
      </c>
    </row>
    <row r="16012" spans="1:12" x14ac:dyDescent="0.3">
      <c r="A16012" s="286" t="str">
        <f t="shared" si="500"/>
        <v>2020</v>
      </c>
      <c r="B16012" s="205" t="s">
        <v>679</v>
      </c>
      <c r="C16012" s="205" t="s">
        <v>680</v>
      </c>
      <c r="D16012" s="72" t="str">
        <f t="shared" si="501"/>
        <v>fev/2020</v>
      </c>
      <c r="E16012" s="206">
        <v>43881</v>
      </c>
      <c r="F16012" s="205">
        <v>376172</v>
      </c>
      <c r="G16012" s="205" t="s">
        <v>284</v>
      </c>
      <c r="H16012" s="207" t="s">
        <v>1027</v>
      </c>
      <c r="I16012" s="207" t="s">
        <v>242</v>
      </c>
      <c r="J16012" s="208">
        <v>-1085.43</v>
      </c>
      <c r="K16012" s="79" t="str">
        <f>IFERROR(IFERROR(VLOOKUP(I16012,'DE-PARA'!B:D,3,0),VLOOKUP(I16012,'DE-PARA'!C:D,2,0)),"NÃO ENCONTRADO")</f>
        <v>Materiais</v>
      </c>
      <c r="L16012" s="56" t="str">
        <f>VLOOKUP(K16012,'Base -Receita-Despesa'!$B:$AS,1,FALSE)</f>
        <v>Materiais</v>
      </c>
    </row>
    <row r="16013" spans="1:12" x14ac:dyDescent="0.3">
      <c r="A16013" s="286" t="str">
        <f t="shared" si="500"/>
        <v>2020</v>
      </c>
      <c r="B16013" s="205" t="s">
        <v>679</v>
      </c>
      <c r="C16013" s="205" t="s">
        <v>680</v>
      </c>
      <c r="D16013" s="72" t="str">
        <f t="shared" si="501"/>
        <v>fev/2020</v>
      </c>
      <c r="E16013" s="206">
        <v>43881</v>
      </c>
      <c r="F16013" s="205">
        <v>376175</v>
      </c>
      <c r="G16013" s="205" t="s">
        <v>284</v>
      </c>
      <c r="H16013" s="207" t="s">
        <v>1027</v>
      </c>
      <c r="I16013" s="207" t="s">
        <v>242</v>
      </c>
      <c r="J16013" s="208">
        <v>-1351.04</v>
      </c>
      <c r="K16013" s="79" t="str">
        <f>IFERROR(IFERROR(VLOOKUP(I16013,'DE-PARA'!B:D,3,0),VLOOKUP(I16013,'DE-PARA'!C:D,2,0)),"NÃO ENCONTRADO")</f>
        <v>Materiais</v>
      </c>
      <c r="L16013" s="56" t="str">
        <f>VLOOKUP(K16013,'Base -Receita-Despesa'!$B:$AS,1,FALSE)</f>
        <v>Materiais</v>
      </c>
    </row>
    <row r="16014" spans="1:12" x14ac:dyDescent="0.3">
      <c r="A16014" s="286" t="str">
        <f t="shared" si="500"/>
        <v>2020</v>
      </c>
      <c r="B16014" s="205" t="s">
        <v>679</v>
      </c>
      <c r="C16014" s="205" t="s">
        <v>680</v>
      </c>
      <c r="D16014" s="72" t="str">
        <f t="shared" si="501"/>
        <v>fev/2020</v>
      </c>
      <c r="E16014" s="206">
        <v>43881</v>
      </c>
      <c r="F16014" s="205">
        <v>378653</v>
      </c>
      <c r="G16014" s="205" t="s">
        <v>284</v>
      </c>
      <c r="H16014" s="207" t="s">
        <v>1027</v>
      </c>
      <c r="I16014" s="207" t="s">
        <v>242</v>
      </c>
      <c r="J16014" s="208">
        <v>-1351.04</v>
      </c>
      <c r="K16014" s="79" t="str">
        <f>IFERROR(IFERROR(VLOOKUP(I16014,'DE-PARA'!B:D,3,0),VLOOKUP(I16014,'DE-PARA'!C:D,2,0)),"NÃO ENCONTRADO")</f>
        <v>Materiais</v>
      </c>
      <c r="L16014" s="56" t="str">
        <f>VLOOKUP(K16014,'Base -Receita-Despesa'!$B:$AS,1,FALSE)</f>
        <v>Materiais</v>
      </c>
    </row>
    <row r="16015" spans="1:12" x14ac:dyDescent="0.3">
      <c r="A16015" s="286" t="str">
        <f t="shared" si="500"/>
        <v>2020</v>
      </c>
      <c r="B16015" s="205" t="s">
        <v>679</v>
      </c>
      <c r="C16015" s="205" t="s">
        <v>680</v>
      </c>
      <c r="D16015" s="72" t="str">
        <f t="shared" si="501"/>
        <v>fev/2020</v>
      </c>
      <c r="E16015" s="206">
        <v>43881</v>
      </c>
      <c r="F16015" s="205">
        <v>379740</v>
      </c>
      <c r="G16015" s="205" t="s">
        <v>284</v>
      </c>
      <c r="H16015" s="207" t="s">
        <v>1027</v>
      </c>
      <c r="I16015" s="207" t="s">
        <v>242</v>
      </c>
      <c r="J16015" s="207">
        <v>-299.89999999999998</v>
      </c>
      <c r="K16015" s="79" t="str">
        <f>IFERROR(IFERROR(VLOOKUP(I16015,'DE-PARA'!B:D,3,0),VLOOKUP(I16015,'DE-PARA'!C:D,2,0)),"NÃO ENCONTRADO")</f>
        <v>Materiais</v>
      </c>
      <c r="L16015" s="56" t="str">
        <f>VLOOKUP(K16015,'Base -Receita-Despesa'!$B:$AS,1,FALSE)</f>
        <v>Materiais</v>
      </c>
    </row>
    <row r="16016" spans="1:12" x14ac:dyDescent="0.3">
      <c r="A16016" s="286" t="str">
        <f t="shared" si="500"/>
        <v>2020</v>
      </c>
      <c r="B16016" s="205" t="s">
        <v>679</v>
      </c>
      <c r="C16016" s="205" t="s">
        <v>680</v>
      </c>
      <c r="D16016" s="72" t="str">
        <f t="shared" si="501"/>
        <v>fev/2020</v>
      </c>
      <c r="E16016" s="206">
        <v>43881</v>
      </c>
      <c r="F16016" s="205">
        <v>380042</v>
      </c>
      <c r="G16016" s="205" t="s">
        <v>284</v>
      </c>
      <c r="H16016" s="207" t="s">
        <v>1027</v>
      </c>
      <c r="I16016" s="207" t="s">
        <v>242</v>
      </c>
      <c r="J16016" s="208">
        <v>-1351.04</v>
      </c>
      <c r="K16016" s="79" t="str">
        <f>IFERROR(IFERROR(VLOOKUP(I16016,'DE-PARA'!B:D,3,0),VLOOKUP(I16016,'DE-PARA'!C:D,2,0)),"NÃO ENCONTRADO")</f>
        <v>Materiais</v>
      </c>
      <c r="L16016" s="56" t="str">
        <f>VLOOKUP(K16016,'Base -Receita-Despesa'!$B:$AS,1,FALSE)</f>
        <v>Materiais</v>
      </c>
    </row>
    <row r="16017" spans="1:12" x14ac:dyDescent="0.3">
      <c r="A16017" s="286" t="str">
        <f t="shared" si="500"/>
        <v>2020</v>
      </c>
      <c r="B16017" s="205" t="s">
        <v>679</v>
      </c>
      <c r="C16017" s="205" t="s">
        <v>680</v>
      </c>
      <c r="D16017" s="72" t="str">
        <f t="shared" si="501"/>
        <v>fev/2020</v>
      </c>
      <c r="E16017" s="206">
        <v>43881</v>
      </c>
      <c r="F16017" s="205">
        <v>380046</v>
      </c>
      <c r="G16017" s="205" t="s">
        <v>284</v>
      </c>
      <c r="H16017" s="207" t="s">
        <v>1027</v>
      </c>
      <c r="I16017" s="207" t="s">
        <v>242</v>
      </c>
      <c r="J16017" s="207">
        <v>-719.63</v>
      </c>
      <c r="K16017" s="79" t="str">
        <f>IFERROR(IFERROR(VLOOKUP(I16017,'DE-PARA'!B:D,3,0),VLOOKUP(I16017,'DE-PARA'!C:D,2,0)),"NÃO ENCONTRADO")</f>
        <v>Materiais</v>
      </c>
      <c r="L16017" s="56" t="str">
        <f>VLOOKUP(K16017,'Base -Receita-Despesa'!$B:$AS,1,FALSE)</f>
        <v>Materiais</v>
      </c>
    </row>
    <row r="16018" spans="1:12" x14ac:dyDescent="0.3">
      <c r="A16018" s="286" t="str">
        <f t="shared" si="500"/>
        <v>2020</v>
      </c>
      <c r="B16018" s="205" t="s">
        <v>679</v>
      </c>
      <c r="C16018" s="205" t="s">
        <v>680</v>
      </c>
      <c r="D16018" s="72" t="str">
        <f t="shared" si="501"/>
        <v>fev/2020</v>
      </c>
      <c r="E16018" s="206">
        <v>43881</v>
      </c>
      <c r="F16018" s="205">
        <v>380272</v>
      </c>
      <c r="G16018" s="205" t="s">
        <v>284</v>
      </c>
      <c r="H16018" s="207" t="s">
        <v>1027</v>
      </c>
      <c r="I16018" s="207" t="s">
        <v>242</v>
      </c>
      <c r="J16018" s="207">
        <v>-648.11</v>
      </c>
      <c r="K16018" s="79" t="str">
        <f>IFERROR(IFERROR(VLOOKUP(I16018,'DE-PARA'!B:D,3,0),VLOOKUP(I16018,'DE-PARA'!C:D,2,0)),"NÃO ENCONTRADO")</f>
        <v>Materiais</v>
      </c>
      <c r="L16018" s="56" t="str">
        <f>VLOOKUP(K16018,'Base -Receita-Despesa'!$B:$AS,1,FALSE)</f>
        <v>Materiais</v>
      </c>
    </row>
    <row r="16019" spans="1:12" x14ac:dyDescent="0.3">
      <c r="A16019" s="286" t="str">
        <f t="shared" si="500"/>
        <v>2020</v>
      </c>
      <c r="B16019" s="205" t="s">
        <v>679</v>
      </c>
      <c r="C16019" s="205" t="s">
        <v>680</v>
      </c>
      <c r="D16019" s="72" t="str">
        <f t="shared" si="501"/>
        <v>fev/2020</v>
      </c>
      <c r="E16019" s="206">
        <v>43881</v>
      </c>
      <c r="F16019" s="205">
        <v>380275</v>
      </c>
      <c r="G16019" s="205" t="s">
        <v>284</v>
      </c>
      <c r="H16019" s="207" t="s">
        <v>1027</v>
      </c>
      <c r="I16019" s="207" t="s">
        <v>242</v>
      </c>
      <c r="J16019" s="207">
        <v>-648.11</v>
      </c>
      <c r="K16019" s="79" t="str">
        <f>IFERROR(IFERROR(VLOOKUP(I16019,'DE-PARA'!B:D,3,0),VLOOKUP(I16019,'DE-PARA'!C:D,2,0)),"NÃO ENCONTRADO")</f>
        <v>Materiais</v>
      </c>
      <c r="L16019" s="56" t="str">
        <f>VLOOKUP(K16019,'Base -Receita-Despesa'!$B:$AS,1,FALSE)</f>
        <v>Materiais</v>
      </c>
    </row>
    <row r="16020" spans="1:12" x14ac:dyDescent="0.3">
      <c r="A16020" s="286" t="str">
        <f t="shared" si="500"/>
        <v>2020</v>
      </c>
      <c r="B16020" s="205" t="s">
        <v>679</v>
      </c>
      <c r="C16020" s="205" t="s">
        <v>680</v>
      </c>
      <c r="D16020" s="72" t="str">
        <f t="shared" si="501"/>
        <v>fev/2020</v>
      </c>
      <c r="E16020" s="206">
        <v>43881</v>
      </c>
      <c r="F16020" s="205">
        <v>381212</v>
      </c>
      <c r="G16020" s="205" t="s">
        <v>284</v>
      </c>
      <c r="H16020" s="207" t="s">
        <v>1027</v>
      </c>
      <c r="I16020" s="207" t="s">
        <v>242</v>
      </c>
      <c r="J16020" s="207">
        <v>-648.11</v>
      </c>
      <c r="K16020" s="79" t="str">
        <f>IFERROR(IFERROR(VLOOKUP(I16020,'DE-PARA'!B:D,3,0),VLOOKUP(I16020,'DE-PARA'!C:D,2,0)),"NÃO ENCONTRADO")</f>
        <v>Materiais</v>
      </c>
      <c r="L16020" s="56" t="str">
        <f>VLOOKUP(K16020,'Base -Receita-Despesa'!$B:$AS,1,FALSE)</f>
        <v>Materiais</v>
      </c>
    </row>
    <row r="16021" spans="1:12" x14ac:dyDescent="0.3">
      <c r="A16021" s="286" t="str">
        <f t="shared" si="500"/>
        <v>2020</v>
      </c>
      <c r="B16021" s="205" t="s">
        <v>679</v>
      </c>
      <c r="C16021" s="205" t="s">
        <v>680</v>
      </c>
      <c r="D16021" s="72" t="str">
        <f t="shared" si="501"/>
        <v>fev/2020</v>
      </c>
      <c r="E16021" s="206">
        <v>43881</v>
      </c>
      <c r="F16021" s="205">
        <v>381225</v>
      </c>
      <c r="G16021" s="205" t="s">
        <v>284</v>
      </c>
      <c r="H16021" s="207" t="s">
        <v>1027</v>
      </c>
      <c r="I16021" s="207" t="s">
        <v>242</v>
      </c>
      <c r="J16021" s="207">
        <v>-989.15</v>
      </c>
      <c r="K16021" s="79" t="str">
        <f>IFERROR(IFERROR(VLOOKUP(I16021,'DE-PARA'!B:D,3,0),VLOOKUP(I16021,'DE-PARA'!C:D,2,0)),"NÃO ENCONTRADO")</f>
        <v>Materiais</v>
      </c>
      <c r="L16021" s="56" t="str">
        <f>VLOOKUP(K16021,'Base -Receita-Despesa'!$B:$AS,1,FALSE)</f>
        <v>Materiais</v>
      </c>
    </row>
    <row r="16022" spans="1:12" x14ac:dyDescent="0.3">
      <c r="A16022" s="286" t="str">
        <f t="shared" si="500"/>
        <v>2020</v>
      </c>
      <c r="B16022" s="205" t="s">
        <v>679</v>
      </c>
      <c r="C16022" s="205" t="s">
        <v>680</v>
      </c>
      <c r="D16022" s="72" t="str">
        <f t="shared" si="501"/>
        <v>fev/2020</v>
      </c>
      <c r="E16022" s="206">
        <v>43881</v>
      </c>
      <c r="F16022" s="205">
        <v>382207</v>
      </c>
      <c r="G16022" s="205" t="s">
        <v>284</v>
      </c>
      <c r="H16022" s="207" t="s">
        <v>1027</v>
      </c>
      <c r="I16022" s="207" t="s">
        <v>242</v>
      </c>
      <c r="J16022" s="207">
        <v>-936.58</v>
      </c>
      <c r="K16022" s="79" t="str">
        <f>IFERROR(IFERROR(VLOOKUP(I16022,'DE-PARA'!B:D,3,0),VLOOKUP(I16022,'DE-PARA'!C:D,2,0)),"NÃO ENCONTRADO")</f>
        <v>Materiais</v>
      </c>
      <c r="L16022" s="56" t="str">
        <f>VLOOKUP(K16022,'Base -Receita-Despesa'!$B:$AS,1,FALSE)</f>
        <v>Materiais</v>
      </c>
    </row>
    <row r="16023" spans="1:12" x14ac:dyDescent="0.3">
      <c r="A16023" s="286" t="str">
        <f t="shared" si="500"/>
        <v>2020</v>
      </c>
      <c r="B16023" s="205" t="s">
        <v>679</v>
      </c>
      <c r="C16023" s="205" t="s">
        <v>680</v>
      </c>
      <c r="D16023" s="72" t="str">
        <f t="shared" si="501"/>
        <v>fev/2020</v>
      </c>
      <c r="E16023" s="206">
        <v>43881</v>
      </c>
      <c r="F16023" s="205">
        <v>382217</v>
      </c>
      <c r="G16023" s="205" t="s">
        <v>284</v>
      </c>
      <c r="H16023" s="207" t="s">
        <v>1027</v>
      </c>
      <c r="I16023" s="207" t="s">
        <v>242</v>
      </c>
      <c r="J16023" s="208">
        <v>-1351.04</v>
      </c>
      <c r="K16023" s="79" t="str">
        <f>IFERROR(IFERROR(VLOOKUP(I16023,'DE-PARA'!B:D,3,0),VLOOKUP(I16023,'DE-PARA'!C:D,2,0)),"NÃO ENCONTRADO")</f>
        <v>Materiais</v>
      </c>
      <c r="L16023" s="56" t="str">
        <f>VLOOKUP(K16023,'Base -Receita-Despesa'!$B:$AS,1,FALSE)</f>
        <v>Materiais</v>
      </c>
    </row>
    <row r="16024" spans="1:12" x14ac:dyDescent="0.3">
      <c r="A16024" s="286" t="str">
        <f t="shared" si="500"/>
        <v>2020</v>
      </c>
      <c r="B16024" s="205" t="s">
        <v>679</v>
      </c>
      <c r="C16024" s="205" t="s">
        <v>680</v>
      </c>
      <c r="D16024" s="72" t="str">
        <f t="shared" si="501"/>
        <v>fev/2020</v>
      </c>
      <c r="E16024" s="206">
        <v>43881</v>
      </c>
      <c r="F16024" s="205">
        <v>382715</v>
      </c>
      <c r="G16024" s="205" t="s">
        <v>284</v>
      </c>
      <c r="H16024" s="207" t="s">
        <v>1027</v>
      </c>
      <c r="I16024" s="207" t="s">
        <v>242</v>
      </c>
      <c r="J16024" s="207">
        <v>-483.71</v>
      </c>
      <c r="K16024" s="79" t="str">
        <f>IFERROR(IFERROR(VLOOKUP(I16024,'DE-PARA'!B:D,3,0),VLOOKUP(I16024,'DE-PARA'!C:D,2,0)),"NÃO ENCONTRADO")</f>
        <v>Materiais</v>
      </c>
      <c r="L16024" s="56" t="str">
        <f>VLOOKUP(K16024,'Base -Receita-Despesa'!$B:$AS,1,FALSE)</f>
        <v>Materiais</v>
      </c>
    </row>
    <row r="16025" spans="1:12" x14ac:dyDescent="0.3">
      <c r="A16025" s="286" t="str">
        <f t="shared" si="500"/>
        <v>2020</v>
      </c>
      <c r="B16025" s="205" t="s">
        <v>679</v>
      </c>
      <c r="C16025" s="205" t="s">
        <v>680</v>
      </c>
      <c r="D16025" s="72" t="str">
        <f t="shared" si="501"/>
        <v>fev/2020</v>
      </c>
      <c r="E16025" s="206">
        <v>43881</v>
      </c>
      <c r="F16025" s="205">
        <v>382893</v>
      </c>
      <c r="G16025" s="205" t="s">
        <v>284</v>
      </c>
      <c r="H16025" s="207" t="s">
        <v>1027</v>
      </c>
      <c r="I16025" s="207" t="s">
        <v>242</v>
      </c>
      <c r="J16025" s="207">
        <v>-275.48</v>
      </c>
      <c r="K16025" s="79" t="str">
        <f>IFERROR(IFERROR(VLOOKUP(I16025,'DE-PARA'!B:D,3,0),VLOOKUP(I16025,'DE-PARA'!C:D,2,0)),"NÃO ENCONTRADO")</f>
        <v>Materiais</v>
      </c>
      <c r="L16025" s="56" t="str">
        <f>VLOOKUP(K16025,'Base -Receita-Despesa'!$B:$AS,1,FALSE)</f>
        <v>Materiais</v>
      </c>
    </row>
    <row r="16026" spans="1:12" x14ac:dyDescent="0.3">
      <c r="A16026" s="286" t="str">
        <f t="shared" si="500"/>
        <v>2020</v>
      </c>
      <c r="B16026" s="205" t="s">
        <v>679</v>
      </c>
      <c r="C16026" s="205" t="s">
        <v>680</v>
      </c>
      <c r="D16026" s="72" t="str">
        <f t="shared" si="501"/>
        <v>fev/2020</v>
      </c>
      <c r="E16026" s="206">
        <v>43881</v>
      </c>
      <c r="F16026" s="205">
        <v>382894</v>
      </c>
      <c r="G16026" s="205" t="s">
        <v>284</v>
      </c>
      <c r="H16026" s="207" t="s">
        <v>1027</v>
      </c>
      <c r="I16026" s="207" t="s">
        <v>242</v>
      </c>
      <c r="J16026" s="208">
        <v>-1351.04</v>
      </c>
      <c r="K16026" s="79" t="str">
        <f>IFERROR(IFERROR(VLOOKUP(I16026,'DE-PARA'!B:D,3,0),VLOOKUP(I16026,'DE-PARA'!C:D,2,0)),"NÃO ENCONTRADO")</f>
        <v>Materiais</v>
      </c>
      <c r="L16026" s="56" t="str">
        <f>VLOOKUP(K16026,'Base -Receita-Despesa'!$B:$AS,1,FALSE)</f>
        <v>Materiais</v>
      </c>
    </row>
    <row r="16027" spans="1:12" x14ac:dyDescent="0.3">
      <c r="A16027" s="286" t="str">
        <f t="shared" si="500"/>
        <v>2020</v>
      </c>
      <c r="B16027" s="205" t="s">
        <v>679</v>
      </c>
      <c r="C16027" s="205" t="s">
        <v>680</v>
      </c>
      <c r="D16027" s="72" t="str">
        <f t="shared" si="501"/>
        <v>fev/2020</v>
      </c>
      <c r="E16027" s="206">
        <v>43881</v>
      </c>
      <c r="F16027" s="205">
        <v>383142</v>
      </c>
      <c r="G16027" s="205" t="s">
        <v>284</v>
      </c>
      <c r="H16027" s="207" t="s">
        <v>1027</v>
      </c>
      <c r="I16027" s="207" t="s">
        <v>242</v>
      </c>
      <c r="J16027" s="207">
        <v>-148.4</v>
      </c>
      <c r="K16027" s="79" t="str">
        <f>IFERROR(IFERROR(VLOOKUP(I16027,'DE-PARA'!B:D,3,0),VLOOKUP(I16027,'DE-PARA'!C:D,2,0)),"NÃO ENCONTRADO")</f>
        <v>Materiais</v>
      </c>
      <c r="L16027" s="56" t="str">
        <f>VLOOKUP(K16027,'Base -Receita-Despesa'!$B:$AS,1,FALSE)</f>
        <v>Materiais</v>
      </c>
    </row>
    <row r="16028" spans="1:12" x14ac:dyDescent="0.3">
      <c r="A16028" s="286" t="str">
        <f t="shared" si="500"/>
        <v>2020</v>
      </c>
      <c r="B16028" s="205" t="s">
        <v>679</v>
      </c>
      <c r="C16028" s="205" t="s">
        <v>680</v>
      </c>
      <c r="D16028" s="72" t="str">
        <f t="shared" si="501"/>
        <v>fev/2020</v>
      </c>
      <c r="E16028" s="206">
        <v>43881</v>
      </c>
      <c r="F16028" s="205">
        <v>383995</v>
      </c>
      <c r="G16028" s="205" t="s">
        <v>284</v>
      </c>
      <c r="H16028" s="207" t="s">
        <v>1027</v>
      </c>
      <c r="I16028" s="207" t="s">
        <v>242</v>
      </c>
      <c r="J16028" s="207">
        <v>-989.15</v>
      </c>
      <c r="K16028" s="79" t="str">
        <f>IFERROR(IFERROR(VLOOKUP(I16028,'DE-PARA'!B:D,3,0),VLOOKUP(I16028,'DE-PARA'!C:D,2,0)),"NÃO ENCONTRADO")</f>
        <v>Materiais</v>
      </c>
      <c r="L16028" s="56" t="str">
        <f>VLOOKUP(K16028,'Base -Receita-Despesa'!$B:$AS,1,FALSE)</f>
        <v>Materiais</v>
      </c>
    </row>
    <row r="16029" spans="1:12" x14ac:dyDescent="0.3">
      <c r="A16029" s="286" t="str">
        <f t="shared" si="500"/>
        <v>2020</v>
      </c>
      <c r="B16029" s="205" t="s">
        <v>679</v>
      </c>
      <c r="C16029" s="205" t="s">
        <v>680</v>
      </c>
      <c r="D16029" s="72" t="str">
        <f t="shared" si="501"/>
        <v>fev/2020</v>
      </c>
      <c r="E16029" s="206">
        <v>43881</v>
      </c>
      <c r="F16029" s="205">
        <v>387203</v>
      </c>
      <c r="G16029" s="205" t="s">
        <v>284</v>
      </c>
      <c r="H16029" s="207" t="s">
        <v>1027</v>
      </c>
      <c r="I16029" s="207" t="s">
        <v>242</v>
      </c>
      <c r="J16029" s="207">
        <v>-235.88</v>
      </c>
      <c r="K16029" s="79" t="str">
        <f>IFERROR(IFERROR(VLOOKUP(I16029,'DE-PARA'!B:D,3,0),VLOOKUP(I16029,'DE-PARA'!C:D,2,0)),"NÃO ENCONTRADO")</f>
        <v>Materiais</v>
      </c>
      <c r="L16029" s="56" t="str">
        <f>VLOOKUP(K16029,'Base -Receita-Despesa'!$B:$AS,1,FALSE)</f>
        <v>Materiais</v>
      </c>
    </row>
    <row r="16030" spans="1:12" x14ac:dyDescent="0.3">
      <c r="A16030" s="286" t="str">
        <f t="shared" si="500"/>
        <v>2020</v>
      </c>
      <c r="B16030" s="205" t="s">
        <v>679</v>
      </c>
      <c r="C16030" s="205" t="s">
        <v>680</v>
      </c>
      <c r="D16030" s="72" t="str">
        <f t="shared" si="501"/>
        <v>fev/2020</v>
      </c>
      <c r="E16030" s="206">
        <v>43881</v>
      </c>
      <c r="F16030" s="205">
        <v>388552</v>
      </c>
      <c r="G16030" s="205" t="s">
        <v>284</v>
      </c>
      <c r="H16030" s="207" t="s">
        <v>1027</v>
      </c>
      <c r="I16030" s="207" t="s">
        <v>242</v>
      </c>
      <c r="J16030" s="208">
        <v>-1351.04</v>
      </c>
      <c r="K16030" s="79" t="str">
        <f>IFERROR(IFERROR(VLOOKUP(I16030,'DE-PARA'!B:D,3,0),VLOOKUP(I16030,'DE-PARA'!C:D,2,0)),"NÃO ENCONTRADO")</f>
        <v>Materiais</v>
      </c>
      <c r="L16030" s="56" t="str">
        <f>VLOOKUP(K16030,'Base -Receita-Despesa'!$B:$AS,1,FALSE)</f>
        <v>Materiais</v>
      </c>
    </row>
    <row r="16031" spans="1:12" x14ac:dyDescent="0.3">
      <c r="A16031" s="286" t="str">
        <f t="shared" si="500"/>
        <v>2020</v>
      </c>
      <c r="B16031" s="205" t="s">
        <v>679</v>
      </c>
      <c r="C16031" s="205" t="s">
        <v>680</v>
      </c>
      <c r="D16031" s="72" t="str">
        <f t="shared" si="501"/>
        <v>fev/2020</v>
      </c>
      <c r="E16031" s="206">
        <v>43881</v>
      </c>
      <c r="F16031" s="205">
        <v>395600</v>
      </c>
      <c r="G16031" s="205" t="s">
        <v>284</v>
      </c>
      <c r="H16031" s="207" t="s">
        <v>1027</v>
      </c>
      <c r="I16031" s="207" t="s">
        <v>242</v>
      </c>
      <c r="J16031" s="207">
        <v>-648.11</v>
      </c>
      <c r="K16031" s="79" t="str">
        <f>IFERROR(IFERROR(VLOOKUP(I16031,'DE-PARA'!B:D,3,0),VLOOKUP(I16031,'DE-PARA'!C:D,2,0)),"NÃO ENCONTRADO")</f>
        <v>Materiais</v>
      </c>
      <c r="L16031" s="56" t="str">
        <f>VLOOKUP(K16031,'Base -Receita-Despesa'!$B:$AS,1,FALSE)</f>
        <v>Materiais</v>
      </c>
    </row>
    <row r="16032" spans="1:12" x14ac:dyDescent="0.3">
      <c r="A16032" s="286" t="str">
        <f t="shared" si="500"/>
        <v>2020</v>
      </c>
      <c r="B16032" s="205" t="s">
        <v>679</v>
      </c>
      <c r="C16032" s="205" t="s">
        <v>680</v>
      </c>
      <c r="D16032" s="72" t="str">
        <f t="shared" si="501"/>
        <v>fev/2020</v>
      </c>
      <c r="E16032" s="206">
        <v>43881</v>
      </c>
      <c r="F16032" s="205">
        <v>396181</v>
      </c>
      <c r="G16032" s="205" t="s">
        <v>284</v>
      </c>
      <c r="H16032" s="207" t="s">
        <v>1027</v>
      </c>
      <c r="I16032" s="207" t="s">
        <v>242</v>
      </c>
      <c r="J16032" s="208">
        <v>-1120</v>
      </c>
      <c r="K16032" s="79" t="str">
        <f>IFERROR(IFERROR(VLOOKUP(I16032,'DE-PARA'!B:D,3,0),VLOOKUP(I16032,'DE-PARA'!C:D,2,0)),"NÃO ENCONTRADO")</f>
        <v>Materiais</v>
      </c>
      <c r="L16032" s="56" t="str">
        <f>VLOOKUP(K16032,'Base -Receita-Despesa'!$B:$AS,1,FALSE)</f>
        <v>Materiais</v>
      </c>
    </row>
    <row r="16033" spans="1:12" x14ac:dyDescent="0.3">
      <c r="A16033" s="286" t="str">
        <f t="shared" si="500"/>
        <v>2020</v>
      </c>
      <c r="B16033" s="205" t="s">
        <v>679</v>
      </c>
      <c r="C16033" s="205" t="s">
        <v>680</v>
      </c>
      <c r="D16033" s="72" t="str">
        <f t="shared" si="501"/>
        <v>fev/2020</v>
      </c>
      <c r="E16033" s="206">
        <v>43881</v>
      </c>
      <c r="F16033" s="205">
        <v>406919</v>
      </c>
      <c r="G16033" s="205" t="s">
        <v>284</v>
      </c>
      <c r="H16033" s="207" t="s">
        <v>1027</v>
      </c>
      <c r="I16033" s="207" t="s">
        <v>242</v>
      </c>
      <c r="J16033" s="207">
        <v>-235.88</v>
      </c>
      <c r="K16033" s="79" t="str">
        <f>IFERROR(IFERROR(VLOOKUP(I16033,'DE-PARA'!B:D,3,0),VLOOKUP(I16033,'DE-PARA'!C:D,2,0)),"NÃO ENCONTRADO")</f>
        <v>Materiais</v>
      </c>
      <c r="L16033" s="56" t="str">
        <f>VLOOKUP(K16033,'Base -Receita-Despesa'!$B:$AS,1,FALSE)</f>
        <v>Materiais</v>
      </c>
    </row>
    <row r="16034" spans="1:12" x14ac:dyDescent="0.3">
      <c r="A16034" s="286" t="str">
        <f t="shared" si="500"/>
        <v>2020</v>
      </c>
      <c r="B16034" s="205" t="s">
        <v>679</v>
      </c>
      <c r="C16034" s="205" t="s">
        <v>680</v>
      </c>
      <c r="D16034" s="72" t="str">
        <f t="shared" si="501"/>
        <v>fev/2020</v>
      </c>
      <c r="E16034" s="206">
        <v>43881</v>
      </c>
      <c r="F16034" s="205">
        <v>413270</v>
      </c>
      <c r="G16034" s="205" t="s">
        <v>284</v>
      </c>
      <c r="H16034" s="207" t="s">
        <v>1027</v>
      </c>
      <c r="I16034" s="207" t="s">
        <v>242</v>
      </c>
      <c r="J16034" s="207">
        <v>-308.76</v>
      </c>
      <c r="K16034" s="79" t="str">
        <f>IFERROR(IFERROR(VLOOKUP(I16034,'DE-PARA'!B:D,3,0),VLOOKUP(I16034,'DE-PARA'!C:D,2,0)),"NÃO ENCONTRADO")</f>
        <v>Materiais</v>
      </c>
      <c r="L16034" s="56" t="str">
        <f>VLOOKUP(K16034,'Base -Receita-Despesa'!$B:$AS,1,FALSE)</f>
        <v>Materiais</v>
      </c>
    </row>
    <row r="16035" spans="1:12" x14ac:dyDescent="0.3">
      <c r="A16035" s="286" t="str">
        <f t="shared" si="500"/>
        <v>2020</v>
      </c>
      <c r="B16035" s="205" t="s">
        <v>679</v>
      </c>
      <c r="C16035" s="205" t="s">
        <v>680</v>
      </c>
      <c r="D16035" s="72" t="str">
        <f t="shared" si="501"/>
        <v>fev/2020</v>
      </c>
      <c r="E16035" s="206">
        <v>43881</v>
      </c>
      <c r="F16035" s="205">
        <v>413382</v>
      </c>
      <c r="G16035" s="205" t="s">
        <v>284</v>
      </c>
      <c r="H16035" s="207" t="s">
        <v>1027</v>
      </c>
      <c r="I16035" s="207" t="s">
        <v>242</v>
      </c>
      <c r="J16035" s="207">
        <v>-648.11</v>
      </c>
      <c r="K16035" s="79" t="str">
        <f>IFERROR(IFERROR(VLOOKUP(I16035,'DE-PARA'!B:D,3,0),VLOOKUP(I16035,'DE-PARA'!C:D,2,0)),"NÃO ENCONTRADO")</f>
        <v>Materiais</v>
      </c>
      <c r="L16035" s="56" t="str">
        <f>VLOOKUP(K16035,'Base -Receita-Despesa'!$B:$AS,1,FALSE)</f>
        <v>Materiais</v>
      </c>
    </row>
    <row r="16036" spans="1:12" x14ac:dyDescent="0.3">
      <c r="A16036" s="286" t="str">
        <f t="shared" si="500"/>
        <v>2020</v>
      </c>
      <c r="B16036" s="205" t="s">
        <v>679</v>
      </c>
      <c r="C16036" s="205" t="s">
        <v>680</v>
      </c>
      <c r="D16036" s="72" t="str">
        <f t="shared" si="501"/>
        <v>fev/2020</v>
      </c>
      <c r="E16036" s="206">
        <v>43881</v>
      </c>
      <c r="F16036" s="205">
        <v>413383</v>
      </c>
      <c r="G16036" s="205" t="s">
        <v>284</v>
      </c>
      <c r="H16036" s="207" t="s">
        <v>1027</v>
      </c>
      <c r="I16036" s="207" t="s">
        <v>242</v>
      </c>
      <c r="J16036" s="208">
        <v>-1351.04</v>
      </c>
      <c r="K16036" s="79" t="str">
        <f>IFERROR(IFERROR(VLOOKUP(I16036,'DE-PARA'!B:D,3,0),VLOOKUP(I16036,'DE-PARA'!C:D,2,0)),"NÃO ENCONTRADO")</f>
        <v>Materiais</v>
      </c>
      <c r="L16036" s="56" t="str">
        <f>VLOOKUP(K16036,'Base -Receita-Despesa'!$B:$AS,1,FALSE)</f>
        <v>Materiais</v>
      </c>
    </row>
    <row r="16037" spans="1:12" x14ac:dyDescent="0.3">
      <c r="A16037" s="286" t="str">
        <f t="shared" si="500"/>
        <v>2020</v>
      </c>
      <c r="B16037" s="205" t="s">
        <v>679</v>
      </c>
      <c r="C16037" s="205" t="s">
        <v>680</v>
      </c>
      <c r="D16037" s="72" t="str">
        <f t="shared" si="501"/>
        <v>fev/2020</v>
      </c>
      <c r="E16037" s="206">
        <v>43881</v>
      </c>
      <c r="F16037" s="205">
        <v>413384</v>
      </c>
      <c r="G16037" s="205" t="s">
        <v>284</v>
      </c>
      <c r="H16037" s="207" t="s">
        <v>1027</v>
      </c>
      <c r="I16037" s="207" t="s">
        <v>242</v>
      </c>
      <c r="J16037" s="207">
        <v>-294.77999999999997</v>
      </c>
      <c r="K16037" s="79" t="str">
        <f>IFERROR(IFERROR(VLOOKUP(I16037,'DE-PARA'!B:D,3,0),VLOOKUP(I16037,'DE-PARA'!C:D,2,0)),"NÃO ENCONTRADO")</f>
        <v>Materiais</v>
      </c>
      <c r="L16037" s="56" t="str">
        <f>VLOOKUP(K16037,'Base -Receita-Despesa'!$B:$AS,1,FALSE)</f>
        <v>Materiais</v>
      </c>
    </row>
    <row r="16038" spans="1:12" x14ac:dyDescent="0.3">
      <c r="A16038" s="286" t="str">
        <f t="shared" si="500"/>
        <v>2020</v>
      </c>
      <c r="B16038" s="205" t="s">
        <v>679</v>
      </c>
      <c r="C16038" s="205" t="s">
        <v>680</v>
      </c>
      <c r="D16038" s="72" t="str">
        <f t="shared" si="501"/>
        <v>fev/2020</v>
      </c>
      <c r="E16038" s="206">
        <v>43881</v>
      </c>
      <c r="F16038" s="205">
        <v>413385</v>
      </c>
      <c r="G16038" s="205" t="s">
        <v>284</v>
      </c>
      <c r="H16038" s="207" t="s">
        <v>1027</v>
      </c>
      <c r="I16038" s="207" t="s">
        <v>242</v>
      </c>
      <c r="J16038" s="207">
        <v>-148.4</v>
      </c>
      <c r="K16038" s="79" t="str">
        <f>IFERROR(IFERROR(VLOOKUP(I16038,'DE-PARA'!B:D,3,0),VLOOKUP(I16038,'DE-PARA'!C:D,2,0)),"NÃO ENCONTRADO")</f>
        <v>Materiais</v>
      </c>
      <c r="L16038" s="56" t="str">
        <f>VLOOKUP(K16038,'Base -Receita-Despesa'!$B:$AS,1,FALSE)</f>
        <v>Materiais</v>
      </c>
    </row>
    <row r="16039" spans="1:12" x14ac:dyDescent="0.3">
      <c r="A16039" s="286" t="str">
        <f t="shared" si="500"/>
        <v>2020</v>
      </c>
      <c r="B16039" s="205" t="s">
        <v>679</v>
      </c>
      <c r="C16039" s="205" t="s">
        <v>680</v>
      </c>
      <c r="D16039" s="72" t="str">
        <f t="shared" si="501"/>
        <v>fev/2020</v>
      </c>
      <c r="E16039" s="206">
        <v>43881</v>
      </c>
      <c r="F16039" s="205">
        <v>413386</v>
      </c>
      <c r="G16039" s="205" t="s">
        <v>284</v>
      </c>
      <c r="H16039" s="207" t="s">
        <v>1027</v>
      </c>
      <c r="I16039" s="207" t="s">
        <v>242</v>
      </c>
      <c r="J16039" s="207">
        <v>-288.70999999999998</v>
      </c>
      <c r="K16039" s="79" t="str">
        <f>IFERROR(IFERROR(VLOOKUP(I16039,'DE-PARA'!B:D,3,0),VLOOKUP(I16039,'DE-PARA'!C:D,2,0)),"NÃO ENCONTRADO")</f>
        <v>Materiais</v>
      </c>
      <c r="L16039" s="56" t="str">
        <f>VLOOKUP(K16039,'Base -Receita-Despesa'!$B:$AS,1,FALSE)</f>
        <v>Materiais</v>
      </c>
    </row>
    <row r="16040" spans="1:12" x14ac:dyDescent="0.3">
      <c r="A16040" s="286" t="str">
        <f t="shared" si="500"/>
        <v>2020</v>
      </c>
      <c r="B16040" s="205" t="s">
        <v>679</v>
      </c>
      <c r="C16040" s="205" t="s">
        <v>680</v>
      </c>
      <c r="D16040" s="72" t="str">
        <f t="shared" si="501"/>
        <v>fev/2020</v>
      </c>
      <c r="E16040" s="206">
        <v>43881</v>
      </c>
      <c r="F16040" s="205">
        <v>413387</v>
      </c>
      <c r="G16040" s="205" t="s">
        <v>284</v>
      </c>
      <c r="H16040" s="207" t="s">
        <v>1027</v>
      </c>
      <c r="I16040" s="207" t="s">
        <v>242</v>
      </c>
      <c r="J16040" s="208">
        <v>-1351.04</v>
      </c>
      <c r="K16040" s="79" t="str">
        <f>IFERROR(IFERROR(VLOOKUP(I16040,'DE-PARA'!B:D,3,0),VLOOKUP(I16040,'DE-PARA'!C:D,2,0)),"NÃO ENCONTRADO")</f>
        <v>Materiais</v>
      </c>
      <c r="L16040" s="56" t="str">
        <f>VLOOKUP(K16040,'Base -Receita-Despesa'!$B:$AS,1,FALSE)</f>
        <v>Materiais</v>
      </c>
    </row>
    <row r="16041" spans="1:12" x14ac:dyDescent="0.3">
      <c r="A16041" s="286" t="str">
        <f t="shared" si="500"/>
        <v>2020</v>
      </c>
      <c r="B16041" s="205" t="s">
        <v>679</v>
      </c>
      <c r="C16041" s="205" t="s">
        <v>680</v>
      </c>
      <c r="D16041" s="72" t="str">
        <f t="shared" si="501"/>
        <v>fev/2020</v>
      </c>
      <c r="E16041" s="206">
        <v>43881</v>
      </c>
      <c r="F16041" s="205">
        <v>413388</v>
      </c>
      <c r="G16041" s="205" t="s">
        <v>284</v>
      </c>
      <c r="H16041" s="207" t="s">
        <v>1027</v>
      </c>
      <c r="I16041" s="207" t="s">
        <v>242</v>
      </c>
      <c r="J16041" s="207">
        <v>-176.11</v>
      </c>
      <c r="K16041" s="79" t="str">
        <f>IFERROR(IFERROR(VLOOKUP(I16041,'DE-PARA'!B:D,3,0),VLOOKUP(I16041,'DE-PARA'!C:D,2,0)),"NÃO ENCONTRADO")</f>
        <v>Materiais</v>
      </c>
      <c r="L16041" s="56" t="str">
        <f>VLOOKUP(K16041,'Base -Receita-Despesa'!$B:$AS,1,FALSE)</f>
        <v>Materiais</v>
      </c>
    </row>
    <row r="16042" spans="1:12" x14ac:dyDescent="0.3">
      <c r="A16042" s="286" t="str">
        <f t="shared" si="500"/>
        <v>2020</v>
      </c>
      <c r="B16042" s="205" t="s">
        <v>679</v>
      </c>
      <c r="C16042" s="205" t="s">
        <v>680</v>
      </c>
      <c r="D16042" s="72" t="str">
        <f t="shared" si="501"/>
        <v>fev/2020</v>
      </c>
      <c r="E16042" s="206">
        <v>43881</v>
      </c>
      <c r="F16042" s="205">
        <v>413389</v>
      </c>
      <c r="G16042" s="205" t="s">
        <v>284</v>
      </c>
      <c r="H16042" s="207" t="s">
        <v>1027</v>
      </c>
      <c r="I16042" s="207" t="s">
        <v>242</v>
      </c>
      <c r="J16042" s="207">
        <v>-614.71</v>
      </c>
      <c r="K16042" s="79" t="str">
        <f>IFERROR(IFERROR(VLOOKUP(I16042,'DE-PARA'!B:D,3,0),VLOOKUP(I16042,'DE-PARA'!C:D,2,0)),"NÃO ENCONTRADO")</f>
        <v>Materiais</v>
      </c>
      <c r="L16042" s="56" t="str">
        <f>VLOOKUP(K16042,'Base -Receita-Despesa'!$B:$AS,1,FALSE)</f>
        <v>Materiais</v>
      </c>
    </row>
    <row r="16043" spans="1:12" x14ac:dyDescent="0.3">
      <c r="A16043" s="286" t="str">
        <f t="shared" si="500"/>
        <v>2020</v>
      </c>
      <c r="B16043" s="205" t="s">
        <v>679</v>
      </c>
      <c r="C16043" s="205" t="s">
        <v>680</v>
      </c>
      <c r="D16043" s="72" t="str">
        <f t="shared" si="501"/>
        <v>fev/2020</v>
      </c>
      <c r="E16043" s="206">
        <v>43881</v>
      </c>
      <c r="F16043" s="205">
        <v>413390</v>
      </c>
      <c r="G16043" s="205" t="s">
        <v>284</v>
      </c>
      <c r="H16043" s="207" t="s">
        <v>1027</v>
      </c>
      <c r="I16043" s="207" t="s">
        <v>242</v>
      </c>
      <c r="J16043" s="207">
        <v>-648.11</v>
      </c>
      <c r="K16043" s="79" t="str">
        <f>IFERROR(IFERROR(VLOOKUP(I16043,'DE-PARA'!B:D,3,0),VLOOKUP(I16043,'DE-PARA'!C:D,2,0)),"NÃO ENCONTRADO")</f>
        <v>Materiais</v>
      </c>
      <c r="L16043" s="56" t="str">
        <f>VLOOKUP(K16043,'Base -Receita-Despesa'!$B:$AS,1,FALSE)</f>
        <v>Materiais</v>
      </c>
    </row>
    <row r="16044" spans="1:12" x14ac:dyDescent="0.3">
      <c r="A16044" s="286" t="str">
        <f t="shared" si="500"/>
        <v>2020</v>
      </c>
      <c r="B16044" s="205" t="s">
        <v>679</v>
      </c>
      <c r="C16044" s="205" t="s">
        <v>680</v>
      </c>
      <c r="D16044" s="72" t="str">
        <f t="shared" si="501"/>
        <v>fev/2020</v>
      </c>
      <c r="E16044" s="206">
        <v>43881</v>
      </c>
      <c r="F16044" s="205">
        <v>414459</v>
      </c>
      <c r="G16044" s="205" t="s">
        <v>284</v>
      </c>
      <c r="H16044" s="207" t="s">
        <v>1027</v>
      </c>
      <c r="I16044" s="207" t="s">
        <v>242</v>
      </c>
      <c r="J16044" s="207">
        <v>-326</v>
      </c>
      <c r="K16044" s="79" t="str">
        <f>IFERROR(IFERROR(VLOOKUP(I16044,'DE-PARA'!B:D,3,0),VLOOKUP(I16044,'DE-PARA'!C:D,2,0)),"NÃO ENCONTRADO")</f>
        <v>Materiais</v>
      </c>
      <c r="L16044" s="56" t="str">
        <f>VLOOKUP(K16044,'Base -Receita-Despesa'!$B:$AS,1,FALSE)</f>
        <v>Materiais</v>
      </c>
    </row>
    <row r="16045" spans="1:12" x14ac:dyDescent="0.3">
      <c r="A16045" s="286" t="str">
        <f t="shared" si="500"/>
        <v>2020</v>
      </c>
      <c r="B16045" s="205" t="s">
        <v>679</v>
      </c>
      <c r="C16045" s="205" t="s">
        <v>680</v>
      </c>
      <c r="D16045" s="72" t="str">
        <f t="shared" si="501"/>
        <v>fev/2020</v>
      </c>
      <c r="E16045" s="206">
        <v>43881</v>
      </c>
      <c r="F16045" s="205">
        <v>414464</v>
      </c>
      <c r="G16045" s="205" t="s">
        <v>284</v>
      </c>
      <c r="H16045" s="207" t="s">
        <v>1027</v>
      </c>
      <c r="I16045" s="207" t="s">
        <v>242</v>
      </c>
      <c r="J16045" s="207">
        <v>-213.89</v>
      </c>
      <c r="K16045" s="79" t="str">
        <f>IFERROR(IFERROR(VLOOKUP(I16045,'DE-PARA'!B:D,3,0),VLOOKUP(I16045,'DE-PARA'!C:D,2,0)),"NÃO ENCONTRADO")</f>
        <v>Materiais</v>
      </c>
      <c r="L16045" s="56" t="str">
        <f>VLOOKUP(K16045,'Base -Receita-Despesa'!$B:$AS,1,FALSE)</f>
        <v>Materiais</v>
      </c>
    </row>
    <row r="16046" spans="1:12" x14ac:dyDescent="0.3">
      <c r="A16046" s="286" t="str">
        <f t="shared" si="500"/>
        <v>2020</v>
      </c>
      <c r="B16046" s="205" t="s">
        <v>679</v>
      </c>
      <c r="C16046" s="205" t="s">
        <v>680</v>
      </c>
      <c r="D16046" s="72" t="str">
        <f t="shared" si="501"/>
        <v>fev/2020</v>
      </c>
      <c r="E16046" s="206">
        <v>43881</v>
      </c>
      <c r="F16046" s="205">
        <v>414489</v>
      </c>
      <c r="G16046" s="205" t="s">
        <v>284</v>
      </c>
      <c r="H16046" s="207" t="s">
        <v>1027</v>
      </c>
      <c r="I16046" s="207" t="s">
        <v>242</v>
      </c>
      <c r="J16046" s="207">
        <v>-13</v>
      </c>
      <c r="K16046" s="79" t="str">
        <f>IFERROR(IFERROR(VLOOKUP(I16046,'DE-PARA'!B:D,3,0),VLOOKUP(I16046,'DE-PARA'!C:D,2,0)),"NÃO ENCONTRADO")</f>
        <v>Materiais</v>
      </c>
      <c r="L16046" s="56" t="str">
        <f>VLOOKUP(K16046,'Base -Receita-Despesa'!$B:$AS,1,FALSE)</f>
        <v>Materiais</v>
      </c>
    </row>
    <row r="16047" spans="1:12" x14ac:dyDescent="0.3">
      <c r="A16047" s="286" t="str">
        <f t="shared" si="500"/>
        <v>2020</v>
      </c>
      <c r="B16047" s="205" t="s">
        <v>679</v>
      </c>
      <c r="C16047" s="205" t="s">
        <v>680</v>
      </c>
      <c r="D16047" s="72" t="str">
        <f t="shared" si="501"/>
        <v>fev/2020</v>
      </c>
      <c r="E16047" s="206">
        <v>43881</v>
      </c>
      <c r="F16047" s="205">
        <v>414497</v>
      </c>
      <c r="G16047" s="205" t="s">
        <v>284</v>
      </c>
      <c r="H16047" s="207" t="s">
        <v>1027</v>
      </c>
      <c r="I16047" s="207" t="s">
        <v>242</v>
      </c>
      <c r="J16047" s="207">
        <v>-26</v>
      </c>
      <c r="K16047" s="79" t="str">
        <f>IFERROR(IFERROR(VLOOKUP(I16047,'DE-PARA'!B:D,3,0),VLOOKUP(I16047,'DE-PARA'!C:D,2,0)),"NÃO ENCONTRADO")</f>
        <v>Materiais</v>
      </c>
      <c r="L16047" s="56" t="str">
        <f>VLOOKUP(K16047,'Base -Receita-Despesa'!$B:$AS,1,FALSE)</f>
        <v>Materiais</v>
      </c>
    </row>
    <row r="16048" spans="1:12" x14ac:dyDescent="0.3">
      <c r="A16048" s="286" t="str">
        <f t="shared" si="500"/>
        <v>2020</v>
      </c>
      <c r="B16048" s="205" t="s">
        <v>679</v>
      </c>
      <c r="C16048" s="205" t="s">
        <v>680</v>
      </c>
      <c r="D16048" s="72" t="str">
        <f t="shared" si="501"/>
        <v>fev/2020</v>
      </c>
      <c r="E16048" s="206">
        <v>43881</v>
      </c>
      <c r="F16048" s="205">
        <v>414500</v>
      </c>
      <c r="G16048" s="205" t="s">
        <v>284</v>
      </c>
      <c r="H16048" s="207" t="s">
        <v>1027</v>
      </c>
      <c r="I16048" s="207" t="s">
        <v>242</v>
      </c>
      <c r="J16048" s="207">
        <v>-26</v>
      </c>
      <c r="K16048" s="79" t="str">
        <f>IFERROR(IFERROR(VLOOKUP(I16048,'DE-PARA'!B:D,3,0),VLOOKUP(I16048,'DE-PARA'!C:D,2,0)),"NÃO ENCONTRADO")</f>
        <v>Materiais</v>
      </c>
      <c r="L16048" s="56" t="str">
        <f>VLOOKUP(K16048,'Base -Receita-Despesa'!$B:$AS,1,FALSE)</f>
        <v>Materiais</v>
      </c>
    </row>
    <row r="16049" spans="1:12" x14ac:dyDescent="0.3">
      <c r="A16049" s="286" t="str">
        <f t="shared" si="500"/>
        <v>2020</v>
      </c>
      <c r="B16049" s="205" t="s">
        <v>679</v>
      </c>
      <c r="C16049" s="205" t="s">
        <v>680</v>
      </c>
      <c r="D16049" s="72" t="str">
        <f t="shared" si="501"/>
        <v>fev/2020</v>
      </c>
      <c r="E16049" s="206">
        <v>43881</v>
      </c>
      <c r="F16049" s="205">
        <v>414502</v>
      </c>
      <c r="G16049" s="205" t="s">
        <v>284</v>
      </c>
      <c r="H16049" s="207" t="s">
        <v>1027</v>
      </c>
      <c r="I16049" s="207" t="s">
        <v>242</v>
      </c>
      <c r="J16049" s="207">
        <v>-26</v>
      </c>
      <c r="K16049" s="79" t="str">
        <f>IFERROR(IFERROR(VLOOKUP(I16049,'DE-PARA'!B:D,3,0),VLOOKUP(I16049,'DE-PARA'!C:D,2,0)),"NÃO ENCONTRADO")</f>
        <v>Materiais</v>
      </c>
      <c r="L16049" s="56" t="str">
        <f>VLOOKUP(K16049,'Base -Receita-Despesa'!$B:$AS,1,FALSE)</f>
        <v>Materiais</v>
      </c>
    </row>
    <row r="16050" spans="1:12" x14ac:dyDescent="0.3">
      <c r="A16050" s="286" t="str">
        <f t="shared" si="500"/>
        <v>2020</v>
      </c>
      <c r="B16050" s="205" t="s">
        <v>679</v>
      </c>
      <c r="C16050" s="205" t="s">
        <v>680</v>
      </c>
      <c r="D16050" s="72" t="str">
        <f t="shared" si="501"/>
        <v>fev/2020</v>
      </c>
      <c r="E16050" s="206">
        <v>43881</v>
      </c>
      <c r="F16050" s="205">
        <v>414506</v>
      </c>
      <c r="G16050" s="205" t="s">
        <v>284</v>
      </c>
      <c r="H16050" s="207" t="s">
        <v>1027</v>
      </c>
      <c r="I16050" s="207" t="s">
        <v>242</v>
      </c>
      <c r="J16050" s="207">
        <v>-26</v>
      </c>
      <c r="K16050" s="79" t="str">
        <f>IFERROR(IFERROR(VLOOKUP(I16050,'DE-PARA'!B:D,3,0),VLOOKUP(I16050,'DE-PARA'!C:D,2,0)),"NÃO ENCONTRADO")</f>
        <v>Materiais</v>
      </c>
      <c r="L16050" s="56" t="str">
        <f>VLOOKUP(K16050,'Base -Receita-Despesa'!$B:$AS,1,FALSE)</f>
        <v>Materiais</v>
      </c>
    </row>
    <row r="16051" spans="1:12" x14ac:dyDescent="0.3">
      <c r="A16051" s="286" t="str">
        <f t="shared" si="500"/>
        <v>2020</v>
      </c>
      <c r="B16051" s="205" t="s">
        <v>679</v>
      </c>
      <c r="C16051" s="205" t="s">
        <v>680</v>
      </c>
      <c r="D16051" s="72" t="str">
        <f t="shared" si="501"/>
        <v>fev/2020</v>
      </c>
      <c r="E16051" s="206">
        <v>43881</v>
      </c>
      <c r="F16051" s="205">
        <v>414511</v>
      </c>
      <c r="G16051" s="205" t="s">
        <v>284</v>
      </c>
      <c r="H16051" s="207" t="s">
        <v>1027</v>
      </c>
      <c r="I16051" s="207" t="s">
        <v>242</v>
      </c>
      <c r="J16051" s="207">
        <v>-26</v>
      </c>
      <c r="K16051" s="79" t="str">
        <f>IFERROR(IFERROR(VLOOKUP(I16051,'DE-PARA'!B:D,3,0),VLOOKUP(I16051,'DE-PARA'!C:D,2,0)),"NÃO ENCONTRADO")</f>
        <v>Materiais</v>
      </c>
      <c r="L16051" s="56" t="str">
        <f>VLOOKUP(K16051,'Base -Receita-Despesa'!$B:$AS,1,FALSE)</f>
        <v>Materiais</v>
      </c>
    </row>
    <row r="16052" spans="1:12" x14ac:dyDescent="0.3">
      <c r="A16052" s="286" t="str">
        <f t="shared" si="500"/>
        <v>2020</v>
      </c>
      <c r="B16052" s="205" t="s">
        <v>679</v>
      </c>
      <c r="C16052" s="205" t="s">
        <v>680</v>
      </c>
      <c r="D16052" s="72" t="str">
        <f t="shared" si="501"/>
        <v>fev/2020</v>
      </c>
      <c r="E16052" s="206">
        <v>43881</v>
      </c>
      <c r="F16052" s="205">
        <v>415434</v>
      </c>
      <c r="G16052" s="205" t="s">
        <v>284</v>
      </c>
      <c r="H16052" s="207" t="s">
        <v>1027</v>
      </c>
      <c r="I16052" s="207" t="s">
        <v>242</v>
      </c>
      <c r="J16052" s="207">
        <v>-288.70999999999998</v>
      </c>
      <c r="K16052" s="79" t="str">
        <f>IFERROR(IFERROR(VLOOKUP(I16052,'DE-PARA'!B:D,3,0),VLOOKUP(I16052,'DE-PARA'!C:D,2,0)),"NÃO ENCONTRADO")</f>
        <v>Materiais</v>
      </c>
      <c r="L16052" s="56" t="str">
        <f>VLOOKUP(K16052,'Base -Receita-Despesa'!$B:$AS,1,FALSE)</f>
        <v>Materiais</v>
      </c>
    </row>
    <row r="16053" spans="1:12" x14ac:dyDescent="0.3">
      <c r="A16053" s="286" t="str">
        <f t="shared" si="500"/>
        <v>2020</v>
      </c>
      <c r="B16053" s="205" t="s">
        <v>679</v>
      </c>
      <c r="C16053" s="205" t="s">
        <v>680</v>
      </c>
      <c r="D16053" s="72" t="str">
        <f t="shared" si="501"/>
        <v>fev/2020</v>
      </c>
      <c r="E16053" s="206">
        <v>43881</v>
      </c>
      <c r="F16053" s="205">
        <v>415444</v>
      </c>
      <c r="G16053" s="205" t="s">
        <v>284</v>
      </c>
      <c r="H16053" s="207" t="s">
        <v>1027</v>
      </c>
      <c r="I16053" s="207" t="s">
        <v>242</v>
      </c>
      <c r="J16053" s="207">
        <v>-148.4</v>
      </c>
      <c r="K16053" s="79" t="str">
        <f>IFERROR(IFERROR(VLOOKUP(I16053,'DE-PARA'!B:D,3,0),VLOOKUP(I16053,'DE-PARA'!C:D,2,0)),"NÃO ENCONTRADO")</f>
        <v>Materiais</v>
      </c>
      <c r="L16053" s="56" t="str">
        <f>VLOOKUP(K16053,'Base -Receita-Despesa'!$B:$AS,1,FALSE)</f>
        <v>Materiais</v>
      </c>
    </row>
    <row r="16054" spans="1:12" x14ac:dyDescent="0.3">
      <c r="A16054" s="286" t="str">
        <f t="shared" si="500"/>
        <v>2020</v>
      </c>
      <c r="B16054" s="205" t="s">
        <v>679</v>
      </c>
      <c r="C16054" s="205" t="s">
        <v>680</v>
      </c>
      <c r="D16054" s="72" t="str">
        <f t="shared" si="501"/>
        <v>fev/2020</v>
      </c>
      <c r="E16054" s="206">
        <v>43881</v>
      </c>
      <c r="F16054" s="205">
        <v>415563</v>
      </c>
      <c r="G16054" s="205" t="s">
        <v>284</v>
      </c>
      <c r="H16054" s="207" t="s">
        <v>1027</v>
      </c>
      <c r="I16054" s="207" t="s">
        <v>242</v>
      </c>
      <c r="J16054" s="208">
        <v>-1296.22</v>
      </c>
      <c r="K16054" s="79" t="str">
        <f>IFERROR(IFERROR(VLOOKUP(I16054,'DE-PARA'!B:D,3,0),VLOOKUP(I16054,'DE-PARA'!C:D,2,0)),"NÃO ENCONTRADO")</f>
        <v>Materiais</v>
      </c>
      <c r="L16054" s="56" t="str">
        <f>VLOOKUP(K16054,'Base -Receita-Despesa'!$B:$AS,1,FALSE)</f>
        <v>Materiais</v>
      </c>
    </row>
    <row r="16055" spans="1:12" x14ac:dyDescent="0.3">
      <c r="A16055" s="286" t="str">
        <f t="shared" ref="A16055:A16118" si="502">IF(K16055="NÃO ENCONTRADO",0,RIGHT(D16055,4))</f>
        <v>2020</v>
      </c>
      <c r="B16055" s="205" t="s">
        <v>679</v>
      </c>
      <c r="C16055" s="205" t="s">
        <v>680</v>
      </c>
      <c r="D16055" s="72" t="str">
        <f t="shared" si="501"/>
        <v>fev/2020</v>
      </c>
      <c r="E16055" s="206">
        <v>43881</v>
      </c>
      <c r="F16055" s="205">
        <v>415569</v>
      </c>
      <c r="G16055" s="205" t="s">
        <v>284</v>
      </c>
      <c r="H16055" s="207" t="s">
        <v>1027</v>
      </c>
      <c r="I16055" s="207" t="s">
        <v>242</v>
      </c>
      <c r="J16055" s="207">
        <v>-288.70999999999998</v>
      </c>
      <c r="K16055" s="79" t="str">
        <f>IFERROR(IFERROR(VLOOKUP(I16055,'DE-PARA'!B:D,3,0),VLOOKUP(I16055,'DE-PARA'!C:D,2,0)),"NÃO ENCONTRADO")</f>
        <v>Materiais</v>
      </c>
      <c r="L16055" s="56" t="str">
        <f>VLOOKUP(K16055,'Base -Receita-Despesa'!$B:$AS,1,FALSE)</f>
        <v>Materiais</v>
      </c>
    </row>
    <row r="16056" spans="1:12" x14ac:dyDescent="0.3">
      <c r="A16056" s="286" t="str">
        <f t="shared" si="502"/>
        <v>2020</v>
      </c>
      <c r="B16056" s="205" t="s">
        <v>679</v>
      </c>
      <c r="C16056" s="205" t="s">
        <v>680</v>
      </c>
      <c r="D16056" s="72" t="str">
        <f t="shared" si="501"/>
        <v>fev/2020</v>
      </c>
      <c r="E16056" s="206">
        <v>43881</v>
      </c>
      <c r="F16056" s="205">
        <v>415568</v>
      </c>
      <c r="G16056" s="205" t="s">
        <v>284</v>
      </c>
      <c r="H16056" s="207" t="s">
        <v>1027</v>
      </c>
      <c r="I16056" s="207" t="s">
        <v>242</v>
      </c>
      <c r="J16056" s="207">
        <v>-648.11</v>
      </c>
      <c r="K16056" s="79" t="str">
        <f>IFERROR(IFERROR(VLOOKUP(I16056,'DE-PARA'!B:D,3,0),VLOOKUP(I16056,'DE-PARA'!C:D,2,0)),"NÃO ENCONTRADO")</f>
        <v>Materiais</v>
      </c>
      <c r="L16056" s="56" t="str">
        <f>VLOOKUP(K16056,'Base -Receita-Despesa'!$B:$AS,1,FALSE)</f>
        <v>Materiais</v>
      </c>
    </row>
    <row r="16057" spans="1:12" x14ac:dyDescent="0.3">
      <c r="A16057" s="286" t="str">
        <f t="shared" si="502"/>
        <v>2020</v>
      </c>
      <c r="B16057" s="205" t="s">
        <v>679</v>
      </c>
      <c r="C16057" s="205" t="s">
        <v>680</v>
      </c>
      <c r="D16057" s="72" t="str">
        <f t="shared" si="501"/>
        <v>fev/2020</v>
      </c>
      <c r="E16057" s="206">
        <v>43881</v>
      </c>
      <c r="F16057" s="205">
        <v>415571</v>
      </c>
      <c r="G16057" s="205" t="s">
        <v>284</v>
      </c>
      <c r="H16057" s="207" t="s">
        <v>1027</v>
      </c>
      <c r="I16057" s="207" t="s">
        <v>242</v>
      </c>
      <c r="J16057" s="208">
        <v>-1120</v>
      </c>
      <c r="K16057" s="79" t="str">
        <f>IFERROR(IFERROR(VLOOKUP(I16057,'DE-PARA'!B:D,3,0),VLOOKUP(I16057,'DE-PARA'!C:D,2,0)),"NÃO ENCONTRADO")</f>
        <v>Materiais</v>
      </c>
      <c r="L16057" s="56" t="str">
        <f>VLOOKUP(K16057,'Base -Receita-Despesa'!$B:$AS,1,FALSE)</f>
        <v>Materiais</v>
      </c>
    </row>
    <row r="16058" spans="1:12" x14ac:dyDescent="0.3">
      <c r="A16058" s="286" t="str">
        <f t="shared" si="502"/>
        <v>2020</v>
      </c>
      <c r="B16058" s="205" t="s">
        <v>679</v>
      </c>
      <c r="C16058" s="205" t="s">
        <v>680</v>
      </c>
      <c r="D16058" s="72" t="str">
        <f t="shared" si="501"/>
        <v>fev/2020</v>
      </c>
      <c r="E16058" s="206">
        <v>43881</v>
      </c>
      <c r="F16058" s="205">
        <v>415574</v>
      </c>
      <c r="G16058" s="205" t="s">
        <v>284</v>
      </c>
      <c r="H16058" s="207" t="s">
        <v>1027</v>
      </c>
      <c r="I16058" s="207" t="s">
        <v>242</v>
      </c>
      <c r="J16058" s="207">
        <v>-26</v>
      </c>
      <c r="K16058" s="79" t="str">
        <f>IFERROR(IFERROR(VLOOKUP(I16058,'DE-PARA'!B:D,3,0),VLOOKUP(I16058,'DE-PARA'!C:D,2,0)),"NÃO ENCONTRADO")</f>
        <v>Materiais</v>
      </c>
      <c r="L16058" s="56" t="str">
        <f>VLOOKUP(K16058,'Base -Receita-Despesa'!$B:$AS,1,FALSE)</f>
        <v>Materiais</v>
      </c>
    </row>
    <row r="16059" spans="1:12" x14ac:dyDescent="0.3">
      <c r="A16059" s="286" t="str">
        <f t="shared" si="502"/>
        <v>2020</v>
      </c>
      <c r="B16059" s="205" t="s">
        <v>679</v>
      </c>
      <c r="C16059" s="205" t="s">
        <v>680</v>
      </c>
      <c r="D16059" s="72" t="str">
        <f t="shared" si="501"/>
        <v>fev/2020</v>
      </c>
      <c r="E16059" s="206">
        <v>43881</v>
      </c>
      <c r="F16059" s="205">
        <v>415575</v>
      </c>
      <c r="G16059" s="205" t="s">
        <v>284</v>
      </c>
      <c r="H16059" s="207" t="s">
        <v>1027</v>
      </c>
      <c r="I16059" s="207" t="s">
        <v>242</v>
      </c>
      <c r="J16059" s="207">
        <v>-26</v>
      </c>
      <c r="K16059" s="79" t="str">
        <f>IFERROR(IFERROR(VLOOKUP(I16059,'DE-PARA'!B:D,3,0),VLOOKUP(I16059,'DE-PARA'!C:D,2,0)),"NÃO ENCONTRADO")</f>
        <v>Materiais</v>
      </c>
      <c r="L16059" s="56" t="str">
        <f>VLOOKUP(K16059,'Base -Receita-Despesa'!$B:$AS,1,FALSE)</f>
        <v>Materiais</v>
      </c>
    </row>
    <row r="16060" spans="1:12" x14ac:dyDescent="0.3">
      <c r="A16060" s="286" t="str">
        <f t="shared" si="502"/>
        <v>2020</v>
      </c>
      <c r="B16060" s="205" t="s">
        <v>679</v>
      </c>
      <c r="C16060" s="205" t="s">
        <v>680</v>
      </c>
      <c r="D16060" s="72" t="str">
        <f t="shared" si="501"/>
        <v>fev/2020</v>
      </c>
      <c r="E16060" s="206">
        <v>43881</v>
      </c>
      <c r="F16060" s="205">
        <v>415576</v>
      </c>
      <c r="G16060" s="205" t="s">
        <v>284</v>
      </c>
      <c r="H16060" s="207" t="s">
        <v>1027</v>
      </c>
      <c r="I16060" s="207" t="s">
        <v>242</v>
      </c>
      <c r="J16060" s="207">
        <v>-39</v>
      </c>
      <c r="K16060" s="79" t="str">
        <f>IFERROR(IFERROR(VLOOKUP(I16060,'DE-PARA'!B:D,3,0),VLOOKUP(I16060,'DE-PARA'!C:D,2,0)),"NÃO ENCONTRADO")</f>
        <v>Materiais</v>
      </c>
      <c r="L16060" s="56" t="str">
        <f>VLOOKUP(K16060,'Base -Receita-Despesa'!$B:$AS,1,FALSE)</f>
        <v>Materiais</v>
      </c>
    </row>
    <row r="16061" spans="1:12" x14ac:dyDescent="0.3">
      <c r="A16061" s="286" t="str">
        <f t="shared" si="502"/>
        <v>2020</v>
      </c>
      <c r="B16061" s="205" t="s">
        <v>679</v>
      </c>
      <c r="C16061" s="205" t="s">
        <v>680</v>
      </c>
      <c r="D16061" s="72" t="str">
        <f t="shared" si="501"/>
        <v>fev/2020</v>
      </c>
      <c r="E16061" s="206">
        <v>43881</v>
      </c>
      <c r="F16061" s="205">
        <v>415582</v>
      </c>
      <c r="G16061" s="205" t="s">
        <v>284</v>
      </c>
      <c r="H16061" s="207" t="s">
        <v>1027</v>
      </c>
      <c r="I16061" s="207" t="s">
        <v>242</v>
      </c>
      <c r="J16061" s="207">
        <v>-648.11</v>
      </c>
      <c r="K16061" s="79" t="str">
        <f>IFERROR(IFERROR(VLOOKUP(I16061,'DE-PARA'!B:D,3,0),VLOOKUP(I16061,'DE-PARA'!C:D,2,0)),"NÃO ENCONTRADO")</f>
        <v>Materiais</v>
      </c>
      <c r="L16061" s="56" t="str">
        <f>VLOOKUP(K16061,'Base -Receita-Despesa'!$B:$AS,1,FALSE)</f>
        <v>Materiais</v>
      </c>
    </row>
    <row r="16062" spans="1:12" x14ac:dyDescent="0.3">
      <c r="A16062" s="286" t="str">
        <f t="shared" si="502"/>
        <v>2020</v>
      </c>
      <c r="B16062" s="205" t="s">
        <v>679</v>
      </c>
      <c r="C16062" s="205" t="s">
        <v>680</v>
      </c>
      <c r="D16062" s="72" t="str">
        <f t="shared" si="501"/>
        <v>fev/2020</v>
      </c>
      <c r="E16062" s="206">
        <v>43881</v>
      </c>
      <c r="F16062" s="205">
        <v>415583</v>
      </c>
      <c r="G16062" s="205" t="s">
        <v>284</v>
      </c>
      <c r="H16062" s="207" t="s">
        <v>1027</v>
      </c>
      <c r="I16062" s="207" t="s">
        <v>242</v>
      </c>
      <c r="J16062" s="207">
        <v>-648.11</v>
      </c>
      <c r="K16062" s="79" t="str">
        <f>IFERROR(IFERROR(VLOOKUP(I16062,'DE-PARA'!B:D,3,0),VLOOKUP(I16062,'DE-PARA'!C:D,2,0)),"NÃO ENCONTRADO")</f>
        <v>Materiais</v>
      </c>
      <c r="L16062" s="56" t="str">
        <f>VLOOKUP(K16062,'Base -Receita-Despesa'!$B:$AS,1,FALSE)</f>
        <v>Materiais</v>
      </c>
    </row>
    <row r="16063" spans="1:12" x14ac:dyDescent="0.3">
      <c r="A16063" s="286" t="str">
        <f t="shared" si="502"/>
        <v>2020</v>
      </c>
      <c r="B16063" s="205" t="s">
        <v>679</v>
      </c>
      <c r="C16063" s="205" t="s">
        <v>680</v>
      </c>
      <c r="D16063" s="72" t="str">
        <f t="shared" si="501"/>
        <v>fev/2020</v>
      </c>
      <c r="E16063" s="206">
        <v>43881</v>
      </c>
      <c r="F16063" s="205">
        <v>415585</v>
      </c>
      <c r="G16063" s="205" t="s">
        <v>284</v>
      </c>
      <c r="H16063" s="207" t="s">
        <v>1027</v>
      </c>
      <c r="I16063" s="207" t="s">
        <v>242</v>
      </c>
      <c r="J16063" s="208">
        <v>-1351.04</v>
      </c>
      <c r="K16063" s="79" t="str">
        <f>IFERROR(IFERROR(VLOOKUP(I16063,'DE-PARA'!B:D,3,0),VLOOKUP(I16063,'DE-PARA'!C:D,2,0)),"NÃO ENCONTRADO")</f>
        <v>Materiais</v>
      </c>
      <c r="L16063" s="56" t="str">
        <f>VLOOKUP(K16063,'Base -Receita-Despesa'!$B:$AS,1,FALSE)</f>
        <v>Materiais</v>
      </c>
    </row>
    <row r="16064" spans="1:12" x14ac:dyDescent="0.3">
      <c r="A16064" s="286" t="str">
        <f t="shared" si="502"/>
        <v>2020</v>
      </c>
      <c r="B16064" s="205" t="s">
        <v>679</v>
      </c>
      <c r="C16064" s="205" t="s">
        <v>680</v>
      </c>
      <c r="D16064" s="72" t="str">
        <f t="shared" si="501"/>
        <v>fev/2020</v>
      </c>
      <c r="E16064" s="206">
        <v>43881</v>
      </c>
      <c r="F16064" s="205">
        <v>415587</v>
      </c>
      <c r="G16064" s="205" t="s">
        <v>284</v>
      </c>
      <c r="H16064" s="207" t="s">
        <v>1027</v>
      </c>
      <c r="I16064" s="207" t="s">
        <v>242</v>
      </c>
      <c r="J16064" s="207">
        <v>-275.48</v>
      </c>
      <c r="K16064" s="79" t="str">
        <f>IFERROR(IFERROR(VLOOKUP(I16064,'DE-PARA'!B:D,3,0),VLOOKUP(I16064,'DE-PARA'!C:D,2,0)),"NÃO ENCONTRADO")</f>
        <v>Materiais</v>
      </c>
      <c r="L16064" s="56" t="str">
        <f>VLOOKUP(K16064,'Base -Receita-Despesa'!$B:$AS,1,FALSE)</f>
        <v>Materiais</v>
      </c>
    </row>
    <row r="16065" spans="1:12" x14ac:dyDescent="0.3">
      <c r="A16065" s="286" t="str">
        <f t="shared" si="502"/>
        <v>2020</v>
      </c>
      <c r="B16065" s="205" t="s">
        <v>679</v>
      </c>
      <c r="C16065" s="205" t="s">
        <v>680</v>
      </c>
      <c r="D16065" s="72" t="str">
        <f t="shared" si="501"/>
        <v>fev/2020</v>
      </c>
      <c r="E16065" s="206">
        <v>43881</v>
      </c>
      <c r="F16065" s="205">
        <v>415588</v>
      </c>
      <c r="G16065" s="205" t="s">
        <v>284</v>
      </c>
      <c r="H16065" s="207" t="s">
        <v>1027</v>
      </c>
      <c r="I16065" s="207" t="s">
        <v>242</v>
      </c>
      <c r="J16065" s="208">
        <v>-1351.04</v>
      </c>
      <c r="K16065" s="79" t="str">
        <f>IFERROR(IFERROR(VLOOKUP(I16065,'DE-PARA'!B:D,3,0),VLOOKUP(I16065,'DE-PARA'!C:D,2,0)),"NÃO ENCONTRADO")</f>
        <v>Materiais</v>
      </c>
      <c r="L16065" s="56" t="str">
        <f>VLOOKUP(K16065,'Base -Receita-Despesa'!$B:$AS,1,FALSE)</f>
        <v>Materiais</v>
      </c>
    </row>
    <row r="16066" spans="1:12" x14ac:dyDescent="0.3">
      <c r="A16066" s="286" t="str">
        <f t="shared" si="502"/>
        <v>2020</v>
      </c>
      <c r="B16066" s="205" t="s">
        <v>679</v>
      </c>
      <c r="C16066" s="205" t="s">
        <v>680</v>
      </c>
      <c r="D16066" s="72" t="str">
        <f t="shared" si="501"/>
        <v>fev/2020</v>
      </c>
      <c r="E16066" s="206">
        <v>43881</v>
      </c>
      <c r="F16066" s="205">
        <v>415561</v>
      </c>
      <c r="G16066" s="205" t="s">
        <v>284</v>
      </c>
      <c r="H16066" s="207" t="s">
        <v>1027</v>
      </c>
      <c r="I16066" s="207" t="s">
        <v>242</v>
      </c>
      <c r="J16066" s="207">
        <v>-148.4</v>
      </c>
      <c r="K16066" s="79" t="str">
        <f>IFERROR(IFERROR(VLOOKUP(I16066,'DE-PARA'!B:D,3,0),VLOOKUP(I16066,'DE-PARA'!C:D,2,0)),"NÃO ENCONTRADO")</f>
        <v>Materiais</v>
      </c>
      <c r="L16066" s="56" t="str">
        <f>VLOOKUP(K16066,'Base -Receita-Despesa'!$B:$AS,1,FALSE)</f>
        <v>Materiais</v>
      </c>
    </row>
    <row r="16067" spans="1:12" x14ac:dyDescent="0.3">
      <c r="A16067" s="286" t="str">
        <f t="shared" si="502"/>
        <v>2020</v>
      </c>
      <c r="B16067" s="205" t="s">
        <v>679</v>
      </c>
      <c r="C16067" s="205" t="s">
        <v>680</v>
      </c>
      <c r="D16067" s="72" t="str">
        <f t="shared" si="501"/>
        <v>fev/2020</v>
      </c>
      <c r="E16067" s="206">
        <v>43881</v>
      </c>
      <c r="F16067" s="205">
        <v>415590</v>
      </c>
      <c r="G16067" s="205" t="s">
        <v>284</v>
      </c>
      <c r="H16067" s="207" t="s">
        <v>1027</v>
      </c>
      <c r="I16067" s="207" t="s">
        <v>242</v>
      </c>
      <c r="J16067" s="207">
        <v>-326</v>
      </c>
      <c r="K16067" s="79" t="str">
        <f>IFERROR(IFERROR(VLOOKUP(I16067,'DE-PARA'!B:D,3,0),VLOOKUP(I16067,'DE-PARA'!C:D,2,0)),"NÃO ENCONTRADO")</f>
        <v>Materiais</v>
      </c>
      <c r="L16067" s="56" t="str">
        <f>VLOOKUP(K16067,'Base -Receita-Despesa'!$B:$AS,1,FALSE)</f>
        <v>Materiais</v>
      </c>
    </row>
    <row r="16068" spans="1:12" x14ac:dyDescent="0.3">
      <c r="A16068" s="286" t="str">
        <f t="shared" si="502"/>
        <v>2020</v>
      </c>
      <c r="B16068" s="205" t="s">
        <v>679</v>
      </c>
      <c r="C16068" s="205" t="s">
        <v>680</v>
      </c>
      <c r="D16068" s="72" t="str">
        <f t="shared" ref="D16068:D16131" si="503">TEXT(E16068,"mmm/aaaa")</f>
        <v>fev/2020</v>
      </c>
      <c r="E16068" s="206">
        <v>43881</v>
      </c>
      <c r="F16068" s="205">
        <v>415600</v>
      </c>
      <c r="G16068" s="205" t="s">
        <v>284</v>
      </c>
      <c r="H16068" s="207" t="s">
        <v>1027</v>
      </c>
      <c r="I16068" s="207" t="s">
        <v>242</v>
      </c>
      <c r="J16068" s="208">
        <v>-1351.04</v>
      </c>
      <c r="K16068" s="79" t="str">
        <f>IFERROR(IFERROR(VLOOKUP(I16068,'DE-PARA'!B:D,3,0),VLOOKUP(I16068,'DE-PARA'!C:D,2,0)),"NÃO ENCONTRADO")</f>
        <v>Materiais</v>
      </c>
      <c r="L16068" s="56" t="str">
        <f>VLOOKUP(K16068,'Base -Receita-Despesa'!$B:$AS,1,FALSE)</f>
        <v>Materiais</v>
      </c>
    </row>
    <row r="16069" spans="1:12" x14ac:dyDescent="0.3">
      <c r="A16069" s="286" t="str">
        <f t="shared" si="502"/>
        <v>2020</v>
      </c>
      <c r="B16069" s="205" t="s">
        <v>679</v>
      </c>
      <c r="C16069" s="205" t="s">
        <v>680</v>
      </c>
      <c r="D16069" s="72" t="str">
        <f t="shared" si="503"/>
        <v>fev/2020</v>
      </c>
      <c r="E16069" s="206">
        <v>43881</v>
      </c>
      <c r="F16069" s="205">
        <v>415609</v>
      </c>
      <c r="G16069" s="205" t="s">
        <v>284</v>
      </c>
      <c r="H16069" s="207" t="s">
        <v>1027</v>
      </c>
      <c r="I16069" s="207" t="s">
        <v>242</v>
      </c>
      <c r="J16069" s="207">
        <v>-205.84</v>
      </c>
      <c r="K16069" s="79" t="str">
        <f>IFERROR(IFERROR(VLOOKUP(I16069,'DE-PARA'!B:D,3,0),VLOOKUP(I16069,'DE-PARA'!C:D,2,0)),"NÃO ENCONTRADO")</f>
        <v>Materiais</v>
      </c>
      <c r="L16069" s="56" t="str">
        <f>VLOOKUP(K16069,'Base -Receita-Despesa'!$B:$AS,1,FALSE)</f>
        <v>Materiais</v>
      </c>
    </row>
    <row r="16070" spans="1:12" x14ac:dyDescent="0.3">
      <c r="A16070" s="286" t="str">
        <f t="shared" si="502"/>
        <v>2020</v>
      </c>
      <c r="B16070" s="205" t="s">
        <v>679</v>
      </c>
      <c r="C16070" s="205" t="s">
        <v>680</v>
      </c>
      <c r="D16070" s="72" t="str">
        <f t="shared" si="503"/>
        <v>fev/2020</v>
      </c>
      <c r="E16070" s="206">
        <v>43881</v>
      </c>
      <c r="F16070" s="205">
        <v>415613</v>
      </c>
      <c r="G16070" s="205" t="s">
        <v>284</v>
      </c>
      <c r="H16070" s="207" t="s">
        <v>1027</v>
      </c>
      <c r="I16070" s="207" t="s">
        <v>242</v>
      </c>
      <c r="J16070" s="207">
        <v>-648.11</v>
      </c>
      <c r="K16070" s="79" t="str">
        <f>IFERROR(IFERROR(VLOOKUP(I16070,'DE-PARA'!B:D,3,0),VLOOKUP(I16070,'DE-PARA'!C:D,2,0)),"NÃO ENCONTRADO")</f>
        <v>Materiais</v>
      </c>
      <c r="L16070" s="56" t="str">
        <f>VLOOKUP(K16070,'Base -Receita-Despesa'!$B:$AS,1,FALSE)</f>
        <v>Materiais</v>
      </c>
    </row>
    <row r="16071" spans="1:12" x14ac:dyDescent="0.3">
      <c r="A16071" s="286" t="str">
        <f t="shared" si="502"/>
        <v>2020</v>
      </c>
      <c r="B16071" s="205" t="s">
        <v>679</v>
      </c>
      <c r="C16071" s="205" t="s">
        <v>680</v>
      </c>
      <c r="D16071" s="72" t="str">
        <f t="shared" si="503"/>
        <v>fev/2020</v>
      </c>
      <c r="E16071" s="206">
        <v>43881</v>
      </c>
      <c r="F16071" s="205">
        <v>415636</v>
      </c>
      <c r="G16071" s="205" t="s">
        <v>284</v>
      </c>
      <c r="H16071" s="207" t="s">
        <v>1027</v>
      </c>
      <c r="I16071" s="207" t="s">
        <v>242</v>
      </c>
      <c r="J16071" s="208">
        <v>-1120</v>
      </c>
      <c r="K16071" s="79" t="str">
        <f>IFERROR(IFERROR(VLOOKUP(I16071,'DE-PARA'!B:D,3,0),VLOOKUP(I16071,'DE-PARA'!C:D,2,0)),"NÃO ENCONTRADO")</f>
        <v>Materiais</v>
      </c>
      <c r="L16071" s="56" t="str">
        <f>VLOOKUP(K16071,'Base -Receita-Despesa'!$B:$AS,1,FALSE)</f>
        <v>Materiais</v>
      </c>
    </row>
    <row r="16072" spans="1:12" x14ac:dyDescent="0.3">
      <c r="A16072" s="286" t="str">
        <f t="shared" si="502"/>
        <v>2020</v>
      </c>
      <c r="B16072" s="205" t="s">
        <v>679</v>
      </c>
      <c r="C16072" s="205" t="s">
        <v>680</v>
      </c>
      <c r="D16072" s="72" t="str">
        <f t="shared" si="503"/>
        <v>fev/2020</v>
      </c>
      <c r="E16072" s="206">
        <v>43881</v>
      </c>
      <c r="F16072" s="205">
        <v>415642</v>
      </c>
      <c r="G16072" s="205" t="s">
        <v>284</v>
      </c>
      <c r="H16072" s="207" t="s">
        <v>1027</v>
      </c>
      <c r="I16072" s="207" t="s">
        <v>242</v>
      </c>
      <c r="J16072" s="208">
        <v>-1096.3900000000001</v>
      </c>
      <c r="K16072" s="79" t="str">
        <f>IFERROR(IFERROR(VLOOKUP(I16072,'DE-PARA'!B:D,3,0),VLOOKUP(I16072,'DE-PARA'!C:D,2,0)),"NÃO ENCONTRADO")</f>
        <v>Materiais</v>
      </c>
      <c r="L16072" s="56" t="str">
        <f>VLOOKUP(K16072,'Base -Receita-Despesa'!$B:$AS,1,FALSE)</f>
        <v>Materiais</v>
      </c>
    </row>
    <row r="16073" spans="1:12" x14ac:dyDescent="0.3">
      <c r="A16073" s="286" t="str">
        <f t="shared" si="502"/>
        <v>2020</v>
      </c>
      <c r="B16073" s="205" t="s">
        <v>679</v>
      </c>
      <c r="C16073" s="205" t="s">
        <v>680</v>
      </c>
      <c r="D16073" s="72" t="str">
        <f t="shared" si="503"/>
        <v>fev/2020</v>
      </c>
      <c r="E16073" s="206">
        <v>43881</v>
      </c>
      <c r="F16073" s="205">
        <v>415644</v>
      </c>
      <c r="G16073" s="205" t="s">
        <v>284</v>
      </c>
      <c r="H16073" s="207" t="s">
        <v>1027</v>
      </c>
      <c r="I16073" s="207" t="s">
        <v>242</v>
      </c>
      <c r="J16073" s="208">
        <v>-1096.3900000000001</v>
      </c>
      <c r="K16073" s="79" t="str">
        <f>IFERROR(IFERROR(VLOOKUP(I16073,'DE-PARA'!B:D,3,0),VLOOKUP(I16073,'DE-PARA'!C:D,2,0)),"NÃO ENCONTRADO")</f>
        <v>Materiais</v>
      </c>
      <c r="L16073" s="56" t="str">
        <f>VLOOKUP(K16073,'Base -Receita-Despesa'!$B:$AS,1,FALSE)</f>
        <v>Materiais</v>
      </c>
    </row>
    <row r="16074" spans="1:12" x14ac:dyDescent="0.3">
      <c r="A16074" s="286" t="str">
        <f t="shared" si="502"/>
        <v>2020</v>
      </c>
      <c r="B16074" s="205" t="s">
        <v>679</v>
      </c>
      <c r="C16074" s="205" t="s">
        <v>680</v>
      </c>
      <c r="D16074" s="72" t="str">
        <f t="shared" si="503"/>
        <v>fev/2020</v>
      </c>
      <c r="E16074" s="206">
        <v>43881</v>
      </c>
      <c r="F16074" s="205">
        <v>415592</v>
      </c>
      <c r="G16074" s="205" t="s">
        <v>284</v>
      </c>
      <c r="H16074" s="207" t="s">
        <v>1027</v>
      </c>
      <c r="I16074" s="207" t="s">
        <v>242</v>
      </c>
      <c r="J16074" s="207">
        <v>-936.58</v>
      </c>
      <c r="K16074" s="79" t="str">
        <f>IFERROR(IFERROR(VLOOKUP(I16074,'DE-PARA'!B:D,3,0),VLOOKUP(I16074,'DE-PARA'!C:D,2,0)),"NÃO ENCONTRADO")</f>
        <v>Materiais</v>
      </c>
      <c r="L16074" s="56" t="str">
        <f>VLOOKUP(K16074,'Base -Receita-Despesa'!$B:$AS,1,FALSE)</f>
        <v>Materiais</v>
      </c>
    </row>
    <row r="16075" spans="1:12" x14ac:dyDescent="0.3">
      <c r="A16075" s="286" t="str">
        <f t="shared" si="502"/>
        <v>2020</v>
      </c>
      <c r="B16075" s="205" t="s">
        <v>679</v>
      </c>
      <c r="C16075" s="205" t="s">
        <v>680</v>
      </c>
      <c r="D16075" s="72" t="str">
        <f t="shared" si="503"/>
        <v>fev/2020</v>
      </c>
      <c r="E16075" s="206">
        <v>43881</v>
      </c>
      <c r="F16075" s="205">
        <v>415601</v>
      </c>
      <c r="G16075" s="205" t="s">
        <v>284</v>
      </c>
      <c r="H16075" s="207" t="s">
        <v>1027</v>
      </c>
      <c r="I16075" s="207" t="s">
        <v>242</v>
      </c>
      <c r="J16075" s="207">
        <v>-648.11</v>
      </c>
      <c r="K16075" s="79" t="str">
        <f>IFERROR(IFERROR(VLOOKUP(I16075,'DE-PARA'!B:D,3,0),VLOOKUP(I16075,'DE-PARA'!C:D,2,0)),"NÃO ENCONTRADO")</f>
        <v>Materiais</v>
      </c>
      <c r="L16075" s="56" t="str">
        <f>VLOOKUP(K16075,'Base -Receita-Despesa'!$B:$AS,1,FALSE)</f>
        <v>Materiais</v>
      </c>
    </row>
    <row r="16076" spans="1:12" x14ac:dyDescent="0.3">
      <c r="A16076" s="286" t="str">
        <f t="shared" si="502"/>
        <v>2020</v>
      </c>
      <c r="B16076" s="205" t="s">
        <v>679</v>
      </c>
      <c r="C16076" s="205" t="s">
        <v>680</v>
      </c>
      <c r="D16076" s="72" t="str">
        <f t="shared" si="503"/>
        <v>fev/2020</v>
      </c>
      <c r="E16076" s="206">
        <v>43881</v>
      </c>
      <c r="F16076" s="205">
        <v>415595</v>
      </c>
      <c r="G16076" s="205" t="s">
        <v>284</v>
      </c>
      <c r="H16076" s="207" t="s">
        <v>1027</v>
      </c>
      <c r="I16076" s="207" t="s">
        <v>242</v>
      </c>
      <c r="J16076" s="207">
        <v>-648.11</v>
      </c>
      <c r="K16076" s="79" t="str">
        <f>IFERROR(IFERROR(VLOOKUP(I16076,'DE-PARA'!B:D,3,0),VLOOKUP(I16076,'DE-PARA'!C:D,2,0)),"NÃO ENCONTRADO")</f>
        <v>Materiais</v>
      </c>
      <c r="L16076" s="56" t="str">
        <f>VLOOKUP(K16076,'Base -Receita-Despesa'!$B:$AS,1,FALSE)</f>
        <v>Materiais</v>
      </c>
    </row>
    <row r="16077" spans="1:12" x14ac:dyDescent="0.3">
      <c r="A16077" s="286" t="str">
        <f t="shared" si="502"/>
        <v>2020</v>
      </c>
      <c r="B16077" s="205" t="s">
        <v>679</v>
      </c>
      <c r="C16077" s="205" t="s">
        <v>680</v>
      </c>
      <c r="D16077" s="72" t="str">
        <f t="shared" si="503"/>
        <v>fev/2020</v>
      </c>
      <c r="E16077" s="206">
        <v>43881</v>
      </c>
      <c r="F16077" s="205">
        <v>415596</v>
      </c>
      <c r="G16077" s="205" t="s">
        <v>284</v>
      </c>
      <c r="H16077" s="207" t="s">
        <v>1027</v>
      </c>
      <c r="I16077" s="207" t="s">
        <v>242</v>
      </c>
      <c r="J16077" s="208">
        <v>-1351.04</v>
      </c>
      <c r="K16077" s="79" t="str">
        <f>IFERROR(IFERROR(VLOOKUP(I16077,'DE-PARA'!B:D,3,0),VLOOKUP(I16077,'DE-PARA'!C:D,2,0)),"NÃO ENCONTRADO")</f>
        <v>Materiais</v>
      </c>
      <c r="L16077" s="56" t="str">
        <f>VLOOKUP(K16077,'Base -Receita-Despesa'!$B:$AS,1,FALSE)</f>
        <v>Materiais</v>
      </c>
    </row>
    <row r="16078" spans="1:12" x14ac:dyDescent="0.3">
      <c r="A16078" s="286" t="str">
        <f t="shared" si="502"/>
        <v>2020</v>
      </c>
      <c r="B16078" s="205" t="s">
        <v>679</v>
      </c>
      <c r="C16078" s="205" t="s">
        <v>680</v>
      </c>
      <c r="D16078" s="72" t="str">
        <f t="shared" si="503"/>
        <v>fev/2020</v>
      </c>
      <c r="E16078" s="206">
        <v>43881</v>
      </c>
      <c r="F16078" s="205">
        <v>415598</v>
      </c>
      <c r="G16078" s="205" t="s">
        <v>284</v>
      </c>
      <c r="H16078" s="207" t="s">
        <v>1027</v>
      </c>
      <c r="I16078" s="229" t="s">
        <v>242</v>
      </c>
      <c r="J16078" s="208">
        <v>-1351.04</v>
      </c>
      <c r="K16078" s="79" t="str">
        <f>IFERROR(IFERROR(VLOOKUP(I16078,'DE-PARA'!B:D,3,0),VLOOKUP(I16078,'DE-PARA'!C:D,2,0)),"NÃO ENCONTRADO")</f>
        <v>Materiais</v>
      </c>
      <c r="L16078" s="56" t="str">
        <f>VLOOKUP(K16078,'Base -Receita-Despesa'!$B:$AS,1,FALSE)</f>
        <v>Materiais</v>
      </c>
    </row>
    <row r="16079" spans="1:12" x14ac:dyDescent="0.3">
      <c r="A16079" s="286" t="str">
        <f t="shared" si="502"/>
        <v>2020</v>
      </c>
      <c r="B16079" s="205" t="s">
        <v>679</v>
      </c>
      <c r="C16079" s="205" t="s">
        <v>680</v>
      </c>
      <c r="D16079" s="72" t="str">
        <f t="shared" si="503"/>
        <v>fev/2020</v>
      </c>
      <c r="E16079" s="206">
        <v>43881</v>
      </c>
      <c r="F16079" s="205">
        <v>415599</v>
      </c>
      <c r="G16079" s="205" t="s">
        <v>284</v>
      </c>
      <c r="H16079" s="207" t="s">
        <v>1027</v>
      </c>
      <c r="I16079" s="207" t="s">
        <v>242</v>
      </c>
      <c r="J16079" s="208">
        <v>-1351.04</v>
      </c>
      <c r="K16079" s="79" t="str">
        <f>IFERROR(IFERROR(VLOOKUP(I16079,'DE-PARA'!B:D,3,0),VLOOKUP(I16079,'DE-PARA'!C:D,2,0)),"NÃO ENCONTRADO")</f>
        <v>Materiais</v>
      </c>
      <c r="L16079" s="56" t="str">
        <f>VLOOKUP(K16079,'Base -Receita-Despesa'!$B:$AS,1,FALSE)</f>
        <v>Materiais</v>
      </c>
    </row>
    <row r="16080" spans="1:12" x14ac:dyDescent="0.3">
      <c r="A16080" s="286" t="str">
        <f t="shared" si="502"/>
        <v>2020</v>
      </c>
      <c r="B16080" s="205" t="s">
        <v>679</v>
      </c>
      <c r="C16080" s="205" t="s">
        <v>680</v>
      </c>
      <c r="D16080" s="72" t="str">
        <f t="shared" si="503"/>
        <v>fev/2020</v>
      </c>
      <c r="E16080" s="206">
        <v>43881</v>
      </c>
      <c r="F16080" s="205">
        <v>415621</v>
      </c>
      <c r="G16080" s="205" t="s">
        <v>284</v>
      </c>
      <c r="H16080" s="207" t="s">
        <v>1027</v>
      </c>
      <c r="I16080" s="207" t="s">
        <v>242</v>
      </c>
      <c r="J16080" s="207">
        <v>-648.11</v>
      </c>
      <c r="K16080" s="79" t="str">
        <f>IFERROR(IFERROR(VLOOKUP(I16080,'DE-PARA'!B:D,3,0),VLOOKUP(I16080,'DE-PARA'!C:D,2,0)),"NÃO ENCONTRADO")</f>
        <v>Materiais</v>
      </c>
      <c r="L16080" s="56" t="str">
        <f>VLOOKUP(K16080,'Base -Receita-Despesa'!$B:$AS,1,FALSE)</f>
        <v>Materiais</v>
      </c>
    </row>
    <row r="16081" spans="1:12" x14ac:dyDescent="0.3">
      <c r="A16081" s="286" t="str">
        <f t="shared" si="502"/>
        <v>2020</v>
      </c>
      <c r="B16081" s="205" t="s">
        <v>679</v>
      </c>
      <c r="C16081" s="205" t="s">
        <v>680</v>
      </c>
      <c r="D16081" s="72" t="str">
        <f t="shared" si="503"/>
        <v>fev/2020</v>
      </c>
      <c r="E16081" s="206">
        <v>43881</v>
      </c>
      <c r="F16081" s="205">
        <v>415624</v>
      </c>
      <c r="G16081" s="205" t="s">
        <v>284</v>
      </c>
      <c r="H16081" s="207" t="s">
        <v>1027</v>
      </c>
      <c r="I16081" s="207" t="s">
        <v>242</v>
      </c>
      <c r="J16081" s="207">
        <v>-288.70999999999998</v>
      </c>
      <c r="K16081" s="79" t="str">
        <f>IFERROR(IFERROR(VLOOKUP(I16081,'DE-PARA'!B:D,3,0),VLOOKUP(I16081,'DE-PARA'!C:D,2,0)),"NÃO ENCONTRADO")</f>
        <v>Materiais</v>
      </c>
      <c r="L16081" s="56" t="str">
        <f>VLOOKUP(K16081,'Base -Receita-Despesa'!$B:$AS,1,FALSE)</f>
        <v>Materiais</v>
      </c>
    </row>
    <row r="16082" spans="1:12" x14ac:dyDescent="0.3">
      <c r="A16082" s="286" t="str">
        <f t="shared" si="502"/>
        <v>2020</v>
      </c>
      <c r="B16082" s="205" t="s">
        <v>679</v>
      </c>
      <c r="C16082" s="205" t="s">
        <v>680</v>
      </c>
      <c r="D16082" s="72" t="str">
        <f t="shared" si="503"/>
        <v>fev/2020</v>
      </c>
      <c r="E16082" s="206">
        <v>43881</v>
      </c>
      <c r="F16082" s="205">
        <v>415634</v>
      </c>
      <c r="G16082" s="205" t="s">
        <v>284</v>
      </c>
      <c r="H16082" s="207" t="s">
        <v>1027</v>
      </c>
      <c r="I16082" s="207" t="s">
        <v>242</v>
      </c>
      <c r="J16082" s="207">
        <v>-614.71</v>
      </c>
      <c r="K16082" s="79" t="str">
        <f>IFERROR(IFERROR(VLOOKUP(I16082,'DE-PARA'!B:D,3,0),VLOOKUP(I16082,'DE-PARA'!C:D,2,0)),"NÃO ENCONTRADO")</f>
        <v>Materiais</v>
      </c>
      <c r="L16082" s="56" t="str">
        <f>VLOOKUP(K16082,'Base -Receita-Despesa'!$B:$AS,1,FALSE)</f>
        <v>Materiais</v>
      </c>
    </row>
    <row r="16083" spans="1:12" x14ac:dyDescent="0.3">
      <c r="A16083" s="286" t="str">
        <f t="shared" si="502"/>
        <v>2020</v>
      </c>
      <c r="B16083" s="205" t="s">
        <v>679</v>
      </c>
      <c r="C16083" s="205" t="s">
        <v>680</v>
      </c>
      <c r="D16083" s="72" t="str">
        <f t="shared" si="503"/>
        <v>fev/2020</v>
      </c>
      <c r="E16083" s="206">
        <v>43881</v>
      </c>
      <c r="F16083" s="205">
        <v>415639</v>
      </c>
      <c r="G16083" s="205" t="s">
        <v>284</v>
      </c>
      <c r="H16083" s="207" t="s">
        <v>1027</v>
      </c>
      <c r="I16083" s="207" t="s">
        <v>242</v>
      </c>
      <c r="J16083" s="208">
        <v>-1096.3900000000001</v>
      </c>
      <c r="K16083" s="79" t="str">
        <f>IFERROR(IFERROR(VLOOKUP(I16083,'DE-PARA'!B:D,3,0),VLOOKUP(I16083,'DE-PARA'!C:D,2,0)),"NÃO ENCONTRADO")</f>
        <v>Materiais</v>
      </c>
      <c r="L16083" s="56" t="str">
        <f>VLOOKUP(K16083,'Base -Receita-Despesa'!$B:$AS,1,FALSE)</f>
        <v>Materiais</v>
      </c>
    </row>
    <row r="16084" spans="1:12" x14ac:dyDescent="0.3">
      <c r="A16084" s="286" t="str">
        <f t="shared" si="502"/>
        <v>2020</v>
      </c>
      <c r="B16084" s="205" t="s">
        <v>679</v>
      </c>
      <c r="C16084" s="205" t="s">
        <v>680</v>
      </c>
      <c r="D16084" s="72" t="str">
        <f t="shared" si="503"/>
        <v>fev/2020</v>
      </c>
      <c r="E16084" s="206">
        <v>43881</v>
      </c>
      <c r="F16084" s="205">
        <v>415651</v>
      </c>
      <c r="G16084" s="205" t="s">
        <v>284</v>
      </c>
      <c r="H16084" s="207" t="s">
        <v>1027</v>
      </c>
      <c r="I16084" s="207" t="s">
        <v>242</v>
      </c>
      <c r="J16084" s="207">
        <v>-648.11</v>
      </c>
      <c r="K16084" s="79" t="str">
        <f>IFERROR(IFERROR(VLOOKUP(I16084,'DE-PARA'!B:D,3,0),VLOOKUP(I16084,'DE-PARA'!C:D,2,0)),"NÃO ENCONTRADO")</f>
        <v>Materiais</v>
      </c>
      <c r="L16084" s="56" t="str">
        <f>VLOOKUP(K16084,'Base -Receita-Despesa'!$B:$AS,1,FALSE)</f>
        <v>Materiais</v>
      </c>
    </row>
    <row r="16085" spans="1:12" x14ac:dyDescent="0.3">
      <c r="A16085" s="286" t="str">
        <f t="shared" si="502"/>
        <v>2020</v>
      </c>
      <c r="B16085" s="205" t="s">
        <v>679</v>
      </c>
      <c r="C16085" s="205" t="s">
        <v>680</v>
      </c>
      <c r="D16085" s="72" t="str">
        <f t="shared" si="503"/>
        <v>fev/2020</v>
      </c>
      <c r="E16085" s="206">
        <v>43881</v>
      </c>
      <c r="F16085" s="205">
        <v>415654</v>
      </c>
      <c r="G16085" s="205" t="s">
        <v>284</v>
      </c>
      <c r="H16085" s="207" t="s">
        <v>1027</v>
      </c>
      <c r="I16085" s="207" t="s">
        <v>242</v>
      </c>
      <c r="J16085" s="207">
        <v>-648.11</v>
      </c>
      <c r="K16085" s="79" t="str">
        <f>IFERROR(IFERROR(VLOOKUP(I16085,'DE-PARA'!B:D,3,0),VLOOKUP(I16085,'DE-PARA'!C:D,2,0)),"NÃO ENCONTRADO")</f>
        <v>Materiais</v>
      </c>
      <c r="L16085" s="56" t="str">
        <f>VLOOKUP(K16085,'Base -Receita-Despesa'!$B:$AS,1,FALSE)</f>
        <v>Materiais</v>
      </c>
    </row>
    <row r="16086" spans="1:12" x14ac:dyDescent="0.3">
      <c r="A16086" s="286" t="str">
        <f t="shared" si="502"/>
        <v>2020</v>
      </c>
      <c r="B16086" s="205" t="s">
        <v>679</v>
      </c>
      <c r="C16086" s="205" t="s">
        <v>680</v>
      </c>
      <c r="D16086" s="72" t="str">
        <f t="shared" si="503"/>
        <v>fev/2020</v>
      </c>
      <c r="E16086" s="206">
        <v>43881</v>
      </c>
      <c r="F16086" s="205">
        <v>415658</v>
      </c>
      <c r="G16086" s="205" t="s">
        <v>284</v>
      </c>
      <c r="H16086" s="207" t="s">
        <v>1027</v>
      </c>
      <c r="I16086" s="207" t="s">
        <v>242</v>
      </c>
      <c r="J16086" s="207">
        <v>-648.11</v>
      </c>
      <c r="K16086" s="79" t="str">
        <f>IFERROR(IFERROR(VLOOKUP(I16086,'DE-PARA'!B:D,3,0),VLOOKUP(I16086,'DE-PARA'!C:D,2,0)),"NÃO ENCONTRADO")</f>
        <v>Materiais</v>
      </c>
      <c r="L16086" s="56" t="str">
        <f>VLOOKUP(K16086,'Base -Receita-Despesa'!$B:$AS,1,FALSE)</f>
        <v>Materiais</v>
      </c>
    </row>
    <row r="16087" spans="1:12" x14ac:dyDescent="0.3">
      <c r="A16087" s="286" t="str">
        <f t="shared" si="502"/>
        <v>2020</v>
      </c>
      <c r="B16087" s="205" t="s">
        <v>679</v>
      </c>
      <c r="C16087" s="205" t="s">
        <v>680</v>
      </c>
      <c r="D16087" s="72" t="str">
        <f t="shared" si="503"/>
        <v>fev/2020</v>
      </c>
      <c r="E16087" s="206">
        <v>43881</v>
      </c>
      <c r="F16087" s="205">
        <v>415672</v>
      </c>
      <c r="G16087" s="205" t="s">
        <v>284</v>
      </c>
      <c r="H16087" s="207" t="s">
        <v>1027</v>
      </c>
      <c r="I16087" s="207" t="s">
        <v>242</v>
      </c>
      <c r="J16087" s="207">
        <v>-648.11</v>
      </c>
      <c r="K16087" s="79" t="str">
        <f>IFERROR(IFERROR(VLOOKUP(I16087,'DE-PARA'!B:D,3,0),VLOOKUP(I16087,'DE-PARA'!C:D,2,0)),"NÃO ENCONTRADO")</f>
        <v>Materiais</v>
      </c>
      <c r="L16087" s="56" t="str">
        <f>VLOOKUP(K16087,'Base -Receita-Despesa'!$B:$AS,1,FALSE)</f>
        <v>Materiais</v>
      </c>
    </row>
    <row r="16088" spans="1:12" x14ac:dyDescent="0.3">
      <c r="A16088" s="286" t="str">
        <f t="shared" si="502"/>
        <v>2020</v>
      </c>
      <c r="B16088" s="205" t="s">
        <v>679</v>
      </c>
      <c r="C16088" s="205" t="s">
        <v>680</v>
      </c>
      <c r="D16088" s="72" t="str">
        <f t="shared" si="503"/>
        <v>fev/2020</v>
      </c>
      <c r="E16088" s="206">
        <v>43881</v>
      </c>
      <c r="F16088" s="205">
        <v>415678</v>
      </c>
      <c r="G16088" s="205" t="s">
        <v>284</v>
      </c>
      <c r="H16088" s="207" t="s">
        <v>1027</v>
      </c>
      <c r="I16088" s="207" t="s">
        <v>242</v>
      </c>
      <c r="J16088" s="207">
        <v>-183.81</v>
      </c>
      <c r="K16088" s="79" t="str">
        <f>IFERROR(IFERROR(VLOOKUP(I16088,'DE-PARA'!B:D,3,0),VLOOKUP(I16088,'DE-PARA'!C:D,2,0)),"NÃO ENCONTRADO")</f>
        <v>Materiais</v>
      </c>
      <c r="L16088" s="56" t="str">
        <f>VLOOKUP(K16088,'Base -Receita-Despesa'!$B:$AS,1,FALSE)</f>
        <v>Materiais</v>
      </c>
    </row>
    <row r="16089" spans="1:12" x14ac:dyDescent="0.3">
      <c r="A16089" s="286" t="str">
        <f t="shared" si="502"/>
        <v>2020</v>
      </c>
      <c r="B16089" s="205" t="s">
        <v>679</v>
      </c>
      <c r="C16089" s="205" t="s">
        <v>680</v>
      </c>
      <c r="D16089" s="72" t="str">
        <f t="shared" si="503"/>
        <v>fev/2020</v>
      </c>
      <c r="E16089" s="206">
        <v>43881</v>
      </c>
      <c r="F16089" s="205">
        <v>416497</v>
      </c>
      <c r="G16089" s="205" t="s">
        <v>284</v>
      </c>
      <c r="H16089" s="207" t="s">
        <v>1027</v>
      </c>
      <c r="I16089" s="207" t="s">
        <v>242</v>
      </c>
      <c r="J16089" s="207">
        <v>-299.89999999999998</v>
      </c>
      <c r="K16089" s="79" t="str">
        <f>IFERROR(IFERROR(VLOOKUP(I16089,'DE-PARA'!B:D,3,0),VLOOKUP(I16089,'DE-PARA'!C:D,2,0)),"NÃO ENCONTRADO")</f>
        <v>Materiais</v>
      </c>
      <c r="L16089" s="56" t="str">
        <f>VLOOKUP(K16089,'Base -Receita-Despesa'!$B:$AS,1,FALSE)</f>
        <v>Materiais</v>
      </c>
    </row>
    <row r="16090" spans="1:12" x14ac:dyDescent="0.3">
      <c r="A16090" s="286" t="str">
        <f t="shared" si="502"/>
        <v>2020</v>
      </c>
      <c r="B16090" s="205" t="s">
        <v>679</v>
      </c>
      <c r="C16090" s="205" t="s">
        <v>680</v>
      </c>
      <c r="D16090" s="72" t="str">
        <f t="shared" si="503"/>
        <v>fev/2020</v>
      </c>
      <c r="E16090" s="206">
        <v>43881</v>
      </c>
      <c r="F16090" s="205">
        <v>416792</v>
      </c>
      <c r="G16090" s="205" t="s">
        <v>284</v>
      </c>
      <c r="H16090" s="207" t="s">
        <v>1027</v>
      </c>
      <c r="I16090" s="207" t="s">
        <v>242</v>
      </c>
      <c r="J16090" s="207">
        <v>-648.11</v>
      </c>
      <c r="K16090" s="79" t="str">
        <f>IFERROR(IFERROR(VLOOKUP(I16090,'DE-PARA'!B:D,3,0),VLOOKUP(I16090,'DE-PARA'!C:D,2,0)),"NÃO ENCONTRADO")</f>
        <v>Materiais</v>
      </c>
      <c r="L16090" s="56" t="str">
        <f>VLOOKUP(K16090,'Base -Receita-Despesa'!$B:$AS,1,FALSE)</f>
        <v>Materiais</v>
      </c>
    </row>
    <row r="16091" spans="1:12" x14ac:dyDescent="0.3">
      <c r="A16091" s="286" t="str">
        <f t="shared" si="502"/>
        <v>2020</v>
      </c>
      <c r="B16091" s="205" t="s">
        <v>679</v>
      </c>
      <c r="C16091" s="205" t="s">
        <v>680</v>
      </c>
      <c r="D16091" s="72" t="str">
        <f t="shared" si="503"/>
        <v>fev/2020</v>
      </c>
      <c r="E16091" s="206">
        <v>43881</v>
      </c>
      <c r="F16091" s="205">
        <v>416797</v>
      </c>
      <c r="G16091" s="205" t="s">
        <v>284</v>
      </c>
      <c r="H16091" s="207" t="s">
        <v>1027</v>
      </c>
      <c r="I16091" s="207" t="s">
        <v>242</v>
      </c>
      <c r="J16091" s="207">
        <v>-648.11</v>
      </c>
      <c r="K16091" s="79" t="str">
        <f>IFERROR(IFERROR(VLOOKUP(I16091,'DE-PARA'!B:D,3,0),VLOOKUP(I16091,'DE-PARA'!C:D,2,0)),"NÃO ENCONTRADO")</f>
        <v>Materiais</v>
      </c>
      <c r="L16091" s="56" t="str">
        <f>VLOOKUP(K16091,'Base -Receita-Despesa'!$B:$AS,1,FALSE)</f>
        <v>Materiais</v>
      </c>
    </row>
    <row r="16092" spans="1:12" x14ac:dyDescent="0.3">
      <c r="A16092" s="286" t="str">
        <f t="shared" si="502"/>
        <v>2020</v>
      </c>
      <c r="B16092" s="205" t="s">
        <v>679</v>
      </c>
      <c r="C16092" s="205" t="s">
        <v>680</v>
      </c>
      <c r="D16092" s="72" t="str">
        <f t="shared" si="503"/>
        <v>fev/2020</v>
      </c>
      <c r="E16092" s="206">
        <v>43881</v>
      </c>
      <c r="F16092" s="205">
        <v>417033</v>
      </c>
      <c r="G16092" s="205" t="s">
        <v>284</v>
      </c>
      <c r="H16092" s="207" t="s">
        <v>1027</v>
      </c>
      <c r="I16092" s="207" t="s">
        <v>242</v>
      </c>
      <c r="J16092" s="208">
        <v>-1163.9000000000001</v>
      </c>
      <c r="K16092" s="79" t="str">
        <f>IFERROR(IFERROR(VLOOKUP(I16092,'DE-PARA'!B:D,3,0),VLOOKUP(I16092,'DE-PARA'!C:D,2,0)),"NÃO ENCONTRADO")</f>
        <v>Materiais</v>
      </c>
      <c r="L16092" s="56" t="str">
        <f>VLOOKUP(K16092,'Base -Receita-Despesa'!$B:$AS,1,FALSE)</f>
        <v>Materiais</v>
      </c>
    </row>
    <row r="16093" spans="1:12" x14ac:dyDescent="0.3">
      <c r="A16093" s="286" t="str">
        <f t="shared" si="502"/>
        <v>2020</v>
      </c>
      <c r="B16093" s="205" t="s">
        <v>679</v>
      </c>
      <c r="C16093" s="205" t="s">
        <v>680</v>
      </c>
      <c r="D16093" s="72" t="str">
        <f t="shared" si="503"/>
        <v>fev/2020</v>
      </c>
      <c r="E16093" s="206">
        <v>43881</v>
      </c>
      <c r="F16093" s="205">
        <v>417036</v>
      </c>
      <c r="G16093" s="205" t="s">
        <v>284</v>
      </c>
      <c r="H16093" s="207" t="s">
        <v>1027</v>
      </c>
      <c r="I16093" s="207" t="s">
        <v>242</v>
      </c>
      <c r="J16093" s="207">
        <v>-288.70999999999998</v>
      </c>
      <c r="K16093" s="79" t="str">
        <f>IFERROR(IFERROR(VLOOKUP(I16093,'DE-PARA'!B:D,3,0),VLOOKUP(I16093,'DE-PARA'!C:D,2,0)),"NÃO ENCONTRADO")</f>
        <v>Materiais</v>
      </c>
      <c r="L16093" s="56" t="str">
        <f>VLOOKUP(K16093,'Base -Receita-Despesa'!$B:$AS,1,FALSE)</f>
        <v>Materiais</v>
      </c>
    </row>
    <row r="16094" spans="1:12" x14ac:dyDescent="0.3">
      <c r="A16094" s="286" t="str">
        <f t="shared" si="502"/>
        <v>2020</v>
      </c>
      <c r="B16094" s="205" t="s">
        <v>679</v>
      </c>
      <c r="C16094" s="205" t="s">
        <v>680</v>
      </c>
      <c r="D16094" s="72" t="str">
        <f t="shared" si="503"/>
        <v>fev/2020</v>
      </c>
      <c r="E16094" s="206">
        <v>43881</v>
      </c>
      <c r="F16094" s="205">
        <v>417038</v>
      </c>
      <c r="G16094" s="205" t="s">
        <v>284</v>
      </c>
      <c r="H16094" s="207" t="s">
        <v>1027</v>
      </c>
      <c r="I16094" s="207" t="s">
        <v>242</v>
      </c>
      <c r="J16094" s="207">
        <v>-235.88</v>
      </c>
      <c r="K16094" s="79" t="str">
        <f>IFERROR(IFERROR(VLOOKUP(I16094,'DE-PARA'!B:D,3,0),VLOOKUP(I16094,'DE-PARA'!C:D,2,0)),"NÃO ENCONTRADO")</f>
        <v>Materiais</v>
      </c>
      <c r="L16094" s="56" t="str">
        <f>VLOOKUP(K16094,'Base -Receita-Despesa'!$B:$AS,1,FALSE)</f>
        <v>Materiais</v>
      </c>
    </row>
    <row r="16095" spans="1:12" x14ac:dyDescent="0.3">
      <c r="A16095" s="286" t="str">
        <f t="shared" si="502"/>
        <v>2020</v>
      </c>
      <c r="B16095" s="205" t="s">
        <v>679</v>
      </c>
      <c r="C16095" s="205" t="s">
        <v>680</v>
      </c>
      <c r="D16095" s="72" t="str">
        <f t="shared" si="503"/>
        <v>fev/2020</v>
      </c>
      <c r="E16095" s="206">
        <v>43881</v>
      </c>
      <c r="F16095" s="205">
        <v>417041</v>
      </c>
      <c r="G16095" s="205" t="s">
        <v>284</v>
      </c>
      <c r="H16095" s="207" t="s">
        <v>1027</v>
      </c>
      <c r="I16095" s="207" t="s">
        <v>242</v>
      </c>
      <c r="J16095" s="207">
        <v>-989.15</v>
      </c>
      <c r="K16095" s="79" t="str">
        <f>IFERROR(IFERROR(VLOOKUP(I16095,'DE-PARA'!B:D,3,0),VLOOKUP(I16095,'DE-PARA'!C:D,2,0)),"NÃO ENCONTRADO")</f>
        <v>Materiais</v>
      </c>
      <c r="L16095" s="56" t="str">
        <f>VLOOKUP(K16095,'Base -Receita-Despesa'!$B:$AS,1,FALSE)</f>
        <v>Materiais</v>
      </c>
    </row>
    <row r="16096" spans="1:12" x14ac:dyDescent="0.3">
      <c r="A16096" s="286" t="str">
        <f t="shared" si="502"/>
        <v>2020</v>
      </c>
      <c r="B16096" s="205" t="s">
        <v>679</v>
      </c>
      <c r="C16096" s="205" t="s">
        <v>680</v>
      </c>
      <c r="D16096" s="72" t="str">
        <f t="shared" si="503"/>
        <v>fev/2020</v>
      </c>
      <c r="E16096" s="206">
        <v>43881</v>
      </c>
      <c r="F16096" s="205">
        <v>417042</v>
      </c>
      <c r="G16096" s="205" t="s">
        <v>284</v>
      </c>
      <c r="H16096" s="207" t="s">
        <v>1027</v>
      </c>
      <c r="I16096" s="207" t="s">
        <v>242</v>
      </c>
      <c r="J16096" s="207">
        <v>-148.4</v>
      </c>
      <c r="K16096" s="79" t="str">
        <f>IFERROR(IFERROR(VLOOKUP(I16096,'DE-PARA'!B:D,3,0),VLOOKUP(I16096,'DE-PARA'!C:D,2,0)),"NÃO ENCONTRADO")</f>
        <v>Materiais</v>
      </c>
      <c r="L16096" s="56" t="str">
        <f>VLOOKUP(K16096,'Base -Receita-Despesa'!$B:$AS,1,FALSE)</f>
        <v>Materiais</v>
      </c>
    </row>
    <row r="16097" spans="1:12" x14ac:dyDescent="0.3">
      <c r="A16097" s="286" t="str">
        <f t="shared" si="502"/>
        <v>2020</v>
      </c>
      <c r="B16097" s="205" t="s">
        <v>679</v>
      </c>
      <c r="C16097" s="205" t="s">
        <v>680</v>
      </c>
      <c r="D16097" s="72" t="str">
        <f t="shared" si="503"/>
        <v>fev/2020</v>
      </c>
      <c r="E16097" s="206">
        <v>43881</v>
      </c>
      <c r="F16097" s="205">
        <v>417043</v>
      </c>
      <c r="G16097" s="205" t="s">
        <v>284</v>
      </c>
      <c r="H16097" s="207" t="s">
        <v>1027</v>
      </c>
      <c r="I16097" s="207" t="s">
        <v>242</v>
      </c>
      <c r="J16097" s="207">
        <v>-435.35</v>
      </c>
      <c r="K16097" s="79" t="str">
        <f>IFERROR(IFERROR(VLOOKUP(I16097,'DE-PARA'!B:D,3,0),VLOOKUP(I16097,'DE-PARA'!C:D,2,0)),"NÃO ENCONTRADO")</f>
        <v>Materiais</v>
      </c>
      <c r="L16097" s="56" t="str">
        <f>VLOOKUP(K16097,'Base -Receita-Despesa'!$B:$AS,1,FALSE)</f>
        <v>Materiais</v>
      </c>
    </row>
    <row r="16098" spans="1:12" x14ac:dyDescent="0.3">
      <c r="A16098" s="286" t="str">
        <f t="shared" si="502"/>
        <v>2020</v>
      </c>
      <c r="B16098" s="205" t="s">
        <v>679</v>
      </c>
      <c r="C16098" s="205" t="s">
        <v>680</v>
      </c>
      <c r="D16098" s="72" t="str">
        <f t="shared" si="503"/>
        <v>fev/2020</v>
      </c>
      <c r="E16098" s="206">
        <v>43881</v>
      </c>
      <c r="F16098" s="205">
        <v>417044</v>
      </c>
      <c r="G16098" s="205" t="s">
        <v>284</v>
      </c>
      <c r="H16098" s="207" t="s">
        <v>1027</v>
      </c>
      <c r="I16098" s="207" t="s">
        <v>242</v>
      </c>
      <c r="J16098" s="208">
        <v>-1085.43</v>
      </c>
      <c r="K16098" s="79" t="str">
        <f>IFERROR(IFERROR(VLOOKUP(I16098,'DE-PARA'!B:D,3,0),VLOOKUP(I16098,'DE-PARA'!C:D,2,0)),"NÃO ENCONTRADO")</f>
        <v>Materiais</v>
      </c>
      <c r="L16098" s="56" t="str">
        <f>VLOOKUP(K16098,'Base -Receita-Despesa'!$B:$AS,1,FALSE)</f>
        <v>Materiais</v>
      </c>
    </row>
    <row r="16099" spans="1:12" x14ac:dyDescent="0.3">
      <c r="A16099" s="286" t="str">
        <f t="shared" si="502"/>
        <v>2020</v>
      </c>
      <c r="B16099" s="205" t="s">
        <v>679</v>
      </c>
      <c r="C16099" s="205" t="s">
        <v>680</v>
      </c>
      <c r="D16099" s="72" t="str">
        <f t="shared" si="503"/>
        <v>fev/2020</v>
      </c>
      <c r="E16099" s="206">
        <v>43881</v>
      </c>
      <c r="F16099" s="205">
        <v>417045</v>
      </c>
      <c r="G16099" s="205" t="s">
        <v>284</v>
      </c>
      <c r="H16099" s="207" t="s">
        <v>1027</v>
      </c>
      <c r="I16099" s="207" t="s">
        <v>242</v>
      </c>
      <c r="J16099" s="207">
        <v>-361.81</v>
      </c>
      <c r="K16099" s="79" t="str">
        <f>IFERROR(IFERROR(VLOOKUP(I16099,'DE-PARA'!B:D,3,0),VLOOKUP(I16099,'DE-PARA'!C:D,2,0)),"NÃO ENCONTRADO")</f>
        <v>Materiais</v>
      </c>
      <c r="L16099" s="56" t="str">
        <f>VLOOKUP(K16099,'Base -Receita-Despesa'!$B:$AS,1,FALSE)</f>
        <v>Materiais</v>
      </c>
    </row>
    <row r="16100" spans="1:12" x14ac:dyDescent="0.3">
      <c r="A16100" s="286" t="str">
        <f t="shared" si="502"/>
        <v>2020</v>
      </c>
      <c r="B16100" s="205" t="s">
        <v>679</v>
      </c>
      <c r="C16100" s="205" t="s">
        <v>680</v>
      </c>
      <c r="D16100" s="72" t="str">
        <f t="shared" si="503"/>
        <v>fev/2020</v>
      </c>
      <c r="E16100" s="206">
        <v>43881</v>
      </c>
      <c r="F16100" s="205">
        <v>417046</v>
      </c>
      <c r="G16100" s="205" t="s">
        <v>284</v>
      </c>
      <c r="H16100" s="207" t="s">
        <v>1027</v>
      </c>
      <c r="I16100" s="207" t="s">
        <v>242</v>
      </c>
      <c r="J16100" s="208">
        <v>-1447.24</v>
      </c>
      <c r="K16100" s="79" t="str">
        <f>IFERROR(IFERROR(VLOOKUP(I16100,'DE-PARA'!B:D,3,0),VLOOKUP(I16100,'DE-PARA'!C:D,2,0)),"NÃO ENCONTRADO")</f>
        <v>Materiais</v>
      </c>
      <c r="L16100" s="56" t="str">
        <f>VLOOKUP(K16100,'Base -Receita-Despesa'!$B:$AS,1,FALSE)</f>
        <v>Materiais</v>
      </c>
    </row>
    <row r="16101" spans="1:12" x14ac:dyDescent="0.3">
      <c r="A16101" s="286" t="str">
        <f t="shared" si="502"/>
        <v>2020</v>
      </c>
      <c r="B16101" s="205" t="s">
        <v>679</v>
      </c>
      <c r="C16101" s="205" t="s">
        <v>680</v>
      </c>
      <c r="D16101" s="72" t="str">
        <f t="shared" si="503"/>
        <v>fev/2020</v>
      </c>
      <c r="E16101" s="206">
        <v>43881</v>
      </c>
      <c r="F16101" s="205">
        <v>417047</v>
      </c>
      <c r="G16101" s="205" t="s">
        <v>284</v>
      </c>
      <c r="H16101" s="207" t="s">
        <v>1027</v>
      </c>
      <c r="I16101" s="207" t="s">
        <v>242</v>
      </c>
      <c r="J16101" s="208">
        <v>-1163.9000000000001</v>
      </c>
      <c r="K16101" s="79" t="str">
        <f>IFERROR(IFERROR(VLOOKUP(I16101,'DE-PARA'!B:D,3,0),VLOOKUP(I16101,'DE-PARA'!C:D,2,0)),"NÃO ENCONTRADO")</f>
        <v>Materiais</v>
      </c>
      <c r="L16101" s="56" t="str">
        <f>VLOOKUP(K16101,'Base -Receita-Despesa'!$B:$AS,1,FALSE)</f>
        <v>Materiais</v>
      </c>
    </row>
    <row r="16102" spans="1:12" x14ac:dyDescent="0.3">
      <c r="A16102" s="286" t="str">
        <f t="shared" si="502"/>
        <v>2020</v>
      </c>
      <c r="B16102" s="205" t="s">
        <v>679</v>
      </c>
      <c r="C16102" s="205" t="s">
        <v>680</v>
      </c>
      <c r="D16102" s="72" t="str">
        <f t="shared" si="503"/>
        <v>fev/2020</v>
      </c>
      <c r="E16102" s="206">
        <v>43881</v>
      </c>
      <c r="F16102" s="205">
        <v>417048</v>
      </c>
      <c r="G16102" s="205" t="s">
        <v>284</v>
      </c>
      <c r="H16102" s="207" t="s">
        <v>1027</v>
      </c>
      <c r="I16102" s="207" t="s">
        <v>242</v>
      </c>
      <c r="J16102" s="207">
        <v>-367.62</v>
      </c>
      <c r="K16102" s="79" t="str">
        <f>IFERROR(IFERROR(VLOOKUP(I16102,'DE-PARA'!B:D,3,0),VLOOKUP(I16102,'DE-PARA'!C:D,2,0)),"NÃO ENCONTRADO")</f>
        <v>Materiais</v>
      </c>
      <c r="L16102" s="56" t="str">
        <f>VLOOKUP(K16102,'Base -Receita-Despesa'!$B:$AS,1,FALSE)</f>
        <v>Materiais</v>
      </c>
    </row>
    <row r="16103" spans="1:12" x14ac:dyDescent="0.3">
      <c r="A16103" s="286" t="str">
        <f t="shared" si="502"/>
        <v>2020</v>
      </c>
      <c r="B16103" s="205" t="s">
        <v>679</v>
      </c>
      <c r="C16103" s="205" t="s">
        <v>680</v>
      </c>
      <c r="D16103" s="72" t="str">
        <f t="shared" si="503"/>
        <v>fev/2020</v>
      </c>
      <c r="E16103" s="206">
        <v>43881</v>
      </c>
      <c r="F16103" s="205">
        <v>417049</v>
      </c>
      <c r="G16103" s="205" t="s">
        <v>284</v>
      </c>
      <c r="H16103" s="207" t="s">
        <v>1027</v>
      </c>
      <c r="I16103" s="207" t="s">
        <v>242</v>
      </c>
      <c r="J16103" s="207">
        <v>-614.71</v>
      </c>
      <c r="K16103" s="79" t="str">
        <f>IFERROR(IFERROR(VLOOKUP(I16103,'DE-PARA'!B:D,3,0),VLOOKUP(I16103,'DE-PARA'!C:D,2,0)),"NÃO ENCONTRADO")</f>
        <v>Materiais</v>
      </c>
      <c r="L16103" s="56" t="str">
        <f>VLOOKUP(K16103,'Base -Receita-Despesa'!$B:$AS,1,FALSE)</f>
        <v>Materiais</v>
      </c>
    </row>
    <row r="16104" spans="1:12" x14ac:dyDescent="0.3">
      <c r="A16104" s="286" t="str">
        <f t="shared" si="502"/>
        <v>2020</v>
      </c>
      <c r="B16104" s="205" t="s">
        <v>679</v>
      </c>
      <c r="C16104" s="205" t="s">
        <v>680</v>
      </c>
      <c r="D16104" s="72" t="str">
        <f t="shared" si="503"/>
        <v>fev/2020</v>
      </c>
      <c r="E16104" s="206">
        <v>43881</v>
      </c>
      <c r="F16104" s="205">
        <v>417052</v>
      </c>
      <c r="G16104" s="205" t="s">
        <v>284</v>
      </c>
      <c r="H16104" s="207" t="s">
        <v>1027</v>
      </c>
      <c r="I16104" s="207" t="s">
        <v>242</v>
      </c>
      <c r="J16104" s="208">
        <v>-1244.79</v>
      </c>
      <c r="K16104" s="79" t="str">
        <f>IFERROR(IFERROR(VLOOKUP(I16104,'DE-PARA'!B:D,3,0),VLOOKUP(I16104,'DE-PARA'!C:D,2,0)),"NÃO ENCONTRADO")</f>
        <v>Materiais</v>
      </c>
      <c r="L16104" s="56" t="str">
        <f>VLOOKUP(K16104,'Base -Receita-Despesa'!$B:$AS,1,FALSE)</f>
        <v>Materiais</v>
      </c>
    </row>
    <row r="16105" spans="1:12" x14ac:dyDescent="0.3">
      <c r="A16105" s="286" t="str">
        <f t="shared" si="502"/>
        <v>2020</v>
      </c>
      <c r="B16105" s="205" t="s">
        <v>679</v>
      </c>
      <c r="C16105" s="205" t="s">
        <v>680</v>
      </c>
      <c r="D16105" s="72" t="str">
        <f t="shared" si="503"/>
        <v>fev/2020</v>
      </c>
      <c r="E16105" s="206">
        <v>43881</v>
      </c>
      <c r="F16105" s="205">
        <v>417054</v>
      </c>
      <c r="G16105" s="205" t="s">
        <v>284</v>
      </c>
      <c r="H16105" s="207" t="s">
        <v>1027</v>
      </c>
      <c r="I16105" s="207" t="s">
        <v>242</v>
      </c>
      <c r="J16105" s="208">
        <v>-1351.04</v>
      </c>
      <c r="K16105" s="79" t="str">
        <f>IFERROR(IFERROR(VLOOKUP(I16105,'DE-PARA'!B:D,3,0),VLOOKUP(I16105,'DE-PARA'!C:D,2,0)),"NÃO ENCONTRADO")</f>
        <v>Materiais</v>
      </c>
      <c r="L16105" s="56" t="str">
        <f>VLOOKUP(K16105,'Base -Receita-Despesa'!$B:$AS,1,FALSE)</f>
        <v>Materiais</v>
      </c>
    </row>
    <row r="16106" spans="1:12" x14ac:dyDescent="0.3">
      <c r="A16106" s="286" t="str">
        <f t="shared" si="502"/>
        <v>2020</v>
      </c>
      <c r="B16106" s="205" t="s">
        <v>679</v>
      </c>
      <c r="C16106" s="205" t="s">
        <v>680</v>
      </c>
      <c r="D16106" s="72" t="str">
        <f t="shared" si="503"/>
        <v>fev/2020</v>
      </c>
      <c r="E16106" s="206">
        <v>43881</v>
      </c>
      <c r="F16106" s="205">
        <v>417056</v>
      </c>
      <c r="G16106" s="205" t="s">
        <v>284</v>
      </c>
      <c r="H16106" s="207" t="s">
        <v>1027</v>
      </c>
      <c r="I16106" s="207" t="s">
        <v>242</v>
      </c>
      <c r="J16106" s="207">
        <v>-154.38</v>
      </c>
      <c r="K16106" s="79" t="str">
        <f>IFERROR(IFERROR(VLOOKUP(I16106,'DE-PARA'!B:D,3,0),VLOOKUP(I16106,'DE-PARA'!C:D,2,0)),"NÃO ENCONTRADO")</f>
        <v>Materiais</v>
      </c>
      <c r="L16106" s="56" t="str">
        <f>VLOOKUP(K16106,'Base -Receita-Despesa'!$B:$AS,1,FALSE)</f>
        <v>Materiais</v>
      </c>
    </row>
    <row r="16107" spans="1:12" x14ac:dyDescent="0.3">
      <c r="A16107" s="286" t="str">
        <f t="shared" si="502"/>
        <v>2020</v>
      </c>
      <c r="B16107" s="205" t="s">
        <v>679</v>
      </c>
      <c r="C16107" s="205" t="s">
        <v>680</v>
      </c>
      <c r="D16107" s="72" t="str">
        <f t="shared" si="503"/>
        <v>fev/2020</v>
      </c>
      <c r="E16107" s="206">
        <v>43881</v>
      </c>
      <c r="F16107" s="205">
        <v>417057</v>
      </c>
      <c r="G16107" s="205" t="s">
        <v>284</v>
      </c>
      <c r="H16107" s="207" t="s">
        <v>1027</v>
      </c>
      <c r="I16107" s="207" t="s">
        <v>242</v>
      </c>
      <c r="J16107" s="207">
        <v>-15.34</v>
      </c>
      <c r="K16107" s="79" t="str">
        <f>IFERROR(IFERROR(VLOOKUP(I16107,'DE-PARA'!B:D,3,0),VLOOKUP(I16107,'DE-PARA'!C:D,2,0)),"NÃO ENCONTRADO")</f>
        <v>Materiais</v>
      </c>
      <c r="L16107" s="56" t="str">
        <f>VLOOKUP(K16107,'Base -Receita-Despesa'!$B:$AS,1,FALSE)</f>
        <v>Materiais</v>
      </c>
    </row>
    <row r="16108" spans="1:12" x14ac:dyDescent="0.3">
      <c r="A16108" s="286" t="str">
        <f t="shared" si="502"/>
        <v>2020</v>
      </c>
      <c r="B16108" s="205" t="s">
        <v>679</v>
      </c>
      <c r="C16108" s="205" t="s">
        <v>680</v>
      </c>
      <c r="D16108" s="72" t="str">
        <f t="shared" si="503"/>
        <v>fev/2020</v>
      </c>
      <c r="E16108" s="206">
        <v>43881</v>
      </c>
      <c r="F16108" s="205">
        <v>417634</v>
      </c>
      <c r="G16108" s="205" t="s">
        <v>284</v>
      </c>
      <c r="H16108" s="207" t="s">
        <v>1027</v>
      </c>
      <c r="I16108" s="207" t="s">
        <v>242</v>
      </c>
      <c r="J16108" s="208">
        <v>-1096.3900000000001</v>
      </c>
      <c r="K16108" s="79" t="str">
        <f>IFERROR(IFERROR(VLOOKUP(I16108,'DE-PARA'!B:D,3,0),VLOOKUP(I16108,'DE-PARA'!C:D,2,0)),"NÃO ENCONTRADO")</f>
        <v>Materiais</v>
      </c>
      <c r="L16108" s="56" t="str">
        <f>VLOOKUP(K16108,'Base -Receita-Despesa'!$B:$AS,1,FALSE)</f>
        <v>Materiais</v>
      </c>
    </row>
    <row r="16109" spans="1:12" x14ac:dyDescent="0.3">
      <c r="A16109" s="286" t="str">
        <f t="shared" si="502"/>
        <v>2020</v>
      </c>
      <c r="B16109" s="205" t="s">
        <v>679</v>
      </c>
      <c r="C16109" s="205" t="s">
        <v>680</v>
      </c>
      <c r="D16109" s="72" t="str">
        <f t="shared" si="503"/>
        <v>fev/2020</v>
      </c>
      <c r="E16109" s="206">
        <v>43881</v>
      </c>
      <c r="F16109" s="205">
        <v>417637</v>
      </c>
      <c r="G16109" s="205" t="s">
        <v>284</v>
      </c>
      <c r="H16109" s="207" t="s">
        <v>1027</v>
      </c>
      <c r="I16109" s="207" t="s">
        <v>242</v>
      </c>
      <c r="J16109" s="207">
        <v>-648.11</v>
      </c>
      <c r="K16109" s="79" t="str">
        <f>IFERROR(IFERROR(VLOOKUP(I16109,'DE-PARA'!B:D,3,0),VLOOKUP(I16109,'DE-PARA'!C:D,2,0)),"NÃO ENCONTRADO")</f>
        <v>Materiais</v>
      </c>
      <c r="L16109" s="56" t="str">
        <f>VLOOKUP(K16109,'Base -Receita-Despesa'!$B:$AS,1,FALSE)</f>
        <v>Materiais</v>
      </c>
    </row>
    <row r="16110" spans="1:12" x14ac:dyDescent="0.3">
      <c r="A16110" s="286" t="str">
        <f t="shared" si="502"/>
        <v>2020</v>
      </c>
      <c r="B16110" s="205" t="s">
        <v>679</v>
      </c>
      <c r="C16110" s="205" t="s">
        <v>680</v>
      </c>
      <c r="D16110" s="72" t="str">
        <f t="shared" si="503"/>
        <v>fev/2020</v>
      </c>
      <c r="E16110" s="206">
        <v>43881</v>
      </c>
      <c r="F16110" s="205">
        <v>417640</v>
      </c>
      <c r="G16110" s="205" t="s">
        <v>284</v>
      </c>
      <c r="H16110" s="207" t="s">
        <v>1027</v>
      </c>
      <c r="I16110" s="207" t="s">
        <v>242</v>
      </c>
      <c r="J16110" s="207">
        <v>-648.11</v>
      </c>
      <c r="K16110" s="79" t="str">
        <f>IFERROR(IFERROR(VLOOKUP(I16110,'DE-PARA'!B:D,3,0),VLOOKUP(I16110,'DE-PARA'!C:D,2,0)),"NÃO ENCONTRADO")</f>
        <v>Materiais</v>
      </c>
      <c r="L16110" s="56" t="str">
        <f>VLOOKUP(K16110,'Base -Receita-Despesa'!$B:$AS,1,FALSE)</f>
        <v>Materiais</v>
      </c>
    </row>
    <row r="16111" spans="1:12" x14ac:dyDescent="0.3">
      <c r="A16111" s="286" t="str">
        <f t="shared" si="502"/>
        <v>2020</v>
      </c>
      <c r="B16111" s="205" t="s">
        <v>679</v>
      </c>
      <c r="C16111" s="205" t="s">
        <v>680</v>
      </c>
      <c r="D16111" s="72" t="str">
        <f t="shared" si="503"/>
        <v>fev/2020</v>
      </c>
      <c r="E16111" s="206">
        <v>43881</v>
      </c>
      <c r="F16111" s="205">
        <v>417641</v>
      </c>
      <c r="G16111" s="205" t="s">
        <v>284</v>
      </c>
      <c r="H16111" s="207" t="s">
        <v>1027</v>
      </c>
      <c r="I16111" s="207" t="s">
        <v>242</v>
      </c>
      <c r="J16111" s="207">
        <v>-648.11</v>
      </c>
      <c r="K16111" s="79" t="str">
        <f>IFERROR(IFERROR(VLOOKUP(I16111,'DE-PARA'!B:D,3,0),VLOOKUP(I16111,'DE-PARA'!C:D,2,0)),"NÃO ENCONTRADO")</f>
        <v>Materiais</v>
      </c>
      <c r="L16111" s="56" t="str">
        <f>VLOOKUP(K16111,'Base -Receita-Despesa'!$B:$AS,1,FALSE)</f>
        <v>Materiais</v>
      </c>
    </row>
    <row r="16112" spans="1:12" x14ac:dyDescent="0.3">
      <c r="A16112" s="286" t="str">
        <f t="shared" si="502"/>
        <v>2020</v>
      </c>
      <c r="B16112" s="205" t="s">
        <v>679</v>
      </c>
      <c r="C16112" s="205" t="s">
        <v>680</v>
      </c>
      <c r="D16112" s="72" t="str">
        <f t="shared" si="503"/>
        <v>fev/2020</v>
      </c>
      <c r="E16112" s="206">
        <v>43881</v>
      </c>
      <c r="F16112" s="205">
        <v>417913</v>
      </c>
      <c r="G16112" s="205" t="s">
        <v>284</v>
      </c>
      <c r="H16112" s="207" t="s">
        <v>1027</v>
      </c>
      <c r="I16112" s="207" t="s">
        <v>242</v>
      </c>
      <c r="J16112" s="208">
        <v>-1096.3900000000001</v>
      </c>
      <c r="K16112" s="79" t="str">
        <f>IFERROR(IFERROR(VLOOKUP(I16112,'DE-PARA'!B:D,3,0),VLOOKUP(I16112,'DE-PARA'!C:D,2,0)),"NÃO ENCONTRADO")</f>
        <v>Materiais</v>
      </c>
      <c r="L16112" s="56" t="str">
        <f>VLOOKUP(K16112,'Base -Receita-Despesa'!$B:$AS,1,FALSE)</f>
        <v>Materiais</v>
      </c>
    </row>
    <row r="16113" spans="1:12" x14ac:dyDescent="0.3">
      <c r="A16113" s="286" t="str">
        <f t="shared" si="502"/>
        <v>2020</v>
      </c>
      <c r="B16113" s="205" t="s">
        <v>679</v>
      </c>
      <c r="C16113" s="205" t="s">
        <v>680</v>
      </c>
      <c r="D16113" s="72" t="str">
        <f t="shared" si="503"/>
        <v>fev/2020</v>
      </c>
      <c r="E16113" s="206">
        <v>43881</v>
      </c>
      <c r="F16113" s="205">
        <v>417915</v>
      </c>
      <c r="G16113" s="205" t="s">
        <v>284</v>
      </c>
      <c r="H16113" s="207" t="s">
        <v>1027</v>
      </c>
      <c r="I16113" s="207" t="s">
        <v>242</v>
      </c>
      <c r="J16113" s="208">
        <v>-1096.3900000000001</v>
      </c>
      <c r="K16113" s="79" t="str">
        <f>IFERROR(IFERROR(VLOOKUP(I16113,'DE-PARA'!B:D,3,0),VLOOKUP(I16113,'DE-PARA'!C:D,2,0)),"NÃO ENCONTRADO")</f>
        <v>Materiais</v>
      </c>
      <c r="L16113" s="56" t="str">
        <f>VLOOKUP(K16113,'Base -Receita-Despesa'!$B:$AS,1,FALSE)</f>
        <v>Materiais</v>
      </c>
    </row>
    <row r="16114" spans="1:12" x14ac:dyDescent="0.3">
      <c r="A16114" s="286" t="str">
        <f t="shared" si="502"/>
        <v>2020</v>
      </c>
      <c r="B16114" s="205" t="s">
        <v>679</v>
      </c>
      <c r="C16114" s="205" t="s">
        <v>680</v>
      </c>
      <c r="D16114" s="72" t="str">
        <f t="shared" si="503"/>
        <v>fev/2020</v>
      </c>
      <c r="E16114" s="206">
        <v>43881</v>
      </c>
      <c r="F16114" s="205">
        <v>417918</v>
      </c>
      <c r="G16114" s="205" t="s">
        <v>284</v>
      </c>
      <c r="H16114" s="207" t="s">
        <v>1027</v>
      </c>
      <c r="I16114" s="207" t="s">
        <v>242</v>
      </c>
      <c r="J16114" s="208">
        <v>-1351.04</v>
      </c>
      <c r="K16114" s="79" t="str">
        <f>IFERROR(IFERROR(VLOOKUP(I16114,'DE-PARA'!B:D,3,0),VLOOKUP(I16114,'DE-PARA'!C:D,2,0)),"NÃO ENCONTRADO")</f>
        <v>Materiais</v>
      </c>
      <c r="L16114" s="56" t="str">
        <f>VLOOKUP(K16114,'Base -Receita-Despesa'!$B:$AS,1,FALSE)</f>
        <v>Materiais</v>
      </c>
    </row>
    <row r="16115" spans="1:12" x14ac:dyDescent="0.3">
      <c r="A16115" s="286" t="str">
        <f t="shared" si="502"/>
        <v>2020</v>
      </c>
      <c r="B16115" s="205" t="s">
        <v>679</v>
      </c>
      <c r="C16115" s="205" t="s">
        <v>680</v>
      </c>
      <c r="D16115" s="72" t="str">
        <f t="shared" si="503"/>
        <v>fev/2020</v>
      </c>
      <c r="E16115" s="206">
        <v>43881</v>
      </c>
      <c r="F16115" s="205">
        <v>417922</v>
      </c>
      <c r="G16115" s="205" t="s">
        <v>284</v>
      </c>
      <c r="H16115" s="207" t="s">
        <v>1027</v>
      </c>
      <c r="I16115" s="207" t="s">
        <v>242</v>
      </c>
      <c r="J16115" s="207">
        <v>-176.11</v>
      </c>
      <c r="K16115" s="79" t="str">
        <f>IFERROR(IFERROR(VLOOKUP(I16115,'DE-PARA'!B:D,3,0),VLOOKUP(I16115,'DE-PARA'!C:D,2,0)),"NÃO ENCONTRADO")</f>
        <v>Materiais</v>
      </c>
      <c r="L16115" s="56" t="str">
        <f>VLOOKUP(K16115,'Base -Receita-Despesa'!$B:$AS,1,FALSE)</f>
        <v>Materiais</v>
      </c>
    </row>
    <row r="16116" spans="1:12" x14ac:dyDescent="0.3">
      <c r="A16116" s="286" t="str">
        <f t="shared" si="502"/>
        <v>2020</v>
      </c>
      <c r="B16116" s="205" t="s">
        <v>679</v>
      </c>
      <c r="C16116" s="205" t="s">
        <v>680</v>
      </c>
      <c r="D16116" s="72" t="str">
        <f t="shared" si="503"/>
        <v>fev/2020</v>
      </c>
      <c r="E16116" s="206">
        <v>43881</v>
      </c>
      <c r="F16116" s="205">
        <v>417924</v>
      </c>
      <c r="G16116" s="205" t="s">
        <v>284</v>
      </c>
      <c r="H16116" s="207" t="s">
        <v>1027</v>
      </c>
      <c r="I16116" s="207" t="s">
        <v>242</v>
      </c>
      <c r="J16116" s="207">
        <v>-346.85</v>
      </c>
      <c r="K16116" s="79" t="str">
        <f>IFERROR(IFERROR(VLOOKUP(I16116,'DE-PARA'!B:D,3,0),VLOOKUP(I16116,'DE-PARA'!C:D,2,0)),"NÃO ENCONTRADO")</f>
        <v>Materiais</v>
      </c>
      <c r="L16116" s="56" t="str">
        <f>VLOOKUP(K16116,'Base -Receita-Despesa'!$B:$AS,1,FALSE)</f>
        <v>Materiais</v>
      </c>
    </row>
    <row r="16117" spans="1:12" x14ac:dyDescent="0.3">
      <c r="A16117" s="286" t="str">
        <f t="shared" si="502"/>
        <v>2020</v>
      </c>
      <c r="B16117" s="205" t="s">
        <v>679</v>
      </c>
      <c r="C16117" s="205" t="s">
        <v>680</v>
      </c>
      <c r="D16117" s="72" t="str">
        <f t="shared" si="503"/>
        <v>fev/2020</v>
      </c>
      <c r="E16117" s="206">
        <v>43881</v>
      </c>
      <c r="F16117" s="205">
        <v>417925</v>
      </c>
      <c r="G16117" s="205" t="s">
        <v>284</v>
      </c>
      <c r="H16117" s="207" t="s">
        <v>1027</v>
      </c>
      <c r="I16117" s="207" t="s">
        <v>242</v>
      </c>
      <c r="J16117" s="208">
        <v>-1979.94</v>
      </c>
      <c r="K16117" s="79" t="str">
        <f>IFERROR(IFERROR(VLOOKUP(I16117,'DE-PARA'!B:D,3,0),VLOOKUP(I16117,'DE-PARA'!C:D,2,0)),"NÃO ENCONTRADO")</f>
        <v>Materiais</v>
      </c>
      <c r="L16117" s="56" t="str">
        <f>VLOOKUP(K16117,'Base -Receita-Despesa'!$B:$AS,1,FALSE)</f>
        <v>Materiais</v>
      </c>
    </row>
    <row r="16118" spans="1:12" x14ac:dyDescent="0.3">
      <c r="A16118" s="286" t="str">
        <f t="shared" si="502"/>
        <v>2020</v>
      </c>
      <c r="B16118" s="205" t="s">
        <v>679</v>
      </c>
      <c r="C16118" s="205" t="s">
        <v>680</v>
      </c>
      <c r="D16118" s="72" t="str">
        <f t="shared" si="503"/>
        <v>fev/2020</v>
      </c>
      <c r="E16118" s="206">
        <v>43881</v>
      </c>
      <c r="F16118" s="205">
        <v>417926</v>
      </c>
      <c r="G16118" s="205" t="s">
        <v>284</v>
      </c>
      <c r="H16118" s="207" t="s">
        <v>1027</v>
      </c>
      <c r="I16118" s="207" t="s">
        <v>242</v>
      </c>
      <c r="J16118" s="207">
        <v>-608.66</v>
      </c>
      <c r="K16118" s="79" t="str">
        <f>IFERROR(IFERROR(VLOOKUP(I16118,'DE-PARA'!B:D,3,0),VLOOKUP(I16118,'DE-PARA'!C:D,2,0)),"NÃO ENCONTRADO")</f>
        <v>Materiais</v>
      </c>
      <c r="L16118" s="56" t="str">
        <f>VLOOKUP(K16118,'Base -Receita-Despesa'!$B:$AS,1,FALSE)</f>
        <v>Materiais</v>
      </c>
    </row>
    <row r="16119" spans="1:12" x14ac:dyDescent="0.3">
      <c r="A16119" s="286" t="str">
        <f t="shared" ref="A16119:A16182" si="504">IF(K16119="NÃO ENCONTRADO",0,RIGHT(D16119,4))</f>
        <v>2020</v>
      </c>
      <c r="B16119" s="205" t="s">
        <v>679</v>
      </c>
      <c r="C16119" s="205" t="s">
        <v>680</v>
      </c>
      <c r="D16119" s="72" t="str">
        <f t="shared" si="503"/>
        <v>fev/2020</v>
      </c>
      <c r="E16119" s="206">
        <v>43881</v>
      </c>
      <c r="F16119" s="205">
        <v>417927</v>
      </c>
      <c r="G16119" s="205" t="s">
        <v>284</v>
      </c>
      <c r="H16119" s="207" t="s">
        <v>1027</v>
      </c>
      <c r="I16119" s="207" t="s">
        <v>242</v>
      </c>
      <c r="J16119" s="207">
        <v>-203.82</v>
      </c>
      <c r="K16119" s="79" t="str">
        <f>IFERROR(IFERROR(VLOOKUP(I16119,'DE-PARA'!B:D,3,0),VLOOKUP(I16119,'DE-PARA'!C:D,2,0)),"NÃO ENCONTRADO")</f>
        <v>Materiais</v>
      </c>
      <c r="L16119" s="56" t="str">
        <f>VLOOKUP(K16119,'Base -Receita-Despesa'!$B:$AS,1,FALSE)</f>
        <v>Materiais</v>
      </c>
    </row>
    <row r="16120" spans="1:12" x14ac:dyDescent="0.3">
      <c r="A16120" s="286" t="str">
        <f t="shared" si="504"/>
        <v>2020</v>
      </c>
      <c r="B16120" s="205" t="s">
        <v>679</v>
      </c>
      <c r="C16120" s="205" t="s">
        <v>680</v>
      </c>
      <c r="D16120" s="72" t="str">
        <f t="shared" si="503"/>
        <v>fev/2020</v>
      </c>
      <c r="E16120" s="206">
        <v>43881</v>
      </c>
      <c r="F16120" s="205">
        <v>417928</v>
      </c>
      <c r="G16120" s="205" t="s">
        <v>284</v>
      </c>
      <c r="H16120" s="207" t="s">
        <v>1027</v>
      </c>
      <c r="I16120" s="207" t="s">
        <v>242</v>
      </c>
      <c r="J16120" s="207">
        <v>-763.04</v>
      </c>
      <c r="K16120" s="79" t="str">
        <f>IFERROR(IFERROR(VLOOKUP(I16120,'DE-PARA'!B:D,3,0),VLOOKUP(I16120,'DE-PARA'!C:D,2,0)),"NÃO ENCONTRADO")</f>
        <v>Materiais</v>
      </c>
      <c r="L16120" s="56" t="str">
        <f>VLOOKUP(K16120,'Base -Receita-Despesa'!$B:$AS,1,FALSE)</f>
        <v>Materiais</v>
      </c>
    </row>
    <row r="16121" spans="1:12" x14ac:dyDescent="0.3">
      <c r="A16121" s="286" t="str">
        <f t="shared" si="504"/>
        <v>2020</v>
      </c>
      <c r="B16121" s="205" t="s">
        <v>679</v>
      </c>
      <c r="C16121" s="205" t="s">
        <v>680</v>
      </c>
      <c r="D16121" s="72" t="str">
        <f t="shared" si="503"/>
        <v>fev/2020</v>
      </c>
      <c r="E16121" s="206">
        <v>43881</v>
      </c>
      <c r="F16121" s="205">
        <v>418793</v>
      </c>
      <c r="G16121" s="205" t="s">
        <v>284</v>
      </c>
      <c r="H16121" s="207" t="s">
        <v>1027</v>
      </c>
      <c r="I16121" s="207" t="s">
        <v>242</v>
      </c>
      <c r="J16121" s="208">
        <v>-1085.43</v>
      </c>
      <c r="K16121" s="79" t="str">
        <f>IFERROR(IFERROR(VLOOKUP(I16121,'DE-PARA'!B:D,3,0),VLOOKUP(I16121,'DE-PARA'!C:D,2,0)),"NÃO ENCONTRADO")</f>
        <v>Materiais</v>
      </c>
      <c r="L16121" s="56" t="str">
        <f>VLOOKUP(K16121,'Base -Receita-Despesa'!$B:$AS,1,FALSE)</f>
        <v>Materiais</v>
      </c>
    </row>
    <row r="16122" spans="1:12" x14ac:dyDescent="0.3">
      <c r="A16122" s="286" t="str">
        <f t="shared" si="504"/>
        <v>2020</v>
      </c>
      <c r="B16122" s="205" t="s">
        <v>679</v>
      </c>
      <c r="C16122" s="205" t="s">
        <v>680</v>
      </c>
      <c r="D16122" s="72" t="str">
        <f t="shared" si="503"/>
        <v>fev/2020</v>
      </c>
      <c r="E16122" s="206">
        <v>43881</v>
      </c>
      <c r="F16122" s="205">
        <v>418794</v>
      </c>
      <c r="G16122" s="205" t="s">
        <v>284</v>
      </c>
      <c r="H16122" s="207" t="s">
        <v>1027</v>
      </c>
      <c r="I16122" s="207" t="s">
        <v>242</v>
      </c>
      <c r="J16122" s="207">
        <v>-648.11</v>
      </c>
      <c r="K16122" s="79" t="str">
        <f>IFERROR(IFERROR(VLOOKUP(I16122,'DE-PARA'!B:D,3,0),VLOOKUP(I16122,'DE-PARA'!C:D,2,0)),"NÃO ENCONTRADO")</f>
        <v>Materiais</v>
      </c>
      <c r="L16122" s="56" t="str">
        <f>VLOOKUP(K16122,'Base -Receita-Despesa'!$B:$AS,1,FALSE)</f>
        <v>Materiais</v>
      </c>
    </row>
    <row r="16123" spans="1:12" x14ac:dyDescent="0.3">
      <c r="A16123" s="286" t="str">
        <f t="shared" si="504"/>
        <v>2020</v>
      </c>
      <c r="B16123" s="205" t="s">
        <v>679</v>
      </c>
      <c r="C16123" s="205" t="s">
        <v>680</v>
      </c>
      <c r="D16123" s="72" t="str">
        <f t="shared" si="503"/>
        <v>fev/2020</v>
      </c>
      <c r="E16123" s="206">
        <v>43881</v>
      </c>
      <c r="F16123" s="205">
        <v>418834</v>
      </c>
      <c r="G16123" s="205" t="s">
        <v>284</v>
      </c>
      <c r="H16123" s="207" t="s">
        <v>1027</v>
      </c>
      <c r="I16123" s="207" t="s">
        <v>242</v>
      </c>
      <c r="J16123" s="207">
        <v>-183.81</v>
      </c>
      <c r="K16123" s="79" t="str">
        <f>IFERROR(IFERROR(VLOOKUP(I16123,'DE-PARA'!B:D,3,0),VLOOKUP(I16123,'DE-PARA'!C:D,2,0)),"NÃO ENCONTRADO")</f>
        <v>Materiais</v>
      </c>
      <c r="L16123" s="56" t="str">
        <f>VLOOKUP(K16123,'Base -Receita-Despesa'!$B:$AS,1,FALSE)</f>
        <v>Materiais</v>
      </c>
    </row>
    <row r="16124" spans="1:12" x14ac:dyDescent="0.3">
      <c r="A16124" s="286" t="str">
        <f t="shared" si="504"/>
        <v>2020</v>
      </c>
      <c r="B16124" s="205" t="s">
        <v>679</v>
      </c>
      <c r="C16124" s="205" t="s">
        <v>680</v>
      </c>
      <c r="D16124" s="72" t="str">
        <f t="shared" si="503"/>
        <v>fev/2020</v>
      </c>
      <c r="E16124" s="206">
        <v>43881</v>
      </c>
      <c r="F16124" s="205">
        <v>418835</v>
      </c>
      <c r="G16124" s="205" t="s">
        <v>284</v>
      </c>
      <c r="H16124" s="207" t="s">
        <v>1027</v>
      </c>
      <c r="I16124" s="207" t="s">
        <v>242</v>
      </c>
      <c r="J16124" s="207">
        <v>-183.81</v>
      </c>
      <c r="K16124" s="79" t="str">
        <f>IFERROR(IFERROR(VLOOKUP(I16124,'DE-PARA'!B:D,3,0),VLOOKUP(I16124,'DE-PARA'!C:D,2,0)),"NÃO ENCONTRADO")</f>
        <v>Materiais</v>
      </c>
      <c r="L16124" s="56" t="str">
        <f>VLOOKUP(K16124,'Base -Receita-Despesa'!$B:$AS,1,FALSE)</f>
        <v>Materiais</v>
      </c>
    </row>
    <row r="16125" spans="1:12" x14ac:dyDescent="0.3">
      <c r="A16125" s="286" t="str">
        <f t="shared" si="504"/>
        <v>2020</v>
      </c>
      <c r="B16125" s="205" t="s">
        <v>679</v>
      </c>
      <c r="C16125" s="205" t="s">
        <v>680</v>
      </c>
      <c r="D16125" s="72" t="str">
        <f t="shared" si="503"/>
        <v>fev/2020</v>
      </c>
      <c r="E16125" s="206">
        <v>43881</v>
      </c>
      <c r="F16125" s="205">
        <v>418836</v>
      </c>
      <c r="G16125" s="205" t="s">
        <v>284</v>
      </c>
      <c r="H16125" s="207" t="s">
        <v>1027</v>
      </c>
      <c r="I16125" s="207" t="s">
        <v>242</v>
      </c>
      <c r="J16125" s="208">
        <v>-1096.3900000000001</v>
      </c>
      <c r="K16125" s="79" t="str">
        <f>IFERROR(IFERROR(VLOOKUP(I16125,'DE-PARA'!B:D,3,0),VLOOKUP(I16125,'DE-PARA'!C:D,2,0)),"NÃO ENCONTRADO")</f>
        <v>Materiais</v>
      </c>
      <c r="L16125" s="56" t="str">
        <f>VLOOKUP(K16125,'Base -Receita-Despesa'!$B:$AS,1,FALSE)</f>
        <v>Materiais</v>
      </c>
    </row>
    <row r="16126" spans="1:12" x14ac:dyDescent="0.3">
      <c r="A16126" s="286" t="str">
        <f t="shared" si="504"/>
        <v>2020</v>
      </c>
      <c r="B16126" s="205" t="s">
        <v>679</v>
      </c>
      <c r="C16126" s="205" t="s">
        <v>680</v>
      </c>
      <c r="D16126" s="72" t="str">
        <f t="shared" si="503"/>
        <v>fev/2020</v>
      </c>
      <c r="E16126" s="206">
        <v>43881</v>
      </c>
      <c r="F16126" s="205">
        <v>418837</v>
      </c>
      <c r="G16126" s="205" t="s">
        <v>284</v>
      </c>
      <c r="H16126" s="207" t="s">
        <v>1027</v>
      </c>
      <c r="I16126" s="207" t="s">
        <v>242</v>
      </c>
      <c r="J16126" s="208">
        <v>-1120</v>
      </c>
      <c r="K16126" s="79" t="str">
        <f>IFERROR(IFERROR(VLOOKUP(I16126,'DE-PARA'!B:D,3,0),VLOOKUP(I16126,'DE-PARA'!C:D,2,0)),"NÃO ENCONTRADO")</f>
        <v>Materiais</v>
      </c>
      <c r="L16126" s="56" t="str">
        <f>VLOOKUP(K16126,'Base -Receita-Despesa'!$B:$AS,1,FALSE)</f>
        <v>Materiais</v>
      </c>
    </row>
    <row r="16127" spans="1:12" x14ac:dyDescent="0.3">
      <c r="A16127" s="286" t="str">
        <f t="shared" si="504"/>
        <v>2020</v>
      </c>
      <c r="B16127" s="205" t="s">
        <v>679</v>
      </c>
      <c r="C16127" s="205" t="s">
        <v>680</v>
      </c>
      <c r="D16127" s="72" t="str">
        <f t="shared" si="503"/>
        <v>fev/2020</v>
      </c>
      <c r="E16127" s="206">
        <v>43881</v>
      </c>
      <c r="F16127" s="205">
        <v>418364</v>
      </c>
      <c r="G16127" s="205" t="s">
        <v>284</v>
      </c>
      <c r="H16127" s="207" t="s">
        <v>1027</v>
      </c>
      <c r="I16127" s="207" t="s">
        <v>242</v>
      </c>
      <c r="J16127" s="207">
        <v>-326</v>
      </c>
      <c r="K16127" s="79" t="str">
        <f>IFERROR(IFERROR(VLOOKUP(I16127,'DE-PARA'!B:D,3,0),VLOOKUP(I16127,'DE-PARA'!C:D,2,0)),"NÃO ENCONTRADO")</f>
        <v>Materiais</v>
      </c>
      <c r="L16127" s="56" t="str">
        <f>VLOOKUP(K16127,'Base -Receita-Despesa'!$B:$AS,1,FALSE)</f>
        <v>Materiais</v>
      </c>
    </row>
    <row r="16128" spans="1:12" x14ac:dyDescent="0.3">
      <c r="A16128" s="286" t="str">
        <f t="shared" si="504"/>
        <v>2020</v>
      </c>
      <c r="B16128" s="205" t="s">
        <v>679</v>
      </c>
      <c r="C16128" s="205" t="s">
        <v>680</v>
      </c>
      <c r="D16128" s="72" t="str">
        <f t="shared" si="503"/>
        <v>fev/2020</v>
      </c>
      <c r="E16128" s="206">
        <v>43881</v>
      </c>
      <c r="F16128" s="205">
        <v>418777</v>
      </c>
      <c r="G16128" s="205" t="s">
        <v>284</v>
      </c>
      <c r="H16128" s="207" t="s">
        <v>1027</v>
      </c>
      <c r="I16128" s="207" t="s">
        <v>242</v>
      </c>
      <c r="J16128" s="207">
        <v>-26</v>
      </c>
      <c r="K16128" s="79" t="str">
        <f>IFERROR(IFERROR(VLOOKUP(I16128,'DE-PARA'!B:D,3,0),VLOOKUP(I16128,'DE-PARA'!C:D,2,0)),"NÃO ENCONTRADO")</f>
        <v>Materiais</v>
      </c>
      <c r="L16128" s="56" t="str">
        <f>VLOOKUP(K16128,'Base -Receita-Despesa'!$B:$AS,1,FALSE)</f>
        <v>Materiais</v>
      </c>
    </row>
    <row r="16129" spans="1:12" x14ac:dyDescent="0.3">
      <c r="A16129" s="286" t="str">
        <f t="shared" si="504"/>
        <v>2020</v>
      </c>
      <c r="B16129" s="205" t="s">
        <v>679</v>
      </c>
      <c r="C16129" s="205" t="s">
        <v>680</v>
      </c>
      <c r="D16129" s="72" t="str">
        <f t="shared" si="503"/>
        <v>fev/2020</v>
      </c>
      <c r="E16129" s="206">
        <v>43881</v>
      </c>
      <c r="F16129" s="205">
        <v>418838</v>
      </c>
      <c r="G16129" s="205" t="s">
        <v>284</v>
      </c>
      <c r="H16129" s="207" t="s">
        <v>1027</v>
      </c>
      <c r="I16129" s="207" t="s">
        <v>242</v>
      </c>
      <c r="J16129" s="207">
        <v>-936.58</v>
      </c>
      <c r="K16129" s="79" t="str">
        <f>IFERROR(IFERROR(VLOOKUP(I16129,'DE-PARA'!B:D,3,0),VLOOKUP(I16129,'DE-PARA'!C:D,2,0)),"NÃO ENCONTRADO")</f>
        <v>Materiais</v>
      </c>
      <c r="L16129" s="56" t="str">
        <f>VLOOKUP(K16129,'Base -Receita-Despesa'!$B:$AS,1,FALSE)</f>
        <v>Materiais</v>
      </c>
    </row>
    <row r="16130" spans="1:12" x14ac:dyDescent="0.3">
      <c r="A16130" s="286" t="str">
        <f t="shared" si="504"/>
        <v>2020</v>
      </c>
      <c r="B16130" s="205" t="s">
        <v>679</v>
      </c>
      <c r="C16130" s="205" t="s">
        <v>680</v>
      </c>
      <c r="D16130" s="72" t="str">
        <f t="shared" si="503"/>
        <v>fev/2020</v>
      </c>
      <c r="E16130" s="206">
        <v>43881</v>
      </c>
      <c r="F16130" s="205">
        <v>418839</v>
      </c>
      <c r="G16130" s="205" t="s">
        <v>284</v>
      </c>
      <c r="H16130" s="207" t="s">
        <v>1027</v>
      </c>
      <c r="I16130" s="207" t="s">
        <v>242</v>
      </c>
      <c r="J16130" s="207">
        <v>-648.11</v>
      </c>
      <c r="K16130" s="79" t="str">
        <f>IFERROR(IFERROR(VLOOKUP(I16130,'DE-PARA'!B:D,3,0),VLOOKUP(I16130,'DE-PARA'!C:D,2,0)),"NÃO ENCONTRADO")</f>
        <v>Materiais</v>
      </c>
      <c r="L16130" s="56" t="str">
        <f>VLOOKUP(K16130,'Base -Receita-Despesa'!$B:$AS,1,FALSE)</f>
        <v>Materiais</v>
      </c>
    </row>
    <row r="16131" spans="1:12" x14ac:dyDescent="0.3">
      <c r="A16131" s="286" t="str">
        <f t="shared" si="504"/>
        <v>2020</v>
      </c>
      <c r="B16131" s="205" t="s">
        <v>679</v>
      </c>
      <c r="C16131" s="205" t="s">
        <v>680</v>
      </c>
      <c r="D16131" s="72" t="str">
        <f t="shared" si="503"/>
        <v>fev/2020</v>
      </c>
      <c r="E16131" s="206">
        <v>43881</v>
      </c>
      <c r="F16131" s="205">
        <v>418843</v>
      </c>
      <c r="G16131" s="205" t="s">
        <v>284</v>
      </c>
      <c r="H16131" s="207" t="s">
        <v>1027</v>
      </c>
      <c r="I16131" s="207" t="s">
        <v>242</v>
      </c>
      <c r="J16131" s="207">
        <v>-648.11</v>
      </c>
      <c r="K16131" s="79" t="str">
        <f>IFERROR(IFERROR(VLOOKUP(I16131,'DE-PARA'!B:D,3,0),VLOOKUP(I16131,'DE-PARA'!C:D,2,0)),"NÃO ENCONTRADO")</f>
        <v>Materiais</v>
      </c>
      <c r="L16131" s="56" t="str">
        <f>VLOOKUP(K16131,'Base -Receita-Despesa'!$B:$AS,1,FALSE)</f>
        <v>Materiais</v>
      </c>
    </row>
    <row r="16132" spans="1:12" x14ac:dyDescent="0.3">
      <c r="A16132" s="286" t="str">
        <f t="shared" si="504"/>
        <v>2020</v>
      </c>
      <c r="B16132" s="205" t="s">
        <v>679</v>
      </c>
      <c r="C16132" s="205" t="s">
        <v>680</v>
      </c>
      <c r="D16132" s="72" t="str">
        <f t="shared" ref="D16132:D16195" si="505">TEXT(E16132,"mmm/aaaa")</f>
        <v>fev/2020</v>
      </c>
      <c r="E16132" s="206">
        <v>43881</v>
      </c>
      <c r="F16132" s="205">
        <v>418844</v>
      </c>
      <c r="G16132" s="205" t="s">
        <v>284</v>
      </c>
      <c r="H16132" s="207" t="s">
        <v>1027</v>
      </c>
      <c r="I16132" s="207" t="s">
        <v>242</v>
      </c>
      <c r="J16132" s="207">
        <v>-648.11</v>
      </c>
      <c r="K16132" s="79" t="str">
        <f>IFERROR(IFERROR(VLOOKUP(I16132,'DE-PARA'!B:D,3,0),VLOOKUP(I16132,'DE-PARA'!C:D,2,0)),"NÃO ENCONTRADO")</f>
        <v>Materiais</v>
      </c>
      <c r="L16132" s="56" t="str">
        <f>VLOOKUP(K16132,'Base -Receita-Despesa'!$B:$AS,1,FALSE)</f>
        <v>Materiais</v>
      </c>
    </row>
    <row r="16133" spans="1:12" x14ac:dyDescent="0.3">
      <c r="A16133" s="286" t="str">
        <f t="shared" si="504"/>
        <v>2020</v>
      </c>
      <c r="B16133" s="205" t="s">
        <v>679</v>
      </c>
      <c r="C16133" s="205" t="s">
        <v>680</v>
      </c>
      <c r="D16133" s="72" t="str">
        <f t="shared" si="505"/>
        <v>fev/2020</v>
      </c>
      <c r="E16133" s="206">
        <v>43881</v>
      </c>
      <c r="F16133" s="205">
        <v>418845</v>
      </c>
      <c r="G16133" s="205" t="s">
        <v>284</v>
      </c>
      <c r="H16133" s="207" t="s">
        <v>1027</v>
      </c>
      <c r="I16133" s="207" t="s">
        <v>242</v>
      </c>
      <c r="J16133" s="207">
        <v>-148.4</v>
      </c>
      <c r="K16133" s="79" t="str">
        <f>IFERROR(IFERROR(VLOOKUP(I16133,'DE-PARA'!B:D,3,0),VLOOKUP(I16133,'DE-PARA'!C:D,2,0)),"NÃO ENCONTRADO")</f>
        <v>Materiais</v>
      </c>
      <c r="L16133" s="56" t="str">
        <f>VLOOKUP(K16133,'Base -Receita-Despesa'!$B:$AS,1,FALSE)</f>
        <v>Materiais</v>
      </c>
    </row>
    <row r="16134" spans="1:12" x14ac:dyDescent="0.3">
      <c r="A16134" s="286" t="str">
        <f t="shared" si="504"/>
        <v>2020</v>
      </c>
      <c r="B16134" s="205" t="s">
        <v>679</v>
      </c>
      <c r="C16134" s="205" t="s">
        <v>680</v>
      </c>
      <c r="D16134" s="72" t="str">
        <f t="shared" si="505"/>
        <v>fev/2020</v>
      </c>
      <c r="E16134" s="206">
        <v>43881</v>
      </c>
      <c r="F16134" s="205">
        <v>418846</v>
      </c>
      <c r="G16134" s="205" t="s">
        <v>284</v>
      </c>
      <c r="H16134" s="207" t="s">
        <v>1027</v>
      </c>
      <c r="I16134" s="207" t="s">
        <v>242</v>
      </c>
      <c r="J16134" s="208">
        <v>-1163.9000000000001</v>
      </c>
      <c r="K16134" s="79" t="str">
        <f>IFERROR(IFERROR(VLOOKUP(I16134,'DE-PARA'!B:D,3,0),VLOOKUP(I16134,'DE-PARA'!C:D,2,0)),"NÃO ENCONTRADO")</f>
        <v>Materiais</v>
      </c>
      <c r="L16134" s="56" t="str">
        <f>VLOOKUP(K16134,'Base -Receita-Despesa'!$B:$AS,1,FALSE)</f>
        <v>Materiais</v>
      </c>
    </row>
    <row r="16135" spans="1:12" x14ac:dyDescent="0.3">
      <c r="A16135" s="286" t="str">
        <f t="shared" si="504"/>
        <v>2020</v>
      </c>
      <c r="B16135" s="205" t="s">
        <v>679</v>
      </c>
      <c r="C16135" s="205" t="s">
        <v>680</v>
      </c>
      <c r="D16135" s="72" t="str">
        <f t="shared" si="505"/>
        <v>fev/2020</v>
      </c>
      <c r="E16135" s="206">
        <v>43881</v>
      </c>
      <c r="F16135" s="205">
        <v>418847</v>
      </c>
      <c r="G16135" s="205" t="s">
        <v>284</v>
      </c>
      <c r="H16135" s="207" t="s">
        <v>1027</v>
      </c>
      <c r="I16135" s="207" t="s">
        <v>242</v>
      </c>
      <c r="J16135" s="207">
        <v>-183.81</v>
      </c>
      <c r="K16135" s="79" t="str">
        <f>IFERROR(IFERROR(VLOOKUP(I16135,'DE-PARA'!B:D,3,0),VLOOKUP(I16135,'DE-PARA'!C:D,2,0)),"NÃO ENCONTRADO")</f>
        <v>Materiais</v>
      </c>
      <c r="L16135" s="56" t="str">
        <f>VLOOKUP(K16135,'Base -Receita-Despesa'!$B:$AS,1,FALSE)</f>
        <v>Materiais</v>
      </c>
    </row>
    <row r="16136" spans="1:12" x14ac:dyDescent="0.3">
      <c r="A16136" s="286" t="str">
        <f t="shared" si="504"/>
        <v>2020</v>
      </c>
      <c r="B16136" s="205" t="s">
        <v>679</v>
      </c>
      <c r="C16136" s="205" t="s">
        <v>680</v>
      </c>
      <c r="D16136" s="72" t="str">
        <f t="shared" si="505"/>
        <v>fev/2020</v>
      </c>
      <c r="E16136" s="206">
        <v>43881</v>
      </c>
      <c r="F16136" s="205">
        <v>418848</v>
      </c>
      <c r="G16136" s="205" t="s">
        <v>284</v>
      </c>
      <c r="H16136" s="207" t="s">
        <v>1027</v>
      </c>
      <c r="I16136" s="207" t="s">
        <v>242</v>
      </c>
      <c r="J16136" s="207">
        <v>-183.81</v>
      </c>
      <c r="K16136" s="79" t="str">
        <f>IFERROR(IFERROR(VLOOKUP(I16136,'DE-PARA'!B:D,3,0),VLOOKUP(I16136,'DE-PARA'!C:D,2,0)),"NÃO ENCONTRADO")</f>
        <v>Materiais</v>
      </c>
      <c r="L16136" s="56" t="str">
        <f>VLOOKUP(K16136,'Base -Receita-Despesa'!$B:$AS,1,FALSE)</f>
        <v>Materiais</v>
      </c>
    </row>
    <row r="16137" spans="1:12" x14ac:dyDescent="0.3">
      <c r="A16137" s="286" t="str">
        <f t="shared" si="504"/>
        <v>2020</v>
      </c>
      <c r="B16137" s="205" t="s">
        <v>679</v>
      </c>
      <c r="C16137" s="205" t="s">
        <v>680</v>
      </c>
      <c r="D16137" s="72" t="str">
        <f t="shared" si="505"/>
        <v>fev/2020</v>
      </c>
      <c r="E16137" s="206">
        <v>43881</v>
      </c>
      <c r="F16137" s="205">
        <v>418850</v>
      </c>
      <c r="G16137" s="205" t="s">
        <v>284</v>
      </c>
      <c r="H16137" s="207" t="s">
        <v>1027</v>
      </c>
      <c r="I16137" s="207" t="s">
        <v>242</v>
      </c>
      <c r="J16137" s="208">
        <v>-1351.04</v>
      </c>
      <c r="K16137" s="79" t="str">
        <f>IFERROR(IFERROR(VLOOKUP(I16137,'DE-PARA'!B:D,3,0),VLOOKUP(I16137,'DE-PARA'!C:D,2,0)),"NÃO ENCONTRADO")</f>
        <v>Materiais</v>
      </c>
      <c r="L16137" s="56" t="str">
        <f>VLOOKUP(K16137,'Base -Receita-Despesa'!$B:$AS,1,FALSE)</f>
        <v>Materiais</v>
      </c>
    </row>
    <row r="16138" spans="1:12" x14ac:dyDescent="0.3">
      <c r="A16138" s="286" t="str">
        <f t="shared" si="504"/>
        <v>2020</v>
      </c>
      <c r="B16138" s="205" t="s">
        <v>679</v>
      </c>
      <c r="C16138" s="205" t="s">
        <v>680</v>
      </c>
      <c r="D16138" s="72" t="str">
        <f t="shared" si="505"/>
        <v>fev/2020</v>
      </c>
      <c r="E16138" s="206">
        <v>43881</v>
      </c>
      <c r="F16138" s="205">
        <v>418855</v>
      </c>
      <c r="G16138" s="205" t="s">
        <v>284</v>
      </c>
      <c r="H16138" s="207" t="s">
        <v>1027</v>
      </c>
      <c r="I16138" s="207" t="s">
        <v>242</v>
      </c>
      <c r="J16138" s="207">
        <v>-299.89999999999998</v>
      </c>
      <c r="K16138" s="79" t="str">
        <f>IFERROR(IFERROR(VLOOKUP(I16138,'DE-PARA'!B:D,3,0),VLOOKUP(I16138,'DE-PARA'!C:D,2,0)),"NÃO ENCONTRADO")</f>
        <v>Materiais</v>
      </c>
      <c r="L16138" s="56" t="str">
        <f>VLOOKUP(K16138,'Base -Receita-Despesa'!$B:$AS,1,FALSE)</f>
        <v>Materiais</v>
      </c>
    </row>
    <row r="16139" spans="1:12" x14ac:dyDescent="0.3">
      <c r="A16139" s="286" t="str">
        <f t="shared" si="504"/>
        <v>2020</v>
      </c>
      <c r="B16139" s="205" t="s">
        <v>679</v>
      </c>
      <c r="C16139" s="205" t="s">
        <v>680</v>
      </c>
      <c r="D16139" s="72" t="str">
        <f t="shared" si="505"/>
        <v>fev/2020</v>
      </c>
      <c r="E16139" s="206">
        <v>43881</v>
      </c>
      <c r="F16139" s="205">
        <v>418859</v>
      </c>
      <c r="G16139" s="205" t="s">
        <v>284</v>
      </c>
      <c r="H16139" s="207" t="s">
        <v>1027</v>
      </c>
      <c r="I16139" s="207" t="s">
        <v>242</v>
      </c>
      <c r="J16139" s="207">
        <v>-435.35</v>
      </c>
      <c r="K16139" s="79" t="str">
        <f>IFERROR(IFERROR(VLOOKUP(I16139,'DE-PARA'!B:D,3,0),VLOOKUP(I16139,'DE-PARA'!C:D,2,0)),"NÃO ENCONTRADO")</f>
        <v>Materiais</v>
      </c>
      <c r="L16139" s="56" t="str">
        <f>VLOOKUP(K16139,'Base -Receita-Despesa'!$B:$AS,1,FALSE)</f>
        <v>Materiais</v>
      </c>
    </row>
    <row r="16140" spans="1:12" x14ac:dyDescent="0.3">
      <c r="A16140" s="286" t="str">
        <f t="shared" si="504"/>
        <v>2020</v>
      </c>
      <c r="B16140" s="205" t="s">
        <v>679</v>
      </c>
      <c r="C16140" s="205" t="s">
        <v>680</v>
      </c>
      <c r="D16140" s="72" t="str">
        <f t="shared" si="505"/>
        <v>fev/2020</v>
      </c>
      <c r="E16140" s="206">
        <v>43881</v>
      </c>
      <c r="F16140" s="205">
        <v>418861</v>
      </c>
      <c r="G16140" s="205" t="s">
        <v>284</v>
      </c>
      <c r="H16140" s="207" t="s">
        <v>1027</v>
      </c>
      <c r="I16140" s="207" t="s">
        <v>242</v>
      </c>
      <c r="J16140" s="207">
        <v>-288.70999999999998</v>
      </c>
      <c r="K16140" s="79" t="str">
        <f>IFERROR(IFERROR(VLOOKUP(I16140,'DE-PARA'!B:D,3,0),VLOOKUP(I16140,'DE-PARA'!C:D,2,0)),"NÃO ENCONTRADO")</f>
        <v>Materiais</v>
      </c>
      <c r="L16140" s="56" t="str">
        <f>VLOOKUP(K16140,'Base -Receita-Despesa'!$B:$AS,1,FALSE)</f>
        <v>Materiais</v>
      </c>
    </row>
    <row r="16141" spans="1:12" x14ac:dyDescent="0.3">
      <c r="A16141" s="286" t="str">
        <f t="shared" si="504"/>
        <v>2020</v>
      </c>
      <c r="B16141" s="205" t="s">
        <v>679</v>
      </c>
      <c r="C16141" s="205" t="s">
        <v>680</v>
      </c>
      <c r="D16141" s="72" t="str">
        <f t="shared" si="505"/>
        <v>fev/2020</v>
      </c>
      <c r="E16141" s="206">
        <v>43881</v>
      </c>
      <c r="F16141" s="205">
        <v>418867</v>
      </c>
      <c r="G16141" s="205" t="s">
        <v>284</v>
      </c>
      <c r="H16141" s="207" t="s">
        <v>1027</v>
      </c>
      <c r="I16141" s="207" t="s">
        <v>242</v>
      </c>
      <c r="J16141" s="207">
        <v>-614.71</v>
      </c>
      <c r="K16141" s="79" t="str">
        <f>IFERROR(IFERROR(VLOOKUP(I16141,'DE-PARA'!B:D,3,0),VLOOKUP(I16141,'DE-PARA'!C:D,2,0)),"NÃO ENCONTRADO")</f>
        <v>Materiais</v>
      </c>
      <c r="L16141" s="56" t="str">
        <f>VLOOKUP(K16141,'Base -Receita-Despesa'!$B:$AS,1,FALSE)</f>
        <v>Materiais</v>
      </c>
    </row>
    <row r="16142" spans="1:12" x14ac:dyDescent="0.3">
      <c r="A16142" s="286" t="str">
        <f t="shared" si="504"/>
        <v>2020</v>
      </c>
      <c r="B16142" s="205" t="s">
        <v>679</v>
      </c>
      <c r="C16142" s="205" t="s">
        <v>680</v>
      </c>
      <c r="D16142" s="72" t="str">
        <f t="shared" si="505"/>
        <v>fev/2020</v>
      </c>
      <c r="E16142" s="206">
        <v>43881</v>
      </c>
      <c r="F16142" s="205">
        <v>419093</v>
      </c>
      <c r="G16142" s="205" t="s">
        <v>284</v>
      </c>
      <c r="H16142" s="207" t="s">
        <v>1027</v>
      </c>
      <c r="I16142" s="207" t="s">
        <v>242</v>
      </c>
      <c r="J16142" s="207">
        <v>-648.11</v>
      </c>
      <c r="K16142" s="79" t="str">
        <f>IFERROR(IFERROR(VLOOKUP(I16142,'DE-PARA'!B:D,3,0),VLOOKUP(I16142,'DE-PARA'!C:D,2,0)),"NÃO ENCONTRADO")</f>
        <v>Materiais</v>
      </c>
      <c r="L16142" s="56" t="str">
        <f>VLOOKUP(K16142,'Base -Receita-Despesa'!$B:$AS,1,FALSE)</f>
        <v>Materiais</v>
      </c>
    </row>
    <row r="16143" spans="1:12" x14ac:dyDescent="0.3">
      <c r="A16143" s="286" t="str">
        <f t="shared" si="504"/>
        <v>2020</v>
      </c>
      <c r="B16143" s="205" t="s">
        <v>679</v>
      </c>
      <c r="C16143" s="205" t="s">
        <v>680</v>
      </c>
      <c r="D16143" s="72" t="str">
        <f t="shared" si="505"/>
        <v>fev/2020</v>
      </c>
      <c r="E16143" s="206">
        <v>43881</v>
      </c>
      <c r="F16143" s="205">
        <v>419102</v>
      </c>
      <c r="G16143" s="205" t="s">
        <v>284</v>
      </c>
      <c r="H16143" s="207" t="s">
        <v>1027</v>
      </c>
      <c r="I16143" s="207" t="s">
        <v>242</v>
      </c>
      <c r="J16143" s="207">
        <v>-648.11</v>
      </c>
      <c r="K16143" s="79" t="str">
        <f>IFERROR(IFERROR(VLOOKUP(I16143,'DE-PARA'!B:D,3,0),VLOOKUP(I16143,'DE-PARA'!C:D,2,0)),"NÃO ENCONTRADO")</f>
        <v>Materiais</v>
      </c>
      <c r="L16143" s="56" t="str">
        <f>VLOOKUP(K16143,'Base -Receita-Despesa'!$B:$AS,1,FALSE)</f>
        <v>Materiais</v>
      </c>
    </row>
    <row r="16144" spans="1:12" x14ac:dyDescent="0.3">
      <c r="A16144" s="286" t="str">
        <f t="shared" si="504"/>
        <v>2020</v>
      </c>
      <c r="B16144" s="205" t="s">
        <v>679</v>
      </c>
      <c r="C16144" s="205" t="s">
        <v>680</v>
      </c>
      <c r="D16144" s="72" t="str">
        <f t="shared" si="505"/>
        <v>fev/2020</v>
      </c>
      <c r="E16144" s="206">
        <v>43881</v>
      </c>
      <c r="F16144" s="205">
        <v>419104</v>
      </c>
      <c r="G16144" s="205" t="s">
        <v>284</v>
      </c>
      <c r="H16144" s="207" t="s">
        <v>1027</v>
      </c>
      <c r="I16144" s="207" t="s">
        <v>242</v>
      </c>
      <c r="J16144" s="207">
        <v>-299.89999999999998</v>
      </c>
      <c r="K16144" s="79" t="str">
        <f>IFERROR(IFERROR(VLOOKUP(I16144,'DE-PARA'!B:D,3,0),VLOOKUP(I16144,'DE-PARA'!C:D,2,0)),"NÃO ENCONTRADO")</f>
        <v>Materiais</v>
      </c>
      <c r="L16144" s="56" t="str">
        <f>VLOOKUP(K16144,'Base -Receita-Despesa'!$B:$AS,1,FALSE)</f>
        <v>Materiais</v>
      </c>
    </row>
    <row r="16145" spans="1:12" x14ac:dyDescent="0.3">
      <c r="A16145" s="286" t="str">
        <f t="shared" si="504"/>
        <v>2020</v>
      </c>
      <c r="B16145" s="205" t="s">
        <v>679</v>
      </c>
      <c r="C16145" s="205" t="s">
        <v>680</v>
      </c>
      <c r="D16145" s="72" t="str">
        <f t="shared" si="505"/>
        <v>fev/2020</v>
      </c>
      <c r="E16145" s="206">
        <v>43881</v>
      </c>
      <c r="F16145" s="205">
        <v>419105</v>
      </c>
      <c r="G16145" s="205" t="s">
        <v>284</v>
      </c>
      <c r="H16145" s="207" t="s">
        <v>1027</v>
      </c>
      <c r="I16145" s="207" t="s">
        <v>242</v>
      </c>
      <c r="J16145" s="207">
        <v>-180.58</v>
      </c>
      <c r="K16145" s="79" t="str">
        <f>IFERROR(IFERROR(VLOOKUP(I16145,'DE-PARA'!B:D,3,0),VLOOKUP(I16145,'DE-PARA'!C:D,2,0)),"NÃO ENCONTRADO")</f>
        <v>Materiais</v>
      </c>
      <c r="L16145" s="56" t="str">
        <f>VLOOKUP(K16145,'Base -Receita-Despesa'!$B:$AS,1,FALSE)</f>
        <v>Materiais</v>
      </c>
    </row>
    <row r="16146" spans="1:12" x14ac:dyDescent="0.3">
      <c r="A16146" s="286" t="str">
        <f t="shared" si="504"/>
        <v>2020</v>
      </c>
      <c r="B16146" s="205" t="s">
        <v>679</v>
      </c>
      <c r="C16146" s="205" t="s">
        <v>680</v>
      </c>
      <c r="D16146" s="72" t="str">
        <f t="shared" si="505"/>
        <v>fev/2020</v>
      </c>
      <c r="E16146" s="206">
        <v>43881</v>
      </c>
      <c r="F16146" s="205">
        <v>419108</v>
      </c>
      <c r="G16146" s="205" t="s">
        <v>284</v>
      </c>
      <c r="H16146" s="207" t="s">
        <v>1027</v>
      </c>
      <c r="I16146" s="207" t="s">
        <v>242</v>
      </c>
      <c r="J16146" s="208">
        <v>-1351.04</v>
      </c>
      <c r="K16146" s="79" t="str">
        <f>IFERROR(IFERROR(VLOOKUP(I16146,'DE-PARA'!B:D,3,0),VLOOKUP(I16146,'DE-PARA'!C:D,2,0)),"NÃO ENCONTRADO")</f>
        <v>Materiais</v>
      </c>
      <c r="L16146" s="56" t="str">
        <f>VLOOKUP(K16146,'Base -Receita-Despesa'!$B:$AS,1,FALSE)</f>
        <v>Materiais</v>
      </c>
    </row>
    <row r="16147" spans="1:12" x14ac:dyDescent="0.3">
      <c r="A16147" s="286" t="str">
        <f t="shared" si="504"/>
        <v>2020</v>
      </c>
      <c r="B16147" s="205" t="s">
        <v>679</v>
      </c>
      <c r="C16147" s="205" t="s">
        <v>680</v>
      </c>
      <c r="D16147" s="72" t="str">
        <f t="shared" si="505"/>
        <v>fev/2020</v>
      </c>
      <c r="E16147" s="206">
        <v>43881</v>
      </c>
      <c r="F16147" s="205">
        <v>419109</v>
      </c>
      <c r="G16147" s="205" t="s">
        <v>284</v>
      </c>
      <c r="H16147" s="207" t="s">
        <v>1027</v>
      </c>
      <c r="I16147" s="207" t="s">
        <v>242</v>
      </c>
      <c r="J16147" s="208">
        <v>-1163.9000000000001</v>
      </c>
      <c r="K16147" s="79" t="str">
        <f>IFERROR(IFERROR(VLOOKUP(I16147,'DE-PARA'!B:D,3,0),VLOOKUP(I16147,'DE-PARA'!C:D,2,0)),"NÃO ENCONTRADO")</f>
        <v>Materiais</v>
      </c>
      <c r="L16147" s="56" t="str">
        <f>VLOOKUP(K16147,'Base -Receita-Despesa'!$B:$AS,1,FALSE)</f>
        <v>Materiais</v>
      </c>
    </row>
    <row r="16148" spans="1:12" x14ac:dyDescent="0.3">
      <c r="A16148" s="286" t="str">
        <f t="shared" si="504"/>
        <v>2020</v>
      </c>
      <c r="B16148" s="205" t="s">
        <v>679</v>
      </c>
      <c r="C16148" s="205" t="s">
        <v>680</v>
      </c>
      <c r="D16148" s="72" t="str">
        <f t="shared" si="505"/>
        <v>fev/2020</v>
      </c>
      <c r="E16148" s="206">
        <v>43881</v>
      </c>
      <c r="F16148" s="205">
        <v>419111</v>
      </c>
      <c r="G16148" s="205" t="s">
        <v>284</v>
      </c>
      <c r="H16148" s="207" t="s">
        <v>1027</v>
      </c>
      <c r="I16148" s="207" t="s">
        <v>242</v>
      </c>
      <c r="J16148" s="207">
        <v>-326</v>
      </c>
      <c r="K16148" s="79" t="str">
        <f>IFERROR(IFERROR(VLOOKUP(I16148,'DE-PARA'!B:D,3,0),VLOOKUP(I16148,'DE-PARA'!C:D,2,0)),"NÃO ENCONTRADO")</f>
        <v>Materiais</v>
      </c>
      <c r="L16148" s="56" t="str">
        <f>VLOOKUP(K16148,'Base -Receita-Despesa'!$B:$AS,1,FALSE)</f>
        <v>Materiais</v>
      </c>
    </row>
    <row r="16149" spans="1:12" x14ac:dyDescent="0.3">
      <c r="A16149" s="286" t="str">
        <f t="shared" si="504"/>
        <v>2020</v>
      </c>
      <c r="B16149" s="205" t="s">
        <v>679</v>
      </c>
      <c r="C16149" s="205" t="s">
        <v>680</v>
      </c>
      <c r="D16149" s="72" t="str">
        <f t="shared" si="505"/>
        <v>fev/2020</v>
      </c>
      <c r="E16149" s="206">
        <v>43881</v>
      </c>
      <c r="F16149" s="205">
        <v>419112</v>
      </c>
      <c r="G16149" s="205" t="s">
        <v>284</v>
      </c>
      <c r="H16149" s="207" t="s">
        <v>1027</v>
      </c>
      <c r="I16149" s="207" t="s">
        <v>242</v>
      </c>
      <c r="J16149" s="207">
        <v>-936.58</v>
      </c>
      <c r="K16149" s="79" t="str">
        <f>IFERROR(IFERROR(VLOOKUP(I16149,'DE-PARA'!B:D,3,0),VLOOKUP(I16149,'DE-PARA'!C:D,2,0)),"NÃO ENCONTRADO")</f>
        <v>Materiais</v>
      </c>
      <c r="L16149" s="56" t="str">
        <f>VLOOKUP(K16149,'Base -Receita-Despesa'!$B:$AS,1,FALSE)</f>
        <v>Materiais</v>
      </c>
    </row>
    <row r="16150" spans="1:12" x14ac:dyDescent="0.3">
      <c r="A16150" s="286" t="str">
        <f t="shared" si="504"/>
        <v>2020</v>
      </c>
      <c r="B16150" s="205" t="s">
        <v>679</v>
      </c>
      <c r="C16150" s="205" t="s">
        <v>680</v>
      </c>
      <c r="D16150" s="72" t="str">
        <f t="shared" si="505"/>
        <v>fev/2020</v>
      </c>
      <c r="E16150" s="206">
        <v>43881</v>
      </c>
      <c r="F16150" s="205">
        <v>419114</v>
      </c>
      <c r="G16150" s="205" t="s">
        <v>284</v>
      </c>
      <c r="H16150" s="207" t="s">
        <v>1027</v>
      </c>
      <c r="I16150" s="207" t="s">
        <v>242</v>
      </c>
      <c r="J16150" s="208">
        <v>-1120</v>
      </c>
      <c r="K16150" s="79" t="str">
        <f>IFERROR(IFERROR(VLOOKUP(I16150,'DE-PARA'!B:D,3,0),VLOOKUP(I16150,'DE-PARA'!C:D,2,0)),"NÃO ENCONTRADO")</f>
        <v>Materiais</v>
      </c>
      <c r="L16150" s="56" t="str">
        <f>VLOOKUP(K16150,'Base -Receita-Despesa'!$B:$AS,1,FALSE)</f>
        <v>Materiais</v>
      </c>
    </row>
    <row r="16151" spans="1:12" x14ac:dyDescent="0.3">
      <c r="A16151" s="286" t="str">
        <f t="shared" si="504"/>
        <v>2020</v>
      </c>
      <c r="B16151" s="205" t="s">
        <v>679</v>
      </c>
      <c r="C16151" s="205" t="s">
        <v>680</v>
      </c>
      <c r="D16151" s="72" t="str">
        <f t="shared" si="505"/>
        <v>fev/2020</v>
      </c>
      <c r="E16151" s="206">
        <v>43881</v>
      </c>
      <c r="F16151" s="205">
        <v>419115</v>
      </c>
      <c r="G16151" s="205" t="s">
        <v>284</v>
      </c>
      <c r="H16151" s="207" t="s">
        <v>1027</v>
      </c>
      <c r="I16151" s="207" t="s">
        <v>242</v>
      </c>
      <c r="J16151" s="207">
        <v>-936.58</v>
      </c>
      <c r="K16151" s="79" t="str">
        <f>IFERROR(IFERROR(VLOOKUP(I16151,'DE-PARA'!B:D,3,0),VLOOKUP(I16151,'DE-PARA'!C:D,2,0)),"NÃO ENCONTRADO")</f>
        <v>Materiais</v>
      </c>
      <c r="L16151" s="56" t="str">
        <f>VLOOKUP(K16151,'Base -Receita-Despesa'!$B:$AS,1,FALSE)</f>
        <v>Materiais</v>
      </c>
    </row>
    <row r="16152" spans="1:12" x14ac:dyDescent="0.3">
      <c r="A16152" s="286" t="str">
        <f t="shared" si="504"/>
        <v>2020</v>
      </c>
      <c r="B16152" s="205" t="s">
        <v>679</v>
      </c>
      <c r="C16152" s="205" t="s">
        <v>680</v>
      </c>
      <c r="D16152" s="72" t="str">
        <f t="shared" si="505"/>
        <v>fev/2020</v>
      </c>
      <c r="E16152" s="206">
        <v>43881</v>
      </c>
      <c r="F16152" s="205">
        <v>419120</v>
      </c>
      <c r="G16152" s="205" t="s">
        <v>284</v>
      </c>
      <c r="H16152" s="207" t="s">
        <v>1027</v>
      </c>
      <c r="I16152" s="207" t="s">
        <v>242</v>
      </c>
      <c r="J16152" s="207">
        <v>-326</v>
      </c>
      <c r="K16152" s="79" t="str">
        <f>IFERROR(IFERROR(VLOOKUP(I16152,'DE-PARA'!B:D,3,0),VLOOKUP(I16152,'DE-PARA'!C:D,2,0)),"NÃO ENCONTRADO")</f>
        <v>Materiais</v>
      </c>
      <c r="L16152" s="56" t="str">
        <f>VLOOKUP(K16152,'Base -Receita-Despesa'!$B:$AS,1,FALSE)</f>
        <v>Materiais</v>
      </c>
    </row>
    <row r="16153" spans="1:12" x14ac:dyDescent="0.3">
      <c r="A16153" s="286" t="str">
        <f t="shared" si="504"/>
        <v>2020</v>
      </c>
      <c r="B16153" s="205" t="s">
        <v>679</v>
      </c>
      <c r="C16153" s="205" t="s">
        <v>680</v>
      </c>
      <c r="D16153" s="72" t="str">
        <f t="shared" si="505"/>
        <v>fev/2020</v>
      </c>
      <c r="E16153" s="206">
        <v>43881</v>
      </c>
      <c r="F16153" s="205">
        <v>419121</v>
      </c>
      <c r="G16153" s="205" t="s">
        <v>284</v>
      </c>
      <c r="H16153" s="207" t="s">
        <v>1027</v>
      </c>
      <c r="I16153" s="207" t="s">
        <v>242</v>
      </c>
      <c r="J16153" s="207">
        <v>-148.4</v>
      </c>
      <c r="K16153" s="79" t="str">
        <f>IFERROR(IFERROR(VLOOKUP(I16153,'DE-PARA'!B:D,3,0),VLOOKUP(I16153,'DE-PARA'!C:D,2,0)),"NÃO ENCONTRADO")</f>
        <v>Materiais</v>
      </c>
      <c r="L16153" s="56" t="str">
        <f>VLOOKUP(K16153,'Base -Receita-Despesa'!$B:$AS,1,FALSE)</f>
        <v>Materiais</v>
      </c>
    </row>
    <row r="16154" spans="1:12" x14ac:dyDescent="0.3">
      <c r="A16154" s="286" t="str">
        <f t="shared" si="504"/>
        <v>2020</v>
      </c>
      <c r="B16154" s="205" t="s">
        <v>679</v>
      </c>
      <c r="C16154" s="205" t="s">
        <v>680</v>
      </c>
      <c r="D16154" s="72" t="str">
        <f t="shared" si="505"/>
        <v>fev/2020</v>
      </c>
      <c r="E16154" s="206">
        <v>43881</v>
      </c>
      <c r="F16154" s="205">
        <v>419123</v>
      </c>
      <c r="G16154" s="205" t="s">
        <v>284</v>
      </c>
      <c r="H16154" s="207" t="s">
        <v>1027</v>
      </c>
      <c r="I16154" s="207" t="s">
        <v>242</v>
      </c>
      <c r="J16154" s="207">
        <v>-288.70999999999998</v>
      </c>
      <c r="K16154" s="79" t="str">
        <f>IFERROR(IFERROR(VLOOKUP(I16154,'DE-PARA'!B:D,3,0),VLOOKUP(I16154,'DE-PARA'!C:D,2,0)),"NÃO ENCONTRADO")</f>
        <v>Materiais</v>
      </c>
      <c r="L16154" s="56" t="str">
        <f>VLOOKUP(K16154,'Base -Receita-Despesa'!$B:$AS,1,FALSE)</f>
        <v>Materiais</v>
      </c>
    </row>
    <row r="16155" spans="1:12" x14ac:dyDescent="0.3">
      <c r="A16155" s="286" t="str">
        <f t="shared" si="504"/>
        <v>2020</v>
      </c>
      <c r="B16155" s="205" t="s">
        <v>679</v>
      </c>
      <c r="C16155" s="205" t="s">
        <v>680</v>
      </c>
      <c r="D16155" s="72" t="str">
        <f t="shared" si="505"/>
        <v>fev/2020</v>
      </c>
      <c r="E16155" s="206">
        <v>43881</v>
      </c>
      <c r="F16155" s="205">
        <v>419354</v>
      </c>
      <c r="G16155" s="205" t="s">
        <v>284</v>
      </c>
      <c r="H16155" s="207" t="s">
        <v>1027</v>
      </c>
      <c r="I16155" s="207" t="s">
        <v>242</v>
      </c>
      <c r="J16155" s="207">
        <v>-648.11</v>
      </c>
      <c r="K16155" s="79" t="str">
        <f>IFERROR(IFERROR(VLOOKUP(I16155,'DE-PARA'!B:D,3,0),VLOOKUP(I16155,'DE-PARA'!C:D,2,0)),"NÃO ENCONTRADO")</f>
        <v>Materiais</v>
      </c>
      <c r="L16155" s="56" t="str">
        <f>VLOOKUP(K16155,'Base -Receita-Despesa'!$B:$AS,1,FALSE)</f>
        <v>Materiais</v>
      </c>
    </row>
    <row r="16156" spans="1:12" x14ac:dyDescent="0.3">
      <c r="A16156" s="286" t="str">
        <f t="shared" si="504"/>
        <v>2020</v>
      </c>
      <c r="B16156" s="205" t="s">
        <v>679</v>
      </c>
      <c r="C16156" s="205" t="s">
        <v>680</v>
      </c>
      <c r="D16156" s="72" t="str">
        <f t="shared" si="505"/>
        <v>fev/2020</v>
      </c>
      <c r="E16156" s="206">
        <v>43881</v>
      </c>
      <c r="F16156" s="205" t="s">
        <v>597</v>
      </c>
      <c r="G16156" s="205" t="s">
        <v>284</v>
      </c>
      <c r="H16156" s="207" t="s">
        <v>1027</v>
      </c>
      <c r="I16156" s="207" t="s">
        <v>242</v>
      </c>
      <c r="J16156" s="207">
        <v>27.55</v>
      </c>
      <c r="K16156" s="79" t="str">
        <f>IFERROR(IFERROR(VLOOKUP(I16156,'DE-PARA'!B:D,3,0),VLOOKUP(I16156,'DE-PARA'!C:D,2,0)),"NÃO ENCONTRADO")</f>
        <v>Materiais</v>
      </c>
      <c r="L16156" s="56" t="str">
        <f>VLOOKUP(K16156,'Base -Receita-Despesa'!$B:$AS,1,FALSE)</f>
        <v>Materiais</v>
      </c>
    </row>
    <row r="16157" spans="1:12" x14ac:dyDescent="0.3">
      <c r="A16157" s="286" t="str">
        <f t="shared" si="504"/>
        <v>2020</v>
      </c>
      <c r="B16157" s="205" t="s">
        <v>679</v>
      </c>
      <c r="C16157" s="205" t="s">
        <v>680</v>
      </c>
      <c r="D16157" s="72" t="str">
        <f t="shared" si="505"/>
        <v>fev/2020</v>
      </c>
      <c r="E16157" s="206">
        <v>43881</v>
      </c>
      <c r="F16157" s="205" t="s">
        <v>597</v>
      </c>
      <c r="G16157" s="205" t="s">
        <v>284</v>
      </c>
      <c r="H16157" s="207" t="s">
        <v>1027</v>
      </c>
      <c r="I16157" s="207" t="s">
        <v>242</v>
      </c>
      <c r="J16157" s="207">
        <v>5.91</v>
      </c>
      <c r="K16157" s="79" t="str">
        <f>IFERROR(IFERROR(VLOOKUP(I16157,'DE-PARA'!B:D,3,0),VLOOKUP(I16157,'DE-PARA'!C:D,2,0)),"NÃO ENCONTRADO")</f>
        <v>Materiais</v>
      </c>
      <c r="L16157" s="56" t="str">
        <f>VLOOKUP(K16157,'Base -Receita-Despesa'!$B:$AS,1,FALSE)</f>
        <v>Materiais</v>
      </c>
    </row>
    <row r="16158" spans="1:12" x14ac:dyDescent="0.3">
      <c r="A16158" s="286" t="str">
        <f t="shared" si="504"/>
        <v>2020</v>
      </c>
      <c r="B16158" s="205" t="s">
        <v>679</v>
      </c>
      <c r="C16158" s="205" t="s">
        <v>680</v>
      </c>
      <c r="D16158" s="72" t="str">
        <f t="shared" si="505"/>
        <v>fev/2020</v>
      </c>
      <c r="E16158" s="206">
        <v>43881</v>
      </c>
      <c r="F16158" s="205">
        <v>7596</v>
      </c>
      <c r="G16158" s="205" t="s">
        <v>284</v>
      </c>
      <c r="H16158" s="207" t="s">
        <v>320</v>
      </c>
      <c r="I16158" s="207" t="s">
        <v>238</v>
      </c>
      <c r="J16158" s="208">
        <v>-1775</v>
      </c>
      <c r="K16158" s="79" t="str">
        <f>IFERROR(IFERROR(VLOOKUP(I16158,'DE-PARA'!B:D,3,0),VLOOKUP(I16158,'DE-PARA'!C:D,2,0)),"NÃO ENCONTRADO")</f>
        <v>Materiais</v>
      </c>
      <c r="L16158" s="56" t="str">
        <f>VLOOKUP(K16158,'Base -Receita-Despesa'!$B:$AS,1,FALSE)</f>
        <v>Materiais</v>
      </c>
    </row>
    <row r="16159" spans="1:12" x14ac:dyDescent="0.3">
      <c r="A16159" s="286" t="str">
        <f t="shared" si="504"/>
        <v>2020</v>
      </c>
      <c r="B16159" s="205" t="s">
        <v>679</v>
      </c>
      <c r="C16159" s="205" t="s">
        <v>680</v>
      </c>
      <c r="D16159" s="72" t="str">
        <f t="shared" si="505"/>
        <v>fev/2020</v>
      </c>
      <c r="E16159" s="206">
        <v>43881</v>
      </c>
      <c r="F16159" s="205">
        <v>7596</v>
      </c>
      <c r="G16159" s="205" t="s">
        <v>284</v>
      </c>
      <c r="H16159" s="207" t="s">
        <v>320</v>
      </c>
      <c r="I16159" s="207" t="s">
        <v>238</v>
      </c>
      <c r="J16159" s="208">
        <v>-2100</v>
      </c>
      <c r="K16159" s="79" t="str">
        <f>IFERROR(IFERROR(VLOOKUP(I16159,'DE-PARA'!B:D,3,0),VLOOKUP(I16159,'DE-PARA'!C:D,2,0)),"NÃO ENCONTRADO")</f>
        <v>Materiais</v>
      </c>
      <c r="L16159" s="56" t="str">
        <f>VLOOKUP(K16159,'Base -Receita-Despesa'!$B:$AS,1,FALSE)</f>
        <v>Materiais</v>
      </c>
    </row>
    <row r="16160" spans="1:12" x14ac:dyDescent="0.3">
      <c r="A16160" s="286" t="str">
        <f t="shared" si="504"/>
        <v>2020</v>
      </c>
      <c r="B16160" s="205" t="s">
        <v>679</v>
      </c>
      <c r="C16160" s="205" t="s">
        <v>680</v>
      </c>
      <c r="D16160" s="72" t="str">
        <f t="shared" si="505"/>
        <v>fev/2020</v>
      </c>
      <c r="E16160" s="206">
        <v>43881</v>
      </c>
      <c r="F16160" s="205">
        <v>2019479</v>
      </c>
      <c r="G16160" s="205" t="s">
        <v>284</v>
      </c>
      <c r="H16160" s="207" t="s">
        <v>2062</v>
      </c>
      <c r="I16160" s="207" t="s">
        <v>134</v>
      </c>
      <c r="J16160" s="208">
        <v>-4232.03</v>
      </c>
      <c r="K16160" s="79" t="str">
        <f>IFERROR(IFERROR(VLOOKUP(I16160,'DE-PARA'!B:D,3,0),VLOOKUP(I16160,'DE-PARA'!C:D,2,0)),"NÃO ENCONTRADO")</f>
        <v>Serviços</v>
      </c>
      <c r="L16160" s="56" t="str">
        <f>VLOOKUP(K16160,'Base -Receita-Despesa'!$B:$AS,1,FALSE)</f>
        <v>Serviços</v>
      </c>
    </row>
    <row r="16161" spans="1:12" x14ac:dyDescent="0.3">
      <c r="A16161" s="286" t="str">
        <f t="shared" si="504"/>
        <v>2020</v>
      </c>
      <c r="B16161" s="205" t="s">
        <v>679</v>
      </c>
      <c r="C16161" s="205" t="s">
        <v>680</v>
      </c>
      <c r="D16161" s="72" t="str">
        <f t="shared" si="505"/>
        <v>fev/2020</v>
      </c>
      <c r="E16161" s="206">
        <v>43881</v>
      </c>
      <c r="F16161" s="205">
        <v>8346</v>
      </c>
      <c r="G16161" s="205" t="s">
        <v>284</v>
      </c>
      <c r="H16161" s="207" t="s">
        <v>2698</v>
      </c>
      <c r="I16161" s="207" t="s">
        <v>192</v>
      </c>
      <c r="J16161" s="208">
        <v>-6082.06</v>
      </c>
      <c r="K16161" s="79" t="str">
        <f>IFERROR(IFERROR(VLOOKUP(I16161,'DE-PARA'!B:D,3,0),VLOOKUP(I16161,'DE-PARA'!C:D,2,0)),"NÃO ENCONTRADO")</f>
        <v>Serviços</v>
      </c>
      <c r="L16161" s="56" t="str">
        <f>VLOOKUP(K16161,'Base -Receita-Despesa'!$B:$AS,1,FALSE)</f>
        <v>Serviços</v>
      </c>
    </row>
    <row r="16162" spans="1:12" x14ac:dyDescent="0.3">
      <c r="A16162" s="286" t="str">
        <f t="shared" si="504"/>
        <v>2020</v>
      </c>
      <c r="B16162" s="205" t="s">
        <v>679</v>
      </c>
      <c r="C16162" s="205" t="s">
        <v>680</v>
      </c>
      <c r="D16162" s="72" t="str">
        <f t="shared" si="505"/>
        <v>fev/2020</v>
      </c>
      <c r="E16162" s="206">
        <v>43881</v>
      </c>
      <c r="F16162" s="205">
        <v>7157</v>
      </c>
      <c r="G16162" s="205" t="s">
        <v>284</v>
      </c>
      <c r="H16162" s="207" t="s">
        <v>2028</v>
      </c>
      <c r="I16162" s="207" t="s">
        <v>249</v>
      </c>
      <c r="J16162" s="208">
        <v>-3429.8</v>
      </c>
      <c r="K16162" s="79" t="str">
        <f>IFERROR(IFERROR(VLOOKUP(I16162,'DE-PARA'!B:D,3,0),VLOOKUP(I16162,'DE-PARA'!C:D,2,0)),"NÃO ENCONTRADO")</f>
        <v>Materiais</v>
      </c>
      <c r="L16162" s="56" t="str">
        <f>VLOOKUP(K16162,'Base -Receita-Despesa'!$B:$AS,1,FALSE)</f>
        <v>Materiais</v>
      </c>
    </row>
    <row r="16163" spans="1:12" x14ac:dyDescent="0.3">
      <c r="A16163" s="286" t="str">
        <f t="shared" si="504"/>
        <v>2020</v>
      </c>
      <c r="B16163" s="205" t="s">
        <v>679</v>
      </c>
      <c r="C16163" s="205" t="s">
        <v>680</v>
      </c>
      <c r="D16163" s="72" t="str">
        <f t="shared" si="505"/>
        <v>fev/2020</v>
      </c>
      <c r="E16163" s="206">
        <v>43881</v>
      </c>
      <c r="F16163" s="205">
        <v>6994</v>
      </c>
      <c r="G16163" s="205" t="s">
        <v>284</v>
      </c>
      <c r="H16163" s="207" t="s">
        <v>2028</v>
      </c>
      <c r="I16163" s="207" t="s">
        <v>249</v>
      </c>
      <c r="J16163" s="208">
        <v>-6859.6</v>
      </c>
      <c r="K16163" s="79" t="str">
        <f>IFERROR(IFERROR(VLOOKUP(I16163,'DE-PARA'!B:D,3,0),VLOOKUP(I16163,'DE-PARA'!C:D,2,0)),"NÃO ENCONTRADO")</f>
        <v>Materiais</v>
      </c>
      <c r="L16163" s="56" t="str">
        <f>VLOOKUP(K16163,'Base -Receita-Despesa'!$B:$AS,1,FALSE)</f>
        <v>Materiais</v>
      </c>
    </row>
    <row r="16164" spans="1:12" x14ac:dyDescent="0.3">
      <c r="A16164" s="286" t="str">
        <f t="shared" si="504"/>
        <v>2020</v>
      </c>
      <c r="B16164" s="205" t="s">
        <v>679</v>
      </c>
      <c r="C16164" s="205" t="s">
        <v>680</v>
      </c>
      <c r="D16164" s="72" t="str">
        <f t="shared" si="505"/>
        <v>fev/2020</v>
      </c>
      <c r="E16164" s="206">
        <v>43881</v>
      </c>
      <c r="F16164" s="205">
        <v>6795</v>
      </c>
      <c r="G16164" s="205" t="s">
        <v>284</v>
      </c>
      <c r="H16164" s="207" t="s">
        <v>2028</v>
      </c>
      <c r="I16164" s="207" t="s">
        <v>249</v>
      </c>
      <c r="J16164" s="208">
        <v>-9361.5</v>
      </c>
      <c r="K16164" s="79" t="str">
        <f>IFERROR(IFERROR(VLOOKUP(I16164,'DE-PARA'!B:D,3,0),VLOOKUP(I16164,'DE-PARA'!C:D,2,0)),"NÃO ENCONTRADO")</f>
        <v>Materiais</v>
      </c>
      <c r="L16164" s="56" t="str">
        <f>VLOOKUP(K16164,'Base -Receita-Despesa'!$B:$AS,1,FALSE)</f>
        <v>Materiais</v>
      </c>
    </row>
    <row r="16165" spans="1:12" x14ac:dyDescent="0.3">
      <c r="A16165" s="286" t="str">
        <f t="shared" si="504"/>
        <v>2020</v>
      </c>
      <c r="B16165" s="205" t="s">
        <v>679</v>
      </c>
      <c r="C16165" s="205" t="s">
        <v>680</v>
      </c>
      <c r="D16165" s="72" t="str">
        <f t="shared" si="505"/>
        <v>fev/2020</v>
      </c>
      <c r="E16165" s="206">
        <v>43881</v>
      </c>
      <c r="F16165" s="205">
        <v>10691</v>
      </c>
      <c r="G16165" s="205" t="s">
        <v>284</v>
      </c>
      <c r="H16165" s="207" t="s">
        <v>2704</v>
      </c>
      <c r="I16165" s="207" t="s">
        <v>155</v>
      </c>
      <c r="J16165" s="208">
        <v>-1195.74</v>
      </c>
      <c r="K16165" s="79" t="str">
        <f>IFERROR(IFERROR(VLOOKUP(I16165,'DE-PARA'!B:D,3,0),VLOOKUP(I16165,'DE-PARA'!C:D,2,0)),"NÃO ENCONTRADO")</f>
        <v>Materiais</v>
      </c>
      <c r="L16165" s="56" t="str">
        <f>VLOOKUP(K16165,'Base -Receita-Despesa'!$B:$AS,1,FALSE)</f>
        <v>Materiais</v>
      </c>
    </row>
    <row r="16166" spans="1:12" x14ac:dyDescent="0.3">
      <c r="A16166" s="286" t="str">
        <f t="shared" si="504"/>
        <v>2020</v>
      </c>
      <c r="B16166" s="205" t="s">
        <v>679</v>
      </c>
      <c r="C16166" s="205" t="s">
        <v>680</v>
      </c>
      <c r="D16166" s="72" t="str">
        <f t="shared" si="505"/>
        <v>fev/2020</v>
      </c>
      <c r="E16166" s="206">
        <v>43881</v>
      </c>
      <c r="F16166" s="205" t="s">
        <v>209</v>
      </c>
      <c r="G16166" s="205" t="s">
        <v>284</v>
      </c>
      <c r="H16166" s="207" t="s">
        <v>295</v>
      </c>
      <c r="I16166" s="207" t="s">
        <v>130</v>
      </c>
      <c r="J16166" s="207">
        <v>-9.5</v>
      </c>
      <c r="K16166" s="79" t="str">
        <f>IFERROR(IFERROR(VLOOKUP(I16166,'DE-PARA'!B:D,3,0),VLOOKUP(I16166,'DE-PARA'!C:D,2,0)),"NÃO ENCONTRADO")</f>
        <v>Outras Saídas</v>
      </c>
      <c r="L16166" s="56" t="str">
        <f>VLOOKUP(K16166,'Base -Receita-Despesa'!$B:$AS,1,FALSE)</f>
        <v>Outras Saídas</v>
      </c>
    </row>
    <row r="16167" spans="1:12" x14ac:dyDescent="0.3">
      <c r="A16167" s="286" t="str">
        <f t="shared" si="504"/>
        <v>2020</v>
      </c>
      <c r="B16167" s="205" t="s">
        <v>679</v>
      </c>
      <c r="C16167" s="205" t="s">
        <v>680</v>
      </c>
      <c r="D16167" s="72" t="str">
        <f t="shared" si="505"/>
        <v>fev/2020</v>
      </c>
      <c r="E16167" s="206">
        <v>43881</v>
      </c>
      <c r="F16167" s="205" t="s">
        <v>209</v>
      </c>
      <c r="G16167" s="205" t="s">
        <v>284</v>
      </c>
      <c r="H16167" s="207" t="s">
        <v>295</v>
      </c>
      <c r="I16167" s="207" t="s">
        <v>130</v>
      </c>
      <c r="J16167" s="207">
        <v>-9.5</v>
      </c>
      <c r="K16167" s="79" t="str">
        <f>IFERROR(IFERROR(VLOOKUP(I16167,'DE-PARA'!B:D,3,0),VLOOKUP(I16167,'DE-PARA'!C:D,2,0)),"NÃO ENCONTRADO")</f>
        <v>Outras Saídas</v>
      </c>
      <c r="L16167" s="56" t="str">
        <f>VLOOKUP(K16167,'Base -Receita-Despesa'!$B:$AS,1,FALSE)</f>
        <v>Outras Saídas</v>
      </c>
    </row>
    <row r="16168" spans="1:12" x14ac:dyDescent="0.3">
      <c r="A16168" s="286" t="str">
        <f t="shared" si="504"/>
        <v>2020</v>
      </c>
      <c r="B16168" s="205" t="s">
        <v>679</v>
      </c>
      <c r="C16168" s="205" t="s">
        <v>680</v>
      </c>
      <c r="D16168" s="72" t="str">
        <f t="shared" si="505"/>
        <v>fev/2020</v>
      </c>
      <c r="E16168" s="206">
        <v>43881</v>
      </c>
      <c r="F16168" s="205" t="s">
        <v>209</v>
      </c>
      <c r="G16168" s="205" t="s">
        <v>284</v>
      </c>
      <c r="H16168" s="207" t="s">
        <v>295</v>
      </c>
      <c r="I16168" s="207" t="s">
        <v>130</v>
      </c>
      <c r="J16168" s="207">
        <v>-9.5</v>
      </c>
      <c r="K16168" s="79" t="str">
        <f>IFERROR(IFERROR(VLOOKUP(I16168,'DE-PARA'!B:D,3,0),VLOOKUP(I16168,'DE-PARA'!C:D,2,0)),"NÃO ENCONTRADO")</f>
        <v>Outras Saídas</v>
      </c>
      <c r="L16168" s="56" t="str">
        <f>VLOOKUP(K16168,'Base -Receita-Despesa'!$B:$AS,1,FALSE)</f>
        <v>Outras Saídas</v>
      </c>
    </row>
    <row r="16169" spans="1:12" x14ac:dyDescent="0.3">
      <c r="A16169" s="286" t="str">
        <f t="shared" si="504"/>
        <v>2020</v>
      </c>
      <c r="B16169" s="205" t="s">
        <v>679</v>
      </c>
      <c r="C16169" s="205" t="s">
        <v>680</v>
      </c>
      <c r="D16169" s="72" t="str">
        <f t="shared" si="505"/>
        <v>fev/2020</v>
      </c>
      <c r="E16169" s="206">
        <v>43881</v>
      </c>
      <c r="F16169" s="205" t="s">
        <v>209</v>
      </c>
      <c r="G16169" s="205" t="s">
        <v>284</v>
      </c>
      <c r="H16169" s="207" t="s">
        <v>295</v>
      </c>
      <c r="I16169" s="207" t="s">
        <v>130</v>
      </c>
      <c r="J16169" s="207">
        <v>-9.5</v>
      </c>
      <c r="K16169" s="79" t="str">
        <f>IFERROR(IFERROR(VLOOKUP(I16169,'DE-PARA'!B:D,3,0),VLOOKUP(I16169,'DE-PARA'!C:D,2,0)),"NÃO ENCONTRADO")</f>
        <v>Outras Saídas</v>
      </c>
      <c r="L16169" s="56" t="str">
        <f>VLOOKUP(K16169,'Base -Receita-Despesa'!$B:$AS,1,FALSE)</f>
        <v>Outras Saídas</v>
      </c>
    </row>
    <row r="16170" spans="1:12" x14ac:dyDescent="0.3">
      <c r="A16170" s="286" t="str">
        <f t="shared" si="504"/>
        <v>2020</v>
      </c>
      <c r="B16170" s="205" t="s">
        <v>679</v>
      </c>
      <c r="C16170" s="205" t="s">
        <v>680</v>
      </c>
      <c r="D16170" s="72" t="str">
        <f t="shared" si="505"/>
        <v>fev/2020</v>
      </c>
      <c r="E16170" s="206">
        <v>43881</v>
      </c>
      <c r="F16170" s="205" t="s">
        <v>202</v>
      </c>
      <c r="G16170" s="205" t="s">
        <v>284</v>
      </c>
      <c r="H16170" s="207" t="s">
        <v>203</v>
      </c>
      <c r="I16170" s="207" t="s">
        <v>289</v>
      </c>
      <c r="J16170" s="208">
        <v>153757.01999999999</v>
      </c>
      <c r="K16170" s="79" t="str">
        <f>IFERROR(IFERROR(VLOOKUP(I16170,'DE-PARA'!B:D,3,0),VLOOKUP(I16170,'DE-PARA'!C:D,2,0)),"NÃO ENCONTRADO")</f>
        <v>Entrada Conta Aplicação (+)</v>
      </c>
      <c r="L16170" s="56" t="str">
        <f>VLOOKUP(K16170,'Base -Receita-Despesa'!$B:$AS,1,FALSE)</f>
        <v>ENTRADA CONTA APLICAÇÃO (+)</v>
      </c>
    </row>
    <row r="16171" spans="1:12" x14ac:dyDescent="0.3">
      <c r="A16171" s="286" t="str">
        <f t="shared" si="504"/>
        <v>2020</v>
      </c>
      <c r="B16171" s="205" t="s">
        <v>679</v>
      </c>
      <c r="C16171" s="205" t="s">
        <v>680</v>
      </c>
      <c r="D16171" s="72" t="str">
        <f t="shared" si="505"/>
        <v>fev/2020</v>
      </c>
      <c r="E16171" s="206">
        <v>43882</v>
      </c>
      <c r="F16171" s="205">
        <v>9803811</v>
      </c>
      <c r="G16171" s="205" t="s">
        <v>284</v>
      </c>
      <c r="H16171" s="207" t="s">
        <v>2705</v>
      </c>
      <c r="I16171" s="207" t="s">
        <v>188</v>
      </c>
      <c r="J16171" s="207">
        <v>-118.71</v>
      </c>
      <c r="K16171" s="79" t="str">
        <f>IFERROR(IFERROR(VLOOKUP(I16171,'DE-PARA'!B:D,3,0),VLOOKUP(I16171,'DE-PARA'!C:D,2,0)),"NÃO ENCONTRADO")</f>
        <v>Tributos, Taxas e Contribuições</v>
      </c>
      <c r="L16171" s="56" t="str">
        <f>VLOOKUP(K16171,'Base -Receita-Despesa'!$B:$AS,1,FALSE)</f>
        <v>Tributos, Taxas e Contribuições</v>
      </c>
    </row>
    <row r="16172" spans="1:12" x14ac:dyDescent="0.3">
      <c r="A16172" s="286" t="str">
        <f t="shared" si="504"/>
        <v>2020</v>
      </c>
      <c r="B16172" s="205" t="s">
        <v>679</v>
      </c>
      <c r="C16172" s="205" t="s">
        <v>680</v>
      </c>
      <c r="D16172" s="72" t="str">
        <f t="shared" si="505"/>
        <v>fev/2020</v>
      </c>
      <c r="E16172" s="206">
        <v>43882</v>
      </c>
      <c r="F16172" s="205">
        <v>30080</v>
      </c>
      <c r="G16172" s="205" t="s">
        <v>284</v>
      </c>
      <c r="H16172" s="207" t="s">
        <v>2706</v>
      </c>
      <c r="I16172" s="207" t="s">
        <v>237</v>
      </c>
      <c r="J16172" s="208">
        <v>-3668.48</v>
      </c>
      <c r="K16172" s="79" t="str">
        <f>IFERROR(IFERROR(VLOOKUP(I16172,'DE-PARA'!B:D,3,0),VLOOKUP(I16172,'DE-PARA'!C:D,2,0)),"NÃO ENCONTRADO")</f>
        <v>Materiais</v>
      </c>
      <c r="L16172" s="56" t="str">
        <f>VLOOKUP(K16172,'Base -Receita-Despesa'!$B:$AS,1,FALSE)</f>
        <v>Materiais</v>
      </c>
    </row>
    <row r="16173" spans="1:12" x14ac:dyDescent="0.3">
      <c r="A16173" s="286" t="str">
        <f t="shared" si="504"/>
        <v>2020</v>
      </c>
      <c r="B16173" s="205" t="s">
        <v>679</v>
      </c>
      <c r="C16173" s="205" t="s">
        <v>680</v>
      </c>
      <c r="D16173" s="72" t="str">
        <f t="shared" si="505"/>
        <v>fev/2020</v>
      </c>
      <c r="E16173" s="206">
        <v>43882</v>
      </c>
      <c r="F16173" s="205">
        <v>940086</v>
      </c>
      <c r="G16173" s="205" t="s">
        <v>284</v>
      </c>
      <c r="H16173" s="207" t="s">
        <v>2548</v>
      </c>
      <c r="I16173" s="207" t="s">
        <v>237</v>
      </c>
      <c r="J16173" s="208">
        <v>-1213.3499999999999</v>
      </c>
      <c r="K16173" s="79" t="str">
        <f>IFERROR(IFERROR(VLOOKUP(I16173,'DE-PARA'!B:D,3,0),VLOOKUP(I16173,'DE-PARA'!C:D,2,0)),"NÃO ENCONTRADO")</f>
        <v>Materiais</v>
      </c>
      <c r="L16173" s="56" t="str">
        <f>VLOOKUP(K16173,'Base -Receita-Despesa'!$B:$AS,1,FALSE)</f>
        <v>Materiais</v>
      </c>
    </row>
    <row r="16174" spans="1:12" x14ac:dyDescent="0.3">
      <c r="A16174" s="286" t="str">
        <f t="shared" si="504"/>
        <v>2020</v>
      </c>
      <c r="B16174" s="205" t="s">
        <v>679</v>
      </c>
      <c r="C16174" s="205" t="s">
        <v>680</v>
      </c>
      <c r="D16174" s="72" t="str">
        <f t="shared" si="505"/>
        <v>fev/2020</v>
      </c>
      <c r="E16174" s="206">
        <v>43882</v>
      </c>
      <c r="F16174" s="205">
        <v>101863</v>
      </c>
      <c r="G16174" s="205" t="s">
        <v>284</v>
      </c>
      <c r="H16174" s="207" t="s">
        <v>384</v>
      </c>
      <c r="I16174" s="207" t="s">
        <v>238</v>
      </c>
      <c r="J16174" s="208">
        <v>-9556.25</v>
      </c>
      <c r="K16174" s="79" t="str">
        <f>IFERROR(IFERROR(VLOOKUP(I16174,'DE-PARA'!B:D,3,0),VLOOKUP(I16174,'DE-PARA'!C:D,2,0)),"NÃO ENCONTRADO")</f>
        <v>Materiais</v>
      </c>
      <c r="L16174" s="56" t="str">
        <f>VLOOKUP(K16174,'Base -Receita-Despesa'!$B:$AS,1,FALSE)</f>
        <v>Materiais</v>
      </c>
    </row>
    <row r="16175" spans="1:12" x14ac:dyDescent="0.3">
      <c r="A16175" s="286" t="str">
        <f t="shared" si="504"/>
        <v>2020</v>
      </c>
      <c r="B16175" s="205" t="s">
        <v>679</v>
      </c>
      <c r="C16175" s="205" t="s">
        <v>680</v>
      </c>
      <c r="D16175" s="72" t="str">
        <f t="shared" si="505"/>
        <v>fev/2020</v>
      </c>
      <c r="E16175" s="206">
        <v>43882</v>
      </c>
      <c r="F16175" s="205">
        <v>102058</v>
      </c>
      <c r="G16175" s="205" t="s">
        <v>284</v>
      </c>
      <c r="H16175" s="207" t="s">
        <v>384</v>
      </c>
      <c r="I16175" s="207" t="s">
        <v>238</v>
      </c>
      <c r="J16175" s="207">
        <v>-391.88</v>
      </c>
      <c r="K16175" s="79" t="str">
        <f>IFERROR(IFERROR(VLOOKUP(I16175,'DE-PARA'!B:D,3,0),VLOOKUP(I16175,'DE-PARA'!C:D,2,0)),"NÃO ENCONTRADO")</f>
        <v>Materiais</v>
      </c>
      <c r="L16175" s="56" t="str">
        <f>VLOOKUP(K16175,'Base -Receita-Despesa'!$B:$AS,1,FALSE)</f>
        <v>Materiais</v>
      </c>
    </row>
    <row r="16176" spans="1:12" x14ac:dyDescent="0.3">
      <c r="A16176" s="286" t="str">
        <f t="shared" si="504"/>
        <v>2020</v>
      </c>
      <c r="B16176" s="205" t="s">
        <v>679</v>
      </c>
      <c r="C16176" s="205" t="s">
        <v>680</v>
      </c>
      <c r="D16176" s="72" t="str">
        <f t="shared" si="505"/>
        <v>fev/2020</v>
      </c>
      <c r="E16176" s="206">
        <v>43882</v>
      </c>
      <c r="F16176" s="205">
        <v>101487</v>
      </c>
      <c r="G16176" s="205" t="s">
        <v>284</v>
      </c>
      <c r="H16176" s="207" t="s">
        <v>384</v>
      </c>
      <c r="I16176" s="207" t="s">
        <v>238</v>
      </c>
      <c r="J16176" s="208">
        <v>-3621.09</v>
      </c>
      <c r="K16176" s="79" t="str">
        <f>IFERROR(IFERROR(VLOOKUP(I16176,'DE-PARA'!B:D,3,0),VLOOKUP(I16176,'DE-PARA'!C:D,2,0)),"NÃO ENCONTRADO")</f>
        <v>Materiais</v>
      </c>
      <c r="L16176" s="56" t="str">
        <f>VLOOKUP(K16176,'Base -Receita-Despesa'!$B:$AS,1,FALSE)</f>
        <v>Materiais</v>
      </c>
    </row>
    <row r="16177" spans="1:12" x14ac:dyDescent="0.3">
      <c r="A16177" s="286" t="str">
        <f t="shared" si="504"/>
        <v>2020</v>
      </c>
      <c r="B16177" s="205" t="s">
        <v>679</v>
      </c>
      <c r="C16177" s="205" t="s">
        <v>680</v>
      </c>
      <c r="D16177" s="72" t="str">
        <f t="shared" si="505"/>
        <v>fev/2020</v>
      </c>
      <c r="E16177" s="206">
        <v>43882</v>
      </c>
      <c r="F16177" s="205">
        <v>24147</v>
      </c>
      <c r="G16177" s="205" t="s">
        <v>284</v>
      </c>
      <c r="H16177" s="207" t="s">
        <v>1872</v>
      </c>
      <c r="I16177" s="207" t="s">
        <v>237</v>
      </c>
      <c r="J16177" s="207">
        <v>-70.599999999999994</v>
      </c>
      <c r="K16177" s="79" t="str">
        <f>IFERROR(IFERROR(VLOOKUP(I16177,'DE-PARA'!B:D,3,0),VLOOKUP(I16177,'DE-PARA'!C:D,2,0)),"NÃO ENCONTRADO")</f>
        <v>Materiais</v>
      </c>
      <c r="L16177" s="56" t="str">
        <f>VLOOKUP(K16177,'Base -Receita-Despesa'!$B:$AS,1,FALSE)</f>
        <v>Materiais</v>
      </c>
    </row>
    <row r="16178" spans="1:12" x14ac:dyDescent="0.3">
      <c r="A16178" s="286" t="str">
        <f t="shared" si="504"/>
        <v>2020</v>
      </c>
      <c r="B16178" s="205" t="s">
        <v>679</v>
      </c>
      <c r="C16178" s="205" t="s">
        <v>680</v>
      </c>
      <c r="D16178" s="72" t="str">
        <f t="shared" si="505"/>
        <v>fev/2020</v>
      </c>
      <c r="E16178" s="206">
        <v>43882</v>
      </c>
      <c r="F16178" s="205">
        <v>24147</v>
      </c>
      <c r="G16178" s="205" t="s">
        <v>284</v>
      </c>
      <c r="H16178" s="207" t="s">
        <v>1872</v>
      </c>
      <c r="I16178" s="207" t="s">
        <v>189</v>
      </c>
      <c r="J16178" s="207">
        <v>-7.64</v>
      </c>
      <c r="K16178" s="79" t="str">
        <f>IFERROR(IFERROR(VLOOKUP(I16178,'DE-PARA'!B:D,3,0),VLOOKUP(I16178,'DE-PARA'!C:D,2,0)),"NÃO ENCONTRADO")</f>
        <v>Outras Saídas</v>
      </c>
      <c r="L16178" s="56" t="str">
        <f>VLOOKUP(K16178,'Base -Receita-Despesa'!$B:$AS,1,FALSE)</f>
        <v>Outras Saídas</v>
      </c>
    </row>
    <row r="16179" spans="1:12" x14ac:dyDescent="0.3">
      <c r="A16179" s="286" t="str">
        <f t="shared" si="504"/>
        <v>2020</v>
      </c>
      <c r="B16179" s="205" t="s">
        <v>679</v>
      </c>
      <c r="C16179" s="205" t="s">
        <v>680</v>
      </c>
      <c r="D16179" s="72" t="str">
        <f t="shared" si="505"/>
        <v>fev/2020</v>
      </c>
      <c r="E16179" s="206">
        <v>43882</v>
      </c>
      <c r="F16179" s="205">
        <v>24148</v>
      </c>
      <c r="G16179" s="205" t="s">
        <v>284</v>
      </c>
      <c r="H16179" s="207" t="s">
        <v>1872</v>
      </c>
      <c r="I16179" s="207" t="s">
        <v>237</v>
      </c>
      <c r="J16179" s="207">
        <v>-836.98</v>
      </c>
      <c r="K16179" s="79" t="str">
        <f>IFERROR(IFERROR(VLOOKUP(I16179,'DE-PARA'!B:D,3,0),VLOOKUP(I16179,'DE-PARA'!C:D,2,0)),"NÃO ENCONTRADO")</f>
        <v>Materiais</v>
      </c>
      <c r="L16179" s="56" t="str">
        <f>VLOOKUP(K16179,'Base -Receita-Despesa'!$B:$AS,1,FALSE)</f>
        <v>Materiais</v>
      </c>
    </row>
    <row r="16180" spans="1:12" x14ac:dyDescent="0.3">
      <c r="A16180" s="286" t="str">
        <f t="shared" si="504"/>
        <v>2020</v>
      </c>
      <c r="B16180" s="205" t="s">
        <v>679</v>
      </c>
      <c r="C16180" s="205" t="s">
        <v>680</v>
      </c>
      <c r="D16180" s="72" t="str">
        <f t="shared" si="505"/>
        <v>fev/2020</v>
      </c>
      <c r="E16180" s="206">
        <v>43882</v>
      </c>
      <c r="F16180" s="205">
        <v>24148</v>
      </c>
      <c r="G16180" s="205" t="s">
        <v>284</v>
      </c>
      <c r="H16180" s="207" t="s">
        <v>1872</v>
      </c>
      <c r="I16180" s="207" t="s">
        <v>189</v>
      </c>
      <c r="J16180" s="207">
        <v>-90.56</v>
      </c>
      <c r="K16180" s="79" t="str">
        <f>IFERROR(IFERROR(VLOOKUP(I16180,'DE-PARA'!B:D,3,0),VLOOKUP(I16180,'DE-PARA'!C:D,2,0)),"NÃO ENCONTRADO")</f>
        <v>Outras Saídas</v>
      </c>
      <c r="L16180" s="56" t="str">
        <f>VLOOKUP(K16180,'Base -Receita-Despesa'!$B:$AS,1,FALSE)</f>
        <v>Outras Saídas</v>
      </c>
    </row>
    <row r="16181" spans="1:12" x14ac:dyDescent="0.3">
      <c r="A16181" s="286" t="str">
        <f t="shared" si="504"/>
        <v>2020</v>
      </c>
      <c r="B16181" s="205" t="s">
        <v>679</v>
      </c>
      <c r="C16181" s="205" t="s">
        <v>680</v>
      </c>
      <c r="D16181" s="72" t="str">
        <f t="shared" si="505"/>
        <v>fev/2020</v>
      </c>
      <c r="E16181" s="206">
        <v>43882</v>
      </c>
      <c r="F16181" s="205" t="s">
        <v>200</v>
      </c>
      <c r="G16181" s="205" t="s">
        <v>284</v>
      </c>
      <c r="H16181" s="207" t="s">
        <v>291</v>
      </c>
      <c r="I16181" s="207" t="s">
        <v>226</v>
      </c>
      <c r="J16181" s="208">
        <v>-18384.73</v>
      </c>
      <c r="K16181" s="79" t="str">
        <f>IFERROR(IFERROR(VLOOKUP(I16181,'DE-PARA'!B:D,3,0),VLOOKUP(I16181,'DE-PARA'!C:D,2,0)),"NÃO ENCONTRADO")</f>
        <v>Reembolso de Rateios(-)</v>
      </c>
      <c r="L16181" s="56" t="str">
        <f>VLOOKUP(K16181,'Base -Receita-Despesa'!$B:$AS,1,FALSE)</f>
        <v>Reembolso de Rateios(-)</v>
      </c>
    </row>
    <row r="16182" spans="1:12" x14ac:dyDescent="0.3">
      <c r="A16182" s="286" t="str">
        <f t="shared" si="504"/>
        <v>2020</v>
      </c>
      <c r="B16182" s="205" t="s">
        <v>679</v>
      </c>
      <c r="C16182" s="205" t="s">
        <v>680</v>
      </c>
      <c r="D16182" s="72" t="str">
        <f t="shared" si="505"/>
        <v>fev/2020</v>
      </c>
      <c r="E16182" s="206">
        <v>43882</v>
      </c>
      <c r="F16182" s="205" t="s">
        <v>209</v>
      </c>
      <c r="G16182" s="205" t="s">
        <v>284</v>
      </c>
      <c r="H16182" s="207" t="s">
        <v>295</v>
      </c>
      <c r="I16182" s="207" t="s">
        <v>130</v>
      </c>
      <c r="J16182" s="207">
        <v>-9.5</v>
      </c>
      <c r="K16182" s="79" t="str">
        <f>IFERROR(IFERROR(VLOOKUP(I16182,'DE-PARA'!B:D,3,0),VLOOKUP(I16182,'DE-PARA'!C:D,2,0)),"NÃO ENCONTRADO")</f>
        <v>Outras Saídas</v>
      </c>
      <c r="L16182" s="56" t="str">
        <f>VLOOKUP(K16182,'Base -Receita-Despesa'!$B:$AS,1,FALSE)</f>
        <v>Outras Saídas</v>
      </c>
    </row>
    <row r="16183" spans="1:12" x14ac:dyDescent="0.3">
      <c r="A16183" s="286" t="str">
        <f t="shared" ref="A16183:A16246" si="506">IF(K16183="NÃO ENCONTRADO",0,RIGHT(D16183,4))</f>
        <v>2020</v>
      </c>
      <c r="B16183" s="205" t="s">
        <v>679</v>
      </c>
      <c r="C16183" s="205" t="s">
        <v>680</v>
      </c>
      <c r="D16183" s="72" t="str">
        <f t="shared" si="505"/>
        <v>fev/2020</v>
      </c>
      <c r="E16183" s="206">
        <v>43882</v>
      </c>
      <c r="F16183" s="205" t="s">
        <v>209</v>
      </c>
      <c r="G16183" s="205" t="s">
        <v>284</v>
      </c>
      <c r="H16183" s="207" t="s">
        <v>295</v>
      </c>
      <c r="I16183" s="207" t="s">
        <v>130</v>
      </c>
      <c r="J16183" s="207">
        <v>-9.5</v>
      </c>
      <c r="K16183" s="79" t="str">
        <f>IFERROR(IFERROR(VLOOKUP(I16183,'DE-PARA'!B:D,3,0),VLOOKUP(I16183,'DE-PARA'!C:D,2,0)),"NÃO ENCONTRADO")</f>
        <v>Outras Saídas</v>
      </c>
      <c r="L16183" s="56" t="str">
        <f>VLOOKUP(K16183,'Base -Receita-Despesa'!$B:$AS,1,FALSE)</f>
        <v>Outras Saídas</v>
      </c>
    </row>
    <row r="16184" spans="1:12" x14ac:dyDescent="0.3">
      <c r="A16184" s="286" t="str">
        <f t="shared" si="506"/>
        <v>2020</v>
      </c>
      <c r="B16184" s="205" t="s">
        <v>679</v>
      </c>
      <c r="C16184" s="205" t="s">
        <v>680</v>
      </c>
      <c r="D16184" s="72" t="str">
        <f t="shared" si="505"/>
        <v>fev/2020</v>
      </c>
      <c r="E16184" s="206">
        <v>43882</v>
      </c>
      <c r="F16184" s="205" t="s">
        <v>209</v>
      </c>
      <c r="G16184" s="205" t="s">
        <v>284</v>
      </c>
      <c r="H16184" s="207" t="s">
        <v>295</v>
      </c>
      <c r="I16184" s="207" t="s">
        <v>130</v>
      </c>
      <c r="J16184" s="207">
        <v>-9.5</v>
      </c>
      <c r="K16184" s="79" t="str">
        <f>IFERROR(IFERROR(VLOOKUP(I16184,'DE-PARA'!B:D,3,0),VLOOKUP(I16184,'DE-PARA'!C:D,2,0)),"NÃO ENCONTRADO")</f>
        <v>Outras Saídas</v>
      </c>
      <c r="L16184" s="56" t="str">
        <f>VLOOKUP(K16184,'Base -Receita-Despesa'!$B:$AS,1,FALSE)</f>
        <v>Outras Saídas</v>
      </c>
    </row>
    <row r="16185" spans="1:12" x14ac:dyDescent="0.3">
      <c r="A16185" s="286" t="str">
        <f t="shared" si="506"/>
        <v>2020</v>
      </c>
      <c r="B16185" s="205" t="s">
        <v>679</v>
      </c>
      <c r="C16185" s="205" t="s">
        <v>680</v>
      </c>
      <c r="D16185" s="72" t="str">
        <f t="shared" si="505"/>
        <v>fev/2020</v>
      </c>
      <c r="E16185" s="206">
        <v>43882</v>
      </c>
      <c r="F16185" s="205" t="s">
        <v>209</v>
      </c>
      <c r="G16185" s="205" t="s">
        <v>284</v>
      </c>
      <c r="H16185" s="207" t="s">
        <v>295</v>
      </c>
      <c r="I16185" s="207" t="s">
        <v>130</v>
      </c>
      <c r="J16185" s="207">
        <v>-9.5</v>
      </c>
      <c r="K16185" s="79" t="str">
        <f>IFERROR(IFERROR(VLOOKUP(I16185,'DE-PARA'!B:D,3,0),VLOOKUP(I16185,'DE-PARA'!C:D,2,0)),"NÃO ENCONTRADO")</f>
        <v>Outras Saídas</v>
      </c>
      <c r="L16185" s="56" t="str">
        <f>VLOOKUP(K16185,'Base -Receita-Despesa'!$B:$AS,1,FALSE)</f>
        <v>Outras Saídas</v>
      </c>
    </row>
    <row r="16186" spans="1:12" x14ac:dyDescent="0.3">
      <c r="A16186" s="286" t="str">
        <f t="shared" si="506"/>
        <v>2020</v>
      </c>
      <c r="B16186" s="205" t="s">
        <v>679</v>
      </c>
      <c r="C16186" s="205" t="s">
        <v>680</v>
      </c>
      <c r="D16186" s="72" t="str">
        <f t="shared" si="505"/>
        <v>fev/2020</v>
      </c>
      <c r="E16186" s="206">
        <v>43882</v>
      </c>
      <c r="F16186" s="205" t="s">
        <v>131</v>
      </c>
      <c r="G16186" s="205" t="s">
        <v>284</v>
      </c>
      <c r="H16186" s="207" t="s">
        <v>2707</v>
      </c>
      <c r="I16186" s="207" t="s">
        <v>132</v>
      </c>
      <c r="J16186" s="208">
        <v>-135408.06</v>
      </c>
      <c r="K16186" s="79" t="str">
        <f>IFERROR(IFERROR(VLOOKUP(I16186,'DE-PARA'!B:D,3,0),VLOOKUP(I16186,'DE-PARA'!C:D,2,0)),"NÃO ENCONTRADO")</f>
        <v>Pessoal</v>
      </c>
      <c r="L16186" s="56" t="str">
        <f>VLOOKUP(K16186,'Base -Receita-Despesa'!$B:$AS,1,FALSE)</f>
        <v>Pessoal</v>
      </c>
    </row>
    <row r="16187" spans="1:12" x14ac:dyDescent="0.3">
      <c r="A16187" s="286" t="str">
        <f t="shared" si="506"/>
        <v>2020</v>
      </c>
      <c r="B16187" s="205" t="s">
        <v>679</v>
      </c>
      <c r="C16187" s="205" t="s">
        <v>680</v>
      </c>
      <c r="D16187" s="72" t="str">
        <f t="shared" si="505"/>
        <v>fev/2020</v>
      </c>
      <c r="E16187" s="206">
        <v>43882</v>
      </c>
      <c r="F16187" s="205" t="s">
        <v>202</v>
      </c>
      <c r="G16187" s="205" t="s">
        <v>284</v>
      </c>
      <c r="H16187" s="207" t="s">
        <v>203</v>
      </c>
      <c r="I16187" s="207" t="s">
        <v>289</v>
      </c>
      <c r="J16187" s="208">
        <v>173406.33</v>
      </c>
      <c r="K16187" s="79" t="str">
        <f>IFERROR(IFERROR(VLOOKUP(I16187,'DE-PARA'!B:D,3,0),VLOOKUP(I16187,'DE-PARA'!C:D,2,0)),"NÃO ENCONTRADO")</f>
        <v>Entrada Conta Aplicação (+)</v>
      </c>
      <c r="L16187" s="56" t="str">
        <f>VLOOKUP(K16187,'Base -Receita-Despesa'!$B:$AS,1,FALSE)</f>
        <v>ENTRADA CONTA APLICAÇÃO (+)</v>
      </c>
    </row>
    <row r="16188" spans="1:12" x14ac:dyDescent="0.3">
      <c r="A16188" s="286" t="str">
        <f t="shared" si="506"/>
        <v>2020</v>
      </c>
      <c r="B16188" s="205" t="s">
        <v>679</v>
      </c>
      <c r="C16188" s="205" t="s">
        <v>680</v>
      </c>
      <c r="D16188" s="72" t="str">
        <f t="shared" si="505"/>
        <v>fev/2020</v>
      </c>
      <c r="E16188" s="206">
        <v>43887</v>
      </c>
      <c r="F16188" s="205">
        <v>9890803</v>
      </c>
      <c r="G16188" s="205" t="s">
        <v>284</v>
      </c>
      <c r="H16188" s="207" t="s">
        <v>2705</v>
      </c>
      <c r="I16188" s="207" t="s">
        <v>188</v>
      </c>
      <c r="J16188" s="208">
        <v>-1288.1600000000001</v>
      </c>
      <c r="K16188" s="79" t="str">
        <f>IFERROR(IFERROR(VLOOKUP(I16188,'DE-PARA'!B:D,3,0),VLOOKUP(I16188,'DE-PARA'!C:D,2,0)),"NÃO ENCONTRADO")</f>
        <v>Tributos, Taxas e Contribuições</v>
      </c>
      <c r="L16188" s="56" t="str">
        <f>VLOOKUP(K16188,'Base -Receita-Despesa'!$B:$AS,1,FALSE)</f>
        <v>Tributos, Taxas e Contribuições</v>
      </c>
    </row>
    <row r="16189" spans="1:12" x14ac:dyDescent="0.3">
      <c r="A16189" s="286" t="str">
        <f t="shared" si="506"/>
        <v>2020</v>
      </c>
      <c r="B16189" s="205" t="s">
        <v>679</v>
      </c>
      <c r="C16189" s="205" t="s">
        <v>680</v>
      </c>
      <c r="D16189" s="72" t="str">
        <f t="shared" si="505"/>
        <v>fev/2020</v>
      </c>
      <c r="E16189" s="206">
        <v>43887</v>
      </c>
      <c r="F16189" s="205" t="s">
        <v>202</v>
      </c>
      <c r="G16189" s="205" t="s">
        <v>284</v>
      </c>
      <c r="H16189" s="207" t="s">
        <v>203</v>
      </c>
      <c r="I16189" s="207" t="s">
        <v>289</v>
      </c>
      <c r="J16189" s="208">
        <v>1288.1600000000001</v>
      </c>
      <c r="K16189" s="79" t="str">
        <f>IFERROR(IFERROR(VLOOKUP(I16189,'DE-PARA'!B:D,3,0),VLOOKUP(I16189,'DE-PARA'!C:D,2,0)),"NÃO ENCONTRADO")</f>
        <v>Entrada Conta Aplicação (+)</v>
      </c>
      <c r="L16189" s="56" t="str">
        <f>VLOOKUP(K16189,'Base -Receita-Despesa'!$B:$AS,1,FALSE)</f>
        <v>ENTRADA CONTA APLICAÇÃO (+)</v>
      </c>
    </row>
    <row r="16190" spans="1:12" x14ac:dyDescent="0.3">
      <c r="A16190" s="286" t="str">
        <f t="shared" si="506"/>
        <v>2020</v>
      </c>
      <c r="B16190" s="205" t="s">
        <v>679</v>
      </c>
      <c r="C16190" s="205" t="s">
        <v>680</v>
      </c>
      <c r="D16190" s="72" t="str">
        <f t="shared" si="505"/>
        <v>fev/2020</v>
      </c>
      <c r="E16190" s="206">
        <v>43888</v>
      </c>
      <c r="F16190" s="205">
        <v>270216</v>
      </c>
      <c r="G16190" s="205" t="s">
        <v>284</v>
      </c>
      <c r="H16190" s="207" t="s">
        <v>2708</v>
      </c>
      <c r="I16190" s="207" t="s">
        <v>250</v>
      </c>
      <c r="J16190" s="208">
        <v>-1055.92</v>
      </c>
      <c r="K16190" s="79" t="str">
        <f>IFERROR(IFERROR(VLOOKUP(I16190,'DE-PARA'!B:D,3,0),VLOOKUP(I16190,'DE-PARA'!C:D,2,0)),"NÃO ENCONTRADO")</f>
        <v>Materiais</v>
      </c>
      <c r="L16190" s="56" t="str">
        <f>VLOOKUP(K16190,'Base -Receita-Despesa'!$B:$AS,1,FALSE)</f>
        <v>Materiais</v>
      </c>
    </row>
    <row r="16191" spans="1:12" x14ac:dyDescent="0.3">
      <c r="A16191" s="286" t="str">
        <f t="shared" si="506"/>
        <v>2020</v>
      </c>
      <c r="B16191" s="205" t="s">
        <v>679</v>
      </c>
      <c r="C16191" s="205" t="s">
        <v>680</v>
      </c>
      <c r="D16191" s="72" t="str">
        <f t="shared" si="505"/>
        <v>fev/2020</v>
      </c>
      <c r="E16191" s="206">
        <v>43888</v>
      </c>
      <c r="F16191" s="205">
        <v>270216</v>
      </c>
      <c r="G16191" s="205" t="s">
        <v>284</v>
      </c>
      <c r="H16191" s="207" t="s">
        <v>2708</v>
      </c>
      <c r="I16191" s="207" t="s">
        <v>189</v>
      </c>
      <c r="J16191" s="207">
        <v>-109.6</v>
      </c>
      <c r="K16191" s="79" t="str">
        <f>IFERROR(IFERROR(VLOOKUP(I16191,'DE-PARA'!B:D,3,0),VLOOKUP(I16191,'DE-PARA'!C:D,2,0)),"NÃO ENCONTRADO")</f>
        <v>Outras Saídas</v>
      </c>
      <c r="L16191" s="56" t="str">
        <f>VLOOKUP(K16191,'Base -Receita-Despesa'!$B:$AS,1,FALSE)</f>
        <v>Outras Saídas</v>
      </c>
    </row>
    <row r="16192" spans="1:12" x14ac:dyDescent="0.3">
      <c r="A16192" s="286" t="str">
        <f t="shared" si="506"/>
        <v>2020</v>
      </c>
      <c r="B16192" s="205" t="s">
        <v>679</v>
      </c>
      <c r="C16192" s="205" t="s">
        <v>680</v>
      </c>
      <c r="D16192" s="72" t="str">
        <f t="shared" si="505"/>
        <v>fev/2020</v>
      </c>
      <c r="E16192" s="206">
        <v>43888</v>
      </c>
      <c r="F16192" s="205">
        <v>672874</v>
      </c>
      <c r="G16192" s="205" t="s">
        <v>284</v>
      </c>
      <c r="H16192" s="207" t="s">
        <v>2548</v>
      </c>
      <c r="I16192" s="207" t="s">
        <v>237</v>
      </c>
      <c r="J16192" s="207">
        <v>-422</v>
      </c>
      <c r="K16192" s="79" t="str">
        <f>IFERROR(IFERROR(VLOOKUP(I16192,'DE-PARA'!B:D,3,0),VLOOKUP(I16192,'DE-PARA'!C:D,2,0)),"NÃO ENCONTRADO")</f>
        <v>Materiais</v>
      </c>
      <c r="L16192" s="56" t="str">
        <f>VLOOKUP(K16192,'Base -Receita-Despesa'!$B:$AS,1,FALSE)</f>
        <v>Materiais</v>
      </c>
    </row>
    <row r="16193" spans="1:12" x14ac:dyDescent="0.3">
      <c r="A16193" s="286" t="str">
        <f t="shared" si="506"/>
        <v>2020</v>
      </c>
      <c r="B16193" s="205" t="s">
        <v>679</v>
      </c>
      <c r="C16193" s="205" t="s">
        <v>680</v>
      </c>
      <c r="D16193" s="72" t="str">
        <f t="shared" si="505"/>
        <v>fev/2020</v>
      </c>
      <c r="E16193" s="206">
        <v>43888</v>
      </c>
      <c r="F16193" s="205">
        <v>178862</v>
      </c>
      <c r="G16193" s="205" t="s">
        <v>284</v>
      </c>
      <c r="H16193" s="207" t="s">
        <v>2709</v>
      </c>
      <c r="I16193" s="207" t="s">
        <v>237</v>
      </c>
      <c r="J16193" s="208">
        <v>-3229.6</v>
      </c>
      <c r="K16193" s="79" t="str">
        <f>IFERROR(IFERROR(VLOOKUP(I16193,'DE-PARA'!B:D,3,0),VLOOKUP(I16193,'DE-PARA'!C:D,2,0)),"NÃO ENCONTRADO")</f>
        <v>Materiais</v>
      </c>
      <c r="L16193" s="56" t="str">
        <f>VLOOKUP(K16193,'Base -Receita-Despesa'!$B:$AS,1,FALSE)</f>
        <v>Materiais</v>
      </c>
    </row>
    <row r="16194" spans="1:12" x14ac:dyDescent="0.3">
      <c r="A16194" s="286" t="str">
        <f t="shared" si="506"/>
        <v>2020</v>
      </c>
      <c r="B16194" s="205" t="s">
        <v>679</v>
      </c>
      <c r="C16194" s="205" t="s">
        <v>680</v>
      </c>
      <c r="D16194" s="72" t="str">
        <f t="shared" si="505"/>
        <v>fev/2020</v>
      </c>
      <c r="E16194" s="206">
        <v>43888</v>
      </c>
      <c r="F16194" s="205">
        <v>178862</v>
      </c>
      <c r="G16194" s="205" t="s">
        <v>284</v>
      </c>
      <c r="H16194" s="207" t="s">
        <v>2709</v>
      </c>
      <c r="I16194" s="207" t="s">
        <v>189</v>
      </c>
      <c r="J16194" s="207">
        <v>-146.41999999999999</v>
      </c>
      <c r="K16194" s="79" t="str">
        <f>IFERROR(IFERROR(VLOOKUP(I16194,'DE-PARA'!B:D,3,0),VLOOKUP(I16194,'DE-PARA'!C:D,2,0)),"NÃO ENCONTRADO")</f>
        <v>Outras Saídas</v>
      </c>
      <c r="L16194" s="56" t="str">
        <f>VLOOKUP(K16194,'Base -Receita-Despesa'!$B:$AS,1,FALSE)</f>
        <v>Outras Saídas</v>
      </c>
    </row>
    <row r="16195" spans="1:12" x14ac:dyDescent="0.3">
      <c r="A16195" s="286" t="str">
        <f t="shared" si="506"/>
        <v>2020</v>
      </c>
      <c r="B16195" s="205" t="s">
        <v>679</v>
      </c>
      <c r="C16195" s="205" t="s">
        <v>680</v>
      </c>
      <c r="D16195" s="72" t="str">
        <f t="shared" si="505"/>
        <v>fev/2020</v>
      </c>
      <c r="E16195" s="206">
        <v>43888</v>
      </c>
      <c r="F16195" s="205">
        <v>31284</v>
      </c>
      <c r="G16195" s="205" t="s">
        <v>284</v>
      </c>
      <c r="H16195" s="207" t="s">
        <v>2710</v>
      </c>
      <c r="I16195" s="207" t="s">
        <v>238</v>
      </c>
      <c r="J16195" s="208">
        <v>-5605.37</v>
      </c>
      <c r="K16195" s="79" t="str">
        <f>IFERROR(IFERROR(VLOOKUP(I16195,'DE-PARA'!B:D,3,0),VLOOKUP(I16195,'DE-PARA'!C:D,2,0)),"NÃO ENCONTRADO")</f>
        <v>Materiais</v>
      </c>
      <c r="L16195" s="56" t="str">
        <f>VLOOKUP(K16195,'Base -Receita-Despesa'!$B:$AS,1,FALSE)</f>
        <v>Materiais</v>
      </c>
    </row>
    <row r="16196" spans="1:12" x14ac:dyDescent="0.3">
      <c r="A16196" s="286" t="str">
        <f t="shared" si="506"/>
        <v>2020</v>
      </c>
      <c r="B16196" s="205" t="s">
        <v>679</v>
      </c>
      <c r="C16196" s="205" t="s">
        <v>680</v>
      </c>
      <c r="D16196" s="72" t="str">
        <f t="shared" ref="D16196:D16259" si="507">TEXT(E16196,"mmm/aaaa")</f>
        <v>fev/2020</v>
      </c>
      <c r="E16196" s="206">
        <v>43888</v>
      </c>
      <c r="F16196" s="205">
        <v>31284</v>
      </c>
      <c r="G16196" s="205" t="s">
        <v>284</v>
      </c>
      <c r="H16196" s="207" t="s">
        <v>2710</v>
      </c>
      <c r="I16196" s="207" t="s">
        <v>238</v>
      </c>
      <c r="J16196" s="208">
        <v>-2802.69</v>
      </c>
      <c r="K16196" s="79" t="str">
        <f>IFERROR(IFERROR(VLOOKUP(I16196,'DE-PARA'!B:D,3,0),VLOOKUP(I16196,'DE-PARA'!C:D,2,0)),"NÃO ENCONTRADO")</f>
        <v>Materiais</v>
      </c>
      <c r="L16196" s="56" t="str">
        <f>VLOOKUP(K16196,'Base -Receita-Despesa'!$B:$AS,1,FALSE)</f>
        <v>Materiais</v>
      </c>
    </row>
    <row r="16197" spans="1:12" x14ac:dyDescent="0.3">
      <c r="A16197" s="286" t="str">
        <f t="shared" si="506"/>
        <v>2020</v>
      </c>
      <c r="B16197" s="205" t="s">
        <v>679</v>
      </c>
      <c r="C16197" s="205" t="s">
        <v>680</v>
      </c>
      <c r="D16197" s="72" t="str">
        <f t="shared" si="507"/>
        <v>fev/2020</v>
      </c>
      <c r="E16197" s="206">
        <v>43888</v>
      </c>
      <c r="F16197" s="205">
        <v>31284</v>
      </c>
      <c r="G16197" s="205" t="s">
        <v>284</v>
      </c>
      <c r="H16197" s="207" t="s">
        <v>2710</v>
      </c>
      <c r="I16197" s="207" t="s">
        <v>238</v>
      </c>
      <c r="J16197" s="208">
        <v>-2802.69</v>
      </c>
      <c r="K16197" s="79" t="str">
        <f>IFERROR(IFERROR(VLOOKUP(I16197,'DE-PARA'!B:D,3,0),VLOOKUP(I16197,'DE-PARA'!C:D,2,0)),"NÃO ENCONTRADO")</f>
        <v>Materiais</v>
      </c>
      <c r="L16197" s="56" t="str">
        <f>VLOOKUP(K16197,'Base -Receita-Despesa'!$B:$AS,1,FALSE)</f>
        <v>Materiais</v>
      </c>
    </row>
    <row r="16198" spans="1:12" x14ac:dyDescent="0.3">
      <c r="A16198" s="286" t="str">
        <f t="shared" si="506"/>
        <v>2020</v>
      </c>
      <c r="B16198" s="205" t="s">
        <v>679</v>
      </c>
      <c r="C16198" s="205" t="s">
        <v>680</v>
      </c>
      <c r="D16198" s="72" t="str">
        <f t="shared" si="507"/>
        <v>fev/2020</v>
      </c>
      <c r="E16198" s="206">
        <v>43888</v>
      </c>
      <c r="F16198" s="205" t="s">
        <v>209</v>
      </c>
      <c r="G16198" s="205" t="s">
        <v>284</v>
      </c>
      <c r="H16198" s="207" t="s">
        <v>295</v>
      </c>
      <c r="I16198" s="207" t="s">
        <v>130</v>
      </c>
      <c r="J16198" s="207">
        <v>-9.5</v>
      </c>
      <c r="K16198" s="79" t="str">
        <f>IFERROR(IFERROR(VLOOKUP(I16198,'DE-PARA'!B:D,3,0),VLOOKUP(I16198,'DE-PARA'!C:D,2,0)),"NÃO ENCONTRADO")</f>
        <v>Outras Saídas</v>
      </c>
      <c r="L16198" s="56" t="str">
        <f>VLOOKUP(K16198,'Base -Receita-Despesa'!$B:$AS,1,FALSE)</f>
        <v>Outras Saídas</v>
      </c>
    </row>
    <row r="16199" spans="1:12" x14ac:dyDescent="0.3">
      <c r="A16199" s="286" t="str">
        <f t="shared" si="506"/>
        <v>2020</v>
      </c>
      <c r="B16199" s="205" t="s">
        <v>679</v>
      </c>
      <c r="C16199" s="205" t="s">
        <v>680</v>
      </c>
      <c r="D16199" s="72" t="str">
        <f t="shared" si="507"/>
        <v>fev/2020</v>
      </c>
      <c r="E16199" s="206">
        <v>43888</v>
      </c>
      <c r="F16199" s="205" t="s">
        <v>209</v>
      </c>
      <c r="G16199" s="205" t="s">
        <v>284</v>
      </c>
      <c r="H16199" s="207" t="s">
        <v>295</v>
      </c>
      <c r="I16199" s="207" t="s">
        <v>130</v>
      </c>
      <c r="J16199" s="207">
        <v>-9.5</v>
      </c>
      <c r="K16199" s="79" t="str">
        <f>IFERROR(IFERROR(VLOOKUP(I16199,'DE-PARA'!B:D,3,0),VLOOKUP(I16199,'DE-PARA'!C:D,2,0)),"NÃO ENCONTRADO")</f>
        <v>Outras Saídas</v>
      </c>
      <c r="L16199" s="56" t="str">
        <f>VLOOKUP(K16199,'Base -Receita-Despesa'!$B:$AS,1,FALSE)</f>
        <v>Outras Saídas</v>
      </c>
    </row>
    <row r="16200" spans="1:12" x14ac:dyDescent="0.3">
      <c r="A16200" s="286" t="str">
        <f t="shared" si="506"/>
        <v>2020</v>
      </c>
      <c r="B16200" s="205" t="s">
        <v>679</v>
      </c>
      <c r="C16200" s="205" t="s">
        <v>680</v>
      </c>
      <c r="D16200" s="72" t="str">
        <f t="shared" si="507"/>
        <v>fev/2020</v>
      </c>
      <c r="E16200" s="206">
        <v>43888</v>
      </c>
      <c r="F16200" s="205" t="s">
        <v>209</v>
      </c>
      <c r="G16200" s="205" t="s">
        <v>284</v>
      </c>
      <c r="H16200" s="207" t="s">
        <v>295</v>
      </c>
      <c r="I16200" s="207" t="s">
        <v>130</v>
      </c>
      <c r="J16200" s="207">
        <v>-9.5</v>
      </c>
      <c r="K16200" s="79" t="str">
        <f>IFERROR(IFERROR(VLOOKUP(I16200,'DE-PARA'!B:D,3,0),VLOOKUP(I16200,'DE-PARA'!C:D,2,0)),"NÃO ENCONTRADO")</f>
        <v>Outras Saídas</v>
      </c>
      <c r="L16200" s="56" t="str">
        <f>VLOOKUP(K16200,'Base -Receita-Despesa'!$B:$AS,1,FALSE)</f>
        <v>Outras Saídas</v>
      </c>
    </row>
    <row r="16201" spans="1:12" x14ac:dyDescent="0.3">
      <c r="A16201" s="286" t="str">
        <f t="shared" si="506"/>
        <v>2020</v>
      </c>
      <c r="B16201" s="205" t="s">
        <v>679</v>
      </c>
      <c r="C16201" s="205" t="s">
        <v>680</v>
      </c>
      <c r="D16201" s="72" t="str">
        <f t="shared" si="507"/>
        <v>fev/2020</v>
      </c>
      <c r="E16201" s="206">
        <v>43888</v>
      </c>
      <c r="F16201" s="205" t="s">
        <v>209</v>
      </c>
      <c r="G16201" s="205" t="s">
        <v>284</v>
      </c>
      <c r="H16201" s="207" t="s">
        <v>295</v>
      </c>
      <c r="I16201" s="207" t="s">
        <v>130</v>
      </c>
      <c r="J16201" s="207">
        <v>-9.5</v>
      </c>
      <c r="K16201" s="79" t="str">
        <f>IFERROR(IFERROR(VLOOKUP(I16201,'DE-PARA'!B:D,3,0),VLOOKUP(I16201,'DE-PARA'!C:D,2,0)),"NÃO ENCONTRADO")</f>
        <v>Outras Saídas</v>
      </c>
      <c r="L16201" s="56" t="str">
        <f>VLOOKUP(K16201,'Base -Receita-Despesa'!$B:$AS,1,FALSE)</f>
        <v>Outras Saídas</v>
      </c>
    </row>
    <row r="16202" spans="1:12" x14ac:dyDescent="0.3">
      <c r="A16202" s="286" t="str">
        <f t="shared" si="506"/>
        <v>2020</v>
      </c>
      <c r="B16202" s="205" t="s">
        <v>679</v>
      </c>
      <c r="C16202" s="205" t="s">
        <v>680</v>
      </c>
      <c r="D16202" s="72" t="str">
        <f t="shared" si="507"/>
        <v>fev/2020</v>
      </c>
      <c r="E16202" s="206">
        <v>43888</v>
      </c>
      <c r="F16202" s="205" t="s">
        <v>127</v>
      </c>
      <c r="G16202" s="205" t="s">
        <v>284</v>
      </c>
      <c r="H16202" s="207" t="s">
        <v>2711</v>
      </c>
      <c r="I16202" s="207" t="s">
        <v>128</v>
      </c>
      <c r="J16202" s="208">
        <v>-3259.59</v>
      </c>
      <c r="K16202" s="79" t="str">
        <f>IFERROR(IFERROR(VLOOKUP(I16202,'DE-PARA'!B:D,3,0),VLOOKUP(I16202,'DE-PARA'!C:D,2,0)),"NÃO ENCONTRADO")</f>
        <v>Pessoal</v>
      </c>
      <c r="L16202" s="56" t="str">
        <f>VLOOKUP(K16202,'Base -Receita-Despesa'!$B:$AS,1,FALSE)</f>
        <v>Pessoal</v>
      </c>
    </row>
    <row r="16203" spans="1:12" x14ac:dyDescent="0.3">
      <c r="A16203" s="286" t="str">
        <f t="shared" si="506"/>
        <v>2020</v>
      </c>
      <c r="B16203" s="205" t="s">
        <v>679</v>
      </c>
      <c r="C16203" s="205" t="s">
        <v>680</v>
      </c>
      <c r="D16203" s="72" t="str">
        <f t="shared" si="507"/>
        <v>fev/2020</v>
      </c>
      <c r="E16203" s="206">
        <v>43888</v>
      </c>
      <c r="F16203" s="205" t="s">
        <v>127</v>
      </c>
      <c r="G16203" s="205" t="s">
        <v>284</v>
      </c>
      <c r="H16203" s="207" t="s">
        <v>2712</v>
      </c>
      <c r="I16203" s="207" t="s">
        <v>128</v>
      </c>
      <c r="J16203" s="208">
        <v>-2860.46</v>
      </c>
      <c r="K16203" s="79" t="str">
        <f>IFERROR(IFERROR(VLOOKUP(I16203,'DE-PARA'!B:D,3,0),VLOOKUP(I16203,'DE-PARA'!C:D,2,0)),"NÃO ENCONTRADO")</f>
        <v>Pessoal</v>
      </c>
      <c r="L16203" s="56" t="str">
        <f>VLOOKUP(K16203,'Base -Receita-Despesa'!$B:$AS,1,FALSE)</f>
        <v>Pessoal</v>
      </c>
    </row>
    <row r="16204" spans="1:12" x14ac:dyDescent="0.3">
      <c r="A16204" s="286" t="str">
        <f t="shared" si="506"/>
        <v>2020</v>
      </c>
      <c r="B16204" s="205" t="s">
        <v>679</v>
      </c>
      <c r="C16204" s="205" t="s">
        <v>680</v>
      </c>
      <c r="D16204" s="72" t="str">
        <f t="shared" si="507"/>
        <v>fev/2020</v>
      </c>
      <c r="E16204" s="206">
        <v>43888</v>
      </c>
      <c r="F16204" s="205" t="s">
        <v>127</v>
      </c>
      <c r="G16204" s="205" t="s">
        <v>284</v>
      </c>
      <c r="H16204" s="207" t="s">
        <v>2713</v>
      </c>
      <c r="I16204" s="207" t="s">
        <v>128</v>
      </c>
      <c r="J16204" s="208">
        <v>-1480.54</v>
      </c>
      <c r="K16204" s="79" t="str">
        <f>IFERROR(IFERROR(VLOOKUP(I16204,'DE-PARA'!B:D,3,0),VLOOKUP(I16204,'DE-PARA'!C:D,2,0)),"NÃO ENCONTRADO")</f>
        <v>Pessoal</v>
      </c>
      <c r="L16204" s="56" t="str">
        <f>VLOOKUP(K16204,'Base -Receita-Despesa'!$B:$AS,1,FALSE)</f>
        <v>Pessoal</v>
      </c>
    </row>
    <row r="16205" spans="1:12" x14ac:dyDescent="0.3">
      <c r="A16205" s="286" t="str">
        <f t="shared" si="506"/>
        <v>2020</v>
      </c>
      <c r="B16205" s="205" t="s">
        <v>679</v>
      </c>
      <c r="C16205" s="205" t="s">
        <v>680</v>
      </c>
      <c r="D16205" s="72" t="str">
        <f t="shared" si="507"/>
        <v>fev/2020</v>
      </c>
      <c r="E16205" s="206">
        <v>43888</v>
      </c>
      <c r="F16205" s="205" t="s">
        <v>127</v>
      </c>
      <c r="G16205" s="205" t="s">
        <v>284</v>
      </c>
      <c r="H16205" s="207" t="s">
        <v>2714</v>
      </c>
      <c r="I16205" s="207" t="s">
        <v>128</v>
      </c>
      <c r="J16205" s="208">
        <v>-4763.1899999999996</v>
      </c>
      <c r="K16205" s="79" t="str">
        <f>IFERROR(IFERROR(VLOOKUP(I16205,'DE-PARA'!B:D,3,0),VLOOKUP(I16205,'DE-PARA'!C:D,2,0)),"NÃO ENCONTRADO")</f>
        <v>Pessoal</v>
      </c>
      <c r="L16205" s="56" t="str">
        <f>VLOOKUP(K16205,'Base -Receita-Despesa'!$B:$AS,1,FALSE)</f>
        <v>Pessoal</v>
      </c>
    </row>
    <row r="16206" spans="1:12" x14ac:dyDescent="0.3">
      <c r="A16206" s="286" t="str">
        <f t="shared" si="506"/>
        <v>2020</v>
      </c>
      <c r="B16206" s="205" t="s">
        <v>679</v>
      </c>
      <c r="C16206" s="205" t="s">
        <v>680</v>
      </c>
      <c r="D16206" s="72" t="str">
        <f t="shared" si="507"/>
        <v>fev/2020</v>
      </c>
      <c r="E16206" s="206">
        <v>43888</v>
      </c>
      <c r="F16206" s="205" t="s">
        <v>127</v>
      </c>
      <c r="G16206" s="205" t="s">
        <v>284</v>
      </c>
      <c r="H16206" s="207" t="s">
        <v>2715</v>
      </c>
      <c r="I16206" s="207" t="s">
        <v>128</v>
      </c>
      <c r="J16206" s="208">
        <v>-2615.9699999999998</v>
      </c>
      <c r="K16206" s="79" t="str">
        <f>IFERROR(IFERROR(VLOOKUP(I16206,'DE-PARA'!B:D,3,0),VLOOKUP(I16206,'DE-PARA'!C:D,2,0)),"NÃO ENCONTRADO")</f>
        <v>Pessoal</v>
      </c>
      <c r="L16206" s="56" t="str">
        <f>VLOOKUP(K16206,'Base -Receita-Despesa'!$B:$AS,1,FALSE)</f>
        <v>Pessoal</v>
      </c>
    </row>
    <row r="16207" spans="1:12" x14ac:dyDescent="0.3">
      <c r="A16207" s="286" t="str">
        <f t="shared" si="506"/>
        <v>2020</v>
      </c>
      <c r="B16207" s="205" t="s">
        <v>679</v>
      </c>
      <c r="C16207" s="205" t="s">
        <v>680</v>
      </c>
      <c r="D16207" s="72" t="str">
        <f t="shared" si="507"/>
        <v>fev/2020</v>
      </c>
      <c r="E16207" s="206">
        <v>43888</v>
      </c>
      <c r="F16207" s="205" t="s">
        <v>127</v>
      </c>
      <c r="G16207" s="205" t="s">
        <v>284</v>
      </c>
      <c r="H16207" s="207" t="s">
        <v>2716</v>
      </c>
      <c r="I16207" s="207" t="s">
        <v>128</v>
      </c>
      <c r="J16207" s="208">
        <v>-1405.65</v>
      </c>
      <c r="K16207" s="79" t="str">
        <f>IFERROR(IFERROR(VLOOKUP(I16207,'DE-PARA'!B:D,3,0),VLOOKUP(I16207,'DE-PARA'!C:D,2,0)),"NÃO ENCONTRADO")</f>
        <v>Pessoal</v>
      </c>
      <c r="L16207" s="56" t="str">
        <f>VLOOKUP(K16207,'Base -Receita-Despesa'!$B:$AS,1,FALSE)</f>
        <v>Pessoal</v>
      </c>
    </row>
    <row r="16208" spans="1:12" x14ac:dyDescent="0.3">
      <c r="A16208" s="286" t="str">
        <f t="shared" si="506"/>
        <v>2020</v>
      </c>
      <c r="B16208" s="205" t="s">
        <v>679</v>
      </c>
      <c r="C16208" s="205" t="s">
        <v>680</v>
      </c>
      <c r="D16208" s="72" t="str">
        <f t="shared" si="507"/>
        <v>fev/2020</v>
      </c>
      <c r="E16208" s="206">
        <v>43888</v>
      </c>
      <c r="F16208" s="205" t="s">
        <v>127</v>
      </c>
      <c r="G16208" s="205" t="s">
        <v>284</v>
      </c>
      <c r="H16208" s="207" t="s">
        <v>740</v>
      </c>
      <c r="I16208" s="207" t="s">
        <v>128</v>
      </c>
      <c r="J16208" s="208">
        <v>-2720.46</v>
      </c>
      <c r="K16208" s="79" t="str">
        <f>IFERROR(IFERROR(VLOOKUP(I16208,'DE-PARA'!B:D,3,0),VLOOKUP(I16208,'DE-PARA'!C:D,2,0)),"NÃO ENCONTRADO")</f>
        <v>Pessoal</v>
      </c>
      <c r="L16208" s="56" t="str">
        <f>VLOOKUP(K16208,'Base -Receita-Despesa'!$B:$AS,1,FALSE)</f>
        <v>Pessoal</v>
      </c>
    </row>
    <row r="16209" spans="1:12" x14ac:dyDescent="0.3">
      <c r="A16209" s="286" t="str">
        <f t="shared" si="506"/>
        <v>2020</v>
      </c>
      <c r="B16209" s="205" t="s">
        <v>679</v>
      </c>
      <c r="C16209" s="205" t="s">
        <v>680</v>
      </c>
      <c r="D16209" s="72" t="str">
        <f t="shared" si="507"/>
        <v>fev/2020</v>
      </c>
      <c r="E16209" s="206">
        <v>43888</v>
      </c>
      <c r="F16209" s="205" t="s">
        <v>127</v>
      </c>
      <c r="G16209" s="205" t="s">
        <v>284</v>
      </c>
      <c r="H16209" s="207" t="s">
        <v>2717</v>
      </c>
      <c r="I16209" s="207" t="s">
        <v>128</v>
      </c>
      <c r="J16209" s="207">
        <v>-951.23</v>
      </c>
      <c r="K16209" s="79" t="str">
        <f>IFERROR(IFERROR(VLOOKUP(I16209,'DE-PARA'!B:D,3,0),VLOOKUP(I16209,'DE-PARA'!C:D,2,0)),"NÃO ENCONTRADO")</f>
        <v>Pessoal</v>
      </c>
      <c r="L16209" s="56" t="str">
        <f>VLOOKUP(K16209,'Base -Receita-Despesa'!$B:$AS,1,FALSE)</f>
        <v>Pessoal</v>
      </c>
    </row>
    <row r="16210" spans="1:12" x14ac:dyDescent="0.3">
      <c r="A16210" s="286" t="str">
        <f t="shared" si="506"/>
        <v>2020</v>
      </c>
      <c r="B16210" s="205" t="s">
        <v>679</v>
      </c>
      <c r="C16210" s="205" t="s">
        <v>680</v>
      </c>
      <c r="D16210" s="72" t="str">
        <f t="shared" si="507"/>
        <v>fev/2020</v>
      </c>
      <c r="E16210" s="206">
        <v>43888</v>
      </c>
      <c r="F16210" s="205" t="s">
        <v>127</v>
      </c>
      <c r="G16210" s="205" t="s">
        <v>284</v>
      </c>
      <c r="H16210" s="207" t="s">
        <v>922</v>
      </c>
      <c r="I16210" s="207" t="s">
        <v>128</v>
      </c>
      <c r="J16210" s="208">
        <v>-2187.48</v>
      </c>
      <c r="K16210" s="79" t="str">
        <f>IFERROR(IFERROR(VLOOKUP(I16210,'DE-PARA'!B:D,3,0),VLOOKUP(I16210,'DE-PARA'!C:D,2,0)),"NÃO ENCONTRADO")</f>
        <v>Pessoal</v>
      </c>
      <c r="L16210" s="56" t="str">
        <f>VLOOKUP(K16210,'Base -Receita-Despesa'!$B:$AS,1,FALSE)</f>
        <v>Pessoal</v>
      </c>
    </row>
    <row r="16211" spans="1:12" x14ac:dyDescent="0.3">
      <c r="A16211" s="286" t="str">
        <f t="shared" si="506"/>
        <v>2020</v>
      </c>
      <c r="B16211" s="205" t="s">
        <v>679</v>
      </c>
      <c r="C16211" s="205" t="s">
        <v>680</v>
      </c>
      <c r="D16211" s="72" t="str">
        <f t="shared" si="507"/>
        <v>fev/2020</v>
      </c>
      <c r="E16211" s="206">
        <v>43888</v>
      </c>
      <c r="F16211" s="205" t="s">
        <v>127</v>
      </c>
      <c r="G16211" s="205" t="s">
        <v>284</v>
      </c>
      <c r="H16211" s="207" t="s">
        <v>982</v>
      </c>
      <c r="I16211" s="207" t="s">
        <v>128</v>
      </c>
      <c r="J16211" s="208">
        <v>-2377.83</v>
      </c>
      <c r="K16211" s="79" t="str">
        <f>IFERROR(IFERROR(VLOOKUP(I16211,'DE-PARA'!B:D,3,0),VLOOKUP(I16211,'DE-PARA'!C:D,2,0)),"NÃO ENCONTRADO")</f>
        <v>Pessoal</v>
      </c>
      <c r="L16211" s="56" t="str">
        <f>VLOOKUP(K16211,'Base -Receita-Despesa'!$B:$AS,1,FALSE)</f>
        <v>Pessoal</v>
      </c>
    </row>
    <row r="16212" spans="1:12" x14ac:dyDescent="0.3">
      <c r="A16212" s="286" t="str">
        <f t="shared" si="506"/>
        <v>2020</v>
      </c>
      <c r="B16212" s="205" t="s">
        <v>679</v>
      </c>
      <c r="C16212" s="205" t="s">
        <v>680</v>
      </c>
      <c r="D16212" s="72" t="str">
        <f t="shared" si="507"/>
        <v>fev/2020</v>
      </c>
      <c r="E16212" s="206">
        <v>43888</v>
      </c>
      <c r="F16212" s="205" t="s">
        <v>127</v>
      </c>
      <c r="G16212" s="205" t="s">
        <v>284</v>
      </c>
      <c r="H16212" s="207" t="s">
        <v>762</v>
      </c>
      <c r="I16212" s="207" t="s">
        <v>128</v>
      </c>
      <c r="J16212" s="208">
        <v>-2570.75</v>
      </c>
      <c r="K16212" s="79" t="str">
        <f>IFERROR(IFERROR(VLOOKUP(I16212,'DE-PARA'!B:D,3,0),VLOOKUP(I16212,'DE-PARA'!C:D,2,0)),"NÃO ENCONTRADO")</f>
        <v>Pessoal</v>
      </c>
      <c r="L16212" s="56" t="str">
        <f>VLOOKUP(K16212,'Base -Receita-Despesa'!$B:$AS,1,FALSE)</f>
        <v>Pessoal</v>
      </c>
    </row>
    <row r="16213" spans="1:12" x14ac:dyDescent="0.3">
      <c r="A16213" s="286" t="str">
        <f t="shared" si="506"/>
        <v>2020</v>
      </c>
      <c r="B16213" s="205" t="s">
        <v>679</v>
      </c>
      <c r="C16213" s="205" t="s">
        <v>680</v>
      </c>
      <c r="D16213" s="72" t="str">
        <f t="shared" si="507"/>
        <v>fev/2020</v>
      </c>
      <c r="E16213" s="206">
        <v>43888</v>
      </c>
      <c r="F16213" s="205" t="s">
        <v>127</v>
      </c>
      <c r="G16213" s="205" t="s">
        <v>284</v>
      </c>
      <c r="H16213" s="207" t="s">
        <v>2718</v>
      </c>
      <c r="I16213" s="207" t="s">
        <v>128</v>
      </c>
      <c r="J16213" s="208">
        <v>-2570.75</v>
      </c>
      <c r="K16213" s="79" t="str">
        <f>IFERROR(IFERROR(VLOOKUP(I16213,'DE-PARA'!B:D,3,0),VLOOKUP(I16213,'DE-PARA'!C:D,2,0)),"NÃO ENCONTRADO")</f>
        <v>Pessoal</v>
      </c>
      <c r="L16213" s="56" t="str">
        <f>VLOOKUP(K16213,'Base -Receita-Despesa'!$B:$AS,1,FALSE)</f>
        <v>Pessoal</v>
      </c>
    </row>
    <row r="16214" spans="1:12" x14ac:dyDescent="0.3">
      <c r="A16214" s="286" t="str">
        <f t="shared" si="506"/>
        <v>2020</v>
      </c>
      <c r="B16214" s="205" t="s">
        <v>679</v>
      </c>
      <c r="C16214" s="205" t="s">
        <v>680</v>
      </c>
      <c r="D16214" s="72" t="str">
        <f t="shared" si="507"/>
        <v>fev/2020</v>
      </c>
      <c r="E16214" s="206">
        <v>43888</v>
      </c>
      <c r="F16214" s="205" t="s">
        <v>127</v>
      </c>
      <c r="G16214" s="205" t="s">
        <v>284</v>
      </c>
      <c r="H16214" s="207" t="s">
        <v>973</v>
      </c>
      <c r="I16214" s="207" t="s">
        <v>128</v>
      </c>
      <c r="J16214" s="208">
        <v>-2570.75</v>
      </c>
      <c r="K16214" s="79" t="str">
        <f>IFERROR(IFERROR(VLOOKUP(I16214,'DE-PARA'!B:D,3,0),VLOOKUP(I16214,'DE-PARA'!C:D,2,0)),"NÃO ENCONTRADO")</f>
        <v>Pessoal</v>
      </c>
      <c r="L16214" s="56" t="str">
        <f>VLOOKUP(K16214,'Base -Receita-Despesa'!$B:$AS,1,FALSE)</f>
        <v>Pessoal</v>
      </c>
    </row>
    <row r="16215" spans="1:12" x14ac:dyDescent="0.3">
      <c r="A16215" s="286" t="str">
        <f t="shared" si="506"/>
        <v>2020</v>
      </c>
      <c r="B16215" s="205" t="s">
        <v>679</v>
      </c>
      <c r="C16215" s="205" t="s">
        <v>680</v>
      </c>
      <c r="D16215" s="72" t="str">
        <f t="shared" si="507"/>
        <v>fev/2020</v>
      </c>
      <c r="E16215" s="206">
        <v>43888</v>
      </c>
      <c r="F16215" s="205" t="s">
        <v>127</v>
      </c>
      <c r="G16215" s="205" t="s">
        <v>284</v>
      </c>
      <c r="H16215" s="207" t="s">
        <v>2719</v>
      </c>
      <c r="I16215" s="207" t="s">
        <v>128</v>
      </c>
      <c r="J16215" s="208">
        <v>-2848.59</v>
      </c>
      <c r="K16215" s="79" t="str">
        <f>IFERROR(IFERROR(VLOOKUP(I16215,'DE-PARA'!B:D,3,0),VLOOKUP(I16215,'DE-PARA'!C:D,2,0)),"NÃO ENCONTRADO")</f>
        <v>Pessoal</v>
      </c>
      <c r="L16215" s="56" t="str">
        <f>VLOOKUP(K16215,'Base -Receita-Despesa'!$B:$AS,1,FALSE)</f>
        <v>Pessoal</v>
      </c>
    </row>
    <row r="16216" spans="1:12" x14ac:dyDescent="0.3">
      <c r="A16216" s="286" t="str">
        <f t="shared" si="506"/>
        <v>2020</v>
      </c>
      <c r="B16216" s="205" t="s">
        <v>679</v>
      </c>
      <c r="C16216" s="205" t="s">
        <v>680</v>
      </c>
      <c r="D16216" s="72" t="str">
        <f t="shared" si="507"/>
        <v>fev/2020</v>
      </c>
      <c r="E16216" s="206">
        <v>43888</v>
      </c>
      <c r="F16216" s="205" t="s">
        <v>209</v>
      </c>
      <c r="G16216" s="205" t="s">
        <v>284</v>
      </c>
      <c r="H16216" s="207" t="s">
        <v>133</v>
      </c>
      <c r="I16216" s="207" t="s">
        <v>130</v>
      </c>
      <c r="J16216" s="207">
        <v>-373.65</v>
      </c>
      <c r="K16216" s="79" t="str">
        <f>IFERROR(IFERROR(VLOOKUP(I16216,'DE-PARA'!B:D,3,0),VLOOKUP(I16216,'DE-PARA'!C:D,2,0)),"NÃO ENCONTRADO")</f>
        <v>Outras Saídas</v>
      </c>
      <c r="L16216" s="56" t="str">
        <f>VLOOKUP(K16216,'Base -Receita-Despesa'!$B:$AS,1,FALSE)</f>
        <v>Outras Saídas</v>
      </c>
    </row>
    <row r="16217" spans="1:12" x14ac:dyDescent="0.3">
      <c r="A16217" s="286" t="str">
        <f t="shared" si="506"/>
        <v>2020</v>
      </c>
      <c r="B16217" s="205" t="s">
        <v>679</v>
      </c>
      <c r="C16217" s="205" t="s">
        <v>680</v>
      </c>
      <c r="D16217" s="72" t="str">
        <f t="shared" si="507"/>
        <v>fev/2020</v>
      </c>
      <c r="E16217" s="206">
        <v>43888</v>
      </c>
      <c r="F16217" s="205" t="s">
        <v>202</v>
      </c>
      <c r="G16217" s="205" t="s">
        <v>284</v>
      </c>
      <c r="H16217" s="207" t="s">
        <v>203</v>
      </c>
      <c r="I16217" s="207" t="s">
        <v>289</v>
      </c>
      <c r="J16217" s="208">
        <v>51769.18</v>
      </c>
      <c r="K16217" s="79" t="str">
        <f>IFERROR(IFERROR(VLOOKUP(I16217,'DE-PARA'!B:D,3,0),VLOOKUP(I16217,'DE-PARA'!C:D,2,0)),"NÃO ENCONTRADO")</f>
        <v>Entrada Conta Aplicação (+)</v>
      </c>
      <c r="L16217" s="56" t="str">
        <f>VLOOKUP(K16217,'Base -Receita-Despesa'!$B:$AS,1,FALSE)</f>
        <v>ENTRADA CONTA APLICAÇÃO (+)</v>
      </c>
    </row>
    <row r="16218" spans="1:12" x14ac:dyDescent="0.3">
      <c r="A16218" s="286" t="str">
        <f t="shared" si="506"/>
        <v>2020</v>
      </c>
      <c r="B16218" s="205" t="s">
        <v>679</v>
      </c>
      <c r="C16218" s="205" t="s">
        <v>680</v>
      </c>
      <c r="D16218" s="72" t="str">
        <f t="shared" si="507"/>
        <v>fev/2020</v>
      </c>
      <c r="E16218" s="206">
        <v>43889</v>
      </c>
      <c r="F16218" s="205" t="s">
        <v>210</v>
      </c>
      <c r="G16218" s="205" t="s">
        <v>284</v>
      </c>
      <c r="H16218" s="207" t="s">
        <v>2653</v>
      </c>
      <c r="I16218" s="207" t="s">
        <v>139</v>
      </c>
      <c r="J16218" s="207">
        <v>22.78</v>
      </c>
      <c r="K16218" s="79" t="str">
        <f>IFERROR(IFERROR(VLOOKUP(I16218,'DE-PARA'!B:D,3,0),VLOOKUP(I16218,'DE-PARA'!C:D,2,0)),"NÃO ENCONTRADO")</f>
        <v>Outras Saídas</v>
      </c>
      <c r="L16218" s="56" t="str">
        <f>VLOOKUP(K16218,'Base -Receita-Despesa'!$B:$AS,1,FALSE)</f>
        <v>Outras Saídas</v>
      </c>
    </row>
    <row r="16219" spans="1:12" x14ac:dyDescent="0.3">
      <c r="A16219" s="286" t="str">
        <f t="shared" si="506"/>
        <v>2020</v>
      </c>
      <c r="B16219" s="205" t="s">
        <v>679</v>
      </c>
      <c r="C16219" s="205" t="s">
        <v>680</v>
      </c>
      <c r="D16219" s="72" t="str">
        <f t="shared" si="507"/>
        <v>fev/2020</v>
      </c>
      <c r="E16219" s="206">
        <v>43889</v>
      </c>
      <c r="F16219" s="205">
        <v>32305</v>
      </c>
      <c r="G16219" s="205" t="s">
        <v>284</v>
      </c>
      <c r="H16219" s="207" t="s">
        <v>359</v>
      </c>
      <c r="I16219" s="207" t="s">
        <v>237</v>
      </c>
      <c r="J16219" s="208">
        <v>-3867</v>
      </c>
      <c r="K16219" s="79" t="str">
        <f>IFERROR(IFERROR(VLOOKUP(I16219,'DE-PARA'!B:D,3,0),VLOOKUP(I16219,'DE-PARA'!C:D,2,0)),"NÃO ENCONTRADO")</f>
        <v>Materiais</v>
      </c>
      <c r="L16219" s="56" t="str">
        <f>VLOOKUP(K16219,'Base -Receita-Despesa'!$B:$AS,1,FALSE)</f>
        <v>Materiais</v>
      </c>
    </row>
    <row r="16220" spans="1:12" x14ac:dyDescent="0.3">
      <c r="A16220" s="286" t="str">
        <f t="shared" si="506"/>
        <v>2020</v>
      </c>
      <c r="B16220" s="205" t="s">
        <v>679</v>
      </c>
      <c r="C16220" s="205" t="s">
        <v>680</v>
      </c>
      <c r="D16220" s="72" t="str">
        <f t="shared" si="507"/>
        <v>fev/2020</v>
      </c>
      <c r="E16220" s="206">
        <v>43889</v>
      </c>
      <c r="F16220" s="205" t="s">
        <v>172</v>
      </c>
      <c r="G16220" s="205" t="s">
        <v>284</v>
      </c>
      <c r="H16220" s="207" t="s">
        <v>2720</v>
      </c>
      <c r="I16220" s="207" t="s">
        <v>126</v>
      </c>
      <c r="J16220" s="208">
        <v>-1858.97</v>
      </c>
      <c r="K16220" s="79" t="str">
        <f>IFERROR(IFERROR(VLOOKUP(I16220,'DE-PARA'!B:D,3,0),VLOOKUP(I16220,'DE-PARA'!C:D,2,0)),"NÃO ENCONTRADO")</f>
        <v>Rescisões Trabalhistas</v>
      </c>
      <c r="L16220" s="56" t="str">
        <f>VLOOKUP(K16220,'Base -Receita-Despesa'!$B:$AS,1,FALSE)</f>
        <v>Rescisões Trabalhistas</v>
      </c>
    </row>
    <row r="16221" spans="1:12" x14ac:dyDescent="0.3">
      <c r="A16221" s="286" t="str">
        <f t="shared" si="506"/>
        <v>2020</v>
      </c>
      <c r="B16221" s="205" t="s">
        <v>679</v>
      </c>
      <c r="C16221" s="205" t="s">
        <v>680</v>
      </c>
      <c r="D16221" s="72" t="str">
        <f t="shared" si="507"/>
        <v>fev/2020</v>
      </c>
      <c r="E16221" s="206">
        <v>43889</v>
      </c>
      <c r="F16221" s="205">
        <v>419</v>
      </c>
      <c r="G16221" s="205" t="s">
        <v>284</v>
      </c>
      <c r="H16221" s="207" t="s">
        <v>2721</v>
      </c>
      <c r="I16221" s="207" t="s">
        <v>237</v>
      </c>
      <c r="J16221" s="208">
        <v>-5184</v>
      </c>
      <c r="K16221" s="79" t="str">
        <f>IFERROR(IFERROR(VLOOKUP(I16221,'DE-PARA'!B:D,3,0),VLOOKUP(I16221,'DE-PARA'!C:D,2,0)),"NÃO ENCONTRADO")</f>
        <v>Materiais</v>
      </c>
      <c r="L16221" s="56" t="str">
        <f>VLOOKUP(K16221,'Base -Receita-Despesa'!$B:$AS,1,FALSE)</f>
        <v>Materiais</v>
      </c>
    </row>
    <row r="16222" spans="1:12" x14ac:dyDescent="0.3">
      <c r="A16222" s="286" t="str">
        <f t="shared" si="506"/>
        <v>2020</v>
      </c>
      <c r="B16222" s="205" t="s">
        <v>679</v>
      </c>
      <c r="C16222" s="205" t="s">
        <v>680</v>
      </c>
      <c r="D16222" s="72" t="str">
        <f t="shared" si="507"/>
        <v>fev/2020</v>
      </c>
      <c r="E16222" s="206">
        <v>43889</v>
      </c>
      <c r="F16222" s="210"/>
      <c r="G16222" s="205" t="s">
        <v>284</v>
      </c>
      <c r="H16222" s="207" t="s">
        <v>2656</v>
      </c>
      <c r="I16222" s="207" t="s">
        <v>237</v>
      </c>
      <c r="J16222" s="208">
        <v>-1550.7</v>
      </c>
      <c r="K16222" s="79" t="str">
        <f>IFERROR(IFERROR(VLOOKUP(I16222,'DE-PARA'!B:D,3,0),VLOOKUP(I16222,'DE-PARA'!C:D,2,0)),"NÃO ENCONTRADO")</f>
        <v>Materiais</v>
      </c>
      <c r="L16222" s="56" t="str">
        <f>VLOOKUP(K16222,'Base -Receita-Despesa'!$B:$AS,1,FALSE)</f>
        <v>Materiais</v>
      </c>
    </row>
    <row r="16223" spans="1:12" x14ac:dyDescent="0.3">
      <c r="A16223" s="286" t="str">
        <f t="shared" si="506"/>
        <v>2020</v>
      </c>
      <c r="B16223" s="205" t="s">
        <v>679</v>
      </c>
      <c r="C16223" s="205" t="s">
        <v>680</v>
      </c>
      <c r="D16223" s="72" t="str">
        <f t="shared" si="507"/>
        <v>fev/2020</v>
      </c>
      <c r="E16223" s="206">
        <v>43889</v>
      </c>
      <c r="F16223" s="205">
        <v>169988</v>
      </c>
      <c r="G16223" s="205" t="s">
        <v>284</v>
      </c>
      <c r="H16223" s="207" t="s">
        <v>2395</v>
      </c>
      <c r="I16223" s="207" t="s">
        <v>250</v>
      </c>
      <c r="J16223" s="208">
        <v>-1242</v>
      </c>
      <c r="K16223" s="79" t="str">
        <f>IFERROR(IFERROR(VLOOKUP(I16223,'DE-PARA'!B:D,3,0),VLOOKUP(I16223,'DE-PARA'!C:D,2,0)),"NÃO ENCONTRADO")</f>
        <v>Materiais</v>
      </c>
      <c r="L16223" s="56" t="str">
        <f>VLOOKUP(K16223,'Base -Receita-Despesa'!$B:$AS,1,FALSE)</f>
        <v>Materiais</v>
      </c>
    </row>
    <row r="16224" spans="1:12" x14ac:dyDescent="0.3">
      <c r="A16224" s="286" t="str">
        <f t="shared" si="506"/>
        <v>2020</v>
      </c>
      <c r="B16224" s="205" t="s">
        <v>679</v>
      </c>
      <c r="C16224" s="205" t="s">
        <v>680</v>
      </c>
      <c r="D16224" s="72" t="str">
        <f t="shared" si="507"/>
        <v>fev/2020</v>
      </c>
      <c r="E16224" s="206">
        <v>43889</v>
      </c>
      <c r="F16224" s="205">
        <v>2806827</v>
      </c>
      <c r="G16224" s="205" t="s">
        <v>284</v>
      </c>
      <c r="H16224" s="207" t="s">
        <v>2722</v>
      </c>
      <c r="I16224" s="207" t="s">
        <v>247</v>
      </c>
      <c r="J16224" s="208">
        <v>-1558</v>
      </c>
      <c r="K16224" s="79" t="str">
        <f>IFERROR(IFERROR(VLOOKUP(I16224,'DE-PARA'!B:D,3,0),VLOOKUP(I16224,'DE-PARA'!C:D,2,0)),"NÃO ENCONTRADO")</f>
        <v>Materiais</v>
      </c>
      <c r="L16224" s="56" t="str">
        <f>VLOOKUP(K16224,'Base -Receita-Despesa'!$B:$AS,1,FALSE)</f>
        <v>Materiais</v>
      </c>
    </row>
    <row r="16225" spans="1:12" x14ac:dyDescent="0.3">
      <c r="A16225" s="286" t="str">
        <f t="shared" si="506"/>
        <v>2020</v>
      </c>
      <c r="B16225" s="205" t="s">
        <v>679</v>
      </c>
      <c r="C16225" s="205" t="s">
        <v>680</v>
      </c>
      <c r="D16225" s="72" t="str">
        <f t="shared" si="507"/>
        <v>fev/2020</v>
      </c>
      <c r="E16225" s="206">
        <v>43889</v>
      </c>
      <c r="F16225" s="205" t="s">
        <v>209</v>
      </c>
      <c r="G16225" s="205" t="s">
        <v>284</v>
      </c>
      <c r="H16225" s="207" t="s">
        <v>295</v>
      </c>
      <c r="I16225" s="207" t="s">
        <v>130</v>
      </c>
      <c r="J16225" s="207">
        <v>-9.5</v>
      </c>
      <c r="K16225" s="79" t="str">
        <f>IFERROR(IFERROR(VLOOKUP(I16225,'DE-PARA'!B:D,3,0),VLOOKUP(I16225,'DE-PARA'!C:D,2,0)),"NÃO ENCONTRADO")</f>
        <v>Outras Saídas</v>
      </c>
      <c r="L16225" s="56" t="str">
        <f>VLOOKUP(K16225,'Base -Receita-Despesa'!$B:$AS,1,FALSE)</f>
        <v>Outras Saídas</v>
      </c>
    </row>
    <row r="16226" spans="1:12" x14ac:dyDescent="0.3">
      <c r="A16226" s="286" t="str">
        <f t="shared" si="506"/>
        <v>2020</v>
      </c>
      <c r="B16226" s="205" t="s">
        <v>679</v>
      </c>
      <c r="C16226" s="205" t="s">
        <v>680</v>
      </c>
      <c r="D16226" s="72" t="str">
        <f t="shared" si="507"/>
        <v>fev/2020</v>
      </c>
      <c r="E16226" s="206">
        <v>43889</v>
      </c>
      <c r="F16226" s="205" t="s">
        <v>209</v>
      </c>
      <c r="G16226" s="205" t="s">
        <v>284</v>
      </c>
      <c r="H16226" s="207" t="s">
        <v>295</v>
      </c>
      <c r="I16226" s="207" t="s">
        <v>130</v>
      </c>
      <c r="J16226" s="207">
        <v>-9.5</v>
      </c>
      <c r="K16226" s="79" t="str">
        <f>IFERROR(IFERROR(VLOOKUP(I16226,'DE-PARA'!B:D,3,0),VLOOKUP(I16226,'DE-PARA'!C:D,2,0)),"NÃO ENCONTRADO")</f>
        <v>Outras Saídas</v>
      </c>
      <c r="L16226" s="56" t="str">
        <f>VLOOKUP(K16226,'Base -Receita-Despesa'!$B:$AS,1,FALSE)</f>
        <v>Outras Saídas</v>
      </c>
    </row>
    <row r="16227" spans="1:12" x14ac:dyDescent="0.3">
      <c r="A16227" s="286" t="str">
        <f t="shared" si="506"/>
        <v>2020</v>
      </c>
      <c r="B16227" s="205" t="s">
        <v>679</v>
      </c>
      <c r="C16227" s="205" t="s">
        <v>680</v>
      </c>
      <c r="D16227" s="72" t="str">
        <f t="shared" si="507"/>
        <v>fev/2020</v>
      </c>
      <c r="E16227" s="206">
        <v>43889</v>
      </c>
      <c r="F16227" s="205" t="s">
        <v>209</v>
      </c>
      <c r="G16227" s="205" t="s">
        <v>284</v>
      </c>
      <c r="H16227" s="207" t="s">
        <v>295</v>
      </c>
      <c r="I16227" s="207" t="s">
        <v>130</v>
      </c>
      <c r="J16227" s="207">
        <v>-9.5</v>
      </c>
      <c r="K16227" s="79" t="str">
        <f>IFERROR(IFERROR(VLOOKUP(I16227,'DE-PARA'!B:D,3,0),VLOOKUP(I16227,'DE-PARA'!C:D,2,0)),"NÃO ENCONTRADO")</f>
        <v>Outras Saídas</v>
      </c>
      <c r="L16227" s="56" t="str">
        <f>VLOOKUP(K16227,'Base -Receita-Despesa'!$B:$AS,1,FALSE)</f>
        <v>Outras Saídas</v>
      </c>
    </row>
    <row r="16228" spans="1:12" x14ac:dyDescent="0.3">
      <c r="A16228" s="286" t="str">
        <f t="shared" si="506"/>
        <v>2020</v>
      </c>
      <c r="B16228" s="205" t="s">
        <v>679</v>
      </c>
      <c r="C16228" s="205" t="s">
        <v>680</v>
      </c>
      <c r="D16228" s="72" t="str">
        <f t="shared" si="507"/>
        <v>fev/2020</v>
      </c>
      <c r="E16228" s="206">
        <v>43889</v>
      </c>
      <c r="F16228" s="205" t="s">
        <v>209</v>
      </c>
      <c r="G16228" s="205" t="s">
        <v>284</v>
      </c>
      <c r="H16228" s="207" t="s">
        <v>295</v>
      </c>
      <c r="I16228" s="207" t="s">
        <v>130</v>
      </c>
      <c r="J16228" s="207">
        <v>-9.5</v>
      </c>
      <c r="K16228" s="79" t="str">
        <f>IFERROR(IFERROR(VLOOKUP(I16228,'DE-PARA'!B:D,3,0),VLOOKUP(I16228,'DE-PARA'!C:D,2,0)),"NÃO ENCONTRADO")</f>
        <v>Outras Saídas</v>
      </c>
      <c r="L16228" s="56" t="str">
        <f>VLOOKUP(K16228,'Base -Receita-Despesa'!$B:$AS,1,FALSE)</f>
        <v>Outras Saídas</v>
      </c>
    </row>
    <row r="16229" spans="1:12" x14ac:dyDescent="0.3">
      <c r="A16229" s="286" t="str">
        <f t="shared" si="506"/>
        <v>2020</v>
      </c>
      <c r="B16229" s="205" t="s">
        <v>679</v>
      </c>
      <c r="C16229" s="205" t="s">
        <v>680</v>
      </c>
      <c r="D16229" s="72" t="str">
        <f t="shared" si="507"/>
        <v>fev/2020</v>
      </c>
      <c r="E16229" s="206">
        <v>43889</v>
      </c>
      <c r="F16229" s="205" t="s">
        <v>209</v>
      </c>
      <c r="G16229" s="205" t="s">
        <v>284</v>
      </c>
      <c r="H16229" s="207" t="s">
        <v>295</v>
      </c>
      <c r="I16229" s="207" t="s">
        <v>130</v>
      </c>
      <c r="J16229" s="207">
        <v>-9.5</v>
      </c>
      <c r="K16229" s="79" t="str">
        <f>IFERROR(IFERROR(VLOOKUP(I16229,'DE-PARA'!B:D,3,0),VLOOKUP(I16229,'DE-PARA'!C:D,2,0)),"NÃO ENCONTRADO")</f>
        <v>Outras Saídas</v>
      </c>
      <c r="L16229" s="56" t="str">
        <f>VLOOKUP(K16229,'Base -Receita-Despesa'!$B:$AS,1,FALSE)</f>
        <v>Outras Saídas</v>
      </c>
    </row>
    <row r="16230" spans="1:12" x14ac:dyDescent="0.3">
      <c r="A16230" s="286" t="str">
        <f t="shared" si="506"/>
        <v>2020</v>
      </c>
      <c r="B16230" s="205" t="s">
        <v>679</v>
      </c>
      <c r="C16230" s="205" t="s">
        <v>680</v>
      </c>
      <c r="D16230" s="72" t="str">
        <f t="shared" si="507"/>
        <v>fev/2020</v>
      </c>
      <c r="E16230" s="206">
        <v>43889</v>
      </c>
      <c r="F16230" s="205" t="s">
        <v>209</v>
      </c>
      <c r="G16230" s="205" t="s">
        <v>284</v>
      </c>
      <c r="H16230" s="207" t="s">
        <v>295</v>
      </c>
      <c r="I16230" s="207" t="s">
        <v>130</v>
      </c>
      <c r="J16230" s="207">
        <v>-9.5</v>
      </c>
      <c r="K16230" s="79" t="str">
        <f>IFERROR(IFERROR(VLOOKUP(I16230,'DE-PARA'!B:D,3,0),VLOOKUP(I16230,'DE-PARA'!C:D,2,0)),"NÃO ENCONTRADO")</f>
        <v>Outras Saídas</v>
      </c>
      <c r="L16230" s="56" t="str">
        <f>VLOOKUP(K16230,'Base -Receita-Despesa'!$B:$AS,1,FALSE)</f>
        <v>Outras Saídas</v>
      </c>
    </row>
    <row r="16231" spans="1:12" x14ac:dyDescent="0.3">
      <c r="A16231" s="286" t="str">
        <f t="shared" si="506"/>
        <v>2020</v>
      </c>
      <c r="B16231" s="205" t="s">
        <v>679</v>
      </c>
      <c r="C16231" s="205" t="s">
        <v>680</v>
      </c>
      <c r="D16231" s="72" t="str">
        <f t="shared" si="507"/>
        <v>fev/2020</v>
      </c>
      <c r="E16231" s="206">
        <v>43889</v>
      </c>
      <c r="F16231" s="205" t="s">
        <v>202</v>
      </c>
      <c r="G16231" s="205" t="s">
        <v>284</v>
      </c>
      <c r="H16231" s="207" t="s">
        <v>203</v>
      </c>
      <c r="I16231" s="207" t="s">
        <v>289</v>
      </c>
      <c r="J16231" s="208">
        <v>15294.89</v>
      </c>
      <c r="K16231" s="79" t="str">
        <f>IFERROR(IFERROR(VLOOKUP(I16231,'DE-PARA'!B:D,3,0),VLOOKUP(I16231,'DE-PARA'!C:D,2,0)),"NÃO ENCONTRADO")</f>
        <v>Entrada Conta Aplicação (+)</v>
      </c>
      <c r="L16231" s="56" t="str">
        <f>VLOOKUP(K16231,'Base -Receita-Despesa'!$B:$AS,1,FALSE)</f>
        <v>ENTRADA CONTA APLICAÇÃO (+)</v>
      </c>
    </row>
    <row r="16232" spans="1:12" x14ac:dyDescent="0.3">
      <c r="A16232" s="286" t="str">
        <f t="shared" si="506"/>
        <v>2020</v>
      </c>
      <c r="B16232" s="205" t="s">
        <v>681</v>
      </c>
      <c r="C16232" s="205" t="s">
        <v>680</v>
      </c>
      <c r="D16232" s="72" t="str">
        <f t="shared" si="507"/>
        <v>fev/2020</v>
      </c>
      <c r="E16232" s="206">
        <v>43889</v>
      </c>
      <c r="F16232" s="205" t="s">
        <v>170</v>
      </c>
      <c r="G16232" s="205" t="s">
        <v>284</v>
      </c>
      <c r="H16232" s="207" t="s">
        <v>2723</v>
      </c>
      <c r="I16232" s="207" t="s">
        <v>227</v>
      </c>
      <c r="J16232" s="207">
        <v>195.85</v>
      </c>
      <c r="K16232" s="79" t="str">
        <f>IFERROR(IFERROR(VLOOKUP(I16232,'DE-PARA'!B:D,3,0),VLOOKUP(I16232,'DE-PARA'!C:D,2,0)),"NÃO ENCONTRADO")</f>
        <v>Rendimentos sobre Aplicações Financeiras</v>
      </c>
      <c r="L16232" s="56" t="str">
        <f>VLOOKUP(K16232,'Base -Receita-Despesa'!$B:$AS,1,FALSE)</f>
        <v>Rendimentos sobre Aplicações Financeiras</v>
      </c>
    </row>
    <row r="16233" spans="1:12" x14ac:dyDescent="0.3">
      <c r="A16233" s="286" t="str">
        <f t="shared" si="506"/>
        <v>2020</v>
      </c>
      <c r="B16233" s="205" t="s">
        <v>679</v>
      </c>
      <c r="C16233" s="205" t="s">
        <v>680</v>
      </c>
      <c r="D16233" s="72" t="str">
        <f t="shared" si="507"/>
        <v>fev/2020</v>
      </c>
      <c r="E16233" s="206">
        <v>43889</v>
      </c>
      <c r="F16233" s="205" t="s">
        <v>170</v>
      </c>
      <c r="G16233" s="205" t="s">
        <v>284</v>
      </c>
      <c r="H16233" s="207" t="s">
        <v>2723</v>
      </c>
      <c r="I16233" s="207" t="s">
        <v>227</v>
      </c>
      <c r="J16233" s="207">
        <v>149.69999999999999</v>
      </c>
      <c r="K16233" s="79" t="str">
        <f>IFERROR(IFERROR(VLOOKUP(I16233,'DE-PARA'!B:D,3,0),VLOOKUP(I16233,'DE-PARA'!C:D,2,0)),"NÃO ENCONTRADO")</f>
        <v>Rendimentos sobre Aplicações Financeiras</v>
      </c>
      <c r="L16233" s="56" t="str">
        <f>VLOOKUP(K16233,'Base -Receita-Despesa'!$B:$AS,1,FALSE)</f>
        <v>Rendimentos sobre Aplicações Financeiras</v>
      </c>
    </row>
    <row r="16234" spans="1:12" x14ac:dyDescent="0.3">
      <c r="A16234" s="286" t="str">
        <f t="shared" si="506"/>
        <v>2020</v>
      </c>
      <c r="B16234" s="205" t="s">
        <v>679</v>
      </c>
      <c r="C16234" s="205" t="s">
        <v>680</v>
      </c>
      <c r="D16234" s="72" t="str">
        <f t="shared" si="507"/>
        <v>mar/2020</v>
      </c>
      <c r="E16234" s="206">
        <v>43892</v>
      </c>
      <c r="F16234" s="205" t="s">
        <v>210</v>
      </c>
      <c r="G16234" s="205" t="s">
        <v>284</v>
      </c>
      <c r="H16234" s="207" t="s">
        <v>2653</v>
      </c>
      <c r="I16234" s="207" t="s">
        <v>139</v>
      </c>
      <c r="J16234" s="207">
        <v>33.159999999999997</v>
      </c>
      <c r="K16234" s="79" t="str">
        <f>IFERROR(IFERROR(VLOOKUP(I16234,'DE-PARA'!B:D,3,0),VLOOKUP(I16234,'DE-PARA'!C:D,2,0)),"NÃO ENCONTRADO")</f>
        <v>Outras Saídas</v>
      </c>
      <c r="L16234" s="56" t="str">
        <f>VLOOKUP(K16234,'Base -Receita-Despesa'!$B:$AS,1,FALSE)</f>
        <v>Outras Saídas</v>
      </c>
    </row>
    <row r="16235" spans="1:12" x14ac:dyDescent="0.3">
      <c r="A16235" s="286" t="str">
        <f t="shared" si="506"/>
        <v>2020</v>
      </c>
      <c r="B16235" s="205" t="s">
        <v>679</v>
      </c>
      <c r="C16235" s="205" t="s">
        <v>680</v>
      </c>
      <c r="D16235" s="72" t="str">
        <f t="shared" si="507"/>
        <v>mar/2020</v>
      </c>
      <c r="E16235" s="206">
        <v>43892</v>
      </c>
      <c r="F16235" s="205" t="s">
        <v>131</v>
      </c>
      <c r="G16235" s="205" t="s">
        <v>284</v>
      </c>
      <c r="H16235" s="207" t="s">
        <v>2724</v>
      </c>
      <c r="I16235" s="207" t="s">
        <v>132</v>
      </c>
      <c r="J16235" s="207">
        <v>-387.35</v>
      </c>
      <c r="K16235" s="79" t="str">
        <f>IFERROR(IFERROR(VLOOKUP(I16235,'DE-PARA'!B:D,3,0),VLOOKUP(I16235,'DE-PARA'!C:D,2,0)),"NÃO ENCONTRADO")</f>
        <v>Pessoal</v>
      </c>
      <c r="L16235" s="56" t="str">
        <f>VLOOKUP(K16235,'Base -Receita-Despesa'!$B:$AS,1,FALSE)</f>
        <v>Pessoal</v>
      </c>
    </row>
    <row r="16236" spans="1:12" x14ac:dyDescent="0.3">
      <c r="A16236" s="286" t="str">
        <f t="shared" si="506"/>
        <v>2020</v>
      </c>
      <c r="B16236" s="205" t="s">
        <v>679</v>
      </c>
      <c r="C16236" s="205" t="s">
        <v>680</v>
      </c>
      <c r="D16236" s="72" t="str">
        <f t="shared" si="507"/>
        <v>mar/2020</v>
      </c>
      <c r="E16236" s="206">
        <v>43892</v>
      </c>
      <c r="F16236" s="205" t="s">
        <v>209</v>
      </c>
      <c r="G16236" s="205" t="s">
        <v>284</v>
      </c>
      <c r="H16236" s="207" t="s">
        <v>295</v>
      </c>
      <c r="I16236" s="207" t="s">
        <v>130</v>
      </c>
      <c r="J16236" s="207">
        <v>-22.26</v>
      </c>
      <c r="K16236" s="79" t="str">
        <f>IFERROR(IFERROR(VLOOKUP(I16236,'DE-PARA'!B:D,3,0),VLOOKUP(I16236,'DE-PARA'!C:D,2,0)),"NÃO ENCONTRADO")</f>
        <v>Outras Saídas</v>
      </c>
      <c r="L16236" s="56" t="str">
        <f>VLOOKUP(K16236,'Base -Receita-Despesa'!$B:$AS,1,FALSE)</f>
        <v>Outras Saídas</v>
      </c>
    </row>
    <row r="16237" spans="1:12" x14ac:dyDescent="0.3">
      <c r="A16237" s="286" t="str">
        <f t="shared" si="506"/>
        <v>2020</v>
      </c>
      <c r="B16237" s="205" t="s">
        <v>679</v>
      </c>
      <c r="C16237" s="205" t="s">
        <v>680</v>
      </c>
      <c r="D16237" s="72" t="str">
        <f t="shared" si="507"/>
        <v>mar/2020</v>
      </c>
      <c r="E16237" s="206">
        <v>43892</v>
      </c>
      <c r="F16237" s="205" t="s">
        <v>202</v>
      </c>
      <c r="G16237" s="205" t="s">
        <v>284</v>
      </c>
      <c r="H16237" s="207" t="s">
        <v>203</v>
      </c>
      <c r="I16237" s="207" t="s">
        <v>289</v>
      </c>
      <c r="J16237" s="207">
        <v>376.45</v>
      </c>
      <c r="K16237" s="79" t="str">
        <f>IFERROR(IFERROR(VLOOKUP(I16237,'DE-PARA'!B:D,3,0),VLOOKUP(I16237,'DE-PARA'!C:D,2,0)),"NÃO ENCONTRADO")</f>
        <v>Entrada Conta Aplicação (+)</v>
      </c>
      <c r="L16237" s="56" t="str">
        <f>VLOOKUP(K16237,'Base -Receita-Despesa'!$B:$AS,1,FALSE)</f>
        <v>ENTRADA CONTA APLICAÇÃO (+)</v>
      </c>
    </row>
    <row r="16238" spans="1:12" x14ac:dyDescent="0.3">
      <c r="A16238" s="286" t="str">
        <f t="shared" si="506"/>
        <v>2020</v>
      </c>
      <c r="B16238" s="205" t="s">
        <v>679</v>
      </c>
      <c r="C16238" s="205" t="s">
        <v>680</v>
      </c>
      <c r="D16238" s="72" t="str">
        <f t="shared" si="507"/>
        <v>mar/2020</v>
      </c>
      <c r="E16238" s="206">
        <v>43895</v>
      </c>
      <c r="F16238" s="205">
        <v>195837469694</v>
      </c>
      <c r="G16238" s="205" t="s">
        <v>284</v>
      </c>
      <c r="H16238" s="207" t="s">
        <v>1998</v>
      </c>
      <c r="I16238" s="207" t="s">
        <v>188</v>
      </c>
      <c r="J16238" s="207">
        <v>-5.21</v>
      </c>
      <c r="K16238" s="79" t="str">
        <f>IFERROR(IFERROR(VLOOKUP(I16238,'DE-PARA'!B:D,3,0),VLOOKUP(I16238,'DE-PARA'!C:D,2,0)),"NÃO ENCONTRADO")</f>
        <v>Tributos, Taxas e Contribuições</v>
      </c>
      <c r="L16238" s="56" t="str">
        <f>VLOOKUP(K16238,'Base -Receita-Despesa'!$B:$AS,1,FALSE)</f>
        <v>Tributos, Taxas e Contribuições</v>
      </c>
    </row>
    <row r="16239" spans="1:12" x14ac:dyDescent="0.3">
      <c r="A16239" s="286" t="str">
        <f t="shared" si="506"/>
        <v>2020</v>
      </c>
      <c r="B16239" s="205" t="s">
        <v>679</v>
      </c>
      <c r="C16239" s="205" t="s">
        <v>680</v>
      </c>
      <c r="D16239" s="72" t="str">
        <f t="shared" si="507"/>
        <v>mar/2020</v>
      </c>
      <c r="E16239" s="206">
        <v>43895</v>
      </c>
      <c r="F16239" s="205">
        <v>195837471500</v>
      </c>
      <c r="G16239" s="205" t="s">
        <v>284</v>
      </c>
      <c r="H16239" s="207" t="s">
        <v>1998</v>
      </c>
      <c r="I16239" s="207" t="s">
        <v>188</v>
      </c>
      <c r="J16239" s="207">
        <v>-5.76</v>
      </c>
      <c r="K16239" s="79" t="str">
        <f>IFERROR(IFERROR(VLOOKUP(I16239,'DE-PARA'!B:D,3,0),VLOOKUP(I16239,'DE-PARA'!C:D,2,0)),"NÃO ENCONTRADO")</f>
        <v>Tributos, Taxas e Contribuições</v>
      </c>
      <c r="L16239" s="56" t="str">
        <f>VLOOKUP(K16239,'Base -Receita-Despesa'!$B:$AS,1,FALSE)</f>
        <v>Tributos, Taxas e Contribuições</v>
      </c>
    </row>
    <row r="16240" spans="1:12" x14ac:dyDescent="0.3">
      <c r="A16240" s="286" t="str">
        <f t="shared" si="506"/>
        <v>2020</v>
      </c>
      <c r="B16240" s="205" t="s">
        <v>679</v>
      </c>
      <c r="C16240" s="205" t="s">
        <v>680</v>
      </c>
      <c r="D16240" s="72" t="str">
        <f t="shared" si="507"/>
        <v>mar/2020</v>
      </c>
      <c r="E16240" s="206">
        <v>43895</v>
      </c>
      <c r="F16240" s="205" t="s">
        <v>202</v>
      </c>
      <c r="G16240" s="205" t="s">
        <v>284</v>
      </c>
      <c r="H16240" s="207" t="s">
        <v>203</v>
      </c>
      <c r="I16240" s="207" t="s">
        <v>289</v>
      </c>
      <c r="J16240" s="207">
        <v>10.97</v>
      </c>
      <c r="K16240" s="79" t="str">
        <f>IFERROR(IFERROR(VLOOKUP(I16240,'DE-PARA'!B:D,3,0),VLOOKUP(I16240,'DE-PARA'!C:D,2,0)),"NÃO ENCONTRADO")</f>
        <v>Entrada Conta Aplicação (+)</v>
      </c>
      <c r="L16240" s="56" t="str">
        <f>VLOOKUP(K16240,'Base -Receita-Despesa'!$B:$AS,1,FALSE)</f>
        <v>ENTRADA CONTA APLICAÇÃO (+)</v>
      </c>
    </row>
    <row r="16241" spans="1:12" x14ac:dyDescent="0.3">
      <c r="A16241" s="286" t="str">
        <f t="shared" si="506"/>
        <v>2020</v>
      </c>
      <c r="B16241" s="205" t="s">
        <v>679</v>
      </c>
      <c r="C16241" s="205" t="s">
        <v>680</v>
      </c>
      <c r="D16241" s="72" t="str">
        <f t="shared" si="507"/>
        <v>mar/2020</v>
      </c>
      <c r="E16241" s="206">
        <v>43896</v>
      </c>
      <c r="F16241" s="205" t="s">
        <v>127</v>
      </c>
      <c r="G16241" s="205" t="s">
        <v>284</v>
      </c>
      <c r="H16241" s="207" t="s">
        <v>812</v>
      </c>
      <c r="I16241" s="207" t="s">
        <v>128</v>
      </c>
      <c r="J16241" s="208">
        <v>-1993.48</v>
      </c>
      <c r="K16241" s="79" t="str">
        <f>IFERROR(IFERROR(VLOOKUP(I16241,'DE-PARA'!B:D,3,0),VLOOKUP(I16241,'DE-PARA'!C:D,2,0)),"NÃO ENCONTRADO")</f>
        <v>Pessoal</v>
      </c>
      <c r="L16241" s="56" t="str">
        <f>VLOOKUP(K16241,'Base -Receita-Despesa'!$B:$AS,1,FALSE)</f>
        <v>Pessoal</v>
      </c>
    </row>
    <row r="16242" spans="1:12" x14ac:dyDescent="0.3">
      <c r="A16242" s="286" t="str">
        <f t="shared" si="506"/>
        <v>2020</v>
      </c>
      <c r="B16242" s="205" t="s">
        <v>679</v>
      </c>
      <c r="C16242" s="205" t="s">
        <v>680</v>
      </c>
      <c r="D16242" s="72" t="str">
        <f t="shared" si="507"/>
        <v>mar/2020</v>
      </c>
      <c r="E16242" s="206">
        <v>43896</v>
      </c>
      <c r="F16242" s="205" t="s">
        <v>202</v>
      </c>
      <c r="G16242" s="205" t="s">
        <v>284</v>
      </c>
      <c r="H16242" s="207" t="s">
        <v>203</v>
      </c>
      <c r="I16242" s="207" t="s">
        <v>289</v>
      </c>
      <c r="J16242" s="208">
        <v>1993.48</v>
      </c>
      <c r="K16242" s="79" t="str">
        <f>IFERROR(IFERROR(VLOOKUP(I16242,'DE-PARA'!B:D,3,0),VLOOKUP(I16242,'DE-PARA'!C:D,2,0)),"NÃO ENCONTRADO")</f>
        <v>Entrada Conta Aplicação (+)</v>
      </c>
      <c r="L16242" s="56" t="str">
        <f>VLOOKUP(K16242,'Base -Receita-Despesa'!$B:$AS,1,FALSE)</f>
        <v>ENTRADA CONTA APLICAÇÃO (+)</v>
      </c>
    </row>
    <row r="16243" spans="1:12" x14ac:dyDescent="0.3">
      <c r="A16243" s="286" t="str">
        <f t="shared" si="506"/>
        <v>2020</v>
      </c>
      <c r="B16243" s="205" t="s">
        <v>681</v>
      </c>
      <c r="C16243" s="205" t="s">
        <v>680</v>
      </c>
      <c r="D16243" s="72" t="str">
        <f t="shared" si="507"/>
        <v>mar/2020</v>
      </c>
      <c r="E16243" s="206">
        <v>43900</v>
      </c>
      <c r="F16243" s="205" t="s">
        <v>140</v>
      </c>
      <c r="G16243" s="205" t="s">
        <v>284</v>
      </c>
      <c r="H16243" s="207" t="s">
        <v>140</v>
      </c>
      <c r="I16243" s="207" t="s">
        <v>224</v>
      </c>
      <c r="J16243" s="208">
        <v>810682.93</v>
      </c>
      <c r="K16243" s="79" t="str">
        <f>IFERROR(IFERROR(VLOOKUP(I16243,'DE-PARA'!B:D,3,0),VLOOKUP(I16243,'DE-PARA'!C:D,2,0)),"NÃO ENCONTRADO")</f>
        <v>Repasses Contrato de Gestão</v>
      </c>
      <c r="L16243" s="56" t="str">
        <f>VLOOKUP(K16243,'Base -Receita-Despesa'!$B:$AS,1,FALSE)</f>
        <v>Repasses Contrato de Gestão</v>
      </c>
    </row>
    <row r="16244" spans="1:12" x14ac:dyDescent="0.3">
      <c r="A16244" s="286" t="str">
        <f t="shared" si="506"/>
        <v>2020</v>
      </c>
      <c r="B16244" s="205" t="s">
        <v>681</v>
      </c>
      <c r="C16244" s="205" t="s">
        <v>680</v>
      </c>
      <c r="D16244" s="72" t="str">
        <f t="shared" si="507"/>
        <v>mar/2020</v>
      </c>
      <c r="E16244" s="206">
        <v>43900</v>
      </c>
      <c r="F16244" s="205" t="s">
        <v>140</v>
      </c>
      <c r="G16244" s="205" t="s">
        <v>284</v>
      </c>
      <c r="H16244" s="207" t="s">
        <v>140</v>
      </c>
      <c r="I16244" s="207" t="s">
        <v>224</v>
      </c>
      <c r="J16244" s="208">
        <v>3046701.86</v>
      </c>
      <c r="K16244" s="79" t="str">
        <f>IFERROR(IFERROR(VLOOKUP(I16244,'DE-PARA'!B:D,3,0),VLOOKUP(I16244,'DE-PARA'!C:D,2,0)),"NÃO ENCONTRADO")</f>
        <v>Repasses Contrato de Gestão</v>
      </c>
      <c r="L16244" s="56" t="str">
        <f>VLOOKUP(K16244,'Base -Receita-Despesa'!$B:$AS,1,FALSE)</f>
        <v>Repasses Contrato de Gestão</v>
      </c>
    </row>
    <row r="16245" spans="1:12" x14ac:dyDescent="0.3">
      <c r="A16245" s="286" t="str">
        <f t="shared" si="506"/>
        <v>2020</v>
      </c>
      <c r="B16245" s="205" t="s">
        <v>681</v>
      </c>
      <c r="C16245" s="205" t="s">
        <v>680</v>
      </c>
      <c r="D16245" s="72" t="str">
        <f t="shared" si="507"/>
        <v>mar/2020</v>
      </c>
      <c r="E16245" s="206">
        <v>43900</v>
      </c>
      <c r="F16245" s="205" t="s">
        <v>200</v>
      </c>
      <c r="G16245" s="205" t="s">
        <v>284</v>
      </c>
      <c r="H16245" s="207" t="s">
        <v>1875</v>
      </c>
      <c r="I16245" s="207" t="s">
        <v>123</v>
      </c>
      <c r="J16245" s="208">
        <v>-500000</v>
      </c>
      <c r="K16245" s="79" t="str">
        <f>IFERROR(IFERROR(VLOOKUP(I16245,'DE-PARA'!B:D,3,0),VLOOKUP(I16245,'DE-PARA'!C:D,2,0)),"NÃO ENCONTRADO")</f>
        <v>TEV – Transferências Entre Contas (Entradas)</v>
      </c>
      <c r="L16245" s="56" t="str">
        <f>VLOOKUP(K16245,'Base -Receita-Despesa'!$B:$AS,1,FALSE)</f>
        <v>TEV – Transferências Entre Contas (Entradas)</v>
      </c>
    </row>
    <row r="16246" spans="1:12" x14ac:dyDescent="0.3">
      <c r="A16246" s="286" t="str">
        <f t="shared" si="506"/>
        <v>2020</v>
      </c>
      <c r="B16246" s="205" t="s">
        <v>681</v>
      </c>
      <c r="C16246" s="205" t="s">
        <v>680</v>
      </c>
      <c r="D16246" s="72" t="str">
        <f t="shared" si="507"/>
        <v>mar/2020</v>
      </c>
      <c r="E16246" s="206">
        <v>43900</v>
      </c>
      <c r="F16246" s="205" t="s">
        <v>209</v>
      </c>
      <c r="G16246" s="205" t="s">
        <v>284</v>
      </c>
      <c r="H16246" s="207" t="s">
        <v>318</v>
      </c>
      <c r="I16246" s="207" t="s">
        <v>130</v>
      </c>
      <c r="J16246" s="207">
        <v>-99</v>
      </c>
      <c r="K16246" s="79" t="str">
        <f>IFERROR(IFERROR(VLOOKUP(I16246,'DE-PARA'!B:D,3,0),VLOOKUP(I16246,'DE-PARA'!C:D,2,0)),"NÃO ENCONTRADO")</f>
        <v>Outras Saídas</v>
      </c>
      <c r="L16246" s="56" t="str">
        <f>VLOOKUP(K16246,'Base -Receita-Despesa'!$B:$AS,1,FALSE)</f>
        <v>Outras Saídas</v>
      </c>
    </row>
    <row r="16247" spans="1:12" x14ac:dyDescent="0.3">
      <c r="A16247" s="286" t="str">
        <f t="shared" ref="A16247:A16310" si="508">IF(K16247="NÃO ENCONTRADO",0,RIGHT(D16247,4))</f>
        <v>2020</v>
      </c>
      <c r="B16247" s="205" t="s">
        <v>679</v>
      </c>
      <c r="C16247" s="205" t="s">
        <v>680</v>
      </c>
      <c r="D16247" s="72" t="str">
        <f t="shared" si="507"/>
        <v>mar/2020</v>
      </c>
      <c r="E16247" s="206">
        <v>43900</v>
      </c>
      <c r="F16247" s="205" t="s">
        <v>200</v>
      </c>
      <c r="G16247" s="205" t="s">
        <v>284</v>
      </c>
      <c r="H16247" s="207" t="s">
        <v>1875</v>
      </c>
      <c r="I16247" s="207" t="s">
        <v>123</v>
      </c>
      <c r="J16247" s="208">
        <v>500000</v>
      </c>
      <c r="K16247" s="79" t="str">
        <f>IFERROR(IFERROR(VLOOKUP(I16247,'DE-PARA'!B:D,3,0),VLOOKUP(I16247,'DE-PARA'!C:D,2,0)),"NÃO ENCONTRADO")</f>
        <v>TEV – Transferências Entre Contas (Entradas)</v>
      </c>
      <c r="L16247" s="56" t="str">
        <f>VLOOKUP(K16247,'Base -Receita-Despesa'!$B:$AS,1,FALSE)</f>
        <v>TEV – Transferências Entre Contas (Entradas)</v>
      </c>
    </row>
    <row r="16248" spans="1:12" x14ac:dyDescent="0.3">
      <c r="A16248" s="286" t="str">
        <f t="shared" si="508"/>
        <v>2020</v>
      </c>
      <c r="B16248" s="205" t="s">
        <v>679</v>
      </c>
      <c r="C16248" s="205" t="s">
        <v>680</v>
      </c>
      <c r="D16248" s="72" t="str">
        <f t="shared" si="507"/>
        <v>mar/2020</v>
      </c>
      <c r="E16248" s="206">
        <v>43900</v>
      </c>
      <c r="F16248" s="205" t="s">
        <v>2339</v>
      </c>
      <c r="G16248" s="205" t="s">
        <v>2615</v>
      </c>
      <c r="H16248" s="207" t="s">
        <v>2649</v>
      </c>
      <c r="I16248" s="207" t="s">
        <v>270</v>
      </c>
      <c r="J16248" s="208">
        <v>-50094.54</v>
      </c>
      <c r="K16248" s="79" t="str">
        <f>IFERROR(IFERROR(VLOOKUP(I16248,'DE-PARA'!B:D,3,0),VLOOKUP(I16248,'DE-PARA'!C:D,2,0)),"NÃO ENCONTRADO")</f>
        <v>Outras Saídas</v>
      </c>
      <c r="L16248" s="56" t="str">
        <f>VLOOKUP(K16248,'Base -Receita-Despesa'!$B:$AS,1,FALSE)</f>
        <v>Outras Saídas</v>
      </c>
    </row>
    <row r="16249" spans="1:12" x14ac:dyDescent="0.3">
      <c r="A16249" s="286" t="str">
        <f t="shared" si="508"/>
        <v>2020</v>
      </c>
      <c r="B16249" s="205" t="s">
        <v>679</v>
      </c>
      <c r="C16249" s="205" t="s">
        <v>680</v>
      </c>
      <c r="D16249" s="72" t="str">
        <f t="shared" si="507"/>
        <v>mar/2020</v>
      </c>
      <c r="E16249" s="206">
        <v>43900</v>
      </c>
      <c r="F16249" s="205" t="s">
        <v>131</v>
      </c>
      <c r="G16249" s="205" t="s">
        <v>284</v>
      </c>
      <c r="H16249" s="207" t="s">
        <v>2725</v>
      </c>
      <c r="I16249" s="207" t="s">
        <v>132</v>
      </c>
      <c r="J16249" s="208">
        <v>-405161.12</v>
      </c>
      <c r="K16249" s="79" t="str">
        <f>IFERROR(IFERROR(VLOOKUP(I16249,'DE-PARA'!B:D,3,0),VLOOKUP(I16249,'DE-PARA'!C:D,2,0)),"NÃO ENCONTRADO")</f>
        <v>Pessoal</v>
      </c>
      <c r="L16249" s="56" t="str">
        <f>VLOOKUP(K16249,'Base -Receita-Despesa'!$B:$AS,1,FALSE)</f>
        <v>Pessoal</v>
      </c>
    </row>
    <row r="16250" spans="1:12" x14ac:dyDescent="0.3">
      <c r="A16250" s="286" t="str">
        <f t="shared" si="508"/>
        <v>2020</v>
      </c>
      <c r="B16250" s="205" t="s">
        <v>681</v>
      </c>
      <c r="C16250" s="205" t="s">
        <v>680</v>
      </c>
      <c r="D16250" s="72" t="str">
        <f t="shared" si="507"/>
        <v>mar/2020</v>
      </c>
      <c r="E16250" s="206">
        <v>43901</v>
      </c>
      <c r="F16250" s="205" t="s">
        <v>1606</v>
      </c>
      <c r="G16250" s="205" t="s">
        <v>284</v>
      </c>
      <c r="H16250" s="207" t="s">
        <v>1876</v>
      </c>
      <c r="I16250" s="207" t="s">
        <v>201</v>
      </c>
      <c r="J16250" s="208">
        <v>-2855296.87</v>
      </c>
      <c r="K16250" s="79" t="str">
        <f>IFERROR(IFERROR(VLOOKUP(I16250,'DE-PARA'!B:D,3,0),VLOOKUP(I16250,'DE-PARA'!C:D,2,0)),"NÃO ENCONTRADO")</f>
        <v>Saídas Da C/A Por Regates (-)</v>
      </c>
      <c r="L16250" s="56" t="str">
        <f>VLOOKUP(K16250,'Base -Receita-Despesa'!$B:$AS,1,FALSE)</f>
        <v>SAÍDAS DA C/A POR REGATES (-)</v>
      </c>
    </row>
    <row r="16251" spans="1:12" x14ac:dyDescent="0.3">
      <c r="A16251" s="286" t="str">
        <f t="shared" si="508"/>
        <v>2020</v>
      </c>
      <c r="B16251" s="205" t="s">
        <v>681</v>
      </c>
      <c r="C16251" s="205" t="s">
        <v>680</v>
      </c>
      <c r="D16251" s="72" t="str">
        <f t="shared" si="507"/>
        <v>mar/2020</v>
      </c>
      <c r="E16251" s="206">
        <v>43901</v>
      </c>
      <c r="F16251" s="205" t="s">
        <v>200</v>
      </c>
      <c r="G16251" s="205" t="s">
        <v>284</v>
      </c>
      <c r="H16251" s="207" t="s">
        <v>1875</v>
      </c>
      <c r="I16251" s="207" t="s">
        <v>123</v>
      </c>
      <c r="J16251" s="208">
        <v>-500000</v>
      </c>
      <c r="K16251" s="79" t="str">
        <f>IFERROR(IFERROR(VLOOKUP(I16251,'DE-PARA'!B:D,3,0),VLOOKUP(I16251,'DE-PARA'!C:D,2,0)),"NÃO ENCONTRADO")</f>
        <v>TEV – Transferências Entre Contas (Entradas)</v>
      </c>
      <c r="L16251" s="56" t="str">
        <f>VLOOKUP(K16251,'Base -Receita-Despesa'!$B:$AS,1,FALSE)</f>
        <v>TEV – Transferências Entre Contas (Entradas)</v>
      </c>
    </row>
    <row r="16252" spans="1:12" x14ac:dyDescent="0.3">
      <c r="A16252" s="286" t="str">
        <f t="shared" si="508"/>
        <v>2020</v>
      </c>
      <c r="B16252" s="205" t="s">
        <v>679</v>
      </c>
      <c r="C16252" s="205" t="s">
        <v>680</v>
      </c>
      <c r="D16252" s="72" t="str">
        <f t="shared" si="507"/>
        <v>mar/2020</v>
      </c>
      <c r="E16252" s="206">
        <v>43901</v>
      </c>
      <c r="F16252" s="205" t="s">
        <v>200</v>
      </c>
      <c r="G16252" s="205" t="s">
        <v>284</v>
      </c>
      <c r="H16252" s="207" t="s">
        <v>1875</v>
      </c>
      <c r="I16252" s="207" t="s">
        <v>123</v>
      </c>
      <c r="J16252" s="208">
        <v>500000</v>
      </c>
      <c r="K16252" s="79" t="str">
        <f>IFERROR(IFERROR(VLOOKUP(I16252,'DE-PARA'!B:D,3,0),VLOOKUP(I16252,'DE-PARA'!C:D,2,0)),"NÃO ENCONTRADO")</f>
        <v>TEV – Transferências Entre Contas (Entradas)</v>
      </c>
      <c r="L16252" s="56" t="str">
        <f>VLOOKUP(K16252,'Base -Receita-Despesa'!$B:$AS,1,FALSE)</f>
        <v>TEV – Transferências Entre Contas (Entradas)</v>
      </c>
    </row>
    <row r="16253" spans="1:12" x14ac:dyDescent="0.3">
      <c r="A16253" s="286" t="str">
        <f t="shared" si="508"/>
        <v>2020</v>
      </c>
      <c r="B16253" s="205" t="s">
        <v>679</v>
      </c>
      <c r="C16253" s="205" t="s">
        <v>680</v>
      </c>
      <c r="D16253" s="72" t="str">
        <f t="shared" si="507"/>
        <v>mar/2020</v>
      </c>
      <c r="E16253" s="206">
        <v>43901</v>
      </c>
      <c r="F16253" s="205" t="s">
        <v>131</v>
      </c>
      <c r="G16253" s="205" t="s">
        <v>284</v>
      </c>
      <c r="H16253" s="207" t="s">
        <v>2726</v>
      </c>
      <c r="I16253" s="207" t="s">
        <v>132</v>
      </c>
      <c r="J16253" s="207">
        <v>-859.41</v>
      </c>
      <c r="K16253" s="79" t="str">
        <f>IFERROR(IFERROR(VLOOKUP(I16253,'DE-PARA'!B:D,3,0),VLOOKUP(I16253,'DE-PARA'!C:D,2,0)),"NÃO ENCONTRADO")</f>
        <v>Pessoal</v>
      </c>
      <c r="L16253" s="56" t="str">
        <f>VLOOKUP(K16253,'Base -Receita-Despesa'!$B:$AS,1,FALSE)</f>
        <v>Pessoal</v>
      </c>
    </row>
    <row r="16254" spans="1:12" x14ac:dyDescent="0.3">
      <c r="A16254" s="286" t="str">
        <f t="shared" si="508"/>
        <v>2020</v>
      </c>
      <c r="B16254" s="205" t="s">
        <v>679</v>
      </c>
      <c r="C16254" s="205" t="s">
        <v>680</v>
      </c>
      <c r="D16254" s="72" t="str">
        <f t="shared" si="507"/>
        <v>mar/2020</v>
      </c>
      <c r="E16254" s="206">
        <v>43901</v>
      </c>
      <c r="F16254" s="205" t="s">
        <v>200</v>
      </c>
      <c r="G16254" s="205" t="s">
        <v>284</v>
      </c>
      <c r="H16254" s="207" t="s">
        <v>291</v>
      </c>
      <c r="I16254" s="207" t="s">
        <v>226</v>
      </c>
      <c r="J16254" s="208">
        <v>-148344.68</v>
      </c>
      <c r="K16254" s="79" t="str">
        <f>IFERROR(IFERROR(VLOOKUP(I16254,'DE-PARA'!B:D,3,0),VLOOKUP(I16254,'DE-PARA'!C:D,2,0)),"NÃO ENCONTRADO")</f>
        <v>Reembolso de Rateios(-)</v>
      </c>
      <c r="L16254" s="56" t="str">
        <f>VLOOKUP(K16254,'Base -Receita-Despesa'!$B:$AS,1,FALSE)</f>
        <v>Reembolso de Rateios(-)</v>
      </c>
    </row>
    <row r="16255" spans="1:12" x14ac:dyDescent="0.3">
      <c r="A16255" s="286" t="str">
        <f t="shared" si="508"/>
        <v>2020</v>
      </c>
      <c r="B16255" s="205" t="s">
        <v>681</v>
      </c>
      <c r="C16255" s="205" t="s">
        <v>680</v>
      </c>
      <c r="D16255" s="72" t="str">
        <f t="shared" si="507"/>
        <v>mar/2020</v>
      </c>
      <c r="E16255" s="206">
        <v>43902</v>
      </c>
      <c r="F16255" s="205" t="s">
        <v>140</v>
      </c>
      <c r="G16255" s="205" t="s">
        <v>284</v>
      </c>
      <c r="H16255" s="207" t="s">
        <v>140</v>
      </c>
      <c r="I16255" s="207" t="s">
        <v>224</v>
      </c>
      <c r="J16255" s="208">
        <v>83024.2</v>
      </c>
      <c r="K16255" s="79" t="str">
        <f>IFERROR(IFERROR(VLOOKUP(I16255,'DE-PARA'!B:D,3,0),VLOOKUP(I16255,'DE-PARA'!C:D,2,0)),"NÃO ENCONTRADO")</f>
        <v>Repasses Contrato de Gestão</v>
      </c>
      <c r="L16255" s="56" t="str">
        <f>VLOOKUP(K16255,'Base -Receita-Despesa'!$B:$AS,1,FALSE)</f>
        <v>Repasses Contrato de Gestão</v>
      </c>
    </row>
    <row r="16256" spans="1:12" x14ac:dyDescent="0.3">
      <c r="A16256" s="286" t="str">
        <f t="shared" si="508"/>
        <v>2020</v>
      </c>
      <c r="B16256" s="205" t="s">
        <v>681</v>
      </c>
      <c r="C16256" s="205" t="s">
        <v>680</v>
      </c>
      <c r="D16256" s="72" t="str">
        <f t="shared" si="507"/>
        <v>mar/2020</v>
      </c>
      <c r="E16256" s="206">
        <v>43902</v>
      </c>
      <c r="F16256" s="205" t="s">
        <v>200</v>
      </c>
      <c r="G16256" s="205" t="s">
        <v>284</v>
      </c>
      <c r="H16256" s="207" t="s">
        <v>1875</v>
      </c>
      <c r="I16256" s="207" t="s">
        <v>123</v>
      </c>
      <c r="J16256" s="208">
        <v>-500000</v>
      </c>
      <c r="K16256" s="79" t="str">
        <f>IFERROR(IFERROR(VLOOKUP(I16256,'DE-PARA'!B:D,3,0),VLOOKUP(I16256,'DE-PARA'!C:D,2,0)),"NÃO ENCONTRADO")</f>
        <v>TEV – Transferências Entre Contas (Entradas)</v>
      </c>
      <c r="L16256" s="56" t="str">
        <f>VLOOKUP(K16256,'Base -Receita-Despesa'!$B:$AS,1,FALSE)</f>
        <v>TEV – Transferências Entre Contas (Entradas)</v>
      </c>
    </row>
    <row r="16257" spans="1:12" x14ac:dyDescent="0.3">
      <c r="A16257" s="286" t="str">
        <f t="shared" si="508"/>
        <v>2020</v>
      </c>
      <c r="B16257" s="205" t="s">
        <v>681</v>
      </c>
      <c r="C16257" s="205" t="s">
        <v>680</v>
      </c>
      <c r="D16257" s="72" t="str">
        <f t="shared" si="507"/>
        <v>mar/2020</v>
      </c>
      <c r="E16257" s="206">
        <v>43902</v>
      </c>
      <c r="F16257" s="205" t="s">
        <v>200</v>
      </c>
      <c r="G16257" s="205" t="s">
        <v>284</v>
      </c>
      <c r="H16257" s="207" t="s">
        <v>1875</v>
      </c>
      <c r="I16257" s="207" t="s">
        <v>123</v>
      </c>
      <c r="J16257" s="208">
        <v>-2440321.0699999998</v>
      </c>
      <c r="K16257" s="79" t="str">
        <f>IFERROR(IFERROR(VLOOKUP(I16257,'DE-PARA'!B:D,3,0),VLOOKUP(I16257,'DE-PARA'!C:D,2,0)),"NÃO ENCONTRADO")</f>
        <v>TEV – Transferências Entre Contas (Entradas)</v>
      </c>
      <c r="L16257" s="56" t="str">
        <f>VLOOKUP(K16257,'Base -Receita-Despesa'!$B:$AS,1,FALSE)</f>
        <v>TEV – Transferências Entre Contas (Entradas)</v>
      </c>
    </row>
    <row r="16258" spans="1:12" x14ac:dyDescent="0.3">
      <c r="A16258" s="286" t="str">
        <f t="shared" si="508"/>
        <v>2020</v>
      </c>
      <c r="B16258" s="205" t="s">
        <v>681</v>
      </c>
      <c r="C16258" s="205" t="s">
        <v>680</v>
      </c>
      <c r="D16258" s="72" t="str">
        <f t="shared" si="507"/>
        <v>mar/2020</v>
      </c>
      <c r="E16258" s="206">
        <v>43902</v>
      </c>
      <c r="F16258" s="205" t="s">
        <v>202</v>
      </c>
      <c r="G16258" s="205" t="s">
        <v>284</v>
      </c>
      <c r="H16258" s="207" t="s">
        <v>203</v>
      </c>
      <c r="I16258" s="207" t="s">
        <v>289</v>
      </c>
      <c r="J16258" s="208">
        <v>2855307.95</v>
      </c>
      <c r="K16258" s="79" t="str">
        <f>IFERROR(IFERROR(VLOOKUP(I16258,'DE-PARA'!B:D,3,0),VLOOKUP(I16258,'DE-PARA'!C:D,2,0)),"NÃO ENCONTRADO")</f>
        <v>Entrada Conta Aplicação (+)</v>
      </c>
      <c r="L16258" s="56" t="str">
        <f>VLOOKUP(K16258,'Base -Receita-Despesa'!$B:$AS,1,FALSE)</f>
        <v>ENTRADA CONTA APLICAÇÃO (+)</v>
      </c>
    </row>
    <row r="16259" spans="1:12" x14ac:dyDescent="0.3">
      <c r="A16259" s="286" t="str">
        <f t="shared" si="508"/>
        <v>2020</v>
      </c>
      <c r="B16259" s="205" t="s">
        <v>679</v>
      </c>
      <c r="C16259" s="205" t="s">
        <v>680</v>
      </c>
      <c r="D16259" s="72" t="str">
        <f t="shared" si="507"/>
        <v>mar/2020</v>
      </c>
      <c r="E16259" s="206">
        <v>43902</v>
      </c>
      <c r="F16259" s="205" t="s">
        <v>200</v>
      </c>
      <c r="G16259" s="205" t="s">
        <v>284</v>
      </c>
      <c r="H16259" s="207" t="s">
        <v>1875</v>
      </c>
      <c r="I16259" s="207" t="s">
        <v>123</v>
      </c>
      <c r="J16259" s="208">
        <v>500000</v>
      </c>
      <c r="K16259" s="79" t="str">
        <f>IFERROR(IFERROR(VLOOKUP(I16259,'DE-PARA'!B:D,3,0),VLOOKUP(I16259,'DE-PARA'!C:D,2,0)),"NÃO ENCONTRADO")</f>
        <v>TEV – Transferências Entre Contas (Entradas)</v>
      </c>
      <c r="L16259" s="56" t="str">
        <f>VLOOKUP(K16259,'Base -Receita-Despesa'!$B:$AS,1,FALSE)</f>
        <v>TEV – Transferências Entre Contas (Entradas)</v>
      </c>
    </row>
    <row r="16260" spans="1:12" x14ac:dyDescent="0.3">
      <c r="A16260" s="286" t="str">
        <f t="shared" si="508"/>
        <v>2020</v>
      </c>
      <c r="B16260" s="205" t="s">
        <v>679</v>
      </c>
      <c r="C16260" s="205" t="s">
        <v>680</v>
      </c>
      <c r="D16260" s="72" t="str">
        <f t="shared" ref="D16260:D16323" si="509">TEXT(E16260,"mmm/aaaa")</f>
        <v>mar/2020</v>
      </c>
      <c r="E16260" s="206">
        <v>43902</v>
      </c>
      <c r="F16260" s="205" t="s">
        <v>200</v>
      </c>
      <c r="G16260" s="205" t="s">
        <v>284</v>
      </c>
      <c r="H16260" s="207" t="s">
        <v>1875</v>
      </c>
      <c r="I16260" s="207" t="s">
        <v>123</v>
      </c>
      <c r="J16260" s="208">
        <v>2440321.0699999998</v>
      </c>
      <c r="K16260" s="79" t="str">
        <f>IFERROR(IFERROR(VLOOKUP(I16260,'DE-PARA'!B:D,3,0),VLOOKUP(I16260,'DE-PARA'!C:D,2,0)),"NÃO ENCONTRADO")</f>
        <v>TEV – Transferências Entre Contas (Entradas)</v>
      </c>
      <c r="L16260" s="56" t="str">
        <f>VLOOKUP(K16260,'Base -Receita-Despesa'!$B:$AS,1,FALSE)</f>
        <v>TEV – Transferências Entre Contas (Entradas)</v>
      </c>
    </row>
    <row r="16261" spans="1:12" x14ac:dyDescent="0.3">
      <c r="A16261" s="286" t="str">
        <f t="shared" si="508"/>
        <v>2020</v>
      </c>
      <c r="B16261" s="205" t="s">
        <v>679</v>
      </c>
      <c r="C16261" s="205" t="s">
        <v>680</v>
      </c>
      <c r="D16261" s="72" t="str">
        <f t="shared" si="509"/>
        <v>mar/2020</v>
      </c>
      <c r="E16261" s="206">
        <v>43902</v>
      </c>
      <c r="F16261" s="205">
        <v>40</v>
      </c>
      <c r="G16261" s="205" t="s">
        <v>284</v>
      </c>
      <c r="H16261" s="207" t="s">
        <v>2161</v>
      </c>
      <c r="I16261" s="207" t="s">
        <v>233</v>
      </c>
      <c r="J16261" s="208">
        <v>-20000</v>
      </c>
      <c r="K16261" s="79" t="str">
        <f>IFERROR(IFERROR(VLOOKUP(I16261,'DE-PARA'!B:D,3,0),VLOOKUP(I16261,'DE-PARA'!C:D,2,0)),"NÃO ENCONTRADO")</f>
        <v>Pessoal</v>
      </c>
      <c r="L16261" s="56" t="str">
        <f>VLOOKUP(K16261,'Base -Receita-Despesa'!$B:$AS,1,FALSE)</f>
        <v>Pessoal</v>
      </c>
    </row>
    <row r="16262" spans="1:12" x14ac:dyDescent="0.3">
      <c r="A16262" s="286" t="str">
        <f t="shared" si="508"/>
        <v>2020</v>
      </c>
      <c r="B16262" s="205" t="s">
        <v>679</v>
      </c>
      <c r="C16262" s="205" t="s">
        <v>680</v>
      </c>
      <c r="D16262" s="72" t="str">
        <f t="shared" si="509"/>
        <v>mar/2020</v>
      </c>
      <c r="E16262" s="206">
        <v>43902</v>
      </c>
      <c r="F16262" s="205">
        <v>206</v>
      </c>
      <c r="G16262" s="205" t="s">
        <v>284</v>
      </c>
      <c r="H16262" s="207" t="s">
        <v>1342</v>
      </c>
      <c r="I16262" s="207" t="s">
        <v>232</v>
      </c>
      <c r="J16262" s="208">
        <v>-127944</v>
      </c>
      <c r="K16262" s="79" t="str">
        <f>IFERROR(IFERROR(VLOOKUP(I16262,'DE-PARA'!B:D,3,0),VLOOKUP(I16262,'DE-PARA'!C:D,2,0)),"NÃO ENCONTRADO")</f>
        <v>Pessoal</v>
      </c>
      <c r="L16262" s="56" t="str">
        <f>VLOOKUP(K16262,'Base -Receita-Despesa'!$B:$AS,1,FALSE)</f>
        <v>Pessoal</v>
      </c>
    </row>
    <row r="16263" spans="1:12" x14ac:dyDescent="0.3">
      <c r="A16263" s="286" t="str">
        <f t="shared" si="508"/>
        <v>2020</v>
      </c>
      <c r="B16263" s="205" t="s">
        <v>679</v>
      </c>
      <c r="C16263" s="205" t="s">
        <v>680</v>
      </c>
      <c r="D16263" s="72" t="str">
        <f t="shared" si="509"/>
        <v>mar/2020</v>
      </c>
      <c r="E16263" s="206">
        <v>43902</v>
      </c>
      <c r="F16263" s="205">
        <v>209</v>
      </c>
      <c r="G16263" s="205" t="s">
        <v>284</v>
      </c>
      <c r="H16263" s="207" t="s">
        <v>1342</v>
      </c>
      <c r="I16263" s="207" t="s">
        <v>232</v>
      </c>
      <c r="J16263" s="208">
        <v>-322445.59999999998</v>
      </c>
      <c r="K16263" s="79" t="str">
        <f>IFERROR(IFERROR(VLOOKUP(I16263,'DE-PARA'!B:D,3,0),VLOOKUP(I16263,'DE-PARA'!C:D,2,0)),"NÃO ENCONTRADO")</f>
        <v>Pessoal</v>
      </c>
      <c r="L16263" s="56" t="str">
        <f>VLOOKUP(K16263,'Base -Receita-Despesa'!$B:$AS,1,FALSE)</f>
        <v>Pessoal</v>
      </c>
    </row>
    <row r="16264" spans="1:12" x14ac:dyDescent="0.3">
      <c r="A16264" s="286" t="str">
        <f t="shared" si="508"/>
        <v>2020</v>
      </c>
      <c r="B16264" s="205" t="s">
        <v>679</v>
      </c>
      <c r="C16264" s="205" t="s">
        <v>680</v>
      </c>
      <c r="D16264" s="72" t="str">
        <f t="shared" si="509"/>
        <v>mar/2020</v>
      </c>
      <c r="E16264" s="206">
        <v>43902</v>
      </c>
      <c r="F16264" s="205">
        <v>62</v>
      </c>
      <c r="G16264" s="205" t="s">
        <v>284</v>
      </c>
      <c r="H16264" s="207" t="s">
        <v>2297</v>
      </c>
      <c r="I16264" s="207" t="s">
        <v>257</v>
      </c>
      <c r="J16264" s="208">
        <v>-45874.33</v>
      </c>
      <c r="K16264" s="79" t="str">
        <f>IFERROR(IFERROR(VLOOKUP(I16264,'DE-PARA'!B:D,3,0),VLOOKUP(I16264,'DE-PARA'!C:D,2,0)),"NÃO ENCONTRADO")</f>
        <v>Serviços</v>
      </c>
      <c r="L16264" s="56" t="str">
        <f>VLOOKUP(K16264,'Base -Receita-Despesa'!$B:$AS,1,FALSE)</f>
        <v>Serviços</v>
      </c>
    </row>
    <row r="16265" spans="1:12" x14ac:dyDescent="0.3">
      <c r="A16265" s="286" t="str">
        <f t="shared" si="508"/>
        <v>2020</v>
      </c>
      <c r="B16265" s="205" t="s">
        <v>679</v>
      </c>
      <c r="C16265" s="205" t="s">
        <v>680</v>
      </c>
      <c r="D16265" s="72" t="str">
        <f t="shared" si="509"/>
        <v>mar/2020</v>
      </c>
      <c r="E16265" s="206">
        <v>43902</v>
      </c>
      <c r="F16265" s="205">
        <v>340</v>
      </c>
      <c r="G16265" s="205" t="s">
        <v>284</v>
      </c>
      <c r="H16265" s="207" t="s">
        <v>999</v>
      </c>
      <c r="I16265" s="207" t="s">
        <v>232</v>
      </c>
      <c r="J16265" s="208">
        <v>-39982.5</v>
      </c>
      <c r="K16265" s="79" t="str">
        <f>IFERROR(IFERROR(VLOOKUP(I16265,'DE-PARA'!B:D,3,0),VLOOKUP(I16265,'DE-PARA'!C:D,2,0)),"NÃO ENCONTRADO")</f>
        <v>Pessoal</v>
      </c>
      <c r="L16265" s="56" t="str">
        <f>VLOOKUP(K16265,'Base -Receita-Despesa'!$B:$AS,1,FALSE)</f>
        <v>Pessoal</v>
      </c>
    </row>
    <row r="16266" spans="1:12" x14ac:dyDescent="0.3">
      <c r="A16266" s="286" t="str">
        <f t="shared" si="508"/>
        <v>2020</v>
      </c>
      <c r="B16266" s="205" t="s">
        <v>679</v>
      </c>
      <c r="C16266" s="205" t="s">
        <v>680</v>
      </c>
      <c r="D16266" s="72" t="str">
        <f t="shared" si="509"/>
        <v>mar/2020</v>
      </c>
      <c r="E16266" s="206">
        <v>43902</v>
      </c>
      <c r="F16266" s="205">
        <v>256</v>
      </c>
      <c r="G16266" s="205" t="s">
        <v>284</v>
      </c>
      <c r="H16266" s="207" t="s">
        <v>2640</v>
      </c>
      <c r="I16266" s="207" t="s">
        <v>232</v>
      </c>
      <c r="J16266" s="208">
        <v>-54620.31</v>
      </c>
      <c r="K16266" s="79" t="str">
        <f>IFERROR(IFERROR(VLOOKUP(I16266,'DE-PARA'!B:D,3,0),VLOOKUP(I16266,'DE-PARA'!C:D,2,0)),"NÃO ENCONTRADO")</f>
        <v>Pessoal</v>
      </c>
      <c r="L16266" s="56" t="str">
        <f>VLOOKUP(K16266,'Base -Receita-Despesa'!$B:$AS,1,FALSE)</f>
        <v>Pessoal</v>
      </c>
    </row>
    <row r="16267" spans="1:12" x14ac:dyDescent="0.3">
      <c r="A16267" s="286" t="str">
        <f t="shared" si="508"/>
        <v>2020</v>
      </c>
      <c r="B16267" s="205" t="s">
        <v>679</v>
      </c>
      <c r="C16267" s="205" t="s">
        <v>680</v>
      </c>
      <c r="D16267" s="72" t="str">
        <f t="shared" si="509"/>
        <v>mar/2020</v>
      </c>
      <c r="E16267" s="206">
        <v>43902</v>
      </c>
      <c r="F16267" s="205">
        <v>100</v>
      </c>
      <c r="G16267" s="205" t="s">
        <v>284</v>
      </c>
      <c r="H16267" s="207" t="s">
        <v>2674</v>
      </c>
      <c r="I16267" s="207" t="s">
        <v>232</v>
      </c>
      <c r="J16267" s="208">
        <v>-192404.67</v>
      </c>
      <c r="K16267" s="79" t="str">
        <f>IFERROR(IFERROR(VLOOKUP(I16267,'DE-PARA'!B:D,3,0),VLOOKUP(I16267,'DE-PARA'!C:D,2,0)),"NÃO ENCONTRADO")</f>
        <v>Pessoal</v>
      </c>
      <c r="L16267" s="56" t="str">
        <f>VLOOKUP(K16267,'Base -Receita-Despesa'!$B:$AS,1,FALSE)</f>
        <v>Pessoal</v>
      </c>
    </row>
    <row r="16268" spans="1:12" x14ac:dyDescent="0.3">
      <c r="A16268" s="286" t="str">
        <f t="shared" si="508"/>
        <v>2020</v>
      </c>
      <c r="B16268" s="205" t="s">
        <v>679</v>
      </c>
      <c r="C16268" s="205" t="s">
        <v>680</v>
      </c>
      <c r="D16268" s="72" t="str">
        <f t="shared" si="509"/>
        <v>mar/2020</v>
      </c>
      <c r="E16268" s="206">
        <v>43902</v>
      </c>
      <c r="F16268" s="205">
        <v>15851</v>
      </c>
      <c r="G16268" s="205" t="s">
        <v>284</v>
      </c>
      <c r="H16268" s="207" t="s">
        <v>1885</v>
      </c>
      <c r="I16268" s="207" t="s">
        <v>239</v>
      </c>
      <c r="J16268" s="207">
        <v>-750</v>
      </c>
      <c r="K16268" s="79" t="str">
        <f>IFERROR(IFERROR(VLOOKUP(I16268,'DE-PARA'!B:D,3,0),VLOOKUP(I16268,'DE-PARA'!C:D,2,0)),"NÃO ENCONTRADO")</f>
        <v>Materiais</v>
      </c>
      <c r="L16268" s="56" t="str">
        <f>VLOOKUP(K16268,'Base -Receita-Despesa'!$B:$AS,1,FALSE)</f>
        <v>Materiais</v>
      </c>
    </row>
    <row r="16269" spans="1:12" x14ac:dyDescent="0.3">
      <c r="A16269" s="286" t="str">
        <f t="shared" si="508"/>
        <v>2020</v>
      </c>
      <c r="B16269" s="205" t="s">
        <v>679</v>
      </c>
      <c r="C16269" s="205" t="s">
        <v>680</v>
      </c>
      <c r="D16269" s="72" t="str">
        <f t="shared" si="509"/>
        <v>mar/2020</v>
      </c>
      <c r="E16269" s="206">
        <v>43902</v>
      </c>
      <c r="F16269" s="205">
        <v>2060</v>
      </c>
      <c r="G16269" s="205" t="s">
        <v>284</v>
      </c>
      <c r="H16269" s="207" t="s">
        <v>313</v>
      </c>
      <c r="I16269" s="207" t="s">
        <v>134</v>
      </c>
      <c r="J16269" s="208">
        <v>-3500</v>
      </c>
      <c r="K16269" s="79" t="str">
        <f>IFERROR(IFERROR(VLOOKUP(I16269,'DE-PARA'!B:D,3,0),VLOOKUP(I16269,'DE-PARA'!C:D,2,0)),"NÃO ENCONTRADO")</f>
        <v>Serviços</v>
      </c>
      <c r="L16269" s="56" t="str">
        <f>VLOOKUP(K16269,'Base -Receita-Despesa'!$B:$AS,1,FALSE)</f>
        <v>Serviços</v>
      </c>
    </row>
    <row r="16270" spans="1:12" x14ac:dyDescent="0.3">
      <c r="A16270" s="286" t="str">
        <f t="shared" si="508"/>
        <v>2020</v>
      </c>
      <c r="B16270" s="205" t="s">
        <v>679</v>
      </c>
      <c r="C16270" s="205" t="s">
        <v>680</v>
      </c>
      <c r="D16270" s="72" t="str">
        <f t="shared" si="509"/>
        <v>mar/2020</v>
      </c>
      <c r="E16270" s="206">
        <v>43902</v>
      </c>
      <c r="F16270" s="205">
        <v>2022</v>
      </c>
      <c r="G16270" s="205" t="s">
        <v>284</v>
      </c>
      <c r="H16270" s="207" t="s">
        <v>313</v>
      </c>
      <c r="I16270" s="207" t="s">
        <v>134</v>
      </c>
      <c r="J16270" s="208">
        <v>-3500</v>
      </c>
      <c r="K16270" s="79" t="str">
        <f>IFERROR(IFERROR(VLOOKUP(I16270,'DE-PARA'!B:D,3,0),VLOOKUP(I16270,'DE-PARA'!C:D,2,0)),"NÃO ENCONTRADO")</f>
        <v>Serviços</v>
      </c>
      <c r="L16270" s="56" t="str">
        <f>VLOOKUP(K16270,'Base -Receita-Despesa'!$B:$AS,1,FALSE)</f>
        <v>Serviços</v>
      </c>
    </row>
    <row r="16271" spans="1:12" x14ac:dyDescent="0.3">
      <c r="A16271" s="286" t="str">
        <f t="shared" si="508"/>
        <v>2020</v>
      </c>
      <c r="B16271" s="205" t="s">
        <v>679</v>
      </c>
      <c r="C16271" s="205" t="s">
        <v>680</v>
      </c>
      <c r="D16271" s="72" t="str">
        <f t="shared" si="509"/>
        <v>mar/2020</v>
      </c>
      <c r="E16271" s="206">
        <v>43902</v>
      </c>
      <c r="F16271" s="205">
        <v>31484</v>
      </c>
      <c r="G16271" s="205" t="s">
        <v>284</v>
      </c>
      <c r="H16271" s="207" t="s">
        <v>1047</v>
      </c>
      <c r="I16271" s="207" t="s">
        <v>258</v>
      </c>
      <c r="J16271" s="208">
        <v>-45260.4</v>
      </c>
      <c r="K16271" s="79" t="str">
        <f>IFERROR(IFERROR(VLOOKUP(I16271,'DE-PARA'!B:D,3,0),VLOOKUP(I16271,'DE-PARA'!C:D,2,0)),"NÃO ENCONTRADO")</f>
        <v>Serviços</v>
      </c>
      <c r="L16271" s="56" t="str">
        <f>VLOOKUP(K16271,'Base -Receita-Despesa'!$B:$AS,1,FALSE)</f>
        <v>Serviços</v>
      </c>
    </row>
    <row r="16272" spans="1:12" x14ac:dyDescent="0.3">
      <c r="A16272" s="286" t="str">
        <f t="shared" si="508"/>
        <v>2020</v>
      </c>
      <c r="B16272" s="205" t="s">
        <v>679</v>
      </c>
      <c r="C16272" s="205" t="s">
        <v>680</v>
      </c>
      <c r="D16272" s="72" t="str">
        <f t="shared" si="509"/>
        <v>mar/2020</v>
      </c>
      <c r="E16272" s="206">
        <v>43902</v>
      </c>
      <c r="F16272" s="205" t="s">
        <v>127</v>
      </c>
      <c r="G16272" s="205" t="s">
        <v>284</v>
      </c>
      <c r="H16272" s="207" t="s">
        <v>802</v>
      </c>
      <c r="I16272" s="207" t="s">
        <v>128</v>
      </c>
      <c r="J16272" s="207">
        <v>-951.23</v>
      </c>
      <c r="K16272" s="79" t="str">
        <f>IFERROR(IFERROR(VLOOKUP(I16272,'DE-PARA'!B:D,3,0),VLOOKUP(I16272,'DE-PARA'!C:D,2,0)),"NÃO ENCONTRADO")</f>
        <v>Pessoal</v>
      </c>
      <c r="L16272" s="56" t="str">
        <f>VLOOKUP(K16272,'Base -Receita-Despesa'!$B:$AS,1,FALSE)</f>
        <v>Pessoal</v>
      </c>
    </row>
    <row r="16273" spans="1:12" x14ac:dyDescent="0.3">
      <c r="A16273" s="286" t="str">
        <f t="shared" si="508"/>
        <v>2020</v>
      </c>
      <c r="B16273" s="205" t="s">
        <v>679</v>
      </c>
      <c r="C16273" s="205" t="s">
        <v>680</v>
      </c>
      <c r="D16273" s="72" t="str">
        <f t="shared" si="509"/>
        <v>mar/2020</v>
      </c>
      <c r="E16273" s="206">
        <v>43902</v>
      </c>
      <c r="F16273" s="205" t="s">
        <v>210</v>
      </c>
      <c r="G16273" s="205" t="s">
        <v>284</v>
      </c>
      <c r="H16273" s="207" t="s">
        <v>2727</v>
      </c>
      <c r="I16273" s="207" t="s">
        <v>139</v>
      </c>
      <c r="J16273" s="208">
        <v>-5000</v>
      </c>
      <c r="K16273" s="79" t="str">
        <f>IFERROR(IFERROR(VLOOKUP(I16273,'DE-PARA'!B:D,3,0),VLOOKUP(I16273,'DE-PARA'!C:D,2,0)),"NÃO ENCONTRADO")</f>
        <v>Outras Saídas</v>
      </c>
      <c r="L16273" s="56" t="str">
        <f>VLOOKUP(K16273,'Base -Receita-Despesa'!$B:$AS,1,FALSE)</f>
        <v>Outras Saídas</v>
      </c>
    </row>
    <row r="16274" spans="1:12" x14ac:dyDescent="0.3">
      <c r="A16274" s="286" t="str">
        <f t="shared" si="508"/>
        <v>2020</v>
      </c>
      <c r="B16274" s="205" t="s">
        <v>679</v>
      </c>
      <c r="C16274" s="205" t="s">
        <v>680</v>
      </c>
      <c r="D16274" s="72" t="str">
        <f t="shared" si="509"/>
        <v>mar/2020</v>
      </c>
      <c r="E16274" s="206">
        <v>43902</v>
      </c>
      <c r="F16274" s="205" t="s">
        <v>209</v>
      </c>
      <c r="G16274" s="205" t="s">
        <v>284</v>
      </c>
      <c r="H16274" s="207" t="s">
        <v>295</v>
      </c>
      <c r="I16274" s="207" t="s">
        <v>130</v>
      </c>
      <c r="J16274" s="207">
        <v>-9.5</v>
      </c>
      <c r="K16274" s="79" t="str">
        <f>IFERROR(IFERROR(VLOOKUP(I16274,'DE-PARA'!B:D,3,0),VLOOKUP(I16274,'DE-PARA'!C:D,2,0)),"NÃO ENCONTRADO")</f>
        <v>Outras Saídas</v>
      </c>
      <c r="L16274" s="56" t="str">
        <f>VLOOKUP(K16274,'Base -Receita-Despesa'!$B:$AS,1,FALSE)</f>
        <v>Outras Saídas</v>
      </c>
    </row>
    <row r="16275" spans="1:12" x14ac:dyDescent="0.3">
      <c r="A16275" s="286" t="str">
        <f t="shared" si="508"/>
        <v>2020</v>
      </c>
      <c r="B16275" s="205" t="s">
        <v>679</v>
      </c>
      <c r="C16275" s="205" t="s">
        <v>680</v>
      </c>
      <c r="D16275" s="72" t="str">
        <f t="shared" si="509"/>
        <v>mar/2020</v>
      </c>
      <c r="E16275" s="206">
        <v>43902</v>
      </c>
      <c r="F16275" s="205" t="s">
        <v>209</v>
      </c>
      <c r="G16275" s="205" t="s">
        <v>284</v>
      </c>
      <c r="H16275" s="207" t="s">
        <v>295</v>
      </c>
      <c r="I16275" s="207" t="s">
        <v>130</v>
      </c>
      <c r="J16275" s="207">
        <v>-9.5</v>
      </c>
      <c r="K16275" s="79" t="str">
        <f>IFERROR(IFERROR(VLOOKUP(I16275,'DE-PARA'!B:D,3,0),VLOOKUP(I16275,'DE-PARA'!C:D,2,0)),"NÃO ENCONTRADO")</f>
        <v>Outras Saídas</v>
      </c>
      <c r="L16275" s="56" t="str">
        <f>VLOOKUP(K16275,'Base -Receita-Despesa'!$B:$AS,1,FALSE)</f>
        <v>Outras Saídas</v>
      </c>
    </row>
    <row r="16276" spans="1:12" x14ac:dyDescent="0.3">
      <c r="A16276" s="286" t="str">
        <f t="shared" si="508"/>
        <v>2020</v>
      </c>
      <c r="B16276" s="205" t="s">
        <v>679</v>
      </c>
      <c r="C16276" s="205" t="s">
        <v>680</v>
      </c>
      <c r="D16276" s="72" t="str">
        <f t="shared" si="509"/>
        <v>mar/2020</v>
      </c>
      <c r="E16276" s="206">
        <v>43902</v>
      </c>
      <c r="F16276" s="205" t="s">
        <v>209</v>
      </c>
      <c r="G16276" s="205" t="s">
        <v>284</v>
      </c>
      <c r="H16276" s="207" t="s">
        <v>295</v>
      </c>
      <c r="I16276" s="207" t="s">
        <v>130</v>
      </c>
      <c r="J16276" s="207">
        <v>-9.5</v>
      </c>
      <c r="K16276" s="79" t="str">
        <f>IFERROR(IFERROR(VLOOKUP(I16276,'DE-PARA'!B:D,3,0),VLOOKUP(I16276,'DE-PARA'!C:D,2,0)),"NÃO ENCONTRADO")</f>
        <v>Outras Saídas</v>
      </c>
      <c r="L16276" s="56" t="str">
        <f>VLOOKUP(K16276,'Base -Receita-Despesa'!$B:$AS,1,FALSE)</f>
        <v>Outras Saídas</v>
      </c>
    </row>
    <row r="16277" spans="1:12" x14ac:dyDescent="0.3">
      <c r="A16277" s="286" t="str">
        <f t="shared" si="508"/>
        <v>2020</v>
      </c>
      <c r="B16277" s="205" t="s">
        <v>679</v>
      </c>
      <c r="C16277" s="205" t="s">
        <v>680</v>
      </c>
      <c r="D16277" s="72" t="str">
        <f t="shared" si="509"/>
        <v>mar/2020</v>
      </c>
      <c r="E16277" s="206">
        <v>43902</v>
      </c>
      <c r="F16277" s="205" t="s">
        <v>209</v>
      </c>
      <c r="G16277" s="205" t="s">
        <v>284</v>
      </c>
      <c r="H16277" s="207" t="s">
        <v>295</v>
      </c>
      <c r="I16277" s="207" t="s">
        <v>130</v>
      </c>
      <c r="J16277" s="207">
        <v>-9.5</v>
      </c>
      <c r="K16277" s="79" t="str">
        <f>IFERROR(IFERROR(VLOOKUP(I16277,'DE-PARA'!B:D,3,0),VLOOKUP(I16277,'DE-PARA'!C:D,2,0)),"NÃO ENCONTRADO")</f>
        <v>Outras Saídas</v>
      </c>
      <c r="L16277" s="56" t="str">
        <f>VLOOKUP(K16277,'Base -Receita-Despesa'!$B:$AS,1,FALSE)</f>
        <v>Outras Saídas</v>
      </c>
    </row>
    <row r="16278" spans="1:12" x14ac:dyDescent="0.3">
      <c r="A16278" s="286" t="str">
        <f t="shared" si="508"/>
        <v>2020</v>
      </c>
      <c r="B16278" s="205" t="s">
        <v>679</v>
      </c>
      <c r="C16278" s="205" t="s">
        <v>680</v>
      </c>
      <c r="D16278" s="72" t="str">
        <f t="shared" si="509"/>
        <v>mar/2020</v>
      </c>
      <c r="E16278" s="206">
        <v>43902</v>
      </c>
      <c r="F16278" s="205" t="s">
        <v>209</v>
      </c>
      <c r="G16278" s="205" t="s">
        <v>284</v>
      </c>
      <c r="H16278" s="207" t="s">
        <v>295</v>
      </c>
      <c r="I16278" s="207" t="s">
        <v>130</v>
      </c>
      <c r="J16278" s="207">
        <v>-9.5</v>
      </c>
      <c r="K16278" s="79" t="str">
        <f>IFERROR(IFERROR(VLOOKUP(I16278,'DE-PARA'!B:D,3,0),VLOOKUP(I16278,'DE-PARA'!C:D,2,0)),"NÃO ENCONTRADO")</f>
        <v>Outras Saídas</v>
      </c>
      <c r="L16278" s="56" t="str">
        <f>VLOOKUP(K16278,'Base -Receita-Despesa'!$B:$AS,1,FALSE)</f>
        <v>Outras Saídas</v>
      </c>
    </row>
    <row r="16279" spans="1:12" x14ac:dyDescent="0.3">
      <c r="A16279" s="286" t="str">
        <f t="shared" si="508"/>
        <v>2020</v>
      </c>
      <c r="B16279" s="205" t="s">
        <v>679</v>
      </c>
      <c r="C16279" s="205" t="s">
        <v>680</v>
      </c>
      <c r="D16279" s="72" t="str">
        <f t="shared" si="509"/>
        <v>mar/2020</v>
      </c>
      <c r="E16279" s="206">
        <v>43902</v>
      </c>
      <c r="F16279" s="205" t="s">
        <v>209</v>
      </c>
      <c r="G16279" s="205" t="s">
        <v>284</v>
      </c>
      <c r="H16279" s="207" t="s">
        <v>295</v>
      </c>
      <c r="I16279" s="207" t="s">
        <v>130</v>
      </c>
      <c r="J16279" s="207">
        <v>-9.5</v>
      </c>
      <c r="K16279" s="79" t="str">
        <f>IFERROR(IFERROR(VLOOKUP(I16279,'DE-PARA'!B:D,3,0),VLOOKUP(I16279,'DE-PARA'!C:D,2,0)),"NÃO ENCONTRADO")</f>
        <v>Outras Saídas</v>
      </c>
      <c r="L16279" s="56" t="str">
        <f>VLOOKUP(K16279,'Base -Receita-Despesa'!$B:$AS,1,FALSE)</f>
        <v>Outras Saídas</v>
      </c>
    </row>
    <row r="16280" spans="1:12" x14ac:dyDescent="0.3">
      <c r="A16280" s="286" t="str">
        <f t="shared" si="508"/>
        <v>2020</v>
      </c>
      <c r="B16280" s="205" t="s">
        <v>679</v>
      </c>
      <c r="C16280" s="205" t="s">
        <v>680</v>
      </c>
      <c r="D16280" s="72" t="str">
        <f t="shared" si="509"/>
        <v>mar/2020</v>
      </c>
      <c r="E16280" s="206">
        <v>43902</v>
      </c>
      <c r="F16280" s="205" t="s">
        <v>209</v>
      </c>
      <c r="G16280" s="205" t="s">
        <v>284</v>
      </c>
      <c r="H16280" s="207" t="s">
        <v>295</v>
      </c>
      <c r="I16280" s="207" t="s">
        <v>130</v>
      </c>
      <c r="J16280" s="207">
        <v>-9.5</v>
      </c>
      <c r="K16280" s="79" t="str">
        <f>IFERROR(IFERROR(VLOOKUP(I16280,'DE-PARA'!B:D,3,0),VLOOKUP(I16280,'DE-PARA'!C:D,2,0)),"NÃO ENCONTRADO")</f>
        <v>Outras Saídas</v>
      </c>
      <c r="L16280" s="56" t="str">
        <f>VLOOKUP(K16280,'Base -Receita-Despesa'!$B:$AS,1,FALSE)</f>
        <v>Outras Saídas</v>
      </c>
    </row>
    <row r="16281" spans="1:12" x14ac:dyDescent="0.3">
      <c r="A16281" s="286" t="str">
        <f t="shared" si="508"/>
        <v>2020</v>
      </c>
      <c r="B16281" s="205" t="s">
        <v>679</v>
      </c>
      <c r="C16281" s="205" t="s">
        <v>680</v>
      </c>
      <c r="D16281" s="72" t="str">
        <f t="shared" si="509"/>
        <v>mar/2020</v>
      </c>
      <c r="E16281" s="206">
        <v>43902</v>
      </c>
      <c r="F16281" s="205" t="s">
        <v>209</v>
      </c>
      <c r="G16281" s="205" t="s">
        <v>284</v>
      </c>
      <c r="H16281" s="207" t="s">
        <v>295</v>
      </c>
      <c r="I16281" s="207" t="s">
        <v>130</v>
      </c>
      <c r="J16281" s="207">
        <v>-9.5</v>
      </c>
      <c r="K16281" s="79" t="str">
        <f>IFERROR(IFERROR(VLOOKUP(I16281,'DE-PARA'!B:D,3,0),VLOOKUP(I16281,'DE-PARA'!C:D,2,0)),"NÃO ENCONTRADO")</f>
        <v>Outras Saídas</v>
      </c>
      <c r="L16281" s="56" t="str">
        <f>VLOOKUP(K16281,'Base -Receita-Despesa'!$B:$AS,1,FALSE)</f>
        <v>Outras Saídas</v>
      </c>
    </row>
    <row r="16282" spans="1:12" x14ac:dyDescent="0.3">
      <c r="A16282" s="286" t="str">
        <f t="shared" si="508"/>
        <v>2020</v>
      </c>
      <c r="B16282" s="205" t="s">
        <v>679</v>
      </c>
      <c r="C16282" s="205" t="s">
        <v>680</v>
      </c>
      <c r="D16282" s="72" t="str">
        <f t="shared" si="509"/>
        <v>mar/2020</v>
      </c>
      <c r="E16282" s="206">
        <v>43902</v>
      </c>
      <c r="F16282" s="205" t="s">
        <v>209</v>
      </c>
      <c r="G16282" s="205" t="s">
        <v>284</v>
      </c>
      <c r="H16282" s="207" t="s">
        <v>295</v>
      </c>
      <c r="I16282" s="207" t="s">
        <v>130</v>
      </c>
      <c r="J16282" s="207">
        <v>-9.5</v>
      </c>
      <c r="K16282" s="79" t="str">
        <f>IFERROR(IFERROR(VLOOKUP(I16282,'DE-PARA'!B:D,3,0),VLOOKUP(I16282,'DE-PARA'!C:D,2,0)),"NÃO ENCONTRADO")</f>
        <v>Outras Saídas</v>
      </c>
      <c r="L16282" s="56" t="str">
        <f>VLOOKUP(K16282,'Base -Receita-Despesa'!$B:$AS,1,FALSE)</f>
        <v>Outras Saídas</v>
      </c>
    </row>
    <row r="16283" spans="1:12" x14ac:dyDescent="0.3">
      <c r="A16283" s="286" t="str">
        <f t="shared" si="508"/>
        <v>2020</v>
      </c>
      <c r="B16283" s="205" t="s">
        <v>679</v>
      </c>
      <c r="C16283" s="205" t="s">
        <v>680</v>
      </c>
      <c r="D16283" s="72" t="str">
        <f t="shared" si="509"/>
        <v>mar/2020</v>
      </c>
      <c r="E16283" s="206">
        <v>43902</v>
      </c>
      <c r="F16283" s="205" t="s">
        <v>209</v>
      </c>
      <c r="G16283" s="205" t="s">
        <v>284</v>
      </c>
      <c r="H16283" s="207" t="s">
        <v>133</v>
      </c>
      <c r="I16283" s="207" t="s">
        <v>130</v>
      </c>
      <c r="J16283" s="207">
        <v>-421.35</v>
      </c>
      <c r="K16283" s="79" t="str">
        <f>IFERROR(IFERROR(VLOOKUP(I16283,'DE-PARA'!B:D,3,0),VLOOKUP(I16283,'DE-PARA'!C:D,2,0)),"NÃO ENCONTRADO")</f>
        <v>Outras Saídas</v>
      </c>
      <c r="L16283" s="56" t="str">
        <f>VLOOKUP(K16283,'Base -Receita-Despesa'!$B:$AS,1,FALSE)</f>
        <v>Outras Saídas</v>
      </c>
    </row>
    <row r="16284" spans="1:12" x14ac:dyDescent="0.3">
      <c r="A16284" s="286" t="str">
        <f t="shared" si="508"/>
        <v>2020</v>
      </c>
      <c r="B16284" s="205" t="s">
        <v>681</v>
      </c>
      <c r="C16284" s="205" t="s">
        <v>680</v>
      </c>
      <c r="D16284" s="72" t="str">
        <f t="shared" si="509"/>
        <v>mar/2020</v>
      </c>
      <c r="E16284" s="206">
        <v>43903</v>
      </c>
      <c r="F16284" s="205" t="s">
        <v>209</v>
      </c>
      <c r="G16284" s="205" t="s">
        <v>284</v>
      </c>
      <c r="H16284" s="207" t="s">
        <v>1551</v>
      </c>
      <c r="I16284" s="207" t="s">
        <v>130</v>
      </c>
      <c r="J16284" s="207">
        <v>-1.5</v>
      </c>
      <c r="K16284" s="79" t="str">
        <f>IFERROR(IFERROR(VLOOKUP(I16284,'DE-PARA'!B:D,3,0),VLOOKUP(I16284,'DE-PARA'!C:D,2,0)),"NÃO ENCONTRADO")</f>
        <v>Outras Saídas</v>
      </c>
      <c r="L16284" s="56" t="str">
        <f>VLOOKUP(K16284,'Base -Receita-Despesa'!$B:$AS,1,FALSE)</f>
        <v>Outras Saídas</v>
      </c>
    </row>
    <row r="16285" spans="1:12" x14ac:dyDescent="0.3">
      <c r="A16285" s="286" t="str">
        <f t="shared" si="508"/>
        <v>2020</v>
      </c>
      <c r="B16285" s="205" t="s">
        <v>681</v>
      </c>
      <c r="C16285" s="205" t="s">
        <v>680</v>
      </c>
      <c r="D16285" s="72" t="str">
        <f t="shared" si="509"/>
        <v>mar/2020</v>
      </c>
      <c r="E16285" s="206">
        <v>43903</v>
      </c>
      <c r="F16285" s="205" t="s">
        <v>202</v>
      </c>
      <c r="G16285" s="205" t="s">
        <v>284</v>
      </c>
      <c r="H16285" s="207" t="s">
        <v>203</v>
      </c>
      <c r="I16285" s="207" t="s">
        <v>289</v>
      </c>
      <c r="J16285" s="207">
        <v>1.5</v>
      </c>
      <c r="K16285" s="79" t="str">
        <f>IFERROR(IFERROR(VLOOKUP(I16285,'DE-PARA'!B:D,3,0),VLOOKUP(I16285,'DE-PARA'!C:D,2,0)),"NÃO ENCONTRADO")</f>
        <v>Entrada Conta Aplicação (+)</v>
      </c>
      <c r="L16285" s="56" t="str">
        <f>VLOOKUP(K16285,'Base -Receita-Despesa'!$B:$AS,1,FALSE)</f>
        <v>ENTRADA CONTA APLICAÇÃO (+)</v>
      </c>
    </row>
    <row r="16286" spans="1:12" x14ac:dyDescent="0.3">
      <c r="A16286" s="286" t="str">
        <f t="shared" si="508"/>
        <v>2020</v>
      </c>
      <c r="B16286" s="205" t="s">
        <v>679</v>
      </c>
      <c r="C16286" s="205" t="s">
        <v>680</v>
      </c>
      <c r="D16286" s="72" t="str">
        <f t="shared" si="509"/>
        <v>mar/2020</v>
      </c>
      <c r="E16286" s="206">
        <v>43903</v>
      </c>
      <c r="F16286" s="205" t="s">
        <v>1606</v>
      </c>
      <c r="G16286" s="205" t="s">
        <v>284</v>
      </c>
      <c r="H16286" s="207" t="s">
        <v>1876</v>
      </c>
      <c r="I16286" s="207" t="s">
        <v>201</v>
      </c>
      <c r="J16286" s="208">
        <v>-2120604.0699999998</v>
      </c>
      <c r="K16286" s="79" t="str">
        <f>IFERROR(IFERROR(VLOOKUP(I16286,'DE-PARA'!B:D,3,0),VLOOKUP(I16286,'DE-PARA'!C:D,2,0)),"NÃO ENCONTRADO")</f>
        <v>Saídas Da C/A Por Regates (-)</v>
      </c>
      <c r="L16286" s="56" t="str">
        <f>VLOOKUP(K16286,'Base -Receita-Despesa'!$B:$AS,1,FALSE)</f>
        <v>SAÍDAS DA C/A POR REGATES (-)</v>
      </c>
    </row>
    <row r="16287" spans="1:12" x14ac:dyDescent="0.3">
      <c r="A16287" s="286" t="str">
        <f t="shared" si="508"/>
        <v>2020</v>
      </c>
      <c r="B16287" s="205" t="s">
        <v>679</v>
      </c>
      <c r="C16287" s="205" t="s">
        <v>680</v>
      </c>
      <c r="D16287" s="72" t="str">
        <f t="shared" si="509"/>
        <v>mar/2020</v>
      </c>
      <c r="E16287" s="206">
        <v>43903</v>
      </c>
      <c r="F16287" s="205">
        <v>210</v>
      </c>
      <c r="G16287" s="205" t="s">
        <v>284</v>
      </c>
      <c r="H16287" s="207" t="s">
        <v>1342</v>
      </c>
      <c r="I16287" s="207" t="s">
        <v>232</v>
      </c>
      <c r="J16287" s="208">
        <v>-309094.49</v>
      </c>
      <c r="K16287" s="79" t="str">
        <f>IFERROR(IFERROR(VLOOKUP(I16287,'DE-PARA'!B:D,3,0),VLOOKUP(I16287,'DE-PARA'!C:D,2,0)),"NÃO ENCONTRADO")</f>
        <v>Pessoal</v>
      </c>
      <c r="L16287" s="56" t="str">
        <f>VLOOKUP(K16287,'Base -Receita-Despesa'!$B:$AS,1,FALSE)</f>
        <v>Pessoal</v>
      </c>
    </row>
    <row r="16288" spans="1:12" x14ac:dyDescent="0.3">
      <c r="A16288" s="286" t="str">
        <f t="shared" si="508"/>
        <v>2020</v>
      </c>
      <c r="B16288" s="205" t="s">
        <v>679</v>
      </c>
      <c r="C16288" s="205" t="s">
        <v>680</v>
      </c>
      <c r="D16288" s="72" t="str">
        <f t="shared" si="509"/>
        <v>mar/2020</v>
      </c>
      <c r="E16288" s="206">
        <v>43903</v>
      </c>
      <c r="F16288" s="205">
        <v>734</v>
      </c>
      <c r="G16288" s="205" t="s">
        <v>284</v>
      </c>
      <c r="H16288" s="207" t="s">
        <v>156</v>
      </c>
      <c r="I16288" s="207" t="s">
        <v>157</v>
      </c>
      <c r="J16288" s="208">
        <v>-4814.5</v>
      </c>
      <c r="K16288" s="79" t="str">
        <f>IFERROR(IFERROR(VLOOKUP(I16288,'DE-PARA'!B:D,3,0),VLOOKUP(I16288,'DE-PARA'!C:D,2,0)),"NÃO ENCONTRADO")</f>
        <v>Serviços</v>
      </c>
      <c r="L16288" s="56" t="str">
        <f>VLOOKUP(K16288,'Base -Receita-Despesa'!$B:$AS,1,FALSE)</f>
        <v>Serviços</v>
      </c>
    </row>
    <row r="16289" spans="1:12" x14ac:dyDescent="0.3">
      <c r="A16289" s="286" t="str">
        <f t="shared" si="508"/>
        <v>2020</v>
      </c>
      <c r="B16289" s="205" t="s">
        <v>679</v>
      </c>
      <c r="C16289" s="205" t="s">
        <v>680</v>
      </c>
      <c r="D16289" s="72" t="str">
        <f t="shared" si="509"/>
        <v>mar/2020</v>
      </c>
      <c r="E16289" s="206">
        <v>43903</v>
      </c>
      <c r="F16289" s="205">
        <v>712</v>
      </c>
      <c r="G16289" s="205" t="s">
        <v>284</v>
      </c>
      <c r="H16289" s="207" t="s">
        <v>156</v>
      </c>
      <c r="I16289" s="207" t="s">
        <v>157</v>
      </c>
      <c r="J16289" s="208">
        <v>-4814.5</v>
      </c>
      <c r="K16289" s="79" t="str">
        <f>IFERROR(IFERROR(VLOOKUP(I16289,'DE-PARA'!B:D,3,0),VLOOKUP(I16289,'DE-PARA'!C:D,2,0)),"NÃO ENCONTRADO")</f>
        <v>Serviços</v>
      </c>
      <c r="L16289" s="56" t="str">
        <f>VLOOKUP(K16289,'Base -Receita-Despesa'!$B:$AS,1,FALSE)</f>
        <v>Serviços</v>
      </c>
    </row>
    <row r="16290" spans="1:12" x14ac:dyDescent="0.3">
      <c r="A16290" s="286" t="str">
        <f t="shared" si="508"/>
        <v>2020</v>
      </c>
      <c r="B16290" s="205" t="s">
        <v>679</v>
      </c>
      <c r="C16290" s="205" t="s">
        <v>680</v>
      </c>
      <c r="D16290" s="72" t="str">
        <f t="shared" si="509"/>
        <v>mar/2020</v>
      </c>
      <c r="E16290" s="206">
        <v>43903</v>
      </c>
      <c r="F16290" s="205" t="s">
        <v>311</v>
      </c>
      <c r="G16290" s="205" t="s">
        <v>284</v>
      </c>
      <c r="H16290" s="207" t="s">
        <v>1665</v>
      </c>
      <c r="I16290" s="207" t="s">
        <v>265</v>
      </c>
      <c r="J16290" s="207">
        <v>-430.44</v>
      </c>
      <c r="K16290" s="79" t="str">
        <f>IFERROR(IFERROR(VLOOKUP(I16290,'DE-PARA'!B:D,3,0),VLOOKUP(I16290,'DE-PARA'!C:D,2,0)),"NÃO ENCONTRADO")</f>
        <v>Despesas com Viagens</v>
      </c>
      <c r="L16290" s="56" t="str">
        <f>VLOOKUP(K16290,'Base -Receita-Despesa'!$B:$AS,1,FALSE)</f>
        <v>Despesas com Viagens</v>
      </c>
    </row>
    <row r="16291" spans="1:12" x14ac:dyDescent="0.3">
      <c r="A16291" s="286" t="str">
        <f t="shared" si="508"/>
        <v>2020</v>
      </c>
      <c r="B16291" s="205" t="s">
        <v>679</v>
      </c>
      <c r="C16291" s="205" t="s">
        <v>680</v>
      </c>
      <c r="D16291" s="72" t="str">
        <f t="shared" si="509"/>
        <v>mar/2020</v>
      </c>
      <c r="E16291" s="206">
        <v>43903</v>
      </c>
      <c r="F16291" s="205" t="s">
        <v>311</v>
      </c>
      <c r="G16291" s="205" t="s">
        <v>284</v>
      </c>
      <c r="H16291" s="207" t="s">
        <v>2728</v>
      </c>
      <c r="I16291" s="207" t="s">
        <v>265</v>
      </c>
      <c r="J16291" s="207">
        <v>-47.5</v>
      </c>
      <c r="K16291" s="79" t="str">
        <f>IFERROR(IFERROR(VLOOKUP(I16291,'DE-PARA'!B:D,3,0),VLOOKUP(I16291,'DE-PARA'!C:D,2,0)),"NÃO ENCONTRADO")</f>
        <v>Despesas com Viagens</v>
      </c>
      <c r="L16291" s="56" t="str">
        <f>VLOOKUP(K16291,'Base -Receita-Despesa'!$B:$AS,1,FALSE)</f>
        <v>Despesas com Viagens</v>
      </c>
    </row>
    <row r="16292" spans="1:12" x14ac:dyDescent="0.3">
      <c r="A16292" s="286" t="str">
        <f t="shared" si="508"/>
        <v>2020</v>
      </c>
      <c r="B16292" s="205" t="s">
        <v>679</v>
      </c>
      <c r="C16292" s="205" t="s">
        <v>680</v>
      </c>
      <c r="D16292" s="72" t="str">
        <f t="shared" si="509"/>
        <v>mar/2020</v>
      </c>
      <c r="E16292" s="206">
        <v>43903</v>
      </c>
      <c r="F16292" s="205" t="s">
        <v>209</v>
      </c>
      <c r="G16292" s="205" t="s">
        <v>284</v>
      </c>
      <c r="H16292" s="207" t="s">
        <v>295</v>
      </c>
      <c r="I16292" s="207" t="s">
        <v>130</v>
      </c>
      <c r="J16292" s="207">
        <v>-9.5</v>
      </c>
      <c r="K16292" s="79" t="str">
        <f>IFERROR(IFERROR(VLOOKUP(I16292,'DE-PARA'!B:D,3,0),VLOOKUP(I16292,'DE-PARA'!C:D,2,0)),"NÃO ENCONTRADO")</f>
        <v>Outras Saídas</v>
      </c>
      <c r="L16292" s="56" t="str">
        <f>VLOOKUP(K16292,'Base -Receita-Despesa'!$B:$AS,1,FALSE)</f>
        <v>Outras Saídas</v>
      </c>
    </row>
    <row r="16293" spans="1:12" x14ac:dyDescent="0.3">
      <c r="A16293" s="286" t="str">
        <f t="shared" si="508"/>
        <v>2020</v>
      </c>
      <c r="B16293" s="205" t="s">
        <v>679</v>
      </c>
      <c r="C16293" s="205" t="s">
        <v>680</v>
      </c>
      <c r="D16293" s="72" t="str">
        <f t="shared" si="509"/>
        <v>mar/2020</v>
      </c>
      <c r="E16293" s="206">
        <v>43903</v>
      </c>
      <c r="F16293" s="205" t="s">
        <v>209</v>
      </c>
      <c r="G16293" s="205" t="s">
        <v>284</v>
      </c>
      <c r="H16293" s="207" t="s">
        <v>295</v>
      </c>
      <c r="I16293" s="207" t="s">
        <v>130</v>
      </c>
      <c r="J16293" s="207">
        <v>-9.5</v>
      </c>
      <c r="K16293" s="79" t="str">
        <f>IFERROR(IFERROR(VLOOKUP(I16293,'DE-PARA'!B:D,3,0),VLOOKUP(I16293,'DE-PARA'!C:D,2,0)),"NÃO ENCONTRADO")</f>
        <v>Outras Saídas</v>
      </c>
      <c r="L16293" s="56" t="str">
        <f>VLOOKUP(K16293,'Base -Receita-Despesa'!$B:$AS,1,FALSE)</f>
        <v>Outras Saídas</v>
      </c>
    </row>
    <row r="16294" spans="1:12" x14ac:dyDescent="0.3">
      <c r="A16294" s="286" t="str">
        <f t="shared" si="508"/>
        <v>2020</v>
      </c>
      <c r="B16294" s="205" t="s">
        <v>679</v>
      </c>
      <c r="C16294" s="205" t="s">
        <v>680</v>
      </c>
      <c r="D16294" s="72" t="str">
        <f t="shared" si="509"/>
        <v>mar/2020</v>
      </c>
      <c r="E16294" s="206">
        <v>43906</v>
      </c>
      <c r="F16294" s="205" t="s">
        <v>1874</v>
      </c>
      <c r="G16294" s="205" t="s">
        <v>284</v>
      </c>
      <c r="H16294" s="207" t="s">
        <v>2729</v>
      </c>
      <c r="I16294" s="207" t="s">
        <v>124</v>
      </c>
      <c r="J16294" s="208">
        <v>-56304.51</v>
      </c>
      <c r="K16294" s="79" t="str">
        <f>IFERROR(IFERROR(VLOOKUP(I16294,'DE-PARA'!B:D,3,0),VLOOKUP(I16294,'DE-PARA'!C:D,2,0)),"NÃO ENCONTRADO")</f>
        <v>Encargos sobre Folha de Pagamento</v>
      </c>
      <c r="L16294" s="56" t="str">
        <f>VLOOKUP(K16294,'Base -Receita-Despesa'!$B:$AS,1,FALSE)</f>
        <v>Encargos sobre Folha de Pagamento</v>
      </c>
    </row>
    <row r="16295" spans="1:12" x14ac:dyDescent="0.3">
      <c r="A16295" s="286" t="str">
        <f t="shared" si="508"/>
        <v>2020</v>
      </c>
      <c r="B16295" s="205" t="s">
        <v>679</v>
      </c>
      <c r="C16295" s="205" t="s">
        <v>680</v>
      </c>
      <c r="D16295" s="72" t="str">
        <f t="shared" si="509"/>
        <v>mar/2020</v>
      </c>
      <c r="E16295" s="206">
        <v>43906</v>
      </c>
      <c r="F16295" s="205" t="s">
        <v>1874</v>
      </c>
      <c r="G16295" s="205" t="s">
        <v>284</v>
      </c>
      <c r="H16295" s="207" t="s">
        <v>2730</v>
      </c>
      <c r="I16295" s="207" t="s">
        <v>124</v>
      </c>
      <c r="J16295" s="207">
        <v>-31.73</v>
      </c>
      <c r="K16295" s="79" t="str">
        <f>IFERROR(IFERROR(VLOOKUP(I16295,'DE-PARA'!B:D,3,0),VLOOKUP(I16295,'DE-PARA'!C:D,2,0)),"NÃO ENCONTRADO")</f>
        <v>Encargos sobre Folha de Pagamento</v>
      </c>
      <c r="L16295" s="56" t="str">
        <f>VLOOKUP(K16295,'Base -Receita-Despesa'!$B:$AS,1,FALSE)</f>
        <v>Encargos sobre Folha de Pagamento</v>
      </c>
    </row>
    <row r="16296" spans="1:12" x14ac:dyDescent="0.3">
      <c r="A16296" s="286" t="str">
        <f t="shared" si="508"/>
        <v>2020</v>
      </c>
      <c r="B16296" s="205" t="s">
        <v>679</v>
      </c>
      <c r="C16296" s="205" t="s">
        <v>680</v>
      </c>
      <c r="D16296" s="72" t="str">
        <f t="shared" si="509"/>
        <v>mar/2020</v>
      </c>
      <c r="E16296" s="206">
        <v>43906</v>
      </c>
      <c r="F16296" s="205" t="s">
        <v>152</v>
      </c>
      <c r="G16296" s="205" t="s">
        <v>284</v>
      </c>
      <c r="H16296" s="207" t="s">
        <v>2731</v>
      </c>
      <c r="I16296" s="207" t="s">
        <v>154</v>
      </c>
      <c r="J16296" s="208">
        <v>-211144.34</v>
      </c>
      <c r="K16296" s="79" t="str">
        <f>IFERROR(IFERROR(VLOOKUP(I16296,'DE-PARA'!B:D,3,0),VLOOKUP(I16296,'DE-PARA'!C:D,2,0)),"NÃO ENCONTRADO")</f>
        <v>Encargos sobre Folha de Pagamento</v>
      </c>
      <c r="L16296" s="56" t="str">
        <f>VLOOKUP(K16296,'Base -Receita-Despesa'!$B:$AS,1,FALSE)</f>
        <v>Encargos sobre Folha de Pagamento</v>
      </c>
    </row>
    <row r="16297" spans="1:12" x14ac:dyDescent="0.3">
      <c r="A16297" s="286" t="str">
        <f t="shared" si="508"/>
        <v>2020</v>
      </c>
      <c r="B16297" s="205" t="s">
        <v>679</v>
      </c>
      <c r="C16297" s="205" t="s">
        <v>680</v>
      </c>
      <c r="D16297" s="72" t="str">
        <f t="shared" si="509"/>
        <v>mar/2020</v>
      </c>
      <c r="E16297" s="206">
        <v>43906</v>
      </c>
      <c r="F16297" s="205" t="s">
        <v>152</v>
      </c>
      <c r="G16297" s="205" t="s">
        <v>284</v>
      </c>
      <c r="H16297" s="207" t="s">
        <v>2731</v>
      </c>
      <c r="I16297" s="207" t="s">
        <v>189</v>
      </c>
      <c r="J16297" s="208">
        <v>-77974.64</v>
      </c>
      <c r="K16297" s="79" t="str">
        <f>IFERROR(IFERROR(VLOOKUP(I16297,'DE-PARA'!B:D,3,0),VLOOKUP(I16297,'DE-PARA'!C:D,2,0)),"NÃO ENCONTRADO")</f>
        <v>Outras Saídas</v>
      </c>
      <c r="L16297" s="56" t="str">
        <f>VLOOKUP(K16297,'Base -Receita-Despesa'!$B:$AS,1,FALSE)</f>
        <v>Outras Saídas</v>
      </c>
    </row>
    <row r="16298" spans="1:12" x14ac:dyDescent="0.3">
      <c r="A16298" s="286" t="str">
        <f t="shared" si="508"/>
        <v>2020</v>
      </c>
      <c r="B16298" s="205" t="s">
        <v>679</v>
      </c>
      <c r="C16298" s="205" t="s">
        <v>680</v>
      </c>
      <c r="D16298" s="72" t="str">
        <f t="shared" si="509"/>
        <v>mar/2020</v>
      </c>
      <c r="E16298" s="206">
        <v>43906</v>
      </c>
      <c r="F16298" s="205">
        <v>326235</v>
      </c>
      <c r="G16298" s="205" t="s">
        <v>284</v>
      </c>
      <c r="H16298" s="207" t="s">
        <v>1702</v>
      </c>
      <c r="I16298" s="207" t="s">
        <v>150</v>
      </c>
      <c r="J16298" s="208">
        <v>-82332.83</v>
      </c>
      <c r="K16298" s="79" t="str">
        <f>IFERROR(IFERROR(VLOOKUP(I16298,'DE-PARA'!B:D,3,0),VLOOKUP(I16298,'DE-PARA'!C:D,2,0)),"NÃO ENCONTRADO")</f>
        <v>Serviços</v>
      </c>
      <c r="L16298" s="56" t="str">
        <f>VLOOKUP(K16298,'Base -Receita-Despesa'!$B:$AS,1,FALSE)</f>
        <v>Serviços</v>
      </c>
    </row>
    <row r="16299" spans="1:12" x14ac:dyDescent="0.3">
      <c r="A16299" s="286" t="str">
        <f t="shared" si="508"/>
        <v>2020</v>
      </c>
      <c r="B16299" s="205" t="s">
        <v>679</v>
      </c>
      <c r="C16299" s="205" t="s">
        <v>680</v>
      </c>
      <c r="D16299" s="72" t="str">
        <f t="shared" si="509"/>
        <v>mar/2020</v>
      </c>
      <c r="E16299" s="206">
        <v>43906</v>
      </c>
      <c r="F16299" s="205">
        <v>305</v>
      </c>
      <c r="G16299" s="205" t="s">
        <v>284</v>
      </c>
      <c r="H16299" s="207" t="s">
        <v>342</v>
      </c>
      <c r="I16299" s="207" t="s">
        <v>263</v>
      </c>
      <c r="J16299" s="208">
        <v>-10400</v>
      </c>
      <c r="K16299" s="79" t="str">
        <f>IFERROR(IFERROR(VLOOKUP(I16299,'DE-PARA'!B:D,3,0),VLOOKUP(I16299,'DE-PARA'!C:D,2,0)),"NÃO ENCONTRADO")</f>
        <v>Serviços</v>
      </c>
      <c r="L16299" s="56" t="str">
        <f>VLOOKUP(K16299,'Base -Receita-Despesa'!$B:$AS,1,FALSE)</f>
        <v>Serviços</v>
      </c>
    </row>
    <row r="16300" spans="1:12" x14ac:dyDescent="0.3">
      <c r="A16300" s="286" t="str">
        <f t="shared" si="508"/>
        <v>2020</v>
      </c>
      <c r="B16300" s="205" t="s">
        <v>679</v>
      </c>
      <c r="C16300" s="205" t="s">
        <v>680</v>
      </c>
      <c r="D16300" s="72" t="str">
        <f t="shared" si="509"/>
        <v>mar/2020</v>
      </c>
      <c r="E16300" s="206">
        <v>43906</v>
      </c>
      <c r="F16300" s="205">
        <v>287</v>
      </c>
      <c r="G16300" s="205" t="s">
        <v>284</v>
      </c>
      <c r="H16300" s="207" t="s">
        <v>342</v>
      </c>
      <c r="I16300" s="207" t="s">
        <v>263</v>
      </c>
      <c r="J16300" s="208">
        <v>-10400</v>
      </c>
      <c r="K16300" s="79" t="str">
        <f>IFERROR(IFERROR(VLOOKUP(I16300,'DE-PARA'!B:D,3,0),VLOOKUP(I16300,'DE-PARA'!C:D,2,0)),"NÃO ENCONTRADO")</f>
        <v>Serviços</v>
      </c>
      <c r="L16300" s="56" t="str">
        <f>VLOOKUP(K16300,'Base -Receita-Despesa'!$B:$AS,1,FALSE)</f>
        <v>Serviços</v>
      </c>
    </row>
    <row r="16301" spans="1:12" x14ac:dyDescent="0.3">
      <c r="A16301" s="286" t="str">
        <f t="shared" si="508"/>
        <v>2020</v>
      </c>
      <c r="B16301" s="205" t="s">
        <v>679</v>
      </c>
      <c r="C16301" s="205" t="s">
        <v>680</v>
      </c>
      <c r="D16301" s="72" t="str">
        <f t="shared" si="509"/>
        <v>mar/2020</v>
      </c>
      <c r="E16301" s="206">
        <v>43906</v>
      </c>
      <c r="F16301" s="205">
        <v>296</v>
      </c>
      <c r="G16301" s="205" t="s">
        <v>284</v>
      </c>
      <c r="H16301" s="207" t="s">
        <v>342</v>
      </c>
      <c r="I16301" s="207" t="s">
        <v>263</v>
      </c>
      <c r="J16301" s="208">
        <v>-10400</v>
      </c>
      <c r="K16301" s="79" t="str">
        <f>IFERROR(IFERROR(VLOOKUP(I16301,'DE-PARA'!B:D,3,0),VLOOKUP(I16301,'DE-PARA'!C:D,2,0)),"NÃO ENCONTRADO")</f>
        <v>Serviços</v>
      </c>
      <c r="L16301" s="56" t="str">
        <f>VLOOKUP(K16301,'Base -Receita-Despesa'!$B:$AS,1,FALSE)</f>
        <v>Serviços</v>
      </c>
    </row>
    <row r="16302" spans="1:12" x14ac:dyDescent="0.3">
      <c r="A16302" s="286" t="str">
        <f t="shared" si="508"/>
        <v>2020</v>
      </c>
      <c r="B16302" s="205" t="s">
        <v>679</v>
      </c>
      <c r="C16302" s="205" t="s">
        <v>680</v>
      </c>
      <c r="D16302" s="72" t="str">
        <f t="shared" si="509"/>
        <v>mar/2020</v>
      </c>
      <c r="E16302" s="206">
        <v>43906</v>
      </c>
      <c r="F16302" s="205">
        <v>11699</v>
      </c>
      <c r="G16302" s="205" t="s">
        <v>284</v>
      </c>
      <c r="H16302" s="207" t="s">
        <v>342</v>
      </c>
      <c r="I16302" s="207" t="s">
        <v>238</v>
      </c>
      <c r="J16302" s="208">
        <v>-18300</v>
      </c>
      <c r="K16302" s="79" t="str">
        <f>IFERROR(IFERROR(VLOOKUP(I16302,'DE-PARA'!B:D,3,0),VLOOKUP(I16302,'DE-PARA'!C:D,2,0)),"NÃO ENCONTRADO")</f>
        <v>Materiais</v>
      </c>
      <c r="L16302" s="56" t="str">
        <f>VLOOKUP(K16302,'Base -Receita-Despesa'!$B:$AS,1,FALSE)</f>
        <v>Materiais</v>
      </c>
    </row>
    <row r="16303" spans="1:12" x14ac:dyDescent="0.3">
      <c r="A16303" s="286" t="str">
        <f t="shared" si="508"/>
        <v>2020</v>
      </c>
      <c r="B16303" s="205" t="s">
        <v>679</v>
      </c>
      <c r="C16303" s="205" t="s">
        <v>680</v>
      </c>
      <c r="D16303" s="72" t="str">
        <f t="shared" si="509"/>
        <v>mar/2020</v>
      </c>
      <c r="E16303" s="206">
        <v>43906</v>
      </c>
      <c r="F16303" s="205">
        <v>17526</v>
      </c>
      <c r="G16303" s="205" t="s">
        <v>284</v>
      </c>
      <c r="H16303" s="207" t="s">
        <v>2732</v>
      </c>
      <c r="I16303" s="207" t="s">
        <v>242</v>
      </c>
      <c r="J16303" s="208">
        <v>-3444</v>
      </c>
      <c r="K16303" s="79" t="str">
        <f>IFERROR(IFERROR(VLOOKUP(I16303,'DE-PARA'!B:D,3,0),VLOOKUP(I16303,'DE-PARA'!C:D,2,0)),"NÃO ENCONTRADO")</f>
        <v>Materiais</v>
      </c>
      <c r="L16303" s="56" t="str">
        <f>VLOOKUP(K16303,'Base -Receita-Despesa'!$B:$AS,1,FALSE)</f>
        <v>Materiais</v>
      </c>
    </row>
    <row r="16304" spans="1:12" x14ac:dyDescent="0.3">
      <c r="A16304" s="286" t="str">
        <f t="shared" si="508"/>
        <v>2020</v>
      </c>
      <c r="B16304" s="205" t="s">
        <v>679</v>
      </c>
      <c r="C16304" s="205" t="s">
        <v>680</v>
      </c>
      <c r="D16304" s="72" t="str">
        <f t="shared" si="509"/>
        <v>mar/2020</v>
      </c>
      <c r="E16304" s="206">
        <v>43906</v>
      </c>
      <c r="F16304" s="205">
        <v>17525</v>
      </c>
      <c r="G16304" s="205" t="s">
        <v>284</v>
      </c>
      <c r="H16304" s="207" t="s">
        <v>2732</v>
      </c>
      <c r="I16304" s="207" t="s">
        <v>242</v>
      </c>
      <c r="J16304" s="208">
        <v>-3274</v>
      </c>
      <c r="K16304" s="79" t="str">
        <f>IFERROR(IFERROR(VLOOKUP(I16304,'DE-PARA'!B:D,3,0),VLOOKUP(I16304,'DE-PARA'!C:D,2,0)),"NÃO ENCONTRADO")</f>
        <v>Materiais</v>
      </c>
      <c r="L16304" s="56" t="str">
        <f>VLOOKUP(K16304,'Base -Receita-Despesa'!$B:$AS,1,FALSE)</f>
        <v>Materiais</v>
      </c>
    </row>
    <row r="16305" spans="1:12" x14ac:dyDescent="0.3">
      <c r="A16305" s="286" t="str">
        <f t="shared" si="508"/>
        <v>2020</v>
      </c>
      <c r="B16305" s="205" t="s">
        <v>679</v>
      </c>
      <c r="C16305" s="205" t="s">
        <v>680</v>
      </c>
      <c r="D16305" s="72" t="str">
        <f t="shared" si="509"/>
        <v>mar/2020</v>
      </c>
      <c r="E16305" s="206">
        <v>43906</v>
      </c>
      <c r="F16305" s="205">
        <v>11379</v>
      </c>
      <c r="G16305" s="205" t="s">
        <v>284</v>
      </c>
      <c r="H16305" s="207" t="s">
        <v>2012</v>
      </c>
      <c r="I16305" s="207" t="s">
        <v>238</v>
      </c>
      <c r="J16305" s="208">
        <v>-1969.2</v>
      </c>
      <c r="K16305" s="79" t="str">
        <f>IFERROR(IFERROR(VLOOKUP(I16305,'DE-PARA'!B:D,3,0),VLOOKUP(I16305,'DE-PARA'!C:D,2,0)),"NÃO ENCONTRADO")</f>
        <v>Materiais</v>
      </c>
      <c r="L16305" s="56" t="str">
        <f>VLOOKUP(K16305,'Base -Receita-Despesa'!$B:$AS,1,FALSE)</f>
        <v>Materiais</v>
      </c>
    </row>
    <row r="16306" spans="1:12" x14ac:dyDescent="0.3">
      <c r="A16306" s="286" t="str">
        <f t="shared" si="508"/>
        <v>2020</v>
      </c>
      <c r="B16306" s="205" t="s">
        <v>679</v>
      </c>
      <c r="C16306" s="205" t="s">
        <v>680</v>
      </c>
      <c r="D16306" s="72" t="str">
        <f t="shared" si="509"/>
        <v>mar/2020</v>
      </c>
      <c r="E16306" s="206">
        <v>43906</v>
      </c>
      <c r="F16306" s="205">
        <v>1274</v>
      </c>
      <c r="G16306" s="205" t="s">
        <v>284</v>
      </c>
      <c r="H16306" s="207" t="s">
        <v>2733</v>
      </c>
      <c r="I16306" s="207" t="s">
        <v>186</v>
      </c>
      <c r="J16306" s="208">
        <v>-11733.33</v>
      </c>
      <c r="K16306" s="79" t="str">
        <f>IFERROR(IFERROR(VLOOKUP(I16306,'DE-PARA'!B:D,3,0),VLOOKUP(I16306,'DE-PARA'!C:D,2,0)),"NÃO ENCONTRADO")</f>
        <v>Serviços</v>
      </c>
      <c r="L16306" s="56" t="str">
        <f>VLOOKUP(K16306,'Base -Receita-Despesa'!$B:$AS,1,FALSE)</f>
        <v>Serviços</v>
      </c>
    </row>
    <row r="16307" spans="1:12" x14ac:dyDescent="0.3">
      <c r="A16307" s="286" t="str">
        <f t="shared" si="508"/>
        <v>2020</v>
      </c>
      <c r="B16307" s="205" t="s">
        <v>679</v>
      </c>
      <c r="C16307" s="205" t="s">
        <v>680</v>
      </c>
      <c r="D16307" s="72" t="str">
        <f t="shared" si="509"/>
        <v>mar/2020</v>
      </c>
      <c r="E16307" s="206">
        <v>43906</v>
      </c>
      <c r="F16307" s="205">
        <v>101</v>
      </c>
      <c r="G16307" s="205" t="s">
        <v>284</v>
      </c>
      <c r="H16307" s="207" t="s">
        <v>324</v>
      </c>
      <c r="I16307" s="267" t="s">
        <v>134</v>
      </c>
      <c r="J16307" s="208">
        <v>-44892</v>
      </c>
      <c r="K16307" s="79" t="str">
        <f>IFERROR(IFERROR(VLOOKUP(I16307,'DE-PARA'!B:D,3,0),VLOOKUP(I16307,'DE-PARA'!C:D,2,0)),"NÃO ENCONTRADO")</f>
        <v>Serviços</v>
      </c>
      <c r="L16307" s="56" t="str">
        <f>VLOOKUP(K16307,'Base -Receita-Despesa'!$B:$AS,1,FALSE)</f>
        <v>Serviços</v>
      </c>
    </row>
    <row r="16308" spans="1:12" x14ac:dyDescent="0.3">
      <c r="A16308" s="286" t="str">
        <f t="shared" si="508"/>
        <v>2020</v>
      </c>
      <c r="B16308" s="205" t="s">
        <v>679</v>
      </c>
      <c r="C16308" s="205" t="s">
        <v>680</v>
      </c>
      <c r="D16308" s="72" t="str">
        <f t="shared" si="509"/>
        <v>mar/2020</v>
      </c>
      <c r="E16308" s="206">
        <v>43906</v>
      </c>
      <c r="F16308" s="205">
        <v>104</v>
      </c>
      <c r="G16308" s="205" t="s">
        <v>284</v>
      </c>
      <c r="H16308" s="207" t="s">
        <v>324</v>
      </c>
      <c r="I16308" s="267" t="s">
        <v>134</v>
      </c>
      <c r="J16308" s="208">
        <v>-44892</v>
      </c>
      <c r="K16308" s="79" t="str">
        <f>IFERROR(IFERROR(VLOOKUP(I16308,'DE-PARA'!B:D,3,0),VLOOKUP(I16308,'DE-PARA'!C:D,2,0)),"NÃO ENCONTRADO")</f>
        <v>Serviços</v>
      </c>
      <c r="L16308" s="56" t="str">
        <f>VLOOKUP(K16308,'Base -Receita-Despesa'!$B:$AS,1,FALSE)</f>
        <v>Serviços</v>
      </c>
    </row>
    <row r="16309" spans="1:12" x14ac:dyDescent="0.3">
      <c r="A16309" s="286" t="str">
        <f t="shared" si="508"/>
        <v>2020</v>
      </c>
      <c r="B16309" s="205" t="s">
        <v>679</v>
      </c>
      <c r="C16309" s="205" t="s">
        <v>680</v>
      </c>
      <c r="D16309" s="72" t="str">
        <f t="shared" si="509"/>
        <v>mar/2020</v>
      </c>
      <c r="E16309" s="206">
        <v>43906</v>
      </c>
      <c r="F16309" s="205">
        <v>21430</v>
      </c>
      <c r="G16309" s="205" t="s">
        <v>284</v>
      </c>
      <c r="H16309" s="207" t="s">
        <v>331</v>
      </c>
      <c r="I16309" s="207" t="s">
        <v>134</v>
      </c>
      <c r="J16309" s="208">
        <v>-11568.5</v>
      </c>
      <c r="K16309" s="79" t="str">
        <f>IFERROR(IFERROR(VLOOKUP(I16309,'DE-PARA'!B:D,3,0),VLOOKUP(I16309,'DE-PARA'!C:D,2,0)),"NÃO ENCONTRADO")</f>
        <v>Serviços</v>
      </c>
      <c r="L16309" s="56" t="str">
        <f>VLOOKUP(K16309,'Base -Receita-Despesa'!$B:$AS,1,FALSE)</f>
        <v>Serviços</v>
      </c>
    </row>
    <row r="16310" spans="1:12" x14ac:dyDescent="0.3">
      <c r="A16310" s="286" t="str">
        <f t="shared" si="508"/>
        <v>2020</v>
      </c>
      <c r="B16310" s="205" t="s">
        <v>679</v>
      </c>
      <c r="C16310" s="205" t="s">
        <v>680</v>
      </c>
      <c r="D16310" s="72" t="str">
        <f t="shared" si="509"/>
        <v>mar/2020</v>
      </c>
      <c r="E16310" s="206">
        <v>43906</v>
      </c>
      <c r="F16310" s="205">
        <v>21657</v>
      </c>
      <c r="G16310" s="205" t="s">
        <v>284</v>
      </c>
      <c r="H16310" s="207" t="s">
        <v>331</v>
      </c>
      <c r="I16310" s="207" t="s">
        <v>134</v>
      </c>
      <c r="J16310" s="208">
        <v>-11568.5</v>
      </c>
      <c r="K16310" s="79" t="str">
        <f>IFERROR(IFERROR(VLOOKUP(I16310,'DE-PARA'!B:D,3,0),VLOOKUP(I16310,'DE-PARA'!C:D,2,0)),"NÃO ENCONTRADO")</f>
        <v>Serviços</v>
      </c>
      <c r="L16310" s="56" t="str">
        <f>VLOOKUP(K16310,'Base -Receita-Despesa'!$B:$AS,1,FALSE)</f>
        <v>Serviços</v>
      </c>
    </row>
    <row r="16311" spans="1:12" x14ac:dyDescent="0.3">
      <c r="A16311" s="286" t="str">
        <f t="shared" ref="A16311:A16374" si="510">IF(K16311="NÃO ENCONTRADO",0,RIGHT(D16311,4))</f>
        <v>2020</v>
      </c>
      <c r="B16311" s="205" t="s">
        <v>679</v>
      </c>
      <c r="C16311" s="205" t="s">
        <v>680</v>
      </c>
      <c r="D16311" s="72" t="str">
        <f t="shared" si="509"/>
        <v>mar/2020</v>
      </c>
      <c r="E16311" s="206">
        <v>43906</v>
      </c>
      <c r="F16311" s="205">
        <v>8505</v>
      </c>
      <c r="G16311" s="205" t="s">
        <v>284</v>
      </c>
      <c r="H16311" s="207" t="s">
        <v>2356</v>
      </c>
      <c r="I16311" s="207" t="s">
        <v>237</v>
      </c>
      <c r="J16311" s="208">
        <v>-13424.38</v>
      </c>
      <c r="K16311" s="79" t="str">
        <f>IFERROR(IFERROR(VLOOKUP(I16311,'DE-PARA'!B:D,3,0),VLOOKUP(I16311,'DE-PARA'!C:D,2,0)),"NÃO ENCONTRADO")</f>
        <v>Materiais</v>
      </c>
      <c r="L16311" s="56" t="str">
        <f>VLOOKUP(K16311,'Base -Receita-Despesa'!$B:$AS,1,FALSE)</f>
        <v>Materiais</v>
      </c>
    </row>
    <row r="16312" spans="1:12" x14ac:dyDescent="0.3">
      <c r="A16312" s="286" t="str">
        <f t="shared" si="510"/>
        <v>2020</v>
      </c>
      <c r="B16312" s="205" t="s">
        <v>679</v>
      </c>
      <c r="C16312" s="205" t="s">
        <v>680</v>
      </c>
      <c r="D16312" s="72" t="str">
        <f t="shared" si="509"/>
        <v>mar/2020</v>
      </c>
      <c r="E16312" s="206">
        <v>43906</v>
      </c>
      <c r="F16312" s="205">
        <v>3391</v>
      </c>
      <c r="G16312" s="205" t="s">
        <v>284</v>
      </c>
      <c r="H16312" s="207" t="s">
        <v>2356</v>
      </c>
      <c r="I16312" s="207" t="s">
        <v>237</v>
      </c>
      <c r="J16312" s="208">
        <v>-19960.89</v>
      </c>
      <c r="K16312" s="79" t="str">
        <f>IFERROR(IFERROR(VLOOKUP(I16312,'DE-PARA'!B:D,3,0),VLOOKUP(I16312,'DE-PARA'!C:D,2,0)),"NÃO ENCONTRADO")</f>
        <v>Materiais</v>
      </c>
      <c r="L16312" s="56" t="str">
        <f>VLOOKUP(K16312,'Base -Receita-Despesa'!$B:$AS,1,FALSE)</f>
        <v>Materiais</v>
      </c>
    </row>
    <row r="16313" spans="1:12" x14ac:dyDescent="0.3">
      <c r="A16313" s="286" t="str">
        <f t="shared" si="510"/>
        <v>2020</v>
      </c>
      <c r="B16313" s="205" t="s">
        <v>679</v>
      </c>
      <c r="C16313" s="205" t="s">
        <v>680</v>
      </c>
      <c r="D16313" s="72" t="str">
        <f t="shared" si="509"/>
        <v>mar/2020</v>
      </c>
      <c r="E16313" s="206">
        <v>43906</v>
      </c>
      <c r="F16313" s="205">
        <v>6052</v>
      </c>
      <c r="G16313" s="205" t="s">
        <v>284</v>
      </c>
      <c r="H16313" s="207" t="s">
        <v>2356</v>
      </c>
      <c r="I16313" s="207" t="s">
        <v>237</v>
      </c>
      <c r="J16313" s="208">
        <v>-7883.19</v>
      </c>
      <c r="K16313" s="79" t="str">
        <f>IFERROR(IFERROR(VLOOKUP(I16313,'DE-PARA'!B:D,3,0),VLOOKUP(I16313,'DE-PARA'!C:D,2,0)),"NÃO ENCONTRADO")</f>
        <v>Materiais</v>
      </c>
      <c r="L16313" s="56" t="str">
        <f>VLOOKUP(K16313,'Base -Receita-Despesa'!$B:$AS,1,FALSE)</f>
        <v>Materiais</v>
      </c>
    </row>
    <row r="16314" spans="1:12" x14ac:dyDescent="0.3">
      <c r="A16314" s="286" t="str">
        <f t="shared" si="510"/>
        <v>2020</v>
      </c>
      <c r="B16314" s="205" t="s">
        <v>679</v>
      </c>
      <c r="C16314" s="205" t="s">
        <v>680</v>
      </c>
      <c r="D16314" s="72" t="str">
        <f t="shared" si="509"/>
        <v>mar/2020</v>
      </c>
      <c r="E16314" s="206">
        <v>43906</v>
      </c>
      <c r="F16314" s="205">
        <v>7748</v>
      </c>
      <c r="G16314" s="205" t="s">
        <v>284</v>
      </c>
      <c r="H16314" s="207" t="s">
        <v>2356</v>
      </c>
      <c r="I16314" s="207" t="s">
        <v>237</v>
      </c>
      <c r="J16314" s="208">
        <v>-15365.16</v>
      </c>
      <c r="K16314" s="79" t="str">
        <f>IFERROR(IFERROR(VLOOKUP(I16314,'DE-PARA'!B:D,3,0),VLOOKUP(I16314,'DE-PARA'!C:D,2,0)),"NÃO ENCONTRADO")</f>
        <v>Materiais</v>
      </c>
      <c r="L16314" s="56" t="str">
        <f>VLOOKUP(K16314,'Base -Receita-Despesa'!$B:$AS,1,FALSE)</f>
        <v>Materiais</v>
      </c>
    </row>
    <row r="16315" spans="1:12" x14ac:dyDescent="0.3">
      <c r="A16315" s="286" t="str">
        <f t="shared" si="510"/>
        <v>2020</v>
      </c>
      <c r="B16315" s="205" t="s">
        <v>679</v>
      </c>
      <c r="C16315" s="205" t="s">
        <v>680</v>
      </c>
      <c r="D16315" s="72" t="str">
        <f t="shared" si="509"/>
        <v>mar/2020</v>
      </c>
      <c r="E16315" s="206">
        <v>43906</v>
      </c>
      <c r="F16315" s="205">
        <v>8461</v>
      </c>
      <c r="G16315" s="205" t="s">
        <v>284</v>
      </c>
      <c r="H16315" s="207" t="s">
        <v>2356</v>
      </c>
      <c r="I16315" s="207" t="s">
        <v>237</v>
      </c>
      <c r="J16315" s="208">
        <v>-7875</v>
      </c>
      <c r="K16315" s="79" t="str">
        <f>IFERROR(IFERROR(VLOOKUP(I16315,'DE-PARA'!B:D,3,0),VLOOKUP(I16315,'DE-PARA'!C:D,2,0)),"NÃO ENCONTRADO")</f>
        <v>Materiais</v>
      </c>
      <c r="L16315" s="56" t="str">
        <f>VLOOKUP(K16315,'Base -Receita-Despesa'!$B:$AS,1,FALSE)</f>
        <v>Materiais</v>
      </c>
    </row>
    <row r="16316" spans="1:12" x14ac:dyDescent="0.3">
      <c r="A16316" s="286" t="str">
        <f t="shared" si="510"/>
        <v>2020</v>
      </c>
      <c r="B16316" s="205" t="s">
        <v>679</v>
      </c>
      <c r="C16316" s="205" t="s">
        <v>680</v>
      </c>
      <c r="D16316" s="72" t="str">
        <f t="shared" si="509"/>
        <v>mar/2020</v>
      </c>
      <c r="E16316" s="206">
        <v>43906</v>
      </c>
      <c r="F16316" s="205">
        <v>1164595</v>
      </c>
      <c r="G16316" s="205" t="s">
        <v>284</v>
      </c>
      <c r="H16316" s="207" t="s">
        <v>385</v>
      </c>
      <c r="I16316" s="207" t="s">
        <v>238</v>
      </c>
      <c r="J16316" s="208">
        <v>-8016.4</v>
      </c>
      <c r="K16316" s="79" t="str">
        <f>IFERROR(IFERROR(VLOOKUP(I16316,'DE-PARA'!B:D,3,0),VLOOKUP(I16316,'DE-PARA'!C:D,2,0)),"NÃO ENCONTRADO")</f>
        <v>Materiais</v>
      </c>
      <c r="L16316" s="56" t="str">
        <f>VLOOKUP(K16316,'Base -Receita-Despesa'!$B:$AS,1,FALSE)</f>
        <v>Materiais</v>
      </c>
    </row>
    <row r="16317" spans="1:12" x14ac:dyDescent="0.3">
      <c r="A16317" s="286" t="str">
        <f t="shared" si="510"/>
        <v>2020</v>
      </c>
      <c r="B16317" s="205" t="s">
        <v>679</v>
      </c>
      <c r="C16317" s="205" t="s">
        <v>680</v>
      </c>
      <c r="D16317" s="72" t="str">
        <f t="shared" si="509"/>
        <v>mar/2020</v>
      </c>
      <c r="E16317" s="206">
        <v>43906</v>
      </c>
      <c r="F16317" s="205">
        <v>1154183</v>
      </c>
      <c r="G16317" s="205" t="s">
        <v>284</v>
      </c>
      <c r="H16317" s="207" t="s">
        <v>385</v>
      </c>
      <c r="I16317" s="207" t="s">
        <v>238</v>
      </c>
      <c r="J16317" s="208">
        <v>-8045.23</v>
      </c>
      <c r="K16317" s="79" t="str">
        <f>IFERROR(IFERROR(VLOOKUP(I16317,'DE-PARA'!B:D,3,0),VLOOKUP(I16317,'DE-PARA'!C:D,2,0)),"NÃO ENCONTRADO")</f>
        <v>Materiais</v>
      </c>
      <c r="L16317" s="56" t="str">
        <f>VLOOKUP(K16317,'Base -Receita-Despesa'!$B:$AS,1,FALSE)</f>
        <v>Materiais</v>
      </c>
    </row>
    <row r="16318" spans="1:12" x14ac:dyDescent="0.3">
      <c r="A16318" s="286" t="str">
        <f t="shared" si="510"/>
        <v>2020</v>
      </c>
      <c r="B16318" s="205" t="s">
        <v>679</v>
      </c>
      <c r="C16318" s="205" t="s">
        <v>680</v>
      </c>
      <c r="D16318" s="72" t="str">
        <f t="shared" si="509"/>
        <v>mar/2020</v>
      </c>
      <c r="E16318" s="206">
        <v>43906</v>
      </c>
      <c r="F16318" s="205">
        <v>422</v>
      </c>
      <c r="G16318" s="205" t="s">
        <v>284</v>
      </c>
      <c r="H16318" s="207" t="s">
        <v>2521</v>
      </c>
      <c r="I16318" s="207" t="s">
        <v>137</v>
      </c>
      <c r="J16318" s="208">
        <v>-3289.63</v>
      </c>
      <c r="K16318" s="79" t="str">
        <f>IFERROR(IFERROR(VLOOKUP(I16318,'DE-PARA'!B:D,3,0),VLOOKUP(I16318,'DE-PARA'!C:D,2,0)),"NÃO ENCONTRADO")</f>
        <v>Materiais</v>
      </c>
      <c r="L16318" s="56" t="str">
        <f>VLOOKUP(K16318,'Base -Receita-Despesa'!$B:$AS,1,FALSE)</f>
        <v>Materiais</v>
      </c>
    </row>
    <row r="16319" spans="1:12" x14ac:dyDescent="0.3">
      <c r="A16319" s="286" t="str">
        <f t="shared" si="510"/>
        <v>2020</v>
      </c>
      <c r="B16319" s="205" t="s">
        <v>679</v>
      </c>
      <c r="C16319" s="205" t="s">
        <v>680</v>
      </c>
      <c r="D16319" s="72" t="str">
        <f t="shared" si="509"/>
        <v>mar/2020</v>
      </c>
      <c r="E16319" s="206">
        <v>43906</v>
      </c>
      <c r="F16319" s="205">
        <v>408</v>
      </c>
      <c r="G16319" s="205" t="s">
        <v>284</v>
      </c>
      <c r="H16319" s="207" t="s">
        <v>2521</v>
      </c>
      <c r="I16319" s="207" t="s">
        <v>137</v>
      </c>
      <c r="J16319" s="208">
        <v>-4963.82</v>
      </c>
      <c r="K16319" s="79" t="str">
        <f>IFERROR(IFERROR(VLOOKUP(I16319,'DE-PARA'!B:D,3,0),VLOOKUP(I16319,'DE-PARA'!C:D,2,0)),"NÃO ENCONTRADO")</f>
        <v>Materiais</v>
      </c>
      <c r="L16319" s="56" t="str">
        <f>VLOOKUP(K16319,'Base -Receita-Despesa'!$B:$AS,1,FALSE)</f>
        <v>Materiais</v>
      </c>
    </row>
    <row r="16320" spans="1:12" x14ac:dyDescent="0.3">
      <c r="A16320" s="286" t="str">
        <f t="shared" si="510"/>
        <v>2020</v>
      </c>
      <c r="B16320" s="205" t="s">
        <v>679</v>
      </c>
      <c r="C16320" s="205" t="s">
        <v>680</v>
      </c>
      <c r="D16320" s="72" t="str">
        <f t="shared" si="509"/>
        <v>mar/2020</v>
      </c>
      <c r="E16320" s="206">
        <v>43906</v>
      </c>
      <c r="F16320" s="205">
        <v>43</v>
      </c>
      <c r="G16320" s="205" t="s">
        <v>284</v>
      </c>
      <c r="H16320" s="207" t="s">
        <v>1989</v>
      </c>
      <c r="I16320" s="207" t="s">
        <v>137</v>
      </c>
      <c r="J16320" s="208">
        <v>-1110</v>
      </c>
      <c r="K16320" s="79" t="str">
        <f>IFERROR(IFERROR(VLOOKUP(I16320,'DE-PARA'!B:D,3,0),VLOOKUP(I16320,'DE-PARA'!C:D,2,0)),"NÃO ENCONTRADO")</f>
        <v>Materiais</v>
      </c>
      <c r="L16320" s="56" t="str">
        <f>VLOOKUP(K16320,'Base -Receita-Despesa'!$B:$AS,1,FALSE)</f>
        <v>Materiais</v>
      </c>
    </row>
    <row r="16321" spans="1:12" x14ac:dyDescent="0.3">
      <c r="A16321" s="286" t="str">
        <f t="shared" si="510"/>
        <v>2020</v>
      </c>
      <c r="B16321" s="205" t="s">
        <v>679</v>
      </c>
      <c r="C16321" s="205" t="s">
        <v>680</v>
      </c>
      <c r="D16321" s="72" t="str">
        <f t="shared" si="509"/>
        <v>mar/2020</v>
      </c>
      <c r="E16321" s="206">
        <v>43906</v>
      </c>
      <c r="F16321" s="205">
        <v>6</v>
      </c>
      <c r="G16321" s="205" t="s">
        <v>284</v>
      </c>
      <c r="H16321" s="207" t="s">
        <v>1989</v>
      </c>
      <c r="I16321" s="207" t="s">
        <v>137</v>
      </c>
      <c r="J16321" s="208">
        <v>-11769.89</v>
      </c>
      <c r="K16321" s="79" t="str">
        <f>IFERROR(IFERROR(VLOOKUP(I16321,'DE-PARA'!B:D,3,0),VLOOKUP(I16321,'DE-PARA'!C:D,2,0)),"NÃO ENCONTRADO")</f>
        <v>Materiais</v>
      </c>
      <c r="L16321" s="56" t="str">
        <f>VLOOKUP(K16321,'Base -Receita-Despesa'!$B:$AS,1,FALSE)</f>
        <v>Materiais</v>
      </c>
    </row>
    <row r="16322" spans="1:12" x14ac:dyDescent="0.3">
      <c r="A16322" s="286" t="str">
        <f t="shared" si="510"/>
        <v>2020</v>
      </c>
      <c r="B16322" s="205" t="s">
        <v>679</v>
      </c>
      <c r="C16322" s="205" t="s">
        <v>680</v>
      </c>
      <c r="D16322" s="72" t="str">
        <f t="shared" si="509"/>
        <v>mar/2020</v>
      </c>
      <c r="E16322" s="206">
        <v>43906</v>
      </c>
      <c r="F16322" s="205">
        <v>44</v>
      </c>
      <c r="G16322" s="205" t="s">
        <v>284</v>
      </c>
      <c r="H16322" s="207" t="s">
        <v>1989</v>
      </c>
      <c r="I16322" s="207" t="s">
        <v>137</v>
      </c>
      <c r="J16322" s="208">
        <v>-8957.85</v>
      </c>
      <c r="K16322" s="79" t="str">
        <f>IFERROR(IFERROR(VLOOKUP(I16322,'DE-PARA'!B:D,3,0),VLOOKUP(I16322,'DE-PARA'!C:D,2,0)),"NÃO ENCONTRADO")</f>
        <v>Materiais</v>
      </c>
      <c r="L16322" s="56" t="str">
        <f>VLOOKUP(K16322,'Base -Receita-Despesa'!$B:$AS,1,FALSE)</f>
        <v>Materiais</v>
      </c>
    </row>
    <row r="16323" spans="1:12" x14ac:dyDescent="0.3">
      <c r="A16323" s="286" t="str">
        <f t="shared" si="510"/>
        <v>2020</v>
      </c>
      <c r="B16323" s="205" t="s">
        <v>679</v>
      </c>
      <c r="C16323" s="205" t="s">
        <v>680</v>
      </c>
      <c r="D16323" s="72" t="str">
        <f t="shared" si="509"/>
        <v>mar/2020</v>
      </c>
      <c r="E16323" s="206">
        <v>43906</v>
      </c>
      <c r="F16323" s="205">
        <v>45</v>
      </c>
      <c r="G16323" s="205" t="s">
        <v>284</v>
      </c>
      <c r="H16323" s="207" t="s">
        <v>1989</v>
      </c>
      <c r="I16323" s="207" t="s">
        <v>137</v>
      </c>
      <c r="J16323" s="207">
        <v>-992.16</v>
      </c>
      <c r="K16323" s="79" t="str">
        <f>IFERROR(IFERROR(VLOOKUP(I16323,'DE-PARA'!B:D,3,0),VLOOKUP(I16323,'DE-PARA'!C:D,2,0)),"NÃO ENCONTRADO")</f>
        <v>Materiais</v>
      </c>
      <c r="L16323" s="56" t="str">
        <f>VLOOKUP(K16323,'Base -Receita-Despesa'!$B:$AS,1,FALSE)</f>
        <v>Materiais</v>
      </c>
    </row>
    <row r="16324" spans="1:12" x14ac:dyDescent="0.3">
      <c r="A16324" s="286" t="str">
        <f t="shared" si="510"/>
        <v>2020</v>
      </c>
      <c r="B16324" s="205" t="s">
        <v>679</v>
      </c>
      <c r="C16324" s="205" t="s">
        <v>680</v>
      </c>
      <c r="D16324" s="72" t="str">
        <f t="shared" ref="D16324:D16387" si="511">TEXT(E16324,"mmm/aaaa")</f>
        <v>mar/2020</v>
      </c>
      <c r="E16324" s="206">
        <v>43906</v>
      </c>
      <c r="F16324" s="205">
        <v>46</v>
      </c>
      <c r="G16324" s="205" t="s">
        <v>284</v>
      </c>
      <c r="H16324" s="207" t="s">
        <v>1989</v>
      </c>
      <c r="I16324" s="207" t="s">
        <v>137</v>
      </c>
      <c r="J16324" s="208">
        <v>-8310.77</v>
      </c>
      <c r="K16324" s="79" t="str">
        <f>IFERROR(IFERROR(VLOOKUP(I16324,'DE-PARA'!B:D,3,0),VLOOKUP(I16324,'DE-PARA'!C:D,2,0)),"NÃO ENCONTRADO")</f>
        <v>Materiais</v>
      </c>
      <c r="L16324" s="56" t="str">
        <f>VLOOKUP(K16324,'Base -Receita-Despesa'!$B:$AS,1,FALSE)</f>
        <v>Materiais</v>
      </c>
    </row>
    <row r="16325" spans="1:12" x14ac:dyDescent="0.3">
      <c r="A16325" s="286" t="str">
        <f t="shared" si="510"/>
        <v>2020</v>
      </c>
      <c r="B16325" s="205" t="s">
        <v>679</v>
      </c>
      <c r="C16325" s="205" t="s">
        <v>680</v>
      </c>
      <c r="D16325" s="72" t="str">
        <f t="shared" si="511"/>
        <v>mar/2020</v>
      </c>
      <c r="E16325" s="206">
        <v>43906</v>
      </c>
      <c r="F16325" s="205" t="s">
        <v>209</v>
      </c>
      <c r="G16325" s="205" t="s">
        <v>284</v>
      </c>
      <c r="H16325" s="207" t="s">
        <v>295</v>
      </c>
      <c r="I16325" s="207" t="s">
        <v>130</v>
      </c>
      <c r="J16325" s="207">
        <v>-9.5</v>
      </c>
      <c r="K16325" s="79" t="str">
        <f>IFERROR(IFERROR(VLOOKUP(I16325,'DE-PARA'!B:D,3,0),VLOOKUP(I16325,'DE-PARA'!C:D,2,0)),"NÃO ENCONTRADO")</f>
        <v>Outras Saídas</v>
      </c>
      <c r="L16325" s="56" t="str">
        <f>VLOOKUP(K16325,'Base -Receita-Despesa'!$B:$AS,1,FALSE)</f>
        <v>Outras Saídas</v>
      </c>
    </row>
    <row r="16326" spans="1:12" x14ac:dyDescent="0.3">
      <c r="A16326" s="286" t="str">
        <f t="shared" si="510"/>
        <v>2020</v>
      </c>
      <c r="B16326" s="205" t="s">
        <v>679</v>
      </c>
      <c r="C16326" s="205" t="s">
        <v>680</v>
      </c>
      <c r="D16326" s="72" t="str">
        <f t="shared" si="511"/>
        <v>mar/2020</v>
      </c>
      <c r="E16326" s="206">
        <v>43906</v>
      </c>
      <c r="F16326" s="205" t="s">
        <v>209</v>
      </c>
      <c r="G16326" s="205" t="s">
        <v>284</v>
      </c>
      <c r="H16326" s="207" t="s">
        <v>295</v>
      </c>
      <c r="I16326" s="207" t="s">
        <v>130</v>
      </c>
      <c r="J16326" s="207">
        <v>-9.5</v>
      </c>
      <c r="K16326" s="79" t="str">
        <f>IFERROR(IFERROR(VLOOKUP(I16326,'DE-PARA'!B:D,3,0),VLOOKUP(I16326,'DE-PARA'!C:D,2,0)),"NÃO ENCONTRADO")</f>
        <v>Outras Saídas</v>
      </c>
      <c r="L16326" s="56" t="str">
        <f>VLOOKUP(K16326,'Base -Receita-Despesa'!$B:$AS,1,FALSE)</f>
        <v>Outras Saídas</v>
      </c>
    </row>
    <row r="16327" spans="1:12" x14ac:dyDescent="0.3">
      <c r="A16327" s="286" t="str">
        <f t="shared" si="510"/>
        <v>2020</v>
      </c>
      <c r="B16327" s="205" t="s">
        <v>679</v>
      </c>
      <c r="C16327" s="205" t="s">
        <v>680</v>
      </c>
      <c r="D16327" s="72" t="str">
        <f t="shared" si="511"/>
        <v>mar/2020</v>
      </c>
      <c r="E16327" s="206">
        <v>43906</v>
      </c>
      <c r="F16327" s="205" t="s">
        <v>209</v>
      </c>
      <c r="G16327" s="205" t="s">
        <v>284</v>
      </c>
      <c r="H16327" s="207" t="s">
        <v>295</v>
      </c>
      <c r="I16327" s="207" t="s">
        <v>130</v>
      </c>
      <c r="J16327" s="207">
        <v>-9.5</v>
      </c>
      <c r="K16327" s="79" t="str">
        <f>IFERROR(IFERROR(VLOOKUP(I16327,'DE-PARA'!B:D,3,0),VLOOKUP(I16327,'DE-PARA'!C:D,2,0)),"NÃO ENCONTRADO")</f>
        <v>Outras Saídas</v>
      </c>
      <c r="L16327" s="56" t="str">
        <f>VLOOKUP(K16327,'Base -Receita-Despesa'!$B:$AS,1,FALSE)</f>
        <v>Outras Saídas</v>
      </c>
    </row>
    <row r="16328" spans="1:12" x14ac:dyDescent="0.3">
      <c r="A16328" s="286" t="str">
        <f t="shared" si="510"/>
        <v>2020</v>
      </c>
      <c r="B16328" s="205" t="s">
        <v>679</v>
      </c>
      <c r="C16328" s="205" t="s">
        <v>680</v>
      </c>
      <c r="D16328" s="72" t="str">
        <f t="shared" si="511"/>
        <v>mar/2020</v>
      </c>
      <c r="E16328" s="206">
        <v>43906</v>
      </c>
      <c r="F16328" s="205" t="s">
        <v>209</v>
      </c>
      <c r="G16328" s="205" t="s">
        <v>284</v>
      </c>
      <c r="H16328" s="207" t="s">
        <v>295</v>
      </c>
      <c r="I16328" s="207" t="s">
        <v>130</v>
      </c>
      <c r="J16328" s="207">
        <v>-9.5</v>
      </c>
      <c r="K16328" s="79" t="str">
        <f>IFERROR(IFERROR(VLOOKUP(I16328,'DE-PARA'!B:D,3,0),VLOOKUP(I16328,'DE-PARA'!C:D,2,0)),"NÃO ENCONTRADO")</f>
        <v>Outras Saídas</v>
      </c>
      <c r="L16328" s="56" t="str">
        <f>VLOOKUP(K16328,'Base -Receita-Despesa'!$B:$AS,1,FALSE)</f>
        <v>Outras Saídas</v>
      </c>
    </row>
    <row r="16329" spans="1:12" x14ac:dyDescent="0.3">
      <c r="A16329" s="286" t="str">
        <f t="shared" si="510"/>
        <v>2020</v>
      </c>
      <c r="B16329" s="205" t="s">
        <v>679</v>
      </c>
      <c r="C16329" s="205" t="s">
        <v>680</v>
      </c>
      <c r="D16329" s="72" t="str">
        <f t="shared" si="511"/>
        <v>mar/2020</v>
      </c>
      <c r="E16329" s="206">
        <v>43906</v>
      </c>
      <c r="F16329" s="205" t="s">
        <v>209</v>
      </c>
      <c r="G16329" s="205" t="s">
        <v>284</v>
      </c>
      <c r="H16329" s="207" t="s">
        <v>295</v>
      </c>
      <c r="I16329" s="207" t="s">
        <v>130</v>
      </c>
      <c r="J16329" s="207">
        <v>-9.5</v>
      </c>
      <c r="K16329" s="79" t="str">
        <f>IFERROR(IFERROR(VLOOKUP(I16329,'DE-PARA'!B:D,3,0),VLOOKUP(I16329,'DE-PARA'!C:D,2,0)),"NÃO ENCONTRADO")</f>
        <v>Outras Saídas</v>
      </c>
      <c r="L16329" s="56" t="str">
        <f>VLOOKUP(K16329,'Base -Receita-Despesa'!$B:$AS,1,FALSE)</f>
        <v>Outras Saídas</v>
      </c>
    </row>
    <row r="16330" spans="1:12" x14ac:dyDescent="0.3">
      <c r="A16330" s="286" t="str">
        <f t="shared" si="510"/>
        <v>2020</v>
      </c>
      <c r="B16330" s="205" t="s">
        <v>679</v>
      </c>
      <c r="C16330" s="205" t="s">
        <v>680</v>
      </c>
      <c r="D16330" s="72" t="str">
        <f t="shared" si="511"/>
        <v>mar/2020</v>
      </c>
      <c r="E16330" s="206">
        <v>43906</v>
      </c>
      <c r="F16330" s="205" t="s">
        <v>209</v>
      </c>
      <c r="G16330" s="205" t="s">
        <v>284</v>
      </c>
      <c r="H16330" s="207" t="s">
        <v>295</v>
      </c>
      <c r="I16330" s="207" t="s">
        <v>130</v>
      </c>
      <c r="J16330" s="207">
        <v>-9.5</v>
      </c>
      <c r="K16330" s="79" t="str">
        <f>IFERROR(IFERROR(VLOOKUP(I16330,'DE-PARA'!B:D,3,0),VLOOKUP(I16330,'DE-PARA'!C:D,2,0)),"NÃO ENCONTRADO")</f>
        <v>Outras Saídas</v>
      </c>
      <c r="L16330" s="56" t="str">
        <f>VLOOKUP(K16330,'Base -Receita-Despesa'!$B:$AS,1,FALSE)</f>
        <v>Outras Saídas</v>
      </c>
    </row>
    <row r="16331" spans="1:12" x14ac:dyDescent="0.3">
      <c r="A16331" s="286" t="str">
        <f t="shared" si="510"/>
        <v>2020</v>
      </c>
      <c r="B16331" s="205" t="s">
        <v>679</v>
      </c>
      <c r="C16331" s="205" t="s">
        <v>680</v>
      </c>
      <c r="D16331" s="72" t="str">
        <f t="shared" si="511"/>
        <v>mar/2020</v>
      </c>
      <c r="E16331" s="206">
        <v>43906</v>
      </c>
      <c r="F16331" s="205" t="s">
        <v>209</v>
      </c>
      <c r="G16331" s="205" t="s">
        <v>284</v>
      </c>
      <c r="H16331" s="207" t="s">
        <v>295</v>
      </c>
      <c r="I16331" s="207" t="s">
        <v>130</v>
      </c>
      <c r="J16331" s="207">
        <v>-9.5</v>
      </c>
      <c r="K16331" s="79" t="str">
        <f>IFERROR(IFERROR(VLOOKUP(I16331,'DE-PARA'!B:D,3,0),VLOOKUP(I16331,'DE-PARA'!C:D,2,0)),"NÃO ENCONTRADO")</f>
        <v>Outras Saídas</v>
      </c>
      <c r="L16331" s="56" t="str">
        <f>VLOOKUP(K16331,'Base -Receita-Despesa'!$B:$AS,1,FALSE)</f>
        <v>Outras Saídas</v>
      </c>
    </row>
    <row r="16332" spans="1:12" x14ac:dyDescent="0.3">
      <c r="A16332" s="286" t="str">
        <f t="shared" si="510"/>
        <v>2020</v>
      </c>
      <c r="B16332" s="205" t="s">
        <v>679</v>
      </c>
      <c r="C16332" s="205" t="s">
        <v>680</v>
      </c>
      <c r="D16332" s="72" t="str">
        <f t="shared" si="511"/>
        <v>mar/2020</v>
      </c>
      <c r="E16332" s="206">
        <v>43906</v>
      </c>
      <c r="F16332" s="205" t="s">
        <v>209</v>
      </c>
      <c r="G16332" s="205" t="s">
        <v>284</v>
      </c>
      <c r="H16332" s="207" t="s">
        <v>295</v>
      </c>
      <c r="I16332" s="207" t="s">
        <v>130</v>
      </c>
      <c r="J16332" s="207">
        <v>-9.5</v>
      </c>
      <c r="K16332" s="79" t="str">
        <f>IFERROR(IFERROR(VLOOKUP(I16332,'DE-PARA'!B:D,3,0),VLOOKUP(I16332,'DE-PARA'!C:D,2,0)),"NÃO ENCONTRADO")</f>
        <v>Outras Saídas</v>
      </c>
      <c r="L16332" s="56" t="str">
        <f>VLOOKUP(K16332,'Base -Receita-Despesa'!$B:$AS,1,FALSE)</f>
        <v>Outras Saídas</v>
      </c>
    </row>
    <row r="16333" spans="1:12" x14ac:dyDescent="0.3">
      <c r="A16333" s="286" t="str">
        <f t="shared" si="510"/>
        <v>2020</v>
      </c>
      <c r="B16333" s="205" t="s">
        <v>679</v>
      </c>
      <c r="C16333" s="205" t="s">
        <v>680</v>
      </c>
      <c r="D16333" s="72" t="str">
        <f t="shared" si="511"/>
        <v>mar/2020</v>
      </c>
      <c r="E16333" s="206">
        <v>43906</v>
      </c>
      <c r="F16333" s="205" t="s">
        <v>209</v>
      </c>
      <c r="G16333" s="205" t="s">
        <v>284</v>
      </c>
      <c r="H16333" s="207" t="s">
        <v>295</v>
      </c>
      <c r="I16333" s="207" t="s">
        <v>130</v>
      </c>
      <c r="J16333" s="207">
        <v>-9.5</v>
      </c>
      <c r="K16333" s="79" t="str">
        <f>IFERROR(IFERROR(VLOOKUP(I16333,'DE-PARA'!B:D,3,0),VLOOKUP(I16333,'DE-PARA'!C:D,2,0)),"NÃO ENCONTRADO")</f>
        <v>Outras Saídas</v>
      </c>
      <c r="L16333" s="56" t="str">
        <f>VLOOKUP(K16333,'Base -Receita-Despesa'!$B:$AS,1,FALSE)</f>
        <v>Outras Saídas</v>
      </c>
    </row>
    <row r="16334" spans="1:12" x14ac:dyDescent="0.3">
      <c r="A16334" s="286" t="str">
        <f t="shared" si="510"/>
        <v>2020</v>
      </c>
      <c r="B16334" s="205" t="s">
        <v>679</v>
      </c>
      <c r="C16334" s="205" t="s">
        <v>680</v>
      </c>
      <c r="D16334" s="72" t="str">
        <f t="shared" si="511"/>
        <v>mar/2020</v>
      </c>
      <c r="E16334" s="206">
        <v>43906</v>
      </c>
      <c r="F16334" s="205" t="s">
        <v>209</v>
      </c>
      <c r="G16334" s="205" t="s">
        <v>284</v>
      </c>
      <c r="H16334" s="207" t="s">
        <v>318</v>
      </c>
      <c r="I16334" s="207" t="s">
        <v>130</v>
      </c>
      <c r="J16334" s="207">
        <v>-74.25</v>
      </c>
      <c r="K16334" s="79" t="str">
        <f>IFERROR(IFERROR(VLOOKUP(I16334,'DE-PARA'!B:D,3,0),VLOOKUP(I16334,'DE-PARA'!C:D,2,0)),"NÃO ENCONTRADO")</f>
        <v>Outras Saídas</v>
      </c>
      <c r="L16334" s="56" t="str">
        <f>VLOOKUP(K16334,'Base -Receita-Despesa'!$B:$AS,1,FALSE)</f>
        <v>Outras Saídas</v>
      </c>
    </row>
    <row r="16335" spans="1:12" x14ac:dyDescent="0.3">
      <c r="A16335" s="286" t="str">
        <f t="shared" si="510"/>
        <v>2020</v>
      </c>
      <c r="B16335" s="205" t="s">
        <v>679</v>
      </c>
      <c r="C16335" s="205" t="s">
        <v>680</v>
      </c>
      <c r="D16335" s="72" t="str">
        <f t="shared" si="511"/>
        <v>mar/2020</v>
      </c>
      <c r="E16335" s="206">
        <v>43906</v>
      </c>
      <c r="F16335" s="205" t="s">
        <v>513</v>
      </c>
      <c r="G16335" s="205" t="s">
        <v>284</v>
      </c>
      <c r="H16335" s="207" t="s">
        <v>203</v>
      </c>
      <c r="I16335" s="207" t="s">
        <v>289</v>
      </c>
      <c r="J16335" s="208">
        <v>697456.77</v>
      </c>
      <c r="K16335" s="79" t="str">
        <f>IFERROR(IFERROR(VLOOKUP(I16335,'DE-PARA'!B:D,3,0),VLOOKUP(I16335,'DE-PARA'!C:D,2,0)),"NÃO ENCONTRADO")</f>
        <v>Entrada Conta Aplicação (+)</v>
      </c>
      <c r="L16335" s="56" t="str">
        <f>VLOOKUP(K16335,'Base -Receita-Despesa'!$B:$AS,1,FALSE)</f>
        <v>ENTRADA CONTA APLICAÇÃO (+)</v>
      </c>
    </row>
    <row r="16336" spans="1:12" x14ac:dyDescent="0.3">
      <c r="A16336" s="286" t="str">
        <f t="shared" si="510"/>
        <v>2020</v>
      </c>
      <c r="B16336" s="205" t="s">
        <v>679</v>
      </c>
      <c r="C16336" s="205" t="s">
        <v>680</v>
      </c>
      <c r="D16336" s="72" t="str">
        <f t="shared" si="511"/>
        <v>mar/2020</v>
      </c>
      <c r="E16336" s="206">
        <v>43907</v>
      </c>
      <c r="F16336" s="205">
        <v>29</v>
      </c>
      <c r="G16336" s="205" t="s">
        <v>284</v>
      </c>
      <c r="H16336" s="207" t="s">
        <v>2734</v>
      </c>
      <c r="I16336" s="207" t="s">
        <v>147</v>
      </c>
      <c r="J16336" s="208">
        <v>1950</v>
      </c>
      <c r="K16336" s="79" t="str">
        <f>IFERROR(IFERROR(VLOOKUP(I16336,'DE-PARA'!B:D,3,0),VLOOKUP(I16336,'DE-PARA'!C:D,2,0)),"NÃO ENCONTRADO")</f>
        <v>Serviços</v>
      </c>
      <c r="L16336" s="56" t="str">
        <f>VLOOKUP(K16336,'Base -Receita-Despesa'!$B:$AS,1,FALSE)</f>
        <v>Serviços</v>
      </c>
    </row>
    <row r="16337" spans="1:12" x14ac:dyDescent="0.3">
      <c r="A16337" s="286" t="str">
        <f t="shared" si="510"/>
        <v>2020</v>
      </c>
      <c r="B16337" s="205" t="s">
        <v>679</v>
      </c>
      <c r="C16337" s="205" t="s">
        <v>680</v>
      </c>
      <c r="D16337" s="72" t="str">
        <f t="shared" si="511"/>
        <v>mar/2020</v>
      </c>
      <c r="E16337" s="206">
        <v>43907</v>
      </c>
      <c r="F16337" s="205">
        <v>28</v>
      </c>
      <c r="G16337" s="205" t="s">
        <v>284</v>
      </c>
      <c r="H16337" s="207" t="s">
        <v>2734</v>
      </c>
      <c r="I16337" s="207" t="s">
        <v>118</v>
      </c>
      <c r="J16337" s="208">
        <v>6500</v>
      </c>
      <c r="K16337" s="79" t="str">
        <f>IFERROR(IFERROR(VLOOKUP(I16337,'DE-PARA'!B:D,3,0),VLOOKUP(I16337,'DE-PARA'!C:D,2,0)),"NÃO ENCONTRADO")</f>
        <v>Serviços</v>
      </c>
      <c r="L16337" s="56" t="str">
        <f>VLOOKUP(K16337,'Base -Receita-Despesa'!$B:$AS,1,FALSE)</f>
        <v>Serviços</v>
      </c>
    </row>
    <row r="16338" spans="1:12" x14ac:dyDescent="0.3">
      <c r="A16338" s="286" t="str">
        <f t="shared" si="510"/>
        <v>2020</v>
      </c>
      <c r="B16338" s="205" t="s">
        <v>679</v>
      </c>
      <c r="C16338" s="205" t="s">
        <v>680</v>
      </c>
      <c r="D16338" s="72" t="str">
        <f t="shared" si="511"/>
        <v>mar/2020</v>
      </c>
      <c r="E16338" s="206">
        <v>43907</v>
      </c>
      <c r="F16338" s="205">
        <v>4342</v>
      </c>
      <c r="G16338" s="205" t="s">
        <v>284</v>
      </c>
      <c r="H16338" s="207" t="s">
        <v>2735</v>
      </c>
      <c r="I16338" s="207" t="s">
        <v>249</v>
      </c>
      <c r="J16338" s="207">
        <v>-589.91999999999996</v>
      </c>
      <c r="K16338" s="79" t="str">
        <f>IFERROR(IFERROR(VLOOKUP(I16338,'DE-PARA'!B:D,3,0),VLOOKUP(I16338,'DE-PARA'!C:D,2,0)),"NÃO ENCONTRADO")</f>
        <v>Materiais</v>
      </c>
      <c r="L16338" s="56" t="str">
        <f>VLOOKUP(K16338,'Base -Receita-Despesa'!$B:$AS,1,FALSE)</f>
        <v>Materiais</v>
      </c>
    </row>
    <row r="16339" spans="1:12" x14ac:dyDescent="0.3">
      <c r="A16339" s="286" t="str">
        <f t="shared" si="510"/>
        <v>2020</v>
      </c>
      <c r="B16339" s="205" t="s">
        <v>679</v>
      </c>
      <c r="C16339" s="205" t="s">
        <v>680</v>
      </c>
      <c r="D16339" s="72" t="str">
        <f t="shared" si="511"/>
        <v>mar/2020</v>
      </c>
      <c r="E16339" s="206">
        <v>43907</v>
      </c>
      <c r="F16339" s="205">
        <v>100586</v>
      </c>
      <c r="G16339" s="205" t="s">
        <v>284</v>
      </c>
      <c r="H16339" s="207" t="s">
        <v>1931</v>
      </c>
      <c r="I16339" s="207" t="s">
        <v>238</v>
      </c>
      <c r="J16339" s="208">
        <v>-1395</v>
      </c>
      <c r="K16339" s="79" t="str">
        <f>IFERROR(IFERROR(VLOOKUP(I16339,'DE-PARA'!B:D,3,0),VLOOKUP(I16339,'DE-PARA'!C:D,2,0)),"NÃO ENCONTRADO")</f>
        <v>Materiais</v>
      </c>
      <c r="L16339" s="56" t="str">
        <f>VLOOKUP(K16339,'Base -Receita-Despesa'!$B:$AS,1,FALSE)</f>
        <v>Materiais</v>
      </c>
    </row>
    <row r="16340" spans="1:12" x14ac:dyDescent="0.3">
      <c r="A16340" s="286" t="str">
        <f t="shared" si="510"/>
        <v>2020</v>
      </c>
      <c r="B16340" s="205" t="s">
        <v>679</v>
      </c>
      <c r="C16340" s="205" t="s">
        <v>680</v>
      </c>
      <c r="D16340" s="72" t="str">
        <f t="shared" si="511"/>
        <v>mar/2020</v>
      </c>
      <c r="E16340" s="206">
        <v>43907</v>
      </c>
      <c r="F16340" s="205" t="s">
        <v>152</v>
      </c>
      <c r="G16340" s="205" t="s">
        <v>284</v>
      </c>
      <c r="H16340" s="207" t="s">
        <v>2736</v>
      </c>
      <c r="I16340" s="207" t="s">
        <v>154</v>
      </c>
      <c r="J16340" s="208">
        <v>-207083.07</v>
      </c>
      <c r="K16340" s="79" t="str">
        <f>IFERROR(IFERROR(VLOOKUP(I16340,'DE-PARA'!B:D,3,0),VLOOKUP(I16340,'DE-PARA'!C:D,2,0)),"NÃO ENCONTRADO")</f>
        <v>Encargos sobre Folha de Pagamento</v>
      </c>
      <c r="L16340" s="56" t="str">
        <f>VLOOKUP(K16340,'Base -Receita-Despesa'!$B:$AS,1,FALSE)</f>
        <v>Encargos sobre Folha de Pagamento</v>
      </c>
    </row>
    <row r="16341" spans="1:12" x14ac:dyDescent="0.3">
      <c r="A16341" s="286" t="str">
        <f t="shared" si="510"/>
        <v>2020</v>
      </c>
      <c r="B16341" s="205" t="s">
        <v>679</v>
      </c>
      <c r="C16341" s="205" t="s">
        <v>680</v>
      </c>
      <c r="D16341" s="72" t="str">
        <f t="shared" si="511"/>
        <v>mar/2020</v>
      </c>
      <c r="E16341" s="206">
        <v>43907</v>
      </c>
      <c r="F16341" s="205" t="s">
        <v>152</v>
      </c>
      <c r="G16341" s="205" t="s">
        <v>284</v>
      </c>
      <c r="H16341" s="207" t="s">
        <v>2736</v>
      </c>
      <c r="I16341" s="207" t="s">
        <v>189</v>
      </c>
      <c r="J16341" s="208">
        <v>-52674.23</v>
      </c>
      <c r="K16341" s="79" t="str">
        <f>IFERROR(IFERROR(VLOOKUP(I16341,'DE-PARA'!B:D,3,0),VLOOKUP(I16341,'DE-PARA'!C:D,2,0)),"NÃO ENCONTRADO")</f>
        <v>Outras Saídas</v>
      </c>
      <c r="L16341" s="56" t="str">
        <f>VLOOKUP(K16341,'Base -Receita-Despesa'!$B:$AS,1,FALSE)</f>
        <v>Outras Saídas</v>
      </c>
    </row>
    <row r="16342" spans="1:12" x14ac:dyDescent="0.3">
      <c r="A16342" s="286" t="str">
        <f t="shared" si="510"/>
        <v>2020</v>
      </c>
      <c r="B16342" s="205" t="s">
        <v>679</v>
      </c>
      <c r="C16342" s="205" t="s">
        <v>680</v>
      </c>
      <c r="D16342" s="72" t="str">
        <f t="shared" si="511"/>
        <v>mar/2020</v>
      </c>
      <c r="E16342" s="206">
        <v>43907</v>
      </c>
      <c r="F16342" s="205">
        <v>83622</v>
      </c>
      <c r="G16342" s="205" t="s">
        <v>284</v>
      </c>
      <c r="H16342" s="207" t="s">
        <v>993</v>
      </c>
      <c r="I16342" s="207" t="s">
        <v>239</v>
      </c>
      <c r="J16342" s="208">
        <v>-3872.68</v>
      </c>
      <c r="K16342" s="79" t="str">
        <f>IFERROR(IFERROR(VLOOKUP(I16342,'DE-PARA'!B:D,3,0),VLOOKUP(I16342,'DE-PARA'!C:D,2,0)),"NÃO ENCONTRADO")</f>
        <v>Materiais</v>
      </c>
      <c r="L16342" s="56" t="str">
        <f>VLOOKUP(K16342,'Base -Receita-Despesa'!$B:$AS,1,FALSE)</f>
        <v>Materiais</v>
      </c>
    </row>
    <row r="16343" spans="1:12" x14ac:dyDescent="0.3">
      <c r="A16343" s="286" t="str">
        <f t="shared" si="510"/>
        <v>2020</v>
      </c>
      <c r="B16343" s="205" t="s">
        <v>679</v>
      </c>
      <c r="C16343" s="205" t="s">
        <v>680</v>
      </c>
      <c r="D16343" s="72" t="str">
        <f t="shared" si="511"/>
        <v>mar/2020</v>
      </c>
      <c r="E16343" s="206">
        <v>43907</v>
      </c>
      <c r="F16343" s="205">
        <v>83622</v>
      </c>
      <c r="G16343" s="205" t="s">
        <v>284</v>
      </c>
      <c r="H16343" s="207" t="s">
        <v>993</v>
      </c>
      <c r="I16343" s="207" t="s">
        <v>189</v>
      </c>
      <c r="J16343" s="207">
        <v>-157.49</v>
      </c>
      <c r="K16343" s="79" t="str">
        <f>IFERROR(IFERROR(VLOOKUP(I16343,'DE-PARA'!B:D,3,0),VLOOKUP(I16343,'DE-PARA'!C:D,2,0)),"NÃO ENCONTRADO")</f>
        <v>Outras Saídas</v>
      </c>
      <c r="L16343" s="56" t="str">
        <f>VLOOKUP(K16343,'Base -Receita-Despesa'!$B:$AS,1,FALSE)</f>
        <v>Outras Saídas</v>
      </c>
    </row>
    <row r="16344" spans="1:12" x14ac:dyDescent="0.3">
      <c r="A16344" s="286" t="str">
        <f t="shared" si="510"/>
        <v>2020</v>
      </c>
      <c r="B16344" s="205" t="s">
        <v>679</v>
      </c>
      <c r="C16344" s="205" t="s">
        <v>680</v>
      </c>
      <c r="D16344" s="72" t="str">
        <f t="shared" si="511"/>
        <v>mar/2020</v>
      </c>
      <c r="E16344" s="206">
        <v>43907</v>
      </c>
      <c r="F16344" s="205">
        <v>83622</v>
      </c>
      <c r="G16344" s="205" t="s">
        <v>284</v>
      </c>
      <c r="H16344" s="207" t="s">
        <v>993</v>
      </c>
      <c r="I16344" s="207" t="s">
        <v>239</v>
      </c>
      <c r="J16344" s="208">
        <v>-3872.68</v>
      </c>
      <c r="K16344" s="79" t="str">
        <f>IFERROR(IFERROR(VLOOKUP(I16344,'DE-PARA'!B:D,3,0),VLOOKUP(I16344,'DE-PARA'!C:D,2,0)),"NÃO ENCONTRADO")</f>
        <v>Materiais</v>
      </c>
      <c r="L16344" s="56" t="str">
        <f>VLOOKUP(K16344,'Base -Receita-Despesa'!$B:$AS,1,FALSE)</f>
        <v>Materiais</v>
      </c>
    </row>
    <row r="16345" spans="1:12" x14ac:dyDescent="0.3">
      <c r="A16345" s="286" t="str">
        <f t="shared" si="510"/>
        <v>2020</v>
      </c>
      <c r="B16345" s="205" t="s">
        <v>679</v>
      </c>
      <c r="C16345" s="205" t="s">
        <v>680</v>
      </c>
      <c r="D16345" s="72" t="str">
        <f t="shared" si="511"/>
        <v>mar/2020</v>
      </c>
      <c r="E16345" s="206">
        <v>43907</v>
      </c>
      <c r="F16345" s="205">
        <v>83622</v>
      </c>
      <c r="G16345" s="205" t="s">
        <v>284</v>
      </c>
      <c r="H16345" s="207" t="s">
        <v>993</v>
      </c>
      <c r="I16345" s="207" t="s">
        <v>189</v>
      </c>
      <c r="J16345" s="207">
        <v>-229.78</v>
      </c>
      <c r="K16345" s="79" t="str">
        <f>IFERROR(IFERROR(VLOOKUP(I16345,'DE-PARA'!B:D,3,0),VLOOKUP(I16345,'DE-PARA'!C:D,2,0)),"NÃO ENCONTRADO")</f>
        <v>Outras Saídas</v>
      </c>
      <c r="L16345" s="56" t="str">
        <f>VLOOKUP(K16345,'Base -Receita-Despesa'!$B:$AS,1,FALSE)</f>
        <v>Outras Saídas</v>
      </c>
    </row>
    <row r="16346" spans="1:12" x14ac:dyDescent="0.3">
      <c r="A16346" s="286" t="str">
        <f t="shared" si="510"/>
        <v>2020</v>
      </c>
      <c r="B16346" s="205" t="s">
        <v>679</v>
      </c>
      <c r="C16346" s="205" t="s">
        <v>680</v>
      </c>
      <c r="D16346" s="72" t="str">
        <f t="shared" si="511"/>
        <v>mar/2020</v>
      </c>
      <c r="E16346" s="206">
        <v>43907</v>
      </c>
      <c r="F16346" s="205">
        <v>84852</v>
      </c>
      <c r="G16346" s="205" t="s">
        <v>284</v>
      </c>
      <c r="H16346" s="207" t="s">
        <v>993</v>
      </c>
      <c r="I16346" s="207" t="s">
        <v>239</v>
      </c>
      <c r="J16346" s="208">
        <v>-8220.56</v>
      </c>
      <c r="K16346" s="79" t="str">
        <f>IFERROR(IFERROR(VLOOKUP(I16346,'DE-PARA'!B:D,3,0),VLOOKUP(I16346,'DE-PARA'!C:D,2,0)),"NÃO ENCONTRADO")</f>
        <v>Materiais</v>
      </c>
      <c r="L16346" s="56" t="str">
        <f>VLOOKUP(K16346,'Base -Receita-Despesa'!$B:$AS,1,FALSE)</f>
        <v>Materiais</v>
      </c>
    </row>
    <row r="16347" spans="1:12" x14ac:dyDescent="0.3">
      <c r="A16347" s="286" t="str">
        <f t="shared" si="510"/>
        <v>2020</v>
      </c>
      <c r="B16347" s="205" t="s">
        <v>679</v>
      </c>
      <c r="C16347" s="205" t="s">
        <v>680</v>
      </c>
      <c r="D16347" s="72" t="str">
        <f t="shared" si="511"/>
        <v>mar/2020</v>
      </c>
      <c r="E16347" s="206">
        <v>43907</v>
      </c>
      <c r="F16347" s="205">
        <v>15780</v>
      </c>
      <c r="G16347" s="205" t="s">
        <v>284</v>
      </c>
      <c r="H16347" s="207" t="s">
        <v>1667</v>
      </c>
      <c r="I16347" s="207" t="s">
        <v>157</v>
      </c>
      <c r="J16347" s="208">
        <v>-15687.22</v>
      </c>
      <c r="K16347" s="79" t="str">
        <f>IFERROR(IFERROR(VLOOKUP(I16347,'DE-PARA'!B:D,3,0),VLOOKUP(I16347,'DE-PARA'!C:D,2,0)),"NÃO ENCONTRADO")</f>
        <v>Serviços</v>
      </c>
      <c r="L16347" s="56" t="str">
        <f>VLOOKUP(K16347,'Base -Receita-Despesa'!$B:$AS,1,FALSE)</f>
        <v>Serviços</v>
      </c>
    </row>
    <row r="16348" spans="1:12" x14ac:dyDescent="0.3">
      <c r="A16348" s="286" t="str">
        <f t="shared" si="510"/>
        <v>2020</v>
      </c>
      <c r="B16348" s="205" t="s">
        <v>679</v>
      </c>
      <c r="C16348" s="205" t="s">
        <v>680</v>
      </c>
      <c r="D16348" s="72" t="str">
        <f t="shared" si="511"/>
        <v>mar/2020</v>
      </c>
      <c r="E16348" s="206">
        <v>43907</v>
      </c>
      <c r="F16348" s="205">
        <v>26</v>
      </c>
      <c r="G16348" s="205" t="s">
        <v>284</v>
      </c>
      <c r="H16348" s="207" t="s">
        <v>1103</v>
      </c>
      <c r="I16348" s="207" t="s">
        <v>183</v>
      </c>
      <c r="J16348" s="207">
        <v>-500</v>
      </c>
      <c r="K16348" s="79" t="str">
        <f>IFERROR(IFERROR(VLOOKUP(I16348,'DE-PARA'!B:D,3,0),VLOOKUP(I16348,'DE-PARA'!C:D,2,0)),"NÃO ENCONTRADO")</f>
        <v>Aluguéis</v>
      </c>
      <c r="L16348" s="56" t="str">
        <f>VLOOKUP(K16348,'Base -Receita-Despesa'!$B:$AS,1,FALSE)</f>
        <v>Aluguéis</v>
      </c>
    </row>
    <row r="16349" spans="1:12" x14ac:dyDescent="0.3">
      <c r="A16349" s="286" t="str">
        <f t="shared" si="510"/>
        <v>2020</v>
      </c>
      <c r="B16349" s="205" t="s">
        <v>679</v>
      </c>
      <c r="C16349" s="205" t="s">
        <v>680</v>
      </c>
      <c r="D16349" s="72" t="str">
        <f t="shared" si="511"/>
        <v>mar/2020</v>
      </c>
      <c r="E16349" s="206">
        <v>43907</v>
      </c>
      <c r="F16349" s="205">
        <v>448</v>
      </c>
      <c r="G16349" s="205" t="s">
        <v>284</v>
      </c>
      <c r="H16349" s="207" t="s">
        <v>339</v>
      </c>
      <c r="I16349" s="207" t="s">
        <v>164</v>
      </c>
      <c r="J16349" s="208">
        <v>-24900</v>
      </c>
      <c r="K16349" s="79" t="str">
        <f>IFERROR(IFERROR(VLOOKUP(I16349,'DE-PARA'!B:D,3,0),VLOOKUP(I16349,'DE-PARA'!C:D,2,0)),"NÃO ENCONTRADO")</f>
        <v>Serviços</v>
      </c>
      <c r="L16349" s="56" t="str">
        <f>VLOOKUP(K16349,'Base -Receita-Despesa'!$B:$AS,1,FALSE)</f>
        <v>Serviços</v>
      </c>
    </row>
    <row r="16350" spans="1:12" x14ac:dyDescent="0.3">
      <c r="A16350" s="286" t="str">
        <f t="shared" si="510"/>
        <v>2020</v>
      </c>
      <c r="B16350" s="205" t="s">
        <v>679</v>
      </c>
      <c r="C16350" s="205" t="s">
        <v>680</v>
      </c>
      <c r="D16350" s="72" t="str">
        <f t="shared" si="511"/>
        <v>mar/2020</v>
      </c>
      <c r="E16350" s="206">
        <v>43907</v>
      </c>
      <c r="F16350" s="205">
        <v>347</v>
      </c>
      <c r="G16350" s="205" t="s">
        <v>284</v>
      </c>
      <c r="H16350" s="207" t="s">
        <v>2328</v>
      </c>
      <c r="I16350" s="267" t="s">
        <v>163</v>
      </c>
      <c r="J16350" s="208">
        <v>-3220</v>
      </c>
      <c r="K16350" s="79" t="str">
        <f>IFERROR(IFERROR(VLOOKUP(I16350,'DE-PARA'!B:D,3,0),VLOOKUP(I16350,'DE-PARA'!C:D,2,0)),"NÃO ENCONTRADO")</f>
        <v>Serviços</v>
      </c>
      <c r="L16350" s="56" t="str">
        <f>VLOOKUP(K16350,'Base -Receita-Despesa'!$B:$AS,1,FALSE)</f>
        <v>Serviços</v>
      </c>
    </row>
    <row r="16351" spans="1:12" x14ac:dyDescent="0.3">
      <c r="A16351" s="286" t="str">
        <f t="shared" si="510"/>
        <v>2020</v>
      </c>
      <c r="B16351" s="205" t="s">
        <v>679</v>
      </c>
      <c r="C16351" s="205" t="s">
        <v>680</v>
      </c>
      <c r="D16351" s="72" t="str">
        <f t="shared" si="511"/>
        <v>mar/2020</v>
      </c>
      <c r="E16351" s="206">
        <v>43907</v>
      </c>
      <c r="F16351" s="205">
        <v>353</v>
      </c>
      <c r="G16351" s="205" t="s">
        <v>284</v>
      </c>
      <c r="H16351" s="207" t="s">
        <v>2328</v>
      </c>
      <c r="I16351" s="267" t="s">
        <v>163</v>
      </c>
      <c r="J16351" s="207">
        <v>-156.19</v>
      </c>
      <c r="K16351" s="79" t="str">
        <f>IFERROR(IFERROR(VLOOKUP(I16351,'DE-PARA'!B:D,3,0),VLOOKUP(I16351,'DE-PARA'!C:D,2,0)),"NÃO ENCONTRADO")</f>
        <v>Serviços</v>
      </c>
      <c r="L16351" s="56" t="str">
        <f>VLOOKUP(K16351,'Base -Receita-Despesa'!$B:$AS,1,FALSE)</f>
        <v>Serviços</v>
      </c>
    </row>
    <row r="16352" spans="1:12" x14ac:dyDescent="0.3">
      <c r="A16352" s="286" t="str">
        <f t="shared" si="510"/>
        <v>2020</v>
      </c>
      <c r="B16352" s="205" t="s">
        <v>679</v>
      </c>
      <c r="C16352" s="205" t="s">
        <v>680</v>
      </c>
      <c r="D16352" s="72" t="str">
        <f t="shared" si="511"/>
        <v>mar/2020</v>
      </c>
      <c r="E16352" s="206">
        <v>43907</v>
      </c>
      <c r="F16352" s="205">
        <v>341</v>
      </c>
      <c r="G16352" s="205" t="s">
        <v>284</v>
      </c>
      <c r="H16352" s="207" t="s">
        <v>2328</v>
      </c>
      <c r="I16352" s="267" t="s">
        <v>163</v>
      </c>
      <c r="J16352" s="208">
        <v>-3220</v>
      </c>
      <c r="K16352" s="79" t="str">
        <f>IFERROR(IFERROR(VLOOKUP(I16352,'DE-PARA'!B:D,3,0),VLOOKUP(I16352,'DE-PARA'!C:D,2,0)),"NÃO ENCONTRADO")</f>
        <v>Serviços</v>
      </c>
      <c r="L16352" s="56" t="str">
        <f>VLOOKUP(K16352,'Base -Receita-Despesa'!$B:$AS,1,FALSE)</f>
        <v>Serviços</v>
      </c>
    </row>
    <row r="16353" spans="1:12" x14ac:dyDescent="0.3">
      <c r="A16353" s="286" t="str">
        <f t="shared" si="510"/>
        <v>2020</v>
      </c>
      <c r="B16353" s="205" t="s">
        <v>679</v>
      </c>
      <c r="C16353" s="205" t="s">
        <v>680</v>
      </c>
      <c r="D16353" s="72" t="str">
        <f t="shared" si="511"/>
        <v>mar/2020</v>
      </c>
      <c r="E16353" s="206">
        <v>43907</v>
      </c>
      <c r="F16353" s="205">
        <v>10</v>
      </c>
      <c r="G16353" s="205" t="s">
        <v>284</v>
      </c>
      <c r="H16353" s="207" t="s">
        <v>2524</v>
      </c>
      <c r="I16353" s="267" t="s">
        <v>233</v>
      </c>
      <c r="J16353" s="208">
        <v>-21544.6</v>
      </c>
      <c r="K16353" s="79" t="str">
        <f>IFERROR(IFERROR(VLOOKUP(I16353,'DE-PARA'!B:D,3,0),VLOOKUP(I16353,'DE-PARA'!C:D,2,0)),"NÃO ENCONTRADO")</f>
        <v>Pessoal</v>
      </c>
      <c r="L16353" s="56" t="str">
        <f>VLOOKUP(K16353,'Base -Receita-Despesa'!$B:$AS,1,FALSE)</f>
        <v>Pessoal</v>
      </c>
    </row>
    <row r="16354" spans="1:12" x14ac:dyDescent="0.3">
      <c r="A16354" s="286" t="str">
        <f t="shared" si="510"/>
        <v>2020</v>
      </c>
      <c r="B16354" s="205" t="s">
        <v>679</v>
      </c>
      <c r="C16354" s="205" t="s">
        <v>680</v>
      </c>
      <c r="D16354" s="72" t="str">
        <f t="shared" si="511"/>
        <v>mar/2020</v>
      </c>
      <c r="E16354" s="206">
        <v>43907</v>
      </c>
      <c r="F16354" s="205">
        <v>3887</v>
      </c>
      <c r="G16354" s="205" t="s">
        <v>284</v>
      </c>
      <c r="H16354" s="207" t="s">
        <v>1025</v>
      </c>
      <c r="I16354" s="207" t="s">
        <v>237</v>
      </c>
      <c r="J16354" s="207">
        <v>-146</v>
      </c>
      <c r="K16354" s="79" t="str">
        <f>IFERROR(IFERROR(VLOOKUP(I16354,'DE-PARA'!B:D,3,0),VLOOKUP(I16354,'DE-PARA'!C:D,2,0)),"NÃO ENCONTRADO")</f>
        <v>Materiais</v>
      </c>
      <c r="L16354" s="56" t="str">
        <f>VLOOKUP(K16354,'Base -Receita-Despesa'!$B:$AS,1,FALSE)</f>
        <v>Materiais</v>
      </c>
    </row>
    <row r="16355" spans="1:12" x14ac:dyDescent="0.3">
      <c r="A16355" s="286" t="str">
        <f t="shared" si="510"/>
        <v>2020</v>
      </c>
      <c r="B16355" s="205" t="s">
        <v>679</v>
      </c>
      <c r="C16355" s="205" t="s">
        <v>680</v>
      </c>
      <c r="D16355" s="72" t="str">
        <f t="shared" si="511"/>
        <v>mar/2020</v>
      </c>
      <c r="E16355" s="206">
        <v>43907</v>
      </c>
      <c r="F16355" s="205">
        <v>538</v>
      </c>
      <c r="G16355" s="205" t="s">
        <v>284</v>
      </c>
      <c r="H16355" s="207" t="s">
        <v>2737</v>
      </c>
      <c r="I16355" s="207" t="s">
        <v>250</v>
      </c>
      <c r="J16355" s="208">
        <v>-1850</v>
      </c>
      <c r="K16355" s="79" t="str">
        <f>IFERROR(IFERROR(VLOOKUP(I16355,'DE-PARA'!B:D,3,0),VLOOKUP(I16355,'DE-PARA'!C:D,2,0)),"NÃO ENCONTRADO")</f>
        <v>Materiais</v>
      </c>
      <c r="L16355" s="56" t="str">
        <f>VLOOKUP(K16355,'Base -Receita-Despesa'!$B:$AS,1,FALSE)</f>
        <v>Materiais</v>
      </c>
    </row>
    <row r="16356" spans="1:12" x14ac:dyDescent="0.3">
      <c r="A16356" s="286" t="str">
        <f t="shared" si="510"/>
        <v>2020</v>
      </c>
      <c r="B16356" s="205" t="s">
        <v>679</v>
      </c>
      <c r="C16356" s="205" t="s">
        <v>680</v>
      </c>
      <c r="D16356" s="72" t="str">
        <f t="shared" si="511"/>
        <v>mar/2020</v>
      </c>
      <c r="E16356" s="206">
        <v>43907</v>
      </c>
      <c r="F16356" s="205">
        <v>29</v>
      </c>
      <c r="G16356" s="205" t="s">
        <v>284</v>
      </c>
      <c r="H16356" s="207" t="s">
        <v>2734</v>
      </c>
      <c r="I16356" s="207" t="s">
        <v>147</v>
      </c>
      <c r="J16356" s="208">
        <v>-1950</v>
      </c>
      <c r="K16356" s="79" t="str">
        <f>IFERROR(IFERROR(VLOOKUP(I16356,'DE-PARA'!B:D,3,0),VLOOKUP(I16356,'DE-PARA'!C:D,2,0)),"NÃO ENCONTRADO")</f>
        <v>Serviços</v>
      </c>
      <c r="L16356" s="56" t="str">
        <f>VLOOKUP(K16356,'Base -Receita-Despesa'!$B:$AS,1,FALSE)</f>
        <v>Serviços</v>
      </c>
    </row>
    <row r="16357" spans="1:12" x14ac:dyDescent="0.3">
      <c r="A16357" s="286" t="str">
        <f t="shared" si="510"/>
        <v>2020</v>
      </c>
      <c r="B16357" s="205" t="s">
        <v>679</v>
      </c>
      <c r="C16357" s="205" t="s">
        <v>680</v>
      </c>
      <c r="D16357" s="72" t="str">
        <f t="shared" si="511"/>
        <v>mar/2020</v>
      </c>
      <c r="E16357" s="206">
        <v>43907</v>
      </c>
      <c r="F16357" s="205">
        <v>28</v>
      </c>
      <c r="G16357" s="205" t="s">
        <v>284</v>
      </c>
      <c r="H16357" s="207" t="s">
        <v>2734</v>
      </c>
      <c r="I16357" s="207" t="s">
        <v>118</v>
      </c>
      <c r="J16357" s="208">
        <v>-6500</v>
      </c>
      <c r="K16357" s="79" t="str">
        <f>IFERROR(IFERROR(VLOOKUP(I16357,'DE-PARA'!B:D,3,0),VLOOKUP(I16357,'DE-PARA'!C:D,2,0)),"NÃO ENCONTRADO")</f>
        <v>Serviços</v>
      </c>
      <c r="L16357" s="56" t="str">
        <f>VLOOKUP(K16357,'Base -Receita-Despesa'!$B:$AS,1,FALSE)</f>
        <v>Serviços</v>
      </c>
    </row>
    <row r="16358" spans="1:12" x14ac:dyDescent="0.3">
      <c r="A16358" s="286" t="str">
        <f t="shared" si="510"/>
        <v>2020</v>
      </c>
      <c r="B16358" s="205" t="s">
        <v>679</v>
      </c>
      <c r="C16358" s="205" t="s">
        <v>680</v>
      </c>
      <c r="D16358" s="72" t="str">
        <f t="shared" si="511"/>
        <v>mar/2020</v>
      </c>
      <c r="E16358" s="206">
        <v>43907</v>
      </c>
      <c r="F16358" s="205">
        <v>3677</v>
      </c>
      <c r="G16358" s="205" t="s">
        <v>284</v>
      </c>
      <c r="H16358" s="207" t="s">
        <v>2738</v>
      </c>
      <c r="I16358" s="207" t="s">
        <v>250</v>
      </c>
      <c r="J16358" s="207">
        <v>-126.3</v>
      </c>
      <c r="K16358" s="79" t="str">
        <f>IFERROR(IFERROR(VLOOKUP(I16358,'DE-PARA'!B:D,3,0),VLOOKUP(I16358,'DE-PARA'!C:D,2,0)),"NÃO ENCONTRADO")</f>
        <v>Materiais</v>
      </c>
      <c r="L16358" s="56" t="str">
        <f>VLOOKUP(K16358,'Base -Receita-Despesa'!$B:$AS,1,FALSE)</f>
        <v>Materiais</v>
      </c>
    </row>
    <row r="16359" spans="1:12" x14ac:dyDescent="0.3">
      <c r="A16359" s="286" t="str">
        <f t="shared" si="510"/>
        <v>2020</v>
      </c>
      <c r="B16359" s="205" t="s">
        <v>679</v>
      </c>
      <c r="C16359" s="205" t="s">
        <v>680</v>
      </c>
      <c r="D16359" s="72" t="str">
        <f t="shared" si="511"/>
        <v>mar/2020</v>
      </c>
      <c r="E16359" s="206">
        <v>43907</v>
      </c>
      <c r="F16359" s="205">
        <v>27618</v>
      </c>
      <c r="G16359" s="205" t="s">
        <v>284</v>
      </c>
      <c r="H16359" s="207" t="s">
        <v>2695</v>
      </c>
      <c r="I16359" s="207" t="s">
        <v>146</v>
      </c>
      <c r="J16359" s="207">
        <v>-153.94</v>
      </c>
      <c r="K16359" s="79" t="str">
        <f>IFERROR(IFERROR(VLOOKUP(I16359,'DE-PARA'!B:D,3,0),VLOOKUP(I16359,'DE-PARA'!C:D,2,0)),"NÃO ENCONTRADO")</f>
        <v>Serviços</v>
      </c>
      <c r="L16359" s="56" t="str">
        <f>VLOOKUP(K16359,'Base -Receita-Despesa'!$B:$AS,1,FALSE)</f>
        <v>Serviços</v>
      </c>
    </row>
    <row r="16360" spans="1:12" x14ac:dyDescent="0.3">
      <c r="A16360" s="286" t="str">
        <f t="shared" si="510"/>
        <v>2020</v>
      </c>
      <c r="B16360" s="205" t="s">
        <v>679</v>
      </c>
      <c r="C16360" s="205" t="s">
        <v>680</v>
      </c>
      <c r="D16360" s="72" t="str">
        <f t="shared" si="511"/>
        <v>mar/2020</v>
      </c>
      <c r="E16360" s="206">
        <v>43907</v>
      </c>
      <c r="F16360" s="205">
        <v>13116</v>
      </c>
      <c r="G16360" s="205" t="s">
        <v>284</v>
      </c>
      <c r="H16360" s="207" t="s">
        <v>2739</v>
      </c>
      <c r="I16360" s="207" t="s">
        <v>238</v>
      </c>
      <c r="J16360" s="208">
        <v>-5375</v>
      </c>
      <c r="K16360" s="79" t="str">
        <f>IFERROR(IFERROR(VLOOKUP(I16360,'DE-PARA'!B:D,3,0),VLOOKUP(I16360,'DE-PARA'!C:D,2,0)),"NÃO ENCONTRADO")</f>
        <v>Materiais</v>
      </c>
      <c r="L16360" s="56" t="str">
        <f>VLOOKUP(K16360,'Base -Receita-Despesa'!$B:$AS,1,FALSE)</f>
        <v>Materiais</v>
      </c>
    </row>
    <row r="16361" spans="1:12" x14ac:dyDescent="0.3">
      <c r="A16361" s="286" t="str">
        <f t="shared" si="510"/>
        <v>2020</v>
      </c>
      <c r="B16361" s="205" t="s">
        <v>679</v>
      </c>
      <c r="C16361" s="205" t="s">
        <v>680</v>
      </c>
      <c r="D16361" s="72" t="str">
        <f t="shared" si="511"/>
        <v>mar/2020</v>
      </c>
      <c r="E16361" s="206">
        <v>43907</v>
      </c>
      <c r="F16361" s="205">
        <v>147</v>
      </c>
      <c r="G16361" s="205" t="s">
        <v>284</v>
      </c>
      <c r="H16361" s="207" t="s">
        <v>2740</v>
      </c>
      <c r="I16361" s="207" t="s">
        <v>238</v>
      </c>
      <c r="J16361" s="208">
        <v>-3024</v>
      </c>
      <c r="K16361" s="79" t="str">
        <f>IFERROR(IFERROR(VLOOKUP(I16361,'DE-PARA'!B:D,3,0),VLOOKUP(I16361,'DE-PARA'!C:D,2,0)),"NÃO ENCONTRADO")</f>
        <v>Materiais</v>
      </c>
      <c r="L16361" s="56" t="str">
        <f>VLOOKUP(K16361,'Base -Receita-Despesa'!$B:$AS,1,FALSE)</f>
        <v>Materiais</v>
      </c>
    </row>
    <row r="16362" spans="1:12" x14ac:dyDescent="0.3">
      <c r="A16362" s="286" t="str">
        <f t="shared" si="510"/>
        <v>2020</v>
      </c>
      <c r="B16362" s="205" t="s">
        <v>679</v>
      </c>
      <c r="C16362" s="205" t="s">
        <v>680</v>
      </c>
      <c r="D16362" s="72" t="str">
        <f t="shared" si="511"/>
        <v>mar/2020</v>
      </c>
      <c r="E16362" s="206">
        <v>43907</v>
      </c>
      <c r="F16362" s="205">
        <v>8012</v>
      </c>
      <c r="G16362" s="205" t="s">
        <v>284</v>
      </c>
      <c r="H16362" s="207" t="s">
        <v>2354</v>
      </c>
      <c r="I16362" s="207" t="s">
        <v>135</v>
      </c>
      <c r="J16362" s="208">
        <v>-3180</v>
      </c>
      <c r="K16362" s="79" t="str">
        <f>IFERROR(IFERROR(VLOOKUP(I16362,'DE-PARA'!B:D,3,0),VLOOKUP(I16362,'DE-PARA'!C:D,2,0)),"NÃO ENCONTRADO")</f>
        <v>Concessionárias (água, luz e telefone)</v>
      </c>
      <c r="L16362" s="56" t="str">
        <f>VLOOKUP(K16362,'Base -Receita-Despesa'!$B:$AS,1,FALSE)</f>
        <v>Concessionárias (água, luz e telefone)</v>
      </c>
    </row>
    <row r="16363" spans="1:12" x14ac:dyDescent="0.3">
      <c r="A16363" s="286" t="str">
        <f t="shared" si="510"/>
        <v>2020</v>
      </c>
      <c r="B16363" s="205" t="s">
        <v>679</v>
      </c>
      <c r="C16363" s="205" t="s">
        <v>680</v>
      </c>
      <c r="D16363" s="72" t="str">
        <f t="shared" si="511"/>
        <v>mar/2020</v>
      </c>
      <c r="E16363" s="206">
        <v>43907</v>
      </c>
      <c r="F16363" s="205">
        <v>7726</v>
      </c>
      <c r="G16363" s="205" t="s">
        <v>284</v>
      </c>
      <c r="H16363" s="207" t="s">
        <v>2354</v>
      </c>
      <c r="I16363" s="207" t="s">
        <v>135</v>
      </c>
      <c r="J16363" s="208">
        <v>-3180</v>
      </c>
      <c r="K16363" s="79" t="str">
        <f>IFERROR(IFERROR(VLOOKUP(I16363,'DE-PARA'!B:D,3,0),VLOOKUP(I16363,'DE-PARA'!C:D,2,0)),"NÃO ENCONTRADO")</f>
        <v>Concessionárias (água, luz e telefone)</v>
      </c>
      <c r="L16363" s="56" t="str">
        <f>VLOOKUP(K16363,'Base -Receita-Despesa'!$B:$AS,1,FALSE)</f>
        <v>Concessionárias (água, luz e telefone)</v>
      </c>
    </row>
    <row r="16364" spans="1:12" x14ac:dyDescent="0.3">
      <c r="A16364" s="286" t="str">
        <f t="shared" si="510"/>
        <v>2020</v>
      </c>
      <c r="B16364" s="205" t="s">
        <v>679</v>
      </c>
      <c r="C16364" s="205" t="s">
        <v>680</v>
      </c>
      <c r="D16364" s="72" t="str">
        <f t="shared" si="511"/>
        <v>mar/2020</v>
      </c>
      <c r="E16364" s="206">
        <v>43907</v>
      </c>
      <c r="F16364" s="205">
        <v>893</v>
      </c>
      <c r="G16364" s="205" t="s">
        <v>284</v>
      </c>
      <c r="H16364" s="207" t="s">
        <v>2614</v>
      </c>
      <c r="I16364" s="207" t="s">
        <v>163</v>
      </c>
      <c r="J16364" s="208">
        <v>-1800</v>
      </c>
      <c r="K16364" s="79" t="str">
        <f>IFERROR(IFERROR(VLOOKUP(I16364,'DE-PARA'!B:D,3,0),VLOOKUP(I16364,'DE-PARA'!C:D,2,0)),"NÃO ENCONTRADO")</f>
        <v>Serviços</v>
      </c>
      <c r="L16364" s="56" t="str">
        <f>VLOOKUP(K16364,'Base -Receita-Despesa'!$B:$AS,1,FALSE)</f>
        <v>Serviços</v>
      </c>
    </row>
    <row r="16365" spans="1:12" x14ac:dyDescent="0.3">
      <c r="A16365" s="286" t="str">
        <f t="shared" si="510"/>
        <v>2020</v>
      </c>
      <c r="B16365" s="205" t="s">
        <v>679</v>
      </c>
      <c r="C16365" s="205" t="s">
        <v>680</v>
      </c>
      <c r="D16365" s="72" t="str">
        <f t="shared" si="511"/>
        <v>mar/2020</v>
      </c>
      <c r="E16365" s="206">
        <v>43907</v>
      </c>
      <c r="F16365" s="205">
        <v>892</v>
      </c>
      <c r="G16365" s="205" t="s">
        <v>284</v>
      </c>
      <c r="H16365" s="207" t="s">
        <v>2614</v>
      </c>
      <c r="I16365" s="207" t="s">
        <v>163</v>
      </c>
      <c r="J16365" s="208">
        <v>-3200</v>
      </c>
      <c r="K16365" s="79" t="str">
        <f>IFERROR(IFERROR(VLOOKUP(I16365,'DE-PARA'!B:D,3,0),VLOOKUP(I16365,'DE-PARA'!C:D,2,0)),"NÃO ENCONTRADO")</f>
        <v>Serviços</v>
      </c>
      <c r="L16365" s="56" t="str">
        <f>VLOOKUP(K16365,'Base -Receita-Despesa'!$B:$AS,1,FALSE)</f>
        <v>Serviços</v>
      </c>
    </row>
    <row r="16366" spans="1:12" x14ac:dyDescent="0.3">
      <c r="A16366" s="286" t="str">
        <f t="shared" si="510"/>
        <v>2020</v>
      </c>
      <c r="B16366" s="205" t="s">
        <v>679</v>
      </c>
      <c r="C16366" s="205" t="s">
        <v>680</v>
      </c>
      <c r="D16366" s="72" t="str">
        <f t="shared" si="511"/>
        <v>mar/2020</v>
      </c>
      <c r="E16366" s="206">
        <v>43907</v>
      </c>
      <c r="F16366" s="205">
        <v>75033</v>
      </c>
      <c r="G16366" s="205" t="s">
        <v>284</v>
      </c>
      <c r="H16366" s="207" t="s">
        <v>1034</v>
      </c>
      <c r="I16366" s="207" t="s">
        <v>239</v>
      </c>
      <c r="J16366" s="208">
        <v>-4587.3</v>
      </c>
      <c r="K16366" s="79" t="str">
        <f>IFERROR(IFERROR(VLOOKUP(I16366,'DE-PARA'!B:D,3,0),VLOOKUP(I16366,'DE-PARA'!C:D,2,0)),"NÃO ENCONTRADO")</f>
        <v>Materiais</v>
      </c>
      <c r="L16366" s="56" t="str">
        <f>VLOOKUP(K16366,'Base -Receita-Despesa'!$B:$AS,1,FALSE)</f>
        <v>Materiais</v>
      </c>
    </row>
    <row r="16367" spans="1:12" x14ac:dyDescent="0.3">
      <c r="A16367" s="286" t="str">
        <f t="shared" si="510"/>
        <v>2020</v>
      </c>
      <c r="B16367" s="205" t="s">
        <v>679</v>
      </c>
      <c r="C16367" s="205" t="s">
        <v>680</v>
      </c>
      <c r="D16367" s="72" t="str">
        <f t="shared" si="511"/>
        <v>mar/2020</v>
      </c>
      <c r="E16367" s="206">
        <v>43907</v>
      </c>
      <c r="F16367" s="205">
        <v>40096</v>
      </c>
      <c r="G16367" s="205" t="s">
        <v>284</v>
      </c>
      <c r="H16367" s="207" t="s">
        <v>2178</v>
      </c>
      <c r="I16367" s="207" t="s">
        <v>118</v>
      </c>
      <c r="J16367" s="208">
        <v>-3730.54</v>
      </c>
      <c r="K16367" s="79" t="str">
        <f>IFERROR(IFERROR(VLOOKUP(I16367,'DE-PARA'!B:D,3,0),VLOOKUP(I16367,'DE-PARA'!C:D,2,0)),"NÃO ENCONTRADO")</f>
        <v>Serviços</v>
      </c>
      <c r="L16367" s="56" t="str">
        <f>VLOOKUP(K16367,'Base -Receita-Despesa'!$B:$AS,1,FALSE)</f>
        <v>Serviços</v>
      </c>
    </row>
    <row r="16368" spans="1:12" x14ac:dyDescent="0.3">
      <c r="A16368" s="286" t="str">
        <f t="shared" si="510"/>
        <v>2020</v>
      </c>
      <c r="B16368" s="205" t="s">
        <v>679</v>
      </c>
      <c r="C16368" s="205" t="s">
        <v>680</v>
      </c>
      <c r="D16368" s="72" t="str">
        <f t="shared" si="511"/>
        <v>mar/2020</v>
      </c>
      <c r="E16368" s="206">
        <v>43907</v>
      </c>
      <c r="F16368" s="205">
        <v>236920</v>
      </c>
      <c r="G16368" s="205" t="s">
        <v>284</v>
      </c>
      <c r="H16368" s="207" t="s">
        <v>2703</v>
      </c>
      <c r="I16368" s="207" t="s">
        <v>238</v>
      </c>
      <c r="J16368" s="207">
        <v>-550.79999999999995</v>
      </c>
      <c r="K16368" s="79" t="str">
        <f>IFERROR(IFERROR(VLOOKUP(I16368,'DE-PARA'!B:D,3,0),VLOOKUP(I16368,'DE-PARA'!C:D,2,0)),"NÃO ENCONTRADO")</f>
        <v>Materiais</v>
      </c>
      <c r="L16368" s="56" t="str">
        <f>VLOOKUP(K16368,'Base -Receita-Despesa'!$B:$AS,1,FALSE)</f>
        <v>Materiais</v>
      </c>
    </row>
    <row r="16369" spans="1:12" x14ac:dyDescent="0.3">
      <c r="A16369" s="286" t="str">
        <f t="shared" si="510"/>
        <v>2020</v>
      </c>
      <c r="B16369" s="205" t="s">
        <v>679</v>
      </c>
      <c r="C16369" s="205" t="s">
        <v>680</v>
      </c>
      <c r="D16369" s="72" t="str">
        <f t="shared" si="511"/>
        <v>mar/2020</v>
      </c>
      <c r="E16369" s="206">
        <v>43907</v>
      </c>
      <c r="F16369" s="205">
        <v>236813</v>
      </c>
      <c r="G16369" s="205" t="s">
        <v>284</v>
      </c>
      <c r="H16369" s="207" t="s">
        <v>2703</v>
      </c>
      <c r="I16369" s="207" t="s">
        <v>238</v>
      </c>
      <c r="J16369" s="207">
        <v>-400</v>
      </c>
      <c r="K16369" s="79" t="str">
        <f>IFERROR(IFERROR(VLOOKUP(I16369,'DE-PARA'!B:D,3,0),VLOOKUP(I16369,'DE-PARA'!C:D,2,0)),"NÃO ENCONTRADO")</f>
        <v>Materiais</v>
      </c>
      <c r="L16369" s="56" t="str">
        <f>VLOOKUP(K16369,'Base -Receita-Despesa'!$B:$AS,1,FALSE)</f>
        <v>Materiais</v>
      </c>
    </row>
    <row r="16370" spans="1:12" x14ac:dyDescent="0.3">
      <c r="A16370" s="286" t="str">
        <f t="shared" si="510"/>
        <v>2020</v>
      </c>
      <c r="B16370" s="205" t="s">
        <v>679</v>
      </c>
      <c r="C16370" s="205" t="s">
        <v>680</v>
      </c>
      <c r="D16370" s="72" t="str">
        <f t="shared" si="511"/>
        <v>mar/2020</v>
      </c>
      <c r="E16370" s="206">
        <v>43907</v>
      </c>
      <c r="F16370" s="205" t="s">
        <v>311</v>
      </c>
      <c r="G16370" s="205" t="s">
        <v>284</v>
      </c>
      <c r="H16370" s="207" t="s">
        <v>2741</v>
      </c>
      <c r="I16370" s="207" t="s">
        <v>265</v>
      </c>
      <c r="J16370" s="207">
        <v>-595.78</v>
      </c>
      <c r="K16370" s="79" t="str">
        <f>IFERROR(IFERROR(VLOOKUP(I16370,'DE-PARA'!B:D,3,0),VLOOKUP(I16370,'DE-PARA'!C:D,2,0)),"NÃO ENCONTRADO")</f>
        <v>Despesas com Viagens</v>
      </c>
      <c r="L16370" s="56" t="str">
        <f>VLOOKUP(K16370,'Base -Receita-Despesa'!$B:$AS,1,FALSE)</f>
        <v>Despesas com Viagens</v>
      </c>
    </row>
    <row r="16371" spans="1:12" x14ac:dyDescent="0.3">
      <c r="A16371" s="286" t="str">
        <f t="shared" si="510"/>
        <v>2020</v>
      </c>
      <c r="B16371" s="205" t="s">
        <v>679</v>
      </c>
      <c r="C16371" s="205" t="s">
        <v>680</v>
      </c>
      <c r="D16371" s="72" t="str">
        <f t="shared" si="511"/>
        <v>mar/2020</v>
      </c>
      <c r="E16371" s="206">
        <v>43907</v>
      </c>
      <c r="F16371" s="205" t="s">
        <v>311</v>
      </c>
      <c r="G16371" s="205" t="s">
        <v>284</v>
      </c>
      <c r="H16371" s="207" t="s">
        <v>2742</v>
      </c>
      <c r="I16371" s="207" t="s">
        <v>265</v>
      </c>
      <c r="J16371" s="207">
        <v>-27.3</v>
      </c>
      <c r="K16371" s="79" t="str">
        <f>IFERROR(IFERROR(VLOOKUP(I16371,'DE-PARA'!B:D,3,0),VLOOKUP(I16371,'DE-PARA'!C:D,2,0)),"NÃO ENCONTRADO")</f>
        <v>Despesas com Viagens</v>
      </c>
      <c r="L16371" s="56" t="str">
        <f>VLOOKUP(K16371,'Base -Receita-Despesa'!$B:$AS,1,FALSE)</f>
        <v>Despesas com Viagens</v>
      </c>
    </row>
    <row r="16372" spans="1:12" x14ac:dyDescent="0.3">
      <c r="A16372" s="286" t="str">
        <f t="shared" si="510"/>
        <v>2020</v>
      </c>
      <c r="B16372" s="205" t="s">
        <v>679</v>
      </c>
      <c r="C16372" s="205" t="s">
        <v>680</v>
      </c>
      <c r="D16372" s="72" t="str">
        <f t="shared" si="511"/>
        <v>mar/2020</v>
      </c>
      <c r="E16372" s="206">
        <v>43907</v>
      </c>
      <c r="F16372" s="205" t="s">
        <v>311</v>
      </c>
      <c r="G16372" s="205" t="s">
        <v>284</v>
      </c>
      <c r="H16372" s="207" t="s">
        <v>702</v>
      </c>
      <c r="I16372" s="207" t="s">
        <v>265</v>
      </c>
      <c r="J16372" s="207">
        <v>-70</v>
      </c>
      <c r="K16372" s="79" t="str">
        <f>IFERROR(IFERROR(VLOOKUP(I16372,'DE-PARA'!B:D,3,0),VLOOKUP(I16372,'DE-PARA'!C:D,2,0)),"NÃO ENCONTRADO")</f>
        <v>Despesas com Viagens</v>
      </c>
      <c r="L16372" s="56" t="str">
        <f>VLOOKUP(K16372,'Base -Receita-Despesa'!$B:$AS,1,FALSE)</f>
        <v>Despesas com Viagens</v>
      </c>
    </row>
    <row r="16373" spans="1:12" x14ac:dyDescent="0.3">
      <c r="A16373" s="286" t="str">
        <f t="shared" si="510"/>
        <v>2020</v>
      </c>
      <c r="B16373" s="205" t="s">
        <v>679</v>
      </c>
      <c r="C16373" s="205" t="s">
        <v>680</v>
      </c>
      <c r="D16373" s="72" t="str">
        <f t="shared" si="511"/>
        <v>mar/2020</v>
      </c>
      <c r="E16373" s="206">
        <v>43907</v>
      </c>
      <c r="F16373" s="205" t="s">
        <v>311</v>
      </c>
      <c r="G16373" s="205" t="s">
        <v>284</v>
      </c>
      <c r="H16373" s="207" t="s">
        <v>2680</v>
      </c>
      <c r="I16373" s="207" t="s">
        <v>265</v>
      </c>
      <c r="J16373" s="207">
        <v>-480.44</v>
      </c>
      <c r="K16373" s="79" t="str">
        <f>IFERROR(IFERROR(VLOOKUP(I16373,'DE-PARA'!B:D,3,0),VLOOKUP(I16373,'DE-PARA'!C:D,2,0)),"NÃO ENCONTRADO")</f>
        <v>Despesas com Viagens</v>
      </c>
      <c r="L16373" s="56" t="str">
        <f>VLOOKUP(K16373,'Base -Receita-Despesa'!$B:$AS,1,FALSE)</f>
        <v>Despesas com Viagens</v>
      </c>
    </row>
    <row r="16374" spans="1:12" x14ac:dyDescent="0.3">
      <c r="A16374" s="286" t="str">
        <f t="shared" si="510"/>
        <v>2020</v>
      </c>
      <c r="B16374" s="205" t="s">
        <v>679</v>
      </c>
      <c r="C16374" s="205" t="s">
        <v>680</v>
      </c>
      <c r="D16374" s="72" t="str">
        <f t="shared" si="511"/>
        <v>mar/2020</v>
      </c>
      <c r="E16374" s="206">
        <v>43907</v>
      </c>
      <c r="F16374" s="205" t="s">
        <v>311</v>
      </c>
      <c r="G16374" s="205" t="s">
        <v>284</v>
      </c>
      <c r="H16374" s="207" t="s">
        <v>2743</v>
      </c>
      <c r="I16374" s="207" t="s">
        <v>265</v>
      </c>
      <c r="J16374" s="207">
        <v>-922.48</v>
      </c>
      <c r="K16374" s="79" t="str">
        <f>IFERROR(IFERROR(VLOOKUP(I16374,'DE-PARA'!B:D,3,0),VLOOKUP(I16374,'DE-PARA'!C:D,2,0)),"NÃO ENCONTRADO")</f>
        <v>Despesas com Viagens</v>
      </c>
      <c r="L16374" s="56" t="str">
        <f>VLOOKUP(K16374,'Base -Receita-Despesa'!$B:$AS,1,FALSE)</f>
        <v>Despesas com Viagens</v>
      </c>
    </row>
    <row r="16375" spans="1:12" x14ac:dyDescent="0.3">
      <c r="A16375" s="286" t="str">
        <f t="shared" ref="A16375:A16438" si="512">IF(K16375="NÃO ENCONTRADO",0,RIGHT(D16375,4))</f>
        <v>2020</v>
      </c>
      <c r="B16375" s="205" t="s">
        <v>679</v>
      </c>
      <c r="C16375" s="205" t="s">
        <v>680</v>
      </c>
      <c r="D16375" s="72" t="str">
        <f t="shared" si="511"/>
        <v>mar/2020</v>
      </c>
      <c r="E16375" s="206">
        <v>43907</v>
      </c>
      <c r="F16375" s="205" t="s">
        <v>311</v>
      </c>
      <c r="G16375" s="205" t="s">
        <v>284</v>
      </c>
      <c r="H16375" s="207" t="s">
        <v>2744</v>
      </c>
      <c r="I16375" s="207" t="s">
        <v>265</v>
      </c>
      <c r="J16375" s="207">
        <v>-488.78</v>
      </c>
      <c r="K16375" s="79" t="str">
        <f>IFERROR(IFERROR(VLOOKUP(I16375,'DE-PARA'!B:D,3,0),VLOOKUP(I16375,'DE-PARA'!C:D,2,0)),"NÃO ENCONTRADO")</f>
        <v>Despesas com Viagens</v>
      </c>
      <c r="L16375" s="56" t="str">
        <f>VLOOKUP(K16375,'Base -Receita-Despesa'!$B:$AS,1,FALSE)</f>
        <v>Despesas com Viagens</v>
      </c>
    </row>
    <row r="16376" spans="1:12" x14ac:dyDescent="0.3">
      <c r="A16376" s="286" t="str">
        <f t="shared" si="512"/>
        <v>2020</v>
      </c>
      <c r="B16376" s="205" t="s">
        <v>679</v>
      </c>
      <c r="C16376" s="205" t="s">
        <v>680</v>
      </c>
      <c r="D16376" s="72" t="str">
        <f t="shared" si="511"/>
        <v>mar/2020</v>
      </c>
      <c r="E16376" s="206">
        <v>43907</v>
      </c>
      <c r="F16376" s="205">
        <v>227576</v>
      </c>
      <c r="G16376" s="205" t="s">
        <v>284</v>
      </c>
      <c r="H16376" s="207" t="s">
        <v>2648</v>
      </c>
      <c r="I16376" s="207" t="s">
        <v>238</v>
      </c>
      <c r="J16376" s="208">
        <v>-1993</v>
      </c>
      <c r="K16376" s="79" t="str">
        <f>IFERROR(IFERROR(VLOOKUP(I16376,'DE-PARA'!B:D,3,0),VLOOKUP(I16376,'DE-PARA'!C:D,2,0)),"NÃO ENCONTRADO")</f>
        <v>Materiais</v>
      </c>
      <c r="L16376" s="56" t="str">
        <f>VLOOKUP(K16376,'Base -Receita-Despesa'!$B:$AS,1,FALSE)</f>
        <v>Materiais</v>
      </c>
    </row>
    <row r="16377" spans="1:12" x14ac:dyDescent="0.3">
      <c r="A16377" s="286" t="str">
        <f t="shared" si="512"/>
        <v>2020</v>
      </c>
      <c r="B16377" s="205" t="s">
        <v>679</v>
      </c>
      <c r="C16377" s="205" t="s">
        <v>680</v>
      </c>
      <c r="D16377" s="72" t="str">
        <f t="shared" si="511"/>
        <v>mar/2020</v>
      </c>
      <c r="E16377" s="206">
        <v>43907</v>
      </c>
      <c r="F16377" s="205">
        <v>224642</v>
      </c>
      <c r="G16377" s="205" t="s">
        <v>284</v>
      </c>
      <c r="H16377" s="207" t="s">
        <v>2648</v>
      </c>
      <c r="I16377" s="207" t="s">
        <v>238</v>
      </c>
      <c r="J16377" s="208">
        <v>-15944</v>
      </c>
      <c r="K16377" s="79" t="str">
        <f>IFERROR(IFERROR(VLOOKUP(I16377,'DE-PARA'!B:D,3,0),VLOOKUP(I16377,'DE-PARA'!C:D,2,0)),"NÃO ENCONTRADO")</f>
        <v>Materiais</v>
      </c>
      <c r="L16377" s="56" t="str">
        <f>VLOOKUP(K16377,'Base -Receita-Despesa'!$B:$AS,1,FALSE)</f>
        <v>Materiais</v>
      </c>
    </row>
    <row r="16378" spans="1:12" x14ac:dyDescent="0.3">
      <c r="A16378" s="286" t="str">
        <f t="shared" si="512"/>
        <v>2020</v>
      </c>
      <c r="B16378" s="205" t="s">
        <v>679</v>
      </c>
      <c r="C16378" s="205" t="s">
        <v>680</v>
      </c>
      <c r="D16378" s="72" t="str">
        <f t="shared" si="511"/>
        <v>mar/2020</v>
      </c>
      <c r="E16378" s="206">
        <v>43907</v>
      </c>
      <c r="F16378" s="205">
        <v>226977</v>
      </c>
      <c r="G16378" s="205" t="s">
        <v>284</v>
      </c>
      <c r="H16378" s="207" t="s">
        <v>2648</v>
      </c>
      <c r="I16378" s="207" t="s">
        <v>238</v>
      </c>
      <c r="J16378" s="208">
        <v>-9965</v>
      </c>
      <c r="K16378" s="79" t="str">
        <f>IFERROR(IFERROR(VLOOKUP(I16378,'DE-PARA'!B:D,3,0),VLOOKUP(I16378,'DE-PARA'!C:D,2,0)),"NÃO ENCONTRADO")</f>
        <v>Materiais</v>
      </c>
      <c r="L16378" s="56" t="str">
        <f>VLOOKUP(K16378,'Base -Receita-Despesa'!$B:$AS,1,FALSE)</f>
        <v>Materiais</v>
      </c>
    </row>
    <row r="16379" spans="1:12" x14ac:dyDescent="0.3">
      <c r="A16379" s="286" t="str">
        <f t="shared" si="512"/>
        <v>2020</v>
      </c>
      <c r="B16379" s="205" t="s">
        <v>679</v>
      </c>
      <c r="C16379" s="205" t="s">
        <v>680</v>
      </c>
      <c r="D16379" s="72" t="str">
        <f t="shared" si="511"/>
        <v>mar/2020</v>
      </c>
      <c r="E16379" s="206">
        <v>43907</v>
      </c>
      <c r="F16379" s="205">
        <v>229821</v>
      </c>
      <c r="G16379" s="205" t="s">
        <v>284</v>
      </c>
      <c r="H16379" s="207" t="s">
        <v>2648</v>
      </c>
      <c r="I16379" s="207" t="s">
        <v>238</v>
      </c>
      <c r="J16379" s="208">
        <v>-10961.5</v>
      </c>
      <c r="K16379" s="79" t="str">
        <f>IFERROR(IFERROR(VLOOKUP(I16379,'DE-PARA'!B:D,3,0),VLOOKUP(I16379,'DE-PARA'!C:D,2,0)),"NÃO ENCONTRADO")</f>
        <v>Materiais</v>
      </c>
      <c r="L16379" s="56" t="str">
        <f>VLOOKUP(K16379,'Base -Receita-Despesa'!$B:$AS,1,FALSE)</f>
        <v>Materiais</v>
      </c>
    </row>
    <row r="16380" spans="1:12" x14ac:dyDescent="0.3">
      <c r="A16380" s="286" t="str">
        <f t="shared" si="512"/>
        <v>2020</v>
      </c>
      <c r="B16380" s="205" t="s">
        <v>679</v>
      </c>
      <c r="C16380" s="205" t="s">
        <v>680</v>
      </c>
      <c r="D16380" s="72" t="str">
        <f t="shared" si="511"/>
        <v>mar/2020</v>
      </c>
      <c r="E16380" s="206">
        <v>43907</v>
      </c>
      <c r="F16380" s="205">
        <v>9846</v>
      </c>
      <c r="G16380" s="205" t="s">
        <v>284</v>
      </c>
      <c r="H16380" s="207" t="s">
        <v>2745</v>
      </c>
      <c r="I16380" s="207" t="s">
        <v>238</v>
      </c>
      <c r="J16380" s="207">
        <v>-689</v>
      </c>
      <c r="K16380" s="79" t="str">
        <f>IFERROR(IFERROR(VLOOKUP(I16380,'DE-PARA'!B:D,3,0),VLOOKUP(I16380,'DE-PARA'!C:D,2,0)),"NÃO ENCONTRADO")</f>
        <v>Materiais</v>
      </c>
      <c r="L16380" s="56" t="str">
        <f>VLOOKUP(K16380,'Base -Receita-Despesa'!$B:$AS,1,FALSE)</f>
        <v>Materiais</v>
      </c>
    </row>
    <row r="16381" spans="1:12" x14ac:dyDescent="0.3">
      <c r="A16381" s="286" t="str">
        <f t="shared" si="512"/>
        <v>2020</v>
      </c>
      <c r="B16381" s="205" t="s">
        <v>679</v>
      </c>
      <c r="C16381" s="205" t="s">
        <v>680</v>
      </c>
      <c r="D16381" s="72" t="str">
        <f t="shared" si="511"/>
        <v>mar/2020</v>
      </c>
      <c r="E16381" s="206">
        <v>43907</v>
      </c>
      <c r="F16381" s="205">
        <v>9846</v>
      </c>
      <c r="G16381" s="205" t="s">
        <v>284</v>
      </c>
      <c r="H16381" s="207" t="s">
        <v>2745</v>
      </c>
      <c r="I16381" s="207" t="s">
        <v>238</v>
      </c>
      <c r="J16381" s="207">
        <v>-689</v>
      </c>
      <c r="K16381" s="79" t="str">
        <f>IFERROR(IFERROR(VLOOKUP(I16381,'DE-PARA'!B:D,3,0),VLOOKUP(I16381,'DE-PARA'!C:D,2,0)),"NÃO ENCONTRADO")</f>
        <v>Materiais</v>
      </c>
      <c r="L16381" s="56" t="str">
        <f>VLOOKUP(K16381,'Base -Receita-Despesa'!$B:$AS,1,FALSE)</f>
        <v>Materiais</v>
      </c>
    </row>
    <row r="16382" spans="1:12" x14ac:dyDescent="0.3">
      <c r="A16382" s="286" t="str">
        <f t="shared" si="512"/>
        <v>2020</v>
      </c>
      <c r="B16382" s="205" t="s">
        <v>679</v>
      </c>
      <c r="C16382" s="205" t="s">
        <v>680</v>
      </c>
      <c r="D16382" s="72" t="str">
        <f t="shared" si="511"/>
        <v>mar/2020</v>
      </c>
      <c r="E16382" s="206">
        <v>43907</v>
      </c>
      <c r="F16382" s="205">
        <v>9806</v>
      </c>
      <c r="G16382" s="205" t="s">
        <v>284</v>
      </c>
      <c r="H16382" s="207" t="s">
        <v>2745</v>
      </c>
      <c r="I16382" s="207" t="s">
        <v>238</v>
      </c>
      <c r="J16382" s="208">
        <v>-2577.8000000000002</v>
      </c>
      <c r="K16382" s="79" t="str">
        <f>IFERROR(IFERROR(VLOOKUP(I16382,'DE-PARA'!B:D,3,0),VLOOKUP(I16382,'DE-PARA'!C:D,2,0)),"NÃO ENCONTRADO")</f>
        <v>Materiais</v>
      </c>
      <c r="L16382" s="56" t="str">
        <f>VLOOKUP(K16382,'Base -Receita-Despesa'!$B:$AS,1,FALSE)</f>
        <v>Materiais</v>
      </c>
    </row>
    <row r="16383" spans="1:12" x14ac:dyDescent="0.3">
      <c r="A16383" s="286" t="str">
        <f t="shared" si="512"/>
        <v>2020</v>
      </c>
      <c r="B16383" s="205" t="s">
        <v>679</v>
      </c>
      <c r="C16383" s="205" t="s">
        <v>680</v>
      </c>
      <c r="D16383" s="72" t="str">
        <f t="shared" si="511"/>
        <v>mar/2020</v>
      </c>
      <c r="E16383" s="206">
        <v>43907</v>
      </c>
      <c r="F16383" s="205">
        <v>9806</v>
      </c>
      <c r="G16383" s="205" t="s">
        <v>284</v>
      </c>
      <c r="H16383" s="207" t="s">
        <v>2745</v>
      </c>
      <c r="I16383" s="207" t="s">
        <v>238</v>
      </c>
      <c r="J16383" s="208">
        <v>-2577.8000000000002</v>
      </c>
      <c r="K16383" s="79" t="str">
        <f>IFERROR(IFERROR(VLOOKUP(I16383,'DE-PARA'!B:D,3,0),VLOOKUP(I16383,'DE-PARA'!C:D,2,0)),"NÃO ENCONTRADO")</f>
        <v>Materiais</v>
      </c>
      <c r="L16383" s="56" t="str">
        <f>VLOOKUP(K16383,'Base -Receita-Despesa'!$B:$AS,1,FALSE)</f>
        <v>Materiais</v>
      </c>
    </row>
    <row r="16384" spans="1:12" x14ac:dyDescent="0.3">
      <c r="A16384" s="286" t="str">
        <f t="shared" si="512"/>
        <v>2020</v>
      </c>
      <c r="B16384" s="205" t="s">
        <v>679</v>
      </c>
      <c r="C16384" s="205" t="s">
        <v>680</v>
      </c>
      <c r="D16384" s="72" t="str">
        <f t="shared" si="511"/>
        <v>mar/2020</v>
      </c>
      <c r="E16384" s="206">
        <v>43907</v>
      </c>
      <c r="F16384" s="205">
        <v>9861</v>
      </c>
      <c r="G16384" s="205" t="s">
        <v>284</v>
      </c>
      <c r="H16384" s="207" t="s">
        <v>2745</v>
      </c>
      <c r="I16384" s="207" t="s">
        <v>238</v>
      </c>
      <c r="J16384" s="207">
        <v>-468</v>
      </c>
      <c r="K16384" s="79" t="str">
        <f>IFERROR(IFERROR(VLOOKUP(I16384,'DE-PARA'!B:D,3,0),VLOOKUP(I16384,'DE-PARA'!C:D,2,0)),"NÃO ENCONTRADO")</f>
        <v>Materiais</v>
      </c>
      <c r="L16384" s="56" t="str">
        <f>VLOOKUP(K16384,'Base -Receita-Despesa'!$B:$AS,1,FALSE)</f>
        <v>Materiais</v>
      </c>
    </row>
    <row r="16385" spans="1:12" x14ac:dyDescent="0.3">
      <c r="A16385" s="286" t="str">
        <f t="shared" si="512"/>
        <v>2020</v>
      </c>
      <c r="B16385" s="205" t="s">
        <v>679</v>
      </c>
      <c r="C16385" s="205" t="s">
        <v>680</v>
      </c>
      <c r="D16385" s="72" t="str">
        <f t="shared" si="511"/>
        <v>mar/2020</v>
      </c>
      <c r="E16385" s="206">
        <v>43907</v>
      </c>
      <c r="F16385" s="205">
        <v>9861</v>
      </c>
      <c r="G16385" s="205" t="s">
        <v>284</v>
      </c>
      <c r="H16385" s="207" t="s">
        <v>2745</v>
      </c>
      <c r="I16385" s="207" t="s">
        <v>238</v>
      </c>
      <c r="J16385" s="207">
        <v>-468</v>
      </c>
      <c r="K16385" s="79" t="str">
        <f>IFERROR(IFERROR(VLOOKUP(I16385,'DE-PARA'!B:D,3,0),VLOOKUP(I16385,'DE-PARA'!C:D,2,0)),"NÃO ENCONTRADO")</f>
        <v>Materiais</v>
      </c>
      <c r="L16385" s="56" t="str">
        <f>VLOOKUP(K16385,'Base -Receita-Despesa'!$B:$AS,1,FALSE)</f>
        <v>Materiais</v>
      </c>
    </row>
    <row r="16386" spans="1:12" x14ac:dyDescent="0.3">
      <c r="A16386" s="286" t="str">
        <f t="shared" si="512"/>
        <v>2020</v>
      </c>
      <c r="B16386" s="205" t="s">
        <v>679</v>
      </c>
      <c r="C16386" s="205" t="s">
        <v>680</v>
      </c>
      <c r="D16386" s="72" t="str">
        <f t="shared" si="511"/>
        <v>mar/2020</v>
      </c>
      <c r="E16386" s="206">
        <v>43907</v>
      </c>
      <c r="F16386" s="205">
        <v>9514</v>
      </c>
      <c r="G16386" s="205" t="s">
        <v>284</v>
      </c>
      <c r="H16386" s="207" t="s">
        <v>2745</v>
      </c>
      <c r="I16386" s="207" t="s">
        <v>238</v>
      </c>
      <c r="J16386" s="208">
        <v>-3040.26</v>
      </c>
      <c r="K16386" s="79" t="str">
        <f>IFERROR(IFERROR(VLOOKUP(I16386,'DE-PARA'!B:D,3,0),VLOOKUP(I16386,'DE-PARA'!C:D,2,0)),"NÃO ENCONTRADO")</f>
        <v>Materiais</v>
      </c>
      <c r="L16386" s="56" t="str">
        <f>VLOOKUP(K16386,'Base -Receita-Despesa'!$B:$AS,1,FALSE)</f>
        <v>Materiais</v>
      </c>
    </row>
    <row r="16387" spans="1:12" x14ac:dyDescent="0.3">
      <c r="A16387" s="286" t="str">
        <f t="shared" si="512"/>
        <v>2020</v>
      </c>
      <c r="B16387" s="205" t="s">
        <v>679</v>
      </c>
      <c r="C16387" s="205" t="s">
        <v>680</v>
      </c>
      <c r="D16387" s="72" t="str">
        <f t="shared" si="511"/>
        <v>mar/2020</v>
      </c>
      <c r="E16387" s="206">
        <v>43907</v>
      </c>
      <c r="F16387" s="205">
        <v>9762</v>
      </c>
      <c r="G16387" s="205" t="s">
        <v>284</v>
      </c>
      <c r="H16387" s="207" t="s">
        <v>2745</v>
      </c>
      <c r="I16387" s="207" t="s">
        <v>238</v>
      </c>
      <c r="J16387" s="208">
        <v>-4701.6000000000004</v>
      </c>
      <c r="K16387" s="79" t="str">
        <f>IFERROR(IFERROR(VLOOKUP(I16387,'DE-PARA'!B:D,3,0),VLOOKUP(I16387,'DE-PARA'!C:D,2,0)),"NÃO ENCONTRADO")</f>
        <v>Materiais</v>
      </c>
      <c r="L16387" s="56" t="str">
        <f>VLOOKUP(K16387,'Base -Receita-Despesa'!$B:$AS,1,FALSE)</f>
        <v>Materiais</v>
      </c>
    </row>
    <row r="16388" spans="1:12" x14ac:dyDescent="0.3">
      <c r="A16388" s="286" t="str">
        <f t="shared" si="512"/>
        <v>2020</v>
      </c>
      <c r="B16388" s="205" t="s">
        <v>679</v>
      </c>
      <c r="C16388" s="205" t="s">
        <v>680</v>
      </c>
      <c r="D16388" s="72" t="str">
        <f t="shared" ref="D16388:D16451" si="513">TEXT(E16388,"mmm/aaaa")</f>
        <v>mar/2020</v>
      </c>
      <c r="E16388" s="206">
        <v>43907</v>
      </c>
      <c r="F16388" s="205">
        <v>14478</v>
      </c>
      <c r="G16388" s="205" t="s">
        <v>284</v>
      </c>
      <c r="H16388" s="207" t="s">
        <v>2079</v>
      </c>
      <c r="I16388" s="267" t="s">
        <v>118</v>
      </c>
      <c r="J16388" s="208">
        <v>-1224.3599999999999</v>
      </c>
      <c r="K16388" s="79" t="str">
        <f>IFERROR(IFERROR(VLOOKUP(I16388,'DE-PARA'!B:D,3,0),VLOOKUP(I16388,'DE-PARA'!C:D,2,0)),"NÃO ENCONTRADO")</f>
        <v>Serviços</v>
      </c>
      <c r="L16388" s="56" t="str">
        <f>VLOOKUP(K16388,'Base -Receita-Despesa'!$B:$AS,1,FALSE)</f>
        <v>Serviços</v>
      </c>
    </row>
    <row r="16389" spans="1:12" x14ac:dyDescent="0.3">
      <c r="A16389" s="286" t="str">
        <f t="shared" si="512"/>
        <v>2020</v>
      </c>
      <c r="B16389" s="205" t="s">
        <v>679</v>
      </c>
      <c r="C16389" s="205" t="s">
        <v>680</v>
      </c>
      <c r="D16389" s="72" t="str">
        <f t="shared" si="513"/>
        <v>mar/2020</v>
      </c>
      <c r="E16389" s="206">
        <v>43907</v>
      </c>
      <c r="F16389" s="205">
        <v>42493</v>
      </c>
      <c r="G16389" s="205" t="s">
        <v>284</v>
      </c>
      <c r="H16389" s="207" t="s">
        <v>2327</v>
      </c>
      <c r="I16389" s="207" t="s">
        <v>238</v>
      </c>
      <c r="J16389" s="208">
        <v>-7972</v>
      </c>
      <c r="K16389" s="79" t="str">
        <f>IFERROR(IFERROR(VLOOKUP(I16389,'DE-PARA'!B:D,3,0),VLOOKUP(I16389,'DE-PARA'!C:D,2,0)),"NÃO ENCONTRADO")</f>
        <v>Materiais</v>
      </c>
      <c r="L16389" s="56" t="str">
        <f>VLOOKUP(K16389,'Base -Receita-Despesa'!$B:$AS,1,FALSE)</f>
        <v>Materiais</v>
      </c>
    </row>
    <row r="16390" spans="1:12" x14ac:dyDescent="0.3">
      <c r="A16390" s="286" t="str">
        <f t="shared" si="512"/>
        <v>2020</v>
      </c>
      <c r="B16390" s="205" t="s">
        <v>679</v>
      </c>
      <c r="C16390" s="205" t="s">
        <v>680</v>
      </c>
      <c r="D16390" s="72" t="str">
        <f t="shared" si="513"/>
        <v>mar/2020</v>
      </c>
      <c r="E16390" s="206">
        <v>43907</v>
      </c>
      <c r="F16390" s="205">
        <v>41275</v>
      </c>
      <c r="G16390" s="205" t="s">
        <v>284</v>
      </c>
      <c r="H16390" s="207" t="s">
        <v>2327</v>
      </c>
      <c r="I16390" s="207" t="s">
        <v>238</v>
      </c>
      <c r="J16390" s="208">
        <v>-3433.08</v>
      </c>
      <c r="K16390" s="79" t="str">
        <f>IFERROR(IFERROR(VLOOKUP(I16390,'DE-PARA'!B:D,3,0),VLOOKUP(I16390,'DE-PARA'!C:D,2,0)),"NÃO ENCONTRADO")</f>
        <v>Materiais</v>
      </c>
      <c r="L16390" s="56" t="str">
        <f>VLOOKUP(K16390,'Base -Receita-Despesa'!$B:$AS,1,FALSE)</f>
        <v>Materiais</v>
      </c>
    </row>
    <row r="16391" spans="1:12" x14ac:dyDescent="0.3">
      <c r="A16391" s="286" t="str">
        <f t="shared" si="512"/>
        <v>2020</v>
      </c>
      <c r="B16391" s="205" t="s">
        <v>679</v>
      </c>
      <c r="C16391" s="205" t="s">
        <v>680</v>
      </c>
      <c r="D16391" s="72" t="str">
        <f t="shared" si="513"/>
        <v>mar/2020</v>
      </c>
      <c r="E16391" s="206">
        <v>43907</v>
      </c>
      <c r="F16391" s="205">
        <v>41213</v>
      </c>
      <c r="G16391" s="205" t="s">
        <v>284</v>
      </c>
      <c r="H16391" s="207" t="s">
        <v>2327</v>
      </c>
      <c r="I16391" s="207" t="s">
        <v>238</v>
      </c>
      <c r="J16391" s="208">
        <v>-11958</v>
      </c>
      <c r="K16391" s="79" t="str">
        <f>IFERROR(IFERROR(VLOOKUP(I16391,'DE-PARA'!B:D,3,0),VLOOKUP(I16391,'DE-PARA'!C:D,2,0)),"NÃO ENCONTRADO")</f>
        <v>Materiais</v>
      </c>
      <c r="L16391" s="56" t="str">
        <f>VLOOKUP(K16391,'Base -Receita-Despesa'!$B:$AS,1,FALSE)</f>
        <v>Materiais</v>
      </c>
    </row>
    <row r="16392" spans="1:12" x14ac:dyDescent="0.3">
      <c r="A16392" s="286" t="str">
        <f t="shared" si="512"/>
        <v>2020</v>
      </c>
      <c r="B16392" s="205" t="s">
        <v>679</v>
      </c>
      <c r="C16392" s="205" t="s">
        <v>680</v>
      </c>
      <c r="D16392" s="72" t="str">
        <f t="shared" si="513"/>
        <v>mar/2020</v>
      </c>
      <c r="E16392" s="206">
        <v>43907</v>
      </c>
      <c r="F16392" s="205">
        <v>40229</v>
      </c>
      <c r="G16392" s="205" t="s">
        <v>284</v>
      </c>
      <c r="H16392" s="207" t="s">
        <v>2327</v>
      </c>
      <c r="I16392" s="207" t="s">
        <v>238</v>
      </c>
      <c r="J16392" s="208">
        <v>-2200</v>
      </c>
      <c r="K16392" s="79" t="str">
        <f>IFERROR(IFERROR(VLOOKUP(I16392,'DE-PARA'!B:D,3,0),VLOOKUP(I16392,'DE-PARA'!C:D,2,0)),"NÃO ENCONTRADO")</f>
        <v>Materiais</v>
      </c>
      <c r="L16392" s="56" t="str">
        <f>VLOOKUP(K16392,'Base -Receita-Despesa'!$B:$AS,1,FALSE)</f>
        <v>Materiais</v>
      </c>
    </row>
    <row r="16393" spans="1:12" x14ac:dyDescent="0.3">
      <c r="A16393" s="286" t="str">
        <f t="shared" si="512"/>
        <v>2020</v>
      </c>
      <c r="B16393" s="205" t="s">
        <v>679</v>
      </c>
      <c r="C16393" s="205" t="s">
        <v>680</v>
      </c>
      <c r="D16393" s="72" t="str">
        <f t="shared" si="513"/>
        <v>mar/2020</v>
      </c>
      <c r="E16393" s="206">
        <v>43907</v>
      </c>
      <c r="F16393" s="205">
        <v>40570</v>
      </c>
      <c r="G16393" s="205" t="s">
        <v>284</v>
      </c>
      <c r="H16393" s="207" t="s">
        <v>2327</v>
      </c>
      <c r="I16393" s="207" t="s">
        <v>238</v>
      </c>
      <c r="J16393" s="208">
        <v>-13951</v>
      </c>
      <c r="K16393" s="79" t="str">
        <f>IFERROR(IFERROR(VLOOKUP(I16393,'DE-PARA'!B:D,3,0),VLOOKUP(I16393,'DE-PARA'!C:D,2,0)),"NÃO ENCONTRADO")</f>
        <v>Materiais</v>
      </c>
      <c r="L16393" s="56" t="str">
        <f>VLOOKUP(K16393,'Base -Receita-Despesa'!$B:$AS,1,FALSE)</f>
        <v>Materiais</v>
      </c>
    </row>
    <row r="16394" spans="1:12" x14ac:dyDescent="0.3">
      <c r="A16394" s="286" t="str">
        <f t="shared" si="512"/>
        <v>2020</v>
      </c>
      <c r="B16394" s="205" t="s">
        <v>679</v>
      </c>
      <c r="C16394" s="205" t="s">
        <v>680</v>
      </c>
      <c r="D16394" s="72" t="str">
        <f t="shared" si="513"/>
        <v>mar/2020</v>
      </c>
      <c r="E16394" s="206">
        <v>43907</v>
      </c>
      <c r="F16394" s="205">
        <v>40569</v>
      </c>
      <c r="G16394" s="205" t="s">
        <v>284</v>
      </c>
      <c r="H16394" s="207" t="s">
        <v>2327</v>
      </c>
      <c r="I16394" s="207" t="s">
        <v>238</v>
      </c>
      <c r="J16394" s="208">
        <v>-3300</v>
      </c>
      <c r="K16394" s="79" t="str">
        <f>IFERROR(IFERROR(VLOOKUP(I16394,'DE-PARA'!B:D,3,0),VLOOKUP(I16394,'DE-PARA'!C:D,2,0)),"NÃO ENCONTRADO")</f>
        <v>Materiais</v>
      </c>
      <c r="L16394" s="56" t="str">
        <f>VLOOKUP(K16394,'Base -Receita-Despesa'!$B:$AS,1,FALSE)</f>
        <v>Materiais</v>
      </c>
    </row>
    <row r="16395" spans="1:12" x14ac:dyDescent="0.3">
      <c r="A16395" s="286" t="str">
        <f t="shared" si="512"/>
        <v>2020</v>
      </c>
      <c r="B16395" s="205" t="s">
        <v>679</v>
      </c>
      <c r="C16395" s="205" t="s">
        <v>680</v>
      </c>
      <c r="D16395" s="72" t="str">
        <f t="shared" si="513"/>
        <v>mar/2020</v>
      </c>
      <c r="E16395" s="206">
        <v>43907</v>
      </c>
      <c r="F16395" s="205">
        <v>40240</v>
      </c>
      <c r="G16395" s="205" t="s">
        <v>284</v>
      </c>
      <c r="H16395" s="207" t="s">
        <v>2327</v>
      </c>
      <c r="I16395" s="207" t="s">
        <v>238</v>
      </c>
      <c r="J16395" s="207">
        <v>-598.86</v>
      </c>
      <c r="K16395" s="79" t="str">
        <f>IFERROR(IFERROR(VLOOKUP(I16395,'DE-PARA'!B:D,3,0),VLOOKUP(I16395,'DE-PARA'!C:D,2,0)),"NÃO ENCONTRADO")</f>
        <v>Materiais</v>
      </c>
      <c r="L16395" s="56" t="str">
        <f>VLOOKUP(K16395,'Base -Receita-Despesa'!$B:$AS,1,FALSE)</f>
        <v>Materiais</v>
      </c>
    </row>
    <row r="16396" spans="1:12" x14ac:dyDescent="0.3">
      <c r="A16396" s="286" t="str">
        <f t="shared" si="512"/>
        <v>2020</v>
      </c>
      <c r="B16396" s="205" t="s">
        <v>679</v>
      </c>
      <c r="C16396" s="205" t="s">
        <v>680</v>
      </c>
      <c r="D16396" s="72" t="str">
        <f t="shared" si="513"/>
        <v>mar/2020</v>
      </c>
      <c r="E16396" s="206">
        <v>43907</v>
      </c>
      <c r="F16396" s="205">
        <v>40678</v>
      </c>
      <c r="G16396" s="205" t="s">
        <v>284</v>
      </c>
      <c r="H16396" s="207" t="s">
        <v>2327</v>
      </c>
      <c r="I16396" s="207" t="s">
        <v>238</v>
      </c>
      <c r="J16396" s="208">
        <v>-2200</v>
      </c>
      <c r="K16396" s="79" t="str">
        <f>IFERROR(IFERROR(VLOOKUP(I16396,'DE-PARA'!B:D,3,0),VLOOKUP(I16396,'DE-PARA'!C:D,2,0)),"NÃO ENCONTRADO")</f>
        <v>Materiais</v>
      </c>
      <c r="L16396" s="56" t="str">
        <f>VLOOKUP(K16396,'Base -Receita-Despesa'!$B:$AS,1,FALSE)</f>
        <v>Materiais</v>
      </c>
    </row>
    <row r="16397" spans="1:12" x14ac:dyDescent="0.3">
      <c r="A16397" s="286" t="str">
        <f t="shared" si="512"/>
        <v>2020</v>
      </c>
      <c r="B16397" s="205" t="s">
        <v>679</v>
      </c>
      <c r="C16397" s="205" t="s">
        <v>680</v>
      </c>
      <c r="D16397" s="72" t="str">
        <f t="shared" si="513"/>
        <v>mar/2020</v>
      </c>
      <c r="E16397" s="206">
        <v>43907</v>
      </c>
      <c r="F16397" s="205">
        <v>8986</v>
      </c>
      <c r="G16397" s="205" t="s">
        <v>284</v>
      </c>
      <c r="H16397" s="207" t="s">
        <v>319</v>
      </c>
      <c r="I16397" s="207" t="s">
        <v>244</v>
      </c>
      <c r="J16397" s="208">
        <v>-1225.8499999999999</v>
      </c>
      <c r="K16397" s="79" t="str">
        <f>IFERROR(IFERROR(VLOOKUP(I16397,'DE-PARA'!B:D,3,0),VLOOKUP(I16397,'DE-PARA'!C:D,2,0)),"NÃO ENCONTRADO")</f>
        <v>Materiais</v>
      </c>
      <c r="L16397" s="56" t="str">
        <f>VLOOKUP(K16397,'Base -Receita-Despesa'!$B:$AS,1,FALSE)</f>
        <v>Materiais</v>
      </c>
    </row>
    <row r="16398" spans="1:12" x14ac:dyDescent="0.3">
      <c r="A16398" s="286" t="str">
        <f t="shared" si="512"/>
        <v>2020</v>
      </c>
      <c r="B16398" s="205" t="s">
        <v>679</v>
      </c>
      <c r="C16398" s="205" t="s">
        <v>680</v>
      </c>
      <c r="D16398" s="72" t="str">
        <f t="shared" si="513"/>
        <v>mar/2020</v>
      </c>
      <c r="E16398" s="206">
        <v>43907</v>
      </c>
      <c r="F16398" s="205">
        <v>8986</v>
      </c>
      <c r="G16398" s="205" t="s">
        <v>284</v>
      </c>
      <c r="H16398" s="207" t="s">
        <v>319</v>
      </c>
      <c r="I16398" s="207" t="s">
        <v>189</v>
      </c>
      <c r="J16398" s="207">
        <v>-55.77</v>
      </c>
      <c r="K16398" s="79" t="str">
        <f>IFERROR(IFERROR(VLOOKUP(I16398,'DE-PARA'!B:D,3,0),VLOOKUP(I16398,'DE-PARA'!C:D,2,0)),"NÃO ENCONTRADO")</f>
        <v>Outras Saídas</v>
      </c>
      <c r="L16398" s="56" t="str">
        <f>VLOOKUP(K16398,'Base -Receita-Despesa'!$B:$AS,1,FALSE)</f>
        <v>Outras Saídas</v>
      </c>
    </row>
    <row r="16399" spans="1:12" x14ac:dyDescent="0.3">
      <c r="A16399" s="286" t="str">
        <f t="shared" si="512"/>
        <v>2020</v>
      </c>
      <c r="B16399" s="205" t="s">
        <v>679</v>
      </c>
      <c r="C16399" s="205" t="s">
        <v>680</v>
      </c>
      <c r="D16399" s="72" t="str">
        <f t="shared" si="513"/>
        <v>mar/2020</v>
      </c>
      <c r="E16399" s="206">
        <v>43907</v>
      </c>
      <c r="F16399" s="205">
        <v>9099</v>
      </c>
      <c r="G16399" s="205" t="s">
        <v>284</v>
      </c>
      <c r="H16399" s="207" t="s">
        <v>319</v>
      </c>
      <c r="I16399" s="207" t="s">
        <v>244</v>
      </c>
      <c r="J16399" s="207">
        <v>-981.75</v>
      </c>
      <c r="K16399" s="79" t="str">
        <f>IFERROR(IFERROR(VLOOKUP(I16399,'DE-PARA'!B:D,3,0),VLOOKUP(I16399,'DE-PARA'!C:D,2,0)),"NÃO ENCONTRADO")</f>
        <v>Materiais</v>
      </c>
      <c r="L16399" s="56" t="str">
        <f>VLOOKUP(K16399,'Base -Receita-Despesa'!$B:$AS,1,FALSE)</f>
        <v>Materiais</v>
      </c>
    </row>
    <row r="16400" spans="1:12" x14ac:dyDescent="0.3">
      <c r="A16400" s="286" t="str">
        <f t="shared" si="512"/>
        <v>2020</v>
      </c>
      <c r="B16400" s="205" t="s">
        <v>679</v>
      </c>
      <c r="C16400" s="205" t="s">
        <v>680</v>
      </c>
      <c r="D16400" s="72" t="str">
        <f t="shared" si="513"/>
        <v>mar/2020</v>
      </c>
      <c r="E16400" s="206">
        <v>43907</v>
      </c>
      <c r="F16400" s="205">
        <v>9099</v>
      </c>
      <c r="G16400" s="205" t="s">
        <v>284</v>
      </c>
      <c r="H16400" s="207" t="s">
        <v>319</v>
      </c>
      <c r="I16400" s="207" t="s">
        <v>189</v>
      </c>
      <c r="J16400" s="207">
        <v>-44.66</v>
      </c>
      <c r="K16400" s="79" t="str">
        <f>IFERROR(IFERROR(VLOOKUP(I16400,'DE-PARA'!B:D,3,0),VLOOKUP(I16400,'DE-PARA'!C:D,2,0)),"NÃO ENCONTRADO")</f>
        <v>Outras Saídas</v>
      </c>
      <c r="L16400" s="56" t="str">
        <f>VLOOKUP(K16400,'Base -Receita-Despesa'!$B:$AS,1,FALSE)</f>
        <v>Outras Saídas</v>
      </c>
    </row>
    <row r="16401" spans="1:12" x14ac:dyDescent="0.3">
      <c r="A16401" s="286" t="str">
        <f t="shared" si="512"/>
        <v>2020</v>
      </c>
      <c r="B16401" s="205" t="s">
        <v>679</v>
      </c>
      <c r="C16401" s="205" t="s">
        <v>680</v>
      </c>
      <c r="D16401" s="72" t="str">
        <f t="shared" si="513"/>
        <v>mar/2020</v>
      </c>
      <c r="E16401" s="206">
        <v>43907</v>
      </c>
      <c r="F16401" s="205">
        <v>4146</v>
      </c>
      <c r="G16401" s="205" t="s">
        <v>284</v>
      </c>
      <c r="H16401" s="207" t="s">
        <v>2735</v>
      </c>
      <c r="I16401" s="207" t="s">
        <v>249</v>
      </c>
      <c r="J16401" s="208">
        <v>-10518.7</v>
      </c>
      <c r="K16401" s="79" t="str">
        <f>IFERROR(IFERROR(VLOOKUP(I16401,'DE-PARA'!B:D,3,0),VLOOKUP(I16401,'DE-PARA'!C:D,2,0)),"NÃO ENCONTRADO")</f>
        <v>Materiais</v>
      </c>
      <c r="L16401" s="56" t="str">
        <f>VLOOKUP(K16401,'Base -Receita-Despesa'!$B:$AS,1,FALSE)</f>
        <v>Materiais</v>
      </c>
    </row>
    <row r="16402" spans="1:12" x14ac:dyDescent="0.3">
      <c r="A16402" s="286" t="str">
        <f t="shared" si="512"/>
        <v>2020</v>
      </c>
      <c r="B16402" s="205" t="s">
        <v>679</v>
      </c>
      <c r="C16402" s="205" t="s">
        <v>680</v>
      </c>
      <c r="D16402" s="72" t="str">
        <f t="shared" si="513"/>
        <v>mar/2020</v>
      </c>
      <c r="E16402" s="206">
        <v>43907</v>
      </c>
      <c r="F16402" s="205">
        <v>3449</v>
      </c>
      <c r="G16402" s="205" t="s">
        <v>284</v>
      </c>
      <c r="H16402" s="207" t="s">
        <v>2084</v>
      </c>
      <c r="I16402" s="207" t="s">
        <v>244</v>
      </c>
      <c r="J16402" s="207">
        <v>-235</v>
      </c>
      <c r="K16402" s="79" t="str">
        <f>IFERROR(IFERROR(VLOOKUP(I16402,'DE-PARA'!B:D,3,0),VLOOKUP(I16402,'DE-PARA'!C:D,2,0)),"NÃO ENCONTRADO")</f>
        <v>Materiais</v>
      </c>
      <c r="L16402" s="56" t="str">
        <f>VLOOKUP(K16402,'Base -Receita-Despesa'!$B:$AS,1,FALSE)</f>
        <v>Materiais</v>
      </c>
    </row>
    <row r="16403" spans="1:12" x14ac:dyDescent="0.3">
      <c r="A16403" s="286" t="str">
        <f t="shared" si="512"/>
        <v>2020</v>
      </c>
      <c r="B16403" s="205" t="s">
        <v>679</v>
      </c>
      <c r="C16403" s="205" t="s">
        <v>680</v>
      </c>
      <c r="D16403" s="72" t="str">
        <f t="shared" si="513"/>
        <v>mar/2020</v>
      </c>
      <c r="E16403" s="206">
        <v>43907</v>
      </c>
      <c r="F16403" s="205">
        <v>3068</v>
      </c>
      <c r="G16403" s="205" t="s">
        <v>284</v>
      </c>
      <c r="H16403" s="207" t="s">
        <v>2084</v>
      </c>
      <c r="I16403" s="207" t="s">
        <v>244</v>
      </c>
      <c r="J16403" s="207">
        <v>-235</v>
      </c>
      <c r="K16403" s="79" t="str">
        <f>IFERROR(IFERROR(VLOOKUP(I16403,'DE-PARA'!B:D,3,0),VLOOKUP(I16403,'DE-PARA'!C:D,2,0)),"NÃO ENCONTRADO")</f>
        <v>Materiais</v>
      </c>
      <c r="L16403" s="56" t="str">
        <f>VLOOKUP(K16403,'Base -Receita-Despesa'!$B:$AS,1,FALSE)</f>
        <v>Materiais</v>
      </c>
    </row>
    <row r="16404" spans="1:12" x14ac:dyDescent="0.3">
      <c r="A16404" s="286" t="str">
        <f t="shared" si="512"/>
        <v>2020</v>
      </c>
      <c r="B16404" s="205" t="s">
        <v>679</v>
      </c>
      <c r="C16404" s="205" t="s">
        <v>680</v>
      </c>
      <c r="D16404" s="72" t="str">
        <f t="shared" si="513"/>
        <v>mar/2020</v>
      </c>
      <c r="E16404" s="206">
        <v>43907</v>
      </c>
      <c r="F16404" s="205">
        <v>3401</v>
      </c>
      <c r="G16404" s="205" t="s">
        <v>284</v>
      </c>
      <c r="H16404" s="207" t="s">
        <v>2084</v>
      </c>
      <c r="I16404" s="207" t="s">
        <v>244</v>
      </c>
      <c r="J16404" s="207">
        <v>-235</v>
      </c>
      <c r="K16404" s="79" t="str">
        <f>IFERROR(IFERROR(VLOOKUP(I16404,'DE-PARA'!B:D,3,0),VLOOKUP(I16404,'DE-PARA'!C:D,2,0)),"NÃO ENCONTRADO")</f>
        <v>Materiais</v>
      </c>
      <c r="L16404" s="56" t="str">
        <f>VLOOKUP(K16404,'Base -Receita-Despesa'!$B:$AS,1,FALSE)</f>
        <v>Materiais</v>
      </c>
    </row>
    <row r="16405" spans="1:12" x14ac:dyDescent="0.3">
      <c r="A16405" s="286" t="str">
        <f t="shared" si="512"/>
        <v>2020</v>
      </c>
      <c r="B16405" s="205" t="s">
        <v>679</v>
      </c>
      <c r="C16405" s="205" t="s">
        <v>680</v>
      </c>
      <c r="D16405" s="72" t="str">
        <f t="shared" si="513"/>
        <v>mar/2020</v>
      </c>
      <c r="E16405" s="206">
        <v>43907</v>
      </c>
      <c r="F16405" s="205">
        <v>3035</v>
      </c>
      <c r="G16405" s="205" t="s">
        <v>284</v>
      </c>
      <c r="H16405" s="207" t="s">
        <v>2084</v>
      </c>
      <c r="I16405" s="207" t="s">
        <v>244</v>
      </c>
      <c r="J16405" s="207">
        <v>-185.9</v>
      </c>
      <c r="K16405" s="79" t="str">
        <f>IFERROR(IFERROR(VLOOKUP(I16405,'DE-PARA'!B:D,3,0),VLOOKUP(I16405,'DE-PARA'!C:D,2,0)),"NÃO ENCONTRADO")</f>
        <v>Materiais</v>
      </c>
      <c r="L16405" s="56" t="str">
        <f>VLOOKUP(K16405,'Base -Receita-Despesa'!$B:$AS,1,FALSE)</f>
        <v>Materiais</v>
      </c>
    </row>
    <row r="16406" spans="1:12" x14ac:dyDescent="0.3">
      <c r="A16406" s="286" t="str">
        <f t="shared" si="512"/>
        <v>2020</v>
      </c>
      <c r="B16406" s="205" t="s">
        <v>679</v>
      </c>
      <c r="C16406" s="205" t="s">
        <v>680</v>
      </c>
      <c r="D16406" s="72" t="str">
        <f t="shared" si="513"/>
        <v>mar/2020</v>
      </c>
      <c r="E16406" s="206">
        <v>43907</v>
      </c>
      <c r="F16406" s="205">
        <v>355929</v>
      </c>
      <c r="G16406" s="205" t="s">
        <v>284</v>
      </c>
      <c r="H16406" s="207" t="s">
        <v>143</v>
      </c>
      <c r="I16406" s="207" t="s">
        <v>244</v>
      </c>
      <c r="J16406" s="208">
        <v>-4425</v>
      </c>
      <c r="K16406" s="79" t="str">
        <f>IFERROR(IFERROR(VLOOKUP(I16406,'DE-PARA'!B:D,3,0),VLOOKUP(I16406,'DE-PARA'!C:D,2,0)),"NÃO ENCONTRADO")</f>
        <v>Materiais</v>
      </c>
      <c r="L16406" s="56" t="str">
        <f>VLOOKUP(K16406,'Base -Receita-Despesa'!$B:$AS,1,FALSE)</f>
        <v>Materiais</v>
      </c>
    </row>
    <row r="16407" spans="1:12" x14ac:dyDescent="0.3">
      <c r="A16407" s="286" t="str">
        <f t="shared" si="512"/>
        <v>2020</v>
      </c>
      <c r="B16407" s="205" t="s">
        <v>679</v>
      </c>
      <c r="C16407" s="205" t="s">
        <v>680</v>
      </c>
      <c r="D16407" s="72" t="str">
        <f t="shared" si="513"/>
        <v>mar/2020</v>
      </c>
      <c r="E16407" s="206">
        <v>43907</v>
      </c>
      <c r="F16407" s="205">
        <v>355928</v>
      </c>
      <c r="G16407" s="205" t="s">
        <v>284</v>
      </c>
      <c r="H16407" s="207" t="s">
        <v>143</v>
      </c>
      <c r="I16407" s="207" t="s">
        <v>244</v>
      </c>
      <c r="J16407" s="207">
        <v>-621.22</v>
      </c>
      <c r="K16407" s="79" t="str">
        <f>IFERROR(IFERROR(VLOOKUP(I16407,'DE-PARA'!B:D,3,0),VLOOKUP(I16407,'DE-PARA'!C:D,2,0)),"NÃO ENCONTRADO")</f>
        <v>Materiais</v>
      </c>
      <c r="L16407" s="56" t="str">
        <f>VLOOKUP(K16407,'Base -Receita-Despesa'!$B:$AS,1,FALSE)</f>
        <v>Materiais</v>
      </c>
    </row>
    <row r="16408" spans="1:12" x14ac:dyDescent="0.3">
      <c r="A16408" s="286" t="str">
        <f t="shared" si="512"/>
        <v>2020</v>
      </c>
      <c r="B16408" s="205" t="s">
        <v>679</v>
      </c>
      <c r="C16408" s="205" t="s">
        <v>680</v>
      </c>
      <c r="D16408" s="72" t="str">
        <f t="shared" si="513"/>
        <v>mar/2020</v>
      </c>
      <c r="E16408" s="206">
        <v>43907</v>
      </c>
      <c r="F16408" s="205">
        <v>28965</v>
      </c>
      <c r="G16408" s="205" t="s">
        <v>284</v>
      </c>
      <c r="H16408" s="207" t="s">
        <v>2040</v>
      </c>
      <c r="I16408" s="207" t="s">
        <v>249</v>
      </c>
      <c r="J16408" s="208">
        <v>-3320</v>
      </c>
      <c r="K16408" s="79" t="str">
        <f>IFERROR(IFERROR(VLOOKUP(I16408,'DE-PARA'!B:D,3,0),VLOOKUP(I16408,'DE-PARA'!C:D,2,0)),"NÃO ENCONTRADO")</f>
        <v>Materiais</v>
      </c>
      <c r="L16408" s="56" t="str">
        <f>VLOOKUP(K16408,'Base -Receita-Despesa'!$B:$AS,1,FALSE)</f>
        <v>Materiais</v>
      </c>
    </row>
    <row r="16409" spans="1:12" x14ac:dyDescent="0.3">
      <c r="A16409" s="286" t="str">
        <f t="shared" si="512"/>
        <v>2020</v>
      </c>
      <c r="B16409" s="205" t="s">
        <v>679</v>
      </c>
      <c r="C16409" s="205" t="s">
        <v>680</v>
      </c>
      <c r="D16409" s="72" t="str">
        <f t="shared" si="513"/>
        <v>mar/2020</v>
      </c>
      <c r="E16409" s="206">
        <v>43907</v>
      </c>
      <c r="F16409" s="205">
        <v>28966</v>
      </c>
      <c r="G16409" s="205" t="s">
        <v>284</v>
      </c>
      <c r="H16409" s="207" t="s">
        <v>2040</v>
      </c>
      <c r="I16409" s="207" t="s">
        <v>249</v>
      </c>
      <c r="J16409" s="208">
        <v>-9967.56</v>
      </c>
      <c r="K16409" s="79" t="str">
        <f>IFERROR(IFERROR(VLOOKUP(I16409,'DE-PARA'!B:D,3,0),VLOOKUP(I16409,'DE-PARA'!C:D,2,0)),"NÃO ENCONTRADO")</f>
        <v>Materiais</v>
      </c>
      <c r="L16409" s="56" t="str">
        <f>VLOOKUP(K16409,'Base -Receita-Despesa'!$B:$AS,1,FALSE)</f>
        <v>Materiais</v>
      </c>
    </row>
    <row r="16410" spans="1:12" x14ac:dyDescent="0.3">
      <c r="A16410" s="286" t="str">
        <f t="shared" si="512"/>
        <v>2020</v>
      </c>
      <c r="B16410" s="205" t="s">
        <v>679</v>
      </c>
      <c r="C16410" s="205" t="s">
        <v>680</v>
      </c>
      <c r="D16410" s="72" t="str">
        <f t="shared" si="513"/>
        <v>mar/2020</v>
      </c>
      <c r="E16410" s="206">
        <v>43907</v>
      </c>
      <c r="F16410" s="205">
        <v>214816</v>
      </c>
      <c r="G16410" s="205" t="s">
        <v>284</v>
      </c>
      <c r="H16410" s="207" t="s">
        <v>987</v>
      </c>
      <c r="I16410" s="207" t="s">
        <v>245</v>
      </c>
      <c r="J16410" s="208">
        <v>-12996.9</v>
      </c>
      <c r="K16410" s="79" t="str">
        <f>IFERROR(IFERROR(VLOOKUP(I16410,'DE-PARA'!B:D,3,0),VLOOKUP(I16410,'DE-PARA'!C:D,2,0)),"NÃO ENCONTRADO")</f>
        <v>Materiais</v>
      </c>
      <c r="L16410" s="56" t="str">
        <f>VLOOKUP(K16410,'Base -Receita-Despesa'!$B:$AS,1,FALSE)</f>
        <v>Materiais</v>
      </c>
    </row>
    <row r="16411" spans="1:12" x14ac:dyDescent="0.3">
      <c r="A16411" s="286" t="str">
        <f t="shared" si="512"/>
        <v>2020</v>
      </c>
      <c r="B16411" s="205" t="s">
        <v>679</v>
      </c>
      <c r="C16411" s="205" t="s">
        <v>680</v>
      </c>
      <c r="D16411" s="72" t="str">
        <f t="shared" si="513"/>
        <v>mar/2020</v>
      </c>
      <c r="E16411" s="206">
        <v>43907</v>
      </c>
      <c r="F16411" s="205">
        <v>214816</v>
      </c>
      <c r="G16411" s="205" t="s">
        <v>284</v>
      </c>
      <c r="H16411" s="207" t="s">
        <v>987</v>
      </c>
      <c r="I16411" s="207" t="s">
        <v>189</v>
      </c>
      <c r="J16411" s="207">
        <v>-221</v>
      </c>
      <c r="K16411" s="79" t="str">
        <f>IFERROR(IFERROR(VLOOKUP(I16411,'DE-PARA'!B:D,3,0),VLOOKUP(I16411,'DE-PARA'!C:D,2,0)),"NÃO ENCONTRADO")</f>
        <v>Outras Saídas</v>
      </c>
      <c r="L16411" s="56" t="str">
        <f>VLOOKUP(K16411,'Base -Receita-Despesa'!$B:$AS,1,FALSE)</f>
        <v>Outras Saídas</v>
      </c>
    </row>
    <row r="16412" spans="1:12" x14ac:dyDescent="0.3">
      <c r="A16412" s="286" t="str">
        <f t="shared" si="512"/>
        <v>2020</v>
      </c>
      <c r="B16412" s="205" t="s">
        <v>679</v>
      </c>
      <c r="C16412" s="205" t="s">
        <v>680</v>
      </c>
      <c r="D16412" s="72" t="str">
        <f t="shared" si="513"/>
        <v>mar/2020</v>
      </c>
      <c r="E16412" s="206">
        <v>43907</v>
      </c>
      <c r="F16412" s="205">
        <v>103372</v>
      </c>
      <c r="G16412" s="205" t="s">
        <v>284</v>
      </c>
      <c r="H16412" s="207" t="s">
        <v>384</v>
      </c>
      <c r="I16412" s="207" t="s">
        <v>238</v>
      </c>
      <c r="J16412" s="208">
        <v>-3166.4</v>
      </c>
      <c r="K16412" s="79" t="str">
        <f>IFERROR(IFERROR(VLOOKUP(I16412,'DE-PARA'!B:D,3,0),VLOOKUP(I16412,'DE-PARA'!C:D,2,0)),"NÃO ENCONTRADO")</f>
        <v>Materiais</v>
      </c>
      <c r="L16412" s="56" t="str">
        <f>VLOOKUP(K16412,'Base -Receita-Despesa'!$B:$AS,1,FALSE)</f>
        <v>Materiais</v>
      </c>
    </row>
    <row r="16413" spans="1:12" x14ac:dyDescent="0.3">
      <c r="A16413" s="286" t="str">
        <f t="shared" si="512"/>
        <v>2020</v>
      </c>
      <c r="B16413" s="205" t="s">
        <v>679</v>
      </c>
      <c r="C16413" s="205" t="s">
        <v>680</v>
      </c>
      <c r="D16413" s="72" t="str">
        <f t="shared" si="513"/>
        <v>mar/2020</v>
      </c>
      <c r="E16413" s="206">
        <v>43907</v>
      </c>
      <c r="F16413" s="205">
        <v>100987</v>
      </c>
      <c r="G16413" s="205" t="s">
        <v>284</v>
      </c>
      <c r="H16413" s="207" t="s">
        <v>384</v>
      </c>
      <c r="I16413" s="207" t="s">
        <v>238</v>
      </c>
      <c r="J16413" s="208">
        <v>-4015.2</v>
      </c>
      <c r="K16413" s="79" t="str">
        <f>IFERROR(IFERROR(VLOOKUP(I16413,'DE-PARA'!B:D,3,0),VLOOKUP(I16413,'DE-PARA'!C:D,2,0)),"NÃO ENCONTRADO")</f>
        <v>Materiais</v>
      </c>
      <c r="L16413" s="56" t="str">
        <f>VLOOKUP(K16413,'Base -Receita-Despesa'!$B:$AS,1,FALSE)</f>
        <v>Materiais</v>
      </c>
    </row>
    <row r="16414" spans="1:12" x14ac:dyDescent="0.3">
      <c r="A16414" s="286" t="str">
        <f t="shared" si="512"/>
        <v>2020</v>
      </c>
      <c r="B16414" s="205" t="s">
        <v>679</v>
      </c>
      <c r="C16414" s="205" t="s">
        <v>680</v>
      </c>
      <c r="D16414" s="72" t="str">
        <f t="shared" si="513"/>
        <v>mar/2020</v>
      </c>
      <c r="E16414" s="206">
        <v>43907</v>
      </c>
      <c r="F16414" s="205">
        <v>103373</v>
      </c>
      <c r="G16414" s="205" t="s">
        <v>284</v>
      </c>
      <c r="H16414" s="207" t="s">
        <v>384</v>
      </c>
      <c r="I16414" s="207" t="s">
        <v>240</v>
      </c>
      <c r="J16414" s="207">
        <v>-589.58000000000004</v>
      </c>
      <c r="K16414" s="79" t="str">
        <f>IFERROR(IFERROR(VLOOKUP(I16414,'DE-PARA'!B:D,3,0),VLOOKUP(I16414,'DE-PARA'!C:D,2,0)),"NÃO ENCONTRADO")</f>
        <v>Materiais</v>
      </c>
      <c r="L16414" s="56" t="str">
        <f>VLOOKUP(K16414,'Base -Receita-Despesa'!$B:$AS,1,FALSE)</f>
        <v>Materiais</v>
      </c>
    </row>
    <row r="16415" spans="1:12" x14ac:dyDescent="0.3">
      <c r="A16415" s="286" t="str">
        <f t="shared" si="512"/>
        <v>2020</v>
      </c>
      <c r="B16415" s="205" t="s">
        <v>679</v>
      </c>
      <c r="C16415" s="205" t="s">
        <v>680</v>
      </c>
      <c r="D16415" s="72" t="str">
        <f t="shared" si="513"/>
        <v>mar/2020</v>
      </c>
      <c r="E16415" s="206">
        <v>43907</v>
      </c>
      <c r="F16415" s="205">
        <v>101487</v>
      </c>
      <c r="G16415" s="205" t="s">
        <v>284</v>
      </c>
      <c r="H16415" s="207" t="s">
        <v>384</v>
      </c>
      <c r="I16415" s="207" t="s">
        <v>238</v>
      </c>
      <c r="J16415" s="208">
        <v>-3621.09</v>
      </c>
      <c r="K16415" s="79" t="str">
        <f>IFERROR(IFERROR(VLOOKUP(I16415,'DE-PARA'!B:D,3,0),VLOOKUP(I16415,'DE-PARA'!C:D,2,0)),"NÃO ENCONTRADO")</f>
        <v>Materiais</v>
      </c>
      <c r="L16415" s="56" t="str">
        <f>VLOOKUP(K16415,'Base -Receita-Despesa'!$B:$AS,1,FALSE)</f>
        <v>Materiais</v>
      </c>
    </row>
    <row r="16416" spans="1:12" x14ac:dyDescent="0.3">
      <c r="A16416" s="286" t="str">
        <f t="shared" si="512"/>
        <v>2020</v>
      </c>
      <c r="B16416" s="205" t="s">
        <v>679</v>
      </c>
      <c r="C16416" s="205" t="s">
        <v>680</v>
      </c>
      <c r="D16416" s="72" t="str">
        <f t="shared" si="513"/>
        <v>mar/2020</v>
      </c>
      <c r="E16416" s="206">
        <v>43907</v>
      </c>
      <c r="F16416" s="205">
        <v>101863</v>
      </c>
      <c r="G16416" s="205" t="s">
        <v>284</v>
      </c>
      <c r="H16416" s="207" t="s">
        <v>384</v>
      </c>
      <c r="I16416" s="207" t="s">
        <v>240</v>
      </c>
      <c r="J16416" s="208">
        <v>-9556.25</v>
      </c>
      <c r="K16416" s="79" t="str">
        <f>IFERROR(IFERROR(VLOOKUP(I16416,'DE-PARA'!B:D,3,0),VLOOKUP(I16416,'DE-PARA'!C:D,2,0)),"NÃO ENCONTRADO")</f>
        <v>Materiais</v>
      </c>
      <c r="L16416" s="56" t="str">
        <f>VLOOKUP(K16416,'Base -Receita-Despesa'!$B:$AS,1,FALSE)</f>
        <v>Materiais</v>
      </c>
    </row>
    <row r="16417" spans="1:12" x14ac:dyDescent="0.3">
      <c r="A16417" s="286" t="str">
        <f t="shared" si="512"/>
        <v>2020</v>
      </c>
      <c r="B16417" s="205" t="s">
        <v>679</v>
      </c>
      <c r="C16417" s="205" t="s">
        <v>680</v>
      </c>
      <c r="D16417" s="72" t="str">
        <f t="shared" si="513"/>
        <v>mar/2020</v>
      </c>
      <c r="E16417" s="206">
        <v>43907</v>
      </c>
      <c r="F16417" s="205">
        <v>20206040</v>
      </c>
      <c r="G16417" s="205" t="s">
        <v>284</v>
      </c>
      <c r="H16417" s="207" t="s">
        <v>2689</v>
      </c>
      <c r="I16417" s="207" t="s">
        <v>118</v>
      </c>
      <c r="J16417" s="207">
        <v>-448.91</v>
      </c>
      <c r="K16417" s="79" t="str">
        <f>IFERROR(IFERROR(VLOOKUP(I16417,'DE-PARA'!B:D,3,0),VLOOKUP(I16417,'DE-PARA'!C:D,2,0)),"NÃO ENCONTRADO")</f>
        <v>Serviços</v>
      </c>
      <c r="L16417" s="56" t="str">
        <f>VLOOKUP(K16417,'Base -Receita-Despesa'!$B:$AS,1,FALSE)</f>
        <v>Serviços</v>
      </c>
    </row>
    <row r="16418" spans="1:12" x14ac:dyDescent="0.3">
      <c r="A16418" s="286" t="str">
        <f t="shared" si="512"/>
        <v>2020</v>
      </c>
      <c r="B16418" s="205" t="s">
        <v>679</v>
      </c>
      <c r="C16418" s="205" t="s">
        <v>680</v>
      </c>
      <c r="D16418" s="72" t="str">
        <f t="shared" si="513"/>
        <v>mar/2020</v>
      </c>
      <c r="E16418" s="206">
        <v>43907</v>
      </c>
      <c r="F16418" s="205">
        <v>20202082</v>
      </c>
      <c r="G16418" s="205" t="s">
        <v>284</v>
      </c>
      <c r="H16418" s="207" t="s">
        <v>2689</v>
      </c>
      <c r="I16418" s="207" t="s">
        <v>118</v>
      </c>
      <c r="J16418" s="207">
        <v>-448.9</v>
      </c>
      <c r="K16418" s="79" t="str">
        <f>IFERROR(IFERROR(VLOOKUP(I16418,'DE-PARA'!B:D,3,0),VLOOKUP(I16418,'DE-PARA'!C:D,2,0)),"NÃO ENCONTRADO")</f>
        <v>Serviços</v>
      </c>
      <c r="L16418" s="56" t="str">
        <f>VLOOKUP(K16418,'Base -Receita-Despesa'!$B:$AS,1,FALSE)</f>
        <v>Serviços</v>
      </c>
    </row>
    <row r="16419" spans="1:12" x14ac:dyDescent="0.3">
      <c r="A16419" s="286" t="str">
        <f t="shared" si="512"/>
        <v>2020</v>
      </c>
      <c r="B16419" s="205" t="s">
        <v>679</v>
      </c>
      <c r="C16419" s="205" t="s">
        <v>680</v>
      </c>
      <c r="D16419" s="72" t="str">
        <f t="shared" si="513"/>
        <v>mar/2020</v>
      </c>
      <c r="E16419" s="206">
        <v>43907</v>
      </c>
      <c r="F16419" s="205">
        <v>201944026</v>
      </c>
      <c r="G16419" s="205" t="s">
        <v>284</v>
      </c>
      <c r="H16419" s="207" t="s">
        <v>2689</v>
      </c>
      <c r="I16419" s="207" t="s">
        <v>118</v>
      </c>
      <c r="J16419" s="207">
        <v>-448.91</v>
      </c>
      <c r="K16419" s="79" t="str">
        <f>IFERROR(IFERROR(VLOOKUP(I16419,'DE-PARA'!B:D,3,0),VLOOKUP(I16419,'DE-PARA'!C:D,2,0)),"NÃO ENCONTRADO")</f>
        <v>Serviços</v>
      </c>
      <c r="L16419" s="56" t="str">
        <f>VLOOKUP(K16419,'Base -Receita-Despesa'!$B:$AS,1,FALSE)</f>
        <v>Serviços</v>
      </c>
    </row>
    <row r="16420" spans="1:12" x14ac:dyDescent="0.3">
      <c r="A16420" s="286" t="str">
        <f t="shared" si="512"/>
        <v>2020</v>
      </c>
      <c r="B16420" s="205" t="s">
        <v>679</v>
      </c>
      <c r="C16420" s="205" t="s">
        <v>680</v>
      </c>
      <c r="D16420" s="72" t="str">
        <f t="shared" si="513"/>
        <v>mar/2020</v>
      </c>
      <c r="E16420" s="206">
        <v>43907</v>
      </c>
      <c r="F16420" s="205">
        <v>15794</v>
      </c>
      <c r="G16420" s="205" t="s">
        <v>284</v>
      </c>
      <c r="H16420" s="207" t="s">
        <v>1667</v>
      </c>
      <c r="I16420" s="207" t="s">
        <v>157</v>
      </c>
      <c r="J16420" s="208">
        <v>-15687.23</v>
      </c>
      <c r="K16420" s="79" t="str">
        <f>IFERROR(IFERROR(VLOOKUP(I16420,'DE-PARA'!B:D,3,0),VLOOKUP(I16420,'DE-PARA'!C:D,2,0)),"NÃO ENCONTRADO")</f>
        <v>Serviços</v>
      </c>
      <c r="L16420" s="56" t="str">
        <f>VLOOKUP(K16420,'Base -Receita-Despesa'!$B:$AS,1,FALSE)</f>
        <v>Serviços</v>
      </c>
    </row>
    <row r="16421" spans="1:12" x14ac:dyDescent="0.3">
      <c r="A16421" s="286" t="str">
        <f t="shared" si="512"/>
        <v>2020</v>
      </c>
      <c r="B16421" s="205" t="s">
        <v>679</v>
      </c>
      <c r="C16421" s="205" t="s">
        <v>680</v>
      </c>
      <c r="D16421" s="72" t="str">
        <f t="shared" si="513"/>
        <v>mar/2020</v>
      </c>
      <c r="E16421" s="206">
        <v>43907</v>
      </c>
      <c r="F16421" s="205">
        <v>6717</v>
      </c>
      <c r="G16421" s="205" t="s">
        <v>284</v>
      </c>
      <c r="H16421" s="207" t="s">
        <v>1061</v>
      </c>
      <c r="I16421" s="267" t="s">
        <v>1925</v>
      </c>
      <c r="J16421" s="207">
        <v>-843</v>
      </c>
      <c r="K16421" s="79" t="str">
        <f>IFERROR(IFERROR(VLOOKUP(I16421,'DE-PARA'!B:D,3,0),VLOOKUP(I16421,'DE-PARA'!C:D,2,0)),"NÃO ENCONTRADO")</f>
        <v>Serviços</v>
      </c>
      <c r="L16421" s="56" t="str">
        <f>VLOOKUP(K16421,'Base -Receita-Despesa'!$B:$AS,1,FALSE)</f>
        <v>Serviços</v>
      </c>
    </row>
    <row r="16422" spans="1:12" x14ac:dyDescent="0.3">
      <c r="A16422" s="286" t="str">
        <f t="shared" si="512"/>
        <v>2020</v>
      </c>
      <c r="B16422" s="205" t="s">
        <v>679</v>
      </c>
      <c r="C16422" s="205" t="s">
        <v>680</v>
      </c>
      <c r="D16422" s="72" t="str">
        <f t="shared" si="513"/>
        <v>mar/2020</v>
      </c>
      <c r="E16422" s="206">
        <v>43907</v>
      </c>
      <c r="F16422" s="205">
        <v>6604</v>
      </c>
      <c r="G16422" s="205" t="s">
        <v>284</v>
      </c>
      <c r="H16422" s="207" t="s">
        <v>1061</v>
      </c>
      <c r="I16422" s="267" t="s">
        <v>1925</v>
      </c>
      <c r="J16422" s="208">
        <v>-1267</v>
      </c>
      <c r="K16422" s="79" t="str">
        <f>IFERROR(IFERROR(VLOOKUP(I16422,'DE-PARA'!B:D,3,0),VLOOKUP(I16422,'DE-PARA'!C:D,2,0)),"NÃO ENCONTRADO")</f>
        <v>Serviços</v>
      </c>
      <c r="L16422" s="56" t="str">
        <f>VLOOKUP(K16422,'Base -Receita-Despesa'!$B:$AS,1,FALSE)</f>
        <v>Serviços</v>
      </c>
    </row>
    <row r="16423" spans="1:12" x14ac:dyDescent="0.3">
      <c r="A16423" s="286" t="str">
        <f t="shared" si="512"/>
        <v>2020</v>
      </c>
      <c r="B16423" s="205" t="s">
        <v>679</v>
      </c>
      <c r="C16423" s="205" t="s">
        <v>680</v>
      </c>
      <c r="D16423" s="72" t="str">
        <f t="shared" si="513"/>
        <v>mar/2020</v>
      </c>
      <c r="E16423" s="206">
        <v>43907</v>
      </c>
      <c r="F16423" s="205">
        <v>6502</v>
      </c>
      <c r="G16423" s="205" t="s">
        <v>284</v>
      </c>
      <c r="H16423" s="207" t="s">
        <v>1061</v>
      </c>
      <c r="I16423" s="267" t="s">
        <v>1925</v>
      </c>
      <c r="J16423" s="207">
        <v>-843</v>
      </c>
      <c r="K16423" s="79" t="str">
        <f>IFERROR(IFERROR(VLOOKUP(I16423,'DE-PARA'!B:D,3,0),VLOOKUP(I16423,'DE-PARA'!C:D,2,0)),"NÃO ENCONTRADO")</f>
        <v>Serviços</v>
      </c>
      <c r="L16423" s="56" t="str">
        <f>VLOOKUP(K16423,'Base -Receita-Despesa'!$B:$AS,1,FALSE)</f>
        <v>Serviços</v>
      </c>
    </row>
    <row r="16424" spans="1:12" x14ac:dyDescent="0.3">
      <c r="A16424" s="286" t="str">
        <f t="shared" si="512"/>
        <v>2020</v>
      </c>
      <c r="B16424" s="205" t="s">
        <v>679</v>
      </c>
      <c r="C16424" s="205" t="s">
        <v>680</v>
      </c>
      <c r="D16424" s="72" t="str">
        <f t="shared" si="513"/>
        <v>mar/2020</v>
      </c>
      <c r="E16424" s="206">
        <v>43907</v>
      </c>
      <c r="F16424" s="205">
        <v>6381</v>
      </c>
      <c r="G16424" s="205" t="s">
        <v>284</v>
      </c>
      <c r="H16424" s="207" t="s">
        <v>1061</v>
      </c>
      <c r="I16424" s="267" t="s">
        <v>1925</v>
      </c>
      <c r="J16424" s="207">
        <v>-843</v>
      </c>
      <c r="K16424" s="79" t="str">
        <f>IFERROR(IFERROR(VLOOKUP(I16424,'DE-PARA'!B:D,3,0),VLOOKUP(I16424,'DE-PARA'!C:D,2,0)),"NÃO ENCONTRADO")</f>
        <v>Serviços</v>
      </c>
      <c r="L16424" s="56" t="str">
        <f>VLOOKUP(K16424,'Base -Receita-Despesa'!$B:$AS,1,FALSE)</f>
        <v>Serviços</v>
      </c>
    </row>
    <row r="16425" spans="1:12" x14ac:dyDescent="0.3">
      <c r="A16425" s="286" t="str">
        <f t="shared" si="512"/>
        <v>2020</v>
      </c>
      <c r="B16425" s="205" t="s">
        <v>679</v>
      </c>
      <c r="C16425" s="205" t="s">
        <v>680</v>
      </c>
      <c r="D16425" s="72" t="str">
        <f t="shared" si="513"/>
        <v>mar/2020</v>
      </c>
      <c r="E16425" s="206">
        <v>43907</v>
      </c>
      <c r="F16425" s="205">
        <v>6272</v>
      </c>
      <c r="G16425" s="205" t="s">
        <v>284</v>
      </c>
      <c r="H16425" s="207" t="s">
        <v>1061</v>
      </c>
      <c r="I16425" s="267" t="s">
        <v>1925</v>
      </c>
      <c r="J16425" s="207">
        <v>-843</v>
      </c>
      <c r="K16425" s="79" t="str">
        <f>IFERROR(IFERROR(VLOOKUP(I16425,'DE-PARA'!B:D,3,0),VLOOKUP(I16425,'DE-PARA'!C:D,2,0)),"NÃO ENCONTRADO")</f>
        <v>Serviços</v>
      </c>
      <c r="L16425" s="56" t="str">
        <f>VLOOKUP(K16425,'Base -Receita-Despesa'!$B:$AS,1,FALSE)</f>
        <v>Serviços</v>
      </c>
    </row>
    <row r="16426" spans="1:12" x14ac:dyDescent="0.3">
      <c r="A16426" s="286" t="str">
        <f t="shared" si="512"/>
        <v>2020</v>
      </c>
      <c r="B16426" s="205" t="s">
        <v>679</v>
      </c>
      <c r="C16426" s="205" t="s">
        <v>680</v>
      </c>
      <c r="D16426" s="72" t="str">
        <f t="shared" si="513"/>
        <v>mar/2020</v>
      </c>
      <c r="E16426" s="206">
        <v>43907</v>
      </c>
      <c r="F16426" s="205">
        <v>26478</v>
      </c>
      <c r="G16426" s="205" t="s">
        <v>284</v>
      </c>
      <c r="H16426" s="207" t="s">
        <v>359</v>
      </c>
      <c r="I16426" s="207" t="s">
        <v>238</v>
      </c>
      <c r="J16426" s="207">
        <v>-509.31</v>
      </c>
      <c r="K16426" s="79" t="str">
        <f>IFERROR(IFERROR(VLOOKUP(I16426,'DE-PARA'!B:D,3,0),VLOOKUP(I16426,'DE-PARA'!C:D,2,0)),"NÃO ENCONTRADO")</f>
        <v>Materiais</v>
      </c>
      <c r="L16426" s="56" t="str">
        <f>VLOOKUP(K16426,'Base -Receita-Despesa'!$B:$AS,1,FALSE)</f>
        <v>Materiais</v>
      </c>
    </row>
    <row r="16427" spans="1:12" x14ac:dyDescent="0.3">
      <c r="A16427" s="286" t="str">
        <f t="shared" si="512"/>
        <v>2020</v>
      </c>
      <c r="B16427" s="205" t="s">
        <v>679</v>
      </c>
      <c r="C16427" s="205" t="s">
        <v>680</v>
      </c>
      <c r="D16427" s="72" t="str">
        <f t="shared" si="513"/>
        <v>mar/2020</v>
      </c>
      <c r="E16427" s="206">
        <v>43907</v>
      </c>
      <c r="F16427" s="205">
        <v>26487</v>
      </c>
      <c r="G16427" s="205" t="s">
        <v>284</v>
      </c>
      <c r="H16427" s="207" t="s">
        <v>359</v>
      </c>
      <c r="I16427" s="207" t="s">
        <v>238</v>
      </c>
      <c r="J16427" s="207">
        <v>-952.56</v>
      </c>
      <c r="K16427" s="79" t="str">
        <f>IFERROR(IFERROR(VLOOKUP(I16427,'DE-PARA'!B:D,3,0),VLOOKUP(I16427,'DE-PARA'!C:D,2,0)),"NÃO ENCONTRADO")</f>
        <v>Materiais</v>
      </c>
      <c r="L16427" s="56" t="str">
        <f>VLOOKUP(K16427,'Base -Receita-Despesa'!$B:$AS,1,FALSE)</f>
        <v>Materiais</v>
      </c>
    </row>
    <row r="16428" spans="1:12" x14ac:dyDescent="0.3">
      <c r="A16428" s="286" t="str">
        <f t="shared" si="512"/>
        <v>2020</v>
      </c>
      <c r="B16428" s="205" t="s">
        <v>679</v>
      </c>
      <c r="C16428" s="205" t="s">
        <v>680</v>
      </c>
      <c r="D16428" s="72" t="str">
        <f t="shared" si="513"/>
        <v>mar/2020</v>
      </c>
      <c r="E16428" s="206">
        <v>43907</v>
      </c>
      <c r="F16428" s="205">
        <v>26271</v>
      </c>
      <c r="G16428" s="205" t="s">
        <v>284</v>
      </c>
      <c r="H16428" s="207" t="s">
        <v>359</v>
      </c>
      <c r="I16428" s="207" t="s">
        <v>240</v>
      </c>
      <c r="J16428" s="208">
        <v>-3971.66</v>
      </c>
      <c r="K16428" s="79" t="str">
        <f>IFERROR(IFERROR(VLOOKUP(I16428,'DE-PARA'!B:D,3,0),VLOOKUP(I16428,'DE-PARA'!C:D,2,0)),"NÃO ENCONTRADO")</f>
        <v>Materiais</v>
      </c>
      <c r="L16428" s="56" t="str">
        <f>VLOOKUP(K16428,'Base -Receita-Despesa'!$B:$AS,1,FALSE)</f>
        <v>Materiais</v>
      </c>
    </row>
    <row r="16429" spans="1:12" x14ac:dyDescent="0.3">
      <c r="A16429" s="286" t="str">
        <f t="shared" si="512"/>
        <v>2020</v>
      </c>
      <c r="B16429" s="205" t="s">
        <v>679</v>
      </c>
      <c r="C16429" s="205" t="s">
        <v>680</v>
      </c>
      <c r="D16429" s="72" t="str">
        <f t="shared" si="513"/>
        <v>mar/2020</v>
      </c>
      <c r="E16429" s="206">
        <v>43907</v>
      </c>
      <c r="F16429" s="205">
        <v>2479</v>
      </c>
      <c r="G16429" s="205" t="s">
        <v>284</v>
      </c>
      <c r="H16429" s="207" t="s">
        <v>2036</v>
      </c>
      <c r="I16429" s="207" t="s">
        <v>237</v>
      </c>
      <c r="J16429" s="207">
        <v>-160</v>
      </c>
      <c r="K16429" s="79" t="str">
        <f>IFERROR(IFERROR(VLOOKUP(I16429,'DE-PARA'!B:D,3,0),VLOOKUP(I16429,'DE-PARA'!C:D,2,0)),"NÃO ENCONTRADO")</f>
        <v>Materiais</v>
      </c>
      <c r="L16429" s="56" t="str">
        <f>VLOOKUP(K16429,'Base -Receita-Despesa'!$B:$AS,1,FALSE)</f>
        <v>Materiais</v>
      </c>
    </row>
    <row r="16430" spans="1:12" x14ac:dyDescent="0.3">
      <c r="A16430" s="286" t="str">
        <f t="shared" si="512"/>
        <v>2020</v>
      </c>
      <c r="B16430" s="205" t="s">
        <v>679</v>
      </c>
      <c r="C16430" s="205" t="s">
        <v>680</v>
      </c>
      <c r="D16430" s="72" t="str">
        <f t="shared" si="513"/>
        <v>mar/2020</v>
      </c>
      <c r="E16430" s="206">
        <v>43907</v>
      </c>
      <c r="F16430" s="205" t="s">
        <v>2746</v>
      </c>
      <c r="G16430" s="205" t="s">
        <v>284</v>
      </c>
      <c r="H16430" s="207" t="s">
        <v>2747</v>
      </c>
      <c r="I16430" s="207" t="s">
        <v>145</v>
      </c>
      <c r="J16430" s="207">
        <v>-436.8</v>
      </c>
      <c r="K16430" s="79" t="str">
        <f>IFERROR(IFERROR(VLOOKUP(I16430,'DE-PARA'!B:D,3,0),VLOOKUP(I16430,'DE-PARA'!C:D,2,0)),"NÃO ENCONTRADO")</f>
        <v>Pessoal</v>
      </c>
      <c r="L16430" s="56" t="str">
        <f>VLOOKUP(K16430,'Base -Receita-Despesa'!$B:$AS,1,FALSE)</f>
        <v>Pessoal</v>
      </c>
    </row>
    <row r="16431" spans="1:12" x14ac:dyDescent="0.3">
      <c r="A16431" s="286" t="str">
        <f t="shared" si="512"/>
        <v>2020</v>
      </c>
      <c r="B16431" s="205" t="s">
        <v>679</v>
      </c>
      <c r="C16431" s="205" t="s">
        <v>680</v>
      </c>
      <c r="D16431" s="72" t="str">
        <f t="shared" si="513"/>
        <v>mar/2020</v>
      </c>
      <c r="E16431" s="206">
        <v>43907</v>
      </c>
      <c r="F16431" s="205" t="s">
        <v>2748</v>
      </c>
      <c r="G16431" s="205" t="s">
        <v>284</v>
      </c>
      <c r="H16431" s="207" t="s">
        <v>2749</v>
      </c>
      <c r="I16431" s="207" t="s">
        <v>145</v>
      </c>
      <c r="J16431" s="208">
        <v>-5037.9799999999996</v>
      </c>
      <c r="K16431" s="79" t="str">
        <f>IFERROR(IFERROR(VLOOKUP(I16431,'DE-PARA'!B:D,3,0),VLOOKUP(I16431,'DE-PARA'!C:D,2,0)),"NÃO ENCONTRADO")</f>
        <v>Pessoal</v>
      </c>
      <c r="L16431" s="56" t="str">
        <f>VLOOKUP(K16431,'Base -Receita-Despesa'!$B:$AS,1,FALSE)</f>
        <v>Pessoal</v>
      </c>
    </row>
    <row r="16432" spans="1:12" x14ac:dyDescent="0.3">
      <c r="A16432" s="286" t="str">
        <f t="shared" si="512"/>
        <v>2020</v>
      </c>
      <c r="B16432" s="205" t="s">
        <v>679</v>
      </c>
      <c r="C16432" s="205" t="s">
        <v>680</v>
      </c>
      <c r="D16432" s="72" t="str">
        <f t="shared" si="513"/>
        <v>mar/2020</v>
      </c>
      <c r="E16432" s="206">
        <v>43907</v>
      </c>
      <c r="F16432" s="205" t="s">
        <v>2750</v>
      </c>
      <c r="G16432" s="205" t="s">
        <v>284</v>
      </c>
      <c r="H16432" s="207" t="s">
        <v>2751</v>
      </c>
      <c r="I16432" s="207" t="s">
        <v>145</v>
      </c>
      <c r="J16432" s="207">
        <v>-100.8</v>
      </c>
      <c r="K16432" s="79" t="str">
        <f>IFERROR(IFERROR(VLOOKUP(I16432,'DE-PARA'!B:D,3,0),VLOOKUP(I16432,'DE-PARA'!C:D,2,0)),"NÃO ENCONTRADO")</f>
        <v>Pessoal</v>
      </c>
      <c r="L16432" s="56" t="str">
        <f>VLOOKUP(K16432,'Base -Receita-Despesa'!$B:$AS,1,FALSE)</f>
        <v>Pessoal</v>
      </c>
    </row>
    <row r="16433" spans="1:12" x14ac:dyDescent="0.3">
      <c r="A16433" s="286" t="str">
        <f t="shared" si="512"/>
        <v>2020</v>
      </c>
      <c r="B16433" s="205" t="s">
        <v>679</v>
      </c>
      <c r="C16433" s="205" t="s">
        <v>680</v>
      </c>
      <c r="D16433" s="72" t="str">
        <f t="shared" si="513"/>
        <v>mar/2020</v>
      </c>
      <c r="E16433" s="206">
        <v>43907</v>
      </c>
      <c r="F16433" s="205" t="s">
        <v>2752</v>
      </c>
      <c r="G16433" s="205" t="s">
        <v>284</v>
      </c>
      <c r="H16433" s="207" t="s">
        <v>2753</v>
      </c>
      <c r="I16433" s="207" t="s">
        <v>145</v>
      </c>
      <c r="J16433" s="207">
        <v>-302.39999999999998</v>
      </c>
      <c r="K16433" s="79" t="str">
        <f>IFERROR(IFERROR(VLOOKUP(I16433,'DE-PARA'!B:D,3,0),VLOOKUP(I16433,'DE-PARA'!C:D,2,0)),"NÃO ENCONTRADO")</f>
        <v>Pessoal</v>
      </c>
      <c r="L16433" s="56" t="str">
        <f>VLOOKUP(K16433,'Base -Receita-Despesa'!$B:$AS,1,FALSE)</f>
        <v>Pessoal</v>
      </c>
    </row>
    <row r="16434" spans="1:12" x14ac:dyDescent="0.3">
      <c r="A16434" s="286" t="str">
        <f t="shared" si="512"/>
        <v>2020</v>
      </c>
      <c r="B16434" s="205" t="s">
        <v>679</v>
      </c>
      <c r="C16434" s="205" t="s">
        <v>680</v>
      </c>
      <c r="D16434" s="72" t="str">
        <f t="shared" si="513"/>
        <v>mar/2020</v>
      </c>
      <c r="E16434" s="206">
        <v>43907</v>
      </c>
      <c r="F16434" s="205">
        <v>18978</v>
      </c>
      <c r="G16434" s="205" t="s">
        <v>284</v>
      </c>
      <c r="H16434" s="207" t="s">
        <v>2754</v>
      </c>
      <c r="I16434" s="207" t="s">
        <v>250</v>
      </c>
      <c r="J16434" s="208">
        <v>-1607.3</v>
      </c>
      <c r="K16434" s="79" t="str">
        <f>IFERROR(IFERROR(VLOOKUP(I16434,'DE-PARA'!B:D,3,0),VLOOKUP(I16434,'DE-PARA'!C:D,2,0)),"NÃO ENCONTRADO")</f>
        <v>Materiais</v>
      </c>
      <c r="L16434" s="56" t="str">
        <f>VLOOKUP(K16434,'Base -Receita-Despesa'!$B:$AS,1,FALSE)</f>
        <v>Materiais</v>
      </c>
    </row>
    <row r="16435" spans="1:12" x14ac:dyDescent="0.3">
      <c r="A16435" s="286" t="str">
        <f t="shared" si="512"/>
        <v>2020</v>
      </c>
      <c r="B16435" s="205" t="s">
        <v>679</v>
      </c>
      <c r="C16435" s="205" t="s">
        <v>680</v>
      </c>
      <c r="D16435" s="72" t="str">
        <f t="shared" si="513"/>
        <v>mar/2020</v>
      </c>
      <c r="E16435" s="206">
        <v>43907</v>
      </c>
      <c r="F16435" s="205" t="s">
        <v>209</v>
      </c>
      <c r="G16435" s="205" t="s">
        <v>284</v>
      </c>
      <c r="H16435" s="207" t="s">
        <v>295</v>
      </c>
      <c r="I16435" s="207" t="s">
        <v>130</v>
      </c>
      <c r="J16435" s="207">
        <v>-9.5</v>
      </c>
      <c r="K16435" s="79" t="str">
        <f>IFERROR(IFERROR(VLOOKUP(I16435,'DE-PARA'!B:D,3,0),VLOOKUP(I16435,'DE-PARA'!C:D,2,0)),"NÃO ENCONTRADO")</f>
        <v>Outras Saídas</v>
      </c>
      <c r="L16435" s="56" t="str">
        <f>VLOOKUP(K16435,'Base -Receita-Despesa'!$B:$AS,1,FALSE)</f>
        <v>Outras Saídas</v>
      </c>
    </row>
    <row r="16436" spans="1:12" x14ac:dyDescent="0.3">
      <c r="A16436" s="286" t="str">
        <f t="shared" si="512"/>
        <v>2020</v>
      </c>
      <c r="B16436" s="205" t="s">
        <v>679</v>
      </c>
      <c r="C16436" s="205" t="s">
        <v>680</v>
      </c>
      <c r="D16436" s="72" t="str">
        <f t="shared" si="513"/>
        <v>mar/2020</v>
      </c>
      <c r="E16436" s="206">
        <v>43907</v>
      </c>
      <c r="F16436" s="205" t="s">
        <v>209</v>
      </c>
      <c r="G16436" s="205" t="s">
        <v>284</v>
      </c>
      <c r="H16436" s="207" t="s">
        <v>295</v>
      </c>
      <c r="I16436" s="207" t="s">
        <v>130</v>
      </c>
      <c r="J16436" s="207">
        <v>-9.5</v>
      </c>
      <c r="K16436" s="79" t="str">
        <f>IFERROR(IFERROR(VLOOKUP(I16436,'DE-PARA'!B:D,3,0),VLOOKUP(I16436,'DE-PARA'!C:D,2,0)),"NÃO ENCONTRADO")</f>
        <v>Outras Saídas</v>
      </c>
      <c r="L16436" s="56" t="str">
        <f>VLOOKUP(K16436,'Base -Receita-Despesa'!$B:$AS,1,FALSE)</f>
        <v>Outras Saídas</v>
      </c>
    </row>
    <row r="16437" spans="1:12" x14ac:dyDescent="0.3">
      <c r="A16437" s="286" t="str">
        <f t="shared" si="512"/>
        <v>2020</v>
      </c>
      <c r="B16437" s="205" t="s">
        <v>679</v>
      </c>
      <c r="C16437" s="205" t="s">
        <v>680</v>
      </c>
      <c r="D16437" s="72" t="str">
        <f t="shared" si="513"/>
        <v>mar/2020</v>
      </c>
      <c r="E16437" s="206">
        <v>43907</v>
      </c>
      <c r="F16437" s="205" t="s">
        <v>209</v>
      </c>
      <c r="G16437" s="205" t="s">
        <v>284</v>
      </c>
      <c r="H16437" s="207" t="s">
        <v>295</v>
      </c>
      <c r="I16437" s="207" t="s">
        <v>130</v>
      </c>
      <c r="J16437" s="207">
        <v>-9.5</v>
      </c>
      <c r="K16437" s="79" t="str">
        <f>IFERROR(IFERROR(VLOOKUP(I16437,'DE-PARA'!B:D,3,0),VLOOKUP(I16437,'DE-PARA'!C:D,2,0)),"NÃO ENCONTRADO")</f>
        <v>Outras Saídas</v>
      </c>
      <c r="L16437" s="56" t="str">
        <f>VLOOKUP(K16437,'Base -Receita-Despesa'!$B:$AS,1,FALSE)</f>
        <v>Outras Saídas</v>
      </c>
    </row>
    <row r="16438" spans="1:12" x14ac:dyDescent="0.3">
      <c r="A16438" s="286" t="str">
        <f t="shared" si="512"/>
        <v>2020</v>
      </c>
      <c r="B16438" s="205" t="s">
        <v>679</v>
      </c>
      <c r="C16438" s="205" t="s">
        <v>680</v>
      </c>
      <c r="D16438" s="72" t="str">
        <f t="shared" si="513"/>
        <v>mar/2020</v>
      </c>
      <c r="E16438" s="206">
        <v>43907</v>
      </c>
      <c r="F16438" s="205" t="s">
        <v>209</v>
      </c>
      <c r="G16438" s="205" t="s">
        <v>284</v>
      </c>
      <c r="H16438" s="207" t="s">
        <v>295</v>
      </c>
      <c r="I16438" s="207" t="s">
        <v>130</v>
      </c>
      <c r="J16438" s="207">
        <v>-9.5</v>
      </c>
      <c r="K16438" s="79" t="str">
        <f>IFERROR(IFERROR(VLOOKUP(I16438,'DE-PARA'!B:D,3,0),VLOOKUP(I16438,'DE-PARA'!C:D,2,0)),"NÃO ENCONTRADO")</f>
        <v>Outras Saídas</v>
      </c>
      <c r="L16438" s="56" t="str">
        <f>VLOOKUP(K16438,'Base -Receita-Despesa'!$B:$AS,1,FALSE)</f>
        <v>Outras Saídas</v>
      </c>
    </row>
    <row r="16439" spans="1:12" x14ac:dyDescent="0.3">
      <c r="A16439" s="286" t="str">
        <f t="shared" ref="A16439:A16502" si="514">IF(K16439="NÃO ENCONTRADO",0,RIGHT(D16439,4))</f>
        <v>2020</v>
      </c>
      <c r="B16439" s="205" t="s">
        <v>679</v>
      </c>
      <c r="C16439" s="205" t="s">
        <v>680</v>
      </c>
      <c r="D16439" s="72" t="str">
        <f t="shared" si="513"/>
        <v>mar/2020</v>
      </c>
      <c r="E16439" s="206">
        <v>43907</v>
      </c>
      <c r="F16439" s="205" t="s">
        <v>209</v>
      </c>
      <c r="G16439" s="205" t="s">
        <v>284</v>
      </c>
      <c r="H16439" s="207" t="s">
        <v>295</v>
      </c>
      <c r="I16439" s="207" t="s">
        <v>130</v>
      </c>
      <c r="J16439" s="207">
        <v>-9.5</v>
      </c>
      <c r="K16439" s="79" t="str">
        <f>IFERROR(IFERROR(VLOOKUP(I16439,'DE-PARA'!B:D,3,0),VLOOKUP(I16439,'DE-PARA'!C:D,2,0)),"NÃO ENCONTRADO")</f>
        <v>Outras Saídas</v>
      </c>
      <c r="L16439" s="56" t="str">
        <f>VLOOKUP(K16439,'Base -Receita-Despesa'!$B:$AS,1,FALSE)</f>
        <v>Outras Saídas</v>
      </c>
    </row>
    <row r="16440" spans="1:12" x14ac:dyDescent="0.3">
      <c r="A16440" s="286" t="str">
        <f t="shared" si="514"/>
        <v>2020</v>
      </c>
      <c r="B16440" s="205" t="s">
        <v>679</v>
      </c>
      <c r="C16440" s="205" t="s">
        <v>680</v>
      </c>
      <c r="D16440" s="72" t="str">
        <f t="shared" si="513"/>
        <v>mar/2020</v>
      </c>
      <c r="E16440" s="206">
        <v>43907</v>
      </c>
      <c r="F16440" s="205" t="s">
        <v>209</v>
      </c>
      <c r="G16440" s="205" t="s">
        <v>284</v>
      </c>
      <c r="H16440" s="207" t="s">
        <v>295</v>
      </c>
      <c r="I16440" s="207" t="s">
        <v>130</v>
      </c>
      <c r="J16440" s="207">
        <v>-9.5</v>
      </c>
      <c r="K16440" s="79" t="str">
        <f>IFERROR(IFERROR(VLOOKUP(I16440,'DE-PARA'!B:D,3,0),VLOOKUP(I16440,'DE-PARA'!C:D,2,0)),"NÃO ENCONTRADO")</f>
        <v>Outras Saídas</v>
      </c>
      <c r="L16440" s="56" t="str">
        <f>VLOOKUP(K16440,'Base -Receita-Despesa'!$B:$AS,1,FALSE)</f>
        <v>Outras Saídas</v>
      </c>
    </row>
    <row r="16441" spans="1:12" x14ac:dyDescent="0.3">
      <c r="A16441" s="286" t="str">
        <f t="shared" si="514"/>
        <v>2020</v>
      </c>
      <c r="B16441" s="205" t="s">
        <v>679</v>
      </c>
      <c r="C16441" s="205" t="s">
        <v>680</v>
      </c>
      <c r="D16441" s="72" t="str">
        <f t="shared" si="513"/>
        <v>mar/2020</v>
      </c>
      <c r="E16441" s="206">
        <v>43907</v>
      </c>
      <c r="F16441" s="205" t="s">
        <v>209</v>
      </c>
      <c r="G16441" s="205" t="s">
        <v>284</v>
      </c>
      <c r="H16441" s="207" t="s">
        <v>295</v>
      </c>
      <c r="I16441" s="207" t="s">
        <v>130</v>
      </c>
      <c r="J16441" s="207">
        <v>-9.5</v>
      </c>
      <c r="K16441" s="79" t="str">
        <f>IFERROR(IFERROR(VLOOKUP(I16441,'DE-PARA'!B:D,3,0),VLOOKUP(I16441,'DE-PARA'!C:D,2,0)),"NÃO ENCONTRADO")</f>
        <v>Outras Saídas</v>
      </c>
      <c r="L16441" s="56" t="str">
        <f>VLOOKUP(K16441,'Base -Receita-Despesa'!$B:$AS,1,FALSE)</f>
        <v>Outras Saídas</v>
      </c>
    </row>
    <row r="16442" spans="1:12" x14ac:dyDescent="0.3">
      <c r="A16442" s="286" t="str">
        <f t="shared" si="514"/>
        <v>2020</v>
      </c>
      <c r="B16442" s="205" t="s">
        <v>679</v>
      </c>
      <c r="C16442" s="205" t="s">
        <v>680</v>
      </c>
      <c r="D16442" s="72" t="str">
        <f t="shared" si="513"/>
        <v>mar/2020</v>
      </c>
      <c r="E16442" s="206">
        <v>43907</v>
      </c>
      <c r="F16442" s="205" t="s">
        <v>209</v>
      </c>
      <c r="G16442" s="205" t="s">
        <v>284</v>
      </c>
      <c r="H16442" s="207" t="s">
        <v>295</v>
      </c>
      <c r="I16442" s="207" t="s">
        <v>130</v>
      </c>
      <c r="J16442" s="207">
        <v>-9.5</v>
      </c>
      <c r="K16442" s="79" t="str">
        <f>IFERROR(IFERROR(VLOOKUP(I16442,'DE-PARA'!B:D,3,0),VLOOKUP(I16442,'DE-PARA'!C:D,2,0)),"NÃO ENCONTRADO")</f>
        <v>Outras Saídas</v>
      </c>
      <c r="L16442" s="56" t="str">
        <f>VLOOKUP(K16442,'Base -Receita-Despesa'!$B:$AS,1,FALSE)</f>
        <v>Outras Saídas</v>
      </c>
    </row>
    <row r="16443" spans="1:12" x14ac:dyDescent="0.3">
      <c r="A16443" s="286" t="str">
        <f t="shared" si="514"/>
        <v>2020</v>
      </c>
      <c r="B16443" s="205" t="s">
        <v>679</v>
      </c>
      <c r="C16443" s="205" t="s">
        <v>680</v>
      </c>
      <c r="D16443" s="72" t="str">
        <f t="shared" si="513"/>
        <v>mar/2020</v>
      </c>
      <c r="E16443" s="206">
        <v>43907</v>
      </c>
      <c r="F16443" s="205" t="s">
        <v>209</v>
      </c>
      <c r="G16443" s="205" t="s">
        <v>284</v>
      </c>
      <c r="H16443" s="207" t="s">
        <v>295</v>
      </c>
      <c r="I16443" s="207" t="s">
        <v>130</v>
      </c>
      <c r="J16443" s="207">
        <v>-9.5</v>
      </c>
      <c r="K16443" s="79" t="str">
        <f>IFERROR(IFERROR(VLOOKUP(I16443,'DE-PARA'!B:D,3,0),VLOOKUP(I16443,'DE-PARA'!C:D,2,0)),"NÃO ENCONTRADO")</f>
        <v>Outras Saídas</v>
      </c>
      <c r="L16443" s="56" t="str">
        <f>VLOOKUP(K16443,'Base -Receita-Despesa'!$B:$AS,1,FALSE)</f>
        <v>Outras Saídas</v>
      </c>
    </row>
    <row r="16444" spans="1:12" x14ac:dyDescent="0.3">
      <c r="A16444" s="286" t="str">
        <f t="shared" si="514"/>
        <v>2020</v>
      </c>
      <c r="B16444" s="205" t="s">
        <v>679</v>
      </c>
      <c r="C16444" s="205" t="s">
        <v>680</v>
      </c>
      <c r="D16444" s="72" t="str">
        <f t="shared" si="513"/>
        <v>mar/2020</v>
      </c>
      <c r="E16444" s="206">
        <v>43907</v>
      </c>
      <c r="F16444" s="205" t="s">
        <v>209</v>
      </c>
      <c r="G16444" s="205" t="s">
        <v>284</v>
      </c>
      <c r="H16444" s="207" t="s">
        <v>295</v>
      </c>
      <c r="I16444" s="207" t="s">
        <v>130</v>
      </c>
      <c r="J16444" s="207">
        <v>-9.5</v>
      </c>
      <c r="K16444" s="79" t="str">
        <f>IFERROR(IFERROR(VLOOKUP(I16444,'DE-PARA'!B:D,3,0),VLOOKUP(I16444,'DE-PARA'!C:D,2,0)),"NÃO ENCONTRADO")</f>
        <v>Outras Saídas</v>
      </c>
      <c r="L16444" s="56" t="str">
        <f>VLOOKUP(K16444,'Base -Receita-Despesa'!$B:$AS,1,FALSE)</f>
        <v>Outras Saídas</v>
      </c>
    </row>
    <row r="16445" spans="1:12" x14ac:dyDescent="0.3">
      <c r="A16445" s="286" t="str">
        <f t="shared" si="514"/>
        <v>2020</v>
      </c>
      <c r="B16445" s="205" t="s">
        <v>679</v>
      </c>
      <c r="C16445" s="205" t="s">
        <v>680</v>
      </c>
      <c r="D16445" s="72" t="str">
        <f t="shared" si="513"/>
        <v>mar/2020</v>
      </c>
      <c r="E16445" s="206">
        <v>43907</v>
      </c>
      <c r="F16445" s="205" t="s">
        <v>209</v>
      </c>
      <c r="G16445" s="205" t="s">
        <v>284</v>
      </c>
      <c r="H16445" s="207" t="s">
        <v>295</v>
      </c>
      <c r="I16445" s="207" t="s">
        <v>130</v>
      </c>
      <c r="J16445" s="207">
        <v>-9.5</v>
      </c>
      <c r="K16445" s="79" t="str">
        <f>IFERROR(IFERROR(VLOOKUP(I16445,'DE-PARA'!B:D,3,0),VLOOKUP(I16445,'DE-PARA'!C:D,2,0)),"NÃO ENCONTRADO")</f>
        <v>Outras Saídas</v>
      </c>
      <c r="L16445" s="56" t="str">
        <f>VLOOKUP(K16445,'Base -Receita-Despesa'!$B:$AS,1,FALSE)</f>
        <v>Outras Saídas</v>
      </c>
    </row>
    <row r="16446" spans="1:12" x14ac:dyDescent="0.3">
      <c r="A16446" s="286" t="str">
        <f t="shared" si="514"/>
        <v>2020</v>
      </c>
      <c r="B16446" s="205" t="s">
        <v>679</v>
      </c>
      <c r="C16446" s="205" t="s">
        <v>680</v>
      </c>
      <c r="D16446" s="72" t="str">
        <f t="shared" si="513"/>
        <v>mar/2020</v>
      </c>
      <c r="E16446" s="206">
        <v>43907</v>
      </c>
      <c r="F16446" s="205" t="s">
        <v>209</v>
      </c>
      <c r="G16446" s="205" t="s">
        <v>284</v>
      </c>
      <c r="H16446" s="207" t="s">
        <v>295</v>
      </c>
      <c r="I16446" s="207" t="s">
        <v>130</v>
      </c>
      <c r="J16446" s="207">
        <v>-9.5</v>
      </c>
      <c r="K16446" s="79" t="str">
        <f>IFERROR(IFERROR(VLOOKUP(I16446,'DE-PARA'!B:D,3,0),VLOOKUP(I16446,'DE-PARA'!C:D,2,0)),"NÃO ENCONTRADO")</f>
        <v>Outras Saídas</v>
      </c>
      <c r="L16446" s="56" t="str">
        <f>VLOOKUP(K16446,'Base -Receita-Despesa'!$B:$AS,1,FALSE)</f>
        <v>Outras Saídas</v>
      </c>
    </row>
    <row r="16447" spans="1:12" x14ac:dyDescent="0.3">
      <c r="A16447" s="286" t="str">
        <f t="shared" si="514"/>
        <v>2020</v>
      </c>
      <c r="B16447" s="205" t="s">
        <v>679</v>
      </c>
      <c r="C16447" s="205" t="s">
        <v>680</v>
      </c>
      <c r="D16447" s="72" t="str">
        <f t="shared" si="513"/>
        <v>mar/2020</v>
      </c>
      <c r="E16447" s="206">
        <v>43907</v>
      </c>
      <c r="F16447" s="205" t="s">
        <v>209</v>
      </c>
      <c r="G16447" s="205" t="s">
        <v>284</v>
      </c>
      <c r="H16447" s="207" t="s">
        <v>295</v>
      </c>
      <c r="I16447" s="207" t="s">
        <v>130</v>
      </c>
      <c r="J16447" s="207">
        <v>-9.5</v>
      </c>
      <c r="K16447" s="79" t="str">
        <f>IFERROR(IFERROR(VLOOKUP(I16447,'DE-PARA'!B:D,3,0),VLOOKUP(I16447,'DE-PARA'!C:D,2,0)),"NÃO ENCONTRADO")</f>
        <v>Outras Saídas</v>
      </c>
      <c r="L16447" s="56" t="str">
        <f>VLOOKUP(K16447,'Base -Receita-Despesa'!$B:$AS,1,FALSE)</f>
        <v>Outras Saídas</v>
      </c>
    </row>
    <row r="16448" spans="1:12" x14ac:dyDescent="0.3">
      <c r="A16448" s="286" t="str">
        <f t="shared" si="514"/>
        <v>2020</v>
      </c>
      <c r="B16448" s="205" t="s">
        <v>679</v>
      </c>
      <c r="C16448" s="205" t="s">
        <v>680</v>
      </c>
      <c r="D16448" s="72" t="str">
        <f t="shared" si="513"/>
        <v>mar/2020</v>
      </c>
      <c r="E16448" s="206">
        <v>43907</v>
      </c>
      <c r="F16448" s="205" t="s">
        <v>209</v>
      </c>
      <c r="G16448" s="205" t="s">
        <v>284</v>
      </c>
      <c r="H16448" s="207" t="s">
        <v>295</v>
      </c>
      <c r="I16448" s="207" t="s">
        <v>130</v>
      </c>
      <c r="J16448" s="207">
        <v>-9.5</v>
      </c>
      <c r="K16448" s="79" t="str">
        <f>IFERROR(IFERROR(VLOOKUP(I16448,'DE-PARA'!B:D,3,0),VLOOKUP(I16448,'DE-PARA'!C:D,2,0)),"NÃO ENCONTRADO")</f>
        <v>Outras Saídas</v>
      </c>
      <c r="L16448" s="56" t="str">
        <f>VLOOKUP(K16448,'Base -Receita-Despesa'!$B:$AS,1,FALSE)</f>
        <v>Outras Saídas</v>
      </c>
    </row>
    <row r="16449" spans="1:12" x14ac:dyDescent="0.3">
      <c r="A16449" s="286" t="str">
        <f t="shared" si="514"/>
        <v>2020</v>
      </c>
      <c r="B16449" s="205" t="s">
        <v>679</v>
      </c>
      <c r="C16449" s="205" t="s">
        <v>680</v>
      </c>
      <c r="D16449" s="72" t="str">
        <f t="shared" si="513"/>
        <v>mar/2020</v>
      </c>
      <c r="E16449" s="206">
        <v>43907</v>
      </c>
      <c r="F16449" s="205" t="s">
        <v>209</v>
      </c>
      <c r="G16449" s="205" t="s">
        <v>284</v>
      </c>
      <c r="H16449" s="207" t="s">
        <v>295</v>
      </c>
      <c r="I16449" s="207" t="s">
        <v>130</v>
      </c>
      <c r="J16449" s="207">
        <v>-9.5</v>
      </c>
      <c r="K16449" s="79" t="str">
        <f>IFERROR(IFERROR(VLOOKUP(I16449,'DE-PARA'!B:D,3,0),VLOOKUP(I16449,'DE-PARA'!C:D,2,0)),"NÃO ENCONTRADO")</f>
        <v>Outras Saídas</v>
      </c>
      <c r="L16449" s="56" t="str">
        <f>VLOOKUP(K16449,'Base -Receita-Despesa'!$B:$AS,1,FALSE)</f>
        <v>Outras Saídas</v>
      </c>
    </row>
    <row r="16450" spans="1:12" x14ac:dyDescent="0.3">
      <c r="A16450" s="286" t="str">
        <f t="shared" si="514"/>
        <v>2020</v>
      </c>
      <c r="B16450" s="205" t="s">
        <v>679</v>
      </c>
      <c r="C16450" s="205" t="s">
        <v>680</v>
      </c>
      <c r="D16450" s="72" t="str">
        <f t="shared" si="513"/>
        <v>mar/2020</v>
      </c>
      <c r="E16450" s="206">
        <v>43907</v>
      </c>
      <c r="F16450" s="205" t="s">
        <v>209</v>
      </c>
      <c r="G16450" s="205" t="s">
        <v>284</v>
      </c>
      <c r="H16450" s="207" t="s">
        <v>295</v>
      </c>
      <c r="I16450" s="207" t="s">
        <v>130</v>
      </c>
      <c r="J16450" s="207">
        <v>-9.5</v>
      </c>
      <c r="K16450" s="79" t="str">
        <f>IFERROR(IFERROR(VLOOKUP(I16450,'DE-PARA'!B:D,3,0),VLOOKUP(I16450,'DE-PARA'!C:D,2,0)),"NÃO ENCONTRADO")</f>
        <v>Outras Saídas</v>
      </c>
      <c r="L16450" s="56" t="str">
        <f>VLOOKUP(K16450,'Base -Receita-Despesa'!$B:$AS,1,FALSE)</f>
        <v>Outras Saídas</v>
      </c>
    </row>
    <row r="16451" spans="1:12" x14ac:dyDescent="0.3">
      <c r="A16451" s="286" t="str">
        <f t="shared" si="514"/>
        <v>2020</v>
      </c>
      <c r="B16451" s="205" t="s">
        <v>679</v>
      </c>
      <c r="C16451" s="205" t="s">
        <v>680</v>
      </c>
      <c r="D16451" s="72" t="str">
        <f t="shared" si="513"/>
        <v>mar/2020</v>
      </c>
      <c r="E16451" s="206">
        <v>43907</v>
      </c>
      <c r="F16451" s="205" t="s">
        <v>209</v>
      </c>
      <c r="G16451" s="205" t="s">
        <v>284</v>
      </c>
      <c r="H16451" s="207" t="s">
        <v>295</v>
      </c>
      <c r="I16451" s="207" t="s">
        <v>130</v>
      </c>
      <c r="J16451" s="207">
        <v>-9.5</v>
      </c>
      <c r="K16451" s="79" t="str">
        <f>IFERROR(IFERROR(VLOOKUP(I16451,'DE-PARA'!B:D,3,0),VLOOKUP(I16451,'DE-PARA'!C:D,2,0)),"NÃO ENCONTRADO")</f>
        <v>Outras Saídas</v>
      </c>
      <c r="L16451" s="56" t="str">
        <f>VLOOKUP(K16451,'Base -Receita-Despesa'!$B:$AS,1,FALSE)</f>
        <v>Outras Saídas</v>
      </c>
    </row>
    <row r="16452" spans="1:12" x14ac:dyDescent="0.3">
      <c r="A16452" s="286" t="str">
        <f t="shared" si="514"/>
        <v>2020</v>
      </c>
      <c r="B16452" s="205" t="s">
        <v>679</v>
      </c>
      <c r="C16452" s="205" t="s">
        <v>680</v>
      </c>
      <c r="D16452" s="72" t="str">
        <f t="shared" ref="D16452:D16515" si="515">TEXT(E16452,"mmm/aaaa")</f>
        <v>mar/2020</v>
      </c>
      <c r="E16452" s="206">
        <v>43907</v>
      </c>
      <c r="F16452" s="205" t="s">
        <v>209</v>
      </c>
      <c r="G16452" s="205" t="s">
        <v>284</v>
      </c>
      <c r="H16452" s="207" t="s">
        <v>295</v>
      </c>
      <c r="I16452" s="207" t="s">
        <v>130</v>
      </c>
      <c r="J16452" s="207">
        <v>-9.5</v>
      </c>
      <c r="K16452" s="79" t="str">
        <f>IFERROR(IFERROR(VLOOKUP(I16452,'DE-PARA'!B:D,3,0),VLOOKUP(I16452,'DE-PARA'!C:D,2,0)),"NÃO ENCONTRADO")</f>
        <v>Outras Saídas</v>
      </c>
      <c r="L16452" s="56" t="str">
        <f>VLOOKUP(K16452,'Base -Receita-Despesa'!$B:$AS,1,FALSE)</f>
        <v>Outras Saídas</v>
      </c>
    </row>
    <row r="16453" spans="1:12" x14ac:dyDescent="0.3">
      <c r="A16453" s="286" t="str">
        <f t="shared" si="514"/>
        <v>2020</v>
      </c>
      <c r="B16453" s="205" t="s">
        <v>679</v>
      </c>
      <c r="C16453" s="205" t="s">
        <v>680</v>
      </c>
      <c r="D16453" s="72" t="str">
        <f t="shared" si="515"/>
        <v>mar/2020</v>
      </c>
      <c r="E16453" s="206">
        <v>43907</v>
      </c>
      <c r="F16453" s="205" t="s">
        <v>209</v>
      </c>
      <c r="G16453" s="205" t="s">
        <v>284</v>
      </c>
      <c r="H16453" s="207" t="s">
        <v>295</v>
      </c>
      <c r="I16453" s="207" t="s">
        <v>130</v>
      </c>
      <c r="J16453" s="207">
        <v>-9.5</v>
      </c>
      <c r="K16453" s="79" t="str">
        <f>IFERROR(IFERROR(VLOOKUP(I16453,'DE-PARA'!B:D,3,0),VLOOKUP(I16453,'DE-PARA'!C:D,2,0)),"NÃO ENCONTRADO")</f>
        <v>Outras Saídas</v>
      </c>
      <c r="L16453" s="56" t="str">
        <f>VLOOKUP(K16453,'Base -Receita-Despesa'!$B:$AS,1,FALSE)</f>
        <v>Outras Saídas</v>
      </c>
    </row>
    <row r="16454" spans="1:12" x14ac:dyDescent="0.3">
      <c r="A16454" s="286" t="str">
        <f t="shared" si="514"/>
        <v>2020</v>
      </c>
      <c r="B16454" s="205" t="s">
        <v>679</v>
      </c>
      <c r="C16454" s="205" t="s">
        <v>680</v>
      </c>
      <c r="D16454" s="72" t="str">
        <f t="shared" si="515"/>
        <v>mar/2020</v>
      </c>
      <c r="E16454" s="206">
        <v>43907</v>
      </c>
      <c r="F16454" s="205" t="s">
        <v>209</v>
      </c>
      <c r="G16454" s="205" t="s">
        <v>284</v>
      </c>
      <c r="H16454" s="207" t="s">
        <v>295</v>
      </c>
      <c r="I16454" s="207" t="s">
        <v>130</v>
      </c>
      <c r="J16454" s="207">
        <v>-9.5</v>
      </c>
      <c r="K16454" s="79" t="str">
        <f>IFERROR(IFERROR(VLOOKUP(I16454,'DE-PARA'!B:D,3,0),VLOOKUP(I16454,'DE-PARA'!C:D,2,0)),"NÃO ENCONTRADO")</f>
        <v>Outras Saídas</v>
      </c>
      <c r="L16454" s="56" t="str">
        <f>VLOOKUP(K16454,'Base -Receita-Despesa'!$B:$AS,1,FALSE)</f>
        <v>Outras Saídas</v>
      </c>
    </row>
    <row r="16455" spans="1:12" x14ac:dyDescent="0.3">
      <c r="A16455" s="286" t="str">
        <f t="shared" si="514"/>
        <v>2020</v>
      </c>
      <c r="B16455" s="205" t="s">
        <v>679</v>
      </c>
      <c r="C16455" s="205" t="s">
        <v>680</v>
      </c>
      <c r="D16455" s="72" t="str">
        <f t="shared" si="515"/>
        <v>mar/2020</v>
      </c>
      <c r="E16455" s="206">
        <v>43907</v>
      </c>
      <c r="F16455" s="205" t="s">
        <v>209</v>
      </c>
      <c r="G16455" s="205" t="s">
        <v>284</v>
      </c>
      <c r="H16455" s="207" t="s">
        <v>295</v>
      </c>
      <c r="I16455" s="207" t="s">
        <v>130</v>
      </c>
      <c r="J16455" s="207">
        <v>-9.5</v>
      </c>
      <c r="K16455" s="79" t="str">
        <f>IFERROR(IFERROR(VLOOKUP(I16455,'DE-PARA'!B:D,3,0),VLOOKUP(I16455,'DE-PARA'!C:D,2,0)),"NÃO ENCONTRADO")</f>
        <v>Outras Saídas</v>
      </c>
      <c r="L16455" s="56" t="str">
        <f>VLOOKUP(K16455,'Base -Receita-Despesa'!$B:$AS,1,FALSE)</f>
        <v>Outras Saídas</v>
      </c>
    </row>
    <row r="16456" spans="1:12" x14ac:dyDescent="0.3">
      <c r="A16456" s="286" t="str">
        <f t="shared" si="514"/>
        <v>2020</v>
      </c>
      <c r="B16456" s="205" t="s">
        <v>679</v>
      </c>
      <c r="C16456" s="205" t="s">
        <v>680</v>
      </c>
      <c r="D16456" s="72" t="str">
        <f t="shared" si="515"/>
        <v>mar/2020</v>
      </c>
      <c r="E16456" s="206">
        <v>43907</v>
      </c>
      <c r="F16456" s="205" t="s">
        <v>209</v>
      </c>
      <c r="G16456" s="205" t="s">
        <v>284</v>
      </c>
      <c r="H16456" s="207" t="s">
        <v>295</v>
      </c>
      <c r="I16456" s="207" t="s">
        <v>130</v>
      </c>
      <c r="J16456" s="207">
        <v>-9.5</v>
      </c>
      <c r="K16456" s="79" t="str">
        <f>IFERROR(IFERROR(VLOOKUP(I16456,'DE-PARA'!B:D,3,0),VLOOKUP(I16456,'DE-PARA'!C:D,2,0)),"NÃO ENCONTRADO")</f>
        <v>Outras Saídas</v>
      </c>
      <c r="L16456" s="56" t="str">
        <f>VLOOKUP(K16456,'Base -Receita-Despesa'!$B:$AS,1,FALSE)</f>
        <v>Outras Saídas</v>
      </c>
    </row>
    <row r="16457" spans="1:12" x14ac:dyDescent="0.3">
      <c r="A16457" s="286" t="str">
        <f t="shared" si="514"/>
        <v>2020</v>
      </c>
      <c r="B16457" s="205" t="s">
        <v>679</v>
      </c>
      <c r="C16457" s="205" t="s">
        <v>680</v>
      </c>
      <c r="D16457" s="72" t="str">
        <f t="shared" si="515"/>
        <v>mar/2020</v>
      </c>
      <c r="E16457" s="206">
        <v>43907</v>
      </c>
      <c r="F16457" s="205" t="s">
        <v>209</v>
      </c>
      <c r="G16457" s="205" t="s">
        <v>284</v>
      </c>
      <c r="H16457" s="207" t="s">
        <v>295</v>
      </c>
      <c r="I16457" s="207" t="s">
        <v>130</v>
      </c>
      <c r="J16457" s="207">
        <v>-9.5</v>
      </c>
      <c r="K16457" s="79" t="str">
        <f>IFERROR(IFERROR(VLOOKUP(I16457,'DE-PARA'!B:D,3,0),VLOOKUP(I16457,'DE-PARA'!C:D,2,0)),"NÃO ENCONTRADO")</f>
        <v>Outras Saídas</v>
      </c>
      <c r="L16457" s="56" t="str">
        <f>VLOOKUP(K16457,'Base -Receita-Despesa'!$B:$AS,1,FALSE)</f>
        <v>Outras Saídas</v>
      </c>
    </row>
    <row r="16458" spans="1:12" x14ac:dyDescent="0.3">
      <c r="A16458" s="286" t="str">
        <f t="shared" si="514"/>
        <v>2020</v>
      </c>
      <c r="B16458" s="205" t="s">
        <v>679</v>
      </c>
      <c r="C16458" s="205" t="s">
        <v>680</v>
      </c>
      <c r="D16458" s="72" t="str">
        <f t="shared" si="515"/>
        <v>mar/2020</v>
      </c>
      <c r="E16458" s="206">
        <v>43907</v>
      </c>
      <c r="F16458" s="205" t="s">
        <v>209</v>
      </c>
      <c r="G16458" s="205" t="s">
        <v>284</v>
      </c>
      <c r="H16458" s="207" t="s">
        <v>295</v>
      </c>
      <c r="I16458" s="207" t="s">
        <v>130</v>
      </c>
      <c r="J16458" s="207">
        <v>-9.5</v>
      </c>
      <c r="K16458" s="79" t="str">
        <f>IFERROR(IFERROR(VLOOKUP(I16458,'DE-PARA'!B:D,3,0),VLOOKUP(I16458,'DE-PARA'!C:D,2,0)),"NÃO ENCONTRADO")</f>
        <v>Outras Saídas</v>
      </c>
      <c r="L16458" s="56" t="str">
        <f>VLOOKUP(K16458,'Base -Receita-Despesa'!$B:$AS,1,FALSE)</f>
        <v>Outras Saídas</v>
      </c>
    </row>
    <row r="16459" spans="1:12" x14ac:dyDescent="0.3">
      <c r="A16459" s="286" t="str">
        <f t="shared" si="514"/>
        <v>2020</v>
      </c>
      <c r="B16459" s="205" t="s">
        <v>679</v>
      </c>
      <c r="C16459" s="205" t="s">
        <v>680</v>
      </c>
      <c r="D16459" s="72" t="str">
        <f t="shared" si="515"/>
        <v>mar/2020</v>
      </c>
      <c r="E16459" s="206">
        <v>43907</v>
      </c>
      <c r="F16459" s="205" t="s">
        <v>209</v>
      </c>
      <c r="G16459" s="205" t="s">
        <v>284</v>
      </c>
      <c r="H16459" s="207" t="s">
        <v>295</v>
      </c>
      <c r="I16459" s="207" t="s">
        <v>130</v>
      </c>
      <c r="J16459" s="207">
        <v>-9.5</v>
      </c>
      <c r="K16459" s="79" t="str">
        <f>IFERROR(IFERROR(VLOOKUP(I16459,'DE-PARA'!B:D,3,0),VLOOKUP(I16459,'DE-PARA'!C:D,2,0)),"NÃO ENCONTRADO")</f>
        <v>Outras Saídas</v>
      </c>
      <c r="L16459" s="56" t="str">
        <f>VLOOKUP(K16459,'Base -Receita-Despesa'!$B:$AS,1,FALSE)</f>
        <v>Outras Saídas</v>
      </c>
    </row>
    <row r="16460" spans="1:12" x14ac:dyDescent="0.3">
      <c r="A16460" s="286" t="str">
        <f t="shared" si="514"/>
        <v>2020</v>
      </c>
      <c r="B16460" s="205" t="s">
        <v>679</v>
      </c>
      <c r="C16460" s="205" t="s">
        <v>680</v>
      </c>
      <c r="D16460" s="72" t="str">
        <f t="shared" si="515"/>
        <v>mar/2020</v>
      </c>
      <c r="E16460" s="206">
        <v>43907</v>
      </c>
      <c r="F16460" s="205" t="s">
        <v>209</v>
      </c>
      <c r="G16460" s="205" t="s">
        <v>284</v>
      </c>
      <c r="H16460" s="207" t="s">
        <v>295</v>
      </c>
      <c r="I16460" s="207" t="s">
        <v>130</v>
      </c>
      <c r="J16460" s="207">
        <v>-9.5</v>
      </c>
      <c r="K16460" s="79" t="str">
        <f>IFERROR(IFERROR(VLOOKUP(I16460,'DE-PARA'!B:D,3,0),VLOOKUP(I16460,'DE-PARA'!C:D,2,0)),"NÃO ENCONTRADO")</f>
        <v>Outras Saídas</v>
      </c>
      <c r="L16460" s="56" t="str">
        <f>VLOOKUP(K16460,'Base -Receita-Despesa'!$B:$AS,1,FALSE)</f>
        <v>Outras Saídas</v>
      </c>
    </row>
    <row r="16461" spans="1:12" x14ac:dyDescent="0.3">
      <c r="A16461" s="286" t="str">
        <f t="shared" si="514"/>
        <v>2020</v>
      </c>
      <c r="B16461" s="205" t="s">
        <v>679</v>
      </c>
      <c r="C16461" s="205" t="s">
        <v>680</v>
      </c>
      <c r="D16461" s="72" t="str">
        <f t="shared" si="515"/>
        <v>mar/2020</v>
      </c>
      <c r="E16461" s="206">
        <v>43907</v>
      </c>
      <c r="F16461" s="205" t="s">
        <v>209</v>
      </c>
      <c r="G16461" s="205" t="s">
        <v>284</v>
      </c>
      <c r="H16461" s="207" t="s">
        <v>295</v>
      </c>
      <c r="I16461" s="207" t="s">
        <v>130</v>
      </c>
      <c r="J16461" s="207">
        <v>-9.5</v>
      </c>
      <c r="K16461" s="79" t="str">
        <f>IFERROR(IFERROR(VLOOKUP(I16461,'DE-PARA'!B:D,3,0),VLOOKUP(I16461,'DE-PARA'!C:D,2,0)),"NÃO ENCONTRADO")</f>
        <v>Outras Saídas</v>
      </c>
      <c r="L16461" s="56" t="str">
        <f>VLOOKUP(K16461,'Base -Receita-Despesa'!$B:$AS,1,FALSE)</f>
        <v>Outras Saídas</v>
      </c>
    </row>
    <row r="16462" spans="1:12" x14ac:dyDescent="0.3">
      <c r="A16462" s="286" t="str">
        <f t="shared" si="514"/>
        <v>2020</v>
      </c>
      <c r="B16462" s="205" t="s">
        <v>679</v>
      </c>
      <c r="C16462" s="205" t="s">
        <v>680</v>
      </c>
      <c r="D16462" s="72" t="str">
        <f t="shared" si="515"/>
        <v>mar/2020</v>
      </c>
      <c r="E16462" s="206">
        <v>43907</v>
      </c>
      <c r="F16462" s="205" t="s">
        <v>209</v>
      </c>
      <c r="G16462" s="205" t="s">
        <v>284</v>
      </c>
      <c r="H16462" s="207" t="s">
        <v>295</v>
      </c>
      <c r="I16462" s="207" t="s">
        <v>130</v>
      </c>
      <c r="J16462" s="207">
        <v>-9.5</v>
      </c>
      <c r="K16462" s="79" t="str">
        <f>IFERROR(IFERROR(VLOOKUP(I16462,'DE-PARA'!B:D,3,0),VLOOKUP(I16462,'DE-PARA'!C:D,2,0)),"NÃO ENCONTRADO")</f>
        <v>Outras Saídas</v>
      </c>
      <c r="L16462" s="56" t="str">
        <f>VLOOKUP(K16462,'Base -Receita-Despesa'!$B:$AS,1,FALSE)</f>
        <v>Outras Saídas</v>
      </c>
    </row>
    <row r="16463" spans="1:12" x14ac:dyDescent="0.3">
      <c r="A16463" s="286" t="str">
        <f t="shared" si="514"/>
        <v>2020</v>
      </c>
      <c r="B16463" s="205" t="s">
        <v>679</v>
      </c>
      <c r="C16463" s="205" t="s">
        <v>680</v>
      </c>
      <c r="D16463" s="72" t="str">
        <f t="shared" si="515"/>
        <v>mar/2020</v>
      </c>
      <c r="E16463" s="206">
        <v>43907</v>
      </c>
      <c r="F16463" s="205" t="s">
        <v>209</v>
      </c>
      <c r="G16463" s="205" t="s">
        <v>284</v>
      </c>
      <c r="H16463" s="207" t="s">
        <v>295</v>
      </c>
      <c r="I16463" s="207" t="s">
        <v>130</v>
      </c>
      <c r="J16463" s="207">
        <v>-9.5</v>
      </c>
      <c r="K16463" s="79" t="str">
        <f>IFERROR(IFERROR(VLOOKUP(I16463,'DE-PARA'!B:D,3,0),VLOOKUP(I16463,'DE-PARA'!C:D,2,0)),"NÃO ENCONTRADO")</f>
        <v>Outras Saídas</v>
      </c>
      <c r="L16463" s="56" t="str">
        <f>VLOOKUP(K16463,'Base -Receita-Despesa'!$B:$AS,1,FALSE)</f>
        <v>Outras Saídas</v>
      </c>
    </row>
    <row r="16464" spans="1:12" x14ac:dyDescent="0.3">
      <c r="A16464" s="286" t="str">
        <f t="shared" si="514"/>
        <v>2020</v>
      </c>
      <c r="B16464" s="205" t="s">
        <v>679</v>
      </c>
      <c r="C16464" s="205" t="s">
        <v>680</v>
      </c>
      <c r="D16464" s="72" t="str">
        <f t="shared" si="515"/>
        <v>mar/2020</v>
      </c>
      <c r="E16464" s="206">
        <v>43907</v>
      </c>
      <c r="F16464" s="205" t="s">
        <v>209</v>
      </c>
      <c r="G16464" s="205" t="s">
        <v>284</v>
      </c>
      <c r="H16464" s="207" t="s">
        <v>295</v>
      </c>
      <c r="I16464" s="207" t="s">
        <v>130</v>
      </c>
      <c r="J16464" s="207">
        <v>-9.5</v>
      </c>
      <c r="K16464" s="79" t="str">
        <f>IFERROR(IFERROR(VLOOKUP(I16464,'DE-PARA'!B:D,3,0),VLOOKUP(I16464,'DE-PARA'!C:D,2,0)),"NÃO ENCONTRADO")</f>
        <v>Outras Saídas</v>
      </c>
      <c r="L16464" s="56" t="str">
        <f>VLOOKUP(K16464,'Base -Receita-Despesa'!$B:$AS,1,FALSE)</f>
        <v>Outras Saídas</v>
      </c>
    </row>
    <row r="16465" spans="1:12" x14ac:dyDescent="0.3">
      <c r="A16465" s="286" t="str">
        <f t="shared" si="514"/>
        <v>2020</v>
      </c>
      <c r="B16465" s="205" t="s">
        <v>679</v>
      </c>
      <c r="C16465" s="205" t="s">
        <v>680</v>
      </c>
      <c r="D16465" s="72" t="str">
        <f t="shared" si="515"/>
        <v>mar/2020</v>
      </c>
      <c r="E16465" s="206">
        <v>43907</v>
      </c>
      <c r="F16465" s="205" t="s">
        <v>209</v>
      </c>
      <c r="G16465" s="205" t="s">
        <v>284</v>
      </c>
      <c r="H16465" s="207" t="s">
        <v>295</v>
      </c>
      <c r="I16465" s="207" t="s">
        <v>130</v>
      </c>
      <c r="J16465" s="207">
        <v>-9.5</v>
      </c>
      <c r="K16465" s="79" t="str">
        <f>IFERROR(IFERROR(VLOOKUP(I16465,'DE-PARA'!B:D,3,0),VLOOKUP(I16465,'DE-PARA'!C:D,2,0)),"NÃO ENCONTRADO")</f>
        <v>Outras Saídas</v>
      </c>
      <c r="L16465" s="56" t="str">
        <f>VLOOKUP(K16465,'Base -Receita-Despesa'!$B:$AS,1,FALSE)</f>
        <v>Outras Saídas</v>
      </c>
    </row>
    <row r="16466" spans="1:12" x14ac:dyDescent="0.3">
      <c r="A16466" s="286" t="str">
        <f t="shared" si="514"/>
        <v>2020</v>
      </c>
      <c r="B16466" s="205" t="s">
        <v>679</v>
      </c>
      <c r="C16466" s="205" t="s">
        <v>680</v>
      </c>
      <c r="D16466" s="72" t="str">
        <f t="shared" si="515"/>
        <v>mar/2020</v>
      </c>
      <c r="E16466" s="206">
        <v>43907</v>
      </c>
      <c r="F16466" s="205" t="s">
        <v>209</v>
      </c>
      <c r="G16466" s="205" t="s">
        <v>284</v>
      </c>
      <c r="H16466" s="207" t="s">
        <v>295</v>
      </c>
      <c r="I16466" s="207" t="s">
        <v>130</v>
      </c>
      <c r="J16466" s="207">
        <v>-9.5</v>
      </c>
      <c r="K16466" s="79" t="str">
        <f>IFERROR(IFERROR(VLOOKUP(I16466,'DE-PARA'!B:D,3,0),VLOOKUP(I16466,'DE-PARA'!C:D,2,0)),"NÃO ENCONTRADO")</f>
        <v>Outras Saídas</v>
      </c>
      <c r="L16466" s="56" t="str">
        <f>VLOOKUP(K16466,'Base -Receita-Despesa'!$B:$AS,1,FALSE)</f>
        <v>Outras Saídas</v>
      </c>
    </row>
    <row r="16467" spans="1:12" x14ac:dyDescent="0.3">
      <c r="A16467" s="286" t="str">
        <f t="shared" si="514"/>
        <v>2020</v>
      </c>
      <c r="B16467" s="205" t="s">
        <v>679</v>
      </c>
      <c r="C16467" s="205" t="s">
        <v>680</v>
      </c>
      <c r="D16467" s="72" t="str">
        <f t="shared" si="515"/>
        <v>mar/2020</v>
      </c>
      <c r="E16467" s="206">
        <v>43907</v>
      </c>
      <c r="F16467" s="205" t="s">
        <v>209</v>
      </c>
      <c r="G16467" s="205" t="s">
        <v>284</v>
      </c>
      <c r="H16467" s="207" t="s">
        <v>295</v>
      </c>
      <c r="I16467" s="207" t="s">
        <v>130</v>
      </c>
      <c r="J16467" s="207">
        <v>-9.5</v>
      </c>
      <c r="K16467" s="79" t="str">
        <f>IFERROR(IFERROR(VLOOKUP(I16467,'DE-PARA'!B:D,3,0),VLOOKUP(I16467,'DE-PARA'!C:D,2,0)),"NÃO ENCONTRADO")</f>
        <v>Outras Saídas</v>
      </c>
      <c r="L16467" s="56" t="str">
        <f>VLOOKUP(K16467,'Base -Receita-Despesa'!$B:$AS,1,FALSE)</f>
        <v>Outras Saídas</v>
      </c>
    </row>
    <row r="16468" spans="1:12" x14ac:dyDescent="0.3">
      <c r="A16468" s="286" t="str">
        <f t="shared" si="514"/>
        <v>2020</v>
      </c>
      <c r="B16468" s="205" t="s">
        <v>679</v>
      </c>
      <c r="C16468" s="205" t="s">
        <v>680</v>
      </c>
      <c r="D16468" s="72" t="str">
        <f t="shared" si="515"/>
        <v>mar/2020</v>
      </c>
      <c r="E16468" s="206">
        <v>43907</v>
      </c>
      <c r="F16468" s="205" t="s">
        <v>209</v>
      </c>
      <c r="G16468" s="205" t="s">
        <v>284</v>
      </c>
      <c r="H16468" s="207" t="s">
        <v>295</v>
      </c>
      <c r="I16468" s="207" t="s">
        <v>130</v>
      </c>
      <c r="J16468" s="207">
        <v>-9.5</v>
      </c>
      <c r="K16468" s="79" t="str">
        <f>IFERROR(IFERROR(VLOOKUP(I16468,'DE-PARA'!B:D,3,0),VLOOKUP(I16468,'DE-PARA'!C:D,2,0)),"NÃO ENCONTRADO")</f>
        <v>Outras Saídas</v>
      </c>
      <c r="L16468" s="56" t="str">
        <f>VLOOKUP(K16468,'Base -Receita-Despesa'!$B:$AS,1,FALSE)</f>
        <v>Outras Saídas</v>
      </c>
    </row>
    <row r="16469" spans="1:12" x14ac:dyDescent="0.3">
      <c r="A16469" s="286" t="str">
        <f t="shared" si="514"/>
        <v>2020</v>
      </c>
      <c r="B16469" s="205" t="s">
        <v>679</v>
      </c>
      <c r="C16469" s="205" t="s">
        <v>680</v>
      </c>
      <c r="D16469" s="72" t="str">
        <f t="shared" si="515"/>
        <v>mar/2020</v>
      </c>
      <c r="E16469" s="206">
        <v>43907</v>
      </c>
      <c r="F16469" s="205" t="s">
        <v>209</v>
      </c>
      <c r="G16469" s="205" t="s">
        <v>284</v>
      </c>
      <c r="H16469" s="207" t="s">
        <v>295</v>
      </c>
      <c r="I16469" s="207" t="s">
        <v>130</v>
      </c>
      <c r="J16469" s="207">
        <v>-9.5</v>
      </c>
      <c r="K16469" s="79" t="str">
        <f>IFERROR(IFERROR(VLOOKUP(I16469,'DE-PARA'!B:D,3,0),VLOOKUP(I16469,'DE-PARA'!C:D,2,0)),"NÃO ENCONTRADO")</f>
        <v>Outras Saídas</v>
      </c>
      <c r="L16469" s="56" t="str">
        <f>VLOOKUP(K16469,'Base -Receita-Despesa'!$B:$AS,1,FALSE)</f>
        <v>Outras Saídas</v>
      </c>
    </row>
    <row r="16470" spans="1:12" x14ac:dyDescent="0.3">
      <c r="A16470" s="286" t="str">
        <f t="shared" si="514"/>
        <v>2020</v>
      </c>
      <c r="B16470" s="205" t="s">
        <v>679</v>
      </c>
      <c r="C16470" s="205" t="s">
        <v>680</v>
      </c>
      <c r="D16470" s="72" t="str">
        <f t="shared" si="515"/>
        <v>mar/2020</v>
      </c>
      <c r="E16470" s="206">
        <v>43907</v>
      </c>
      <c r="F16470" s="205" t="s">
        <v>209</v>
      </c>
      <c r="G16470" s="205" t="s">
        <v>284</v>
      </c>
      <c r="H16470" s="207" t="s">
        <v>295</v>
      </c>
      <c r="I16470" s="207" t="s">
        <v>130</v>
      </c>
      <c r="J16470" s="207">
        <v>-9.5</v>
      </c>
      <c r="K16470" s="79" t="str">
        <f>IFERROR(IFERROR(VLOOKUP(I16470,'DE-PARA'!B:D,3,0),VLOOKUP(I16470,'DE-PARA'!C:D,2,0)),"NÃO ENCONTRADO")</f>
        <v>Outras Saídas</v>
      </c>
      <c r="L16470" s="56" t="str">
        <f>VLOOKUP(K16470,'Base -Receita-Despesa'!$B:$AS,1,FALSE)</f>
        <v>Outras Saídas</v>
      </c>
    </row>
    <row r="16471" spans="1:12" x14ac:dyDescent="0.3">
      <c r="A16471" s="286" t="str">
        <f t="shared" si="514"/>
        <v>2020</v>
      </c>
      <c r="B16471" s="205" t="s">
        <v>679</v>
      </c>
      <c r="C16471" s="205" t="s">
        <v>680</v>
      </c>
      <c r="D16471" s="72" t="str">
        <f t="shared" si="515"/>
        <v>mar/2020</v>
      </c>
      <c r="E16471" s="206">
        <v>43907</v>
      </c>
      <c r="F16471" s="205" t="s">
        <v>209</v>
      </c>
      <c r="G16471" s="205" t="s">
        <v>284</v>
      </c>
      <c r="H16471" s="207" t="s">
        <v>295</v>
      </c>
      <c r="I16471" s="207" t="s">
        <v>130</v>
      </c>
      <c r="J16471" s="207">
        <v>-9.5</v>
      </c>
      <c r="K16471" s="79" t="str">
        <f>IFERROR(IFERROR(VLOOKUP(I16471,'DE-PARA'!B:D,3,0),VLOOKUP(I16471,'DE-PARA'!C:D,2,0)),"NÃO ENCONTRADO")</f>
        <v>Outras Saídas</v>
      </c>
      <c r="L16471" s="56" t="str">
        <f>VLOOKUP(K16471,'Base -Receita-Despesa'!$B:$AS,1,FALSE)</f>
        <v>Outras Saídas</v>
      </c>
    </row>
    <row r="16472" spans="1:12" x14ac:dyDescent="0.3">
      <c r="A16472" s="286" t="str">
        <f t="shared" si="514"/>
        <v>2020</v>
      </c>
      <c r="B16472" s="205" t="s">
        <v>679</v>
      </c>
      <c r="C16472" s="205" t="s">
        <v>680</v>
      </c>
      <c r="D16472" s="72" t="str">
        <f t="shared" si="515"/>
        <v>mar/2020</v>
      </c>
      <c r="E16472" s="206">
        <v>43907</v>
      </c>
      <c r="F16472" s="205" t="s">
        <v>209</v>
      </c>
      <c r="G16472" s="205" t="s">
        <v>284</v>
      </c>
      <c r="H16472" s="207" t="s">
        <v>295</v>
      </c>
      <c r="I16472" s="207" t="s">
        <v>130</v>
      </c>
      <c r="J16472" s="207">
        <v>-9.5</v>
      </c>
      <c r="K16472" s="79" t="str">
        <f>IFERROR(IFERROR(VLOOKUP(I16472,'DE-PARA'!B:D,3,0),VLOOKUP(I16472,'DE-PARA'!C:D,2,0)),"NÃO ENCONTRADO")</f>
        <v>Outras Saídas</v>
      </c>
      <c r="L16472" s="56" t="str">
        <f>VLOOKUP(K16472,'Base -Receita-Despesa'!$B:$AS,1,FALSE)</f>
        <v>Outras Saídas</v>
      </c>
    </row>
    <row r="16473" spans="1:12" x14ac:dyDescent="0.3">
      <c r="A16473" s="286" t="str">
        <f t="shared" si="514"/>
        <v>2020</v>
      </c>
      <c r="B16473" s="205" t="s">
        <v>679</v>
      </c>
      <c r="C16473" s="205" t="s">
        <v>680</v>
      </c>
      <c r="D16473" s="72" t="str">
        <f t="shared" si="515"/>
        <v>mar/2020</v>
      </c>
      <c r="E16473" s="206">
        <v>43907</v>
      </c>
      <c r="F16473" s="205" t="s">
        <v>209</v>
      </c>
      <c r="G16473" s="205" t="s">
        <v>284</v>
      </c>
      <c r="H16473" s="207" t="s">
        <v>295</v>
      </c>
      <c r="I16473" s="207" t="s">
        <v>130</v>
      </c>
      <c r="J16473" s="207">
        <v>-9.5</v>
      </c>
      <c r="K16473" s="79" t="str">
        <f>IFERROR(IFERROR(VLOOKUP(I16473,'DE-PARA'!B:D,3,0),VLOOKUP(I16473,'DE-PARA'!C:D,2,0)),"NÃO ENCONTRADO")</f>
        <v>Outras Saídas</v>
      </c>
      <c r="L16473" s="56" t="str">
        <f>VLOOKUP(K16473,'Base -Receita-Despesa'!$B:$AS,1,FALSE)</f>
        <v>Outras Saídas</v>
      </c>
    </row>
    <row r="16474" spans="1:12" x14ac:dyDescent="0.3">
      <c r="A16474" s="286" t="str">
        <f t="shared" si="514"/>
        <v>2020</v>
      </c>
      <c r="B16474" s="205" t="s">
        <v>679</v>
      </c>
      <c r="C16474" s="205" t="s">
        <v>680</v>
      </c>
      <c r="D16474" s="72" t="str">
        <f t="shared" si="515"/>
        <v>mar/2020</v>
      </c>
      <c r="E16474" s="206">
        <v>43907</v>
      </c>
      <c r="F16474" s="205" t="s">
        <v>202</v>
      </c>
      <c r="G16474" s="205" t="s">
        <v>284</v>
      </c>
      <c r="H16474" s="207" t="s">
        <v>203</v>
      </c>
      <c r="I16474" s="207" t="s">
        <v>289</v>
      </c>
      <c r="J16474" s="208">
        <v>583464.43999999994</v>
      </c>
      <c r="K16474" s="79" t="str">
        <f>IFERROR(IFERROR(VLOOKUP(I16474,'DE-PARA'!B:D,3,0),VLOOKUP(I16474,'DE-PARA'!C:D,2,0)),"NÃO ENCONTRADO")</f>
        <v>Entrada Conta Aplicação (+)</v>
      </c>
      <c r="L16474" s="56" t="str">
        <f>VLOOKUP(K16474,'Base -Receita-Despesa'!$B:$AS,1,FALSE)</f>
        <v>ENTRADA CONTA APLICAÇÃO (+)</v>
      </c>
    </row>
    <row r="16475" spans="1:12" x14ac:dyDescent="0.3">
      <c r="A16475" s="286" t="str">
        <f t="shared" si="514"/>
        <v>2020</v>
      </c>
      <c r="B16475" s="205" t="s">
        <v>681</v>
      </c>
      <c r="C16475" s="205" t="s">
        <v>680</v>
      </c>
      <c r="D16475" s="72" t="str">
        <f t="shared" si="515"/>
        <v>mar/2020</v>
      </c>
      <c r="E16475" s="206">
        <v>43908</v>
      </c>
      <c r="F16475" s="205" t="s">
        <v>140</v>
      </c>
      <c r="G16475" s="205" t="s">
        <v>284</v>
      </c>
      <c r="H16475" s="207" t="s">
        <v>140</v>
      </c>
      <c r="I16475" s="207" t="s">
        <v>224</v>
      </c>
      <c r="J16475" s="208">
        <v>1980356.21</v>
      </c>
      <c r="K16475" s="79" t="str">
        <f>IFERROR(IFERROR(VLOOKUP(I16475,'DE-PARA'!B:D,3,0),VLOOKUP(I16475,'DE-PARA'!C:D,2,0)),"NÃO ENCONTRADO")</f>
        <v>Repasses Contrato de Gestão</v>
      </c>
      <c r="L16475" s="56" t="str">
        <f>VLOOKUP(K16475,'Base -Receita-Despesa'!$B:$AS,1,FALSE)</f>
        <v>Repasses Contrato de Gestão</v>
      </c>
    </row>
    <row r="16476" spans="1:12" x14ac:dyDescent="0.3">
      <c r="A16476" s="286" t="str">
        <f t="shared" si="514"/>
        <v>2020</v>
      </c>
      <c r="B16476" s="205" t="s">
        <v>681</v>
      </c>
      <c r="C16476" s="205" t="s">
        <v>680</v>
      </c>
      <c r="D16476" s="72" t="str">
        <f t="shared" si="515"/>
        <v>mar/2020</v>
      </c>
      <c r="E16476" s="206">
        <v>43908</v>
      </c>
      <c r="F16476" s="205" t="s">
        <v>140</v>
      </c>
      <c r="G16476" s="205" t="s">
        <v>284</v>
      </c>
      <c r="H16476" s="207" t="s">
        <v>140</v>
      </c>
      <c r="I16476" s="207" t="s">
        <v>224</v>
      </c>
      <c r="J16476" s="208">
        <v>160431.67000000001</v>
      </c>
      <c r="K16476" s="79" t="str">
        <f>IFERROR(IFERROR(VLOOKUP(I16476,'DE-PARA'!B:D,3,0),VLOOKUP(I16476,'DE-PARA'!C:D,2,0)),"NÃO ENCONTRADO")</f>
        <v>Repasses Contrato de Gestão</v>
      </c>
      <c r="L16476" s="56" t="str">
        <f>VLOOKUP(K16476,'Base -Receita-Despesa'!$B:$AS,1,FALSE)</f>
        <v>Repasses Contrato de Gestão</v>
      </c>
    </row>
    <row r="16477" spans="1:12" x14ac:dyDescent="0.3">
      <c r="A16477" s="286" t="str">
        <f t="shared" si="514"/>
        <v>2020</v>
      </c>
      <c r="B16477" s="205" t="s">
        <v>679</v>
      </c>
      <c r="C16477" s="205" t="s">
        <v>680</v>
      </c>
      <c r="D16477" s="72" t="str">
        <f t="shared" si="515"/>
        <v>mar/2020</v>
      </c>
      <c r="E16477" s="206">
        <v>43908</v>
      </c>
      <c r="F16477" s="205" t="s">
        <v>176</v>
      </c>
      <c r="G16477" s="205" t="s">
        <v>284</v>
      </c>
      <c r="H16477" s="207" t="s">
        <v>2755</v>
      </c>
      <c r="I16477" s="207" t="s">
        <v>153</v>
      </c>
      <c r="J16477" s="208">
        <v>-6651.74</v>
      </c>
      <c r="K16477" s="79" t="str">
        <f>IFERROR(IFERROR(VLOOKUP(I16477,'DE-PARA'!B:D,3,0),VLOOKUP(I16477,'DE-PARA'!C:D,2,0)),"NÃO ENCONTRADO")</f>
        <v>Encargos sobre Folha de Pagamento</v>
      </c>
      <c r="L16477" s="56" t="str">
        <f>VLOOKUP(K16477,'Base -Receita-Despesa'!$B:$AS,1,FALSE)</f>
        <v>Encargos sobre Folha de Pagamento</v>
      </c>
    </row>
    <row r="16478" spans="1:12" x14ac:dyDescent="0.3">
      <c r="A16478" s="286" t="str">
        <f t="shared" si="514"/>
        <v>2020</v>
      </c>
      <c r="B16478" s="205" t="s">
        <v>679</v>
      </c>
      <c r="C16478" s="205" t="s">
        <v>680</v>
      </c>
      <c r="D16478" s="72" t="str">
        <f t="shared" si="515"/>
        <v>mar/2020</v>
      </c>
      <c r="E16478" s="206">
        <v>43908</v>
      </c>
      <c r="F16478" s="205" t="s">
        <v>176</v>
      </c>
      <c r="G16478" s="205" t="s">
        <v>284</v>
      </c>
      <c r="H16478" s="207" t="s">
        <v>2755</v>
      </c>
      <c r="I16478" s="207" t="s">
        <v>189</v>
      </c>
      <c r="J16478" s="207">
        <v>-549.41999999999996</v>
      </c>
      <c r="K16478" s="79" t="str">
        <f>IFERROR(IFERROR(VLOOKUP(I16478,'DE-PARA'!B:D,3,0),VLOOKUP(I16478,'DE-PARA'!C:D,2,0)),"NÃO ENCONTRADO")</f>
        <v>Outras Saídas</v>
      </c>
      <c r="L16478" s="56" t="str">
        <f>VLOOKUP(K16478,'Base -Receita-Despesa'!$B:$AS,1,FALSE)</f>
        <v>Outras Saídas</v>
      </c>
    </row>
    <row r="16479" spans="1:12" x14ac:dyDescent="0.3">
      <c r="A16479" s="286" t="str">
        <f t="shared" si="514"/>
        <v>2020</v>
      </c>
      <c r="B16479" s="205" t="s">
        <v>679</v>
      </c>
      <c r="C16479" s="205" t="s">
        <v>680</v>
      </c>
      <c r="D16479" s="72" t="str">
        <f t="shared" si="515"/>
        <v>mar/2020</v>
      </c>
      <c r="E16479" s="206">
        <v>43908</v>
      </c>
      <c r="F16479" s="205" t="s">
        <v>176</v>
      </c>
      <c r="G16479" s="205" t="s">
        <v>284</v>
      </c>
      <c r="H16479" s="207" t="s">
        <v>2756</v>
      </c>
      <c r="I16479" s="207" t="s">
        <v>153</v>
      </c>
      <c r="J16479" s="208">
        <v>-6606.3</v>
      </c>
      <c r="K16479" s="79" t="str">
        <f>IFERROR(IFERROR(VLOOKUP(I16479,'DE-PARA'!B:D,3,0),VLOOKUP(I16479,'DE-PARA'!C:D,2,0)),"NÃO ENCONTRADO")</f>
        <v>Encargos sobre Folha de Pagamento</v>
      </c>
      <c r="L16479" s="56" t="str">
        <f>VLOOKUP(K16479,'Base -Receita-Despesa'!$B:$AS,1,FALSE)</f>
        <v>Encargos sobre Folha de Pagamento</v>
      </c>
    </row>
    <row r="16480" spans="1:12" x14ac:dyDescent="0.3">
      <c r="A16480" s="286" t="str">
        <f t="shared" si="514"/>
        <v>2020</v>
      </c>
      <c r="B16480" s="205" t="s">
        <v>679</v>
      </c>
      <c r="C16480" s="205" t="s">
        <v>680</v>
      </c>
      <c r="D16480" s="72" t="str">
        <f t="shared" si="515"/>
        <v>mar/2020</v>
      </c>
      <c r="E16480" s="206">
        <v>43908</v>
      </c>
      <c r="F16480" s="205" t="s">
        <v>176</v>
      </c>
      <c r="G16480" s="205" t="s">
        <v>284</v>
      </c>
      <c r="H16480" s="207" t="s">
        <v>2756</v>
      </c>
      <c r="I16480" s="207" t="s">
        <v>189</v>
      </c>
      <c r="J16480" s="208">
        <v>-1576.26</v>
      </c>
      <c r="K16480" s="79" t="str">
        <f>IFERROR(IFERROR(VLOOKUP(I16480,'DE-PARA'!B:D,3,0),VLOOKUP(I16480,'DE-PARA'!C:D,2,0)),"NÃO ENCONTRADO")</f>
        <v>Outras Saídas</v>
      </c>
      <c r="L16480" s="56" t="str">
        <f>VLOOKUP(K16480,'Base -Receita-Despesa'!$B:$AS,1,FALSE)</f>
        <v>Outras Saídas</v>
      </c>
    </row>
    <row r="16481" spans="1:12" x14ac:dyDescent="0.3">
      <c r="A16481" s="286" t="str">
        <f t="shared" si="514"/>
        <v>2020</v>
      </c>
      <c r="B16481" s="205" t="s">
        <v>679</v>
      </c>
      <c r="C16481" s="205" t="s">
        <v>680</v>
      </c>
      <c r="D16481" s="72" t="str">
        <f t="shared" si="515"/>
        <v>mar/2020</v>
      </c>
      <c r="E16481" s="206">
        <v>43908</v>
      </c>
      <c r="F16481" s="205" t="s">
        <v>175</v>
      </c>
      <c r="G16481" s="205" t="s">
        <v>284</v>
      </c>
      <c r="H16481" s="207" t="s">
        <v>2757</v>
      </c>
      <c r="I16481" s="207" t="s">
        <v>153</v>
      </c>
      <c r="J16481" s="208">
        <v>-31775.49</v>
      </c>
      <c r="K16481" s="79" t="str">
        <f>IFERROR(IFERROR(VLOOKUP(I16481,'DE-PARA'!B:D,3,0),VLOOKUP(I16481,'DE-PARA'!C:D,2,0)),"NÃO ENCONTRADO")</f>
        <v>Encargos sobre Folha de Pagamento</v>
      </c>
      <c r="L16481" s="56" t="str">
        <f>VLOOKUP(K16481,'Base -Receita-Despesa'!$B:$AS,1,FALSE)</f>
        <v>Encargos sobre Folha de Pagamento</v>
      </c>
    </row>
    <row r="16482" spans="1:12" x14ac:dyDescent="0.3">
      <c r="A16482" s="286" t="str">
        <f t="shared" si="514"/>
        <v>2020</v>
      </c>
      <c r="B16482" s="205" t="s">
        <v>679</v>
      </c>
      <c r="C16482" s="205" t="s">
        <v>680</v>
      </c>
      <c r="D16482" s="72" t="str">
        <f t="shared" si="515"/>
        <v>mar/2020</v>
      </c>
      <c r="E16482" s="206">
        <v>43908</v>
      </c>
      <c r="F16482" s="205" t="s">
        <v>175</v>
      </c>
      <c r="G16482" s="205" t="s">
        <v>284</v>
      </c>
      <c r="H16482" s="207" t="s">
        <v>2757</v>
      </c>
      <c r="I16482" s="207" t="s">
        <v>189</v>
      </c>
      <c r="J16482" s="208">
        <v>-6491.72</v>
      </c>
      <c r="K16482" s="79" t="str">
        <f>IFERROR(IFERROR(VLOOKUP(I16482,'DE-PARA'!B:D,3,0),VLOOKUP(I16482,'DE-PARA'!C:D,2,0)),"NÃO ENCONTRADO")</f>
        <v>Outras Saídas</v>
      </c>
      <c r="L16482" s="56" t="str">
        <f>VLOOKUP(K16482,'Base -Receita-Despesa'!$B:$AS,1,FALSE)</f>
        <v>Outras Saídas</v>
      </c>
    </row>
    <row r="16483" spans="1:12" x14ac:dyDescent="0.3">
      <c r="A16483" s="286" t="str">
        <f t="shared" si="514"/>
        <v>2020</v>
      </c>
      <c r="B16483" s="205" t="s">
        <v>679</v>
      </c>
      <c r="C16483" s="205" t="s">
        <v>680</v>
      </c>
      <c r="D16483" s="72" t="str">
        <f t="shared" si="515"/>
        <v>mar/2020</v>
      </c>
      <c r="E16483" s="206">
        <v>43908</v>
      </c>
      <c r="F16483" s="205">
        <v>37684</v>
      </c>
      <c r="G16483" s="205" t="s">
        <v>284</v>
      </c>
      <c r="H16483" s="207" t="s">
        <v>2694</v>
      </c>
      <c r="I16483" s="207" t="s">
        <v>237</v>
      </c>
      <c r="J16483" s="208">
        <v>-4913.5</v>
      </c>
      <c r="K16483" s="79" t="str">
        <f>IFERROR(IFERROR(VLOOKUP(I16483,'DE-PARA'!B:D,3,0),VLOOKUP(I16483,'DE-PARA'!C:D,2,0)),"NÃO ENCONTRADO")</f>
        <v>Materiais</v>
      </c>
      <c r="L16483" s="56" t="str">
        <f>VLOOKUP(K16483,'Base -Receita-Despesa'!$B:$AS,1,FALSE)</f>
        <v>Materiais</v>
      </c>
    </row>
    <row r="16484" spans="1:12" x14ac:dyDescent="0.3">
      <c r="A16484" s="286" t="str">
        <f t="shared" si="514"/>
        <v>2020</v>
      </c>
      <c r="B16484" s="205" t="s">
        <v>679</v>
      </c>
      <c r="C16484" s="205" t="s">
        <v>680</v>
      </c>
      <c r="D16484" s="72" t="str">
        <f t="shared" si="515"/>
        <v>mar/2020</v>
      </c>
      <c r="E16484" s="206">
        <v>43908</v>
      </c>
      <c r="F16484" s="205">
        <v>37475</v>
      </c>
      <c r="G16484" s="205" t="s">
        <v>284</v>
      </c>
      <c r="H16484" s="207" t="s">
        <v>2694</v>
      </c>
      <c r="I16484" s="207" t="s">
        <v>237</v>
      </c>
      <c r="J16484" s="208">
        <v>-1530.41</v>
      </c>
      <c r="K16484" s="79" t="str">
        <f>IFERROR(IFERROR(VLOOKUP(I16484,'DE-PARA'!B:D,3,0),VLOOKUP(I16484,'DE-PARA'!C:D,2,0)),"NÃO ENCONTRADO")</f>
        <v>Materiais</v>
      </c>
      <c r="L16484" s="56" t="str">
        <f>VLOOKUP(K16484,'Base -Receita-Despesa'!$B:$AS,1,FALSE)</f>
        <v>Materiais</v>
      </c>
    </row>
    <row r="16485" spans="1:12" x14ac:dyDescent="0.3">
      <c r="A16485" s="286" t="str">
        <f t="shared" si="514"/>
        <v>2020</v>
      </c>
      <c r="B16485" s="205" t="s">
        <v>679</v>
      </c>
      <c r="C16485" s="205" t="s">
        <v>680</v>
      </c>
      <c r="D16485" s="72" t="str">
        <f t="shared" si="515"/>
        <v>mar/2020</v>
      </c>
      <c r="E16485" s="206">
        <v>43908</v>
      </c>
      <c r="F16485" s="205">
        <v>36965</v>
      </c>
      <c r="G16485" s="205" t="s">
        <v>284</v>
      </c>
      <c r="H16485" s="207" t="s">
        <v>2694</v>
      </c>
      <c r="I16485" s="207" t="s">
        <v>237</v>
      </c>
      <c r="J16485" s="208">
        <v>-3418.2</v>
      </c>
      <c r="K16485" s="79" t="str">
        <f>IFERROR(IFERROR(VLOOKUP(I16485,'DE-PARA'!B:D,3,0),VLOOKUP(I16485,'DE-PARA'!C:D,2,0)),"NÃO ENCONTRADO")</f>
        <v>Materiais</v>
      </c>
      <c r="L16485" s="56" t="str">
        <f>VLOOKUP(K16485,'Base -Receita-Despesa'!$B:$AS,1,FALSE)</f>
        <v>Materiais</v>
      </c>
    </row>
    <row r="16486" spans="1:12" x14ac:dyDescent="0.3">
      <c r="A16486" s="286" t="str">
        <f t="shared" si="514"/>
        <v>2020</v>
      </c>
      <c r="B16486" s="205" t="s">
        <v>679</v>
      </c>
      <c r="C16486" s="205" t="s">
        <v>680</v>
      </c>
      <c r="D16486" s="72" t="str">
        <f t="shared" si="515"/>
        <v>mar/2020</v>
      </c>
      <c r="E16486" s="206">
        <v>43908</v>
      </c>
      <c r="F16486" s="205">
        <v>37127</v>
      </c>
      <c r="G16486" s="205" t="s">
        <v>284</v>
      </c>
      <c r="H16486" s="207" t="s">
        <v>2694</v>
      </c>
      <c r="I16486" s="207" t="s">
        <v>237</v>
      </c>
      <c r="J16486" s="208">
        <v>-4533.8500000000004</v>
      </c>
      <c r="K16486" s="79" t="str">
        <f>IFERROR(IFERROR(VLOOKUP(I16486,'DE-PARA'!B:D,3,0),VLOOKUP(I16486,'DE-PARA'!C:D,2,0)),"NÃO ENCONTRADO")</f>
        <v>Materiais</v>
      </c>
      <c r="L16486" s="56" t="str">
        <f>VLOOKUP(K16486,'Base -Receita-Despesa'!$B:$AS,1,FALSE)</f>
        <v>Materiais</v>
      </c>
    </row>
    <row r="16487" spans="1:12" x14ac:dyDescent="0.3">
      <c r="A16487" s="286" t="str">
        <f t="shared" si="514"/>
        <v>2020</v>
      </c>
      <c r="B16487" s="205" t="s">
        <v>679</v>
      </c>
      <c r="C16487" s="205" t="s">
        <v>680</v>
      </c>
      <c r="D16487" s="72" t="str">
        <f t="shared" si="515"/>
        <v>mar/2020</v>
      </c>
      <c r="E16487" s="206">
        <v>43908</v>
      </c>
      <c r="F16487" s="205">
        <v>0</v>
      </c>
      <c r="G16487" s="205" t="s">
        <v>284</v>
      </c>
      <c r="H16487" s="207" t="s">
        <v>2694</v>
      </c>
      <c r="I16487" s="207" t="s">
        <v>189</v>
      </c>
      <c r="J16487" s="207">
        <v>-297.97000000000003</v>
      </c>
      <c r="K16487" s="79" t="str">
        <f>IFERROR(IFERROR(VLOOKUP(I16487,'DE-PARA'!B:D,3,0),VLOOKUP(I16487,'DE-PARA'!C:D,2,0)),"NÃO ENCONTRADO")</f>
        <v>Outras Saídas</v>
      </c>
      <c r="L16487" s="56" t="str">
        <f>VLOOKUP(K16487,'Base -Receita-Despesa'!$B:$AS,1,FALSE)</f>
        <v>Outras Saídas</v>
      </c>
    </row>
    <row r="16488" spans="1:12" x14ac:dyDescent="0.3">
      <c r="A16488" s="286" t="str">
        <f t="shared" si="514"/>
        <v>2020</v>
      </c>
      <c r="B16488" s="205" t="s">
        <v>679</v>
      </c>
      <c r="C16488" s="205" t="s">
        <v>680</v>
      </c>
      <c r="D16488" s="72" t="str">
        <f t="shared" si="515"/>
        <v>mar/2020</v>
      </c>
      <c r="E16488" s="206">
        <v>43908</v>
      </c>
      <c r="F16488" s="205">
        <v>1173</v>
      </c>
      <c r="G16488" s="205" t="s">
        <v>284</v>
      </c>
      <c r="H16488" s="207" t="s">
        <v>2758</v>
      </c>
      <c r="I16488" s="207" t="s">
        <v>245</v>
      </c>
      <c r="J16488" s="208">
        <v>-5258.3</v>
      </c>
      <c r="K16488" s="79" t="str">
        <f>IFERROR(IFERROR(VLOOKUP(I16488,'DE-PARA'!B:D,3,0),VLOOKUP(I16488,'DE-PARA'!C:D,2,0)),"NÃO ENCONTRADO")</f>
        <v>Materiais</v>
      </c>
      <c r="L16488" s="56" t="str">
        <f>VLOOKUP(K16488,'Base -Receita-Despesa'!$B:$AS,1,FALSE)</f>
        <v>Materiais</v>
      </c>
    </row>
    <row r="16489" spans="1:12" x14ac:dyDescent="0.3">
      <c r="A16489" s="286" t="str">
        <f t="shared" si="514"/>
        <v>2020</v>
      </c>
      <c r="B16489" s="205" t="s">
        <v>679</v>
      </c>
      <c r="C16489" s="205" t="s">
        <v>680</v>
      </c>
      <c r="D16489" s="72" t="str">
        <f t="shared" si="515"/>
        <v>mar/2020</v>
      </c>
      <c r="E16489" s="206">
        <v>43908</v>
      </c>
      <c r="F16489" s="205">
        <v>9786</v>
      </c>
      <c r="G16489" s="205" t="s">
        <v>284</v>
      </c>
      <c r="H16489" s="207" t="s">
        <v>2758</v>
      </c>
      <c r="I16489" s="207" t="s">
        <v>245</v>
      </c>
      <c r="J16489" s="208">
        <v>-4224.5</v>
      </c>
      <c r="K16489" s="79" t="str">
        <f>IFERROR(IFERROR(VLOOKUP(I16489,'DE-PARA'!B:D,3,0),VLOOKUP(I16489,'DE-PARA'!C:D,2,0)),"NÃO ENCONTRADO")</f>
        <v>Materiais</v>
      </c>
      <c r="L16489" s="56" t="str">
        <f>VLOOKUP(K16489,'Base -Receita-Despesa'!$B:$AS,1,FALSE)</f>
        <v>Materiais</v>
      </c>
    </row>
    <row r="16490" spans="1:12" x14ac:dyDescent="0.3">
      <c r="A16490" s="286" t="str">
        <f t="shared" si="514"/>
        <v>2020</v>
      </c>
      <c r="B16490" s="205" t="s">
        <v>679</v>
      </c>
      <c r="C16490" s="205" t="s">
        <v>680</v>
      </c>
      <c r="D16490" s="72" t="str">
        <f t="shared" si="515"/>
        <v>mar/2020</v>
      </c>
      <c r="E16490" s="206">
        <v>43908</v>
      </c>
      <c r="F16490" s="205">
        <v>9787</v>
      </c>
      <c r="G16490" s="205" t="s">
        <v>284</v>
      </c>
      <c r="H16490" s="207" t="s">
        <v>2758</v>
      </c>
      <c r="I16490" s="207" t="s">
        <v>245</v>
      </c>
      <c r="J16490" s="207">
        <v>-444.6</v>
      </c>
      <c r="K16490" s="79" t="str">
        <f>IFERROR(IFERROR(VLOOKUP(I16490,'DE-PARA'!B:D,3,0),VLOOKUP(I16490,'DE-PARA'!C:D,2,0)),"NÃO ENCONTRADO")</f>
        <v>Materiais</v>
      </c>
      <c r="L16490" s="56" t="str">
        <f>VLOOKUP(K16490,'Base -Receita-Despesa'!$B:$AS,1,FALSE)</f>
        <v>Materiais</v>
      </c>
    </row>
    <row r="16491" spans="1:12" x14ac:dyDescent="0.3">
      <c r="A16491" s="286" t="str">
        <f t="shared" si="514"/>
        <v>2020</v>
      </c>
      <c r="B16491" s="205" t="s">
        <v>679</v>
      </c>
      <c r="C16491" s="205" t="s">
        <v>680</v>
      </c>
      <c r="D16491" s="72" t="str">
        <f t="shared" si="515"/>
        <v>mar/2020</v>
      </c>
      <c r="E16491" s="206">
        <v>43908</v>
      </c>
      <c r="F16491" s="205">
        <v>9788</v>
      </c>
      <c r="G16491" s="205" t="s">
        <v>284</v>
      </c>
      <c r="H16491" s="207" t="s">
        <v>2758</v>
      </c>
      <c r="I16491" s="207" t="s">
        <v>245</v>
      </c>
      <c r="J16491" s="208">
        <v>-1984</v>
      </c>
      <c r="K16491" s="79" t="str">
        <f>IFERROR(IFERROR(VLOOKUP(I16491,'DE-PARA'!B:D,3,0),VLOOKUP(I16491,'DE-PARA'!C:D,2,0)),"NÃO ENCONTRADO")</f>
        <v>Materiais</v>
      </c>
      <c r="L16491" s="56" t="str">
        <f>VLOOKUP(K16491,'Base -Receita-Despesa'!$B:$AS,1,FALSE)</f>
        <v>Materiais</v>
      </c>
    </row>
    <row r="16492" spans="1:12" x14ac:dyDescent="0.3">
      <c r="A16492" s="286" t="str">
        <f t="shared" si="514"/>
        <v>2020</v>
      </c>
      <c r="B16492" s="205" t="s">
        <v>679</v>
      </c>
      <c r="C16492" s="205" t="s">
        <v>680</v>
      </c>
      <c r="D16492" s="72" t="str">
        <f t="shared" si="515"/>
        <v>mar/2020</v>
      </c>
      <c r="E16492" s="206">
        <v>43908</v>
      </c>
      <c r="F16492" s="205">
        <v>1108</v>
      </c>
      <c r="G16492" s="205" t="s">
        <v>284</v>
      </c>
      <c r="H16492" s="207" t="s">
        <v>2758</v>
      </c>
      <c r="I16492" s="207" t="s">
        <v>245</v>
      </c>
      <c r="J16492" s="208">
        <v>-2892.2</v>
      </c>
      <c r="K16492" s="79" t="str">
        <f>IFERROR(IFERROR(VLOOKUP(I16492,'DE-PARA'!B:D,3,0),VLOOKUP(I16492,'DE-PARA'!C:D,2,0)),"NÃO ENCONTRADO")</f>
        <v>Materiais</v>
      </c>
      <c r="L16492" s="56" t="str">
        <f>VLOOKUP(K16492,'Base -Receita-Despesa'!$B:$AS,1,FALSE)</f>
        <v>Materiais</v>
      </c>
    </row>
    <row r="16493" spans="1:12" x14ac:dyDescent="0.3">
      <c r="A16493" s="286" t="str">
        <f t="shared" si="514"/>
        <v>2020</v>
      </c>
      <c r="B16493" s="205" t="s">
        <v>679</v>
      </c>
      <c r="C16493" s="205" t="s">
        <v>680</v>
      </c>
      <c r="D16493" s="72" t="str">
        <f t="shared" si="515"/>
        <v>mar/2020</v>
      </c>
      <c r="E16493" s="206">
        <v>43908</v>
      </c>
      <c r="F16493" s="205">
        <v>584</v>
      </c>
      <c r="G16493" s="205" t="s">
        <v>284</v>
      </c>
      <c r="H16493" s="207" t="s">
        <v>2759</v>
      </c>
      <c r="I16493" s="207" t="s">
        <v>250</v>
      </c>
      <c r="J16493" s="207">
        <v>-100</v>
      </c>
      <c r="K16493" s="79" t="str">
        <f>IFERROR(IFERROR(VLOOKUP(I16493,'DE-PARA'!B:D,3,0),VLOOKUP(I16493,'DE-PARA'!C:D,2,0)),"NÃO ENCONTRADO")</f>
        <v>Materiais</v>
      </c>
      <c r="L16493" s="56" t="str">
        <f>VLOOKUP(K16493,'Base -Receita-Despesa'!$B:$AS,1,FALSE)</f>
        <v>Materiais</v>
      </c>
    </row>
    <row r="16494" spans="1:12" x14ac:dyDescent="0.3">
      <c r="A16494" s="286" t="str">
        <f t="shared" si="514"/>
        <v>2020</v>
      </c>
      <c r="B16494" s="205" t="s">
        <v>679</v>
      </c>
      <c r="C16494" s="205" t="s">
        <v>680</v>
      </c>
      <c r="D16494" s="72" t="str">
        <f t="shared" si="515"/>
        <v>mar/2020</v>
      </c>
      <c r="E16494" s="206">
        <v>43908</v>
      </c>
      <c r="F16494" s="205">
        <v>1030</v>
      </c>
      <c r="G16494" s="205" t="s">
        <v>284</v>
      </c>
      <c r="H16494" s="207" t="s">
        <v>285</v>
      </c>
      <c r="I16494" s="207" t="s">
        <v>241</v>
      </c>
      <c r="J16494" s="208">
        <v>-6961.34</v>
      </c>
      <c r="K16494" s="79" t="str">
        <f>IFERROR(IFERROR(VLOOKUP(I16494,'DE-PARA'!B:D,3,0),VLOOKUP(I16494,'DE-PARA'!C:D,2,0)),"NÃO ENCONTRADO")</f>
        <v>Materiais</v>
      </c>
      <c r="L16494" s="56" t="str">
        <f>VLOOKUP(K16494,'Base -Receita-Despesa'!$B:$AS,1,FALSE)</f>
        <v>Materiais</v>
      </c>
    </row>
    <row r="16495" spans="1:12" x14ac:dyDescent="0.3">
      <c r="A16495" s="286" t="str">
        <f t="shared" si="514"/>
        <v>2020</v>
      </c>
      <c r="B16495" s="205" t="s">
        <v>679</v>
      </c>
      <c r="C16495" s="205" t="s">
        <v>680</v>
      </c>
      <c r="D16495" s="72" t="str">
        <f t="shared" si="515"/>
        <v>mar/2020</v>
      </c>
      <c r="E16495" s="206">
        <v>43908</v>
      </c>
      <c r="F16495" s="205">
        <v>3784</v>
      </c>
      <c r="G16495" s="205" t="s">
        <v>284</v>
      </c>
      <c r="H16495" s="207" t="s">
        <v>285</v>
      </c>
      <c r="I16495" s="207" t="s">
        <v>241</v>
      </c>
      <c r="J16495" s="207">
        <v>-79.7</v>
      </c>
      <c r="K16495" s="79" t="str">
        <f>IFERROR(IFERROR(VLOOKUP(I16495,'DE-PARA'!B:D,3,0),VLOOKUP(I16495,'DE-PARA'!C:D,2,0)),"NÃO ENCONTRADO")</f>
        <v>Materiais</v>
      </c>
      <c r="L16495" s="56" t="str">
        <f>VLOOKUP(K16495,'Base -Receita-Despesa'!$B:$AS,1,FALSE)</f>
        <v>Materiais</v>
      </c>
    </row>
    <row r="16496" spans="1:12" x14ac:dyDescent="0.3">
      <c r="A16496" s="286" t="str">
        <f t="shared" si="514"/>
        <v>2020</v>
      </c>
      <c r="B16496" s="205" t="s">
        <v>679</v>
      </c>
      <c r="C16496" s="205" t="s">
        <v>680</v>
      </c>
      <c r="D16496" s="72" t="str">
        <f t="shared" si="515"/>
        <v>mar/2020</v>
      </c>
      <c r="E16496" s="206">
        <v>43908</v>
      </c>
      <c r="F16496" s="205">
        <v>83541</v>
      </c>
      <c r="G16496" s="205" t="s">
        <v>284</v>
      </c>
      <c r="H16496" s="207" t="s">
        <v>285</v>
      </c>
      <c r="I16496" s="207" t="s">
        <v>241</v>
      </c>
      <c r="J16496" s="207">
        <v>-199.25</v>
      </c>
      <c r="K16496" s="79" t="str">
        <f>IFERROR(IFERROR(VLOOKUP(I16496,'DE-PARA'!B:D,3,0),VLOOKUP(I16496,'DE-PARA'!C:D,2,0)),"NÃO ENCONTRADO")</f>
        <v>Materiais</v>
      </c>
      <c r="L16496" s="56" t="str">
        <f>VLOOKUP(K16496,'Base -Receita-Despesa'!$B:$AS,1,FALSE)</f>
        <v>Materiais</v>
      </c>
    </row>
    <row r="16497" spans="1:12" x14ac:dyDescent="0.3">
      <c r="A16497" s="286" t="str">
        <f t="shared" si="514"/>
        <v>2020</v>
      </c>
      <c r="B16497" s="205" t="s">
        <v>679</v>
      </c>
      <c r="C16497" s="205" t="s">
        <v>680</v>
      </c>
      <c r="D16497" s="72" t="str">
        <f t="shared" si="515"/>
        <v>mar/2020</v>
      </c>
      <c r="E16497" s="206">
        <v>43908</v>
      </c>
      <c r="F16497" s="205">
        <v>41062</v>
      </c>
      <c r="G16497" s="205" t="s">
        <v>284</v>
      </c>
      <c r="H16497" s="207" t="s">
        <v>285</v>
      </c>
      <c r="I16497" s="207" t="s">
        <v>241</v>
      </c>
      <c r="J16497" s="208">
        <v>-2721</v>
      </c>
      <c r="K16497" s="79" t="str">
        <f>IFERROR(IFERROR(VLOOKUP(I16497,'DE-PARA'!B:D,3,0),VLOOKUP(I16497,'DE-PARA'!C:D,2,0)),"NÃO ENCONTRADO")</f>
        <v>Materiais</v>
      </c>
      <c r="L16497" s="56" t="str">
        <f>VLOOKUP(K16497,'Base -Receita-Despesa'!$B:$AS,1,FALSE)</f>
        <v>Materiais</v>
      </c>
    </row>
    <row r="16498" spans="1:12" x14ac:dyDescent="0.3">
      <c r="A16498" s="286" t="str">
        <f t="shared" si="514"/>
        <v>2020</v>
      </c>
      <c r="B16498" s="205" t="s">
        <v>679</v>
      </c>
      <c r="C16498" s="205" t="s">
        <v>680</v>
      </c>
      <c r="D16498" s="72" t="str">
        <f t="shared" si="515"/>
        <v>mar/2020</v>
      </c>
      <c r="E16498" s="206">
        <v>43908</v>
      </c>
      <c r="F16498" s="205">
        <v>3638</v>
      </c>
      <c r="G16498" s="205" t="s">
        <v>284</v>
      </c>
      <c r="H16498" s="207" t="s">
        <v>285</v>
      </c>
      <c r="I16498" s="207" t="s">
        <v>241</v>
      </c>
      <c r="J16498" s="207">
        <v>-239.1</v>
      </c>
      <c r="K16498" s="79" t="str">
        <f>IFERROR(IFERROR(VLOOKUP(I16498,'DE-PARA'!B:D,3,0),VLOOKUP(I16498,'DE-PARA'!C:D,2,0)),"NÃO ENCONTRADO")</f>
        <v>Materiais</v>
      </c>
      <c r="L16498" s="56" t="str">
        <f>VLOOKUP(K16498,'Base -Receita-Despesa'!$B:$AS,1,FALSE)</f>
        <v>Materiais</v>
      </c>
    </row>
    <row r="16499" spans="1:12" x14ac:dyDescent="0.3">
      <c r="A16499" s="286" t="str">
        <f t="shared" si="514"/>
        <v>2020</v>
      </c>
      <c r="B16499" s="205" t="s">
        <v>679</v>
      </c>
      <c r="C16499" s="205" t="s">
        <v>680</v>
      </c>
      <c r="D16499" s="72" t="str">
        <f t="shared" si="515"/>
        <v>mar/2020</v>
      </c>
      <c r="E16499" s="206">
        <v>43908</v>
      </c>
      <c r="F16499" s="205">
        <v>83397</v>
      </c>
      <c r="G16499" s="205" t="s">
        <v>284</v>
      </c>
      <c r="H16499" s="207" t="s">
        <v>285</v>
      </c>
      <c r="I16499" s="207" t="s">
        <v>241</v>
      </c>
      <c r="J16499" s="207">
        <v>-199.25</v>
      </c>
      <c r="K16499" s="79" t="str">
        <f>IFERROR(IFERROR(VLOOKUP(I16499,'DE-PARA'!B:D,3,0),VLOOKUP(I16499,'DE-PARA'!C:D,2,0)),"NÃO ENCONTRADO")</f>
        <v>Materiais</v>
      </c>
      <c r="L16499" s="56" t="str">
        <f>VLOOKUP(K16499,'Base -Receita-Despesa'!$B:$AS,1,FALSE)</f>
        <v>Materiais</v>
      </c>
    </row>
    <row r="16500" spans="1:12" x14ac:dyDescent="0.3">
      <c r="A16500" s="286" t="str">
        <f t="shared" si="514"/>
        <v>2020</v>
      </c>
      <c r="B16500" s="205" t="s">
        <v>679</v>
      </c>
      <c r="C16500" s="205" t="s">
        <v>680</v>
      </c>
      <c r="D16500" s="72" t="str">
        <f t="shared" si="515"/>
        <v>mar/2020</v>
      </c>
      <c r="E16500" s="206">
        <v>43908</v>
      </c>
      <c r="F16500" s="205">
        <v>3225</v>
      </c>
      <c r="G16500" s="205" t="s">
        <v>284</v>
      </c>
      <c r="H16500" s="207" t="s">
        <v>285</v>
      </c>
      <c r="I16500" s="207" t="s">
        <v>241</v>
      </c>
      <c r="J16500" s="208">
        <v>-1299.8599999999999</v>
      </c>
      <c r="K16500" s="79" t="str">
        <f>IFERROR(IFERROR(VLOOKUP(I16500,'DE-PARA'!B:D,3,0),VLOOKUP(I16500,'DE-PARA'!C:D,2,0)),"NÃO ENCONTRADO")</f>
        <v>Materiais</v>
      </c>
      <c r="L16500" s="56" t="str">
        <f>VLOOKUP(K16500,'Base -Receita-Despesa'!$B:$AS,1,FALSE)</f>
        <v>Materiais</v>
      </c>
    </row>
    <row r="16501" spans="1:12" x14ac:dyDescent="0.3">
      <c r="A16501" s="286" t="str">
        <f t="shared" si="514"/>
        <v>2020</v>
      </c>
      <c r="B16501" s="205" t="s">
        <v>679</v>
      </c>
      <c r="C16501" s="205" t="s">
        <v>680</v>
      </c>
      <c r="D16501" s="72" t="str">
        <f t="shared" si="515"/>
        <v>mar/2020</v>
      </c>
      <c r="E16501" s="206">
        <v>43908</v>
      </c>
      <c r="F16501" s="205">
        <v>383</v>
      </c>
      <c r="G16501" s="205" t="s">
        <v>284</v>
      </c>
      <c r="H16501" s="207" t="s">
        <v>285</v>
      </c>
      <c r="I16501" s="207" t="s">
        <v>241</v>
      </c>
      <c r="J16501" s="208">
        <v>-5842.6</v>
      </c>
      <c r="K16501" s="79" t="str">
        <f>IFERROR(IFERROR(VLOOKUP(I16501,'DE-PARA'!B:D,3,0),VLOOKUP(I16501,'DE-PARA'!C:D,2,0)),"NÃO ENCONTRADO")</f>
        <v>Materiais</v>
      </c>
      <c r="L16501" s="56" t="str">
        <f>VLOOKUP(K16501,'Base -Receita-Despesa'!$B:$AS,1,FALSE)</f>
        <v>Materiais</v>
      </c>
    </row>
    <row r="16502" spans="1:12" x14ac:dyDescent="0.3">
      <c r="A16502" s="286" t="str">
        <f t="shared" si="514"/>
        <v>2020</v>
      </c>
      <c r="B16502" s="205" t="s">
        <v>679</v>
      </c>
      <c r="C16502" s="205" t="s">
        <v>680</v>
      </c>
      <c r="D16502" s="72" t="str">
        <f t="shared" si="515"/>
        <v>mar/2020</v>
      </c>
      <c r="E16502" s="206">
        <v>43908</v>
      </c>
      <c r="F16502" s="205">
        <v>659</v>
      </c>
      <c r="G16502" s="205" t="s">
        <v>284</v>
      </c>
      <c r="H16502" s="207" t="s">
        <v>2010</v>
      </c>
      <c r="I16502" s="207" t="s">
        <v>118</v>
      </c>
      <c r="J16502" s="207">
        <v>-880</v>
      </c>
      <c r="K16502" s="79" t="str">
        <f>IFERROR(IFERROR(VLOOKUP(I16502,'DE-PARA'!B:D,3,0),VLOOKUP(I16502,'DE-PARA'!C:D,2,0)),"NÃO ENCONTRADO")</f>
        <v>Serviços</v>
      </c>
      <c r="L16502" s="56" t="str">
        <f>VLOOKUP(K16502,'Base -Receita-Despesa'!$B:$AS,1,FALSE)</f>
        <v>Serviços</v>
      </c>
    </row>
    <row r="16503" spans="1:12" x14ac:dyDescent="0.3">
      <c r="A16503" s="286" t="str">
        <f t="shared" ref="A16503:A16566" si="516">IF(K16503="NÃO ENCONTRADO",0,RIGHT(D16503,4))</f>
        <v>2020</v>
      </c>
      <c r="B16503" s="205" t="s">
        <v>679</v>
      </c>
      <c r="C16503" s="205" t="s">
        <v>680</v>
      </c>
      <c r="D16503" s="72" t="str">
        <f t="shared" si="515"/>
        <v>mar/2020</v>
      </c>
      <c r="E16503" s="206">
        <v>43908</v>
      </c>
      <c r="F16503" s="205">
        <v>665</v>
      </c>
      <c r="G16503" s="205" t="s">
        <v>284</v>
      </c>
      <c r="H16503" s="207" t="s">
        <v>2010</v>
      </c>
      <c r="I16503" s="207" t="s">
        <v>118</v>
      </c>
      <c r="J16503" s="207">
        <v>-880</v>
      </c>
      <c r="K16503" s="79" t="str">
        <f>IFERROR(IFERROR(VLOOKUP(I16503,'DE-PARA'!B:D,3,0),VLOOKUP(I16503,'DE-PARA'!C:D,2,0)),"NÃO ENCONTRADO")</f>
        <v>Serviços</v>
      </c>
      <c r="L16503" s="56" t="str">
        <f>VLOOKUP(K16503,'Base -Receita-Despesa'!$B:$AS,1,FALSE)</f>
        <v>Serviços</v>
      </c>
    </row>
    <row r="16504" spans="1:12" x14ac:dyDescent="0.3">
      <c r="A16504" s="286" t="str">
        <f t="shared" si="516"/>
        <v>2020</v>
      </c>
      <c r="B16504" s="205" t="s">
        <v>679</v>
      </c>
      <c r="C16504" s="205" t="s">
        <v>680</v>
      </c>
      <c r="D16504" s="72" t="str">
        <f t="shared" si="515"/>
        <v>mar/2020</v>
      </c>
      <c r="E16504" s="206">
        <v>43908</v>
      </c>
      <c r="F16504" s="205">
        <v>677</v>
      </c>
      <c r="G16504" s="205" t="s">
        <v>284</v>
      </c>
      <c r="H16504" s="207" t="s">
        <v>2010</v>
      </c>
      <c r="I16504" s="207" t="s">
        <v>118</v>
      </c>
      <c r="J16504" s="207">
        <v>-880</v>
      </c>
      <c r="K16504" s="79" t="str">
        <f>IFERROR(IFERROR(VLOOKUP(I16504,'DE-PARA'!B:D,3,0),VLOOKUP(I16504,'DE-PARA'!C:D,2,0)),"NÃO ENCONTRADO")</f>
        <v>Serviços</v>
      </c>
      <c r="L16504" s="56" t="str">
        <f>VLOOKUP(K16504,'Base -Receita-Despesa'!$B:$AS,1,FALSE)</f>
        <v>Serviços</v>
      </c>
    </row>
    <row r="16505" spans="1:12" x14ac:dyDescent="0.3">
      <c r="A16505" s="286" t="str">
        <f t="shared" si="516"/>
        <v>2020</v>
      </c>
      <c r="B16505" s="205" t="s">
        <v>679</v>
      </c>
      <c r="C16505" s="205" t="s">
        <v>680</v>
      </c>
      <c r="D16505" s="72" t="str">
        <f t="shared" si="515"/>
        <v>mar/2020</v>
      </c>
      <c r="E16505" s="206">
        <v>43908</v>
      </c>
      <c r="F16505" s="205">
        <v>682</v>
      </c>
      <c r="G16505" s="205" t="s">
        <v>284</v>
      </c>
      <c r="H16505" s="207" t="s">
        <v>2010</v>
      </c>
      <c r="I16505" s="207" t="s">
        <v>118</v>
      </c>
      <c r="J16505" s="207">
        <v>-880</v>
      </c>
      <c r="K16505" s="79" t="str">
        <f>IFERROR(IFERROR(VLOOKUP(I16505,'DE-PARA'!B:D,3,0),VLOOKUP(I16505,'DE-PARA'!C:D,2,0)),"NÃO ENCONTRADO")</f>
        <v>Serviços</v>
      </c>
      <c r="L16505" s="56" t="str">
        <f>VLOOKUP(K16505,'Base -Receita-Despesa'!$B:$AS,1,FALSE)</f>
        <v>Serviços</v>
      </c>
    </row>
    <row r="16506" spans="1:12" x14ac:dyDescent="0.3">
      <c r="A16506" s="286" t="str">
        <f t="shared" si="516"/>
        <v>2020</v>
      </c>
      <c r="B16506" s="205" t="s">
        <v>679</v>
      </c>
      <c r="C16506" s="205" t="s">
        <v>680</v>
      </c>
      <c r="D16506" s="72" t="str">
        <f t="shared" si="515"/>
        <v>mar/2020</v>
      </c>
      <c r="E16506" s="206">
        <v>43908</v>
      </c>
      <c r="F16506" s="205">
        <v>672</v>
      </c>
      <c r="G16506" s="205" t="s">
        <v>284</v>
      </c>
      <c r="H16506" s="207" t="s">
        <v>2010</v>
      </c>
      <c r="I16506" s="207" t="s">
        <v>118</v>
      </c>
      <c r="J16506" s="207">
        <v>-880</v>
      </c>
      <c r="K16506" s="79" t="str">
        <f>IFERROR(IFERROR(VLOOKUP(I16506,'DE-PARA'!B:D,3,0),VLOOKUP(I16506,'DE-PARA'!C:D,2,0)),"NÃO ENCONTRADO")</f>
        <v>Serviços</v>
      </c>
      <c r="L16506" s="56" t="str">
        <f>VLOOKUP(K16506,'Base -Receita-Despesa'!$B:$AS,1,FALSE)</f>
        <v>Serviços</v>
      </c>
    </row>
    <row r="16507" spans="1:12" x14ac:dyDescent="0.3">
      <c r="A16507" s="286" t="str">
        <f t="shared" si="516"/>
        <v>2020</v>
      </c>
      <c r="B16507" s="205" t="s">
        <v>679</v>
      </c>
      <c r="C16507" s="205" t="s">
        <v>680</v>
      </c>
      <c r="D16507" s="72" t="str">
        <f t="shared" si="515"/>
        <v>mar/2020</v>
      </c>
      <c r="E16507" s="206">
        <v>43908</v>
      </c>
      <c r="F16507" s="205" t="s">
        <v>2760</v>
      </c>
      <c r="G16507" s="205" t="s">
        <v>284</v>
      </c>
      <c r="H16507" s="207" t="s">
        <v>2761</v>
      </c>
      <c r="I16507" s="207" t="s">
        <v>145</v>
      </c>
      <c r="J16507" s="208">
        <v>-12060.31</v>
      </c>
      <c r="K16507" s="79" t="str">
        <f>IFERROR(IFERROR(VLOOKUP(I16507,'DE-PARA'!B:D,3,0),VLOOKUP(I16507,'DE-PARA'!C:D,2,0)),"NÃO ENCONTRADO")</f>
        <v>Pessoal</v>
      </c>
      <c r="L16507" s="56" t="str">
        <f>VLOOKUP(K16507,'Base -Receita-Despesa'!$B:$AS,1,FALSE)</f>
        <v>Pessoal</v>
      </c>
    </row>
    <row r="16508" spans="1:12" x14ac:dyDescent="0.3">
      <c r="A16508" s="286" t="str">
        <f t="shared" si="516"/>
        <v>2020</v>
      </c>
      <c r="B16508" s="205" t="s">
        <v>679</v>
      </c>
      <c r="C16508" s="205" t="s">
        <v>680</v>
      </c>
      <c r="D16508" s="72" t="str">
        <f t="shared" si="515"/>
        <v>mar/2020</v>
      </c>
      <c r="E16508" s="206">
        <v>43908</v>
      </c>
      <c r="F16508" s="205" t="s">
        <v>2762</v>
      </c>
      <c r="G16508" s="205" t="s">
        <v>284</v>
      </c>
      <c r="H16508" s="207" t="s">
        <v>2360</v>
      </c>
      <c r="I16508" s="207" t="s">
        <v>145</v>
      </c>
      <c r="J16508" s="208">
        <v>-6120.31</v>
      </c>
      <c r="K16508" s="79" t="str">
        <f>IFERROR(IFERROR(VLOOKUP(I16508,'DE-PARA'!B:D,3,0),VLOOKUP(I16508,'DE-PARA'!C:D,2,0)),"NÃO ENCONTRADO")</f>
        <v>Pessoal</v>
      </c>
      <c r="L16508" s="56" t="str">
        <f>VLOOKUP(K16508,'Base -Receita-Despesa'!$B:$AS,1,FALSE)</f>
        <v>Pessoal</v>
      </c>
    </row>
    <row r="16509" spans="1:12" x14ac:dyDescent="0.3">
      <c r="A16509" s="286" t="str">
        <f t="shared" si="516"/>
        <v>2020</v>
      </c>
      <c r="B16509" s="205" t="s">
        <v>679</v>
      </c>
      <c r="C16509" s="205" t="s">
        <v>680</v>
      </c>
      <c r="D16509" s="72" t="str">
        <f t="shared" si="515"/>
        <v>mar/2020</v>
      </c>
      <c r="E16509" s="206">
        <v>43908</v>
      </c>
      <c r="F16509" s="205">
        <v>11104</v>
      </c>
      <c r="G16509" s="205" t="s">
        <v>284</v>
      </c>
      <c r="H16509" s="207" t="s">
        <v>1920</v>
      </c>
      <c r="I16509" s="207" t="s">
        <v>238</v>
      </c>
      <c r="J16509" s="208">
        <v>-1704.7</v>
      </c>
      <c r="K16509" s="79" t="str">
        <f>IFERROR(IFERROR(VLOOKUP(I16509,'DE-PARA'!B:D,3,0),VLOOKUP(I16509,'DE-PARA'!C:D,2,0)),"NÃO ENCONTRADO")</f>
        <v>Materiais</v>
      </c>
      <c r="L16509" s="56" t="str">
        <f>VLOOKUP(K16509,'Base -Receita-Despesa'!$B:$AS,1,FALSE)</f>
        <v>Materiais</v>
      </c>
    </row>
    <row r="16510" spans="1:12" x14ac:dyDescent="0.3">
      <c r="A16510" s="286" t="str">
        <f t="shared" si="516"/>
        <v>2020</v>
      </c>
      <c r="B16510" s="205" t="s">
        <v>679</v>
      </c>
      <c r="C16510" s="205" t="s">
        <v>680</v>
      </c>
      <c r="D16510" s="72" t="str">
        <f t="shared" si="515"/>
        <v>mar/2020</v>
      </c>
      <c r="E16510" s="206">
        <v>43908</v>
      </c>
      <c r="F16510" s="205">
        <v>11039</v>
      </c>
      <c r="G16510" s="205" t="s">
        <v>284</v>
      </c>
      <c r="H16510" s="207" t="s">
        <v>1920</v>
      </c>
      <c r="I16510" s="207" t="s">
        <v>238</v>
      </c>
      <c r="J16510" s="207">
        <v>-250</v>
      </c>
      <c r="K16510" s="79" t="str">
        <f>IFERROR(IFERROR(VLOOKUP(I16510,'DE-PARA'!B:D,3,0),VLOOKUP(I16510,'DE-PARA'!C:D,2,0)),"NÃO ENCONTRADO")</f>
        <v>Materiais</v>
      </c>
      <c r="L16510" s="56" t="str">
        <f>VLOOKUP(K16510,'Base -Receita-Despesa'!$B:$AS,1,FALSE)</f>
        <v>Materiais</v>
      </c>
    </row>
    <row r="16511" spans="1:12" x14ac:dyDescent="0.3">
      <c r="A16511" s="286" t="str">
        <f t="shared" si="516"/>
        <v>2020</v>
      </c>
      <c r="B16511" s="205" t="s">
        <v>679</v>
      </c>
      <c r="C16511" s="205" t="s">
        <v>680</v>
      </c>
      <c r="D16511" s="72" t="str">
        <f t="shared" si="515"/>
        <v>mar/2020</v>
      </c>
      <c r="E16511" s="206">
        <v>43908</v>
      </c>
      <c r="F16511" s="205">
        <v>40608</v>
      </c>
      <c r="G16511" s="205" t="s">
        <v>284</v>
      </c>
      <c r="H16511" s="207" t="s">
        <v>2763</v>
      </c>
      <c r="I16511" s="207" t="s">
        <v>238</v>
      </c>
      <c r="J16511" s="208">
        <v>-16100</v>
      </c>
      <c r="K16511" s="79" t="str">
        <f>IFERROR(IFERROR(VLOOKUP(I16511,'DE-PARA'!B:D,3,0),VLOOKUP(I16511,'DE-PARA'!C:D,2,0)),"NÃO ENCONTRADO")</f>
        <v>Materiais</v>
      </c>
      <c r="L16511" s="56" t="str">
        <f>VLOOKUP(K16511,'Base -Receita-Despesa'!$B:$AS,1,FALSE)</f>
        <v>Materiais</v>
      </c>
    </row>
    <row r="16512" spans="1:12" x14ac:dyDescent="0.3">
      <c r="A16512" s="286" t="str">
        <f t="shared" si="516"/>
        <v>2020</v>
      </c>
      <c r="B16512" s="205" t="s">
        <v>679</v>
      </c>
      <c r="C16512" s="205" t="s">
        <v>680</v>
      </c>
      <c r="D16512" s="72" t="str">
        <f t="shared" si="515"/>
        <v>mar/2020</v>
      </c>
      <c r="E16512" s="206">
        <v>43908</v>
      </c>
      <c r="F16512" s="205">
        <v>29</v>
      </c>
      <c r="G16512" s="205" t="s">
        <v>284</v>
      </c>
      <c r="H16512" s="207" t="s">
        <v>2734</v>
      </c>
      <c r="I16512" s="207" t="s">
        <v>147</v>
      </c>
      <c r="J16512" s="208">
        <v>-1950</v>
      </c>
      <c r="K16512" s="79" t="str">
        <f>IFERROR(IFERROR(VLOOKUP(I16512,'DE-PARA'!B:D,3,0),VLOOKUP(I16512,'DE-PARA'!C:D,2,0)),"NÃO ENCONTRADO")</f>
        <v>Serviços</v>
      </c>
      <c r="L16512" s="56" t="str">
        <f>VLOOKUP(K16512,'Base -Receita-Despesa'!$B:$AS,1,FALSE)</f>
        <v>Serviços</v>
      </c>
    </row>
    <row r="16513" spans="1:12" x14ac:dyDescent="0.3">
      <c r="A16513" s="286" t="str">
        <f t="shared" si="516"/>
        <v>2020</v>
      </c>
      <c r="B16513" s="205" t="s">
        <v>679</v>
      </c>
      <c r="C16513" s="205" t="s">
        <v>680</v>
      </c>
      <c r="D16513" s="72" t="str">
        <f t="shared" si="515"/>
        <v>mar/2020</v>
      </c>
      <c r="E16513" s="206">
        <v>43908</v>
      </c>
      <c r="F16513" s="205">
        <v>28</v>
      </c>
      <c r="G16513" s="205" t="s">
        <v>284</v>
      </c>
      <c r="H16513" s="207" t="s">
        <v>2734</v>
      </c>
      <c r="I16513" s="207" t="s">
        <v>118</v>
      </c>
      <c r="J16513" s="208">
        <v>-6500</v>
      </c>
      <c r="K16513" s="79" t="str">
        <f>IFERROR(IFERROR(VLOOKUP(I16513,'DE-PARA'!B:D,3,0),VLOOKUP(I16513,'DE-PARA'!C:D,2,0)),"NÃO ENCONTRADO")</f>
        <v>Serviços</v>
      </c>
      <c r="L16513" s="56" t="str">
        <f>VLOOKUP(K16513,'Base -Receita-Despesa'!$B:$AS,1,FALSE)</f>
        <v>Serviços</v>
      </c>
    </row>
    <row r="16514" spans="1:12" x14ac:dyDescent="0.3">
      <c r="A16514" s="286" t="str">
        <f t="shared" si="516"/>
        <v>2020</v>
      </c>
      <c r="B16514" s="205" t="s">
        <v>679</v>
      </c>
      <c r="C16514" s="205" t="s">
        <v>680</v>
      </c>
      <c r="D16514" s="72" t="str">
        <f t="shared" si="515"/>
        <v>mar/2020</v>
      </c>
      <c r="E16514" s="206">
        <v>43908</v>
      </c>
      <c r="F16514" s="205">
        <v>269</v>
      </c>
      <c r="G16514" s="205" t="s">
        <v>284</v>
      </c>
      <c r="H16514" s="207" t="s">
        <v>1400</v>
      </c>
      <c r="I16514" s="207" t="s">
        <v>167</v>
      </c>
      <c r="J16514" s="207">
        <v>-615.09</v>
      </c>
      <c r="K16514" s="79" t="str">
        <f>IFERROR(IFERROR(VLOOKUP(I16514,'DE-PARA'!B:D,3,0),VLOOKUP(I16514,'DE-PARA'!C:D,2,0)),"NÃO ENCONTRADO")</f>
        <v>Materiais</v>
      </c>
      <c r="L16514" s="56" t="str">
        <f>VLOOKUP(K16514,'Base -Receita-Despesa'!$B:$AS,1,FALSE)</f>
        <v>Materiais</v>
      </c>
    </row>
    <row r="16515" spans="1:12" x14ac:dyDescent="0.3">
      <c r="A16515" s="286" t="str">
        <f t="shared" si="516"/>
        <v>2020</v>
      </c>
      <c r="B16515" s="205" t="s">
        <v>679</v>
      </c>
      <c r="C16515" s="205" t="s">
        <v>680</v>
      </c>
      <c r="D16515" s="72" t="str">
        <f t="shared" si="515"/>
        <v>mar/2020</v>
      </c>
      <c r="E16515" s="206">
        <v>43908</v>
      </c>
      <c r="F16515" s="205">
        <v>348</v>
      </c>
      <c r="G16515" s="205" t="s">
        <v>284</v>
      </c>
      <c r="H16515" s="207" t="s">
        <v>1400</v>
      </c>
      <c r="I16515" s="207" t="s">
        <v>167</v>
      </c>
      <c r="J16515" s="207">
        <v>-473.04</v>
      </c>
      <c r="K16515" s="79" t="str">
        <f>IFERROR(IFERROR(VLOOKUP(I16515,'DE-PARA'!B:D,3,0),VLOOKUP(I16515,'DE-PARA'!C:D,2,0)),"NÃO ENCONTRADO")</f>
        <v>Materiais</v>
      </c>
      <c r="L16515" s="56" t="str">
        <f>VLOOKUP(K16515,'Base -Receita-Despesa'!$B:$AS,1,FALSE)</f>
        <v>Materiais</v>
      </c>
    </row>
    <row r="16516" spans="1:12" x14ac:dyDescent="0.3">
      <c r="A16516" s="286" t="str">
        <f t="shared" si="516"/>
        <v>2020</v>
      </c>
      <c r="B16516" s="205" t="s">
        <v>679</v>
      </c>
      <c r="C16516" s="205" t="s">
        <v>680</v>
      </c>
      <c r="D16516" s="72" t="str">
        <f t="shared" ref="D16516:D16579" si="517">TEXT(E16516,"mmm/aaaa")</f>
        <v>mar/2020</v>
      </c>
      <c r="E16516" s="206">
        <v>43908</v>
      </c>
      <c r="F16516" s="205">
        <v>230</v>
      </c>
      <c r="G16516" s="205" t="s">
        <v>284</v>
      </c>
      <c r="H16516" s="207" t="s">
        <v>1400</v>
      </c>
      <c r="I16516" s="207" t="s">
        <v>167</v>
      </c>
      <c r="J16516" s="207">
        <v>-615.6</v>
      </c>
      <c r="K16516" s="79" t="str">
        <f>IFERROR(IFERROR(VLOOKUP(I16516,'DE-PARA'!B:D,3,0),VLOOKUP(I16516,'DE-PARA'!C:D,2,0)),"NÃO ENCONTRADO")</f>
        <v>Materiais</v>
      </c>
      <c r="L16516" s="56" t="str">
        <f>VLOOKUP(K16516,'Base -Receita-Despesa'!$B:$AS,1,FALSE)</f>
        <v>Materiais</v>
      </c>
    </row>
    <row r="16517" spans="1:12" x14ac:dyDescent="0.3">
      <c r="A16517" s="286" t="str">
        <f t="shared" si="516"/>
        <v>2020</v>
      </c>
      <c r="B16517" s="205" t="s">
        <v>679</v>
      </c>
      <c r="C16517" s="205" t="s">
        <v>680</v>
      </c>
      <c r="D16517" s="72" t="str">
        <f t="shared" si="517"/>
        <v>mar/2020</v>
      </c>
      <c r="E16517" s="206">
        <v>43908</v>
      </c>
      <c r="F16517" s="205">
        <v>73034</v>
      </c>
      <c r="G16517" s="205" t="s">
        <v>284</v>
      </c>
      <c r="H16517" s="207" t="s">
        <v>2346</v>
      </c>
      <c r="I16517" s="207" t="s">
        <v>237</v>
      </c>
      <c r="J16517" s="208">
        <v>-2802</v>
      </c>
      <c r="K16517" s="79" t="str">
        <f>IFERROR(IFERROR(VLOOKUP(I16517,'DE-PARA'!B:D,3,0),VLOOKUP(I16517,'DE-PARA'!C:D,2,0)),"NÃO ENCONTRADO")</f>
        <v>Materiais</v>
      </c>
      <c r="L16517" s="56" t="str">
        <f>VLOOKUP(K16517,'Base -Receita-Despesa'!$B:$AS,1,FALSE)</f>
        <v>Materiais</v>
      </c>
    </row>
    <row r="16518" spans="1:12" x14ac:dyDescent="0.3">
      <c r="A16518" s="286" t="str">
        <f t="shared" si="516"/>
        <v>2020</v>
      </c>
      <c r="B16518" s="205" t="s">
        <v>679</v>
      </c>
      <c r="C16518" s="205" t="s">
        <v>680</v>
      </c>
      <c r="D16518" s="72" t="str">
        <f t="shared" si="517"/>
        <v>mar/2020</v>
      </c>
      <c r="E16518" s="206">
        <v>43908</v>
      </c>
      <c r="F16518" s="205">
        <v>73086</v>
      </c>
      <c r="G16518" s="205" t="s">
        <v>284</v>
      </c>
      <c r="H16518" s="207" t="s">
        <v>2346</v>
      </c>
      <c r="I16518" s="207" t="s">
        <v>238</v>
      </c>
      <c r="J16518" s="208">
        <v>-8639.4</v>
      </c>
      <c r="K16518" s="79" t="str">
        <f>IFERROR(IFERROR(VLOOKUP(I16518,'DE-PARA'!B:D,3,0),VLOOKUP(I16518,'DE-PARA'!C:D,2,0)),"NÃO ENCONTRADO")</f>
        <v>Materiais</v>
      </c>
      <c r="L16518" s="56" t="str">
        <f>VLOOKUP(K16518,'Base -Receita-Despesa'!$B:$AS,1,FALSE)</f>
        <v>Materiais</v>
      </c>
    </row>
    <row r="16519" spans="1:12" x14ac:dyDescent="0.3">
      <c r="A16519" s="286" t="str">
        <f t="shared" si="516"/>
        <v>2020</v>
      </c>
      <c r="B16519" s="205" t="s">
        <v>679</v>
      </c>
      <c r="C16519" s="205" t="s">
        <v>680</v>
      </c>
      <c r="D16519" s="72" t="str">
        <f t="shared" si="517"/>
        <v>mar/2020</v>
      </c>
      <c r="E16519" s="206">
        <v>43908</v>
      </c>
      <c r="F16519" s="205">
        <v>73923</v>
      </c>
      <c r="G16519" s="205" t="s">
        <v>284</v>
      </c>
      <c r="H16519" s="207" t="s">
        <v>2346</v>
      </c>
      <c r="I16519" s="207" t="s">
        <v>238</v>
      </c>
      <c r="J16519" s="207">
        <v>-25.5</v>
      </c>
      <c r="K16519" s="79" t="str">
        <f>IFERROR(IFERROR(VLOOKUP(I16519,'DE-PARA'!B:D,3,0),VLOOKUP(I16519,'DE-PARA'!C:D,2,0)),"NÃO ENCONTRADO")</f>
        <v>Materiais</v>
      </c>
      <c r="L16519" s="56" t="str">
        <f>VLOOKUP(K16519,'Base -Receita-Despesa'!$B:$AS,1,FALSE)</f>
        <v>Materiais</v>
      </c>
    </row>
    <row r="16520" spans="1:12" x14ac:dyDescent="0.3">
      <c r="A16520" s="286" t="str">
        <f t="shared" si="516"/>
        <v>2020</v>
      </c>
      <c r="B16520" s="205" t="s">
        <v>679</v>
      </c>
      <c r="C16520" s="205" t="s">
        <v>680</v>
      </c>
      <c r="D16520" s="72" t="str">
        <f t="shared" si="517"/>
        <v>mar/2020</v>
      </c>
      <c r="E16520" s="206">
        <v>43908</v>
      </c>
      <c r="F16520" s="205" t="s">
        <v>200</v>
      </c>
      <c r="G16520" s="205" t="s">
        <v>284</v>
      </c>
      <c r="H16520" s="207" t="s">
        <v>291</v>
      </c>
      <c r="I16520" s="207" t="s">
        <v>226</v>
      </c>
      <c r="J16520" s="208">
        <v>-22869.52</v>
      </c>
      <c r="K16520" s="79" t="str">
        <f>IFERROR(IFERROR(VLOOKUP(I16520,'DE-PARA'!B:D,3,0),VLOOKUP(I16520,'DE-PARA'!C:D,2,0)),"NÃO ENCONTRADO")</f>
        <v>Reembolso de Rateios(-)</v>
      </c>
      <c r="L16520" s="56" t="str">
        <f>VLOOKUP(K16520,'Base -Receita-Despesa'!$B:$AS,1,FALSE)</f>
        <v>Reembolso de Rateios(-)</v>
      </c>
    </row>
    <row r="16521" spans="1:12" x14ac:dyDescent="0.3">
      <c r="A16521" s="286" t="str">
        <f t="shared" si="516"/>
        <v>2020</v>
      </c>
      <c r="B16521" s="205" t="s">
        <v>679</v>
      </c>
      <c r="C16521" s="205" t="s">
        <v>680</v>
      </c>
      <c r="D16521" s="72" t="str">
        <f t="shared" si="517"/>
        <v>mar/2020</v>
      </c>
      <c r="E16521" s="206">
        <v>43908</v>
      </c>
      <c r="F16521" s="205" t="s">
        <v>200</v>
      </c>
      <c r="G16521" s="205" t="s">
        <v>284</v>
      </c>
      <c r="H16521" s="207" t="s">
        <v>291</v>
      </c>
      <c r="I16521" s="207" t="s">
        <v>226</v>
      </c>
      <c r="J16521" s="208">
        <v>-2317.34</v>
      </c>
      <c r="K16521" s="79" t="str">
        <f>IFERROR(IFERROR(VLOOKUP(I16521,'DE-PARA'!B:D,3,0),VLOOKUP(I16521,'DE-PARA'!C:D,2,0)),"NÃO ENCONTRADO")</f>
        <v>Reembolso de Rateios(-)</v>
      </c>
      <c r="L16521" s="56" t="str">
        <f>VLOOKUP(K16521,'Base -Receita-Despesa'!$B:$AS,1,FALSE)</f>
        <v>Reembolso de Rateios(-)</v>
      </c>
    </row>
    <row r="16522" spans="1:12" x14ac:dyDescent="0.3">
      <c r="A16522" s="286" t="str">
        <f t="shared" si="516"/>
        <v>2020</v>
      </c>
      <c r="B16522" s="205" t="s">
        <v>679</v>
      </c>
      <c r="C16522" s="205" t="s">
        <v>680</v>
      </c>
      <c r="D16522" s="72" t="str">
        <f t="shared" si="517"/>
        <v>mar/2020</v>
      </c>
      <c r="E16522" s="206">
        <v>43908</v>
      </c>
      <c r="F16522" s="205" t="s">
        <v>209</v>
      </c>
      <c r="G16522" s="205" t="s">
        <v>284</v>
      </c>
      <c r="H16522" s="207" t="s">
        <v>295</v>
      </c>
      <c r="I16522" s="207" t="s">
        <v>130</v>
      </c>
      <c r="J16522" s="207">
        <v>-9.5</v>
      </c>
      <c r="K16522" s="79" t="str">
        <f>IFERROR(IFERROR(VLOOKUP(I16522,'DE-PARA'!B:D,3,0),VLOOKUP(I16522,'DE-PARA'!C:D,2,0)),"NÃO ENCONTRADO")</f>
        <v>Outras Saídas</v>
      </c>
      <c r="L16522" s="56" t="str">
        <f>VLOOKUP(K16522,'Base -Receita-Despesa'!$B:$AS,1,FALSE)</f>
        <v>Outras Saídas</v>
      </c>
    </row>
    <row r="16523" spans="1:12" x14ac:dyDescent="0.3">
      <c r="A16523" s="286" t="str">
        <f t="shared" si="516"/>
        <v>2020</v>
      </c>
      <c r="B16523" s="205" t="s">
        <v>679</v>
      </c>
      <c r="C16523" s="205" t="s">
        <v>680</v>
      </c>
      <c r="D16523" s="72" t="str">
        <f t="shared" si="517"/>
        <v>mar/2020</v>
      </c>
      <c r="E16523" s="206">
        <v>43908</v>
      </c>
      <c r="F16523" s="205" t="s">
        <v>209</v>
      </c>
      <c r="G16523" s="205" t="s">
        <v>284</v>
      </c>
      <c r="H16523" s="207" t="s">
        <v>295</v>
      </c>
      <c r="I16523" s="207" t="s">
        <v>130</v>
      </c>
      <c r="J16523" s="207">
        <v>-9.5</v>
      </c>
      <c r="K16523" s="79" t="str">
        <f>IFERROR(IFERROR(VLOOKUP(I16523,'DE-PARA'!B:D,3,0),VLOOKUP(I16523,'DE-PARA'!C:D,2,0)),"NÃO ENCONTRADO")</f>
        <v>Outras Saídas</v>
      </c>
      <c r="L16523" s="56" t="str">
        <f>VLOOKUP(K16523,'Base -Receita-Despesa'!$B:$AS,1,FALSE)</f>
        <v>Outras Saídas</v>
      </c>
    </row>
    <row r="16524" spans="1:12" x14ac:dyDescent="0.3">
      <c r="A16524" s="286" t="str">
        <f t="shared" si="516"/>
        <v>2020</v>
      </c>
      <c r="B16524" s="205" t="s">
        <v>679</v>
      </c>
      <c r="C16524" s="205" t="s">
        <v>680</v>
      </c>
      <c r="D16524" s="72" t="str">
        <f t="shared" si="517"/>
        <v>mar/2020</v>
      </c>
      <c r="E16524" s="206">
        <v>43908</v>
      </c>
      <c r="F16524" s="205" t="s">
        <v>209</v>
      </c>
      <c r="G16524" s="205" t="s">
        <v>284</v>
      </c>
      <c r="H16524" s="207" t="s">
        <v>295</v>
      </c>
      <c r="I16524" s="207" t="s">
        <v>130</v>
      </c>
      <c r="J16524" s="207">
        <v>-9.5</v>
      </c>
      <c r="K16524" s="79" t="str">
        <f>IFERROR(IFERROR(VLOOKUP(I16524,'DE-PARA'!B:D,3,0),VLOOKUP(I16524,'DE-PARA'!C:D,2,0)),"NÃO ENCONTRADO")</f>
        <v>Outras Saídas</v>
      </c>
      <c r="L16524" s="56" t="str">
        <f>VLOOKUP(K16524,'Base -Receita-Despesa'!$B:$AS,1,FALSE)</f>
        <v>Outras Saídas</v>
      </c>
    </row>
    <row r="16525" spans="1:12" x14ac:dyDescent="0.3">
      <c r="A16525" s="286" t="str">
        <f t="shared" si="516"/>
        <v>2020</v>
      </c>
      <c r="B16525" s="205" t="s">
        <v>679</v>
      </c>
      <c r="C16525" s="205" t="s">
        <v>680</v>
      </c>
      <c r="D16525" s="72" t="str">
        <f t="shared" si="517"/>
        <v>mar/2020</v>
      </c>
      <c r="E16525" s="206">
        <v>43908</v>
      </c>
      <c r="F16525" s="205" t="s">
        <v>209</v>
      </c>
      <c r="G16525" s="205" t="s">
        <v>284</v>
      </c>
      <c r="H16525" s="207" t="s">
        <v>295</v>
      </c>
      <c r="I16525" s="207" t="s">
        <v>130</v>
      </c>
      <c r="J16525" s="207">
        <v>-9.5</v>
      </c>
      <c r="K16525" s="79" t="str">
        <f>IFERROR(IFERROR(VLOOKUP(I16525,'DE-PARA'!B:D,3,0),VLOOKUP(I16525,'DE-PARA'!C:D,2,0)),"NÃO ENCONTRADO")</f>
        <v>Outras Saídas</v>
      </c>
      <c r="L16525" s="56" t="str">
        <f>VLOOKUP(K16525,'Base -Receita-Despesa'!$B:$AS,1,FALSE)</f>
        <v>Outras Saídas</v>
      </c>
    </row>
    <row r="16526" spans="1:12" x14ac:dyDescent="0.3">
      <c r="A16526" s="286" t="str">
        <f t="shared" si="516"/>
        <v>2020</v>
      </c>
      <c r="B16526" s="205" t="s">
        <v>679</v>
      </c>
      <c r="C16526" s="205" t="s">
        <v>680</v>
      </c>
      <c r="D16526" s="72" t="str">
        <f t="shared" si="517"/>
        <v>mar/2020</v>
      </c>
      <c r="E16526" s="206">
        <v>43908</v>
      </c>
      <c r="F16526" s="205" t="s">
        <v>209</v>
      </c>
      <c r="G16526" s="205" t="s">
        <v>284</v>
      </c>
      <c r="H16526" s="207" t="s">
        <v>295</v>
      </c>
      <c r="I16526" s="207" t="s">
        <v>130</v>
      </c>
      <c r="J16526" s="207">
        <v>-9.5</v>
      </c>
      <c r="K16526" s="79" t="str">
        <f>IFERROR(IFERROR(VLOOKUP(I16526,'DE-PARA'!B:D,3,0),VLOOKUP(I16526,'DE-PARA'!C:D,2,0)),"NÃO ENCONTRADO")</f>
        <v>Outras Saídas</v>
      </c>
      <c r="L16526" s="56" t="str">
        <f>VLOOKUP(K16526,'Base -Receita-Despesa'!$B:$AS,1,FALSE)</f>
        <v>Outras Saídas</v>
      </c>
    </row>
    <row r="16527" spans="1:12" x14ac:dyDescent="0.3">
      <c r="A16527" s="286" t="str">
        <f t="shared" si="516"/>
        <v>2020</v>
      </c>
      <c r="B16527" s="205" t="s">
        <v>679</v>
      </c>
      <c r="C16527" s="205" t="s">
        <v>680</v>
      </c>
      <c r="D16527" s="72" t="str">
        <f t="shared" si="517"/>
        <v>mar/2020</v>
      </c>
      <c r="E16527" s="206">
        <v>43908</v>
      </c>
      <c r="F16527" s="205" t="s">
        <v>209</v>
      </c>
      <c r="G16527" s="205" t="s">
        <v>284</v>
      </c>
      <c r="H16527" s="207" t="s">
        <v>295</v>
      </c>
      <c r="I16527" s="207" t="s">
        <v>130</v>
      </c>
      <c r="J16527" s="207">
        <v>-9.5</v>
      </c>
      <c r="K16527" s="79" t="str">
        <f>IFERROR(IFERROR(VLOOKUP(I16527,'DE-PARA'!B:D,3,0),VLOOKUP(I16527,'DE-PARA'!C:D,2,0)),"NÃO ENCONTRADO")</f>
        <v>Outras Saídas</v>
      </c>
      <c r="L16527" s="56" t="str">
        <f>VLOOKUP(K16527,'Base -Receita-Despesa'!$B:$AS,1,FALSE)</f>
        <v>Outras Saídas</v>
      </c>
    </row>
    <row r="16528" spans="1:12" x14ac:dyDescent="0.3">
      <c r="A16528" s="286" t="str">
        <f t="shared" si="516"/>
        <v>2020</v>
      </c>
      <c r="B16528" s="205" t="s">
        <v>679</v>
      </c>
      <c r="C16528" s="205" t="s">
        <v>680</v>
      </c>
      <c r="D16528" s="72" t="str">
        <f t="shared" si="517"/>
        <v>mar/2020</v>
      </c>
      <c r="E16528" s="206">
        <v>43908</v>
      </c>
      <c r="F16528" s="205" t="s">
        <v>209</v>
      </c>
      <c r="G16528" s="205" t="s">
        <v>284</v>
      </c>
      <c r="H16528" s="207" t="s">
        <v>295</v>
      </c>
      <c r="I16528" s="207" t="s">
        <v>130</v>
      </c>
      <c r="J16528" s="207">
        <v>-9.5</v>
      </c>
      <c r="K16528" s="79" t="str">
        <f>IFERROR(IFERROR(VLOOKUP(I16528,'DE-PARA'!B:D,3,0),VLOOKUP(I16528,'DE-PARA'!C:D,2,0)),"NÃO ENCONTRADO")</f>
        <v>Outras Saídas</v>
      </c>
      <c r="L16528" s="56" t="str">
        <f>VLOOKUP(K16528,'Base -Receita-Despesa'!$B:$AS,1,FALSE)</f>
        <v>Outras Saídas</v>
      </c>
    </row>
    <row r="16529" spans="1:12" x14ac:dyDescent="0.3">
      <c r="A16529" s="286" t="str">
        <f t="shared" si="516"/>
        <v>2020</v>
      </c>
      <c r="B16529" s="205" t="s">
        <v>679</v>
      </c>
      <c r="C16529" s="205" t="s">
        <v>680</v>
      </c>
      <c r="D16529" s="72" t="str">
        <f t="shared" si="517"/>
        <v>mar/2020</v>
      </c>
      <c r="E16529" s="206">
        <v>43908</v>
      </c>
      <c r="F16529" s="205" t="s">
        <v>209</v>
      </c>
      <c r="G16529" s="205" t="s">
        <v>284</v>
      </c>
      <c r="H16529" s="207" t="s">
        <v>295</v>
      </c>
      <c r="I16529" s="207" t="s">
        <v>130</v>
      </c>
      <c r="J16529" s="207">
        <v>-9.5</v>
      </c>
      <c r="K16529" s="79" t="str">
        <f>IFERROR(IFERROR(VLOOKUP(I16529,'DE-PARA'!B:D,3,0),VLOOKUP(I16529,'DE-PARA'!C:D,2,0)),"NÃO ENCONTRADO")</f>
        <v>Outras Saídas</v>
      </c>
      <c r="L16529" s="56" t="str">
        <f>VLOOKUP(K16529,'Base -Receita-Despesa'!$B:$AS,1,FALSE)</f>
        <v>Outras Saídas</v>
      </c>
    </row>
    <row r="16530" spans="1:12" x14ac:dyDescent="0.3">
      <c r="A16530" s="286" t="str">
        <f t="shared" si="516"/>
        <v>2020</v>
      </c>
      <c r="B16530" s="205" t="s">
        <v>679</v>
      </c>
      <c r="C16530" s="205" t="s">
        <v>680</v>
      </c>
      <c r="D16530" s="72" t="str">
        <f t="shared" si="517"/>
        <v>mar/2020</v>
      </c>
      <c r="E16530" s="206">
        <v>43908</v>
      </c>
      <c r="F16530" s="205" t="s">
        <v>209</v>
      </c>
      <c r="G16530" s="205" t="s">
        <v>284</v>
      </c>
      <c r="H16530" s="207" t="s">
        <v>295</v>
      </c>
      <c r="I16530" s="207" t="s">
        <v>130</v>
      </c>
      <c r="J16530" s="207">
        <v>-9.5</v>
      </c>
      <c r="K16530" s="79" t="str">
        <f>IFERROR(IFERROR(VLOOKUP(I16530,'DE-PARA'!B:D,3,0),VLOOKUP(I16530,'DE-PARA'!C:D,2,0)),"NÃO ENCONTRADO")</f>
        <v>Outras Saídas</v>
      </c>
      <c r="L16530" s="56" t="str">
        <f>VLOOKUP(K16530,'Base -Receita-Despesa'!$B:$AS,1,FALSE)</f>
        <v>Outras Saídas</v>
      </c>
    </row>
    <row r="16531" spans="1:12" x14ac:dyDescent="0.3">
      <c r="A16531" s="286" t="str">
        <f t="shared" si="516"/>
        <v>2020</v>
      </c>
      <c r="B16531" s="205" t="s">
        <v>679</v>
      </c>
      <c r="C16531" s="205" t="s">
        <v>680</v>
      </c>
      <c r="D16531" s="72" t="str">
        <f t="shared" si="517"/>
        <v>mar/2020</v>
      </c>
      <c r="E16531" s="206">
        <v>43908</v>
      </c>
      <c r="F16531" s="205" t="s">
        <v>209</v>
      </c>
      <c r="G16531" s="205" t="s">
        <v>284</v>
      </c>
      <c r="H16531" s="207" t="s">
        <v>295</v>
      </c>
      <c r="I16531" s="207" t="s">
        <v>130</v>
      </c>
      <c r="J16531" s="207">
        <v>-9.5</v>
      </c>
      <c r="K16531" s="79" t="str">
        <f>IFERROR(IFERROR(VLOOKUP(I16531,'DE-PARA'!B:D,3,0),VLOOKUP(I16531,'DE-PARA'!C:D,2,0)),"NÃO ENCONTRADO")</f>
        <v>Outras Saídas</v>
      </c>
      <c r="L16531" s="56" t="str">
        <f>VLOOKUP(K16531,'Base -Receita-Despesa'!$B:$AS,1,FALSE)</f>
        <v>Outras Saídas</v>
      </c>
    </row>
    <row r="16532" spans="1:12" x14ac:dyDescent="0.3">
      <c r="A16532" s="286" t="str">
        <f t="shared" si="516"/>
        <v>2020</v>
      </c>
      <c r="B16532" s="205" t="s">
        <v>679</v>
      </c>
      <c r="C16532" s="205" t="s">
        <v>680</v>
      </c>
      <c r="D16532" s="72" t="str">
        <f t="shared" si="517"/>
        <v>mar/2020</v>
      </c>
      <c r="E16532" s="206">
        <v>43908</v>
      </c>
      <c r="F16532" s="205" t="s">
        <v>209</v>
      </c>
      <c r="G16532" s="205" t="s">
        <v>284</v>
      </c>
      <c r="H16532" s="207" t="s">
        <v>295</v>
      </c>
      <c r="I16532" s="207" t="s">
        <v>130</v>
      </c>
      <c r="J16532" s="207">
        <v>-9.5</v>
      </c>
      <c r="K16532" s="79" t="str">
        <f>IFERROR(IFERROR(VLOOKUP(I16532,'DE-PARA'!B:D,3,0),VLOOKUP(I16532,'DE-PARA'!C:D,2,0)),"NÃO ENCONTRADO")</f>
        <v>Outras Saídas</v>
      </c>
      <c r="L16532" s="56" t="str">
        <f>VLOOKUP(K16532,'Base -Receita-Despesa'!$B:$AS,1,FALSE)</f>
        <v>Outras Saídas</v>
      </c>
    </row>
    <row r="16533" spans="1:12" x14ac:dyDescent="0.3">
      <c r="A16533" s="286" t="str">
        <f t="shared" si="516"/>
        <v>2020</v>
      </c>
      <c r="B16533" s="205" t="s">
        <v>679</v>
      </c>
      <c r="C16533" s="205" t="s">
        <v>680</v>
      </c>
      <c r="D16533" s="72" t="str">
        <f t="shared" si="517"/>
        <v>mar/2020</v>
      </c>
      <c r="E16533" s="206">
        <v>43908</v>
      </c>
      <c r="F16533" s="205" t="s">
        <v>209</v>
      </c>
      <c r="G16533" s="205" t="s">
        <v>284</v>
      </c>
      <c r="H16533" s="207" t="s">
        <v>295</v>
      </c>
      <c r="I16533" s="207" t="s">
        <v>130</v>
      </c>
      <c r="J16533" s="207">
        <v>-9.5</v>
      </c>
      <c r="K16533" s="79" t="str">
        <f>IFERROR(IFERROR(VLOOKUP(I16533,'DE-PARA'!B:D,3,0),VLOOKUP(I16533,'DE-PARA'!C:D,2,0)),"NÃO ENCONTRADO")</f>
        <v>Outras Saídas</v>
      </c>
      <c r="L16533" s="56" t="str">
        <f>VLOOKUP(K16533,'Base -Receita-Despesa'!$B:$AS,1,FALSE)</f>
        <v>Outras Saídas</v>
      </c>
    </row>
    <row r="16534" spans="1:12" x14ac:dyDescent="0.3">
      <c r="A16534" s="286" t="str">
        <f t="shared" si="516"/>
        <v>2020</v>
      </c>
      <c r="B16534" s="205" t="s">
        <v>679</v>
      </c>
      <c r="C16534" s="205" t="s">
        <v>680</v>
      </c>
      <c r="D16534" s="72" t="str">
        <f t="shared" si="517"/>
        <v>mar/2020</v>
      </c>
      <c r="E16534" s="206">
        <v>43908</v>
      </c>
      <c r="F16534" s="205" t="s">
        <v>202</v>
      </c>
      <c r="G16534" s="205" t="s">
        <v>284</v>
      </c>
      <c r="H16534" s="207" t="s">
        <v>203</v>
      </c>
      <c r="I16534" s="207" t="s">
        <v>289</v>
      </c>
      <c r="J16534" s="208">
        <v>188347.37</v>
      </c>
      <c r="K16534" s="79" t="str">
        <f>IFERROR(IFERROR(VLOOKUP(I16534,'DE-PARA'!B:D,3,0),VLOOKUP(I16534,'DE-PARA'!C:D,2,0)),"NÃO ENCONTRADO")</f>
        <v>Entrada Conta Aplicação (+)</v>
      </c>
      <c r="L16534" s="56" t="str">
        <f>VLOOKUP(K16534,'Base -Receita-Despesa'!$B:$AS,1,FALSE)</f>
        <v>ENTRADA CONTA APLICAÇÃO (+)</v>
      </c>
    </row>
    <row r="16535" spans="1:12" x14ac:dyDescent="0.3">
      <c r="A16535" s="286" t="str">
        <f t="shared" si="516"/>
        <v>2020</v>
      </c>
      <c r="B16535" s="205" t="s">
        <v>681</v>
      </c>
      <c r="C16535" s="205" t="s">
        <v>680</v>
      </c>
      <c r="D16535" s="72" t="str">
        <f t="shared" si="517"/>
        <v>mar/2020</v>
      </c>
      <c r="E16535" s="206">
        <v>43909</v>
      </c>
      <c r="F16535" s="205" t="s">
        <v>200</v>
      </c>
      <c r="G16535" s="205" t="s">
        <v>284</v>
      </c>
      <c r="H16535" s="207" t="s">
        <v>1875</v>
      </c>
      <c r="I16535" s="207" t="s">
        <v>123</v>
      </c>
      <c r="J16535" s="208">
        <v>-500000</v>
      </c>
      <c r="K16535" s="79" t="str">
        <f>IFERROR(IFERROR(VLOOKUP(I16535,'DE-PARA'!B:D,3,0),VLOOKUP(I16535,'DE-PARA'!C:D,2,0)),"NÃO ENCONTRADO")</f>
        <v>TEV – Transferências Entre Contas (Entradas)</v>
      </c>
      <c r="L16535" s="56" t="str">
        <f>VLOOKUP(K16535,'Base -Receita-Despesa'!$B:$AS,1,FALSE)</f>
        <v>TEV – Transferências Entre Contas (Entradas)</v>
      </c>
    </row>
    <row r="16536" spans="1:12" x14ac:dyDescent="0.3">
      <c r="A16536" s="286" t="str">
        <f t="shared" si="516"/>
        <v>2020</v>
      </c>
      <c r="B16536" s="205" t="s">
        <v>679</v>
      </c>
      <c r="C16536" s="205" t="s">
        <v>680</v>
      </c>
      <c r="D16536" s="72" t="str">
        <f t="shared" si="517"/>
        <v>mar/2020</v>
      </c>
      <c r="E16536" s="206">
        <v>43909</v>
      </c>
      <c r="F16536" s="205" t="s">
        <v>200</v>
      </c>
      <c r="G16536" s="205" t="s">
        <v>284</v>
      </c>
      <c r="H16536" s="207" t="s">
        <v>1875</v>
      </c>
      <c r="I16536" s="207" t="s">
        <v>123</v>
      </c>
      <c r="J16536" s="208">
        <v>500000</v>
      </c>
      <c r="K16536" s="79" t="str">
        <f>IFERROR(IFERROR(VLOOKUP(I16536,'DE-PARA'!B:D,3,0),VLOOKUP(I16536,'DE-PARA'!C:D,2,0)),"NÃO ENCONTRADO")</f>
        <v>TEV – Transferências Entre Contas (Entradas)</v>
      </c>
      <c r="L16536" s="56" t="str">
        <f>VLOOKUP(K16536,'Base -Receita-Despesa'!$B:$AS,1,FALSE)</f>
        <v>TEV – Transferências Entre Contas (Entradas)</v>
      </c>
    </row>
    <row r="16537" spans="1:12" x14ac:dyDescent="0.3">
      <c r="A16537" s="286" t="str">
        <f t="shared" si="516"/>
        <v>2020</v>
      </c>
      <c r="B16537" s="205" t="s">
        <v>679</v>
      </c>
      <c r="C16537" s="205" t="s">
        <v>680</v>
      </c>
      <c r="D16537" s="72" t="str">
        <f t="shared" si="517"/>
        <v>mar/2020</v>
      </c>
      <c r="E16537" s="206">
        <v>43909</v>
      </c>
      <c r="F16537" s="205">
        <v>2109231153</v>
      </c>
      <c r="G16537" s="205" t="s">
        <v>284</v>
      </c>
      <c r="H16537" s="207" t="s">
        <v>2645</v>
      </c>
      <c r="I16537" s="207" t="s">
        <v>136</v>
      </c>
      <c r="J16537" s="208">
        <v>-12086.85</v>
      </c>
      <c r="K16537" s="79" t="str">
        <f>IFERROR(IFERROR(VLOOKUP(I16537,'DE-PARA'!B:D,3,0),VLOOKUP(I16537,'DE-PARA'!C:D,2,0)),"NÃO ENCONTRADO")</f>
        <v>Concessionárias (água, luz e telefone)</v>
      </c>
      <c r="L16537" s="56" t="str">
        <f>VLOOKUP(K16537,'Base -Receita-Despesa'!$B:$AS,1,FALSE)</f>
        <v>Concessionárias (água, luz e telefone)</v>
      </c>
    </row>
    <row r="16538" spans="1:12" x14ac:dyDescent="0.3">
      <c r="A16538" s="286" t="str">
        <f t="shared" si="516"/>
        <v>2020</v>
      </c>
      <c r="B16538" s="205" t="s">
        <v>679</v>
      </c>
      <c r="C16538" s="205" t="s">
        <v>680</v>
      </c>
      <c r="D16538" s="72" t="str">
        <f t="shared" si="517"/>
        <v>mar/2020</v>
      </c>
      <c r="E16538" s="206">
        <v>43909</v>
      </c>
      <c r="F16538" s="205">
        <v>115134</v>
      </c>
      <c r="G16538" s="205" t="s">
        <v>284</v>
      </c>
      <c r="H16538" s="207" t="s">
        <v>2296</v>
      </c>
      <c r="I16538" s="207" t="s">
        <v>248</v>
      </c>
      <c r="J16538" s="208">
        <v>-6529.97</v>
      </c>
      <c r="K16538" s="79" t="str">
        <f>IFERROR(IFERROR(VLOOKUP(I16538,'DE-PARA'!B:D,3,0),VLOOKUP(I16538,'DE-PARA'!C:D,2,0)),"NÃO ENCONTRADO")</f>
        <v>Materiais</v>
      </c>
      <c r="L16538" s="56" t="str">
        <f>VLOOKUP(K16538,'Base -Receita-Despesa'!$B:$AS,1,FALSE)</f>
        <v>Materiais</v>
      </c>
    </row>
    <row r="16539" spans="1:12" x14ac:dyDescent="0.3">
      <c r="A16539" s="286" t="str">
        <f t="shared" si="516"/>
        <v>2020</v>
      </c>
      <c r="B16539" s="205" t="s">
        <v>679</v>
      </c>
      <c r="C16539" s="205" t="s">
        <v>680</v>
      </c>
      <c r="D16539" s="72" t="str">
        <f t="shared" si="517"/>
        <v>mar/2020</v>
      </c>
      <c r="E16539" s="206">
        <v>43909</v>
      </c>
      <c r="F16539" s="205">
        <v>115134</v>
      </c>
      <c r="G16539" s="205" t="s">
        <v>284</v>
      </c>
      <c r="H16539" s="207" t="s">
        <v>2296</v>
      </c>
      <c r="I16539" s="207" t="s">
        <v>189</v>
      </c>
      <c r="J16539" s="207">
        <v>-195.9</v>
      </c>
      <c r="K16539" s="79" t="str">
        <f>IFERROR(IFERROR(VLOOKUP(I16539,'DE-PARA'!B:D,3,0),VLOOKUP(I16539,'DE-PARA'!C:D,2,0)),"NÃO ENCONTRADO")</f>
        <v>Outras Saídas</v>
      </c>
      <c r="L16539" s="56" t="str">
        <f>VLOOKUP(K16539,'Base -Receita-Despesa'!$B:$AS,1,FALSE)</f>
        <v>Outras Saídas</v>
      </c>
    </row>
    <row r="16540" spans="1:12" x14ac:dyDescent="0.3">
      <c r="A16540" s="286" t="str">
        <f t="shared" si="516"/>
        <v>2020</v>
      </c>
      <c r="B16540" s="205" t="s">
        <v>679</v>
      </c>
      <c r="C16540" s="205" t="s">
        <v>680</v>
      </c>
      <c r="D16540" s="72" t="str">
        <f t="shared" si="517"/>
        <v>mar/2020</v>
      </c>
      <c r="E16540" s="206">
        <v>43909</v>
      </c>
      <c r="F16540" s="205">
        <v>54</v>
      </c>
      <c r="G16540" s="205" t="s">
        <v>284</v>
      </c>
      <c r="H16540" s="207" t="s">
        <v>2096</v>
      </c>
      <c r="I16540" s="207" t="s">
        <v>250</v>
      </c>
      <c r="J16540" s="207">
        <v>-300</v>
      </c>
      <c r="K16540" s="79" t="str">
        <f>IFERROR(IFERROR(VLOOKUP(I16540,'DE-PARA'!B:D,3,0),VLOOKUP(I16540,'DE-PARA'!C:D,2,0)),"NÃO ENCONTRADO")</f>
        <v>Materiais</v>
      </c>
      <c r="L16540" s="56" t="str">
        <f>VLOOKUP(K16540,'Base -Receita-Despesa'!$B:$AS,1,FALSE)</f>
        <v>Materiais</v>
      </c>
    </row>
    <row r="16541" spans="1:12" x14ac:dyDescent="0.3">
      <c r="A16541" s="286" t="str">
        <f t="shared" si="516"/>
        <v>2020</v>
      </c>
      <c r="B16541" s="205" t="s">
        <v>679</v>
      </c>
      <c r="C16541" s="205" t="s">
        <v>680</v>
      </c>
      <c r="D16541" s="72" t="str">
        <f t="shared" si="517"/>
        <v>mar/2020</v>
      </c>
      <c r="E16541" s="206">
        <v>43909</v>
      </c>
      <c r="F16541" s="205" t="s">
        <v>311</v>
      </c>
      <c r="G16541" s="205" t="s">
        <v>284</v>
      </c>
      <c r="H16541" s="207" t="s">
        <v>896</v>
      </c>
      <c r="I16541" s="207" t="s">
        <v>265</v>
      </c>
      <c r="J16541" s="207">
        <v>-13.3</v>
      </c>
      <c r="K16541" s="79" t="str">
        <f>IFERROR(IFERROR(VLOOKUP(I16541,'DE-PARA'!B:D,3,0),VLOOKUP(I16541,'DE-PARA'!C:D,2,0)),"NÃO ENCONTRADO")</f>
        <v>Despesas com Viagens</v>
      </c>
      <c r="L16541" s="56" t="str">
        <f>VLOOKUP(K16541,'Base -Receita-Despesa'!$B:$AS,1,FALSE)</f>
        <v>Despesas com Viagens</v>
      </c>
    </row>
    <row r="16542" spans="1:12" x14ac:dyDescent="0.3">
      <c r="A16542" s="286" t="str">
        <f t="shared" si="516"/>
        <v>2020</v>
      </c>
      <c r="B16542" s="205" t="s">
        <v>679</v>
      </c>
      <c r="C16542" s="205" t="s">
        <v>680</v>
      </c>
      <c r="D16542" s="72" t="str">
        <f t="shared" si="517"/>
        <v>mar/2020</v>
      </c>
      <c r="E16542" s="206">
        <v>43909</v>
      </c>
      <c r="F16542" s="205" t="s">
        <v>131</v>
      </c>
      <c r="G16542" s="205" t="s">
        <v>284</v>
      </c>
      <c r="H16542" s="207" t="s">
        <v>2764</v>
      </c>
      <c r="I16542" s="207" t="s">
        <v>132</v>
      </c>
      <c r="J16542" s="207">
        <v>-750</v>
      </c>
      <c r="K16542" s="79" t="str">
        <f>IFERROR(IFERROR(VLOOKUP(I16542,'DE-PARA'!B:D,3,0),VLOOKUP(I16542,'DE-PARA'!C:D,2,0)),"NÃO ENCONTRADO")</f>
        <v>Pessoal</v>
      </c>
      <c r="L16542" s="56" t="str">
        <f>VLOOKUP(K16542,'Base -Receita-Despesa'!$B:$AS,1,FALSE)</f>
        <v>Pessoal</v>
      </c>
    </row>
    <row r="16543" spans="1:12" x14ac:dyDescent="0.3">
      <c r="A16543" s="286" t="str">
        <f t="shared" si="516"/>
        <v>2020</v>
      </c>
      <c r="B16543" s="205" t="s">
        <v>679</v>
      </c>
      <c r="C16543" s="205" t="s">
        <v>680</v>
      </c>
      <c r="D16543" s="72" t="str">
        <f t="shared" si="517"/>
        <v>mar/2020</v>
      </c>
      <c r="E16543" s="206">
        <v>43909</v>
      </c>
      <c r="F16543" s="205">
        <v>6908</v>
      </c>
      <c r="G16543" s="205" t="s">
        <v>284</v>
      </c>
      <c r="H16543" s="207" t="s">
        <v>2765</v>
      </c>
      <c r="I16543" s="207" t="s">
        <v>242</v>
      </c>
      <c r="J16543" s="207">
        <v>-560</v>
      </c>
      <c r="K16543" s="79" t="str">
        <f>IFERROR(IFERROR(VLOOKUP(I16543,'DE-PARA'!B:D,3,0),VLOOKUP(I16543,'DE-PARA'!C:D,2,0)),"NÃO ENCONTRADO")</f>
        <v>Materiais</v>
      </c>
      <c r="L16543" s="56" t="str">
        <f>VLOOKUP(K16543,'Base -Receita-Despesa'!$B:$AS,1,FALSE)</f>
        <v>Materiais</v>
      </c>
    </row>
    <row r="16544" spans="1:12" x14ac:dyDescent="0.3">
      <c r="A16544" s="286" t="str">
        <f t="shared" si="516"/>
        <v>2020</v>
      </c>
      <c r="B16544" s="205" t="s">
        <v>679</v>
      </c>
      <c r="C16544" s="205" t="s">
        <v>680</v>
      </c>
      <c r="D16544" s="72" t="str">
        <f t="shared" si="517"/>
        <v>mar/2020</v>
      </c>
      <c r="E16544" s="206">
        <v>43909</v>
      </c>
      <c r="F16544" s="205">
        <v>6908</v>
      </c>
      <c r="G16544" s="205" t="s">
        <v>284</v>
      </c>
      <c r="H16544" s="207" t="s">
        <v>2765</v>
      </c>
      <c r="I16544" s="207" t="s">
        <v>189</v>
      </c>
      <c r="J16544" s="207">
        <v>-232.01</v>
      </c>
      <c r="K16544" s="79" t="str">
        <f>IFERROR(IFERROR(VLOOKUP(I16544,'DE-PARA'!B:D,3,0),VLOOKUP(I16544,'DE-PARA'!C:D,2,0)),"NÃO ENCONTRADO")</f>
        <v>Outras Saídas</v>
      </c>
      <c r="L16544" s="56" t="str">
        <f>VLOOKUP(K16544,'Base -Receita-Despesa'!$B:$AS,1,FALSE)</f>
        <v>Outras Saídas</v>
      </c>
    </row>
    <row r="16545" spans="1:12" x14ac:dyDescent="0.3">
      <c r="A16545" s="286" t="str">
        <f t="shared" si="516"/>
        <v>2020</v>
      </c>
      <c r="B16545" s="205" t="s">
        <v>679</v>
      </c>
      <c r="C16545" s="205" t="s">
        <v>680</v>
      </c>
      <c r="D16545" s="72" t="str">
        <f t="shared" si="517"/>
        <v>mar/2020</v>
      </c>
      <c r="E16545" s="206">
        <v>43909</v>
      </c>
      <c r="F16545" s="205">
        <v>684766</v>
      </c>
      <c r="G16545" s="205" t="s">
        <v>284</v>
      </c>
      <c r="H16545" s="207" t="s">
        <v>2652</v>
      </c>
      <c r="I16545" s="207" t="s">
        <v>237</v>
      </c>
      <c r="J16545" s="208">
        <v>-1266</v>
      </c>
      <c r="K16545" s="79" t="str">
        <f>IFERROR(IFERROR(VLOOKUP(I16545,'DE-PARA'!B:D,3,0),VLOOKUP(I16545,'DE-PARA'!C:D,2,0)),"NÃO ENCONTRADO")</f>
        <v>Materiais</v>
      </c>
      <c r="L16545" s="56" t="str">
        <f>VLOOKUP(K16545,'Base -Receita-Despesa'!$B:$AS,1,FALSE)</f>
        <v>Materiais</v>
      </c>
    </row>
    <row r="16546" spans="1:12" x14ac:dyDescent="0.3">
      <c r="A16546" s="286" t="str">
        <f t="shared" si="516"/>
        <v>2020</v>
      </c>
      <c r="B16546" s="205" t="s">
        <v>679</v>
      </c>
      <c r="C16546" s="205" t="s">
        <v>680</v>
      </c>
      <c r="D16546" s="72" t="str">
        <f t="shared" si="517"/>
        <v>mar/2020</v>
      </c>
      <c r="E16546" s="206">
        <v>43909</v>
      </c>
      <c r="F16546" s="205">
        <v>1727</v>
      </c>
      <c r="G16546" s="205" t="s">
        <v>284</v>
      </c>
      <c r="H16546" s="207" t="s">
        <v>2184</v>
      </c>
      <c r="I16546" s="207" t="s">
        <v>146</v>
      </c>
      <c r="J16546" s="207">
        <v>-525</v>
      </c>
      <c r="K16546" s="79" t="str">
        <f>IFERROR(IFERROR(VLOOKUP(I16546,'DE-PARA'!B:D,3,0),VLOOKUP(I16546,'DE-PARA'!C:D,2,0)),"NÃO ENCONTRADO")</f>
        <v>Serviços</v>
      </c>
      <c r="L16546" s="56" t="str">
        <f>VLOOKUP(K16546,'Base -Receita-Despesa'!$B:$AS,1,FALSE)</f>
        <v>Serviços</v>
      </c>
    </row>
    <row r="16547" spans="1:12" x14ac:dyDescent="0.3">
      <c r="A16547" s="286" t="str">
        <f t="shared" si="516"/>
        <v>2020</v>
      </c>
      <c r="B16547" s="205" t="s">
        <v>679</v>
      </c>
      <c r="C16547" s="205" t="s">
        <v>680</v>
      </c>
      <c r="D16547" s="72" t="str">
        <f t="shared" si="517"/>
        <v>mar/2020</v>
      </c>
      <c r="E16547" s="206">
        <v>43909</v>
      </c>
      <c r="F16547" s="205">
        <v>1772</v>
      </c>
      <c r="G16547" s="205" t="s">
        <v>284</v>
      </c>
      <c r="H16547" s="207" t="s">
        <v>2184</v>
      </c>
      <c r="I16547" s="207" t="s">
        <v>146</v>
      </c>
      <c r="J16547" s="208">
        <v>-2680</v>
      </c>
      <c r="K16547" s="79" t="str">
        <f>IFERROR(IFERROR(VLOOKUP(I16547,'DE-PARA'!B:D,3,0),VLOOKUP(I16547,'DE-PARA'!C:D,2,0)),"NÃO ENCONTRADO")</f>
        <v>Serviços</v>
      </c>
      <c r="L16547" s="56" t="str">
        <f>VLOOKUP(K16547,'Base -Receita-Despesa'!$B:$AS,1,FALSE)</f>
        <v>Serviços</v>
      </c>
    </row>
    <row r="16548" spans="1:12" x14ac:dyDescent="0.3">
      <c r="A16548" s="286" t="str">
        <f t="shared" si="516"/>
        <v>2020</v>
      </c>
      <c r="B16548" s="205" t="s">
        <v>679</v>
      </c>
      <c r="C16548" s="205" t="s">
        <v>680</v>
      </c>
      <c r="D16548" s="72" t="str">
        <f t="shared" si="517"/>
        <v>mar/2020</v>
      </c>
      <c r="E16548" s="206">
        <v>43909</v>
      </c>
      <c r="F16548" s="205">
        <v>943</v>
      </c>
      <c r="G16548" s="205" t="s">
        <v>284</v>
      </c>
      <c r="H16548" s="207" t="s">
        <v>2184</v>
      </c>
      <c r="I16548" s="207" t="s">
        <v>146</v>
      </c>
      <c r="J16548" s="208">
        <v>-8000</v>
      </c>
      <c r="K16548" s="79" t="str">
        <f>IFERROR(IFERROR(VLOOKUP(I16548,'DE-PARA'!B:D,3,0),VLOOKUP(I16548,'DE-PARA'!C:D,2,0)),"NÃO ENCONTRADO")</f>
        <v>Serviços</v>
      </c>
      <c r="L16548" s="56" t="str">
        <f>VLOOKUP(K16548,'Base -Receita-Despesa'!$B:$AS,1,FALSE)</f>
        <v>Serviços</v>
      </c>
    </row>
    <row r="16549" spans="1:12" x14ac:dyDescent="0.3">
      <c r="A16549" s="286" t="str">
        <f t="shared" si="516"/>
        <v>2020</v>
      </c>
      <c r="B16549" s="205" t="s">
        <v>679</v>
      </c>
      <c r="C16549" s="205" t="s">
        <v>680</v>
      </c>
      <c r="D16549" s="72" t="str">
        <f t="shared" si="517"/>
        <v>mar/2020</v>
      </c>
      <c r="E16549" s="206">
        <v>43909</v>
      </c>
      <c r="F16549" s="205">
        <v>3623</v>
      </c>
      <c r="G16549" s="205" t="s">
        <v>284</v>
      </c>
      <c r="H16549" s="207" t="s">
        <v>2766</v>
      </c>
      <c r="I16549" s="207" t="s">
        <v>242</v>
      </c>
      <c r="J16549" s="207">
        <v>-275</v>
      </c>
      <c r="K16549" s="79" t="str">
        <f>IFERROR(IFERROR(VLOOKUP(I16549,'DE-PARA'!B:D,3,0),VLOOKUP(I16549,'DE-PARA'!C:D,2,0)),"NÃO ENCONTRADO")</f>
        <v>Materiais</v>
      </c>
      <c r="L16549" s="56" t="str">
        <f>VLOOKUP(K16549,'Base -Receita-Despesa'!$B:$AS,1,FALSE)</f>
        <v>Materiais</v>
      </c>
    </row>
    <row r="16550" spans="1:12" x14ac:dyDescent="0.3">
      <c r="A16550" s="286" t="str">
        <f t="shared" si="516"/>
        <v>2020</v>
      </c>
      <c r="B16550" s="205" t="s">
        <v>679</v>
      </c>
      <c r="C16550" s="205" t="s">
        <v>680</v>
      </c>
      <c r="D16550" s="72" t="str">
        <f t="shared" si="517"/>
        <v>mar/2020</v>
      </c>
      <c r="E16550" s="206">
        <v>43909</v>
      </c>
      <c r="F16550" s="205">
        <v>20873</v>
      </c>
      <c r="G16550" s="205" t="s">
        <v>284</v>
      </c>
      <c r="H16550" s="207" t="s">
        <v>386</v>
      </c>
      <c r="I16550" s="207" t="s">
        <v>237</v>
      </c>
      <c r="J16550" s="207">
        <v>-328.5</v>
      </c>
      <c r="K16550" s="79" t="str">
        <f>IFERROR(IFERROR(VLOOKUP(I16550,'DE-PARA'!B:D,3,0),VLOOKUP(I16550,'DE-PARA'!C:D,2,0)),"NÃO ENCONTRADO")</f>
        <v>Materiais</v>
      </c>
      <c r="L16550" s="56" t="str">
        <f>VLOOKUP(K16550,'Base -Receita-Despesa'!$B:$AS,1,FALSE)</f>
        <v>Materiais</v>
      </c>
    </row>
    <row r="16551" spans="1:12" x14ac:dyDescent="0.3">
      <c r="A16551" s="286" t="str">
        <f t="shared" si="516"/>
        <v>2020</v>
      </c>
      <c r="B16551" s="205" t="s">
        <v>679</v>
      </c>
      <c r="C16551" s="205" t="s">
        <v>680</v>
      </c>
      <c r="D16551" s="72" t="str">
        <f t="shared" si="517"/>
        <v>mar/2020</v>
      </c>
      <c r="E16551" s="206">
        <v>43909</v>
      </c>
      <c r="F16551" s="205">
        <v>20270</v>
      </c>
      <c r="G16551" s="205" t="s">
        <v>284</v>
      </c>
      <c r="H16551" s="207" t="s">
        <v>386</v>
      </c>
      <c r="I16551" s="207" t="s">
        <v>237</v>
      </c>
      <c r="J16551" s="208">
        <v>-2814</v>
      </c>
      <c r="K16551" s="79" t="str">
        <f>IFERROR(IFERROR(VLOOKUP(I16551,'DE-PARA'!B:D,3,0),VLOOKUP(I16551,'DE-PARA'!C:D,2,0)),"NÃO ENCONTRADO")</f>
        <v>Materiais</v>
      </c>
      <c r="L16551" s="56" t="str">
        <f>VLOOKUP(K16551,'Base -Receita-Despesa'!$B:$AS,1,FALSE)</f>
        <v>Materiais</v>
      </c>
    </row>
    <row r="16552" spans="1:12" x14ac:dyDescent="0.3">
      <c r="A16552" s="286" t="str">
        <f t="shared" si="516"/>
        <v>2020</v>
      </c>
      <c r="B16552" s="205" t="s">
        <v>679</v>
      </c>
      <c r="C16552" s="205" t="s">
        <v>680</v>
      </c>
      <c r="D16552" s="72" t="str">
        <f t="shared" si="517"/>
        <v>mar/2020</v>
      </c>
      <c r="E16552" s="206">
        <v>43909</v>
      </c>
      <c r="F16552" s="205">
        <v>20281</v>
      </c>
      <c r="G16552" s="205" t="s">
        <v>284</v>
      </c>
      <c r="H16552" s="207" t="s">
        <v>386</v>
      </c>
      <c r="I16552" s="207" t="s">
        <v>237</v>
      </c>
      <c r="J16552" s="208">
        <v>-3240.7</v>
      </c>
      <c r="K16552" s="79" t="str">
        <f>IFERROR(IFERROR(VLOOKUP(I16552,'DE-PARA'!B:D,3,0),VLOOKUP(I16552,'DE-PARA'!C:D,2,0)),"NÃO ENCONTRADO")</f>
        <v>Materiais</v>
      </c>
      <c r="L16552" s="56" t="str">
        <f>VLOOKUP(K16552,'Base -Receita-Despesa'!$B:$AS,1,FALSE)</f>
        <v>Materiais</v>
      </c>
    </row>
    <row r="16553" spans="1:12" x14ac:dyDescent="0.3">
      <c r="A16553" s="286" t="str">
        <f t="shared" si="516"/>
        <v>2020</v>
      </c>
      <c r="B16553" s="205" t="s">
        <v>679</v>
      </c>
      <c r="C16553" s="205" t="s">
        <v>680</v>
      </c>
      <c r="D16553" s="72" t="str">
        <f t="shared" si="517"/>
        <v>mar/2020</v>
      </c>
      <c r="E16553" s="206">
        <v>43909</v>
      </c>
      <c r="F16553" s="205">
        <v>20391</v>
      </c>
      <c r="G16553" s="205" t="s">
        <v>284</v>
      </c>
      <c r="H16553" s="207" t="s">
        <v>386</v>
      </c>
      <c r="I16553" s="207" t="s">
        <v>237</v>
      </c>
      <c r="J16553" s="208">
        <v>-5876</v>
      </c>
      <c r="K16553" s="79" t="str">
        <f>IFERROR(IFERROR(VLOOKUP(I16553,'DE-PARA'!B:D,3,0),VLOOKUP(I16553,'DE-PARA'!C:D,2,0)),"NÃO ENCONTRADO")</f>
        <v>Materiais</v>
      </c>
      <c r="L16553" s="56" t="str">
        <f>VLOOKUP(K16553,'Base -Receita-Despesa'!$B:$AS,1,FALSE)</f>
        <v>Materiais</v>
      </c>
    </row>
    <row r="16554" spans="1:12" x14ac:dyDescent="0.3">
      <c r="A16554" s="286" t="str">
        <f t="shared" si="516"/>
        <v>2020</v>
      </c>
      <c r="B16554" s="205" t="s">
        <v>679</v>
      </c>
      <c r="C16554" s="205" t="s">
        <v>680</v>
      </c>
      <c r="D16554" s="72" t="str">
        <f t="shared" si="517"/>
        <v>mar/2020</v>
      </c>
      <c r="E16554" s="206">
        <v>43909</v>
      </c>
      <c r="F16554" s="205">
        <v>20480</v>
      </c>
      <c r="G16554" s="205" t="s">
        <v>284</v>
      </c>
      <c r="H16554" s="207" t="s">
        <v>386</v>
      </c>
      <c r="I16554" s="207" t="s">
        <v>237</v>
      </c>
      <c r="J16554" s="207">
        <v>-255</v>
      </c>
      <c r="K16554" s="79" t="str">
        <f>IFERROR(IFERROR(VLOOKUP(I16554,'DE-PARA'!B:D,3,0),VLOOKUP(I16554,'DE-PARA'!C:D,2,0)),"NÃO ENCONTRADO")</f>
        <v>Materiais</v>
      </c>
      <c r="L16554" s="56" t="str">
        <f>VLOOKUP(K16554,'Base -Receita-Despesa'!$B:$AS,1,FALSE)</f>
        <v>Materiais</v>
      </c>
    </row>
    <row r="16555" spans="1:12" x14ac:dyDescent="0.3">
      <c r="A16555" s="286" t="str">
        <f t="shared" si="516"/>
        <v>2020</v>
      </c>
      <c r="B16555" s="205" t="s">
        <v>679</v>
      </c>
      <c r="C16555" s="205" t="s">
        <v>680</v>
      </c>
      <c r="D16555" s="72" t="str">
        <f t="shared" si="517"/>
        <v>mar/2020</v>
      </c>
      <c r="E16555" s="206">
        <v>43909</v>
      </c>
      <c r="F16555" s="205">
        <v>100796</v>
      </c>
      <c r="G16555" s="205" t="s">
        <v>284</v>
      </c>
      <c r="H16555" s="207" t="s">
        <v>178</v>
      </c>
      <c r="I16555" s="207" t="s">
        <v>237</v>
      </c>
      <c r="J16555" s="208">
        <v>-2882.5</v>
      </c>
      <c r="K16555" s="79" t="str">
        <f>IFERROR(IFERROR(VLOOKUP(I16555,'DE-PARA'!B:D,3,0),VLOOKUP(I16555,'DE-PARA'!C:D,2,0)),"NÃO ENCONTRADO")</f>
        <v>Materiais</v>
      </c>
      <c r="L16555" s="56" t="str">
        <f>VLOOKUP(K16555,'Base -Receita-Despesa'!$B:$AS,1,FALSE)</f>
        <v>Materiais</v>
      </c>
    </row>
    <row r="16556" spans="1:12" x14ac:dyDescent="0.3">
      <c r="A16556" s="286" t="str">
        <f t="shared" si="516"/>
        <v>2020</v>
      </c>
      <c r="B16556" s="205" t="s">
        <v>679</v>
      </c>
      <c r="C16556" s="205" t="s">
        <v>680</v>
      </c>
      <c r="D16556" s="72" t="str">
        <f t="shared" si="517"/>
        <v>mar/2020</v>
      </c>
      <c r="E16556" s="206">
        <v>43909</v>
      </c>
      <c r="F16556" s="205">
        <v>98537</v>
      </c>
      <c r="G16556" s="205" t="s">
        <v>284</v>
      </c>
      <c r="H16556" s="207" t="s">
        <v>178</v>
      </c>
      <c r="I16556" s="207" t="s">
        <v>237</v>
      </c>
      <c r="J16556" s="208">
        <v>-6068.69</v>
      </c>
      <c r="K16556" s="79" t="str">
        <f>IFERROR(IFERROR(VLOOKUP(I16556,'DE-PARA'!B:D,3,0),VLOOKUP(I16556,'DE-PARA'!C:D,2,0)),"NÃO ENCONTRADO")</f>
        <v>Materiais</v>
      </c>
      <c r="L16556" s="56" t="str">
        <f>VLOOKUP(K16556,'Base -Receita-Despesa'!$B:$AS,1,FALSE)</f>
        <v>Materiais</v>
      </c>
    </row>
    <row r="16557" spans="1:12" x14ac:dyDescent="0.3">
      <c r="A16557" s="286" t="str">
        <f t="shared" si="516"/>
        <v>2020</v>
      </c>
      <c r="B16557" s="205" t="s">
        <v>679</v>
      </c>
      <c r="C16557" s="205" t="s">
        <v>680</v>
      </c>
      <c r="D16557" s="72" t="str">
        <f t="shared" si="517"/>
        <v>mar/2020</v>
      </c>
      <c r="E16557" s="206">
        <v>43909</v>
      </c>
      <c r="F16557" s="205">
        <v>100758</v>
      </c>
      <c r="G16557" s="205" t="s">
        <v>284</v>
      </c>
      <c r="H16557" s="207" t="s">
        <v>178</v>
      </c>
      <c r="I16557" s="207" t="s">
        <v>237</v>
      </c>
      <c r="J16557" s="208">
        <v>-4482.5</v>
      </c>
      <c r="K16557" s="79" t="str">
        <f>IFERROR(IFERROR(VLOOKUP(I16557,'DE-PARA'!B:D,3,0),VLOOKUP(I16557,'DE-PARA'!C:D,2,0)),"NÃO ENCONTRADO")</f>
        <v>Materiais</v>
      </c>
      <c r="L16557" s="56" t="str">
        <f>VLOOKUP(K16557,'Base -Receita-Despesa'!$B:$AS,1,FALSE)</f>
        <v>Materiais</v>
      </c>
    </row>
    <row r="16558" spans="1:12" x14ac:dyDescent="0.3">
      <c r="A16558" s="286" t="str">
        <f t="shared" si="516"/>
        <v>2020</v>
      </c>
      <c r="B16558" s="205" t="s">
        <v>679</v>
      </c>
      <c r="C16558" s="205" t="s">
        <v>680</v>
      </c>
      <c r="D16558" s="72" t="str">
        <f t="shared" si="517"/>
        <v>mar/2020</v>
      </c>
      <c r="E16558" s="206">
        <v>43909</v>
      </c>
      <c r="F16558" s="205">
        <v>100939</v>
      </c>
      <c r="G16558" s="205" t="s">
        <v>284</v>
      </c>
      <c r="H16558" s="207" t="s">
        <v>178</v>
      </c>
      <c r="I16558" s="207" t="s">
        <v>237</v>
      </c>
      <c r="J16558" s="208">
        <v>-4495</v>
      </c>
      <c r="K16558" s="79" t="str">
        <f>IFERROR(IFERROR(VLOOKUP(I16558,'DE-PARA'!B:D,3,0),VLOOKUP(I16558,'DE-PARA'!C:D,2,0)),"NÃO ENCONTRADO")</f>
        <v>Materiais</v>
      </c>
      <c r="L16558" s="56" t="str">
        <f>VLOOKUP(K16558,'Base -Receita-Despesa'!$B:$AS,1,FALSE)</f>
        <v>Materiais</v>
      </c>
    </row>
    <row r="16559" spans="1:12" x14ac:dyDescent="0.3">
      <c r="A16559" s="286" t="str">
        <f t="shared" si="516"/>
        <v>2020</v>
      </c>
      <c r="B16559" s="205" t="s">
        <v>679</v>
      </c>
      <c r="C16559" s="205" t="s">
        <v>680</v>
      </c>
      <c r="D16559" s="72" t="str">
        <f t="shared" si="517"/>
        <v>mar/2020</v>
      </c>
      <c r="E16559" s="206">
        <v>43909</v>
      </c>
      <c r="F16559" s="205">
        <v>101343</v>
      </c>
      <c r="G16559" s="205" t="s">
        <v>284</v>
      </c>
      <c r="H16559" s="207" t="s">
        <v>178</v>
      </c>
      <c r="I16559" s="207" t="s">
        <v>237</v>
      </c>
      <c r="J16559" s="208">
        <v>-2133.88</v>
      </c>
      <c r="K16559" s="79" t="str">
        <f>IFERROR(IFERROR(VLOOKUP(I16559,'DE-PARA'!B:D,3,0),VLOOKUP(I16559,'DE-PARA'!C:D,2,0)),"NÃO ENCONTRADO")</f>
        <v>Materiais</v>
      </c>
      <c r="L16559" s="56" t="str">
        <f>VLOOKUP(K16559,'Base -Receita-Despesa'!$B:$AS,1,FALSE)</f>
        <v>Materiais</v>
      </c>
    </row>
    <row r="16560" spans="1:12" x14ac:dyDescent="0.3">
      <c r="A16560" s="286" t="str">
        <f t="shared" si="516"/>
        <v>2020</v>
      </c>
      <c r="B16560" s="205" t="s">
        <v>679</v>
      </c>
      <c r="C16560" s="205" t="s">
        <v>680</v>
      </c>
      <c r="D16560" s="72" t="str">
        <f t="shared" si="517"/>
        <v>mar/2020</v>
      </c>
      <c r="E16560" s="206">
        <v>43909</v>
      </c>
      <c r="F16560" s="205">
        <v>101433</v>
      </c>
      <c r="G16560" s="205" t="s">
        <v>284</v>
      </c>
      <c r="H16560" s="207" t="s">
        <v>178</v>
      </c>
      <c r="I16560" s="207" t="s">
        <v>238</v>
      </c>
      <c r="J16560" s="207">
        <v>-425.25</v>
      </c>
      <c r="K16560" s="79" t="str">
        <f>IFERROR(IFERROR(VLOOKUP(I16560,'DE-PARA'!B:D,3,0),VLOOKUP(I16560,'DE-PARA'!C:D,2,0)),"NÃO ENCONTRADO")</f>
        <v>Materiais</v>
      </c>
      <c r="L16560" s="56" t="str">
        <f>VLOOKUP(K16560,'Base -Receita-Despesa'!$B:$AS,1,FALSE)</f>
        <v>Materiais</v>
      </c>
    </row>
    <row r="16561" spans="1:12" x14ac:dyDescent="0.3">
      <c r="A16561" s="286" t="str">
        <f t="shared" si="516"/>
        <v>2020</v>
      </c>
      <c r="B16561" s="205" t="s">
        <v>679</v>
      </c>
      <c r="C16561" s="205" t="s">
        <v>680</v>
      </c>
      <c r="D16561" s="72" t="str">
        <f t="shared" si="517"/>
        <v>mar/2020</v>
      </c>
      <c r="E16561" s="206">
        <v>43909</v>
      </c>
      <c r="F16561" s="205">
        <v>101428</v>
      </c>
      <c r="G16561" s="205" t="s">
        <v>284</v>
      </c>
      <c r="H16561" s="207" t="s">
        <v>178</v>
      </c>
      <c r="I16561" s="207" t="s">
        <v>237</v>
      </c>
      <c r="J16561" s="208">
        <v>-2160</v>
      </c>
      <c r="K16561" s="79" t="str">
        <f>IFERROR(IFERROR(VLOOKUP(I16561,'DE-PARA'!B:D,3,0),VLOOKUP(I16561,'DE-PARA'!C:D,2,0)),"NÃO ENCONTRADO")</f>
        <v>Materiais</v>
      </c>
      <c r="L16561" s="56" t="str">
        <f>VLOOKUP(K16561,'Base -Receita-Despesa'!$B:$AS,1,FALSE)</f>
        <v>Materiais</v>
      </c>
    </row>
    <row r="16562" spans="1:12" x14ac:dyDescent="0.3">
      <c r="A16562" s="286" t="str">
        <f t="shared" si="516"/>
        <v>2020</v>
      </c>
      <c r="B16562" s="205" t="s">
        <v>679</v>
      </c>
      <c r="C16562" s="205" t="s">
        <v>680</v>
      </c>
      <c r="D16562" s="72" t="str">
        <f t="shared" si="517"/>
        <v>mar/2020</v>
      </c>
      <c r="E16562" s="206">
        <v>43909</v>
      </c>
      <c r="F16562" s="205">
        <v>101829</v>
      </c>
      <c r="G16562" s="205" t="s">
        <v>284</v>
      </c>
      <c r="H16562" s="207" t="s">
        <v>178</v>
      </c>
      <c r="I16562" s="207" t="s">
        <v>238</v>
      </c>
      <c r="J16562" s="208">
        <v>-4837.66</v>
      </c>
      <c r="K16562" s="79" t="str">
        <f>IFERROR(IFERROR(VLOOKUP(I16562,'DE-PARA'!B:D,3,0),VLOOKUP(I16562,'DE-PARA'!C:D,2,0)),"NÃO ENCONTRADO")</f>
        <v>Materiais</v>
      </c>
      <c r="L16562" s="56" t="str">
        <f>VLOOKUP(K16562,'Base -Receita-Despesa'!$B:$AS,1,FALSE)</f>
        <v>Materiais</v>
      </c>
    </row>
    <row r="16563" spans="1:12" x14ac:dyDescent="0.3">
      <c r="A16563" s="286" t="str">
        <f t="shared" si="516"/>
        <v>2020</v>
      </c>
      <c r="B16563" s="205" t="s">
        <v>679</v>
      </c>
      <c r="C16563" s="205" t="s">
        <v>680</v>
      </c>
      <c r="D16563" s="72" t="str">
        <f t="shared" si="517"/>
        <v>mar/2020</v>
      </c>
      <c r="E16563" s="206">
        <v>43909</v>
      </c>
      <c r="F16563" s="205">
        <v>101731</v>
      </c>
      <c r="G16563" s="205" t="s">
        <v>284</v>
      </c>
      <c r="H16563" s="207" t="s">
        <v>178</v>
      </c>
      <c r="I16563" s="207" t="s">
        <v>237</v>
      </c>
      <c r="J16563" s="208">
        <v>-1642.5</v>
      </c>
      <c r="K16563" s="79" t="str">
        <f>IFERROR(IFERROR(VLOOKUP(I16563,'DE-PARA'!B:D,3,0),VLOOKUP(I16563,'DE-PARA'!C:D,2,0)),"NÃO ENCONTRADO")</f>
        <v>Materiais</v>
      </c>
      <c r="L16563" s="56" t="str">
        <f>VLOOKUP(K16563,'Base -Receita-Despesa'!$B:$AS,1,FALSE)</f>
        <v>Materiais</v>
      </c>
    </row>
    <row r="16564" spans="1:12" x14ac:dyDescent="0.3">
      <c r="A16564" s="286" t="str">
        <f t="shared" si="516"/>
        <v>2020</v>
      </c>
      <c r="B16564" s="205" t="s">
        <v>679</v>
      </c>
      <c r="C16564" s="205" t="s">
        <v>680</v>
      </c>
      <c r="D16564" s="72" t="str">
        <f t="shared" si="517"/>
        <v>mar/2020</v>
      </c>
      <c r="E16564" s="206">
        <v>43909</v>
      </c>
      <c r="F16564" s="205">
        <v>101733</v>
      </c>
      <c r="G16564" s="205" t="s">
        <v>284</v>
      </c>
      <c r="H16564" s="207" t="s">
        <v>178</v>
      </c>
      <c r="I16564" s="207" t="s">
        <v>237</v>
      </c>
      <c r="J16564" s="208">
        <v>-1428</v>
      </c>
      <c r="K16564" s="79" t="str">
        <f>IFERROR(IFERROR(VLOOKUP(I16564,'DE-PARA'!B:D,3,0),VLOOKUP(I16564,'DE-PARA'!C:D,2,0)),"NÃO ENCONTRADO")</f>
        <v>Materiais</v>
      </c>
      <c r="L16564" s="56" t="str">
        <f>VLOOKUP(K16564,'Base -Receita-Despesa'!$B:$AS,1,FALSE)</f>
        <v>Materiais</v>
      </c>
    </row>
    <row r="16565" spans="1:12" x14ac:dyDescent="0.3">
      <c r="A16565" s="286" t="str">
        <f t="shared" si="516"/>
        <v>2020</v>
      </c>
      <c r="B16565" s="205" t="s">
        <v>679</v>
      </c>
      <c r="C16565" s="205" t="s">
        <v>680</v>
      </c>
      <c r="D16565" s="72" t="str">
        <f t="shared" si="517"/>
        <v>mar/2020</v>
      </c>
      <c r="E16565" s="206">
        <v>43909</v>
      </c>
      <c r="F16565" s="205">
        <v>112017</v>
      </c>
      <c r="G16565" s="205" t="s">
        <v>284</v>
      </c>
      <c r="H16565" s="207" t="s">
        <v>1702</v>
      </c>
      <c r="I16565" s="207" t="s">
        <v>150</v>
      </c>
      <c r="J16565" s="208">
        <v>-6819.77</v>
      </c>
      <c r="K16565" s="79" t="str">
        <f>IFERROR(IFERROR(VLOOKUP(I16565,'DE-PARA'!B:D,3,0),VLOOKUP(I16565,'DE-PARA'!C:D,2,0)),"NÃO ENCONTRADO")</f>
        <v>Serviços</v>
      </c>
      <c r="L16565" s="56" t="str">
        <f>VLOOKUP(K16565,'Base -Receita-Despesa'!$B:$AS,1,FALSE)</f>
        <v>Serviços</v>
      </c>
    </row>
    <row r="16566" spans="1:12" x14ac:dyDescent="0.3">
      <c r="A16566" s="286" t="str">
        <f t="shared" si="516"/>
        <v>2020</v>
      </c>
      <c r="B16566" s="205" t="s">
        <v>679</v>
      </c>
      <c r="C16566" s="205" t="s">
        <v>680</v>
      </c>
      <c r="D16566" s="72" t="str">
        <f t="shared" si="517"/>
        <v>mar/2020</v>
      </c>
      <c r="E16566" s="206">
        <v>43909</v>
      </c>
      <c r="F16566" s="205">
        <v>7032</v>
      </c>
      <c r="G16566" s="205" t="s">
        <v>284</v>
      </c>
      <c r="H16566" s="207" t="s">
        <v>307</v>
      </c>
      <c r="I16566" s="207" t="s">
        <v>237</v>
      </c>
      <c r="J16566" s="207">
        <v>-894</v>
      </c>
      <c r="K16566" s="79" t="str">
        <f>IFERROR(IFERROR(VLOOKUP(I16566,'DE-PARA'!B:D,3,0),VLOOKUP(I16566,'DE-PARA'!C:D,2,0)),"NÃO ENCONTRADO")</f>
        <v>Materiais</v>
      </c>
      <c r="L16566" s="56" t="str">
        <f>VLOOKUP(K16566,'Base -Receita-Despesa'!$B:$AS,1,FALSE)</f>
        <v>Materiais</v>
      </c>
    </row>
    <row r="16567" spans="1:12" x14ac:dyDescent="0.3">
      <c r="A16567" s="286" t="str">
        <f t="shared" ref="A16567:A16630" si="518">IF(K16567="NÃO ENCONTRADO",0,RIGHT(D16567,4))</f>
        <v>2020</v>
      </c>
      <c r="B16567" s="205" t="s">
        <v>679</v>
      </c>
      <c r="C16567" s="205" t="s">
        <v>680</v>
      </c>
      <c r="D16567" s="72" t="str">
        <f t="shared" si="517"/>
        <v>mar/2020</v>
      </c>
      <c r="E16567" s="206">
        <v>43909</v>
      </c>
      <c r="F16567" s="205">
        <v>19065</v>
      </c>
      <c r="G16567" s="205" t="s">
        <v>284</v>
      </c>
      <c r="H16567" s="207" t="s">
        <v>343</v>
      </c>
      <c r="I16567" s="207" t="s">
        <v>238</v>
      </c>
      <c r="J16567" s="207">
        <v>-996</v>
      </c>
      <c r="K16567" s="79" t="str">
        <f>IFERROR(IFERROR(VLOOKUP(I16567,'DE-PARA'!B:D,3,0),VLOOKUP(I16567,'DE-PARA'!C:D,2,0)),"NÃO ENCONTRADO")</f>
        <v>Materiais</v>
      </c>
      <c r="L16567" s="56" t="str">
        <f>VLOOKUP(K16567,'Base -Receita-Despesa'!$B:$AS,1,FALSE)</f>
        <v>Materiais</v>
      </c>
    </row>
    <row r="16568" spans="1:12" x14ac:dyDescent="0.3">
      <c r="A16568" s="286" t="str">
        <f t="shared" si="518"/>
        <v>2020</v>
      </c>
      <c r="B16568" s="205" t="s">
        <v>679</v>
      </c>
      <c r="C16568" s="205" t="s">
        <v>680</v>
      </c>
      <c r="D16568" s="72" t="str">
        <f t="shared" si="517"/>
        <v>mar/2020</v>
      </c>
      <c r="E16568" s="206">
        <v>43909</v>
      </c>
      <c r="F16568" s="205">
        <v>18906</v>
      </c>
      <c r="G16568" s="205" t="s">
        <v>284</v>
      </c>
      <c r="H16568" s="207" t="s">
        <v>343</v>
      </c>
      <c r="I16568" s="207" t="s">
        <v>238</v>
      </c>
      <c r="J16568" s="208">
        <v>-10553.41</v>
      </c>
      <c r="K16568" s="79" t="str">
        <f>IFERROR(IFERROR(VLOOKUP(I16568,'DE-PARA'!B:D,3,0),VLOOKUP(I16568,'DE-PARA'!C:D,2,0)),"NÃO ENCONTRADO")</f>
        <v>Materiais</v>
      </c>
      <c r="L16568" s="56" t="str">
        <f>VLOOKUP(K16568,'Base -Receita-Despesa'!$B:$AS,1,FALSE)</f>
        <v>Materiais</v>
      </c>
    </row>
    <row r="16569" spans="1:12" x14ac:dyDescent="0.3">
      <c r="A16569" s="286" t="str">
        <f t="shared" si="518"/>
        <v>2020</v>
      </c>
      <c r="B16569" s="205" t="s">
        <v>679</v>
      </c>
      <c r="C16569" s="205" t="s">
        <v>680</v>
      </c>
      <c r="D16569" s="72" t="str">
        <f t="shared" si="517"/>
        <v>mar/2020</v>
      </c>
      <c r="E16569" s="206">
        <v>43909</v>
      </c>
      <c r="F16569" s="205">
        <v>18926</v>
      </c>
      <c r="G16569" s="205" t="s">
        <v>284</v>
      </c>
      <c r="H16569" s="207" t="s">
        <v>343</v>
      </c>
      <c r="I16569" s="207" t="s">
        <v>237</v>
      </c>
      <c r="J16569" s="208">
        <v>-3480</v>
      </c>
      <c r="K16569" s="79" t="str">
        <f>IFERROR(IFERROR(VLOOKUP(I16569,'DE-PARA'!B:D,3,0),VLOOKUP(I16569,'DE-PARA'!C:D,2,0)),"NÃO ENCONTRADO")</f>
        <v>Materiais</v>
      </c>
      <c r="L16569" s="56" t="str">
        <f>VLOOKUP(K16569,'Base -Receita-Despesa'!$B:$AS,1,FALSE)</f>
        <v>Materiais</v>
      </c>
    </row>
    <row r="16570" spans="1:12" x14ac:dyDescent="0.3">
      <c r="A16570" s="286" t="str">
        <f t="shared" si="518"/>
        <v>2020</v>
      </c>
      <c r="B16570" s="205" t="s">
        <v>679</v>
      </c>
      <c r="C16570" s="205" t="s">
        <v>680</v>
      </c>
      <c r="D16570" s="72" t="str">
        <f t="shared" si="517"/>
        <v>mar/2020</v>
      </c>
      <c r="E16570" s="206">
        <v>43909</v>
      </c>
      <c r="F16570" s="205">
        <v>18925</v>
      </c>
      <c r="G16570" s="205" t="s">
        <v>284</v>
      </c>
      <c r="H16570" s="207" t="s">
        <v>343</v>
      </c>
      <c r="I16570" s="207" t="s">
        <v>238</v>
      </c>
      <c r="J16570" s="208">
        <v>-2324</v>
      </c>
      <c r="K16570" s="79" t="str">
        <f>IFERROR(IFERROR(VLOOKUP(I16570,'DE-PARA'!B:D,3,0),VLOOKUP(I16570,'DE-PARA'!C:D,2,0)),"NÃO ENCONTRADO")</f>
        <v>Materiais</v>
      </c>
      <c r="L16570" s="56" t="str">
        <f>VLOOKUP(K16570,'Base -Receita-Despesa'!$B:$AS,1,FALSE)</f>
        <v>Materiais</v>
      </c>
    </row>
    <row r="16571" spans="1:12" x14ac:dyDescent="0.3">
      <c r="A16571" s="286" t="str">
        <f t="shared" si="518"/>
        <v>2020</v>
      </c>
      <c r="B16571" s="205" t="s">
        <v>679</v>
      </c>
      <c r="C16571" s="205" t="s">
        <v>680</v>
      </c>
      <c r="D16571" s="72" t="str">
        <f t="shared" si="517"/>
        <v>mar/2020</v>
      </c>
      <c r="E16571" s="206">
        <v>43909</v>
      </c>
      <c r="F16571" s="205">
        <v>18924</v>
      </c>
      <c r="G16571" s="205" t="s">
        <v>284</v>
      </c>
      <c r="H16571" s="207" t="s">
        <v>343</v>
      </c>
      <c r="I16571" s="207" t="s">
        <v>237</v>
      </c>
      <c r="J16571" s="208">
        <v>-4610.5</v>
      </c>
      <c r="K16571" s="79" t="str">
        <f>IFERROR(IFERROR(VLOOKUP(I16571,'DE-PARA'!B:D,3,0),VLOOKUP(I16571,'DE-PARA'!C:D,2,0)),"NÃO ENCONTRADO")</f>
        <v>Materiais</v>
      </c>
      <c r="L16571" s="56" t="str">
        <f>VLOOKUP(K16571,'Base -Receita-Despesa'!$B:$AS,1,FALSE)</f>
        <v>Materiais</v>
      </c>
    </row>
    <row r="16572" spans="1:12" x14ac:dyDescent="0.3">
      <c r="A16572" s="286" t="str">
        <f t="shared" si="518"/>
        <v>2020</v>
      </c>
      <c r="B16572" s="205" t="s">
        <v>679</v>
      </c>
      <c r="C16572" s="205" t="s">
        <v>680</v>
      </c>
      <c r="D16572" s="72" t="str">
        <f t="shared" si="517"/>
        <v>mar/2020</v>
      </c>
      <c r="E16572" s="206">
        <v>43909</v>
      </c>
      <c r="F16572" s="205">
        <v>18923</v>
      </c>
      <c r="G16572" s="205" t="s">
        <v>284</v>
      </c>
      <c r="H16572" s="207" t="s">
        <v>343</v>
      </c>
      <c r="I16572" s="207" t="s">
        <v>237</v>
      </c>
      <c r="J16572" s="208">
        <v>-4823.47</v>
      </c>
      <c r="K16572" s="79" t="str">
        <f>IFERROR(IFERROR(VLOOKUP(I16572,'DE-PARA'!B:D,3,0),VLOOKUP(I16572,'DE-PARA'!C:D,2,0)),"NÃO ENCONTRADO")</f>
        <v>Materiais</v>
      </c>
      <c r="L16572" s="56" t="str">
        <f>VLOOKUP(K16572,'Base -Receita-Despesa'!$B:$AS,1,FALSE)</f>
        <v>Materiais</v>
      </c>
    </row>
    <row r="16573" spans="1:12" x14ac:dyDescent="0.3">
      <c r="A16573" s="286" t="str">
        <f t="shared" si="518"/>
        <v>2020</v>
      </c>
      <c r="B16573" s="205" t="s">
        <v>679</v>
      </c>
      <c r="C16573" s="205" t="s">
        <v>680</v>
      </c>
      <c r="D16573" s="72" t="str">
        <f t="shared" si="517"/>
        <v>mar/2020</v>
      </c>
      <c r="E16573" s="206">
        <v>43909</v>
      </c>
      <c r="F16573" s="205">
        <v>18634</v>
      </c>
      <c r="G16573" s="205" t="s">
        <v>284</v>
      </c>
      <c r="H16573" s="207" t="s">
        <v>343</v>
      </c>
      <c r="I16573" s="207" t="s">
        <v>237</v>
      </c>
      <c r="J16573" s="208">
        <v>-3341.34</v>
      </c>
      <c r="K16573" s="79" t="str">
        <f>IFERROR(IFERROR(VLOOKUP(I16573,'DE-PARA'!B:D,3,0),VLOOKUP(I16573,'DE-PARA'!C:D,2,0)),"NÃO ENCONTRADO")</f>
        <v>Materiais</v>
      </c>
      <c r="L16573" s="56" t="str">
        <f>VLOOKUP(K16573,'Base -Receita-Despesa'!$B:$AS,1,FALSE)</f>
        <v>Materiais</v>
      </c>
    </row>
    <row r="16574" spans="1:12" x14ac:dyDescent="0.3">
      <c r="A16574" s="286" t="str">
        <f t="shared" si="518"/>
        <v>2020</v>
      </c>
      <c r="B16574" s="205" t="s">
        <v>679</v>
      </c>
      <c r="C16574" s="205" t="s">
        <v>680</v>
      </c>
      <c r="D16574" s="72" t="str">
        <f t="shared" si="517"/>
        <v>mar/2020</v>
      </c>
      <c r="E16574" s="206">
        <v>43909</v>
      </c>
      <c r="F16574" s="205">
        <v>18606</v>
      </c>
      <c r="G16574" s="205" t="s">
        <v>284</v>
      </c>
      <c r="H16574" s="207" t="s">
        <v>343</v>
      </c>
      <c r="I16574" s="207" t="s">
        <v>237</v>
      </c>
      <c r="J16574" s="208">
        <v>-4506.66</v>
      </c>
      <c r="K16574" s="79" t="str">
        <f>IFERROR(IFERROR(VLOOKUP(I16574,'DE-PARA'!B:D,3,0),VLOOKUP(I16574,'DE-PARA'!C:D,2,0)),"NÃO ENCONTRADO")</f>
        <v>Materiais</v>
      </c>
      <c r="L16574" s="56" t="str">
        <f>VLOOKUP(K16574,'Base -Receita-Despesa'!$B:$AS,1,FALSE)</f>
        <v>Materiais</v>
      </c>
    </row>
    <row r="16575" spans="1:12" x14ac:dyDescent="0.3">
      <c r="A16575" s="286" t="str">
        <f t="shared" si="518"/>
        <v>2020</v>
      </c>
      <c r="B16575" s="205" t="s">
        <v>679</v>
      </c>
      <c r="C16575" s="205" t="s">
        <v>680</v>
      </c>
      <c r="D16575" s="72" t="str">
        <f t="shared" si="517"/>
        <v>mar/2020</v>
      </c>
      <c r="E16575" s="206">
        <v>43909</v>
      </c>
      <c r="F16575" s="205">
        <v>18846</v>
      </c>
      <c r="G16575" s="205" t="s">
        <v>284</v>
      </c>
      <c r="H16575" s="207" t="s">
        <v>343</v>
      </c>
      <c r="I16575" s="207" t="s">
        <v>238</v>
      </c>
      <c r="J16575" s="208">
        <v>-9285.32</v>
      </c>
      <c r="K16575" s="79" t="str">
        <f>IFERROR(IFERROR(VLOOKUP(I16575,'DE-PARA'!B:D,3,0),VLOOKUP(I16575,'DE-PARA'!C:D,2,0)),"NÃO ENCONTRADO")</f>
        <v>Materiais</v>
      </c>
      <c r="L16575" s="56" t="str">
        <f>VLOOKUP(K16575,'Base -Receita-Despesa'!$B:$AS,1,FALSE)</f>
        <v>Materiais</v>
      </c>
    </row>
    <row r="16576" spans="1:12" x14ac:dyDescent="0.3">
      <c r="A16576" s="286" t="str">
        <f t="shared" si="518"/>
        <v>2020</v>
      </c>
      <c r="B16576" s="205" t="s">
        <v>679</v>
      </c>
      <c r="C16576" s="205" t="s">
        <v>680</v>
      </c>
      <c r="D16576" s="72" t="str">
        <f t="shared" si="517"/>
        <v>mar/2020</v>
      </c>
      <c r="E16576" s="206">
        <v>43909</v>
      </c>
      <c r="F16576" s="205">
        <v>19039</v>
      </c>
      <c r="G16576" s="205" t="s">
        <v>284</v>
      </c>
      <c r="H16576" s="207" t="s">
        <v>343</v>
      </c>
      <c r="I16576" s="207" t="s">
        <v>237</v>
      </c>
      <c r="J16576" s="207">
        <v>-384.8</v>
      </c>
      <c r="K16576" s="79" t="str">
        <f>IFERROR(IFERROR(VLOOKUP(I16576,'DE-PARA'!B:D,3,0),VLOOKUP(I16576,'DE-PARA'!C:D,2,0)),"NÃO ENCONTRADO")</f>
        <v>Materiais</v>
      </c>
      <c r="L16576" s="56" t="str">
        <f>VLOOKUP(K16576,'Base -Receita-Despesa'!$B:$AS,1,FALSE)</f>
        <v>Materiais</v>
      </c>
    </row>
    <row r="16577" spans="1:12" x14ac:dyDescent="0.3">
      <c r="A16577" s="286" t="str">
        <f t="shared" si="518"/>
        <v>2020</v>
      </c>
      <c r="B16577" s="205" t="s">
        <v>679</v>
      </c>
      <c r="C16577" s="205" t="s">
        <v>680</v>
      </c>
      <c r="D16577" s="72" t="str">
        <f t="shared" si="517"/>
        <v>mar/2020</v>
      </c>
      <c r="E16577" s="206">
        <v>43909</v>
      </c>
      <c r="F16577" s="205">
        <v>19042</v>
      </c>
      <c r="G16577" s="205" t="s">
        <v>284</v>
      </c>
      <c r="H16577" s="207" t="s">
        <v>343</v>
      </c>
      <c r="I16577" s="207" t="s">
        <v>237</v>
      </c>
      <c r="J16577" s="208">
        <v>-2154.83</v>
      </c>
      <c r="K16577" s="79" t="str">
        <f>IFERROR(IFERROR(VLOOKUP(I16577,'DE-PARA'!B:D,3,0),VLOOKUP(I16577,'DE-PARA'!C:D,2,0)),"NÃO ENCONTRADO")</f>
        <v>Materiais</v>
      </c>
      <c r="L16577" s="56" t="str">
        <f>VLOOKUP(K16577,'Base -Receita-Despesa'!$B:$AS,1,FALSE)</f>
        <v>Materiais</v>
      </c>
    </row>
    <row r="16578" spans="1:12" x14ac:dyDescent="0.3">
      <c r="A16578" s="286" t="str">
        <f t="shared" si="518"/>
        <v>2020</v>
      </c>
      <c r="B16578" s="205" t="s">
        <v>679</v>
      </c>
      <c r="C16578" s="205" t="s">
        <v>680</v>
      </c>
      <c r="D16578" s="72" t="str">
        <f t="shared" si="517"/>
        <v>mar/2020</v>
      </c>
      <c r="E16578" s="206">
        <v>43909</v>
      </c>
      <c r="F16578" s="205">
        <v>19038</v>
      </c>
      <c r="G16578" s="205" t="s">
        <v>284</v>
      </c>
      <c r="H16578" s="207" t="s">
        <v>343</v>
      </c>
      <c r="I16578" s="207" t="s">
        <v>238</v>
      </c>
      <c r="J16578" s="208">
        <v>-2635.06</v>
      </c>
      <c r="K16578" s="79" t="str">
        <f>IFERROR(IFERROR(VLOOKUP(I16578,'DE-PARA'!B:D,3,0),VLOOKUP(I16578,'DE-PARA'!C:D,2,0)),"NÃO ENCONTRADO")</f>
        <v>Materiais</v>
      </c>
      <c r="L16578" s="56" t="str">
        <f>VLOOKUP(K16578,'Base -Receita-Despesa'!$B:$AS,1,FALSE)</f>
        <v>Materiais</v>
      </c>
    </row>
    <row r="16579" spans="1:12" x14ac:dyDescent="0.3">
      <c r="A16579" s="286" t="str">
        <f t="shared" si="518"/>
        <v>2020</v>
      </c>
      <c r="B16579" s="205" t="s">
        <v>679</v>
      </c>
      <c r="C16579" s="205" t="s">
        <v>680</v>
      </c>
      <c r="D16579" s="72" t="str">
        <f t="shared" si="517"/>
        <v>mar/2020</v>
      </c>
      <c r="E16579" s="206">
        <v>43909</v>
      </c>
      <c r="F16579" s="205">
        <v>19152</v>
      </c>
      <c r="G16579" s="205" t="s">
        <v>284</v>
      </c>
      <c r="H16579" s="207" t="s">
        <v>343</v>
      </c>
      <c r="I16579" s="207" t="s">
        <v>238</v>
      </c>
      <c r="J16579" s="207">
        <v>-672</v>
      </c>
      <c r="K16579" s="79" t="str">
        <f>IFERROR(IFERROR(VLOOKUP(I16579,'DE-PARA'!B:D,3,0),VLOOKUP(I16579,'DE-PARA'!C:D,2,0)),"NÃO ENCONTRADO")</f>
        <v>Materiais</v>
      </c>
      <c r="L16579" s="56" t="str">
        <f>VLOOKUP(K16579,'Base -Receita-Despesa'!$B:$AS,1,FALSE)</f>
        <v>Materiais</v>
      </c>
    </row>
    <row r="16580" spans="1:12" x14ac:dyDescent="0.3">
      <c r="A16580" s="286" t="str">
        <f t="shared" si="518"/>
        <v>2020</v>
      </c>
      <c r="B16580" s="205" t="s">
        <v>679</v>
      </c>
      <c r="C16580" s="205" t="s">
        <v>680</v>
      </c>
      <c r="D16580" s="72" t="str">
        <f t="shared" ref="D16580:D16643" si="519">TEXT(E16580,"mmm/aaaa")</f>
        <v>mar/2020</v>
      </c>
      <c r="E16580" s="206">
        <v>43909</v>
      </c>
      <c r="F16580" s="205">
        <v>119153</v>
      </c>
      <c r="G16580" s="205" t="s">
        <v>284</v>
      </c>
      <c r="H16580" s="207" t="s">
        <v>343</v>
      </c>
      <c r="I16580" s="207" t="s">
        <v>238</v>
      </c>
      <c r="J16580" s="208">
        <v>-1376</v>
      </c>
      <c r="K16580" s="79" t="str">
        <f>IFERROR(IFERROR(VLOOKUP(I16580,'DE-PARA'!B:D,3,0),VLOOKUP(I16580,'DE-PARA'!C:D,2,0)),"NÃO ENCONTRADO")</f>
        <v>Materiais</v>
      </c>
      <c r="L16580" s="56" t="str">
        <f>VLOOKUP(K16580,'Base -Receita-Despesa'!$B:$AS,1,FALSE)</f>
        <v>Materiais</v>
      </c>
    </row>
    <row r="16581" spans="1:12" x14ac:dyDescent="0.3">
      <c r="A16581" s="286" t="str">
        <f t="shared" si="518"/>
        <v>2020</v>
      </c>
      <c r="B16581" s="205" t="s">
        <v>679</v>
      </c>
      <c r="C16581" s="205" t="s">
        <v>680</v>
      </c>
      <c r="D16581" s="72" t="str">
        <f t="shared" si="519"/>
        <v>mar/2020</v>
      </c>
      <c r="E16581" s="206">
        <v>43909</v>
      </c>
      <c r="F16581" s="205">
        <v>19151</v>
      </c>
      <c r="G16581" s="205" t="s">
        <v>284</v>
      </c>
      <c r="H16581" s="207" t="s">
        <v>343</v>
      </c>
      <c r="I16581" s="207" t="s">
        <v>238</v>
      </c>
      <c r="J16581" s="207">
        <v>-860</v>
      </c>
      <c r="K16581" s="79" t="str">
        <f>IFERROR(IFERROR(VLOOKUP(I16581,'DE-PARA'!B:D,3,0),VLOOKUP(I16581,'DE-PARA'!C:D,2,0)),"NÃO ENCONTRADO")</f>
        <v>Materiais</v>
      </c>
      <c r="L16581" s="56" t="str">
        <f>VLOOKUP(K16581,'Base -Receita-Despesa'!$B:$AS,1,FALSE)</f>
        <v>Materiais</v>
      </c>
    </row>
    <row r="16582" spans="1:12" x14ac:dyDescent="0.3">
      <c r="A16582" s="286" t="str">
        <f t="shared" si="518"/>
        <v>2020</v>
      </c>
      <c r="B16582" s="205" t="s">
        <v>679</v>
      </c>
      <c r="C16582" s="205" t="s">
        <v>680</v>
      </c>
      <c r="D16582" s="72" t="str">
        <f t="shared" si="519"/>
        <v>mar/2020</v>
      </c>
      <c r="E16582" s="206">
        <v>43909</v>
      </c>
      <c r="F16582" s="205">
        <v>247937</v>
      </c>
      <c r="G16582" s="205" t="s">
        <v>284</v>
      </c>
      <c r="H16582" s="207" t="s">
        <v>288</v>
      </c>
      <c r="I16582" s="207" t="s">
        <v>237</v>
      </c>
      <c r="J16582" s="208">
        <v>-4477.76</v>
      </c>
      <c r="K16582" s="79" t="str">
        <f>IFERROR(IFERROR(VLOOKUP(I16582,'DE-PARA'!B:D,3,0),VLOOKUP(I16582,'DE-PARA'!C:D,2,0)),"NÃO ENCONTRADO")</f>
        <v>Materiais</v>
      </c>
      <c r="L16582" s="56" t="str">
        <f>VLOOKUP(K16582,'Base -Receita-Despesa'!$B:$AS,1,FALSE)</f>
        <v>Materiais</v>
      </c>
    </row>
    <row r="16583" spans="1:12" x14ac:dyDescent="0.3">
      <c r="A16583" s="286" t="str">
        <f t="shared" si="518"/>
        <v>2020</v>
      </c>
      <c r="B16583" s="205" t="s">
        <v>679</v>
      </c>
      <c r="C16583" s="205" t="s">
        <v>680</v>
      </c>
      <c r="D16583" s="72" t="str">
        <f t="shared" si="519"/>
        <v>mar/2020</v>
      </c>
      <c r="E16583" s="206">
        <v>43909</v>
      </c>
      <c r="F16583" s="205">
        <v>248244</v>
      </c>
      <c r="G16583" s="205" t="s">
        <v>284</v>
      </c>
      <c r="H16583" s="207" t="s">
        <v>288</v>
      </c>
      <c r="I16583" s="207" t="s">
        <v>238</v>
      </c>
      <c r="J16583" s="208">
        <v>-1810.68</v>
      </c>
      <c r="K16583" s="79" t="str">
        <f>IFERROR(IFERROR(VLOOKUP(I16583,'DE-PARA'!B:D,3,0),VLOOKUP(I16583,'DE-PARA'!C:D,2,0)),"NÃO ENCONTRADO")</f>
        <v>Materiais</v>
      </c>
      <c r="L16583" s="56" t="str">
        <f>VLOOKUP(K16583,'Base -Receita-Despesa'!$B:$AS,1,FALSE)</f>
        <v>Materiais</v>
      </c>
    </row>
    <row r="16584" spans="1:12" x14ac:dyDescent="0.3">
      <c r="A16584" s="286" t="str">
        <f t="shared" si="518"/>
        <v>2020</v>
      </c>
      <c r="B16584" s="205" t="s">
        <v>679</v>
      </c>
      <c r="C16584" s="205" t="s">
        <v>680</v>
      </c>
      <c r="D16584" s="72" t="str">
        <f t="shared" si="519"/>
        <v>mar/2020</v>
      </c>
      <c r="E16584" s="206">
        <v>43909</v>
      </c>
      <c r="F16584" s="205">
        <v>247937</v>
      </c>
      <c r="G16584" s="205" t="s">
        <v>284</v>
      </c>
      <c r="H16584" s="207" t="s">
        <v>288</v>
      </c>
      <c r="I16584" s="207" t="s">
        <v>237</v>
      </c>
      <c r="J16584" s="208">
        <v>-4477.78</v>
      </c>
      <c r="K16584" s="79" t="str">
        <f>IFERROR(IFERROR(VLOOKUP(I16584,'DE-PARA'!B:D,3,0),VLOOKUP(I16584,'DE-PARA'!C:D,2,0)),"NÃO ENCONTRADO")</f>
        <v>Materiais</v>
      </c>
      <c r="L16584" s="56" t="str">
        <f>VLOOKUP(K16584,'Base -Receita-Despesa'!$B:$AS,1,FALSE)</f>
        <v>Materiais</v>
      </c>
    </row>
    <row r="16585" spans="1:12" x14ac:dyDescent="0.3">
      <c r="A16585" s="286" t="str">
        <f t="shared" si="518"/>
        <v>2020</v>
      </c>
      <c r="B16585" s="205" t="s">
        <v>679</v>
      </c>
      <c r="C16585" s="205" t="s">
        <v>680</v>
      </c>
      <c r="D16585" s="72" t="str">
        <f t="shared" si="519"/>
        <v>mar/2020</v>
      </c>
      <c r="E16585" s="206">
        <v>43909</v>
      </c>
      <c r="F16585" s="205">
        <v>247801</v>
      </c>
      <c r="G16585" s="205" t="s">
        <v>284</v>
      </c>
      <c r="H16585" s="207" t="s">
        <v>288</v>
      </c>
      <c r="I16585" s="207" t="s">
        <v>238</v>
      </c>
      <c r="J16585" s="207">
        <v>-319.8</v>
      </c>
      <c r="K16585" s="79" t="str">
        <f>IFERROR(IFERROR(VLOOKUP(I16585,'DE-PARA'!B:D,3,0),VLOOKUP(I16585,'DE-PARA'!C:D,2,0)),"NÃO ENCONTRADO")</f>
        <v>Materiais</v>
      </c>
      <c r="L16585" s="56" t="str">
        <f>VLOOKUP(K16585,'Base -Receita-Despesa'!$B:$AS,1,FALSE)</f>
        <v>Materiais</v>
      </c>
    </row>
    <row r="16586" spans="1:12" x14ac:dyDescent="0.3">
      <c r="A16586" s="286" t="str">
        <f t="shared" si="518"/>
        <v>2020</v>
      </c>
      <c r="B16586" s="205" t="s">
        <v>679</v>
      </c>
      <c r="C16586" s="205" t="s">
        <v>680</v>
      </c>
      <c r="D16586" s="72" t="str">
        <f t="shared" si="519"/>
        <v>mar/2020</v>
      </c>
      <c r="E16586" s="206">
        <v>43909</v>
      </c>
      <c r="F16586" s="205">
        <v>247798</v>
      </c>
      <c r="G16586" s="205" t="s">
        <v>284</v>
      </c>
      <c r="H16586" s="207" t="s">
        <v>288</v>
      </c>
      <c r="I16586" s="207" t="s">
        <v>238</v>
      </c>
      <c r="J16586" s="207">
        <v>-195.56</v>
      </c>
      <c r="K16586" s="79" t="str">
        <f>IFERROR(IFERROR(VLOOKUP(I16586,'DE-PARA'!B:D,3,0),VLOOKUP(I16586,'DE-PARA'!C:D,2,0)),"NÃO ENCONTRADO")</f>
        <v>Materiais</v>
      </c>
      <c r="L16586" s="56" t="str">
        <f>VLOOKUP(K16586,'Base -Receita-Despesa'!$B:$AS,1,FALSE)</f>
        <v>Materiais</v>
      </c>
    </row>
    <row r="16587" spans="1:12" x14ac:dyDescent="0.3">
      <c r="A16587" s="286" t="str">
        <f t="shared" si="518"/>
        <v>2020</v>
      </c>
      <c r="B16587" s="205" t="s">
        <v>679</v>
      </c>
      <c r="C16587" s="205" t="s">
        <v>680</v>
      </c>
      <c r="D16587" s="72" t="str">
        <f t="shared" si="519"/>
        <v>mar/2020</v>
      </c>
      <c r="E16587" s="206">
        <v>43909</v>
      </c>
      <c r="F16587" s="205">
        <v>247801</v>
      </c>
      <c r="G16587" s="205" t="s">
        <v>284</v>
      </c>
      <c r="H16587" s="207" t="s">
        <v>288</v>
      </c>
      <c r="I16587" s="207" t="s">
        <v>238</v>
      </c>
      <c r="J16587" s="207">
        <v>-319.8</v>
      </c>
      <c r="K16587" s="79" t="str">
        <f>IFERROR(IFERROR(VLOOKUP(I16587,'DE-PARA'!B:D,3,0),VLOOKUP(I16587,'DE-PARA'!C:D,2,0)),"NÃO ENCONTRADO")</f>
        <v>Materiais</v>
      </c>
      <c r="L16587" s="56" t="str">
        <f>VLOOKUP(K16587,'Base -Receita-Despesa'!$B:$AS,1,FALSE)</f>
        <v>Materiais</v>
      </c>
    </row>
    <row r="16588" spans="1:12" x14ac:dyDescent="0.3">
      <c r="A16588" s="286" t="str">
        <f t="shared" si="518"/>
        <v>2020</v>
      </c>
      <c r="B16588" s="205" t="s">
        <v>679</v>
      </c>
      <c r="C16588" s="205" t="s">
        <v>680</v>
      </c>
      <c r="D16588" s="72" t="str">
        <f t="shared" si="519"/>
        <v>mar/2020</v>
      </c>
      <c r="E16588" s="206">
        <v>43909</v>
      </c>
      <c r="F16588" s="205">
        <v>247798</v>
      </c>
      <c r="G16588" s="205" t="s">
        <v>284</v>
      </c>
      <c r="H16588" s="207" t="s">
        <v>288</v>
      </c>
      <c r="I16588" s="207" t="s">
        <v>238</v>
      </c>
      <c r="J16588" s="207">
        <v>-195.56</v>
      </c>
      <c r="K16588" s="79" t="str">
        <f>IFERROR(IFERROR(VLOOKUP(I16588,'DE-PARA'!B:D,3,0),VLOOKUP(I16588,'DE-PARA'!C:D,2,0)),"NÃO ENCONTRADO")</f>
        <v>Materiais</v>
      </c>
      <c r="L16588" s="56" t="str">
        <f>VLOOKUP(K16588,'Base -Receita-Despesa'!$B:$AS,1,FALSE)</f>
        <v>Materiais</v>
      </c>
    </row>
    <row r="16589" spans="1:12" x14ac:dyDescent="0.3">
      <c r="A16589" s="286" t="str">
        <f t="shared" si="518"/>
        <v>2020</v>
      </c>
      <c r="B16589" s="205" t="s">
        <v>679</v>
      </c>
      <c r="C16589" s="205" t="s">
        <v>680</v>
      </c>
      <c r="D16589" s="72" t="str">
        <f t="shared" si="519"/>
        <v>mar/2020</v>
      </c>
      <c r="E16589" s="206">
        <v>43909</v>
      </c>
      <c r="F16589" s="205">
        <v>19194</v>
      </c>
      <c r="G16589" s="205" t="s">
        <v>284</v>
      </c>
      <c r="H16589" s="207" t="s">
        <v>2767</v>
      </c>
      <c r="I16589" s="207" t="s">
        <v>250</v>
      </c>
      <c r="J16589" s="208">
        <v>-1590</v>
      </c>
      <c r="K16589" s="79" t="str">
        <f>IFERROR(IFERROR(VLOOKUP(I16589,'DE-PARA'!B:D,3,0),VLOOKUP(I16589,'DE-PARA'!C:D,2,0)),"NÃO ENCONTRADO")</f>
        <v>Materiais</v>
      </c>
      <c r="L16589" s="56" t="str">
        <f>VLOOKUP(K16589,'Base -Receita-Despesa'!$B:$AS,1,FALSE)</f>
        <v>Materiais</v>
      </c>
    </row>
    <row r="16590" spans="1:12" x14ac:dyDescent="0.3">
      <c r="A16590" s="286" t="str">
        <f t="shared" si="518"/>
        <v>2020</v>
      </c>
      <c r="B16590" s="205" t="s">
        <v>679</v>
      </c>
      <c r="C16590" s="205" t="s">
        <v>680</v>
      </c>
      <c r="D16590" s="72" t="str">
        <f t="shared" si="519"/>
        <v>mar/2020</v>
      </c>
      <c r="E16590" s="206">
        <v>43909</v>
      </c>
      <c r="F16590" s="205">
        <v>11849</v>
      </c>
      <c r="G16590" s="205" t="s">
        <v>284</v>
      </c>
      <c r="H16590" s="207" t="s">
        <v>2347</v>
      </c>
      <c r="I16590" s="207" t="s">
        <v>239</v>
      </c>
      <c r="J16590" s="207">
        <v>-150.37</v>
      </c>
      <c r="K16590" s="79" t="str">
        <f>IFERROR(IFERROR(VLOOKUP(I16590,'DE-PARA'!B:D,3,0),VLOOKUP(I16590,'DE-PARA'!C:D,2,0)),"NÃO ENCONTRADO")</f>
        <v>Materiais</v>
      </c>
      <c r="L16590" s="56" t="str">
        <f>VLOOKUP(K16590,'Base -Receita-Despesa'!$B:$AS,1,FALSE)</f>
        <v>Materiais</v>
      </c>
    </row>
    <row r="16591" spans="1:12" x14ac:dyDescent="0.3">
      <c r="A16591" s="286" t="str">
        <f t="shared" si="518"/>
        <v>2020</v>
      </c>
      <c r="B16591" s="205" t="s">
        <v>679</v>
      </c>
      <c r="C16591" s="205" t="s">
        <v>680</v>
      </c>
      <c r="D16591" s="72" t="str">
        <f t="shared" si="519"/>
        <v>mar/2020</v>
      </c>
      <c r="E16591" s="206">
        <v>43909</v>
      </c>
      <c r="F16591" s="205">
        <v>11849</v>
      </c>
      <c r="G16591" s="205" t="s">
        <v>284</v>
      </c>
      <c r="H16591" s="207" t="s">
        <v>2347</v>
      </c>
      <c r="I16591" s="207" t="s">
        <v>189</v>
      </c>
      <c r="J16591" s="207">
        <v>-9.41</v>
      </c>
      <c r="K16591" s="79" t="str">
        <f>IFERROR(IFERROR(VLOOKUP(I16591,'DE-PARA'!B:D,3,0),VLOOKUP(I16591,'DE-PARA'!C:D,2,0)),"NÃO ENCONTRADO")</f>
        <v>Outras Saídas</v>
      </c>
      <c r="L16591" s="56" t="str">
        <f>VLOOKUP(K16591,'Base -Receita-Despesa'!$B:$AS,1,FALSE)</f>
        <v>Outras Saídas</v>
      </c>
    </row>
    <row r="16592" spans="1:12" x14ac:dyDescent="0.3">
      <c r="A16592" s="286" t="str">
        <f t="shared" si="518"/>
        <v>2020</v>
      </c>
      <c r="B16592" s="205" t="s">
        <v>679</v>
      </c>
      <c r="C16592" s="205" t="s">
        <v>680</v>
      </c>
      <c r="D16592" s="72" t="str">
        <f t="shared" si="519"/>
        <v>mar/2020</v>
      </c>
      <c r="E16592" s="206">
        <v>43909</v>
      </c>
      <c r="F16592" s="205">
        <v>11853</v>
      </c>
      <c r="G16592" s="205" t="s">
        <v>284</v>
      </c>
      <c r="H16592" s="207" t="s">
        <v>2347</v>
      </c>
      <c r="I16592" s="207" t="s">
        <v>239</v>
      </c>
      <c r="J16592" s="207">
        <v>-347.82</v>
      </c>
      <c r="K16592" s="79" t="str">
        <f>IFERROR(IFERROR(VLOOKUP(I16592,'DE-PARA'!B:D,3,0),VLOOKUP(I16592,'DE-PARA'!C:D,2,0)),"NÃO ENCONTRADO")</f>
        <v>Materiais</v>
      </c>
      <c r="L16592" s="56" t="str">
        <f>VLOOKUP(K16592,'Base -Receita-Despesa'!$B:$AS,1,FALSE)</f>
        <v>Materiais</v>
      </c>
    </row>
    <row r="16593" spans="1:12" x14ac:dyDescent="0.3">
      <c r="A16593" s="286" t="str">
        <f t="shared" si="518"/>
        <v>2020</v>
      </c>
      <c r="B16593" s="205" t="s">
        <v>679</v>
      </c>
      <c r="C16593" s="205" t="s">
        <v>680</v>
      </c>
      <c r="D16593" s="72" t="str">
        <f t="shared" si="519"/>
        <v>mar/2020</v>
      </c>
      <c r="E16593" s="206">
        <v>43909</v>
      </c>
      <c r="F16593" s="205">
        <v>11853</v>
      </c>
      <c r="G16593" s="205" t="s">
        <v>284</v>
      </c>
      <c r="H16593" s="207" t="s">
        <v>2347</v>
      </c>
      <c r="I16593" s="207" t="s">
        <v>189</v>
      </c>
      <c r="J16593" s="207">
        <v>-22.2</v>
      </c>
      <c r="K16593" s="79" t="str">
        <f>IFERROR(IFERROR(VLOOKUP(I16593,'DE-PARA'!B:D,3,0),VLOOKUP(I16593,'DE-PARA'!C:D,2,0)),"NÃO ENCONTRADO")</f>
        <v>Outras Saídas</v>
      </c>
      <c r="L16593" s="56" t="str">
        <f>VLOOKUP(K16593,'Base -Receita-Despesa'!$B:$AS,1,FALSE)</f>
        <v>Outras Saídas</v>
      </c>
    </row>
    <row r="16594" spans="1:12" x14ac:dyDescent="0.3">
      <c r="A16594" s="286" t="str">
        <f t="shared" si="518"/>
        <v>2020</v>
      </c>
      <c r="B16594" s="205" t="s">
        <v>679</v>
      </c>
      <c r="C16594" s="205" t="s">
        <v>680</v>
      </c>
      <c r="D16594" s="72" t="str">
        <f t="shared" si="519"/>
        <v>mar/2020</v>
      </c>
      <c r="E16594" s="206">
        <v>43909</v>
      </c>
      <c r="F16594" s="205">
        <v>267</v>
      </c>
      <c r="G16594" s="205" t="s">
        <v>284</v>
      </c>
      <c r="H16594" s="207" t="s">
        <v>2640</v>
      </c>
      <c r="I16594" s="207" t="s">
        <v>232</v>
      </c>
      <c r="J16594" s="208">
        <v>-16386.09</v>
      </c>
      <c r="K16594" s="79" t="str">
        <f>IFERROR(IFERROR(VLOOKUP(I16594,'DE-PARA'!B:D,3,0),VLOOKUP(I16594,'DE-PARA'!C:D,2,0)),"NÃO ENCONTRADO")</f>
        <v>Pessoal</v>
      </c>
      <c r="L16594" s="56" t="str">
        <f>VLOOKUP(K16594,'Base -Receita-Despesa'!$B:$AS,1,FALSE)</f>
        <v>Pessoal</v>
      </c>
    </row>
    <row r="16595" spans="1:12" x14ac:dyDescent="0.3">
      <c r="A16595" s="286" t="str">
        <f t="shared" si="518"/>
        <v>2020</v>
      </c>
      <c r="B16595" s="205" t="s">
        <v>679</v>
      </c>
      <c r="C16595" s="205" t="s">
        <v>680</v>
      </c>
      <c r="D16595" s="72" t="str">
        <f t="shared" si="519"/>
        <v>mar/2020</v>
      </c>
      <c r="E16595" s="206">
        <v>43909</v>
      </c>
      <c r="F16595" s="205">
        <v>349</v>
      </c>
      <c r="G16595" s="205" t="s">
        <v>284</v>
      </c>
      <c r="H16595" s="207" t="s">
        <v>999</v>
      </c>
      <c r="I16595" s="207" t="s">
        <v>232</v>
      </c>
      <c r="J16595" s="208">
        <v>-11994.75</v>
      </c>
      <c r="K16595" s="79" t="str">
        <f>IFERROR(IFERROR(VLOOKUP(I16595,'DE-PARA'!B:D,3,0),VLOOKUP(I16595,'DE-PARA'!C:D,2,0)),"NÃO ENCONTRADO")</f>
        <v>Pessoal</v>
      </c>
      <c r="L16595" s="56" t="str">
        <f>VLOOKUP(K16595,'Base -Receita-Despesa'!$B:$AS,1,FALSE)</f>
        <v>Pessoal</v>
      </c>
    </row>
    <row r="16596" spans="1:12" x14ac:dyDescent="0.3">
      <c r="A16596" s="286" t="str">
        <f t="shared" si="518"/>
        <v>2020</v>
      </c>
      <c r="B16596" s="205" t="s">
        <v>679</v>
      </c>
      <c r="C16596" s="205" t="s">
        <v>680</v>
      </c>
      <c r="D16596" s="72" t="str">
        <f t="shared" si="519"/>
        <v>mar/2020</v>
      </c>
      <c r="E16596" s="206">
        <v>43909</v>
      </c>
      <c r="F16596" s="205">
        <v>213</v>
      </c>
      <c r="G16596" s="205" t="s">
        <v>284</v>
      </c>
      <c r="H16596" s="207" t="s">
        <v>1342</v>
      </c>
      <c r="I16596" s="207" t="s">
        <v>232</v>
      </c>
      <c r="J16596" s="208">
        <v>-127944</v>
      </c>
      <c r="K16596" s="79" t="str">
        <f>IFERROR(IFERROR(VLOOKUP(I16596,'DE-PARA'!B:D,3,0),VLOOKUP(I16596,'DE-PARA'!C:D,2,0)),"NÃO ENCONTRADO")</f>
        <v>Pessoal</v>
      </c>
      <c r="L16596" s="56" t="str">
        <f>VLOOKUP(K16596,'Base -Receita-Despesa'!$B:$AS,1,FALSE)</f>
        <v>Pessoal</v>
      </c>
    </row>
    <row r="16597" spans="1:12" x14ac:dyDescent="0.3">
      <c r="A16597" s="286" t="str">
        <f t="shared" si="518"/>
        <v>2020</v>
      </c>
      <c r="B16597" s="205" t="s">
        <v>679</v>
      </c>
      <c r="C16597" s="205" t="s">
        <v>680</v>
      </c>
      <c r="D16597" s="72" t="str">
        <f t="shared" si="519"/>
        <v>mar/2020</v>
      </c>
      <c r="E16597" s="206">
        <v>43909</v>
      </c>
      <c r="F16597" s="205">
        <v>214</v>
      </c>
      <c r="G16597" s="205" t="s">
        <v>284</v>
      </c>
      <c r="H16597" s="207" t="s">
        <v>1342</v>
      </c>
      <c r="I16597" s="207" t="s">
        <v>232</v>
      </c>
      <c r="J16597" s="208">
        <v>-202578</v>
      </c>
      <c r="K16597" s="79" t="str">
        <f>IFERROR(IFERROR(VLOOKUP(I16597,'DE-PARA'!B:D,3,0),VLOOKUP(I16597,'DE-PARA'!C:D,2,0)),"NÃO ENCONTRADO")</f>
        <v>Pessoal</v>
      </c>
      <c r="L16597" s="56" t="str">
        <f>VLOOKUP(K16597,'Base -Receita-Despesa'!$B:$AS,1,FALSE)</f>
        <v>Pessoal</v>
      </c>
    </row>
    <row r="16598" spans="1:12" x14ac:dyDescent="0.3">
      <c r="A16598" s="286" t="str">
        <f t="shared" si="518"/>
        <v>2020</v>
      </c>
      <c r="B16598" s="205" t="s">
        <v>679</v>
      </c>
      <c r="C16598" s="205" t="s">
        <v>680</v>
      </c>
      <c r="D16598" s="72" t="str">
        <f t="shared" si="519"/>
        <v>mar/2020</v>
      </c>
      <c r="E16598" s="206">
        <v>43909</v>
      </c>
      <c r="F16598" s="205">
        <v>104</v>
      </c>
      <c r="G16598" s="205" t="s">
        <v>284</v>
      </c>
      <c r="H16598" s="207" t="s">
        <v>2674</v>
      </c>
      <c r="I16598" s="207" t="s">
        <v>232</v>
      </c>
      <c r="J16598" s="208">
        <v>-60081.67</v>
      </c>
      <c r="K16598" s="79" t="str">
        <f>IFERROR(IFERROR(VLOOKUP(I16598,'DE-PARA'!B:D,3,0),VLOOKUP(I16598,'DE-PARA'!C:D,2,0)),"NÃO ENCONTRADO")</f>
        <v>Pessoal</v>
      </c>
      <c r="L16598" s="56" t="str">
        <f>VLOOKUP(K16598,'Base -Receita-Despesa'!$B:$AS,1,FALSE)</f>
        <v>Pessoal</v>
      </c>
    </row>
    <row r="16599" spans="1:12" x14ac:dyDescent="0.3">
      <c r="A16599" s="286" t="str">
        <f t="shared" si="518"/>
        <v>2020</v>
      </c>
      <c r="B16599" s="205" t="s">
        <v>679</v>
      </c>
      <c r="C16599" s="205" t="s">
        <v>680</v>
      </c>
      <c r="D16599" s="72" t="str">
        <f t="shared" si="519"/>
        <v>mar/2020</v>
      </c>
      <c r="E16599" s="206">
        <v>43909</v>
      </c>
      <c r="F16599" s="205">
        <v>55137</v>
      </c>
      <c r="G16599" s="205" t="s">
        <v>284</v>
      </c>
      <c r="H16599" s="207" t="s">
        <v>2768</v>
      </c>
      <c r="I16599" s="207" t="s">
        <v>238</v>
      </c>
      <c r="J16599" s="208">
        <v>-1142.0999999999999</v>
      </c>
      <c r="K16599" s="79" t="str">
        <f>IFERROR(IFERROR(VLOOKUP(I16599,'DE-PARA'!B:D,3,0),VLOOKUP(I16599,'DE-PARA'!C:D,2,0)),"NÃO ENCONTRADO")</f>
        <v>Materiais</v>
      </c>
      <c r="L16599" s="56" t="str">
        <f>VLOOKUP(K16599,'Base -Receita-Despesa'!$B:$AS,1,FALSE)</f>
        <v>Materiais</v>
      </c>
    </row>
    <row r="16600" spans="1:12" x14ac:dyDescent="0.3">
      <c r="A16600" s="286" t="str">
        <f t="shared" si="518"/>
        <v>2020</v>
      </c>
      <c r="B16600" s="205" t="s">
        <v>679</v>
      </c>
      <c r="C16600" s="205" t="s">
        <v>680</v>
      </c>
      <c r="D16600" s="72" t="str">
        <f t="shared" si="519"/>
        <v>mar/2020</v>
      </c>
      <c r="E16600" s="206">
        <v>43909</v>
      </c>
      <c r="F16600" s="205">
        <v>55076</v>
      </c>
      <c r="G16600" s="205" t="s">
        <v>284</v>
      </c>
      <c r="H16600" s="207" t="s">
        <v>2768</v>
      </c>
      <c r="I16600" s="207" t="s">
        <v>238</v>
      </c>
      <c r="J16600" s="207">
        <v>-198</v>
      </c>
      <c r="K16600" s="79" t="str">
        <f>IFERROR(IFERROR(VLOOKUP(I16600,'DE-PARA'!B:D,3,0),VLOOKUP(I16600,'DE-PARA'!C:D,2,0)),"NÃO ENCONTRADO")</f>
        <v>Materiais</v>
      </c>
      <c r="L16600" s="56" t="str">
        <f>VLOOKUP(K16600,'Base -Receita-Despesa'!$B:$AS,1,FALSE)</f>
        <v>Materiais</v>
      </c>
    </row>
    <row r="16601" spans="1:12" x14ac:dyDescent="0.3">
      <c r="A16601" s="286" t="str">
        <f t="shared" si="518"/>
        <v>2020</v>
      </c>
      <c r="B16601" s="205" t="s">
        <v>679</v>
      </c>
      <c r="C16601" s="205" t="s">
        <v>680</v>
      </c>
      <c r="D16601" s="72" t="str">
        <f t="shared" si="519"/>
        <v>mar/2020</v>
      </c>
      <c r="E16601" s="206">
        <v>43909</v>
      </c>
      <c r="F16601" s="205">
        <v>55034</v>
      </c>
      <c r="G16601" s="205" t="s">
        <v>284</v>
      </c>
      <c r="H16601" s="207" t="s">
        <v>2768</v>
      </c>
      <c r="I16601" s="207" t="s">
        <v>238</v>
      </c>
      <c r="J16601" s="208">
        <v>-2418</v>
      </c>
      <c r="K16601" s="79" t="str">
        <f>IFERROR(IFERROR(VLOOKUP(I16601,'DE-PARA'!B:D,3,0),VLOOKUP(I16601,'DE-PARA'!C:D,2,0)),"NÃO ENCONTRADO")</f>
        <v>Materiais</v>
      </c>
      <c r="L16601" s="56" t="str">
        <f>VLOOKUP(K16601,'Base -Receita-Despesa'!$B:$AS,1,FALSE)</f>
        <v>Materiais</v>
      </c>
    </row>
    <row r="16602" spans="1:12" x14ac:dyDescent="0.3">
      <c r="A16602" s="286" t="str">
        <f t="shared" si="518"/>
        <v>2020</v>
      </c>
      <c r="B16602" s="205" t="s">
        <v>679</v>
      </c>
      <c r="C16602" s="205" t="s">
        <v>680</v>
      </c>
      <c r="D16602" s="72" t="str">
        <f t="shared" si="519"/>
        <v>mar/2020</v>
      </c>
      <c r="E16602" s="206">
        <v>43909</v>
      </c>
      <c r="F16602" s="205">
        <v>55488</v>
      </c>
      <c r="G16602" s="205" t="s">
        <v>284</v>
      </c>
      <c r="H16602" s="207" t="s">
        <v>2768</v>
      </c>
      <c r="I16602" s="207" t="s">
        <v>237</v>
      </c>
      <c r="J16602" s="207">
        <v>-481.2</v>
      </c>
      <c r="K16602" s="79" t="str">
        <f>IFERROR(IFERROR(VLOOKUP(I16602,'DE-PARA'!B:D,3,0),VLOOKUP(I16602,'DE-PARA'!C:D,2,0)),"NÃO ENCONTRADO")</f>
        <v>Materiais</v>
      </c>
      <c r="L16602" s="56" t="str">
        <f>VLOOKUP(K16602,'Base -Receita-Despesa'!$B:$AS,1,FALSE)</f>
        <v>Materiais</v>
      </c>
    </row>
    <row r="16603" spans="1:12" x14ac:dyDescent="0.3">
      <c r="A16603" s="286" t="str">
        <f t="shared" si="518"/>
        <v>2020</v>
      </c>
      <c r="B16603" s="205" t="s">
        <v>679</v>
      </c>
      <c r="C16603" s="205" t="s">
        <v>680</v>
      </c>
      <c r="D16603" s="72" t="str">
        <f t="shared" si="519"/>
        <v>mar/2020</v>
      </c>
      <c r="E16603" s="206">
        <v>43909</v>
      </c>
      <c r="F16603" s="205">
        <v>55557</v>
      </c>
      <c r="G16603" s="205" t="s">
        <v>284</v>
      </c>
      <c r="H16603" s="207" t="s">
        <v>2768</v>
      </c>
      <c r="I16603" s="207" t="s">
        <v>238</v>
      </c>
      <c r="J16603" s="207">
        <v>-934.5</v>
      </c>
      <c r="K16603" s="79" t="str">
        <f>IFERROR(IFERROR(VLOOKUP(I16603,'DE-PARA'!B:D,3,0),VLOOKUP(I16603,'DE-PARA'!C:D,2,0)),"NÃO ENCONTRADO")</f>
        <v>Materiais</v>
      </c>
      <c r="L16603" s="56" t="str">
        <f>VLOOKUP(K16603,'Base -Receita-Despesa'!$B:$AS,1,FALSE)</f>
        <v>Materiais</v>
      </c>
    </row>
    <row r="16604" spans="1:12" x14ac:dyDescent="0.3">
      <c r="A16604" s="286" t="str">
        <f t="shared" si="518"/>
        <v>2020</v>
      </c>
      <c r="B16604" s="205" t="s">
        <v>679</v>
      </c>
      <c r="C16604" s="205" t="s">
        <v>680</v>
      </c>
      <c r="D16604" s="72" t="str">
        <f t="shared" si="519"/>
        <v>mar/2020</v>
      </c>
      <c r="E16604" s="206">
        <v>43909</v>
      </c>
      <c r="F16604" s="205">
        <v>56248</v>
      </c>
      <c r="G16604" s="205" t="s">
        <v>284</v>
      </c>
      <c r="H16604" s="207" t="s">
        <v>2768</v>
      </c>
      <c r="I16604" s="207" t="s">
        <v>237</v>
      </c>
      <c r="J16604" s="207">
        <v>-345</v>
      </c>
      <c r="K16604" s="79" t="str">
        <f>IFERROR(IFERROR(VLOOKUP(I16604,'DE-PARA'!B:D,3,0),VLOOKUP(I16604,'DE-PARA'!C:D,2,0)),"NÃO ENCONTRADO")</f>
        <v>Materiais</v>
      </c>
      <c r="L16604" s="56" t="str">
        <f>VLOOKUP(K16604,'Base -Receita-Despesa'!$B:$AS,1,FALSE)</f>
        <v>Materiais</v>
      </c>
    </row>
    <row r="16605" spans="1:12" x14ac:dyDescent="0.3">
      <c r="A16605" s="286" t="str">
        <f t="shared" si="518"/>
        <v>2020</v>
      </c>
      <c r="B16605" s="205" t="s">
        <v>679</v>
      </c>
      <c r="C16605" s="205" t="s">
        <v>680</v>
      </c>
      <c r="D16605" s="72" t="str">
        <f t="shared" si="519"/>
        <v>mar/2020</v>
      </c>
      <c r="E16605" s="206">
        <v>43909</v>
      </c>
      <c r="F16605" s="205">
        <v>56378</v>
      </c>
      <c r="G16605" s="205" t="s">
        <v>284</v>
      </c>
      <c r="H16605" s="207" t="s">
        <v>2768</v>
      </c>
      <c r="I16605" s="207" t="s">
        <v>238</v>
      </c>
      <c r="J16605" s="207">
        <v>-57</v>
      </c>
      <c r="K16605" s="79" t="str">
        <f>IFERROR(IFERROR(VLOOKUP(I16605,'DE-PARA'!B:D,3,0),VLOOKUP(I16605,'DE-PARA'!C:D,2,0)),"NÃO ENCONTRADO")</f>
        <v>Materiais</v>
      </c>
      <c r="L16605" s="56" t="str">
        <f>VLOOKUP(K16605,'Base -Receita-Despesa'!$B:$AS,1,FALSE)</f>
        <v>Materiais</v>
      </c>
    </row>
    <row r="16606" spans="1:12" x14ac:dyDescent="0.3">
      <c r="A16606" s="286" t="str">
        <f t="shared" si="518"/>
        <v>2020</v>
      </c>
      <c r="B16606" s="205" t="s">
        <v>679</v>
      </c>
      <c r="C16606" s="205" t="s">
        <v>680</v>
      </c>
      <c r="D16606" s="72" t="str">
        <f t="shared" si="519"/>
        <v>mar/2020</v>
      </c>
      <c r="E16606" s="206">
        <v>43909</v>
      </c>
      <c r="F16606" s="205">
        <v>56810</v>
      </c>
      <c r="G16606" s="205" t="s">
        <v>284</v>
      </c>
      <c r="H16606" s="207" t="s">
        <v>2768</v>
      </c>
      <c r="I16606" s="207" t="s">
        <v>237</v>
      </c>
      <c r="J16606" s="207">
        <v>-49.8</v>
      </c>
      <c r="K16606" s="79" t="str">
        <f>IFERROR(IFERROR(VLOOKUP(I16606,'DE-PARA'!B:D,3,0),VLOOKUP(I16606,'DE-PARA'!C:D,2,0)),"NÃO ENCONTRADO")</f>
        <v>Materiais</v>
      </c>
      <c r="L16606" s="56" t="str">
        <f>VLOOKUP(K16606,'Base -Receita-Despesa'!$B:$AS,1,FALSE)</f>
        <v>Materiais</v>
      </c>
    </row>
    <row r="16607" spans="1:12" x14ac:dyDescent="0.3">
      <c r="A16607" s="286" t="str">
        <f t="shared" si="518"/>
        <v>2020</v>
      </c>
      <c r="B16607" s="205" t="s">
        <v>679</v>
      </c>
      <c r="C16607" s="205" t="s">
        <v>680</v>
      </c>
      <c r="D16607" s="72" t="str">
        <f t="shared" si="519"/>
        <v>mar/2020</v>
      </c>
      <c r="E16607" s="206">
        <v>43909</v>
      </c>
      <c r="F16607" s="205">
        <v>56811</v>
      </c>
      <c r="G16607" s="205" t="s">
        <v>284</v>
      </c>
      <c r="H16607" s="207" t="s">
        <v>2768</v>
      </c>
      <c r="I16607" s="207" t="s">
        <v>237</v>
      </c>
      <c r="J16607" s="207">
        <v>-104.4</v>
      </c>
      <c r="K16607" s="79" t="str">
        <f>IFERROR(IFERROR(VLOOKUP(I16607,'DE-PARA'!B:D,3,0),VLOOKUP(I16607,'DE-PARA'!C:D,2,0)),"NÃO ENCONTRADO")</f>
        <v>Materiais</v>
      </c>
      <c r="L16607" s="56" t="str">
        <f>VLOOKUP(K16607,'Base -Receita-Despesa'!$B:$AS,1,FALSE)</f>
        <v>Materiais</v>
      </c>
    </row>
    <row r="16608" spans="1:12" x14ac:dyDescent="0.3">
      <c r="A16608" s="286" t="str">
        <f t="shared" si="518"/>
        <v>2020</v>
      </c>
      <c r="B16608" s="205" t="s">
        <v>679</v>
      </c>
      <c r="C16608" s="205" t="s">
        <v>680</v>
      </c>
      <c r="D16608" s="72" t="str">
        <f t="shared" si="519"/>
        <v>mar/2020</v>
      </c>
      <c r="E16608" s="206">
        <v>43909</v>
      </c>
      <c r="F16608" s="205">
        <v>56809</v>
      </c>
      <c r="G16608" s="205" t="s">
        <v>284</v>
      </c>
      <c r="H16608" s="207" t="s">
        <v>2768</v>
      </c>
      <c r="I16608" s="207" t="s">
        <v>238</v>
      </c>
      <c r="J16608" s="207">
        <v>-164.8</v>
      </c>
      <c r="K16608" s="79" t="str">
        <f>IFERROR(IFERROR(VLOOKUP(I16608,'DE-PARA'!B:D,3,0),VLOOKUP(I16608,'DE-PARA'!C:D,2,0)),"NÃO ENCONTRADO")</f>
        <v>Materiais</v>
      </c>
      <c r="L16608" s="56" t="str">
        <f>VLOOKUP(K16608,'Base -Receita-Despesa'!$B:$AS,1,FALSE)</f>
        <v>Materiais</v>
      </c>
    </row>
    <row r="16609" spans="1:12" x14ac:dyDescent="0.3">
      <c r="A16609" s="286" t="str">
        <f t="shared" si="518"/>
        <v>2020</v>
      </c>
      <c r="B16609" s="205" t="s">
        <v>679</v>
      </c>
      <c r="C16609" s="205" t="s">
        <v>680</v>
      </c>
      <c r="D16609" s="72" t="str">
        <f t="shared" si="519"/>
        <v>mar/2020</v>
      </c>
      <c r="E16609" s="206">
        <v>43909</v>
      </c>
      <c r="F16609" s="205">
        <v>57398</v>
      </c>
      <c r="G16609" s="205" t="s">
        <v>284</v>
      </c>
      <c r="H16609" s="207" t="s">
        <v>2768</v>
      </c>
      <c r="I16609" s="207" t="s">
        <v>237</v>
      </c>
      <c r="J16609" s="207">
        <v>-33.6</v>
      </c>
      <c r="K16609" s="79" t="str">
        <f>IFERROR(IFERROR(VLOOKUP(I16609,'DE-PARA'!B:D,3,0),VLOOKUP(I16609,'DE-PARA'!C:D,2,0)),"NÃO ENCONTRADO")</f>
        <v>Materiais</v>
      </c>
      <c r="L16609" s="56" t="str">
        <f>VLOOKUP(K16609,'Base -Receita-Despesa'!$B:$AS,1,FALSE)</f>
        <v>Materiais</v>
      </c>
    </row>
    <row r="16610" spans="1:12" x14ac:dyDescent="0.3">
      <c r="A16610" s="286" t="str">
        <f t="shared" si="518"/>
        <v>2020</v>
      </c>
      <c r="B16610" s="205" t="s">
        <v>679</v>
      </c>
      <c r="C16610" s="205" t="s">
        <v>680</v>
      </c>
      <c r="D16610" s="72" t="str">
        <f t="shared" si="519"/>
        <v>mar/2020</v>
      </c>
      <c r="E16610" s="206">
        <v>43909</v>
      </c>
      <c r="F16610" s="205">
        <v>62224</v>
      </c>
      <c r="G16610" s="205" t="s">
        <v>284</v>
      </c>
      <c r="H16610" s="207" t="s">
        <v>2768</v>
      </c>
      <c r="I16610" s="207" t="s">
        <v>238</v>
      </c>
      <c r="J16610" s="207">
        <v>-464</v>
      </c>
      <c r="K16610" s="79" t="str">
        <f>IFERROR(IFERROR(VLOOKUP(I16610,'DE-PARA'!B:D,3,0),VLOOKUP(I16610,'DE-PARA'!C:D,2,0)),"NÃO ENCONTRADO")</f>
        <v>Materiais</v>
      </c>
      <c r="L16610" s="56" t="str">
        <f>VLOOKUP(K16610,'Base -Receita-Despesa'!$B:$AS,1,FALSE)</f>
        <v>Materiais</v>
      </c>
    </row>
    <row r="16611" spans="1:12" x14ac:dyDescent="0.3">
      <c r="A16611" s="286" t="str">
        <f t="shared" si="518"/>
        <v>2020</v>
      </c>
      <c r="B16611" s="205" t="s">
        <v>679</v>
      </c>
      <c r="C16611" s="205" t="s">
        <v>680</v>
      </c>
      <c r="D16611" s="72" t="str">
        <f t="shared" si="519"/>
        <v>mar/2020</v>
      </c>
      <c r="E16611" s="206">
        <v>43909</v>
      </c>
      <c r="F16611" s="205">
        <v>64318</v>
      </c>
      <c r="G16611" s="205" t="s">
        <v>284</v>
      </c>
      <c r="H16611" s="207" t="s">
        <v>2768</v>
      </c>
      <c r="I16611" s="207" t="s">
        <v>237</v>
      </c>
      <c r="J16611" s="207">
        <v>-23.1</v>
      </c>
      <c r="K16611" s="79" t="str">
        <f>IFERROR(IFERROR(VLOOKUP(I16611,'DE-PARA'!B:D,3,0),VLOOKUP(I16611,'DE-PARA'!C:D,2,0)),"NÃO ENCONTRADO")</f>
        <v>Materiais</v>
      </c>
      <c r="L16611" s="56" t="str">
        <f>VLOOKUP(K16611,'Base -Receita-Despesa'!$B:$AS,1,FALSE)</f>
        <v>Materiais</v>
      </c>
    </row>
    <row r="16612" spans="1:12" x14ac:dyDescent="0.3">
      <c r="A16612" s="286" t="str">
        <f t="shared" si="518"/>
        <v>2020</v>
      </c>
      <c r="B16612" s="205" t="s">
        <v>679</v>
      </c>
      <c r="C16612" s="205" t="s">
        <v>680</v>
      </c>
      <c r="D16612" s="72" t="str">
        <f t="shared" si="519"/>
        <v>mar/2020</v>
      </c>
      <c r="E16612" s="206">
        <v>43909</v>
      </c>
      <c r="F16612" s="205" t="s">
        <v>209</v>
      </c>
      <c r="G16612" s="205" t="s">
        <v>284</v>
      </c>
      <c r="H16612" s="207" t="s">
        <v>295</v>
      </c>
      <c r="I16612" s="207" t="s">
        <v>130</v>
      </c>
      <c r="J16612" s="207">
        <v>-9.5</v>
      </c>
      <c r="K16612" s="79" t="str">
        <f>IFERROR(IFERROR(VLOOKUP(I16612,'DE-PARA'!B:D,3,0),VLOOKUP(I16612,'DE-PARA'!C:D,2,0)),"NÃO ENCONTRADO")</f>
        <v>Outras Saídas</v>
      </c>
      <c r="L16612" s="56" t="str">
        <f>VLOOKUP(K16612,'Base -Receita-Despesa'!$B:$AS,1,FALSE)</f>
        <v>Outras Saídas</v>
      </c>
    </row>
    <row r="16613" spans="1:12" x14ac:dyDescent="0.3">
      <c r="A16613" s="286" t="str">
        <f t="shared" si="518"/>
        <v>2020</v>
      </c>
      <c r="B16613" s="205" t="s">
        <v>679</v>
      </c>
      <c r="C16613" s="205" t="s">
        <v>680</v>
      </c>
      <c r="D16613" s="72" t="str">
        <f t="shared" si="519"/>
        <v>mar/2020</v>
      </c>
      <c r="E16613" s="206">
        <v>43909</v>
      </c>
      <c r="F16613" s="205" t="s">
        <v>209</v>
      </c>
      <c r="G16613" s="205" t="s">
        <v>284</v>
      </c>
      <c r="H16613" s="207" t="s">
        <v>295</v>
      </c>
      <c r="I16613" s="207" t="s">
        <v>130</v>
      </c>
      <c r="J16613" s="207">
        <v>-9.5</v>
      </c>
      <c r="K16613" s="79" t="str">
        <f>IFERROR(IFERROR(VLOOKUP(I16613,'DE-PARA'!B:D,3,0),VLOOKUP(I16613,'DE-PARA'!C:D,2,0)),"NÃO ENCONTRADO")</f>
        <v>Outras Saídas</v>
      </c>
      <c r="L16613" s="56" t="str">
        <f>VLOOKUP(K16613,'Base -Receita-Despesa'!$B:$AS,1,FALSE)</f>
        <v>Outras Saídas</v>
      </c>
    </row>
    <row r="16614" spans="1:12" x14ac:dyDescent="0.3">
      <c r="A16614" s="286" t="str">
        <f t="shared" si="518"/>
        <v>2020</v>
      </c>
      <c r="B16614" s="205" t="s">
        <v>679</v>
      </c>
      <c r="C16614" s="205" t="s">
        <v>680</v>
      </c>
      <c r="D16614" s="72" t="str">
        <f t="shared" si="519"/>
        <v>mar/2020</v>
      </c>
      <c r="E16614" s="206">
        <v>43909</v>
      </c>
      <c r="F16614" s="205" t="s">
        <v>209</v>
      </c>
      <c r="G16614" s="205" t="s">
        <v>284</v>
      </c>
      <c r="H16614" s="207" t="s">
        <v>295</v>
      </c>
      <c r="I16614" s="207" t="s">
        <v>130</v>
      </c>
      <c r="J16614" s="207">
        <v>-9.5</v>
      </c>
      <c r="K16614" s="79" t="str">
        <f>IFERROR(IFERROR(VLOOKUP(I16614,'DE-PARA'!B:D,3,0),VLOOKUP(I16614,'DE-PARA'!C:D,2,0)),"NÃO ENCONTRADO")</f>
        <v>Outras Saídas</v>
      </c>
      <c r="L16614" s="56" t="str">
        <f>VLOOKUP(K16614,'Base -Receita-Despesa'!$B:$AS,1,FALSE)</f>
        <v>Outras Saídas</v>
      </c>
    </row>
    <row r="16615" spans="1:12" x14ac:dyDescent="0.3">
      <c r="A16615" s="286" t="str">
        <f t="shared" si="518"/>
        <v>2020</v>
      </c>
      <c r="B16615" s="205" t="s">
        <v>679</v>
      </c>
      <c r="C16615" s="205" t="s">
        <v>680</v>
      </c>
      <c r="D16615" s="72" t="str">
        <f t="shared" si="519"/>
        <v>mar/2020</v>
      </c>
      <c r="E16615" s="206">
        <v>43909</v>
      </c>
      <c r="F16615" s="205" t="s">
        <v>209</v>
      </c>
      <c r="G16615" s="205" t="s">
        <v>284</v>
      </c>
      <c r="H16615" s="207" t="s">
        <v>295</v>
      </c>
      <c r="I16615" s="207" t="s">
        <v>130</v>
      </c>
      <c r="J16615" s="207">
        <v>-9.5</v>
      </c>
      <c r="K16615" s="79" t="str">
        <f>IFERROR(IFERROR(VLOOKUP(I16615,'DE-PARA'!B:D,3,0),VLOOKUP(I16615,'DE-PARA'!C:D,2,0)),"NÃO ENCONTRADO")</f>
        <v>Outras Saídas</v>
      </c>
      <c r="L16615" s="56" t="str">
        <f>VLOOKUP(K16615,'Base -Receita-Despesa'!$B:$AS,1,FALSE)</f>
        <v>Outras Saídas</v>
      </c>
    </row>
    <row r="16616" spans="1:12" x14ac:dyDescent="0.3">
      <c r="A16616" s="286" t="str">
        <f t="shared" si="518"/>
        <v>2020</v>
      </c>
      <c r="B16616" s="205" t="s">
        <v>679</v>
      </c>
      <c r="C16616" s="205" t="s">
        <v>680</v>
      </c>
      <c r="D16616" s="72" t="str">
        <f t="shared" si="519"/>
        <v>mar/2020</v>
      </c>
      <c r="E16616" s="206">
        <v>43909</v>
      </c>
      <c r="F16616" s="205" t="s">
        <v>209</v>
      </c>
      <c r="G16616" s="205" t="s">
        <v>284</v>
      </c>
      <c r="H16616" s="207" t="s">
        <v>295</v>
      </c>
      <c r="I16616" s="207" t="s">
        <v>130</v>
      </c>
      <c r="J16616" s="207">
        <v>-9.5</v>
      </c>
      <c r="K16616" s="79" t="str">
        <f>IFERROR(IFERROR(VLOOKUP(I16616,'DE-PARA'!B:D,3,0),VLOOKUP(I16616,'DE-PARA'!C:D,2,0)),"NÃO ENCONTRADO")</f>
        <v>Outras Saídas</v>
      </c>
      <c r="L16616" s="56" t="str">
        <f>VLOOKUP(K16616,'Base -Receita-Despesa'!$B:$AS,1,FALSE)</f>
        <v>Outras Saídas</v>
      </c>
    </row>
    <row r="16617" spans="1:12" x14ac:dyDescent="0.3">
      <c r="A16617" s="286" t="str">
        <f t="shared" si="518"/>
        <v>2020</v>
      </c>
      <c r="B16617" s="205" t="s">
        <v>679</v>
      </c>
      <c r="C16617" s="205" t="s">
        <v>680</v>
      </c>
      <c r="D16617" s="72" t="str">
        <f t="shared" si="519"/>
        <v>mar/2020</v>
      </c>
      <c r="E16617" s="206">
        <v>43909</v>
      </c>
      <c r="F16617" s="205" t="s">
        <v>209</v>
      </c>
      <c r="G16617" s="205" t="s">
        <v>284</v>
      </c>
      <c r="H16617" s="207" t="s">
        <v>295</v>
      </c>
      <c r="I16617" s="207" t="s">
        <v>130</v>
      </c>
      <c r="J16617" s="207">
        <v>-9.5</v>
      </c>
      <c r="K16617" s="79" t="str">
        <f>IFERROR(IFERROR(VLOOKUP(I16617,'DE-PARA'!B:D,3,0),VLOOKUP(I16617,'DE-PARA'!C:D,2,0)),"NÃO ENCONTRADO")</f>
        <v>Outras Saídas</v>
      </c>
      <c r="L16617" s="56" t="str">
        <f>VLOOKUP(K16617,'Base -Receita-Despesa'!$B:$AS,1,FALSE)</f>
        <v>Outras Saídas</v>
      </c>
    </row>
    <row r="16618" spans="1:12" x14ac:dyDescent="0.3">
      <c r="A16618" s="286" t="str">
        <f t="shared" si="518"/>
        <v>2020</v>
      </c>
      <c r="B16618" s="205" t="s">
        <v>679</v>
      </c>
      <c r="C16618" s="205" t="s">
        <v>680</v>
      </c>
      <c r="D16618" s="72" t="str">
        <f t="shared" si="519"/>
        <v>mar/2020</v>
      </c>
      <c r="E16618" s="206">
        <v>43909</v>
      </c>
      <c r="F16618" s="205" t="s">
        <v>209</v>
      </c>
      <c r="G16618" s="205" t="s">
        <v>284</v>
      </c>
      <c r="H16618" s="207" t="s">
        <v>295</v>
      </c>
      <c r="I16618" s="207" t="s">
        <v>130</v>
      </c>
      <c r="J16618" s="207">
        <v>-9.5</v>
      </c>
      <c r="K16618" s="79" t="str">
        <f>IFERROR(IFERROR(VLOOKUP(I16618,'DE-PARA'!B:D,3,0),VLOOKUP(I16618,'DE-PARA'!C:D,2,0)),"NÃO ENCONTRADO")</f>
        <v>Outras Saídas</v>
      </c>
      <c r="L16618" s="56" t="str">
        <f>VLOOKUP(K16618,'Base -Receita-Despesa'!$B:$AS,1,FALSE)</f>
        <v>Outras Saídas</v>
      </c>
    </row>
    <row r="16619" spans="1:12" x14ac:dyDescent="0.3">
      <c r="A16619" s="286" t="str">
        <f t="shared" si="518"/>
        <v>2020</v>
      </c>
      <c r="B16619" s="205" t="s">
        <v>679</v>
      </c>
      <c r="C16619" s="205" t="s">
        <v>680</v>
      </c>
      <c r="D16619" s="72" t="str">
        <f t="shared" si="519"/>
        <v>mar/2020</v>
      </c>
      <c r="E16619" s="206">
        <v>43909</v>
      </c>
      <c r="F16619" s="205" t="s">
        <v>209</v>
      </c>
      <c r="G16619" s="205" t="s">
        <v>284</v>
      </c>
      <c r="H16619" s="207" t="s">
        <v>295</v>
      </c>
      <c r="I16619" s="207" t="s">
        <v>130</v>
      </c>
      <c r="J16619" s="207">
        <v>-9.5</v>
      </c>
      <c r="K16619" s="79" t="str">
        <f>IFERROR(IFERROR(VLOOKUP(I16619,'DE-PARA'!B:D,3,0),VLOOKUP(I16619,'DE-PARA'!C:D,2,0)),"NÃO ENCONTRADO")</f>
        <v>Outras Saídas</v>
      </c>
      <c r="L16619" s="56" t="str">
        <f>VLOOKUP(K16619,'Base -Receita-Despesa'!$B:$AS,1,FALSE)</f>
        <v>Outras Saídas</v>
      </c>
    </row>
    <row r="16620" spans="1:12" x14ac:dyDescent="0.3">
      <c r="A16620" s="286" t="str">
        <f t="shared" si="518"/>
        <v>2020</v>
      </c>
      <c r="B16620" s="205" t="s">
        <v>679</v>
      </c>
      <c r="C16620" s="205" t="s">
        <v>680</v>
      </c>
      <c r="D16620" s="72" t="str">
        <f t="shared" si="519"/>
        <v>mar/2020</v>
      </c>
      <c r="E16620" s="206">
        <v>43909</v>
      </c>
      <c r="F16620" s="205" t="s">
        <v>209</v>
      </c>
      <c r="G16620" s="205" t="s">
        <v>284</v>
      </c>
      <c r="H16620" s="207" t="s">
        <v>295</v>
      </c>
      <c r="I16620" s="207" t="s">
        <v>130</v>
      </c>
      <c r="J16620" s="207">
        <v>-9.5</v>
      </c>
      <c r="K16620" s="79" t="str">
        <f>IFERROR(IFERROR(VLOOKUP(I16620,'DE-PARA'!B:D,3,0),VLOOKUP(I16620,'DE-PARA'!C:D,2,0)),"NÃO ENCONTRADO")</f>
        <v>Outras Saídas</v>
      </c>
      <c r="L16620" s="56" t="str">
        <f>VLOOKUP(K16620,'Base -Receita-Despesa'!$B:$AS,1,FALSE)</f>
        <v>Outras Saídas</v>
      </c>
    </row>
    <row r="16621" spans="1:12" x14ac:dyDescent="0.3">
      <c r="A16621" s="286" t="str">
        <f t="shared" si="518"/>
        <v>2020</v>
      </c>
      <c r="B16621" s="205" t="s">
        <v>679</v>
      </c>
      <c r="C16621" s="205" t="s">
        <v>680</v>
      </c>
      <c r="D16621" s="72" t="str">
        <f t="shared" si="519"/>
        <v>mar/2020</v>
      </c>
      <c r="E16621" s="206">
        <v>43909</v>
      </c>
      <c r="F16621" s="205" t="s">
        <v>209</v>
      </c>
      <c r="G16621" s="205" t="s">
        <v>284</v>
      </c>
      <c r="H16621" s="207" t="s">
        <v>295</v>
      </c>
      <c r="I16621" s="207" t="s">
        <v>130</v>
      </c>
      <c r="J16621" s="207">
        <v>-9.5</v>
      </c>
      <c r="K16621" s="79" t="str">
        <f>IFERROR(IFERROR(VLOOKUP(I16621,'DE-PARA'!B:D,3,0),VLOOKUP(I16621,'DE-PARA'!C:D,2,0)),"NÃO ENCONTRADO")</f>
        <v>Outras Saídas</v>
      </c>
      <c r="L16621" s="56" t="str">
        <f>VLOOKUP(K16621,'Base -Receita-Despesa'!$B:$AS,1,FALSE)</f>
        <v>Outras Saídas</v>
      </c>
    </row>
    <row r="16622" spans="1:12" x14ac:dyDescent="0.3">
      <c r="A16622" s="286" t="str">
        <f t="shared" si="518"/>
        <v>2020</v>
      </c>
      <c r="B16622" s="205" t="s">
        <v>679</v>
      </c>
      <c r="C16622" s="205" t="s">
        <v>680</v>
      </c>
      <c r="D16622" s="72" t="str">
        <f t="shared" si="519"/>
        <v>mar/2020</v>
      </c>
      <c r="E16622" s="206">
        <v>43909</v>
      </c>
      <c r="F16622" s="205" t="s">
        <v>209</v>
      </c>
      <c r="G16622" s="205" t="s">
        <v>284</v>
      </c>
      <c r="H16622" s="207" t="s">
        <v>295</v>
      </c>
      <c r="I16622" s="207" t="s">
        <v>130</v>
      </c>
      <c r="J16622" s="207">
        <v>-9.5</v>
      </c>
      <c r="K16622" s="79" t="str">
        <f>IFERROR(IFERROR(VLOOKUP(I16622,'DE-PARA'!B:D,3,0),VLOOKUP(I16622,'DE-PARA'!C:D,2,0)),"NÃO ENCONTRADO")</f>
        <v>Outras Saídas</v>
      </c>
      <c r="L16622" s="56" t="str">
        <f>VLOOKUP(K16622,'Base -Receita-Despesa'!$B:$AS,1,FALSE)</f>
        <v>Outras Saídas</v>
      </c>
    </row>
    <row r="16623" spans="1:12" x14ac:dyDescent="0.3">
      <c r="A16623" s="286" t="str">
        <f t="shared" si="518"/>
        <v>2020</v>
      </c>
      <c r="B16623" s="205" t="s">
        <v>679</v>
      </c>
      <c r="C16623" s="205" t="s">
        <v>680</v>
      </c>
      <c r="D16623" s="72" t="str">
        <f t="shared" si="519"/>
        <v>mar/2020</v>
      </c>
      <c r="E16623" s="206">
        <v>43909</v>
      </c>
      <c r="F16623" s="205" t="s">
        <v>209</v>
      </c>
      <c r="G16623" s="205" t="s">
        <v>284</v>
      </c>
      <c r="H16623" s="207" t="s">
        <v>295</v>
      </c>
      <c r="I16623" s="207" t="s">
        <v>130</v>
      </c>
      <c r="J16623" s="207">
        <v>-9.5</v>
      </c>
      <c r="K16623" s="79" t="str">
        <f>IFERROR(IFERROR(VLOOKUP(I16623,'DE-PARA'!B:D,3,0),VLOOKUP(I16623,'DE-PARA'!C:D,2,0)),"NÃO ENCONTRADO")</f>
        <v>Outras Saídas</v>
      </c>
      <c r="L16623" s="56" t="str">
        <f>VLOOKUP(K16623,'Base -Receita-Despesa'!$B:$AS,1,FALSE)</f>
        <v>Outras Saídas</v>
      </c>
    </row>
    <row r="16624" spans="1:12" x14ac:dyDescent="0.3">
      <c r="A16624" s="286" t="str">
        <f t="shared" si="518"/>
        <v>2020</v>
      </c>
      <c r="B16624" s="205" t="s">
        <v>679</v>
      </c>
      <c r="C16624" s="205" t="s">
        <v>680</v>
      </c>
      <c r="D16624" s="72" t="str">
        <f t="shared" si="519"/>
        <v>mar/2020</v>
      </c>
      <c r="E16624" s="206">
        <v>43909</v>
      </c>
      <c r="F16624" s="205" t="s">
        <v>209</v>
      </c>
      <c r="G16624" s="205" t="s">
        <v>284</v>
      </c>
      <c r="H16624" s="207" t="s">
        <v>295</v>
      </c>
      <c r="I16624" s="207" t="s">
        <v>130</v>
      </c>
      <c r="J16624" s="207">
        <v>-9.5</v>
      </c>
      <c r="K16624" s="79" t="str">
        <f>IFERROR(IFERROR(VLOOKUP(I16624,'DE-PARA'!B:D,3,0),VLOOKUP(I16624,'DE-PARA'!C:D,2,0)),"NÃO ENCONTRADO")</f>
        <v>Outras Saídas</v>
      </c>
      <c r="L16624" s="56" t="str">
        <f>VLOOKUP(K16624,'Base -Receita-Despesa'!$B:$AS,1,FALSE)</f>
        <v>Outras Saídas</v>
      </c>
    </row>
    <row r="16625" spans="1:12" x14ac:dyDescent="0.3">
      <c r="A16625" s="286" t="str">
        <f t="shared" si="518"/>
        <v>2020</v>
      </c>
      <c r="B16625" s="205" t="s">
        <v>679</v>
      </c>
      <c r="C16625" s="205" t="s">
        <v>680</v>
      </c>
      <c r="D16625" s="72" t="str">
        <f t="shared" si="519"/>
        <v>mar/2020</v>
      </c>
      <c r="E16625" s="206">
        <v>43909</v>
      </c>
      <c r="F16625" s="205" t="s">
        <v>209</v>
      </c>
      <c r="G16625" s="205" t="s">
        <v>284</v>
      </c>
      <c r="H16625" s="207" t="s">
        <v>295</v>
      </c>
      <c r="I16625" s="207" t="s">
        <v>130</v>
      </c>
      <c r="J16625" s="207">
        <v>-9.5</v>
      </c>
      <c r="K16625" s="79" t="str">
        <f>IFERROR(IFERROR(VLOOKUP(I16625,'DE-PARA'!B:D,3,0),VLOOKUP(I16625,'DE-PARA'!C:D,2,0)),"NÃO ENCONTRADO")</f>
        <v>Outras Saídas</v>
      </c>
      <c r="L16625" s="56" t="str">
        <f>VLOOKUP(K16625,'Base -Receita-Despesa'!$B:$AS,1,FALSE)</f>
        <v>Outras Saídas</v>
      </c>
    </row>
    <row r="16626" spans="1:12" x14ac:dyDescent="0.3">
      <c r="A16626" s="286" t="str">
        <f t="shared" si="518"/>
        <v>2020</v>
      </c>
      <c r="B16626" s="205" t="s">
        <v>679</v>
      </c>
      <c r="C16626" s="205" t="s">
        <v>680</v>
      </c>
      <c r="D16626" s="72" t="str">
        <f t="shared" si="519"/>
        <v>mar/2020</v>
      </c>
      <c r="E16626" s="206">
        <v>43909</v>
      </c>
      <c r="F16626" s="205" t="s">
        <v>209</v>
      </c>
      <c r="G16626" s="205" t="s">
        <v>284</v>
      </c>
      <c r="H16626" s="207" t="s">
        <v>295</v>
      </c>
      <c r="I16626" s="207" t="s">
        <v>130</v>
      </c>
      <c r="J16626" s="207">
        <v>-9.5</v>
      </c>
      <c r="K16626" s="79" t="str">
        <f>IFERROR(IFERROR(VLOOKUP(I16626,'DE-PARA'!B:D,3,0),VLOOKUP(I16626,'DE-PARA'!C:D,2,0)),"NÃO ENCONTRADO")</f>
        <v>Outras Saídas</v>
      </c>
      <c r="L16626" s="56" t="str">
        <f>VLOOKUP(K16626,'Base -Receita-Despesa'!$B:$AS,1,FALSE)</f>
        <v>Outras Saídas</v>
      </c>
    </row>
    <row r="16627" spans="1:12" x14ac:dyDescent="0.3">
      <c r="A16627" s="286" t="str">
        <f t="shared" si="518"/>
        <v>2020</v>
      </c>
      <c r="B16627" s="205" t="s">
        <v>679</v>
      </c>
      <c r="C16627" s="205" t="s">
        <v>680</v>
      </c>
      <c r="D16627" s="72" t="str">
        <f t="shared" si="519"/>
        <v>mar/2020</v>
      </c>
      <c r="E16627" s="206">
        <v>43909</v>
      </c>
      <c r="F16627" s="205" t="s">
        <v>209</v>
      </c>
      <c r="G16627" s="205" t="s">
        <v>284</v>
      </c>
      <c r="H16627" s="207" t="s">
        <v>295</v>
      </c>
      <c r="I16627" s="207" t="s">
        <v>130</v>
      </c>
      <c r="J16627" s="207">
        <v>-9.5</v>
      </c>
      <c r="K16627" s="79" t="str">
        <f>IFERROR(IFERROR(VLOOKUP(I16627,'DE-PARA'!B:D,3,0),VLOOKUP(I16627,'DE-PARA'!C:D,2,0)),"NÃO ENCONTRADO")</f>
        <v>Outras Saídas</v>
      </c>
      <c r="L16627" s="56" t="str">
        <f>VLOOKUP(K16627,'Base -Receita-Despesa'!$B:$AS,1,FALSE)</f>
        <v>Outras Saídas</v>
      </c>
    </row>
    <row r="16628" spans="1:12" x14ac:dyDescent="0.3">
      <c r="A16628" s="286" t="str">
        <f t="shared" si="518"/>
        <v>2020</v>
      </c>
      <c r="B16628" s="205" t="s">
        <v>679</v>
      </c>
      <c r="C16628" s="205" t="s">
        <v>680</v>
      </c>
      <c r="D16628" s="72" t="str">
        <f t="shared" si="519"/>
        <v>mar/2020</v>
      </c>
      <c r="E16628" s="206">
        <v>43909</v>
      </c>
      <c r="F16628" s="205" t="s">
        <v>209</v>
      </c>
      <c r="G16628" s="205" t="s">
        <v>284</v>
      </c>
      <c r="H16628" s="207" t="s">
        <v>295</v>
      </c>
      <c r="I16628" s="207" t="s">
        <v>130</v>
      </c>
      <c r="J16628" s="207">
        <v>-9.5</v>
      </c>
      <c r="K16628" s="79" t="str">
        <f>IFERROR(IFERROR(VLOOKUP(I16628,'DE-PARA'!B:D,3,0),VLOOKUP(I16628,'DE-PARA'!C:D,2,0)),"NÃO ENCONTRADO")</f>
        <v>Outras Saídas</v>
      </c>
      <c r="L16628" s="56" t="str">
        <f>VLOOKUP(K16628,'Base -Receita-Despesa'!$B:$AS,1,FALSE)</f>
        <v>Outras Saídas</v>
      </c>
    </row>
    <row r="16629" spans="1:12" x14ac:dyDescent="0.3">
      <c r="A16629" s="286" t="str">
        <f t="shared" si="518"/>
        <v>2020</v>
      </c>
      <c r="B16629" s="205" t="s">
        <v>679</v>
      </c>
      <c r="C16629" s="205" t="s">
        <v>680</v>
      </c>
      <c r="D16629" s="72" t="str">
        <f t="shared" si="519"/>
        <v>mar/2020</v>
      </c>
      <c r="E16629" s="206">
        <v>43909</v>
      </c>
      <c r="F16629" s="205" t="s">
        <v>209</v>
      </c>
      <c r="G16629" s="205" t="s">
        <v>284</v>
      </c>
      <c r="H16629" s="207" t="s">
        <v>295</v>
      </c>
      <c r="I16629" s="207" t="s">
        <v>130</v>
      </c>
      <c r="J16629" s="207">
        <v>-9.5</v>
      </c>
      <c r="K16629" s="79" t="str">
        <f>IFERROR(IFERROR(VLOOKUP(I16629,'DE-PARA'!B:D,3,0),VLOOKUP(I16629,'DE-PARA'!C:D,2,0)),"NÃO ENCONTRADO")</f>
        <v>Outras Saídas</v>
      </c>
      <c r="L16629" s="56" t="str">
        <f>VLOOKUP(K16629,'Base -Receita-Despesa'!$B:$AS,1,FALSE)</f>
        <v>Outras Saídas</v>
      </c>
    </row>
    <row r="16630" spans="1:12" x14ac:dyDescent="0.3">
      <c r="A16630" s="286" t="str">
        <f t="shared" si="518"/>
        <v>2020</v>
      </c>
      <c r="B16630" s="205" t="s">
        <v>679</v>
      </c>
      <c r="C16630" s="205" t="s">
        <v>680</v>
      </c>
      <c r="D16630" s="72" t="str">
        <f t="shared" si="519"/>
        <v>mar/2020</v>
      </c>
      <c r="E16630" s="206">
        <v>43909</v>
      </c>
      <c r="F16630" s="205" t="s">
        <v>209</v>
      </c>
      <c r="G16630" s="205" t="s">
        <v>284</v>
      </c>
      <c r="H16630" s="207" t="s">
        <v>295</v>
      </c>
      <c r="I16630" s="207" t="s">
        <v>130</v>
      </c>
      <c r="J16630" s="207">
        <v>-9.5</v>
      </c>
      <c r="K16630" s="79" t="str">
        <f>IFERROR(IFERROR(VLOOKUP(I16630,'DE-PARA'!B:D,3,0),VLOOKUP(I16630,'DE-PARA'!C:D,2,0)),"NÃO ENCONTRADO")</f>
        <v>Outras Saídas</v>
      </c>
      <c r="L16630" s="56" t="str">
        <f>VLOOKUP(K16630,'Base -Receita-Despesa'!$B:$AS,1,FALSE)</f>
        <v>Outras Saídas</v>
      </c>
    </row>
    <row r="16631" spans="1:12" x14ac:dyDescent="0.3">
      <c r="A16631" s="286" t="str">
        <f t="shared" ref="A16631:A16694" si="520">IF(K16631="NÃO ENCONTRADO",0,RIGHT(D16631,4))</f>
        <v>2020</v>
      </c>
      <c r="B16631" s="205" t="s">
        <v>679</v>
      </c>
      <c r="C16631" s="205" t="s">
        <v>680</v>
      </c>
      <c r="D16631" s="72" t="str">
        <f t="shared" si="519"/>
        <v>mar/2020</v>
      </c>
      <c r="E16631" s="206">
        <v>43909</v>
      </c>
      <c r="F16631" s="205" t="s">
        <v>209</v>
      </c>
      <c r="G16631" s="205" t="s">
        <v>284</v>
      </c>
      <c r="H16631" s="207" t="s">
        <v>295</v>
      </c>
      <c r="I16631" s="207" t="s">
        <v>130</v>
      </c>
      <c r="J16631" s="207">
        <v>-9.5</v>
      </c>
      <c r="K16631" s="79" t="str">
        <f>IFERROR(IFERROR(VLOOKUP(I16631,'DE-PARA'!B:D,3,0),VLOOKUP(I16631,'DE-PARA'!C:D,2,0)),"NÃO ENCONTRADO")</f>
        <v>Outras Saídas</v>
      </c>
      <c r="L16631" s="56" t="str">
        <f>VLOOKUP(K16631,'Base -Receita-Despesa'!$B:$AS,1,FALSE)</f>
        <v>Outras Saídas</v>
      </c>
    </row>
    <row r="16632" spans="1:12" x14ac:dyDescent="0.3">
      <c r="A16632" s="286" t="str">
        <f t="shared" si="520"/>
        <v>2020</v>
      </c>
      <c r="B16632" s="205" t="s">
        <v>679</v>
      </c>
      <c r="C16632" s="205" t="s">
        <v>680</v>
      </c>
      <c r="D16632" s="72" t="str">
        <f t="shared" si="519"/>
        <v>mar/2020</v>
      </c>
      <c r="E16632" s="206">
        <v>43909</v>
      </c>
      <c r="F16632" s="205" t="s">
        <v>209</v>
      </c>
      <c r="G16632" s="205" t="s">
        <v>284</v>
      </c>
      <c r="H16632" s="207" t="s">
        <v>295</v>
      </c>
      <c r="I16632" s="207" t="s">
        <v>130</v>
      </c>
      <c r="J16632" s="207">
        <v>-9.5</v>
      </c>
      <c r="K16632" s="79" t="str">
        <f>IFERROR(IFERROR(VLOOKUP(I16632,'DE-PARA'!B:D,3,0),VLOOKUP(I16632,'DE-PARA'!C:D,2,0)),"NÃO ENCONTRADO")</f>
        <v>Outras Saídas</v>
      </c>
      <c r="L16632" s="56" t="str">
        <f>VLOOKUP(K16632,'Base -Receita-Despesa'!$B:$AS,1,FALSE)</f>
        <v>Outras Saídas</v>
      </c>
    </row>
    <row r="16633" spans="1:12" x14ac:dyDescent="0.3">
      <c r="A16633" s="286" t="str">
        <f t="shared" si="520"/>
        <v>2020</v>
      </c>
      <c r="B16633" s="205" t="s">
        <v>679</v>
      </c>
      <c r="C16633" s="205" t="s">
        <v>680</v>
      </c>
      <c r="D16633" s="72" t="str">
        <f t="shared" si="519"/>
        <v>mar/2020</v>
      </c>
      <c r="E16633" s="206">
        <v>43909</v>
      </c>
      <c r="F16633" s="205" t="s">
        <v>131</v>
      </c>
      <c r="G16633" s="205" t="s">
        <v>284</v>
      </c>
      <c r="H16633" s="207" t="s">
        <v>2769</v>
      </c>
      <c r="I16633" s="207" t="s">
        <v>132</v>
      </c>
      <c r="J16633" s="208">
        <v>-148997.03</v>
      </c>
      <c r="K16633" s="79" t="str">
        <f>IFERROR(IFERROR(VLOOKUP(I16633,'DE-PARA'!B:D,3,0),VLOOKUP(I16633,'DE-PARA'!C:D,2,0)),"NÃO ENCONTRADO")</f>
        <v>Pessoal</v>
      </c>
      <c r="L16633" s="56" t="str">
        <f>VLOOKUP(K16633,'Base -Receita-Despesa'!$B:$AS,1,FALSE)</f>
        <v>Pessoal</v>
      </c>
    </row>
    <row r="16634" spans="1:12" x14ac:dyDescent="0.3">
      <c r="A16634" s="286" t="str">
        <f t="shared" si="520"/>
        <v>2020</v>
      </c>
      <c r="B16634" s="205" t="s">
        <v>679</v>
      </c>
      <c r="C16634" s="205" t="s">
        <v>680</v>
      </c>
      <c r="D16634" s="72" t="str">
        <f t="shared" si="519"/>
        <v>mar/2020</v>
      </c>
      <c r="E16634" s="206">
        <v>43909</v>
      </c>
      <c r="F16634" s="205" t="s">
        <v>202</v>
      </c>
      <c r="G16634" s="205" t="s">
        <v>284</v>
      </c>
      <c r="H16634" s="207" t="s">
        <v>203</v>
      </c>
      <c r="I16634" s="207" t="s">
        <v>289</v>
      </c>
      <c r="J16634" s="208">
        <v>224714.65</v>
      </c>
      <c r="K16634" s="79" t="str">
        <f>IFERROR(IFERROR(VLOOKUP(I16634,'DE-PARA'!B:D,3,0),VLOOKUP(I16634,'DE-PARA'!C:D,2,0)),"NÃO ENCONTRADO")</f>
        <v>Entrada Conta Aplicação (+)</v>
      </c>
      <c r="L16634" s="56" t="str">
        <f>VLOOKUP(K16634,'Base -Receita-Despesa'!$B:$AS,1,FALSE)</f>
        <v>ENTRADA CONTA APLICAÇÃO (+)</v>
      </c>
    </row>
    <row r="16635" spans="1:12" x14ac:dyDescent="0.3">
      <c r="A16635" s="286" t="str">
        <f t="shared" si="520"/>
        <v>2020</v>
      </c>
      <c r="B16635" s="205" t="s">
        <v>681</v>
      </c>
      <c r="C16635" s="205" t="s">
        <v>680</v>
      </c>
      <c r="D16635" s="72" t="str">
        <f t="shared" si="519"/>
        <v>mar/2020</v>
      </c>
      <c r="E16635" s="206">
        <v>43910</v>
      </c>
      <c r="F16635" s="205" t="s">
        <v>1606</v>
      </c>
      <c r="G16635" s="205" t="s">
        <v>284</v>
      </c>
      <c r="H16635" s="207" t="s">
        <v>1876</v>
      </c>
      <c r="I16635" s="207" t="s">
        <v>201</v>
      </c>
      <c r="J16635" s="208">
        <v>-2600000</v>
      </c>
      <c r="K16635" s="79" t="str">
        <f>IFERROR(IFERROR(VLOOKUP(I16635,'DE-PARA'!B:D,3,0),VLOOKUP(I16635,'DE-PARA'!C:D,2,0)),"NÃO ENCONTRADO")</f>
        <v>Saídas Da C/A Por Regates (-)</v>
      </c>
      <c r="L16635" s="56" t="str">
        <f>VLOOKUP(K16635,'Base -Receita-Despesa'!$B:$AS,1,FALSE)</f>
        <v>SAÍDAS DA C/A POR REGATES (-)</v>
      </c>
    </row>
    <row r="16636" spans="1:12" x14ac:dyDescent="0.3">
      <c r="A16636" s="286" t="str">
        <f t="shared" si="520"/>
        <v>2020</v>
      </c>
      <c r="B16636" s="205" t="s">
        <v>681</v>
      </c>
      <c r="C16636" s="205" t="s">
        <v>680</v>
      </c>
      <c r="D16636" s="72" t="str">
        <f t="shared" si="519"/>
        <v>mar/2020</v>
      </c>
      <c r="E16636" s="206">
        <v>43910</v>
      </c>
      <c r="F16636" s="205" t="s">
        <v>140</v>
      </c>
      <c r="G16636" s="205" t="s">
        <v>284</v>
      </c>
      <c r="H16636" s="207" t="s">
        <v>140</v>
      </c>
      <c r="I16636" s="207" t="s">
        <v>224</v>
      </c>
      <c r="J16636" s="208">
        <v>1462905.8</v>
      </c>
      <c r="K16636" s="79" t="str">
        <f>IFERROR(IFERROR(VLOOKUP(I16636,'DE-PARA'!B:D,3,0),VLOOKUP(I16636,'DE-PARA'!C:D,2,0)),"NÃO ENCONTRADO")</f>
        <v>Repasses Contrato de Gestão</v>
      </c>
      <c r="L16636" s="56" t="str">
        <f>VLOOKUP(K16636,'Base -Receita-Despesa'!$B:$AS,1,FALSE)</f>
        <v>Repasses Contrato de Gestão</v>
      </c>
    </row>
    <row r="16637" spans="1:12" x14ac:dyDescent="0.3">
      <c r="A16637" s="286" t="str">
        <f t="shared" si="520"/>
        <v>2020</v>
      </c>
      <c r="B16637" s="205" t="s">
        <v>681</v>
      </c>
      <c r="C16637" s="205" t="s">
        <v>680</v>
      </c>
      <c r="D16637" s="72" t="str">
        <f t="shared" si="519"/>
        <v>mar/2020</v>
      </c>
      <c r="E16637" s="206">
        <v>43910</v>
      </c>
      <c r="F16637" s="205" t="s">
        <v>200</v>
      </c>
      <c r="G16637" s="205" t="s">
        <v>284</v>
      </c>
      <c r="H16637" s="207" t="s">
        <v>1875</v>
      </c>
      <c r="I16637" s="207" t="s">
        <v>123</v>
      </c>
      <c r="J16637" s="208">
        <v>-500000</v>
      </c>
      <c r="K16637" s="79" t="str">
        <f>IFERROR(IFERROR(VLOOKUP(I16637,'DE-PARA'!B:D,3,0),VLOOKUP(I16637,'DE-PARA'!C:D,2,0)),"NÃO ENCONTRADO")</f>
        <v>TEV – Transferências Entre Contas (Entradas)</v>
      </c>
      <c r="L16637" s="56" t="str">
        <f>VLOOKUP(K16637,'Base -Receita-Despesa'!$B:$AS,1,FALSE)</f>
        <v>TEV – Transferências Entre Contas (Entradas)</v>
      </c>
    </row>
    <row r="16638" spans="1:12" x14ac:dyDescent="0.3">
      <c r="A16638" s="286" t="str">
        <f t="shared" si="520"/>
        <v>2020</v>
      </c>
      <c r="B16638" s="205" t="s">
        <v>679</v>
      </c>
      <c r="C16638" s="205" t="s">
        <v>680</v>
      </c>
      <c r="D16638" s="72" t="str">
        <f t="shared" si="519"/>
        <v>mar/2020</v>
      </c>
      <c r="E16638" s="206">
        <v>43910</v>
      </c>
      <c r="F16638" s="205" t="s">
        <v>200</v>
      </c>
      <c r="G16638" s="205" t="s">
        <v>284</v>
      </c>
      <c r="H16638" s="207" t="s">
        <v>1875</v>
      </c>
      <c r="I16638" s="207" t="s">
        <v>123</v>
      </c>
      <c r="J16638" s="208">
        <v>500000</v>
      </c>
      <c r="K16638" s="79" t="str">
        <f>IFERROR(IFERROR(VLOOKUP(I16638,'DE-PARA'!B:D,3,0),VLOOKUP(I16638,'DE-PARA'!C:D,2,0)),"NÃO ENCONTRADO")</f>
        <v>TEV – Transferências Entre Contas (Entradas)</v>
      </c>
      <c r="L16638" s="56" t="str">
        <f>VLOOKUP(K16638,'Base -Receita-Despesa'!$B:$AS,1,FALSE)</f>
        <v>TEV – Transferências Entre Contas (Entradas)</v>
      </c>
    </row>
    <row r="16639" spans="1:12" x14ac:dyDescent="0.3">
      <c r="A16639" s="286" t="str">
        <f t="shared" si="520"/>
        <v>2020</v>
      </c>
      <c r="B16639" s="205" t="s">
        <v>679</v>
      </c>
      <c r="C16639" s="205" t="s">
        <v>680</v>
      </c>
      <c r="D16639" s="72" t="str">
        <f t="shared" si="519"/>
        <v>mar/2020</v>
      </c>
      <c r="E16639" s="206">
        <v>43910</v>
      </c>
      <c r="F16639" s="205">
        <v>8045837</v>
      </c>
      <c r="G16639" s="205" t="s">
        <v>284</v>
      </c>
      <c r="H16639" s="207" t="s">
        <v>216</v>
      </c>
      <c r="I16639" s="207" t="s">
        <v>135</v>
      </c>
      <c r="J16639" s="208">
        <v>-3125.84</v>
      </c>
      <c r="K16639" s="79" t="str">
        <f>IFERROR(IFERROR(VLOOKUP(I16639,'DE-PARA'!B:D,3,0),VLOOKUP(I16639,'DE-PARA'!C:D,2,0)),"NÃO ENCONTRADO")</f>
        <v>Concessionárias (água, luz e telefone)</v>
      </c>
      <c r="L16639" s="56" t="str">
        <f>VLOOKUP(K16639,'Base -Receita-Despesa'!$B:$AS,1,FALSE)</f>
        <v>Concessionárias (água, luz e telefone)</v>
      </c>
    </row>
    <row r="16640" spans="1:12" x14ac:dyDescent="0.3">
      <c r="A16640" s="286" t="str">
        <f t="shared" si="520"/>
        <v>2020</v>
      </c>
      <c r="B16640" s="205" t="s">
        <v>679</v>
      </c>
      <c r="C16640" s="205" t="s">
        <v>680</v>
      </c>
      <c r="D16640" s="72" t="str">
        <f t="shared" si="519"/>
        <v>mar/2020</v>
      </c>
      <c r="E16640" s="206">
        <v>43910</v>
      </c>
      <c r="F16640" s="205">
        <v>1.26025420080089E+16</v>
      </c>
      <c r="G16640" s="205" t="s">
        <v>284</v>
      </c>
      <c r="H16640" s="207" t="s">
        <v>394</v>
      </c>
      <c r="I16640" s="207" t="s">
        <v>188</v>
      </c>
      <c r="J16640" s="207">
        <v>-170.19</v>
      </c>
      <c r="K16640" s="79" t="str">
        <f>IFERROR(IFERROR(VLOOKUP(I16640,'DE-PARA'!B:D,3,0),VLOOKUP(I16640,'DE-PARA'!C:D,2,0)),"NÃO ENCONTRADO")</f>
        <v>Tributos, Taxas e Contribuições</v>
      </c>
      <c r="L16640" s="56" t="str">
        <f>VLOOKUP(K16640,'Base -Receita-Despesa'!$B:$AS,1,FALSE)</f>
        <v>Tributos, Taxas e Contribuições</v>
      </c>
    </row>
    <row r="16641" spans="1:12" x14ac:dyDescent="0.3">
      <c r="A16641" s="286" t="str">
        <f t="shared" si="520"/>
        <v>2020</v>
      </c>
      <c r="B16641" s="205" t="s">
        <v>679</v>
      </c>
      <c r="C16641" s="205" t="s">
        <v>680</v>
      </c>
      <c r="D16641" s="72" t="str">
        <f t="shared" si="519"/>
        <v>mar/2020</v>
      </c>
      <c r="E16641" s="206">
        <v>43910</v>
      </c>
      <c r="F16641" s="205" t="s">
        <v>2233</v>
      </c>
      <c r="G16641" s="205" t="s">
        <v>284</v>
      </c>
      <c r="H16641" s="207" t="s">
        <v>2770</v>
      </c>
      <c r="I16641" s="207" t="s">
        <v>153</v>
      </c>
      <c r="J16641" s="208">
        <v>-9116.43</v>
      </c>
      <c r="K16641" s="79" t="str">
        <f>IFERROR(IFERROR(VLOOKUP(I16641,'DE-PARA'!B:D,3,0),VLOOKUP(I16641,'DE-PARA'!C:D,2,0)),"NÃO ENCONTRADO")</f>
        <v>Encargos sobre Folha de Pagamento</v>
      </c>
      <c r="L16641" s="56" t="str">
        <f>VLOOKUP(K16641,'Base -Receita-Despesa'!$B:$AS,1,FALSE)</f>
        <v>Encargos sobre Folha de Pagamento</v>
      </c>
    </row>
    <row r="16642" spans="1:12" x14ac:dyDescent="0.3">
      <c r="A16642" s="286" t="str">
        <f t="shared" si="520"/>
        <v>2020</v>
      </c>
      <c r="B16642" s="205" t="s">
        <v>679</v>
      </c>
      <c r="C16642" s="205" t="s">
        <v>680</v>
      </c>
      <c r="D16642" s="72" t="str">
        <f t="shared" si="519"/>
        <v>mar/2020</v>
      </c>
      <c r="E16642" s="206">
        <v>43910</v>
      </c>
      <c r="F16642" s="205" t="s">
        <v>2320</v>
      </c>
      <c r="G16642" s="205" t="s">
        <v>284</v>
      </c>
      <c r="H16642" s="207" t="s">
        <v>2771</v>
      </c>
      <c r="I16642" s="207" t="s">
        <v>153</v>
      </c>
      <c r="J16642" s="208">
        <v>-33284.019999999997</v>
      </c>
      <c r="K16642" s="79" t="str">
        <f>IFERROR(IFERROR(VLOOKUP(I16642,'DE-PARA'!B:D,3,0),VLOOKUP(I16642,'DE-PARA'!C:D,2,0)),"NÃO ENCONTRADO")</f>
        <v>Encargos sobre Folha de Pagamento</v>
      </c>
      <c r="L16642" s="56" t="str">
        <f>VLOOKUP(K16642,'Base -Receita-Despesa'!$B:$AS,1,FALSE)</f>
        <v>Encargos sobre Folha de Pagamento</v>
      </c>
    </row>
    <row r="16643" spans="1:12" x14ac:dyDescent="0.3">
      <c r="A16643" s="286" t="str">
        <f t="shared" si="520"/>
        <v>2020</v>
      </c>
      <c r="B16643" s="205" t="s">
        <v>679</v>
      </c>
      <c r="C16643" s="205" t="s">
        <v>680</v>
      </c>
      <c r="D16643" s="72" t="str">
        <f t="shared" si="519"/>
        <v>mar/2020</v>
      </c>
      <c r="E16643" s="206">
        <v>43910</v>
      </c>
      <c r="F16643" s="205" t="s">
        <v>2772</v>
      </c>
      <c r="G16643" s="205" t="s">
        <v>284</v>
      </c>
      <c r="H16643" s="207" t="s">
        <v>2297</v>
      </c>
      <c r="I16643" s="207" t="s">
        <v>257</v>
      </c>
      <c r="J16643" s="208">
        <v>-2066.31</v>
      </c>
      <c r="K16643" s="79" t="str">
        <f>IFERROR(IFERROR(VLOOKUP(I16643,'DE-PARA'!B:D,3,0),VLOOKUP(I16643,'DE-PARA'!C:D,2,0)),"NÃO ENCONTRADO")</f>
        <v>Serviços</v>
      </c>
      <c r="L16643" s="56" t="str">
        <f>VLOOKUP(K16643,'Base -Receita-Despesa'!$B:$AS,1,FALSE)</f>
        <v>Serviços</v>
      </c>
    </row>
    <row r="16644" spans="1:12" x14ac:dyDescent="0.3">
      <c r="A16644" s="286" t="str">
        <f t="shared" si="520"/>
        <v>2020</v>
      </c>
      <c r="B16644" s="205" t="s">
        <v>679</v>
      </c>
      <c r="C16644" s="205" t="s">
        <v>680</v>
      </c>
      <c r="D16644" s="72" t="str">
        <f t="shared" ref="D16644:D16707" si="521">TEXT(E16644,"mmm/aaaa")</f>
        <v>mar/2020</v>
      </c>
      <c r="E16644" s="206">
        <v>43910</v>
      </c>
      <c r="F16644" s="205" t="s">
        <v>2773</v>
      </c>
      <c r="G16644" s="205" t="s">
        <v>284</v>
      </c>
      <c r="H16644" s="207" t="s">
        <v>2297</v>
      </c>
      <c r="I16644" s="207" t="s">
        <v>257</v>
      </c>
      <c r="J16644" s="207">
        <v>-802.7</v>
      </c>
      <c r="K16644" s="79" t="str">
        <f>IFERROR(IFERROR(VLOOKUP(I16644,'DE-PARA'!B:D,3,0),VLOOKUP(I16644,'DE-PARA'!C:D,2,0)),"NÃO ENCONTRADO")</f>
        <v>Serviços</v>
      </c>
      <c r="L16644" s="56" t="str">
        <f>VLOOKUP(K16644,'Base -Receita-Despesa'!$B:$AS,1,FALSE)</f>
        <v>Serviços</v>
      </c>
    </row>
    <row r="16645" spans="1:12" x14ac:dyDescent="0.3">
      <c r="A16645" s="286" t="str">
        <f t="shared" si="520"/>
        <v>2020</v>
      </c>
      <c r="B16645" s="205" t="s">
        <v>679</v>
      </c>
      <c r="C16645" s="205" t="s">
        <v>680</v>
      </c>
      <c r="D16645" s="72" t="str">
        <f t="shared" si="521"/>
        <v>mar/2020</v>
      </c>
      <c r="E16645" s="206">
        <v>43910</v>
      </c>
      <c r="F16645" s="205" t="s">
        <v>2774</v>
      </c>
      <c r="G16645" s="205" t="s">
        <v>284</v>
      </c>
      <c r="H16645" s="207" t="s">
        <v>1005</v>
      </c>
      <c r="I16645" s="207" t="s">
        <v>232</v>
      </c>
      <c r="J16645" s="208">
        <v>-10069.56</v>
      </c>
      <c r="K16645" s="79" t="str">
        <f>IFERROR(IFERROR(VLOOKUP(I16645,'DE-PARA'!B:D,3,0),VLOOKUP(I16645,'DE-PARA'!C:D,2,0)),"NÃO ENCONTRADO")</f>
        <v>Pessoal</v>
      </c>
      <c r="L16645" s="56" t="str">
        <f>VLOOKUP(K16645,'Base -Receita-Despesa'!$B:$AS,1,FALSE)</f>
        <v>Pessoal</v>
      </c>
    </row>
    <row r="16646" spans="1:12" x14ac:dyDescent="0.3">
      <c r="A16646" s="286" t="str">
        <f t="shared" si="520"/>
        <v>2020</v>
      </c>
      <c r="B16646" s="205" t="s">
        <v>679</v>
      </c>
      <c r="C16646" s="205" t="s">
        <v>680</v>
      </c>
      <c r="D16646" s="72" t="str">
        <f t="shared" si="521"/>
        <v>mar/2020</v>
      </c>
      <c r="E16646" s="206">
        <v>43910</v>
      </c>
      <c r="F16646" s="205" t="s">
        <v>2775</v>
      </c>
      <c r="G16646" s="205" t="s">
        <v>284</v>
      </c>
      <c r="H16646" s="207" t="s">
        <v>2330</v>
      </c>
      <c r="I16646" s="207" t="s">
        <v>150</v>
      </c>
      <c r="J16646" s="208">
        <v>-2269.1999999999998</v>
      </c>
      <c r="K16646" s="79" t="str">
        <f>IFERROR(IFERROR(VLOOKUP(I16646,'DE-PARA'!B:D,3,0),VLOOKUP(I16646,'DE-PARA'!C:D,2,0)),"NÃO ENCONTRADO")</f>
        <v>Serviços</v>
      </c>
      <c r="L16646" s="56" t="str">
        <f>VLOOKUP(K16646,'Base -Receita-Despesa'!$B:$AS,1,FALSE)</f>
        <v>Serviços</v>
      </c>
    </row>
    <row r="16647" spans="1:12" x14ac:dyDescent="0.3">
      <c r="A16647" s="286" t="str">
        <f t="shared" si="520"/>
        <v>2020</v>
      </c>
      <c r="B16647" s="205" t="s">
        <v>679</v>
      </c>
      <c r="C16647" s="205" t="s">
        <v>680</v>
      </c>
      <c r="D16647" s="72" t="str">
        <f t="shared" si="521"/>
        <v>mar/2020</v>
      </c>
      <c r="E16647" s="206">
        <v>43910</v>
      </c>
      <c r="F16647" s="205" t="s">
        <v>2776</v>
      </c>
      <c r="G16647" s="205" t="s">
        <v>284</v>
      </c>
      <c r="H16647" s="207" t="s">
        <v>2330</v>
      </c>
      <c r="I16647" s="207" t="s">
        <v>150</v>
      </c>
      <c r="J16647" s="208">
        <v>-1957.34</v>
      </c>
      <c r="K16647" s="79" t="str">
        <f>IFERROR(IFERROR(VLOOKUP(I16647,'DE-PARA'!B:D,3,0),VLOOKUP(I16647,'DE-PARA'!C:D,2,0)),"NÃO ENCONTRADO")</f>
        <v>Serviços</v>
      </c>
      <c r="L16647" s="56" t="str">
        <f>VLOOKUP(K16647,'Base -Receita-Despesa'!$B:$AS,1,FALSE)</f>
        <v>Serviços</v>
      </c>
    </row>
    <row r="16648" spans="1:12" x14ac:dyDescent="0.3">
      <c r="A16648" s="286" t="str">
        <f t="shared" si="520"/>
        <v>2020</v>
      </c>
      <c r="B16648" s="205" t="s">
        <v>679</v>
      </c>
      <c r="C16648" s="205" t="s">
        <v>680</v>
      </c>
      <c r="D16648" s="72" t="str">
        <f t="shared" si="521"/>
        <v>mar/2020</v>
      </c>
      <c r="E16648" s="206">
        <v>43910</v>
      </c>
      <c r="F16648" s="205" t="s">
        <v>2777</v>
      </c>
      <c r="G16648" s="205" t="s">
        <v>284</v>
      </c>
      <c r="H16648" s="207" t="s">
        <v>2330</v>
      </c>
      <c r="I16648" s="207" t="s">
        <v>150</v>
      </c>
      <c r="J16648" s="207">
        <v>-71.77</v>
      </c>
      <c r="K16648" s="79" t="str">
        <f>IFERROR(IFERROR(VLOOKUP(I16648,'DE-PARA'!B:D,3,0),VLOOKUP(I16648,'DE-PARA'!C:D,2,0)),"NÃO ENCONTRADO")</f>
        <v>Serviços</v>
      </c>
      <c r="L16648" s="56" t="str">
        <f>VLOOKUP(K16648,'Base -Receita-Despesa'!$B:$AS,1,FALSE)</f>
        <v>Serviços</v>
      </c>
    </row>
    <row r="16649" spans="1:12" x14ac:dyDescent="0.3">
      <c r="A16649" s="286" t="str">
        <f t="shared" si="520"/>
        <v>2020</v>
      </c>
      <c r="B16649" s="205" t="s">
        <v>679</v>
      </c>
      <c r="C16649" s="205" t="s">
        <v>680</v>
      </c>
      <c r="D16649" s="72" t="str">
        <f t="shared" si="521"/>
        <v>mar/2020</v>
      </c>
      <c r="E16649" s="206">
        <v>43910</v>
      </c>
      <c r="F16649" s="205" t="s">
        <v>2778</v>
      </c>
      <c r="G16649" s="205" t="s">
        <v>284</v>
      </c>
      <c r="H16649" s="207" t="s">
        <v>2330</v>
      </c>
      <c r="I16649" s="207" t="s">
        <v>150</v>
      </c>
      <c r="J16649" s="207">
        <v>-161.38</v>
      </c>
      <c r="K16649" s="79" t="str">
        <f>IFERROR(IFERROR(VLOOKUP(I16649,'DE-PARA'!B:D,3,0),VLOOKUP(I16649,'DE-PARA'!C:D,2,0)),"NÃO ENCONTRADO")</f>
        <v>Serviços</v>
      </c>
      <c r="L16649" s="56" t="str">
        <f>VLOOKUP(K16649,'Base -Receita-Despesa'!$B:$AS,1,FALSE)</f>
        <v>Serviços</v>
      </c>
    </row>
    <row r="16650" spans="1:12" x14ac:dyDescent="0.3">
      <c r="A16650" s="286" t="str">
        <f t="shared" si="520"/>
        <v>2020</v>
      </c>
      <c r="B16650" s="205" t="s">
        <v>679</v>
      </c>
      <c r="C16650" s="205" t="s">
        <v>680</v>
      </c>
      <c r="D16650" s="72" t="str">
        <f t="shared" si="521"/>
        <v>mar/2020</v>
      </c>
      <c r="E16650" s="206">
        <v>43910</v>
      </c>
      <c r="F16650" s="205" t="s">
        <v>2779</v>
      </c>
      <c r="G16650" s="205" t="s">
        <v>284</v>
      </c>
      <c r="H16650" s="207" t="s">
        <v>2330</v>
      </c>
      <c r="I16650" s="207" t="s">
        <v>150</v>
      </c>
      <c r="J16650" s="207">
        <v>-79.760000000000005</v>
      </c>
      <c r="K16650" s="79" t="str">
        <f>IFERROR(IFERROR(VLOOKUP(I16650,'DE-PARA'!B:D,3,0),VLOOKUP(I16650,'DE-PARA'!C:D,2,0)),"NÃO ENCONTRADO")</f>
        <v>Serviços</v>
      </c>
      <c r="L16650" s="56" t="str">
        <f>VLOOKUP(K16650,'Base -Receita-Despesa'!$B:$AS,1,FALSE)</f>
        <v>Serviços</v>
      </c>
    </row>
    <row r="16651" spans="1:12" x14ac:dyDescent="0.3">
      <c r="A16651" s="286" t="str">
        <f t="shared" si="520"/>
        <v>2020</v>
      </c>
      <c r="B16651" s="205" t="s">
        <v>679</v>
      </c>
      <c r="C16651" s="205" t="s">
        <v>680</v>
      </c>
      <c r="D16651" s="72" t="str">
        <f t="shared" si="521"/>
        <v>mar/2020</v>
      </c>
      <c r="E16651" s="206">
        <v>43910</v>
      </c>
      <c r="F16651" s="205" t="s">
        <v>2780</v>
      </c>
      <c r="G16651" s="205" t="s">
        <v>284</v>
      </c>
      <c r="H16651" s="207" t="s">
        <v>2330</v>
      </c>
      <c r="I16651" s="207" t="s">
        <v>150</v>
      </c>
      <c r="J16651" s="207">
        <v>-907.68</v>
      </c>
      <c r="K16651" s="79" t="str">
        <f>IFERROR(IFERROR(VLOOKUP(I16651,'DE-PARA'!B:D,3,0),VLOOKUP(I16651,'DE-PARA'!C:D,2,0)),"NÃO ENCONTRADO")</f>
        <v>Serviços</v>
      </c>
      <c r="L16651" s="56" t="str">
        <f>VLOOKUP(K16651,'Base -Receita-Despesa'!$B:$AS,1,FALSE)</f>
        <v>Serviços</v>
      </c>
    </row>
    <row r="16652" spans="1:12" x14ac:dyDescent="0.3">
      <c r="A16652" s="286" t="str">
        <f t="shared" si="520"/>
        <v>2020</v>
      </c>
      <c r="B16652" s="205" t="s">
        <v>679</v>
      </c>
      <c r="C16652" s="205" t="s">
        <v>680</v>
      </c>
      <c r="D16652" s="72" t="str">
        <f t="shared" si="521"/>
        <v>mar/2020</v>
      </c>
      <c r="E16652" s="206">
        <v>43910</v>
      </c>
      <c r="F16652" s="205" t="s">
        <v>2781</v>
      </c>
      <c r="G16652" s="205" t="s">
        <v>284</v>
      </c>
      <c r="H16652" s="207" t="s">
        <v>2640</v>
      </c>
      <c r="I16652" s="207" t="s">
        <v>232</v>
      </c>
      <c r="J16652" s="208">
        <v>-2092.5</v>
      </c>
      <c r="K16652" s="79" t="str">
        <f>IFERROR(IFERROR(VLOOKUP(I16652,'DE-PARA'!B:D,3,0),VLOOKUP(I16652,'DE-PARA'!C:D,2,0)),"NÃO ENCONTRADO")</f>
        <v>Pessoal</v>
      </c>
      <c r="L16652" s="56" t="str">
        <f>VLOOKUP(K16652,'Base -Receita-Despesa'!$B:$AS,1,FALSE)</f>
        <v>Pessoal</v>
      </c>
    </row>
    <row r="16653" spans="1:12" x14ac:dyDescent="0.3">
      <c r="A16653" s="286" t="str">
        <f t="shared" si="520"/>
        <v>2020</v>
      </c>
      <c r="B16653" s="205" t="s">
        <v>679</v>
      </c>
      <c r="C16653" s="205" t="s">
        <v>680</v>
      </c>
      <c r="D16653" s="72" t="str">
        <f t="shared" si="521"/>
        <v>mar/2020</v>
      </c>
      <c r="E16653" s="206">
        <v>43910</v>
      </c>
      <c r="F16653" s="205" t="s">
        <v>2782</v>
      </c>
      <c r="G16653" s="205" t="s">
        <v>284</v>
      </c>
      <c r="H16653" s="207" t="s">
        <v>2640</v>
      </c>
      <c r="I16653" s="207" t="s">
        <v>232</v>
      </c>
      <c r="J16653" s="208">
        <v>-2706.28</v>
      </c>
      <c r="K16653" s="79" t="str">
        <f>IFERROR(IFERROR(VLOOKUP(I16653,'DE-PARA'!B:D,3,0),VLOOKUP(I16653,'DE-PARA'!C:D,2,0)),"NÃO ENCONTRADO")</f>
        <v>Pessoal</v>
      </c>
      <c r="L16653" s="56" t="str">
        <f>VLOOKUP(K16653,'Base -Receita-Despesa'!$B:$AS,1,FALSE)</f>
        <v>Pessoal</v>
      </c>
    </row>
    <row r="16654" spans="1:12" x14ac:dyDescent="0.3">
      <c r="A16654" s="286" t="str">
        <f t="shared" si="520"/>
        <v>2020</v>
      </c>
      <c r="B16654" s="205" t="s">
        <v>679</v>
      </c>
      <c r="C16654" s="205" t="s">
        <v>680</v>
      </c>
      <c r="D16654" s="72" t="str">
        <f t="shared" si="521"/>
        <v>mar/2020</v>
      </c>
      <c r="E16654" s="206">
        <v>43910</v>
      </c>
      <c r="F16654" s="205" t="s">
        <v>2783</v>
      </c>
      <c r="G16654" s="205" t="s">
        <v>284</v>
      </c>
      <c r="H16654" s="207" t="s">
        <v>999</v>
      </c>
      <c r="I16654" s="207" t="s">
        <v>232</v>
      </c>
      <c r="J16654" s="208">
        <v>-2092.5</v>
      </c>
      <c r="K16654" s="79" t="str">
        <f>IFERROR(IFERROR(VLOOKUP(I16654,'DE-PARA'!B:D,3,0),VLOOKUP(I16654,'DE-PARA'!C:D,2,0)),"NÃO ENCONTRADO")</f>
        <v>Pessoal</v>
      </c>
      <c r="L16654" s="56" t="str">
        <f>VLOOKUP(K16654,'Base -Receita-Despesa'!$B:$AS,1,FALSE)</f>
        <v>Pessoal</v>
      </c>
    </row>
    <row r="16655" spans="1:12" x14ac:dyDescent="0.3">
      <c r="A16655" s="286" t="str">
        <f t="shared" si="520"/>
        <v>2020</v>
      </c>
      <c r="B16655" s="205" t="s">
        <v>679</v>
      </c>
      <c r="C16655" s="205" t="s">
        <v>680</v>
      </c>
      <c r="D16655" s="72" t="str">
        <f t="shared" si="521"/>
        <v>mar/2020</v>
      </c>
      <c r="E16655" s="206">
        <v>43910</v>
      </c>
      <c r="F16655" s="205" t="s">
        <v>2784</v>
      </c>
      <c r="G16655" s="205" t="s">
        <v>284</v>
      </c>
      <c r="H16655" s="207" t="s">
        <v>156</v>
      </c>
      <c r="I16655" s="207" t="s">
        <v>157</v>
      </c>
      <c r="J16655" s="207">
        <v>-251.1</v>
      </c>
      <c r="K16655" s="79" t="str">
        <f>IFERROR(IFERROR(VLOOKUP(I16655,'DE-PARA'!B:D,3,0),VLOOKUP(I16655,'DE-PARA'!C:D,2,0)),"NÃO ENCONTRADO")</f>
        <v>Serviços</v>
      </c>
      <c r="L16655" s="56" t="str">
        <f>VLOOKUP(K16655,'Base -Receita-Despesa'!$B:$AS,1,FALSE)</f>
        <v>Serviços</v>
      </c>
    </row>
    <row r="16656" spans="1:12" x14ac:dyDescent="0.3">
      <c r="A16656" s="286" t="str">
        <f t="shared" si="520"/>
        <v>2020</v>
      </c>
      <c r="B16656" s="205" t="s">
        <v>679</v>
      </c>
      <c r="C16656" s="205" t="s">
        <v>680</v>
      </c>
      <c r="D16656" s="72" t="str">
        <f t="shared" si="521"/>
        <v>mar/2020</v>
      </c>
      <c r="E16656" s="206">
        <v>43910</v>
      </c>
      <c r="F16656" s="205" t="s">
        <v>2785</v>
      </c>
      <c r="G16656" s="205" t="s">
        <v>284</v>
      </c>
      <c r="H16656" s="207" t="s">
        <v>156</v>
      </c>
      <c r="I16656" s="207" t="s">
        <v>157</v>
      </c>
      <c r="J16656" s="207">
        <v>-238.55</v>
      </c>
      <c r="K16656" s="79" t="str">
        <f>IFERROR(IFERROR(VLOOKUP(I16656,'DE-PARA'!B:D,3,0),VLOOKUP(I16656,'DE-PARA'!C:D,2,0)),"NÃO ENCONTRADO")</f>
        <v>Serviços</v>
      </c>
      <c r="L16656" s="56" t="str">
        <f>VLOOKUP(K16656,'Base -Receita-Despesa'!$B:$AS,1,FALSE)</f>
        <v>Serviços</v>
      </c>
    </row>
    <row r="16657" spans="1:12" x14ac:dyDescent="0.3">
      <c r="A16657" s="286" t="str">
        <f t="shared" si="520"/>
        <v>2020</v>
      </c>
      <c r="B16657" s="205" t="s">
        <v>679</v>
      </c>
      <c r="C16657" s="205" t="s">
        <v>680</v>
      </c>
      <c r="D16657" s="72" t="str">
        <f t="shared" si="521"/>
        <v>mar/2020</v>
      </c>
      <c r="E16657" s="206">
        <v>43910</v>
      </c>
      <c r="F16657" s="205" t="s">
        <v>2786</v>
      </c>
      <c r="G16657" s="205" t="s">
        <v>284</v>
      </c>
      <c r="H16657" s="207" t="s">
        <v>323</v>
      </c>
      <c r="I16657" s="207" t="s">
        <v>148</v>
      </c>
      <c r="J16657" s="208">
        <v>-1193.6099999999999</v>
      </c>
      <c r="K16657" s="79" t="str">
        <f>IFERROR(IFERROR(VLOOKUP(I16657,'DE-PARA'!B:D,3,0),VLOOKUP(I16657,'DE-PARA'!C:D,2,0)),"NÃO ENCONTRADO")</f>
        <v>Serviços</v>
      </c>
      <c r="L16657" s="56" t="str">
        <f>VLOOKUP(K16657,'Base -Receita-Despesa'!$B:$AS,1,FALSE)</f>
        <v>Serviços</v>
      </c>
    </row>
    <row r="16658" spans="1:12" x14ac:dyDescent="0.3">
      <c r="A16658" s="286" t="str">
        <f t="shared" si="520"/>
        <v>2020</v>
      </c>
      <c r="B16658" s="205" t="s">
        <v>679</v>
      </c>
      <c r="C16658" s="205" t="s">
        <v>680</v>
      </c>
      <c r="D16658" s="72" t="str">
        <f t="shared" si="521"/>
        <v>mar/2020</v>
      </c>
      <c r="E16658" s="206">
        <v>43910</v>
      </c>
      <c r="F16658" s="205" t="s">
        <v>2787</v>
      </c>
      <c r="G16658" s="205" t="s">
        <v>284</v>
      </c>
      <c r="H16658" s="207" t="s">
        <v>323</v>
      </c>
      <c r="I16658" s="207" t="s">
        <v>148</v>
      </c>
      <c r="J16658" s="208">
        <v>-1193.6099999999999</v>
      </c>
      <c r="K16658" s="79" t="str">
        <f>IFERROR(IFERROR(VLOOKUP(I16658,'DE-PARA'!B:D,3,0),VLOOKUP(I16658,'DE-PARA'!C:D,2,0)),"NÃO ENCONTRADO")</f>
        <v>Serviços</v>
      </c>
      <c r="L16658" s="56" t="str">
        <f>VLOOKUP(K16658,'Base -Receita-Despesa'!$B:$AS,1,FALSE)</f>
        <v>Serviços</v>
      </c>
    </row>
    <row r="16659" spans="1:12" x14ac:dyDescent="0.3">
      <c r="A16659" s="286" t="str">
        <f t="shared" si="520"/>
        <v>2020</v>
      </c>
      <c r="B16659" s="205" t="s">
        <v>679</v>
      </c>
      <c r="C16659" s="205" t="s">
        <v>680</v>
      </c>
      <c r="D16659" s="72" t="str">
        <f t="shared" si="521"/>
        <v>mar/2020</v>
      </c>
      <c r="E16659" s="206">
        <v>43910</v>
      </c>
      <c r="F16659" s="205" t="s">
        <v>2788</v>
      </c>
      <c r="G16659" s="205" t="s">
        <v>284</v>
      </c>
      <c r="H16659" s="207" t="s">
        <v>323</v>
      </c>
      <c r="I16659" s="207" t="s">
        <v>148</v>
      </c>
      <c r="J16659" s="207">
        <v>-616.05999999999995</v>
      </c>
      <c r="K16659" s="79" t="str">
        <f>IFERROR(IFERROR(VLOOKUP(I16659,'DE-PARA'!B:D,3,0),VLOOKUP(I16659,'DE-PARA'!C:D,2,0)),"NÃO ENCONTRADO")</f>
        <v>Serviços</v>
      </c>
      <c r="L16659" s="56" t="str">
        <f>VLOOKUP(K16659,'Base -Receita-Despesa'!$B:$AS,1,FALSE)</f>
        <v>Serviços</v>
      </c>
    </row>
    <row r="16660" spans="1:12" x14ac:dyDescent="0.3">
      <c r="A16660" s="286" t="str">
        <f t="shared" si="520"/>
        <v>2020</v>
      </c>
      <c r="B16660" s="205" t="s">
        <v>679</v>
      </c>
      <c r="C16660" s="205" t="s">
        <v>680</v>
      </c>
      <c r="D16660" s="72" t="str">
        <f t="shared" si="521"/>
        <v>mar/2020</v>
      </c>
      <c r="E16660" s="206">
        <v>43910</v>
      </c>
      <c r="F16660" s="205" t="s">
        <v>2789</v>
      </c>
      <c r="G16660" s="205" t="s">
        <v>284</v>
      </c>
      <c r="H16660" s="207" t="s">
        <v>331</v>
      </c>
      <c r="I16660" s="207" t="s">
        <v>134</v>
      </c>
      <c r="J16660" s="207">
        <v>-573.19000000000005</v>
      </c>
      <c r="K16660" s="79" t="str">
        <f>IFERROR(IFERROR(VLOOKUP(I16660,'DE-PARA'!B:D,3,0),VLOOKUP(I16660,'DE-PARA'!C:D,2,0)),"NÃO ENCONTRADO")</f>
        <v>Serviços</v>
      </c>
      <c r="L16660" s="56" t="str">
        <f>VLOOKUP(K16660,'Base -Receita-Despesa'!$B:$AS,1,FALSE)</f>
        <v>Serviços</v>
      </c>
    </row>
    <row r="16661" spans="1:12" x14ac:dyDescent="0.3">
      <c r="A16661" s="286" t="str">
        <f t="shared" si="520"/>
        <v>2020</v>
      </c>
      <c r="B16661" s="205" t="s">
        <v>679</v>
      </c>
      <c r="C16661" s="205" t="s">
        <v>680</v>
      </c>
      <c r="D16661" s="72" t="str">
        <f t="shared" si="521"/>
        <v>mar/2020</v>
      </c>
      <c r="E16661" s="206">
        <v>43910</v>
      </c>
      <c r="F16661" s="205" t="s">
        <v>2790</v>
      </c>
      <c r="G16661" s="205" t="s">
        <v>284</v>
      </c>
      <c r="H16661" s="207" t="s">
        <v>331</v>
      </c>
      <c r="I16661" s="207" t="s">
        <v>134</v>
      </c>
      <c r="J16661" s="207">
        <v>-573.19000000000005</v>
      </c>
      <c r="K16661" s="79" t="str">
        <f>IFERROR(IFERROR(VLOOKUP(I16661,'DE-PARA'!B:D,3,0),VLOOKUP(I16661,'DE-PARA'!C:D,2,0)),"NÃO ENCONTRADO")</f>
        <v>Serviços</v>
      </c>
      <c r="L16661" s="56" t="str">
        <f>VLOOKUP(K16661,'Base -Receita-Despesa'!$B:$AS,1,FALSE)</f>
        <v>Serviços</v>
      </c>
    </row>
    <row r="16662" spans="1:12" x14ac:dyDescent="0.3">
      <c r="A16662" s="286" t="str">
        <f t="shared" si="520"/>
        <v>2020</v>
      </c>
      <c r="B16662" s="205" t="s">
        <v>679</v>
      </c>
      <c r="C16662" s="205" t="s">
        <v>680</v>
      </c>
      <c r="D16662" s="72" t="str">
        <f t="shared" si="521"/>
        <v>mar/2020</v>
      </c>
      <c r="E16662" s="206">
        <v>43910</v>
      </c>
      <c r="F16662" s="205" t="s">
        <v>2791</v>
      </c>
      <c r="G16662" s="205" t="s">
        <v>284</v>
      </c>
      <c r="H16662" s="207" t="s">
        <v>2603</v>
      </c>
      <c r="I16662" s="207" t="s">
        <v>261</v>
      </c>
      <c r="J16662" s="207">
        <v>-43.01</v>
      </c>
      <c r="K16662" s="79" t="str">
        <f>IFERROR(IFERROR(VLOOKUP(I16662,'DE-PARA'!B:D,3,0),VLOOKUP(I16662,'DE-PARA'!C:D,2,0)),"NÃO ENCONTRADO")</f>
        <v>Serviços</v>
      </c>
      <c r="L16662" s="56" t="str">
        <f>VLOOKUP(K16662,'Base -Receita-Despesa'!$B:$AS,1,FALSE)</f>
        <v>Serviços</v>
      </c>
    </row>
    <row r="16663" spans="1:12" x14ac:dyDescent="0.3">
      <c r="A16663" s="286" t="str">
        <f t="shared" si="520"/>
        <v>2020</v>
      </c>
      <c r="B16663" s="205" t="s">
        <v>679</v>
      </c>
      <c r="C16663" s="205" t="s">
        <v>680</v>
      </c>
      <c r="D16663" s="72" t="str">
        <f t="shared" si="521"/>
        <v>mar/2020</v>
      </c>
      <c r="E16663" s="206">
        <v>43910</v>
      </c>
      <c r="F16663" s="205" t="s">
        <v>2792</v>
      </c>
      <c r="G16663" s="205" t="s">
        <v>284</v>
      </c>
      <c r="H16663" s="207" t="s">
        <v>1047</v>
      </c>
      <c r="I16663" s="207" t="s">
        <v>258</v>
      </c>
      <c r="J16663" s="208">
        <v>-2026.4</v>
      </c>
      <c r="K16663" s="79" t="str">
        <f>IFERROR(IFERROR(VLOOKUP(I16663,'DE-PARA'!B:D,3,0),VLOOKUP(I16663,'DE-PARA'!C:D,2,0)),"NÃO ENCONTRADO")</f>
        <v>Serviços</v>
      </c>
      <c r="L16663" s="56" t="str">
        <f>VLOOKUP(K16663,'Base -Receita-Despesa'!$B:$AS,1,FALSE)</f>
        <v>Serviços</v>
      </c>
    </row>
    <row r="16664" spans="1:12" x14ac:dyDescent="0.3">
      <c r="A16664" s="286" t="str">
        <f t="shared" si="520"/>
        <v>2020</v>
      </c>
      <c r="B16664" s="205" t="s">
        <v>679</v>
      </c>
      <c r="C16664" s="205" t="s">
        <v>680</v>
      </c>
      <c r="D16664" s="72" t="str">
        <f t="shared" si="521"/>
        <v>mar/2020</v>
      </c>
      <c r="E16664" s="206">
        <v>43910</v>
      </c>
      <c r="F16664" s="205" t="s">
        <v>2793</v>
      </c>
      <c r="G16664" s="205" t="s">
        <v>284</v>
      </c>
      <c r="H16664" s="207" t="s">
        <v>1047</v>
      </c>
      <c r="I16664" s="207" t="s">
        <v>258</v>
      </c>
      <c r="J16664" s="208">
        <v>-1874.18</v>
      </c>
      <c r="K16664" s="79" t="str">
        <f>IFERROR(IFERROR(VLOOKUP(I16664,'DE-PARA'!B:D,3,0),VLOOKUP(I16664,'DE-PARA'!C:D,2,0)),"NÃO ENCONTRADO")</f>
        <v>Serviços</v>
      </c>
      <c r="L16664" s="56" t="str">
        <f>VLOOKUP(K16664,'Base -Receita-Despesa'!$B:$AS,1,FALSE)</f>
        <v>Serviços</v>
      </c>
    </row>
    <row r="16665" spans="1:12" x14ac:dyDescent="0.3">
      <c r="A16665" s="286" t="str">
        <f t="shared" si="520"/>
        <v>2020</v>
      </c>
      <c r="B16665" s="205" t="s">
        <v>679</v>
      </c>
      <c r="C16665" s="205" t="s">
        <v>680</v>
      </c>
      <c r="D16665" s="72" t="str">
        <f t="shared" si="521"/>
        <v>mar/2020</v>
      </c>
      <c r="E16665" s="206">
        <v>43910</v>
      </c>
      <c r="F16665" s="205" t="s">
        <v>2794</v>
      </c>
      <c r="G16665" s="205" t="s">
        <v>284</v>
      </c>
      <c r="H16665" s="207" t="s">
        <v>2178</v>
      </c>
      <c r="I16665" s="207" t="s">
        <v>118</v>
      </c>
      <c r="J16665" s="207">
        <v>-184.84</v>
      </c>
      <c r="K16665" s="79" t="str">
        <f>IFERROR(IFERROR(VLOOKUP(I16665,'DE-PARA'!B:D,3,0),VLOOKUP(I16665,'DE-PARA'!C:D,2,0)),"NÃO ENCONTRADO")</f>
        <v>Serviços</v>
      </c>
      <c r="L16665" s="56" t="str">
        <f>VLOOKUP(K16665,'Base -Receita-Despesa'!$B:$AS,1,FALSE)</f>
        <v>Serviços</v>
      </c>
    </row>
    <row r="16666" spans="1:12" x14ac:dyDescent="0.3">
      <c r="A16666" s="286" t="str">
        <f t="shared" si="520"/>
        <v>2020</v>
      </c>
      <c r="B16666" s="205" t="s">
        <v>679</v>
      </c>
      <c r="C16666" s="205" t="s">
        <v>680</v>
      </c>
      <c r="D16666" s="72" t="str">
        <f t="shared" si="521"/>
        <v>mar/2020</v>
      </c>
      <c r="E16666" s="206">
        <v>43910</v>
      </c>
      <c r="F16666" s="205" t="s">
        <v>2795</v>
      </c>
      <c r="G16666" s="205" t="s">
        <v>284</v>
      </c>
      <c r="H16666" s="207" t="s">
        <v>2178</v>
      </c>
      <c r="I16666" s="207" t="s">
        <v>118</v>
      </c>
      <c r="J16666" s="207">
        <v>-53.34</v>
      </c>
      <c r="K16666" s="79" t="str">
        <f>IFERROR(IFERROR(VLOOKUP(I16666,'DE-PARA'!B:D,3,0),VLOOKUP(I16666,'DE-PARA'!C:D,2,0)),"NÃO ENCONTRADO")</f>
        <v>Serviços</v>
      </c>
      <c r="L16666" s="56" t="str">
        <f>VLOOKUP(K16666,'Base -Receita-Despesa'!$B:$AS,1,FALSE)</f>
        <v>Serviços</v>
      </c>
    </row>
    <row r="16667" spans="1:12" x14ac:dyDescent="0.3">
      <c r="A16667" s="286" t="str">
        <f t="shared" si="520"/>
        <v>2020</v>
      </c>
      <c r="B16667" s="205" t="s">
        <v>679</v>
      </c>
      <c r="C16667" s="205" t="s">
        <v>680</v>
      </c>
      <c r="D16667" s="72" t="str">
        <f t="shared" si="521"/>
        <v>mar/2020</v>
      </c>
      <c r="E16667" s="206">
        <v>43910</v>
      </c>
      <c r="F16667" s="205" t="s">
        <v>2796</v>
      </c>
      <c r="G16667" s="205" t="s">
        <v>284</v>
      </c>
      <c r="H16667" s="207" t="s">
        <v>2690</v>
      </c>
      <c r="I16667" s="207" t="s">
        <v>134</v>
      </c>
      <c r="J16667" s="207">
        <v>-432.01</v>
      </c>
      <c r="K16667" s="79" t="str">
        <f>IFERROR(IFERROR(VLOOKUP(I16667,'DE-PARA'!B:D,3,0),VLOOKUP(I16667,'DE-PARA'!C:D,2,0)),"NÃO ENCONTRADO")</f>
        <v>Serviços</v>
      </c>
      <c r="L16667" s="56" t="str">
        <f>VLOOKUP(K16667,'Base -Receita-Despesa'!$B:$AS,1,FALSE)</f>
        <v>Serviços</v>
      </c>
    </row>
    <row r="16668" spans="1:12" x14ac:dyDescent="0.3">
      <c r="A16668" s="286" t="str">
        <f t="shared" si="520"/>
        <v>2020</v>
      </c>
      <c r="B16668" s="205" t="s">
        <v>679</v>
      </c>
      <c r="C16668" s="205" t="s">
        <v>680</v>
      </c>
      <c r="D16668" s="72" t="str">
        <f t="shared" si="521"/>
        <v>mar/2020</v>
      </c>
      <c r="E16668" s="206">
        <v>43910</v>
      </c>
      <c r="F16668" s="205" t="s">
        <v>2797</v>
      </c>
      <c r="G16668" s="205" t="s">
        <v>284</v>
      </c>
      <c r="H16668" s="207" t="s">
        <v>2690</v>
      </c>
      <c r="I16668" s="207" t="s">
        <v>134</v>
      </c>
      <c r="J16668" s="207">
        <v>-432.01</v>
      </c>
      <c r="K16668" s="79" t="str">
        <f>IFERROR(IFERROR(VLOOKUP(I16668,'DE-PARA'!B:D,3,0),VLOOKUP(I16668,'DE-PARA'!C:D,2,0)),"NÃO ENCONTRADO")</f>
        <v>Serviços</v>
      </c>
      <c r="L16668" s="56" t="str">
        <f>VLOOKUP(K16668,'Base -Receita-Despesa'!$B:$AS,1,FALSE)</f>
        <v>Serviços</v>
      </c>
    </row>
    <row r="16669" spans="1:12" x14ac:dyDescent="0.3">
      <c r="A16669" s="286" t="str">
        <f t="shared" si="520"/>
        <v>2020</v>
      </c>
      <c r="B16669" s="205" t="s">
        <v>679</v>
      </c>
      <c r="C16669" s="205" t="s">
        <v>680</v>
      </c>
      <c r="D16669" s="72" t="str">
        <f t="shared" si="521"/>
        <v>mar/2020</v>
      </c>
      <c r="E16669" s="206">
        <v>43910</v>
      </c>
      <c r="F16669" s="205" t="s">
        <v>2798</v>
      </c>
      <c r="G16669" s="205" t="s">
        <v>284</v>
      </c>
      <c r="H16669" s="207" t="s">
        <v>1702</v>
      </c>
      <c r="I16669" s="207" t="s">
        <v>150</v>
      </c>
      <c r="J16669" s="207">
        <v>-332.58</v>
      </c>
      <c r="K16669" s="79" t="str">
        <f>IFERROR(IFERROR(VLOOKUP(I16669,'DE-PARA'!B:D,3,0),VLOOKUP(I16669,'DE-PARA'!C:D,2,0)),"NÃO ENCONTRADO")</f>
        <v>Serviços</v>
      </c>
      <c r="L16669" s="56" t="str">
        <f>VLOOKUP(K16669,'Base -Receita-Despesa'!$B:$AS,1,FALSE)</f>
        <v>Serviços</v>
      </c>
    </row>
    <row r="16670" spans="1:12" x14ac:dyDescent="0.3">
      <c r="A16670" s="286" t="str">
        <f t="shared" si="520"/>
        <v>2020</v>
      </c>
      <c r="B16670" s="205" t="s">
        <v>679</v>
      </c>
      <c r="C16670" s="205" t="s">
        <v>680</v>
      </c>
      <c r="D16670" s="72" t="str">
        <f t="shared" si="521"/>
        <v>mar/2020</v>
      </c>
      <c r="E16670" s="206">
        <v>43910</v>
      </c>
      <c r="F16670" s="205" t="s">
        <v>2799</v>
      </c>
      <c r="G16670" s="205" t="s">
        <v>284</v>
      </c>
      <c r="H16670" s="207" t="s">
        <v>2396</v>
      </c>
      <c r="I16670" s="207" t="s">
        <v>118</v>
      </c>
      <c r="J16670" s="207">
        <v>-37.86</v>
      </c>
      <c r="K16670" s="79" t="str">
        <f>IFERROR(IFERROR(VLOOKUP(I16670,'DE-PARA'!B:D,3,0),VLOOKUP(I16670,'DE-PARA'!C:D,2,0)),"NÃO ENCONTRADO")</f>
        <v>Serviços</v>
      </c>
      <c r="L16670" s="56" t="str">
        <f>VLOOKUP(K16670,'Base -Receita-Despesa'!$B:$AS,1,FALSE)</f>
        <v>Serviços</v>
      </c>
    </row>
    <row r="16671" spans="1:12" x14ac:dyDescent="0.3">
      <c r="A16671" s="286" t="str">
        <f t="shared" si="520"/>
        <v>2020</v>
      </c>
      <c r="B16671" s="205" t="s">
        <v>679</v>
      </c>
      <c r="C16671" s="205" t="s">
        <v>680</v>
      </c>
      <c r="D16671" s="72" t="str">
        <f t="shared" si="521"/>
        <v>mar/2020</v>
      </c>
      <c r="E16671" s="206">
        <v>43910</v>
      </c>
      <c r="F16671" s="205" t="s">
        <v>2800</v>
      </c>
      <c r="G16671" s="205" t="s">
        <v>284</v>
      </c>
      <c r="H16671" s="207" t="s">
        <v>2396</v>
      </c>
      <c r="I16671" s="207" t="s">
        <v>118</v>
      </c>
      <c r="J16671" s="207">
        <v>-154.02000000000001</v>
      </c>
      <c r="K16671" s="79" t="str">
        <f>IFERROR(IFERROR(VLOOKUP(I16671,'DE-PARA'!B:D,3,0),VLOOKUP(I16671,'DE-PARA'!C:D,2,0)),"NÃO ENCONTRADO")</f>
        <v>Serviços</v>
      </c>
      <c r="L16671" s="56" t="str">
        <f>VLOOKUP(K16671,'Base -Receita-Despesa'!$B:$AS,1,FALSE)</f>
        <v>Serviços</v>
      </c>
    </row>
    <row r="16672" spans="1:12" x14ac:dyDescent="0.3">
      <c r="A16672" s="286" t="str">
        <f t="shared" si="520"/>
        <v>2020</v>
      </c>
      <c r="B16672" s="205" t="s">
        <v>679</v>
      </c>
      <c r="C16672" s="205" t="s">
        <v>680</v>
      </c>
      <c r="D16672" s="72" t="str">
        <f t="shared" si="521"/>
        <v>mar/2020</v>
      </c>
      <c r="E16672" s="206">
        <v>43910</v>
      </c>
      <c r="F16672" s="205" t="s">
        <v>2801</v>
      </c>
      <c r="G16672" s="205" t="s">
        <v>284</v>
      </c>
      <c r="H16672" s="207" t="s">
        <v>2063</v>
      </c>
      <c r="I16672" s="207" t="s">
        <v>118</v>
      </c>
      <c r="J16672" s="207">
        <v>-21.89</v>
      </c>
      <c r="K16672" s="79" t="str">
        <f>IFERROR(IFERROR(VLOOKUP(I16672,'DE-PARA'!B:D,3,0),VLOOKUP(I16672,'DE-PARA'!C:D,2,0)),"NÃO ENCONTRADO")</f>
        <v>Serviços</v>
      </c>
      <c r="L16672" s="56" t="str">
        <f>VLOOKUP(K16672,'Base -Receita-Despesa'!$B:$AS,1,FALSE)</f>
        <v>Serviços</v>
      </c>
    </row>
    <row r="16673" spans="1:12" x14ac:dyDescent="0.3">
      <c r="A16673" s="286" t="str">
        <f t="shared" si="520"/>
        <v>2020</v>
      </c>
      <c r="B16673" s="205" t="s">
        <v>679</v>
      </c>
      <c r="C16673" s="205" t="s">
        <v>680</v>
      </c>
      <c r="D16673" s="72" t="str">
        <f t="shared" si="521"/>
        <v>mar/2020</v>
      </c>
      <c r="E16673" s="206">
        <v>43910</v>
      </c>
      <c r="F16673" s="205" t="s">
        <v>2802</v>
      </c>
      <c r="G16673" s="205" t="s">
        <v>284</v>
      </c>
      <c r="H16673" s="207" t="s">
        <v>2063</v>
      </c>
      <c r="I16673" s="207" t="s">
        <v>118</v>
      </c>
      <c r="J16673" s="207">
        <v>-21.89</v>
      </c>
      <c r="K16673" s="79" t="str">
        <f>IFERROR(IFERROR(VLOOKUP(I16673,'DE-PARA'!B:D,3,0),VLOOKUP(I16673,'DE-PARA'!C:D,2,0)),"NÃO ENCONTRADO")</f>
        <v>Serviços</v>
      </c>
      <c r="L16673" s="56" t="str">
        <f>VLOOKUP(K16673,'Base -Receita-Despesa'!$B:$AS,1,FALSE)</f>
        <v>Serviços</v>
      </c>
    </row>
    <row r="16674" spans="1:12" x14ac:dyDescent="0.3">
      <c r="A16674" s="286" t="str">
        <f t="shared" si="520"/>
        <v>2020</v>
      </c>
      <c r="B16674" s="205" t="s">
        <v>679</v>
      </c>
      <c r="C16674" s="205" t="s">
        <v>680</v>
      </c>
      <c r="D16674" s="72" t="str">
        <f t="shared" si="521"/>
        <v>mar/2020</v>
      </c>
      <c r="E16674" s="206">
        <v>43910</v>
      </c>
      <c r="F16674" s="205" t="s">
        <v>2803</v>
      </c>
      <c r="G16674" s="205" t="s">
        <v>284</v>
      </c>
      <c r="H16674" s="207" t="s">
        <v>999</v>
      </c>
      <c r="I16674" s="207" t="s">
        <v>232</v>
      </c>
      <c r="J16674" s="207">
        <v>-675</v>
      </c>
      <c r="K16674" s="79" t="str">
        <f>IFERROR(IFERROR(VLOOKUP(I16674,'DE-PARA'!B:D,3,0),VLOOKUP(I16674,'DE-PARA'!C:D,2,0)),"NÃO ENCONTRADO")</f>
        <v>Pessoal</v>
      </c>
      <c r="L16674" s="56" t="str">
        <f>VLOOKUP(K16674,'Base -Receita-Despesa'!$B:$AS,1,FALSE)</f>
        <v>Pessoal</v>
      </c>
    </row>
    <row r="16675" spans="1:12" x14ac:dyDescent="0.3">
      <c r="A16675" s="286" t="str">
        <f t="shared" si="520"/>
        <v>2020</v>
      </c>
      <c r="B16675" s="205" t="s">
        <v>679</v>
      </c>
      <c r="C16675" s="205" t="s">
        <v>680</v>
      </c>
      <c r="D16675" s="72" t="str">
        <f t="shared" si="521"/>
        <v>mar/2020</v>
      </c>
      <c r="E16675" s="206">
        <v>43910</v>
      </c>
      <c r="F16675" s="205" t="s">
        <v>2804</v>
      </c>
      <c r="G16675" s="205" t="s">
        <v>284</v>
      </c>
      <c r="H16675" s="207" t="s">
        <v>2011</v>
      </c>
      <c r="I16675" s="207" t="s">
        <v>257</v>
      </c>
      <c r="J16675" s="207">
        <v>-220.35</v>
      </c>
      <c r="K16675" s="79" t="str">
        <f>IFERROR(IFERROR(VLOOKUP(I16675,'DE-PARA'!B:D,3,0),VLOOKUP(I16675,'DE-PARA'!C:D,2,0)),"NÃO ENCONTRADO")</f>
        <v>Serviços</v>
      </c>
      <c r="L16675" s="56" t="str">
        <f>VLOOKUP(K16675,'Base -Receita-Despesa'!$B:$AS,1,FALSE)</f>
        <v>Serviços</v>
      </c>
    </row>
    <row r="16676" spans="1:12" x14ac:dyDescent="0.3">
      <c r="A16676" s="286" t="str">
        <f t="shared" si="520"/>
        <v>2020</v>
      </c>
      <c r="B16676" s="205" t="s">
        <v>679</v>
      </c>
      <c r="C16676" s="205" t="s">
        <v>680</v>
      </c>
      <c r="D16676" s="72" t="str">
        <f t="shared" si="521"/>
        <v>mar/2020</v>
      </c>
      <c r="E16676" s="206">
        <v>43910</v>
      </c>
      <c r="F16676" s="205" t="s">
        <v>2805</v>
      </c>
      <c r="G16676" s="205" t="s">
        <v>284</v>
      </c>
      <c r="H16676" s="207" t="s">
        <v>2011</v>
      </c>
      <c r="I16676" s="207" t="s">
        <v>257</v>
      </c>
      <c r="J16676" s="207">
        <v>-217.5</v>
      </c>
      <c r="K16676" s="79" t="str">
        <f>IFERROR(IFERROR(VLOOKUP(I16676,'DE-PARA'!B:D,3,0),VLOOKUP(I16676,'DE-PARA'!C:D,2,0)),"NÃO ENCONTRADO")</f>
        <v>Serviços</v>
      </c>
      <c r="L16676" s="56" t="str">
        <f>VLOOKUP(K16676,'Base -Receita-Despesa'!$B:$AS,1,FALSE)</f>
        <v>Serviços</v>
      </c>
    </row>
    <row r="16677" spans="1:12" x14ac:dyDescent="0.3">
      <c r="A16677" s="286" t="str">
        <f t="shared" si="520"/>
        <v>2020</v>
      </c>
      <c r="B16677" s="205" t="s">
        <v>679</v>
      </c>
      <c r="C16677" s="205" t="s">
        <v>680</v>
      </c>
      <c r="D16677" s="72" t="str">
        <f t="shared" si="521"/>
        <v>mar/2020</v>
      </c>
      <c r="E16677" s="206">
        <v>43910</v>
      </c>
      <c r="F16677" s="205" t="s">
        <v>2806</v>
      </c>
      <c r="G16677" s="205" t="s">
        <v>284</v>
      </c>
      <c r="H16677" s="207" t="s">
        <v>2011</v>
      </c>
      <c r="I16677" s="207" t="s">
        <v>257</v>
      </c>
      <c r="J16677" s="207">
        <v>-148.94999999999999</v>
      </c>
      <c r="K16677" s="79" t="str">
        <f>IFERROR(IFERROR(VLOOKUP(I16677,'DE-PARA'!B:D,3,0),VLOOKUP(I16677,'DE-PARA'!C:D,2,0)),"NÃO ENCONTRADO")</f>
        <v>Serviços</v>
      </c>
      <c r="L16677" s="56" t="str">
        <f>VLOOKUP(K16677,'Base -Receita-Despesa'!$B:$AS,1,FALSE)</f>
        <v>Serviços</v>
      </c>
    </row>
    <row r="16678" spans="1:12" x14ac:dyDescent="0.3">
      <c r="A16678" s="286" t="str">
        <f t="shared" si="520"/>
        <v>2020</v>
      </c>
      <c r="B16678" s="205" t="s">
        <v>679</v>
      </c>
      <c r="C16678" s="205" t="s">
        <v>680</v>
      </c>
      <c r="D16678" s="72" t="str">
        <f t="shared" si="521"/>
        <v>mar/2020</v>
      </c>
      <c r="E16678" s="206">
        <v>43910</v>
      </c>
      <c r="F16678" s="205" t="s">
        <v>2807</v>
      </c>
      <c r="G16678" s="205" t="s">
        <v>284</v>
      </c>
      <c r="H16678" s="207" t="s">
        <v>2011</v>
      </c>
      <c r="I16678" s="207" t="s">
        <v>257</v>
      </c>
      <c r="J16678" s="207">
        <v>-280.2</v>
      </c>
      <c r="K16678" s="79" t="str">
        <f>IFERROR(IFERROR(VLOOKUP(I16678,'DE-PARA'!B:D,3,0),VLOOKUP(I16678,'DE-PARA'!C:D,2,0)),"NÃO ENCONTRADO")</f>
        <v>Serviços</v>
      </c>
      <c r="L16678" s="56" t="str">
        <f>VLOOKUP(K16678,'Base -Receita-Despesa'!$B:$AS,1,FALSE)</f>
        <v>Serviços</v>
      </c>
    </row>
    <row r="16679" spans="1:12" x14ac:dyDescent="0.3">
      <c r="A16679" s="286" t="str">
        <f t="shared" si="520"/>
        <v>2020</v>
      </c>
      <c r="B16679" s="205" t="s">
        <v>679</v>
      </c>
      <c r="C16679" s="205" t="s">
        <v>680</v>
      </c>
      <c r="D16679" s="72" t="str">
        <f t="shared" si="521"/>
        <v>mar/2020</v>
      </c>
      <c r="E16679" s="206">
        <v>43910</v>
      </c>
      <c r="F16679" s="205" t="s">
        <v>2808</v>
      </c>
      <c r="G16679" s="205" t="s">
        <v>284</v>
      </c>
      <c r="H16679" s="207" t="s">
        <v>2011</v>
      </c>
      <c r="I16679" s="207" t="s">
        <v>257</v>
      </c>
      <c r="J16679" s="207">
        <v>-265.2</v>
      </c>
      <c r="K16679" s="79" t="str">
        <f>IFERROR(IFERROR(VLOOKUP(I16679,'DE-PARA'!B:D,3,0),VLOOKUP(I16679,'DE-PARA'!C:D,2,0)),"NÃO ENCONTRADO")</f>
        <v>Serviços</v>
      </c>
      <c r="L16679" s="56" t="str">
        <f>VLOOKUP(K16679,'Base -Receita-Despesa'!$B:$AS,1,FALSE)</f>
        <v>Serviços</v>
      </c>
    </row>
    <row r="16680" spans="1:12" x14ac:dyDescent="0.3">
      <c r="A16680" s="286" t="str">
        <f t="shared" si="520"/>
        <v>2020</v>
      </c>
      <c r="B16680" s="205" t="s">
        <v>679</v>
      </c>
      <c r="C16680" s="205" t="s">
        <v>680</v>
      </c>
      <c r="D16680" s="72" t="str">
        <f t="shared" si="521"/>
        <v>mar/2020</v>
      </c>
      <c r="E16680" s="206">
        <v>43910</v>
      </c>
      <c r="F16680" s="205" t="s">
        <v>2809</v>
      </c>
      <c r="G16680" s="205" t="s">
        <v>284</v>
      </c>
      <c r="H16680" s="207" t="s">
        <v>2080</v>
      </c>
      <c r="I16680" s="207" t="s">
        <v>118</v>
      </c>
      <c r="J16680" s="207">
        <v>-12.59</v>
      </c>
      <c r="K16680" s="79" t="str">
        <f>IFERROR(IFERROR(VLOOKUP(I16680,'DE-PARA'!B:D,3,0),VLOOKUP(I16680,'DE-PARA'!C:D,2,0)),"NÃO ENCONTRADO")</f>
        <v>Serviços</v>
      </c>
      <c r="L16680" s="56" t="str">
        <f>VLOOKUP(K16680,'Base -Receita-Despesa'!$B:$AS,1,FALSE)</f>
        <v>Serviços</v>
      </c>
    </row>
    <row r="16681" spans="1:12" x14ac:dyDescent="0.3">
      <c r="A16681" s="286" t="str">
        <f t="shared" si="520"/>
        <v>2020</v>
      </c>
      <c r="B16681" s="205" t="s">
        <v>679</v>
      </c>
      <c r="C16681" s="205" t="s">
        <v>680</v>
      </c>
      <c r="D16681" s="72" t="str">
        <f t="shared" si="521"/>
        <v>mar/2020</v>
      </c>
      <c r="E16681" s="206">
        <v>43910</v>
      </c>
      <c r="F16681" s="205" t="s">
        <v>2810</v>
      </c>
      <c r="G16681" s="205" t="s">
        <v>284</v>
      </c>
      <c r="H16681" s="207" t="s">
        <v>2056</v>
      </c>
      <c r="I16681" s="207" t="s">
        <v>2119</v>
      </c>
      <c r="J16681" s="208">
        <v>-2160</v>
      </c>
      <c r="K16681" s="79" t="str">
        <f>IFERROR(IFERROR(VLOOKUP(I16681,'DE-PARA'!B:D,3,0),VLOOKUP(I16681,'DE-PARA'!C:D,2,0)),"NÃO ENCONTRADO")</f>
        <v>Pessoal</v>
      </c>
      <c r="L16681" s="56" t="str">
        <f>VLOOKUP(K16681,'Base -Receita-Despesa'!$B:$AS,1,FALSE)</f>
        <v>Pessoal</v>
      </c>
    </row>
    <row r="16682" spans="1:12" x14ac:dyDescent="0.3">
      <c r="A16682" s="286" t="str">
        <f t="shared" si="520"/>
        <v>2020</v>
      </c>
      <c r="B16682" s="205" t="s">
        <v>679</v>
      </c>
      <c r="C16682" s="205" t="s">
        <v>680</v>
      </c>
      <c r="D16682" s="72" t="str">
        <f t="shared" si="521"/>
        <v>mar/2020</v>
      </c>
      <c r="E16682" s="206">
        <v>43910</v>
      </c>
      <c r="F16682" s="205" t="s">
        <v>2811</v>
      </c>
      <c r="G16682" s="205" t="s">
        <v>284</v>
      </c>
      <c r="H16682" s="207" t="s">
        <v>2056</v>
      </c>
      <c r="I16682" s="207" t="s">
        <v>2119</v>
      </c>
      <c r="J16682" s="208">
        <v>-10445.75</v>
      </c>
      <c r="K16682" s="79" t="str">
        <f>IFERROR(IFERROR(VLOOKUP(I16682,'DE-PARA'!B:D,3,0),VLOOKUP(I16682,'DE-PARA'!C:D,2,0)),"NÃO ENCONTRADO")</f>
        <v>Pessoal</v>
      </c>
      <c r="L16682" s="56" t="str">
        <f>VLOOKUP(K16682,'Base -Receita-Despesa'!$B:$AS,1,FALSE)</f>
        <v>Pessoal</v>
      </c>
    </row>
    <row r="16683" spans="1:12" x14ac:dyDescent="0.3">
      <c r="A16683" s="286" t="str">
        <f t="shared" si="520"/>
        <v>2020</v>
      </c>
      <c r="B16683" s="205" t="s">
        <v>679</v>
      </c>
      <c r="C16683" s="205" t="s">
        <v>680</v>
      </c>
      <c r="D16683" s="72" t="str">
        <f t="shared" si="521"/>
        <v>mar/2020</v>
      </c>
      <c r="E16683" s="206">
        <v>43910</v>
      </c>
      <c r="F16683" s="205" t="s">
        <v>2812</v>
      </c>
      <c r="G16683" s="205" t="s">
        <v>284</v>
      </c>
      <c r="H16683" s="207" t="s">
        <v>2178</v>
      </c>
      <c r="I16683" s="207" t="s">
        <v>118</v>
      </c>
      <c r="J16683" s="207">
        <v>-17.21</v>
      </c>
      <c r="K16683" s="79" t="str">
        <f>IFERROR(IFERROR(VLOOKUP(I16683,'DE-PARA'!B:D,3,0),VLOOKUP(I16683,'DE-PARA'!C:D,2,0)),"NÃO ENCONTRADO")</f>
        <v>Serviços</v>
      </c>
      <c r="L16683" s="56" t="str">
        <f>VLOOKUP(K16683,'Base -Receita-Despesa'!$B:$AS,1,FALSE)</f>
        <v>Serviços</v>
      </c>
    </row>
    <row r="16684" spans="1:12" x14ac:dyDescent="0.3">
      <c r="A16684" s="286" t="str">
        <f t="shared" si="520"/>
        <v>2020</v>
      </c>
      <c r="B16684" s="205" t="s">
        <v>679</v>
      </c>
      <c r="C16684" s="205" t="s">
        <v>680</v>
      </c>
      <c r="D16684" s="72" t="str">
        <f t="shared" si="521"/>
        <v>mar/2020</v>
      </c>
      <c r="E16684" s="206">
        <v>43910</v>
      </c>
      <c r="F16684" s="205" t="s">
        <v>2813</v>
      </c>
      <c r="G16684" s="205" t="s">
        <v>284</v>
      </c>
      <c r="H16684" s="207" t="s">
        <v>1047</v>
      </c>
      <c r="I16684" s="207" t="s">
        <v>258</v>
      </c>
      <c r="J16684" s="207">
        <v>-808.11</v>
      </c>
      <c r="K16684" s="79" t="str">
        <f>IFERROR(IFERROR(VLOOKUP(I16684,'DE-PARA'!B:D,3,0),VLOOKUP(I16684,'DE-PARA'!C:D,2,0)),"NÃO ENCONTRADO")</f>
        <v>Serviços</v>
      </c>
      <c r="L16684" s="56" t="str">
        <f>VLOOKUP(K16684,'Base -Receita-Despesa'!$B:$AS,1,FALSE)</f>
        <v>Serviços</v>
      </c>
    </row>
    <row r="16685" spans="1:12" x14ac:dyDescent="0.3">
      <c r="A16685" s="286" t="str">
        <f t="shared" si="520"/>
        <v>2020</v>
      </c>
      <c r="B16685" s="205" t="s">
        <v>679</v>
      </c>
      <c r="C16685" s="205" t="s">
        <v>680</v>
      </c>
      <c r="D16685" s="72" t="str">
        <f t="shared" si="521"/>
        <v>mar/2020</v>
      </c>
      <c r="E16685" s="206">
        <v>43910</v>
      </c>
      <c r="F16685" s="205" t="s">
        <v>2814</v>
      </c>
      <c r="G16685" s="205" t="s">
        <v>284</v>
      </c>
      <c r="H16685" s="207" t="s">
        <v>2690</v>
      </c>
      <c r="I16685" s="207" t="s">
        <v>134</v>
      </c>
      <c r="J16685" s="207">
        <v>-144.05000000000001</v>
      </c>
      <c r="K16685" s="79" t="str">
        <f>IFERROR(IFERROR(VLOOKUP(I16685,'DE-PARA'!B:D,3,0),VLOOKUP(I16685,'DE-PARA'!C:D,2,0)),"NÃO ENCONTRADO")</f>
        <v>Serviços</v>
      </c>
      <c r="L16685" s="56" t="str">
        <f>VLOOKUP(K16685,'Base -Receita-Despesa'!$B:$AS,1,FALSE)</f>
        <v>Serviços</v>
      </c>
    </row>
    <row r="16686" spans="1:12" x14ac:dyDescent="0.3">
      <c r="A16686" s="286" t="str">
        <f t="shared" si="520"/>
        <v>2020</v>
      </c>
      <c r="B16686" s="205" t="s">
        <v>679</v>
      </c>
      <c r="C16686" s="205" t="s">
        <v>680</v>
      </c>
      <c r="D16686" s="72" t="str">
        <f t="shared" si="521"/>
        <v>mar/2020</v>
      </c>
      <c r="E16686" s="206">
        <v>43910</v>
      </c>
      <c r="F16686" s="205" t="s">
        <v>2815</v>
      </c>
      <c r="G16686" s="205" t="s">
        <v>284</v>
      </c>
      <c r="H16686" s="207" t="s">
        <v>331</v>
      </c>
      <c r="I16686" s="207" t="s">
        <v>134</v>
      </c>
      <c r="J16686" s="207">
        <v>-184.9</v>
      </c>
      <c r="K16686" s="79" t="str">
        <f>IFERROR(IFERROR(VLOOKUP(I16686,'DE-PARA'!B:D,3,0),VLOOKUP(I16686,'DE-PARA'!C:D,2,0)),"NÃO ENCONTRADO")</f>
        <v>Serviços</v>
      </c>
      <c r="L16686" s="56" t="str">
        <f>VLOOKUP(K16686,'Base -Receita-Despesa'!$B:$AS,1,FALSE)</f>
        <v>Serviços</v>
      </c>
    </row>
    <row r="16687" spans="1:12" x14ac:dyDescent="0.3">
      <c r="A16687" s="286" t="str">
        <f t="shared" si="520"/>
        <v>2020</v>
      </c>
      <c r="B16687" s="205" t="s">
        <v>679</v>
      </c>
      <c r="C16687" s="205" t="s">
        <v>680</v>
      </c>
      <c r="D16687" s="72" t="str">
        <f t="shared" si="521"/>
        <v>mar/2020</v>
      </c>
      <c r="E16687" s="206">
        <v>43910</v>
      </c>
      <c r="F16687" s="205" t="s">
        <v>2816</v>
      </c>
      <c r="G16687" s="205" t="s">
        <v>284</v>
      </c>
      <c r="H16687" s="207" t="s">
        <v>2396</v>
      </c>
      <c r="I16687" s="207" t="s">
        <v>118</v>
      </c>
      <c r="J16687" s="207">
        <v>-49.03</v>
      </c>
      <c r="K16687" s="79" t="str">
        <f>IFERROR(IFERROR(VLOOKUP(I16687,'DE-PARA'!B:D,3,0),VLOOKUP(I16687,'DE-PARA'!C:D,2,0)),"NÃO ENCONTRADO")</f>
        <v>Serviços</v>
      </c>
      <c r="L16687" s="56" t="str">
        <f>VLOOKUP(K16687,'Base -Receita-Despesa'!$B:$AS,1,FALSE)</f>
        <v>Serviços</v>
      </c>
    </row>
    <row r="16688" spans="1:12" x14ac:dyDescent="0.3">
      <c r="A16688" s="286" t="str">
        <f t="shared" si="520"/>
        <v>2020</v>
      </c>
      <c r="B16688" s="205" t="s">
        <v>679</v>
      </c>
      <c r="C16688" s="205" t="s">
        <v>680</v>
      </c>
      <c r="D16688" s="72" t="str">
        <f t="shared" si="521"/>
        <v>mar/2020</v>
      </c>
      <c r="E16688" s="206">
        <v>43910</v>
      </c>
      <c r="F16688" s="205" t="s">
        <v>2817</v>
      </c>
      <c r="G16688" s="205" t="s">
        <v>284</v>
      </c>
      <c r="H16688" s="207" t="s">
        <v>2297</v>
      </c>
      <c r="I16688" s="207" t="s">
        <v>257</v>
      </c>
      <c r="J16688" s="207">
        <v>-952.22</v>
      </c>
      <c r="K16688" s="79" t="str">
        <f>IFERROR(IFERROR(VLOOKUP(I16688,'DE-PARA'!B:D,3,0),VLOOKUP(I16688,'DE-PARA'!C:D,2,0)),"NÃO ENCONTRADO")</f>
        <v>Serviços</v>
      </c>
      <c r="L16688" s="56" t="str">
        <f>VLOOKUP(K16688,'Base -Receita-Despesa'!$B:$AS,1,FALSE)</f>
        <v>Serviços</v>
      </c>
    </row>
    <row r="16689" spans="1:12" x14ac:dyDescent="0.3">
      <c r="A16689" s="286" t="str">
        <f t="shared" si="520"/>
        <v>2020</v>
      </c>
      <c r="B16689" s="205" t="s">
        <v>679</v>
      </c>
      <c r="C16689" s="205" t="s">
        <v>680</v>
      </c>
      <c r="D16689" s="72" t="str">
        <f t="shared" si="521"/>
        <v>mar/2020</v>
      </c>
      <c r="E16689" s="206">
        <v>43910</v>
      </c>
      <c r="F16689" s="205" t="s">
        <v>2818</v>
      </c>
      <c r="G16689" s="205" t="s">
        <v>284</v>
      </c>
      <c r="H16689" s="207" t="s">
        <v>1005</v>
      </c>
      <c r="I16689" s="207" t="s">
        <v>232</v>
      </c>
      <c r="J16689" s="208">
        <v>-3248.25</v>
      </c>
      <c r="K16689" s="79" t="str">
        <f>IFERROR(IFERROR(VLOOKUP(I16689,'DE-PARA'!B:D,3,0),VLOOKUP(I16689,'DE-PARA'!C:D,2,0)),"NÃO ENCONTRADO")</f>
        <v>Pessoal</v>
      </c>
      <c r="L16689" s="56" t="str">
        <f>VLOOKUP(K16689,'Base -Receita-Despesa'!$B:$AS,1,FALSE)</f>
        <v>Pessoal</v>
      </c>
    </row>
    <row r="16690" spans="1:12" x14ac:dyDescent="0.3">
      <c r="A16690" s="286" t="str">
        <f t="shared" si="520"/>
        <v>2020</v>
      </c>
      <c r="B16690" s="205" t="s">
        <v>679</v>
      </c>
      <c r="C16690" s="205" t="s">
        <v>680</v>
      </c>
      <c r="D16690" s="72" t="str">
        <f t="shared" si="521"/>
        <v>mar/2020</v>
      </c>
      <c r="E16690" s="206">
        <v>43910</v>
      </c>
      <c r="F16690" s="205" t="s">
        <v>2819</v>
      </c>
      <c r="G16690" s="205" t="s">
        <v>284</v>
      </c>
      <c r="H16690" s="207" t="s">
        <v>1005</v>
      </c>
      <c r="I16690" s="207" t="s">
        <v>232</v>
      </c>
      <c r="J16690" s="207">
        <v>-274.5</v>
      </c>
      <c r="K16690" s="79" t="str">
        <f>IFERROR(IFERROR(VLOOKUP(I16690,'DE-PARA'!B:D,3,0),VLOOKUP(I16690,'DE-PARA'!C:D,2,0)),"NÃO ENCONTRADO")</f>
        <v>Pessoal</v>
      </c>
      <c r="L16690" s="56" t="str">
        <f>VLOOKUP(K16690,'Base -Receita-Despesa'!$B:$AS,1,FALSE)</f>
        <v>Pessoal</v>
      </c>
    </row>
    <row r="16691" spans="1:12" x14ac:dyDescent="0.3">
      <c r="A16691" s="286" t="str">
        <f t="shared" si="520"/>
        <v>2020</v>
      </c>
      <c r="B16691" s="205" t="s">
        <v>679</v>
      </c>
      <c r="C16691" s="205" t="s">
        <v>680</v>
      </c>
      <c r="D16691" s="72" t="str">
        <f t="shared" si="521"/>
        <v>mar/2020</v>
      </c>
      <c r="E16691" s="206">
        <v>43910</v>
      </c>
      <c r="F16691" s="205" t="s">
        <v>2820</v>
      </c>
      <c r="G16691" s="205" t="s">
        <v>284</v>
      </c>
      <c r="H16691" s="207" t="s">
        <v>1598</v>
      </c>
      <c r="I16691" s="207" t="s">
        <v>266</v>
      </c>
      <c r="J16691" s="207">
        <v>-21.21</v>
      </c>
      <c r="K16691" s="79" t="str">
        <f>IFERROR(IFERROR(VLOOKUP(I16691,'DE-PARA'!B:D,3,0),VLOOKUP(I16691,'DE-PARA'!C:D,2,0)),"NÃO ENCONTRADO")</f>
        <v>Serviços</v>
      </c>
      <c r="L16691" s="56" t="str">
        <f>VLOOKUP(K16691,'Base -Receita-Despesa'!$B:$AS,1,FALSE)</f>
        <v>Serviços</v>
      </c>
    </row>
    <row r="16692" spans="1:12" x14ac:dyDescent="0.3">
      <c r="A16692" s="286" t="str">
        <f t="shared" si="520"/>
        <v>2020</v>
      </c>
      <c r="B16692" s="205" t="s">
        <v>679</v>
      </c>
      <c r="C16692" s="205" t="s">
        <v>680</v>
      </c>
      <c r="D16692" s="72" t="str">
        <f t="shared" si="521"/>
        <v>mar/2020</v>
      </c>
      <c r="E16692" s="206">
        <v>43910</v>
      </c>
      <c r="F16692" s="205" t="s">
        <v>2821</v>
      </c>
      <c r="G16692" s="205" t="s">
        <v>284</v>
      </c>
      <c r="H16692" s="207" t="s">
        <v>2603</v>
      </c>
      <c r="I16692" s="207" t="s">
        <v>261</v>
      </c>
      <c r="J16692" s="207">
        <v>-13.88</v>
      </c>
      <c r="K16692" s="79" t="str">
        <f>IFERROR(IFERROR(VLOOKUP(I16692,'DE-PARA'!B:D,3,0),VLOOKUP(I16692,'DE-PARA'!C:D,2,0)),"NÃO ENCONTRADO")</f>
        <v>Serviços</v>
      </c>
      <c r="L16692" s="56" t="str">
        <f>VLOOKUP(K16692,'Base -Receita-Despesa'!$B:$AS,1,FALSE)</f>
        <v>Serviços</v>
      </c>
    </row>
    <row r="16693" spans="1:12" x14ac:dyDescent="0.3">
      <c r="A16693" s="286" t="str">
        <f t="shared" si="520"/>
        <v>2020</v>
      </c>
      <c r="B16693" s="205" t="s">
        <v>679</v>
      </c>
      <c r="C16693" s="205" t="s">
        <v>680</v>
      </c>
      <c r="D16693" s="72" t="str">
        <f t="shared" si="521"/>
        <v>mar/2020</v>
      </c>
      <c r="E16693" s="206">
        <v>43910</v>
      </c>
      <c r="F16693" s="205" t="s">
        <v>2822</v>
      </c>
      <c r="G16693" s="205" t="s">
        <v>284</v>
      </c>
      <c r="H16693" s="207" t="s">
        <v>156</v>
      </c>
      <c r="I16693" s="207" t="s">
        <v>157</v>
      </c>
      <c r="J16693" s="207">
        <v>-76.95</v>
      </c>
      <c r="K16693" s="79" t="str">
        <f>IFERROR(IFERROR(VLOOKUP(I16693,'DE-PARA'!B:D,3,0),VLOOKUP(I16693,'DE-PARA'!C:D,2,0)),"NÃO ENCONTRADO")</f>
        <v>Serviços</v>
      </c>
      <c r="L16693" s="56" t="str">
        <f>VLOOKUP(K16693,'Base -Receita-Despesa'!$B:$AS,1,FALSE)</f>
        <v>Serviços</v>
      </c>
    </row>
    <row r="16694" spans="1:12" x14ac:dyDescent="0.3">
      <c r="A16694" s="286" t="str">
        <f t="shared" si="520"/>
        <v>2020</v>
      </c>
      <c r="B16694" s="205" t="s">
        <v>679</v>
      </c>
      <c r="C16694" s="205" t="s">
        <v>680</v>
      </c>
      <c r="D16694" s="72" t="str">
        <f t="shared" si="521"/>
        <v>mar/2020</v>
      </c>
      <c r="E16694" s="206">
        <v>43910</v>
      </c>
      <c r="F16694" s="205" t="s">
        <v>2823</v>
      </c>
      <c r="G16694" s="205" t="s">
        <v>284</v>
      </c>
      <c r="H16694" s="207" t="s">
        <v>2640</v>
      </c>
      <c r="I16694" s="207" t="s">
        <v>232</v>
      </c>
      <c r="J16694" s="207">
        <v>-872.99</v>
      </c>
      <c r="K16694" s="79" t="str">
        <f>IFERROR(IFERROR(VLOOKUP(I16694,'DE-PARA'!B:D,3,0),VLOOKUP(I16694,'DE-PARA'!C:D,2,0)),"NÃO ENCONTRADO")</f>
        <v>Pessoal</v>
      </c>
      <c r="L16694" s="56" t="str">
        <f>VLOOKUP(K16694,'Base -Receita-Despesa'!$B:$AS,1,FALSE)</f>
        <v>Pessoal</v>
      </c>
    </row>
    <row r="16695" spans="1:12" x14ac:dyDescent="0.3">
      <c r="A16695" s="286" t="str">
        <f t="shared" ref="A16695:A16758" si="522">IF(K16695="NÃO ENCONTRADO",0,RIGHT(D16695,4))</f>
        <v>2020</v>
      </c>
      <c r="B16695" s="205" t="s">
        <v>679</v>
      </c>
      <c r="C16695" s="205" t="s">
        <v>680</v>
      </c>
      <c r="D16695" s="72" t="str">
        <f t="shared" si="521"/>
        <v>mar/2020</v>
      </c>
      <c r="E16695" s="206">
        <v>43910</v>
      </c>
      <c r="F16695" s="205" t="s">
        <v>2500</v>
      </c>
      <c r="G16695" s="205" t="s">
        <v>284</v>
      </c>
      <c r="H16695" s="207" t="s">
        <v>2824</v>
      </c>
      <c r="I16695" s="207" t="s">
        <v>126</v>
      </c>
      <c r="J16695" s="207">
        <v>-82.23</v>
      </c>
      <c r="K16695" s="79" t="str">
        <f>IFERROR(IFERROR(VLOOKUP(I16695,'DE-PARA'!B:D,3,0),VLOOKUP(I16695,'DE-PARA'!C:D,2,0)),"NÃO ENCONTRADO")</f>
        <v>Rescisões Trabalhistas</v>
      </c>
      <c r="L16695" s="56" t="str">
        <f>VLOOKUP(K16695,'Base -Receita-Despesa'!$B:$AS,1,FALSE)</f>
        <v>Rescisões Trabalhistas</v>
      </c>
    </row>
    <row r="16696" spans="1:12" x14ac:dyDescent="0.3">
      <c r="A16696" s="286" t="str">
        <f t="shared" si="522"/>
        <v>2020</v>
      </c>
      <c r="B16696" s="205" t="s">
        <v>679</v>
      </c>
      <c r="C16696" s="205" t="s">
        <v>680</v>
      </c>
      <c r="D16696" s="72" t="str">
        <f t="shared" si="521"/>
        <v>mar/2020</v>
      </c>
      <c r="E16696" s="206">
        <v>43910</v>
      </c>
      <c r="F16696" s="205">
        <v>1425</v>
      </c>
      <c r="G16696" s="205" t="s">
        <v>284</v>
      </c>
      <c r="H16696" s="207" t="s">
        <v>1899</v>
      </c>
      <c r="I16696" s="207" t="s">
        <v>249</v>
      </c>
      <c r="J16696" s="208">
        <v>-3690.55</v>
      </c>
      <c r="K16696" s="79" t="str">
        <f>IFERROR(IFERROR(VLOOKUP(I16696,'DE-PARA'!B:D,3,0),VLOOKUP(I16696,'DE-PARA'!C:D,2,0)),"NÃO ENCONTRADO")</f>
        <v>Materiais</v>
      </c>
      <c r="L16696" s="56" t="str">
        <f>VLOOKUP(K16696,'Base -Receita-Despesa'!$B:$AS,1,FALSE)</f>
        <v>Materiais</v>
      </c>
    </row>
    <row r="16697" spans="1:12" x14ac:dyDescent="0.3">
      <c r="A16697" s="286" t="str">
        <f t="shared" si="522"/>
        <v>2020</v>
      </c>
      <c r="B16697" s="205" t="s">
        <v>679</v>
      </c>
      <c r="C16697" s="205" t="s">
        <v>680</v>
      </c>
      <c r="D16697" s="72" t="str">
        <f t="shared" si="521"/>
        <v>mar/2020</v>
      </c>
      <c r="E16697" s="206">
        <v>43910</v>
      </c>
      <c r="F16697" s="205">
        <v>1425</v>
      </c>
      <c r="G16697" s="205" t="s">
        <v>284</v>
      </c>
      <c r="H16697" s="207" t="s">
        <v>1899</v>
      </c>
      <c r="I16697" s="207" t="s">
        <v>189</v>
      </c>
      <c r="J16697" s="207">
        <v>-371.76</v>
      </c>
      <c r="K16697" s="79" t="str">
        <f>IFERROR(IFERROR(VLOOKUP(I16697,'DE-PARA'!B:D,3,0),VLOOKUP(I16697,'DE-PARA'!C:D,2,0)),"NÃO ENCONTRADO")</f>
        <v>Outras Saídas</v>
      </c>
      <c r="L16697" s="56" t="str">
        <f>VLOOKUP(K16697,'Base -Receita-Despesa'!$B:$AS,1,FALSE)</f>
        <v>Outras Saídas</v>
      </c>
    </row>
    <row r="16698" spans="1:12" x14ac:dyDescent="0.3">
      <c r="A16698" s="286" t="str">
        <f t="shared" si="522"/>
        <v>2020</v>
      </c>
      <c r="B16698" s="205" t="s">
        <v>679</v>
      </c>
      <c r="C16698" s="205" t="s">
        <v>680</v>
      </c>
      <c r="D16698" s="72" t="str">
        <f t="shared" si="521"/>
        <v>mar/2020</v>
      </c>
      <c r="E16698" s="206">
        <v>43910</v>
      </c>
      <c r="F16698" s="205" t="s">
        <v>2324</v>
      </c>
      <c r="G16698" s="205" t="s">
        <v>284</v>
      </c>
      <c r="H16698" s="207" t="s">
        <v>2825</v>
      </c>
      <c r="I16698" s="207" t="s">
        <v>154</v>
      </c>
      <c r="J16698" s="208">
        <v>-243396.8</v>
      </c>
      <c r="K16698" s="79" t="str">
        <f>IFERROR(IFERROR(VLOOKUP(I16698,'DE-PARA'!B:D,3,0),VLOOKUP(I16698,'DE-PARA'!C:D,2,0)),"NÃO ENCONTRADO")</f>
        <v>Encargos sobre Folha de Pagamento</v>
      </c>
      <c r="L16698" s="56" t="str">
        <f>VLOOKUP(K16698,'Base -Receita-Despesa'!$B:$AS,1,FALSE)</f>
        <v>Encargos sobre Folha de Pagamento</v>
      </c>
    </row>
    <row r="16699" spans="1:12" x14ac:dyDescent="0.3">
      <c r="A16699" s="286" t="str">
        <f t="shared" si="522"/>
        <v>2020</v>
      </c>
      <c r="B16699" s="205" t="s">
        <v>679</v>
      </c>
      <c r="C16699" s="205" t="s">
        <v>680</v>
      </c>
      <c r="D16699" s="72" t="str">
        <f t="shared" si="521"/>
        <v>mar/2020</v>
      </c>
      <c r="E16699" s="206">
        <v>43910</v>
      </c>
      <c r="F16699" s="205">
        <v>1686</v>
      </c>
      <c r="G16699" s="205" t="s">
        <v>284</v>
      </c>
      <c r="H16699" s="207" t="s">
        <v>2826</v>
      </c>
      <c r="I16699" s="207" t="s">
        <v>150</v>
      </c>
      <c r="J16699" s="208">
        <v>-37540</v>
      </c>
      <c r="K16699" s="79" t="str">
        <f>IFERROR(IFERROR(VLOOKUP(I16699,'DE-PARA'!B:D,3,0),VLOOKUP(I16699,'DE-PARA'!C:D,2,0)),"NÃO ENCONTRADO")</f>
        <v>Serviços</v>
      </c>
      <c r="L16699" s="56" t="str">
        <f>VLOOKUP(K16699,'Base -Receita-Despesa'!$B:$AS,1,FALSE)</f>
        <v>Serviços</v>
      </c>
    </row>
    <row r="16700" spans="1:12" x14ac:dyDescent="0.3">
      <c r="A16700" s="286" t="str">
        <f t="shared" si="522"/>
        <v>2020</v>
      </c>
      <c r="B16700" s="205" t="s">
        <v>679</v>
      </c>
      <c r="C16700" s="205" t="s">
        <v>680</v>
      </c>
      <c r="D16700" s="72" t="str">
        <f t="shared" si="521"/>
        <v>mar/2020</v>
      </c>
      <c r="E16700" s="206">
        <v>43910</v>
      </c>
      <c r="F16700" s="205">
        <v>70757</v>
      </c>
      <c r="G16700" s="205" t="s">
        <v>284</v>
      </c>
      <c r="H16700" s="207" t="s">
        <v>2690</v>
      </c>
      <c r="I16700" s="207" t="s">
        <v>134</v>
      </c>
      <c r="J16700" s="208">
        <v>-9013.0400000000009</v>
      </c>
      <c r="K16700" s="79" t="str">
        <f>IFERROR(IFERROR(VLOOKUP(I16700,'DE-PARA'!B:D,3,0),VLOOKUP(I16700,'DE-PARA'!C:D,2,0)),"NÃO ENCONTRADO")</f>
        <v>Serviços</v>
      </c>
      <c r="L16700" s="56" t="str">
        <f>VLOOKUP(K16700,'Base -Receita-Despesa'!$B:$AS,1,FALSE)</f>
        <v>Serviços</v>
      </c>
    </row>
    <row r="16701" spans="1:12" x14ac:dyDescent="0.3">
      <c r="A16701" s="286" t="str">
        <f t="shared" si="522"/>
        <v>2020</v>
      </c>
      <c r="B16701" s="205" t="s">
        <v>679</v>
      </c>
      <c r="C16701" s="205" t="s">
        <v>680</v>
      </c>
      <c r="D16701" s="72" t="str">
        <f t="shared" si="521"/>
        <v>mar/2020</v>
      </c>
      <c r="E16701" s="206">
        <v>43910</v>
      </c>
      <c r="F16701" s="205">
        <v>69851</v>
      </c>
      <c r="G16701" s="205" t="s">
        <v>284</v>
      </c>
      <c r="H16701" s="207" t="s">
        <v>2690</v>
      </c>
      <c r="I16701" s="207" t="s">
        <v>134</v>
      </c>
      <c r="J16701" s="208">
        <v>-9013.0400000000009</v>
      </c>
      <c r="K16701" s="79" t="str">
        <f>IFERROR(IFERROR(VLOOKUP(I16701,'DE-PARA'!B:D,3,0),VLOOKUP(I16701,'DE-PARA'!C:D,2,0)),"NÃO ENCONTRADO")</f>
        <v>Serviços</v>
      </c>
      <c r="L16701" s="56" t="str">
        <f>VLOOKUP(K16701,'Base -Receita-Despesa'!$B:$AS,1,FALSE)</f>
        <v>Serviços</v>
      </c>
    </row>
    <row r="16702" spans="1:12" x14ac:dyDescent="0.3">
      <c r="A16702" s="286" t="str">
        <f t="shared" si="522"/>
        <v>2020</v>
      </c>
      <c r="B16702" s="205" t="s">
        <v>679</v>
      </c>
      <c r="C16702" s="205" t="s">
        <v>680</v>
      </c>
      <c r="D16702" s="72" t="str">
        <f t="shared" si="521"/>
        <v>mar/2020</v>
      </c>
      <c r="E16702" s="206">
        <v>43910</v>
      </c>
      <c r="F16702" s="205">
        <v>69092</v>
      </c>
      <c r="G16702" s="205" t="s">
        <v>284</v>
      </c>
      <c r="H16702" s="207" t="s">
        <v>2690</v>
      </c>
      <c r="I16702" s="207" t="s">
        <v>134</v>
      </c>
      <c r="J16702" s="208">
        <v>-9013.0400000000009</v>
      </c>
      <c r="K16702" s="79" t="str">
        <f>IFERROR(IFERROR(VLOOKUP(I16702,'DE-PARA'!B:D,3,0),VLOOKUP(I16702,'DE-PARA'!C:D,2,0)),"NÃO ENCONTRADO")</f>
        <v>Serviços</v>
      </c>
      <c r="L16702" s="56" t="str">
        <f>VLOOKUP(K16702,'Base -Receita-Despesa'!$B:$AS,1,FALSE)</f>
        <v>Serviços</v>
      </c>
    </row>
    <row r="16703" spans="1:12" x14ac:dyDescent="0.3">
      <c r="A16703" s="286" t="str">
        <f t="shared" si="522"/>
        <v>2020</v>
      </c>
      <c r="B16703" s="205" t="s">
        <v>679</v>
      </c>
      <c r="C16703" s="205" t="s">
        <v>680</v>
      </c>
      <c r="D16703" s="72" t="str">
        <f t="shared" si="521"/>
        <v>mar/2020</v>
      </c>
      <c r="E16703" s="206">
        <v>43910</v>
      </c>
      <c r="F16703" s="205">
        <v>1320</v>
      </c>
      <c r="G16703" s="205" t="s">
        <v>284</v>
      </c>
      <c r="H16703" s="207" t="s">
        <v>2733</v>
      </c>
      <c r="I16703" s="207" t="s">
        <v>186</v>
      </c>
      <c r="J16703" s="208">
        <v>-32500</v>
      </c>
      <c r="K16703" s="79" t="str">
        <f>IFERROR(IFERROR(VLOOKUP(I16703,'DE-PARA'!B:D,3,0),VLOOKUP(I16703,'DE-PARA'!C:D,2,0)),"NÃO ENCONTRADO")</f>
        <v>Serviços</v>
      </c>
      <c r="L16703" s="56" t="str">
        <f>VLOOKUP(K16703,'Base -Receita-Despesa'!$B:$AS,1,FALSE)</f>
        <v>Serviços</v>
      </c>
    </row>
    <row r="16704" spans="1:12" x14ac:dyDescent="0.3">
      <c r="A16704" s="286" t="str">
        <f t="shared" si="522"/>
        <v>2020</v>
      </c>
      <c r="B16704" s="205" t="s">
        <v>679</v>
      </c>
      <c r="C16704" s="205" t="s">
        <v>680</v>
      </c>
      <c r="D16704" s="72" t="str">
        <f t="shared" si="521"/>
        <v>mar/2020</v>
      </c>
      <c r="E16704" s="206">
        <v>43910</v>
      </c>
      <c r="F16704" s="205">
        <v>2506</v>
      </c>
      <c r="G16704" s="205" t="s">
        <v>284</v>
      </c>
      <c r="H16704" s="207" t="s">
        <v>2827</v>
      </c>
      <c r="I16704" s="207" t="s">
        <v>238</v>
      </c>
      <c r="J16704" s="208">
        <v>-19000</v>
      </c>
      <c r="K16704" s="79" t="str">
        <f>IFERROR(IFERROR(VLOOKUP(I16704,'DE-PARA'!B:D,3,0),VLOOKUP(I16704,'DE-PARA'!C:D,2,0)),"NÃO ENCONTRADO")</f>
        <v>Materiais</v>
      </c>
      <c r="L16704" s="56" t="str">
        <f>VLOOKUP(K16704,'Base -Receita-Despesa'!$B:$AS,1,FALSE)</f>
        <v>Materiais</v>
      </c>
    </row>
    <row r="16705" spans="1:12" x14ac:dyDescent="0.3">
      <c r="A16705" s="286" t="str">
        <f t="shared" si="522"/>
        <v>2020</v>
      </c>
      <c r="B16705" s="205" t="s">
        <v>679</v>
      </c>
      <c r="C16705" s="205" t="s">
        <v>680</v>
      </c>
      <c r="D16705" s="72" t="str">
        <f t="shared" si="521"/>
        <v>mar/2020</v>
      </c>
      <c r="E16705" s="206">
        <v>43910</v>
      </c>
      <c r="F16705" s="205">
        <v>34934</v>
      </c>
      <c r="G16705" s="205" t="s">
        <v>284</v>
      </c>
      <c r="H16705" s="207" t="s">
        <v>2828</v>
      </c>
      <c r="I16705" s="207" t="s">
        <v>237</v>
      </c>
      <c r="J16705" s="208">
        <v>-1400.4</v>
      </c>
      <c r="K16705" s="79" t="str">
        <f>IFERROR(IFERROR(VLOOKUP(I16705,'DE-PARA'!B:D,3,0),VLOOKUP(I16705,'DE-PARA'!C:D,2,0)),"NÃO ENCONTRADO")</f>
        <v>Materiais</v>
      </c>
      <c r="L16705" s="56" t="str">
        <f>VLOOKUP(K16705,'Base -Receita-Despesa'!$B:$AS,1,FALSE)</f>
        <v>Materiais</v>
      </c>
    </row>
    <row r="16706" spans="1:12" x14ac:dyDescent="0.3">
      <c r="A16706" s="286" t="str">
        <f t="shared" si="522"/>
        <v>2020</v>
      </c>
      <c r="B16706" s="205" t="s">
        <v>679</v>
      </c>
      <c r="C16706" s="205" t="s">
        <v>680</v>
      </c>
      <c r="D16706" s="72" t="str">
        <f t="shared" si="521"/>
        <v>mar/2020</v>
      </c>
      <c r="E16706" s="206">
        <v>43910</v>
      </c>
      <c r="F16706" s="205">
        <v>34935</v>
      </c>
      <c r="G16706" s="205" t="s">
        <v>284</v>
      </c>
      <c r="H16706" s="207" t="s">
        <v>2828</v>
      </c>
      <c r="I16706" s="207" t="s">
        <v>237</v>
      </c>
      <c r="J16706" s="208">
        <v>-1493.2</v>
      </c>
      <c r="K16706" s="79" t="str">
        <f>IFERROR(IFERROR(VLOOKUP(I16706,'DE-PARA'!B:D,3,0),VLOOKUP(I16706,'DE-PARA'!C:D,2,0)),"NÃO ENCONTRADO")</f>
        <v>Materiais</v>
      </c>
      <c r="L16706" s="56" t="str">
        <f>VLOOKUP(K16706,'Base -Receita-Despesa'!$B:$AS,1,FALSE)</f>
        <v>Materiais</v>
      </c>
    </row>
    <row r="16707" spans="1:12" x14ac:dyDescent="0.3">
      <c r="A16707" s="286" t="str">
        <f t="shared" si="522"/>
        <v>2020</v>
      </c>
      <c r="B16707" s="205" t="s">
        <v>679</v>
      </c>
      <c r="C16707" s="205" t="s">
        <v>680</v>
      </c>
      <c r="D16707" s="72" t="str">
        <f t="shared" si="521"/>
        <v>mar/2020</v>
      </c>
      <c r="E16707" s="206">
        <v>43910</v>
      </c>
      <c r="F16707" s="205">
        <v>17963</v>
      </c>
      <c r="G16707" s="205" t="s">
        <v>284</v>
      </c>
      <c r="H16707" s="207" t="s">
        <v>2829</v>
      </c>
      <c r="I16707" s="207" t="s">
        <v>238</v>
      </c>
      <c r="J16707" s="208">
        <v>-2760</v>
      </c>
      <c r="K16707" s="79" t="str">
        <f>IFERROR(IFERROR(VLOOKUP(I16707,'DE-PARA'!B:D,3,0),VLOOKUP(I16707,'DE-PARA'!C:D,2,0)),"NÃO ENCONTRADO")</f>
        <v>Materiais</v>
      </c>
      <c r="L16707" s="56" t="str">
        <f>VLOOKUP(K16707,'Base -Receita-Despesa'!$B:$AS,1,FALSE)</f>
        <v>Materiais</v>
      </c>
    </row>
    <row r="16708" spans="1:12" x14ac:dyDescent="0.3">
      <c r="A16708" s="286" t="str">
        <f t="shared" si="522"/>
        <v>2020</v>
      </c>
      <c r="B16708" s="205" t="s">
        <v>679</v>
      </c>
      <c r="C16708" s="205" t="s">
        <v>680</v>
      </c>
      <c r="D16708" s="72" t="str">
        <f t="shared" ref="D16708:D16771" si="523">TEXT(E16708,"mmm/aaaa")</f>
        <v>mar/2020</v>
      </c>
      <c r="E16708" s="206">
        <v>43910</v>
      </c>
      <c r="F16708" s="205">
        <v>33875</v>
      </c>
      <c r="G16708" s="205" t="s">
        <v>284</v>
      </c>
      <c r="H16708" s="207" t="s">
        <v>2266</v>
      </c>
      <c r="I16708" s="207" t="s">
        <v>238</v>
      </c>
      <c r="J16708" s="207">
        <v>-179.2</v>
      </c>
      <c r="K16708" s="79" t="str">
        <f>IFERROR(IFERROR(VLOOKUP(I16708,'DE-PARA'!B:D,3,0),VLOOKUP(I16708,'DE-PARA'!C:D,2,0)),"NÃO ENCONTRADO")</f>
        <v>Materiais</v>
      </c>
      <c r="L16708" s="56" t="str">
        <f>VLOOKUP(K16708,'Base -Receita-Despesa'!$B:$AS,1,FALSE)</f>
        <v>Materiais</v>
      </c>
    </row>
    <row r="16709" spans="1:12" x14ac:dyDescent="0.3">
      <c r="A16709" s="286" t="str">
        <f t="shared" si="522"/>
        <v>2020</v>
      </c>
      <c r="B16709" s="205" t="s">
        <v>679</v>
      </c>
      <c r="C16709" s="205" t="s">
        <v>680</v>
      </c>
      <c r="D16709" s="72" t="str">
        <f t="shared" si="523"/>
        <v>mar/2020</v>
      </c>
      <c r="E16709" s="206">
        <v>43910</v>
      </c>
      <c r="F16709" s="205">
        <v>32845</v>
      </c>
      <c r="G16709" s="205" t="s">
        <v>286</v>
      </c>
      <c r="H16709" s="207" t="s">
        <v>2266</v>
      </c>
      <c r="I16709" s="207" t="s">
        <v>238</v>
      </c>
      <c r="J16709" s="208">
        <v>-1207.26</v>
      </c>
      <c r="K16709" s="79" t="str">
        <f>IFERROR(IFERROR(VLOOKUP(I16709,'DE-PARA'!B:D,3,0),VLOOKUP(I16709,'DE-PARA'!C:D,2,0)),"NÃO ENCONTRADO")</f>
        <v>Materiais</v>
      </c>
      <c r="L16709" s="56" t="str">
        <f>VLOOKUP(K16709,'Base -Receita-Despesa'!$B:$AS,1,FALSE)</f>
        <v>Materiais</v>
      </c>
    </row>
    <row r="16710" spans="1:12" x14ac:dyDescent="0.3">
      <c r="A16710" s="286" t="str">
        <f t="shared" si="522"/>
        <v>2020</v>
      </c>
      <c r="B16710" s="205" t="s">
        <v>679</v>
      </c>
      <c r="C16710" s="205" t="s">
        <v>680</v>
      </c>
      <c r="D16710" s="72" t="str">
        <f t="shared" si="523"/>
        <v>mar/2020</v>
      </c>
      <c r="E16710" s="206">
        <v>43910</v>
      </c>
      <c r="F16710" s="205">
        <v>33971</v>
      </c>
      <c r="G16710" s="277" t="s">
        <v>284</v>
      </c>
      <c r="H16710" s="207" t="s">
        <v>2266</v>
      </c>
      <c r="I16710" s="207" t="s">
        <v>238</v>
      </c>
      <c r="J16710" s="208">
        <v>-1710</v>
      </c>
      <c r="K16710" s="79" t="str">
        <f>IFERROR(IFERROR(VLOOKUP(I16710,'DE-PARA'!B:D,3,0),VLOOKUP(I16710,'DE-PARA'!C:D,2,0)),"NÃO ENCONTRADO")</f>
        <v>Materiais</v>
      </c>
      <c r="L16710" s="56" t="str">
        <f>VLOOKUP(K16710,'Base -Receita-Despesa'!$B:$AS,1,FALSE)</f>
        <v>Materiais</v>
      </c>
    </row>
    <row r="16711" spans="1:12" x14ac:dyDescent="0.3">
      <c r="A16711" s="286" t="str">
        <f t="shared" si="522"/>
        <v>2020</v>
      </c>
      <c r="B16711" s="205" t="s">
        <v>679</v>
      </c>
      <c r="C16711" s="205" t="s">
        <v>680</v>
      </c>
      <c r="D16711" s="72" t="str">
        <f t="shared" si="523"/>
        <v>mar/2020</v>
      </c>
      <c r="E16711" s="206">
        <v>43910</v>
      </c>
      <c r="F16711" s="205">
        <v>34012</v>
      </c>
      <c r="G16711" s="205" t="s">
        <v>284</v>
      </c>
      <c r="H16711" s="207" t="s">
        <v>2266</v>
      </c>
      <c r="I16711" s="207" t="s">
        <v>238</v>
      </c>
      <c r="J16711" s="208">
        <v>-3457.08</v>
      </c>
      <c r="K16711" s="79" t="str">
        <f>IFERROR(IFERROR(VLOOKUP(I16711,'DE-PARA'!B:D,3,0),VLOOKUP(I16711,'DE-PARA'!C:D,2,0)),"NÃO ENCONTRADO")</f>
        <v>Materiais</v>
      </c>
      <c r="L16711" s="56" t="str">
        <f>VLOOKUP(K16711,'Base -Receita-Despesa'!$B:$AS,1,FALSE)</f>
        <v>Materiais</v>
      </c>
    </row>
    <row r="16712" spans="1:12" x14ac:dyDescent="0.3">
      <c r="A16712" s="286" t="str">
        <f t="shared" si="522"/>
        <v>2020</v>
      </c>
      <c r="B16712" s="205" t="s">
        <v>679</v>
      </c>
      <c r="C16712" s="205" t="s">
        <v>680</v>
      </c>
      <c r="D16712" s="72" t="str">
        <f t="shared" si="523"/>
        <v>mar/2020</v>
      </c>
      <c r="E16712" s="206">
        <v>43910</v>
      </c>
      <c r="F16712" s="205">
        <v>34406</v>
      </c>
      <c r="G16712" s="205" t="s">
        <v>284</v>
      </c>
      <c r="H16712" s="207" t="s">
        <v>2266</v>
      </c>
      <c r="I16712" s="207" t="s">
        <v>238</v>
      </c>
      <c r="J16712" s="208">
        <v>-1872.72</v>
      </c>
      <c r="K16712" s="79" t="str">
        <f>IFERROR(IFERROR(VLOOKUP(I16712,'DE-PARA'!B:D,3,0),VLOOKUP(I16712,'DE-PARA'!C:D,2,0)),"NÃO ENCONTRADO")</f>
        <v>Materiais</v>
      </c>
      <c r="L16712" s="56" t="str">
        <f>VLOOKUP(K16712,'Base -Receita-Despesa'!$B:$AS,1,FALSE)</f>
        <v>Materiais</v>
      </c>
    </row>
    <row r="16713" spans="1:12" x14ac:dyDescent="0.3">
      <c r="A16713" s="286" t="str">
        <f t="shared" si="522"/>
        <v>2020</v>
      </c>
      <c r="B16713" s="205" t="s">
        <v>679</v>
      </c>
      <c r="C16713" s="205" t="s">
        <v>680</v>
      </c>
      <c r="D16713" s="72" t="str">
        <f t="shared" si="523"/>
        <v>mar/2020</v>
      </c>
      <c r="E16713" s="206">
        <v>43910</v>
      </c>
      <c r="F16713" s="205">
        <v>34415</v>
      </c>
      <c r="G16713" s="205" t="s">
        <v>284</v>
      </c>
      <c r="H16713" s="207" t="s">
        <v>2266</v>
      </c>
      <c r="I16713" s="207" t="s">
        <v>238</v>
      </c>
      <c r="J16713" s="208">
        <v>-2760.51</v>
      </c>
      <c r="K16713" s="79" t="str">
        <f>IFERROR(IFERROR(VLOOKUP(I16713,'DE-PARA'!B:D,3,0),VLOOKUP(I16713,'DE-PARA'!C:D,2,0)),"NÃO ENCONTRADO")</f>
        <v>Materiais</v>
      </c>
      <c r="L16713" s="56" t="str">
        <f>VLOOKUP(K16713,'Base -Receita-Despesa'!$B:$AS,1,FALSE)</f>
        <v>Materiais</v>
      </c>
    </row>
    <row r="16714" spans="1:12" x14ac:dyDescent="0.3">
      <c r="A16714" s="286" t="str">
        <f t="shared" si="522"/>
        <v>2020</v>
      </c>
      <c r="B16714" s="205" t="s">
        <v>679</v>
      </c>
      <c r="C16714" s="205" t="s">
        <v>680</v>
      </c>
      <c r="D16714" s="72" t="str">
        <f t="shared" si="523"/>
        <v>mar/2020</v>
      </c>
      <c r="E16714" s="206">
        <v>43910</v>
      </c>
      <c r="F16714" s="205">
        <v>34491</v>
      </c>
      <c r="G16714" s="205" t="s">
        <v>284</v>
      </c>
      <c r="H16714" s="207" t="s">
        <v>2266</v>
      </c>
      <c r="I16714" s="207" t="s">
        <v>238</v>
      </c>
      <c r="J16714" s="208">
        <v>-2574.34</v>
      </c>
      <c r="K16714" s="79" t="str">
        <f>IFERROR(IFERROR(VLOOKUP(I16714,'DE-PARA'!B:D,3,0),VLOOKUP(I16714,'DE-PARA'!C:D,2,0)),"NÃO ENCONTRADO")</f>
        <v>Materiais</v>
      </c>
      <c r="L16714" s="56" t="str">
        <f>VLOOKUP(K16714,'Base -Receita-Despesa'!$B:$AS,1,FALSE)</f>
        <v>Materiais</v>
      </c>
    </row>
    <row r="16715" spans="1:12" x14ac:dyDescent="0.3">
      <c r="A16715" s="286" t="str">
        <f t="shared" si="522"/>
        <v>2020</v>
      </c>
      <c r="B16715" s="205" t="s">
        <v>679</v>
      </c>
      <c r="C16715" s="205" t="s">
        <v>680</v>
      </c>
      <c r="D16715" s="72" t="str">
        <f t="shared" si="523"/>
        <v>mar/2020</v>
      </c>
      <c r="E16715" s="206">
        <v>43910</v>
      </c>
      <c r="F16715" s="205">
        <v>34479</v>
      </c>
      <c r="G16715" s="205" t="s">
        <v>284</v>
      </c>
      <c r="H16715" s="207" t="s">
        <v>2266</v>
      </c>
      <c r="I16715" s="207" t="s">
        <v>238</v>
      </c>
      <c r="J16715" s="208">
        <v>-3432.8</v>
      </c>
      <c r="K16715" s="79" t="str">
        <f>IFERROR(IFERROR(VLOOKUP(I16715,'DE-PARA'!B:D,3,0),VLOOKUP(I16715,'DE-PARA'!C:D,2,0)),"NÃO ENCONTRADO")</f>
        <v>Materiais</v>
      </c>
      <c r="L16715" s="56" t="str">
        <f>VLOOKUP(K16715,'Base -Receita-Despesa'!$B:$AS,1,FALSE)</f>
        <v>Materiais</v>
      </c>
    </row>
    <row r="16716" spans="1:12" x14ac:dyDescent="0.3">
      <c r="A16716" s="286" t="str">
        <f t="shared" si="522"/>
        <v>2020</v>
      </c>
      <c r="B16716" s="205" t="s">
        <v>679</v>
      </c>
      <c r="C16716" s="205" t="s">
        <v>680</v>
      </c>
      <c r="D16716" s="72" t="str">
        <f t="shared" si="523"/>
        <v>mar/2020</v>
      </c>
      <c r="E16716" s="206">
        <v>43910</v>
      </c>
      <c r="F16716" s="205">
        <v>32842</v>
      </c>
      <c r="G16716" s="205" t="s">
        <v>284</v>
      </c>
      <c r="H16716" s="207" t="s">
        <v>2266</v>
      </c>
      <c r="I16716" s="207" t="s">
        <v>242</v>
      </c>
      <c r="J16716" s="207">
        <v>-463.5</v>
      </c>
      <c r="K16716" s="79" t="str">
        <f>IFERROR(IFERROR(VLOOKUP(I16716,'DE-PARA'!B:D,3,0),VLOOKUP(I16716,'DE-PARA'!C:D,2,0)),"NÃO ENCONTRADO")</f>
        <v>Materiais</v>
      </c>
      <c r="L16716" s="56" t="str">
        <f>VLOOKUP(K16716,'Base -Receita-Despesa'!$B:$AS,1,FALSE)</f>
        <v>Materiais</v>
      </c>
    </row>
    <row r="16717" spans="1:12" x14ac:dyDescent="0.3">
      <c r="A16717" s="286" t="str">
        <f t="shared" si="522"/>
        <v>2020</v>
      </c>
      <c r="B16717" s="205" t="s">
        <v>679</v>
      </c>
      <c r="C16717" s="205" t="s">
        <v>680</v>
      </c>
      <c r="D16717" s="72" t="str">
        <f t="shared" si="523"/>
        <v>mar/2020</v>
      </c>
      <c r="E16717" s="206">
        <v>43910</v>
      </c>
      <c r="F16717" s="205">
        <v>33128</v>
      </c>
      <c r="G16717" s="205" t="s">
        <v>284</v>
      </c>
      <c r="H16717" s="207" t="s">
        <v>2266</v>
      </c>
      <c r="I16717" s="207" t="s">
        <v>238</v>
      </c>
      <c r="J16717" s="208">
        <v>-2530.08</v>
      </c>
      <c r="K16717" s="79" t="str">
        <f>IFERROR(IFERROR(VLOOKUP(I16717,'DE-PARA'!B:D,3,0),VLOOKUP(I16717,'DE-PARA'!C:D,2,0)),"NÃO ENCONTRADO")</f>
        <v>Materiais</v>
      </c>
      <c r="L16717" s="56" t="str">
        <f>VLOOKUP(K16717,'Base -Receita-Despesa'!$B:$AS,1,FALSE)</f>
        <v>Materiais</v>
      </c>
    </row>
    <row r="16718" spans="1:12" x14ac:dyDescent="0.3">
      <c r="A16718" s="286" t="str">
        <f t="shared" si="522"/>
        <v>2020</v>
      </c>
      <c r="B16718" s="205" t="s">
        <v>679</v>
      </c>
      <c r="C16718" s="205" t="s">
        <v>680</v>
      </c>
      <c r="D16718" s="72" t="str">
        <f t="shared" si="523"/>
        <v>mar/2020</v>
      </c>
      <c r="E16718" s="206">
        <v>43910</v>
      </c>
      <c r="F16718" s="205">
        <v>33259</v>
      </c>
      <c r="G16718" s="205" t="s">
        <v>284</v>
      </c>
      <c r="H16718" s="207" t="s">
        <v>2266</v>
      </c>
      <c r="I16718" s="207" t="s">
        <v>238</v>
      </c>
      <c r="J16718" s="207">
        <v>-837.6</v>
      </c>
      <c r="K16718" s="79" t="str">
        <f>IFERROR(IFERROR(VLOOKUP(I16718,'DE-PARA'!B:D,3,0),VLOOKUP(I16718,'DE-PARA'!C:D,2,0)),"NÃO ENCONTRADO")</f>
        <v>Materiais</v>
      </c>
      <c r="L16718" s="56" t="str">
        <f>VLOOKUP(K16718,'Base -Receita-Despesa'!$B:$AS,1,FALSE)</f>
        <v>Materiais</v>
      </c>
    </row>
    <row r="16719" spans="1:12" x14ac:dyDescent="0.3">
      <c r="A16719" s="286" t="str">
        <f t="shared" si="522"/>
        <v>2020</v>
      </c>
      <c r="B16719" s="205" t="s">
        <v>679</v>
      </c>
      <c r="C16719" s="205" t="s">
        <v>680</v>
      </c>
      <c r="D16719" s="72" t="str">
        <f t="shared" si="523"/>
        <v>mar/2020</v>
      </c>
      <c r="E16719" s="206">
        <v>43910</v>
      </c>
      <c r="F16719" s="205">
        <v>18849</v>
      </c>
      <c r="G16719" s="205" t="s">
        <v>284</v>
      </c>
      <c r="H16719" s="207" t="s">
        <v>1011</v>
      </c>
      <c r="I16719" s="207" t="s">
        <v>137</v>
      </c>
      <c r="J16719" s="208">
        <v>-3288.25</v>
      </c>
      <c r="K16719" s="79" t="str">
        <f>IFERROR(IFERROR(VLOOKUP(I16719,'DE-PARA'!B:D,3,0),VLOOKUP(I16719,'DE-PARA'!C:D,2,0)),"NÃO ENCONTRADO")</f>
        <v>Materiais</v>
      </c>
      <c r="L16719" s="56" t="str">
        <f>VLOOKUP(K16719,'Base -Receita-Despesa'!$B:$AS,1,FALSE)</f>
        <v>Materiais</v>
      </c>
    </row>
    <row r="16720" spans="1:12" x14ac:dyDescent="0.3">
      <c r="A16720" s="286" t="str">
        <f t="shared" si="522"/>
        <v>2020</v>
      </c>
      <c r="B16720" s="205" t="s">
        <v>679</v>
      </c>
      <c r="C16720" s="205" t="s">
        <v>680</v>
      </c>
      <c r="D16720" s="72" t="str">
        <f t="shared" si="523"/>
        <v>mar/2020</v>
      </c>
      <c r="E16720" s="206">
        <v>43910</v>
      </c>
      <c r="F16720" s="205">
        <v>18849</v>
      </c>
      <c r="G16720" s="205" t="s">
        <v>284</v>
      </c>
      <c r="H16720" s="207" t="s">
        <v>1011</v>
      </c>
      <c r="I16720" s="207" t="s">
        <v>189</v>
      </c>
      <c r="J16720" s="207">
        <v>-96.45</v>
      </c>
      <c r="K16720" s="79" t="str">
        <f>IFERROR(IFERROR(VLOOKUP(I16720,'DE-PARA'!B:D,3,0),VLOOKUP(I16720,'DE-PARA'!C:D,2,0)),"NÃO ENCONTRADO")</f>
        <v>Outras Saídas</v>
      </c>
      <c r="L16720" s="56" t="str">
        <f>VLOOKUP(K16720,'Base -Receita-Despesa'!$B:$AS,1,FALSE)</f>
        <v>Outras Saídas</v>
      </c>
    </row>
    <row r="16721" spans="1:12" x14ac:dyDescent="0.3">
      <c r="A16721" s="286" t="str">
        <f t="shared" si="522"/>
        <v>2020</v>
      </c>
      <c r="B16721" s="205" t="s">
        <v>679</v>
      </c>
      <c r="C16721" s="205" t="s">
        <v>680</v>
      </c>
      <c r="D16721" s="72" t="str">
        <f t="shared" si="523"/>
        <v>mar/2020</v>
      </c>
      <c r="E16721" s="206">
        <v>43910</v>
      </c>
      <c r="F16721" s="205">
        <v>10709</v>
      </c>
      <c r="G16721" s="205" t="s">
        <v>284</v>
      </c>
      <c r="H16721" s="207" t="s">
        <v>2830</v>
      </c>
      <c r="I16721" s="207" t="s">
        <v>238</v>
      </c>
      <c r="J16721" s="208">
        <v>-5031.95</v>
      </c>
      <c r="K16721" s="79" t="str">
        <f>IFERROR(IFERROR(VLOOKUP(I16721,'DE-PARA'!B:D,3,0),VLOOKUP(I16721,'DE-PARA'!C:D,2,0)),"NÃO ENCONTRADO")</f>
        <v>Materiais</v>
      </c>
      <c r="L16721" s="56" t="str">
        <f>VLOOKUP(K16721,'Base -Receita-Despesa'!$B:$AS,1,FALSE)</f>
        <v>Materiais</v>
      </c>
    </row>
    <row r="16722" spans="1:12" x14ac:dyDescent="0.3">
      <c r="A16722" s="286" t="str">
        <f t="shared" si="522"/>
        <v>2020</v>
      </c>
      <c r="B16722" s="205" t="s">
        <v>679</v>
      </c>
      <c r="C16722" s="205" t="s">
        <v>680</v>
      </c>
      <c r="D16722" s="72" t="str">
        <f t="shared" si="523"/>
        <v>mar/2020</v>
      </c>
      <c r="E16722" s="206">
        <v>43910</v>
      </c>
      <c r="F16722" s="205">
        <v>64</v>
      </c>
      <c r="G16722" s="205" t="s">
        <v>284</v>
      </c>
      <c r="H16722" s="207" t="s">
        <v>2297</v>
      </c>
      <c r="I16722" s="207" t="s">
        <v>257</v>
      </c>
      <c r="J16722" s="208">
        <v>-16920.86</v>
      </c>
      <c r="K16722" s="79" t="str">
        <f>IFERROR(IFERROR(VLOOKUP(I16722,'DE-PARA'!B:D,3,0),VLOOKUP(I16722,'DE-PARA'!C:D,2,0)),"NÃO ENCONTRADO")</f>
        <v>Serviços</v>
      </c>
      <c r="L16722" s="56" t="str">
        <f>VLOOKUP(K16722,'Base -Receita-Despesa'!$B:$AS,1,FALSE)</f>
        <v>Serviços</v>
      </c>
    </row>
    <row r="16723" spans="1:12" x14ac:dyDescent="0.3">
      <c r="A16723" s="286" t="str">
        <f t="shared" si="522"/>
        <v>2020</v>
      </c>
      <c r="B16723" s="205" t="s">
        <v>679</v>
      </c>
      <c r="C16723" s="205" t="s">
        <v>680</v>
      </c>
      <c r="D16723" s="72" t="str">
        <f t="shared" si="523"/>
        <v>mar/2020</v>
      </c>
      <c r="E16723" s="206">
        <v>43910</v>
      </c>
      <c r="F16723" s="205">
        <v>832</v>
      </c>
      <c r="G16723" s="205" t="s">
        <v>284</v>
      </c>
      <c r="H16723" s="207" t="s">
        <v>2831</v>
      </c>
      <c r="I16723" s="267" t="s">
        <v>260</v>
      </c>
      <c r="J16723" s="208">
        <v>-2095.4299999999998</v>
      </c>
      <c r="K16723" s="79" t="str">
        <f>IFERROR(IFERROR(VLOOKUP(I16723,'DE-PARA'!B:D,3,0),VLOOKUP(I16723,'DE-PARA'!C:D,2,0)),"NÃO ENCONTRADO")</f>
        <v>Serviços</v>
      </c>
      <c r="L16723" s="56" t="str">
        <f>VLOOKUP(K16723,'Base -Receita-Despesa'!$B:$AS,1,FALSE)</f>
        <v>Serviços</v>
      </c>
    </row>
    <row r="16724" spans="1:12" x14ac:dyDescent="0.3">
      <c r="A16724" s="286" t="str">
        <f t="shared" si="522"/>
        <v>2020</v>
      </c>
      <c r="B16724" s="205" t="s">
        <v>679</v>
      </c>
      <c r="C16724" s="205" t="s">
        <v>680</v>
      </c>
      <c r="D16724" s="72" t="str">
        <f t="shared" si="523"/>
        <v>mar/2020</v>
      </c>
      <c r="E16724" s="206">
        <v>43910</v>
      </c>
      <c r="F16724" s="205">
        <v>919</v>
      </c>
      <c r="G16724" s="205" t="s">
        <v>284</v>
      </c>
      <c r="H16724" s="207" t="s">
        <v>2831</v>
      </c>
      <c r="I16724" s="267" t="s">
        <v>260</v>
      </c>
      <c r="J16724" s="208">
        <v>-13784.5</v>
      </c>
      <c r="K16724" s="79" t="str">
        <f>IFERROR(IFERROR(VLOOKUP(I16724,'DE-PARA'!B:D,3,0),VLOOKUP(I16724,'DE-PARA'!C:D,2,0)),"NÃO ENCONTRADO")</f>
        <v>Serviços</v>
      </c>
      <c r="L16724" s="56" t="str">
        <f>VLOOKUP(K16724,'Base -Receita-Despesa'!$B:$AS,1,FALSE)</f>
        <v>Serviços</v>
      </c>
    </row>
    <row r="16725" spans="1:12" x14ac:dyDescent="0.3">
      <c r="A16725" s="286" t="str">
        <f t="shared" si="522"/>
        <v>2020</v>
      </c>
      <c r="B16725" s="205" t="s">
        <v>679</v>
      </c>
      <c r="C16725" s="205" t="s">
        <v>680</v>
      </c>
      <c r="D16725" s="72" t="str">
        <f t="shared" si="523"/>
        <v>mar/2020</v>
      </c>
      <c r="E16725" s="206">
        <v>43910</v>
      </c>
      <c r="F16725" s="205">
        <v>75941</v>
      </c>
      <c r="G16725" s="205" t="s">
        <v>284</v>
      </c>
      <c r="H16725" s="207" t="s">
        <v>442</v>
      </c>
      <c r="I16725" s="207" t="s">
        <v>238</v>
      </c>
      <c r="J16725" s="208">
        <v>-5250</v>
      </c>
      <c r="K16725" s="79" t="str">
        <f>IFERROR(IFERROR(VLOOKUP(I16725,'DE-PARA'!B:D,3,0),VLOOKUP(I16725,'DE-PARA'!C:D,2,0)),"NÃO ENCONTRADO")</f>
        <v>Materiais</v>
      </c>
      <c r="L16725" s="56" t="str">
        <f>VLOOKUP(K16725,'Base -Receita-Despesa'!$B:$AS,1,FALSE)</f>
        <v>Materiais</v>
      </c>
    </row>
    <row r="16726" spans="1:12" x14ac:dyDescent="0.3">
      <c r="A16726" s="286" t="str">
        <f t="shared" si="522"/>
        <v>2020</v>
      </c>
      <c r="B16726" s="205" t="s">
        <v>679</v>
      </c>
      <c r="C16726" s="205" t="s">
        <v>680</v>
      </c>
      <c r="D16726" s="72" t="str">
        <f t="shared" si="523"/>
        <v>mar/2020</v>
      </c>
      <c r="E16726" s="206">
        <v>43910</v>
      </c>
      <c r="F16726" s="205">
        <v>75941</v>
      </c>
      <c r="G16726" s="205" t="s">
        <v>284</v>
      </c>
      <c r="H16726" s="207" t="s">
        <v>442</v>
      </c>
      <c r="I16726" s="207" t="s">
        <v>189</v>
      </c>
      <c r="J16726" s="207">
        <v>-360</v>
      </c>
      <c r="K16726" s="79" t="str">
        <f>IFERROR(IFERROR(VLOOKUP(I16726,'DE-PARA'!B:D,3,0),VLOOKUP(I16726,'DE-PARA'!C:D,2,0)),"NÃO ENCONTRADO")</f>
        <v>Outras Saídas</v>
      </c>
      <c r="L16726" s="56" t="str">
        <f>VLOOKUP(K16726,'Base -Receita-Despesa'!$B:$AS,1,FALSE)</f>
        <v>Outras Saídas</v>
      </c>
    </row>
    <row r="16727" spans="1:12" x14ac:dyDescent="0.3">
      <c r="A16727" s="286" t="str">
        <f t="shared" si="522"/>
        <v>2020</v>
      </c>
      <c r="B16727" s="205" t="s">
        <v>679</v>
      </c>
      <c r="C16727" s="205" t="s">
        <v>680</v>
      </c>
      <c r="D16727" s="72" t="str">
        <f t="shared" si="523"/>
        <v>mar/2020</v>
      </c>
      <c r="E16727" s="206">
        <v>43910</v>
      </c>
      <c r="F16727" s="205">
        <v>4497</v>
      </c>
      <c r="G16727" s="205" t="s">
        <v>284</v>
      </c>
      <c r="H16727" s="207" t="s">
        <v>2697</v>
      </c>
      <c r="I16727" s="207" t="s">
        <v>238</v>
      </c>
      <c r="J16727" s="207">
        <v>-980.51</v>
      </c>
      <c r="K16727" s="79" t="str">
        <f>IFERROR(IFERROR(VLOOKUP(I16727,'DE-PARA'!B:D,3,0),VLOOKUP(I16727,'DE-PARA'!C:D,2,0)),"NÃO ENCONTRADO")</f>
        <v>Materiais</v>
      </c>
      <c r="L16727" s="56" t="str">
        <f>VLOOKUP(K16727,'Base -Receita-Despesa'!$B:$AS,1,FALSE)</f>
        <v>Materiais</v>
      </c>
    </row>
    <row r="16728" spans="1:12" x14ac:dyDescent="0.3">
      <c r="A16728" s="286" t="str">
        <f t="shared" si="522"/>
        <v>2020</v>
      </c>
      <c r="B16728" s="205" t="s">
        <v>679</v>
      </c>
      <c r="C16728" s="205" t="s">
        <v>680</v>
      </c>
      <c r="D16728" s="72" t="str">
        <f t="shared" si="523"/>
        <v>mar/2020</v>
      </c>
      <c r="E16728" s="206">
        <v>43910</v>
      </c>
      <c r="F16728" s="205">
        <v>4525</v>
      </c>
      <c r="G16728" s="205" t="s">
        <v>284</v>
      </c>
      <c r="H16728" s="207" t="s">
        <v>2697</v>
      </c>
      <c r="I16728" s="207" t="s">
        <v>239</v>
      </c>
      <c r="J16728" s="207">
        <v>-90</v>
      </c>
      <c r="K16728" s="79" t="str">
        <f>IFERROR(IFERROR(VLOOKUP(I16728,'DE-PARA'!B:D,3,0),VLOOKUP(I16728,'DE-PARA'!C:D,2,0)),"NÃO ENCONTRADO")</f>
        <v>Materiais</v>
      </c>
      <c r="L16728" s="56" t="str">
        <f>VLOOKUP(K16728,'Base -Receita-Despesa'!$B:$AS,1,FALSE)</f>
        <v>Materiais</v>
      </c>
    </row>
    <row r="16729" spans="1:12" x14ac:dyDescent="0.3">
      <c r="A16729" s="286" t="str">
        <f t="shared" si="522"/>
        <v>2020</v>
      </c>
      <c r="B16729" s="205" t="s">
        <v>679</v>
      </c>
      <c r="C16729" s="205" t="s">
        <v>680</v>
      </c>
      <c r="D16729" s="72" t="str">
        <f t="shared" si="523"/>
        <v>mar/2020</v>
      </c>
      <c r="E16729" s="206">
        <v>43910</v>
      </c>
      <c r="F16729" s="205">
        <v>4498</v>
      </c>
      <c r="G16729" s="205" t="s">
        <v>284</v>
      </c>
      <c r="H16729" s="207" t="s">
        <v>2697</v>
      </c>
      <c r="I16729" s="207" t="s">
        <v>238</v>
      </c>
      <c r="J16729" s="207">
        <v>-40</v>
      </c>
      <c r="K16729" s="79" t="str">
        <f>IFERROR(IFERROR(VLOOKUP(I16729,'DE-PARA'!B:D,3,0),VLOOKUP(I16729,'DE-PARA'!C:D,2,0)),"NÃO ENCONTRADO")</f>
        <v>Materiais</v>
      </c>
      <c r="L16729" s="56" t="str">
        <f>VLOOKUP(K16729,'Base -Receita-Despesa'!$B:$AS,1,FALSE)</f>
        <v>Materiais</v>
      </c>
    </row>
    <row r="16730" spans="1:12" x14ac:dyDescent="0.3">
      <c r="A16730" s="286" t="str">
        <f t="shared" si="522"/>
        <v>2020</v>
      </c>
      <c r="B16730" s="205" t="s">
        <v>679</v>
      </c>
      <c r="C16730" s="205" t="s">
        <v>680</v>
      </c>
      <c r="D16730" s="72" t="str">
        <f t="shared" si="523"/>
        <v>mar/2020</v>
      </c>
      <c r="E16730" s="206">
        <v>43910</v>
      </c>
      <c r="F16730" s="205">
        <v>4420</v>
      </c>
      <c r="G16730" s="205" t="s">
        <v>284</v>
      </c>
      <c r="H16730" s="207" t="s">
        <v>2697</v>
      </c>
      <c r="I16730" s="207" t="s">
        <v>238</v>
      </c>
      <c r="J16730" s="207">
        <v>-462</v>
      </c>
      <c r="K16730" s="79" t="str">
        <f>IFERROR(IFERROR(VLOOKUP(I16730,'DE-PARA'!B:D,3,0),VLOOKUP(I16730,'DE-PARA'!C:D,2,0)),"NÃO ENCONTRADO")</f>
        <v>Materiais</v>
      </c>
      <c r="L16730" s="56" t="str">
        <f>VLOOKUP(K16730,'Base -Receita-Despesa'!$B:$AS,1,FALSE)</f>
        <v>Materiais</v>
      </c>
    </row>
    <row r="16731" spans="1:12" x14ac:dyDescent="0.3">
      <c r="A16731" s="286" t="str">
        <f t="shared" si="522"/>
        <v>2020</v>
      </c>
      <c r="B16731" s="205" t="s">
        <v>679</v>
      </c>
      <c r="C16731" s="205" t="s">
        <v>680</v>
      </c>
      <c r="D16731" s="72" t="str">
        <f t="shared" si="523"/>
        <v>mar/2020</v>
      </c>
      <c r="E16731" s="206">
        <v>43910</v>
      </c>
      <c r="F16731" s="205">
        <v>4380</v>
      </c>
      <c r="G16731" s="205" t="s">
        <v>284</v>
      </c>
      <c r="H16731" s="207" t="s">
        <v>2697</v>
      </c>
      <c r="I16731" s="207" t="s">
        <v>238</v>
      </c>
      <c r="J16731" s="208">
        <v>-1434.5</v>
      </c>
      <c r="K16731" s="79" t="str">
        <f>IFERROR(IFERROR(VLOOKUP(I16731,'DE-PARA'!B:D,3,0),VLOOKUP(I16731,'DE-PARA'!C:D,2,0)),"NÃO ENCONTRADO")</f>
        <v>Materiais</v>
      </c>
      <c r="L16731" s="56" t="str">
        <f>VLOOKUP(K16731,'Base -Receita-Despesa'!$B:$AS,1,FALSE)</f>
        <v>Materiais</v>
      </c>
    </row>
    <row r="16732" spans="1:12" x14ac:dyDescent="0.3">
      <c r="A16732" s="286" t="str">
        <f t="shared" si="522"/>
        <v>2020</v>
      </c>
      <c r="B16732" s="205" t="s">
        <v>679</v>
      </c>
      <c r="C16732" s="205" t="s">
        <v>680</v>
      </c>
      <c r="D16732" s="72" t="str">
        <f t="shared" si="523"/>
        <v>mar/2020</v>
      </c>
      <c r="E16732" s="206">
        <v>43910</v>
      </c>
      <c r="F16732" s="205">
        <v>4418</v>
      </c>
      <c r="G16732" s="205" t="s">
        <v>284</v>
      </c>
      <c r="H16732" s="207" t="s">
        <v>2697</v>
      </c>
      <c r="I16732" s="207" t="s">
        <v>250</v>
      </c>
      <c r="J16732" s="208">
        <v>-4470</v>
      </c>
      <c r="K16732" s="79" t="str">
        <f>IFERROR(IFERROR(VLOOKUP(I16732,'DE-PARA'!B:D,3,0),VLOOKUP(I16732,'DE-PARA'!C:D,2,0)),"NÃO ENCONTRADO")</f>
        <v>Materiais</v>
      </c>
      <c r="L16732" s="56" t="str">
        <f>VLOOKUP(K16732,'Base -Receita-Despesa'!$B:$AS,1,FALSE)</f>
        <v>Materiais</v>
      </c>
    </row>
    <row r="16733" spans="1:12" x14ac:dyDescent="0.3">
      <c r="A16733" s="286" t="str">
        <f t="shared" si="522"/>
        <v>2020</v>
      </c>
      <c r="B16733" s="205" t="s">
        <v>679</v>
      </c>
      <c r="C16733" s="205" t="s">
        <v>680</v>
      </c>
      <c r="D16733" s="72" t="str">
        <f t="shared" si="523"/>
        <v>mar/2020</v>
      </c>
      <c r="E16733" s="206">
        <v>43910</v>
      </c>
      <c r="F16733" s="205">
        <v>4418</v>
      </c>
      <c r="G16733" s="205" t="s">
        <v>284</v>
      </c>
      <c r="H16733" s="207" t="s">
        <v>2697</v>
      </c>
      <c r="I16733" s="207" t="s">
        <v>250</v>
      </c>
      <c r="J16733" s="208">
        <v>-4470</v>
      </c>
      <c r="K16733" s="79" t="str">
        <f>IFERROR(IFERROR(VLOOKUP(I16733,'DE-PARA'!B:D,3,0),VLOOKUP(I16733,'DE-PARA'!C:D,2,0)),"NÃO ENCONTRADO")</f>
        <v>Materiais</v>
      </c>
      <c r="L16733" s="56" t="str">
        <f>VLOOKUP(K16733,'Base -Receita-Despesa'!$B:$AS,1,FALSE)</f>
        <v>Materiais</v>
      </c>
    </row>
    <row r="16734" spans="1:12" x14ac:dyDescent="0.3">
      <c r="A16734" s="286" t="str">
        <f t="shared" si="522"/>
        <v>2020</v>
      </c>
      <c r="B16734" s="205" t="s">
        <v>679</v>
      </c>
      <c r="C16734" s="205" t="s">
        <v>680</v>
      </c>
      <c r="D16734" s="72" t="str">
        <f t="shared" si="523"/>
        <v>mar/2020</v>
      </c>
      <c r="E16734" s="206">
        <v>43910</v>
      </c>
      <c r="F16734" s="205">
        <v>71629</v>
      </c>
      <c r="G16734" s="205" t="s">
        <v>284</v>
      </c>
      <c r="H16734" s="207" t="s">
        <v>1749</v>
      </c>
      <c r="I16734" s="207" t="s">
        <v>238</v>
      </c>
      <c r="J16734" s="208">
        <v>-6854.1</v>
      </c>
      <c r="K16734" s="79" t="str">
        <f>IFERROR(IFERROR(VLOOKUP(I16734,'DE-PARA'!B:D,3,0),VLOOKUP(I16734,'DE-PARA'!C:D,2,0)),"NÃO ENCONTRADO")</f>
        <v>Materiais</v>
      </c>
      <c r="L16734" s="56" t="str">
        <f>VLOOKUP(K16734,'Base -Receita-Despesa'!$B:$AS,1,FALSE)</f>
        <v>Materiais</v>
      </c>
    </row>
    <row r="16735" spans="1:12" x14ac:dyDescent="0.3">
      <c r="A16735" s="286" t="str">
        <f t="shared" si="522"/>
        <v>2020</v>
      </c>
      <c r="B16735" s="205" t="s">
        <v>679</v>
      </c>
      <c r="C16735" s="205" t="s">
        <v>680</v>
      </c>
      <c r="D16735" s="72" t="str">
        <f t="shared" si="523"/>
        <v>mar/2020</v>
      </c>
      <c r="E16735" s="206">
        <v>43910</v>
      </c>
      <c r="F16735" s="205">
        <v>11242</v>
      </c>
      <c r="G16735" s="205" t="s">
        <v>284</v>
      </c>
      <c r="H16735" s="207" t="s">
        <v>2832</v>
      </c>
      <c r="I16735" s="207" t="s">
        <v>250</v>
      </c>
      <c r="J16735" s="207">
        <v>-639.94000000000005</v>
      </c>
      <c r="K16735" s="79" t="str">
        <f>IFERROR(IFERROR(VLOOKUP(I16735,'DE-PARA'!B:D,3,0),VLOOKUP(I16735,'DE-PARA'!C:D,2,0)),"NÃO ENCONTRADO")</f>
        <v>Materiais</v>
      </c>
      <c r="L16735" s="56" t="str">
        <f>VLOOKUP(K16735,'Base -Receita-Despesa'!$B:$AS,1,FALSE)</f>
        <v>Materiais</v>
      </c>
    </row>
    <row r="16736" spans="1:12" x14ac:dyDescent="0.3">
      <c r="A16736" s="286" t="str">
        <f t="shared" si="522"/>
        <v>2020</v>
      </c>
      <c r="B16736" s="205" t="s">
        <v>679</v>
      </c>
      <c r="C16736" s="205" t="s">
        <v>680</v>
      </c>
      <c r="D16736" s="72" t="str">
        <f t="shared" si="523"/>
        <v>mar/2020</v>
      </c>
      <c r="E16736" s="206">
        <v>43910</v>
      </c>
      <c r="F16736" s="205">
        <v>11242</v>
      </c>
      <c r="G16736" s="205" t="s">
        <v>284</v>
      </c>
      <c r="H16736" s="207" t="s">
        <v>2832</v>
      </c>
      <c r="I16736" s="207" t="s">
        <v>189</v>
      </c>
      <c r="J16736" s="207">
        <v>-64.5</v>
      </c>
      <c r="K16736" s="79" t="str">
        <f>IFERROR(IFERROR(VLOOKUP(I16736,'DE-PARA'!B:D,3,0),VLOOKUP(I16736,'DE-PARA'!C:D,2,0)),"NÃO ENCONTRADO")</f>
        <v>Outras Saídas</v>
      </c>
      <c r="L16736" s="56" t="str">
        <f>VLOOKUP(K16736,'Base -Receita-Despesa'!$B:$AS,1,FALSE)</f>
        <v>Outras Saídas</v>
      </c>
    </row>
    <row r="16737" spans="1:12" x14ac:dyDescent="0.3">
      <c r="A16737" s="286" t="str">
        <f t="shared" si="522"/>
        <v>2020</v>
      </c>
      <c r="B16737" s="205" t="s">
        <v>679</v>
      </c>
      <c r="C16737" s="205" t="s">
        <v>680</v>
      </c>
      <c r="D16737" s="72" t="str">
        <f t="shared" si="523"/>
        <v>mar/2020</v>
      </c>
      <c r="E16737" s="206">
        <v>43910</v>
      </c>
      <c r="F16737" s="205">
        <v>90105</v>
      </c>
      <c r="G16737" s="205" t="s">
        <v>300</v>
      </c>
      <c r="H16737" s="207" t="s">
        <v>2022</v>
      </c>
      <c r="I16737" s="207" t="s">
        <v>238</v>
      </c>
      <c r="J16737" s="207">
        <v>-647</v>
      </c>
      <c r="K16737" s="79" t="str">
        <f>IFERROR(IFERROR(VLOOKUP(I16737,'DE-PARA'!B:D,3,0),VLOOKUP(I16737,'DE-PARA'!C:D,2,0)),"NÃO ENCONTRADO")</f>
        <v>Materiais</v>
      </c>
      <c r="L16737" s="56" t="str">
        <f>VLOOKUP(K16737,'Base -Receita-Despesa'!$B:$AS,1,FALSE)</f>
        <v>Materiais</v>
      </c>
    </row>
    <row r="16738" spans="1:12" x14ac:dyDescent="0.3">
      <c r="A16738" s="286" t="str">
        <f t="shared" si="522"/>
        <v>2020</v>
      </c>
      <c r="B16738" s="205" t="s">
        <v>679</v>
      </c>
      <c r="C16738" s="205" t="s">
        <v>680</v>
      </c>
      <c r="D16738" s="72" t="str">
        <f t="shared" si="523"/>
        <v>mar/2020</v>
      </c>
      <c r="E16738" s="206">
        <v>43910</v>
      </c>
      <c r="F16738" s="205">
        <v>91499</v>
      </c>
      <c r="G16738" s="277" t="s">
        <v>284</v>
      </c>
      <c r="H16738" s="207" t="s">
        <v>2022</v>
      </c>
      <c r="I16738" s="233" t="s">
        <v>238</v>
      </c>
      <c r="J16738" s="208">
        <v>-1920</v>
      </c>
      <c r="K16738" s="79" t="str">
        <f>IFERROR(IFERROR(VLOOKUP(I16738,'DE-PARA'!B:D,3,0),VLOOKUP(I16738,'DE-PARA'!C:D,2,0)),"NÃO ENCONTRADO")</f>
        <v>Materiais</v>
      </c>
      <c r="L16738" s="56" t="str">
        <f>VLOOKUP(K16738,'Base -Receita-Despesa'!$B:$AS,1,FALSE)</f>
        <v>Materiais</v>
      </c>
    </row>
    <row r="16739" spans="1:12" x14ac:dyDescent="0.3">
      <c r="A16739" s="286" t="str">
        <f t="shared" si="522"/>
        <v>2020</v>
      </c>
      <c r="B16739" s="205" t="s">
        <v>679</v>
      </c>
      <c r="C16739" s="205" t="s">
        <v>680</v>
      </c>
      <c r="D16739" s="72" t="str">
        <f t="shared" si="523"/>
        <v>mar/2020</v>
      </c>
      <c r="E16739" s="206">
        <v>43910</v>
      </c>
      <c r="F16739" s="205">
        <v>94120</v>
      </c>
      <c r="G16739" s="205" t="s">
        <v>300</v>
      </c>
      <c r="H16739" s="207" t="s">
        <v>2022</v>
      </c>
      <c r="I16739" s="207" t="s">
        <v>242</v>
      </c>
      <c r="J16739" s="208">
        <v>-1080</v>
      </c>
      <c r="K16739" s="79" t="str">
        <f>IFERROR(IFERROR(VLOOKUP(I16739,'DE-PARA'!B:D,3,0),VLOOKUP(I16739,'DE-PARA'!C:D,2,0)),"NÃO ENCONTRADO")</f>
        <v>Materiais</v>
      </c>
      <c r="L16739" s="56" t="str">
        <f>VLOOKUP(K16739,'Base -Receita-Despesa'!$B:$AS,1,FALSE)</f>
        <v>Materiais</v>
      </c>
    </row>
    <row r="16740" spans="1:12" x14ac:dyDescent="0.3">
      <c r="A16740" s="286" t="str">
        <f t="shared" si="522"/>
        <v>2020</v>
      </c>
      <c r="B16740" s="205" t="s">
        <v>679</v>
      </c>
      <c r="C16740" s="205" t="s">
        <v>680</v>
      </c>
      <c r="D16740" s="72" t="str">
        <f t="shared" si="523"/>
        <v>mar/2020</v>
      </c>
      <c r="E16740" s="206">
        <v>43910</v>
      </c>
      <c r="F16740" s="205">
        <v>94375</v>
      </c>
      <c r="G16740" s="205" t="s">
        <v>300</v>
      </c>
      <c r="H16740" s="207" t="s">
        <v>2022</v>
      </c>
      <c r="I16740" s="207" t="s">
        <v>242</v>
      </c>
      <c r="J16740" s="207">
        <v>-240</v>
      </c>
      <c r="K16740" s="79" t="str">
        <f>IFERROR(IFERROR(VLOOKUP(I16740,'DE-PARA'!B:D,3,0),VLOOKUP(I16740,'DE-PARA'!C:D,2,0)),"NÃO ENCONTRADO")</f>
        <v>Materiais</v>
      </c>
      <c r="L16740" s="56" t="str">
        <f>VLOOKUP(K16740,'Base -Receita-Despesa'!$B:$AS,1,FALSE)</f>
        <v>Materiais</v>
      </c>
    </row>
    <row r="16741" spans="1:12" x14ac:dyDescent="0.3">
      <c r="A16741" s="286" t="str">
        <f t="shared" si="522"/>
        <v>2020</v>
      </c>
      <c r="B16741" s="205" t="s">
        <v>679</v>
      </c>
      <c r="C16741" s="205" t="s">
        <v>680</v>
      </c>
      <c r="D16741" s="72" t="str">
        <f t="shared" si="523"/>
        <v>mar/2020</v>
      </c>
      <c r="E16741" s="206">
        <v>43910</v>
      </c>
      <c r="F16741" s="205">
        <v>94361</v>
      </c>
      <c r="G16741" s="205" t="s">
        <v>300</v>
      </c>
      <c r="H16741" s="207" t="s">
        <v>2022</v>
      </c>
      <c r="I16741" s="207" t="s">
        <v>242</v>
      </c>
      <c r="J16741" s="207">
        <v>-420</v>
      </c>
      <c r="K16741" s="79" t="str">
        <f>IFERROR(IFERROR(VLOOKUP(I16741,'DE-PARA'!B:D,3,0),VLOOKUP(I16741,'DE-PARA'!C:D,2,0)),"NÃO ENCONTRADO")</f>
        <v>Materiais</v>
      </c>
      <c r="L16741" s="56" t="str">
        <f>VLOOKUP(K16741,'Base -Receita-Despesa'!$B:$AS,1,FALSE)</f>
        <v>Materiais</v>
      </c>
    </row>
    <row r="16742" spans="1:12" x14ac:dyDescent="0.3">
      <c r="A16742" s="286" t="str">
        <f t="shared" si="522"/>
        <v>2020</v>
      </c>
      <c r="B16742" s="205" t="s">
        <v>679</v>
      </c>
      <c r="C16742" s="205" t="s">
        <v>680</v>
      </c>
      <c r="D16742" s="72" t="str">
        <f t="shared" si="523"/>
        <v>mar/2020</v>
      </c>
      <c r="E16742" s="206">
        <v>43910</v>
      </c>
      <c r="F16742" s="205" t="s">
        <v>172</v>
      </c>
      <c r="G16742" s="205" t="s">
        <v>284</v>
      </c>
      <c r="H16742" s="207" t="s">
        <v>2824</v>
      </c>
      <c r="I16742" s="207" t="s">
        <v>126</v>
      </c>
      <c r="J16742" s="208">
        <v>-1303.7</v>
      </c>
      <c r="K16742" s="79" t="str">
        <f>IFERROR(IFERROR(VLOOKUP(I16742,'DE-PARA'!B:D,3,0),VLOOKUP(I16742,'DE-PARA'!C:D,2,0)),"NÃO ENCONTRADO")</f>
        <v>Rescisões Trabalhistas</v>
      </c>
      <c r="L16742" s="56" t="str">
        <f>VLOOKUP(K16742,'Base -Receita-Despesa'!$B:$AS,1,FALSE)</f>
        <v>Rescisões Trabalhistas</v>
      </c>
    </row>
    <row r="16743" spans="1:12" x14ac:dyDescent="0.3">
      <c r="A16743" s="286" t="str">
        <f t="shared" si="522"/>
        <v>2020</v>
      </c>
      <c r="B16743" s="205" t="s">
        <v>679</v>
      </c>
      <c r="C16743" s="205" t="s">
        <v>680</v>
      </c>
      <c r="D16743" s="72" t="str">
        <f t="shared" si="523"/>
        <v>mar/2020</v>
      </c>
      <c r="E16743" s="206">
        <v>43910</v>
      </c>
      <c r="F16743" s="205" t="s">
        <v>209</v>
      </c>
      <c r="G16743" s="205" t="s">
        <v>284</v>
      </c>
      <c r="H16743" s="207" t="s">
        <v>295</v>
      </c>
      <c r="I16743" s="207" t="s">
        <v>130</v>
      </c>
      <c r="J16743" s="207">
        <v>-9.5</v>
      </c>
      <c r="K16743" s="79" t="str">
        <f>IFERROR(IFERROR(VLOOKUP(I16743,'DE-PARA'!B:D,3,0),VLOOKUP(I16743,'DE-PARA'!C:D,2,0)),"NÃO ENCONTRADO")</f>
        <v>Outras Saídas</v>
      </c>
      <c r="L16743" s="56" t="str">
        <f>VLOOKUP(K16743,'Base -Receita-Despesa'!$B:$AS,1,FALSE)</f>
        <v>Outras Saídas</v>
      </c>
    </row>
    <row r="16744" spans="1:12" x14ac:dyDescent="0.3">
      <c r="A16744" s="286" t="str">
        <f t="shared" si="522"/>
        <v>2020</v>
      </c>
      <c r="B16744" s="205" t="s">
        <v>679</v>
      </c>
      <c r="C16744" s="205" t="s">
        <v>680</v>
      </c>
      <c r="D16744" s="72" t="str">
        <f t="shared" si="523"/>
        <v>mar/2020</v>
      </c>
      <c r="E16744" s="206">
        <v>43910</v>
      </c>
      <c r="F16744" s="205" t="s">
        <v>209</v>
      </c>
      <c r="G16744" s="205" t="s">
        <v>284</v>
      </c>
      <c r="H16744" s="207" t="s">
        <v>295</v>
      </c>
      <c r="I16744" s="207" t="s">
        <v>130</v>
      </c>
      <c r="J16744" s="207">
        <v>-9.5</v>
      </c>
      <c r="K16744" s="79" t="str">
        <f>IFERROR(IFERROR(VLOOKUP(I16744,'DE-PARA'!B:D,3,0),VLOOKUP(I16744,'DE-PARA'!C:D,2,0)),"NÃO ENCONTRADO")</f>
        <v>Outras Saídas</v>
      </c>
      <c r="L16744" s="56" t="str">
        <f>VLOOKUP(K16744,'Base -Receita-Despesa'!$B:$AS,1,FALSE)</f>
        <v>Outras Saídas</v>
      </c>
    </row>
    <row r="16745" spans="1:12" x14ac:dyDescent="0.3">
      <c r="A16745" s="286" t="str">
        <f t="shared" si="522"/>
        <v>2020</v>
      </c>
      <c r="B16745" s="205" t="s">
        <v>679</v>
      </c>
      <c r="C16745" s="205" t="s">
        <v>680</v>
      </c>
      <c r="D16745" s="72" t="str">
        <f t="shared" si="523"/>
        <v>mar/2020</v>
      </c>
      <c r="E16745" s="206">
        <v>43910</v>
      </c>
      <c r="F16745" s="205" t="s">
        <v>209</v>
      </c>
      <c r="G16745" s="205" t="s">
        <v>284</v>
      </c>
      <c r="H16745" s="207" t="s">
        <v>295</v>
      </c>
      <c r="I16745" s="207" t="s">
        <v>130</v>
      </c>
      <c r="J16745" s="207">
        <v>-9.5</v>
      </c>
      <c r="K16745" s="79" t="str">
        <f>IFERROR(IFERROR(VLOOKUP(I16745,'DE-PARA'!B:D,3,0),VLOOKUP(I16745,'DE-PARA'!C:D,2,0)),"NÃO ENCONTRADO")</f>
        <v>Outras Saídas</v>
      </c>
      <c r="L16745" s="56" t="str">
        <f>VLOOKUP(K16745,'Base -Receita-Despesa'!$B:$AS,1,FALSE)</f>
        <v>Outras Saídas</v>
      </c>
    </row>
    <row r="16746" spans="1:12" x14ac:dyDescent="0.3">
      <c r="A16746" s="286" t="str">
        <f t="shared" si="522"/>
        <v>2020</v>
      </c>
      <c r="B16746" s="205" t="s">
        <v>679</v>
      </c>
      <c r="C16746" s="205" t="s">
        <v>680</v>
      </c>
      <c r="D16746" s="72" t="str">
        <f t="shared" si="523"/>
        <v>mar/2020</v>
      </c>
      <c r="E16746" s="206">
        <v>43910</v>
      </c>
      <c r="F16746" s="205" t="s">
        <v>209</v>
      </c>
      <c r="G16746" s="205" t="s">
        <v>284</v>
      </c>
      <c r="H16746" s="207" t="s">
        <v>295</v>
      </c>
      <c r="I16746" s="207" t="s">
        <v>130</v>
      </c>
      <c r="J16746" s="207">
        <v>-9.5</v>
      </c>
      <c r="K16746" s="79" t="str">
        <f>IFERROR(IFERROR(VLOOKUP(I16746,'DE-PARA'!B:D,3,0),VLOOKUP(I16746,'DE-PARA'!C:D,2,0)),"NÃO ENCONTRADO")</f>
        <v>Outras Saídas</v>
      </c>
      <c r="L16746" s="56" t="str">
        <f>VLOOKUP(K16746,'Base -Receita-Despesa'!$B:$AS,1,FALSE)</f>
        <v>Outras Saídas</v>
      </c>
    </row>
    <row r="16747" spans="1:12" x14ac:dyDescent="0.3">
      <c r="A16747" s="286" t="str">
        <f t="shared" si="522"/>
        <v>2020</v>
      </c>
      <c r="B16747" s="205" t="s">
        <v>679</v>
      </c>
      <c r="C16747" s="205" t="s">
        <v>680</v>
      </c>
      <c r="D16747" s="72" t="str">
        <f t="shared" si="523"/>
        <v>mar/2020</v>
      </c>
      <c r="E16747" s="206">
        <v>43910</v>
      </c>
      <c r="F16747" s="205" t="s">
        <v>209</v>
      </c>
      <c r="G16747" s="205" t="s">
        <v>284</v>
      </c>
      <c r="H16747" s="207" t="s">
        <v>295</v>
      </c>
      <c r="I16747" s="207" t="s">
        <v>130</v>
      </c>
      <c r="J16747" s="207">
        <v>-9.5</v>
      </c>
      <c r="K16747" s="79" t="str">
        <f>IFERROR(IFERROR(VLOOKUP(I16747,'DE-PARA'!B:D,3,0),VLOOKUP(I16747,'DE-PARA'!C:D,2,0)),"NÃO ENCONTRADO")</f>
        <v>Outras Saídas</v>
      </c>
      <c r="L16747" s="56" t="str">
        <f>VLOOKUP(K16747,'Base -Receita-Despesa'!$B:$AS,1,FALSE)</f>
        <v>Outras Saídas</v>
      </c>
    </row>
    <row r="16748" spans="1:12" x14ac:dyDescent="0.3">
      <c r="A16748" s="286" t="str">
        <f t="shared" si="522"/>
        <v>2020</v>
      </c>
      <c r="B16748" s="205" t="s">
        <v>679</v>
      </c>
      <c r="C16748" s="205" t="s">
        <v>680</v>
      </c>
      <c r="D16748" s="72" t="str">
        <f t="shared" si="523"/>
        <v>mar/2020</v>
      </c>
      <c r="E16748" s="206">
        <v>43910</v>
      </c>
      <c r="F16748" s="205" t="s">
        <v>209</v>
      </c>
      <c r="G16748" s="205" t="s">
        <v>284</v>
      </c>
      <c r="H16748" s="207" t="s">
        <v>295</v>
      </c>
      <c r="I16748" s="207" t="s">
        <v>130</v>
      </c>
      <c r="J16748" s="207">
        <v>-9.5</v>
      </c>
      <c r="K16748" s="79" t="str">
        <f>IFERROR(IFERROR(VLOOKUP(I16748,'DE-PARA'!B:D,3,0),VLOOKUP(I16748,'DE-PARA'!C:D,2,0)),"NÃO ENCONTRADO")</f>
        <v>Outras Saídas</v>
      </c>
      <c r="L16748" s="56" t="str">
        <f>VLOOKUP(K16748,'Base -Receita-Despesa'!$B:$AS,1,FALSE)</f>
        <v>Outras Saídas</v>
      </c>
    </row>
    <row r="16749" spans="1:12" x14ac:dyDescent="0.3">
      <c r="A16749" s="286" t="str">
        <f t="shared" si="522"/>
        <v>2020</v>
      </c>
      <c r="B16749" s="205" t="s">
        <v>679</v>
      </c>
      <c r="C16749" s="205" t="s">
        <v>680</v>
      </c>
      <c r="D16749" s="72" t="str">
        <f t="shared" si="523"/>
        <v>mar/2020</v>
      </c>
      <c r="E16749" s="206">
        <v>43910</v>
      </c>
      <c r="F16749" s="205" t="s">
        <v>209</v>
      </c>
      <c r="G16749" s="205" t="s">
        <v>284</v>
      </c>
      <c r="H16749" s="207" t="s">
        <v>295</v>
      </c>
      <c r="I16749" s="207" t="s">
        <v>130</v>
      </c>
      <c r="J16749" s="207">
        <v>-9.5</v>
      </c>
      <c r="K16749" s="79" t="str">
        <f>IFERROR(IFERROR(VLOOKUP(I16749,'DE-PARA'!B:D,3,0),VLOOKUP(I16749,'DE-PARA'!C:D,2,0)),"NÃO ENCONTRADO")</f>
        <v>Outras Saídas</v>
      </c>
      <c r="L16749" s="56" t="str">
        <f>VLOOKUP(K16749,'Base -Receita-Despesa'!$B:$AS,1,FALSE)</f>
        <v>Outras Saídas</v>
      </c>
    </row>
    <row r="16750" spans="1:12" x14ac:dyDescent="0.3">
      <c r="A16750" s="286" t="str">
        <f t="shared" si="522"/>
        <v>2020</v>
      </c>
      <c r="B16750" s="205" t="s">
        <v>679</v>
      </c>
      <c r="C16750" s="205" t="s">
        <v>680</v>
      </c>
      <c r="D16750" s="72" t="str">
        <f t="shared" si="523"/>
        <v>mar/2020</v>
      </c>
      <c r="E16750" s="206">
        <v>43910</v>
      </c>
      <c r="F16750" s="205" t="s">
        <v>209</v>
      </c>
      <c r="G16750" s="205" t="s">
        <v>284</v>
      </c>
      <c r="H16750" s="207" t="s">
        <v>295</v>
      </c>
      <c r="I16750" s="207" t="s">
        <v>130</v>
      </c>
      <c r="J16750" s="207">
        <v>-9.5</v>
      </c>
      <c r="K16750" s="79" t="str">
        <f>IFERROR(IFERROR(VLOOKUP(I16750,'DE-PARA'!B:D,3,0),VLOOKUP(I16750,'DE-PARA'!C:D,2,0)),"NÃO ENCONTRADO")</f>
        <v>Outras Saídas</v>
      </c>
      <c r="L16750" s="56" t="str">
        <f>VLOOKUP(K16750,'Base -Receita-Despesa'!$B:$AS,1,FALSE)</f>
        <v>Outras Saídas</v>
      </c>
    </row>
    <row r="16751" spans="1:12" x14ac:dyDescent="0.3">
      <c r="A16751" s="286" t="str">
        <f t="shared" si="522"/>
        <v>2020</v>
      </c>
      <c r="B16751" s="205" t="s">
        <v>679</v>
      </c>
      <c r="C16751" s="205" t="s">
        <v>680</v>
      </c>
      <c r="D16751" s="72" t="str">
        <f t="shared" si="523"/>
        <v>mar/2020</v>
      </c>
      <c r="E16751" s="206">
        <v>43910</v>
      </c>
      <c r="F16751" s="205" t="s">
        <v>209</v>
      </c>
      <c r="G16751" s="205" t="s">
        <v>284</v>
      </c>
      <c r="H16751" s="207" t="s">
        <v>295</v>
      </c>
      <c r="I16751" s="207" t="s">
        <v>130</v>
      </c>
      <c r="J16751" s="207">
        <v>-9.5</v>
      </c>
      <c r="K16751" s="79" t="str">
        <f>IFERROR(IFERROR(VLOOKUP(I16751,'DE-PARA'!B:D,3,0),VLOOKUP(I16751,'DE-PARA'!C:D,2,0)),"NÃO ENCONTRADO")</f>
        <v>Outras Saídas</v>
      </c>
      <c r="L16751" s="56" t="str">
        <f>VLOOKUP(K16751,'Base -Receita-Despesa'!$B:$AS,1,FALSE)</f>
        <v>Outras Saídas</v>
      </c>
    </row>
    <row r="16752" spans="1:12" x14ac:dyDescent="0.3">
      <c r="A16752" s="286" t="str">
        <f t="shared" si="522"/>
        <v>2020</v>
      </c>
      <c r="B16752" s="205" t="s">
        <v>679</v>
      </c>
      <c r="C16752" s="205" t="s">
        <v>680</v>
      </c>
      <c r="D16752" s="72" t="str">
        <f t="shared" si="523"/>
        <v>mar/2020</v>
      </c>
      <c r="E16752" s="206">
        <v>43910</v>
      </c>
      <c r="F16752" s="205" t="s">
        <v>209</v>
      </c>
      <c r="G16752" s="205" t="s">
        <v>284</v>
      </c>
      <c r="H16752" s="207" t="s">
        <v>295</v>
      </c>
      <c r="I16752" s="207" t="s">
        <v>130</v>
      </c>
      <c r="J16752" s="207">
        <v>-9.5</v>
      </c>
      <c r="K16752" s="79" t="str">
        <f>IFERROR(IFERROR(VLOOKUP(I16752,'DE-PARA'!B:D,3,0),VLOOKUP(I16752,'DE-PARA'!C:D,2,0)),"NÃO ENCONTRADO")</f>
        <v>Outras Saídas</v>
      </c>
      <c r="L16752" s="56" t="str">
        <f>VLOOKUP(K16752,'Base -Receita-Despesa'!$B:$AS,1,FALSE)</f>
        <v>Outras Saídas</v>
      </c>
    </row>
    <row r="16753" spans="1:12" x14ac:dyDescent="0.3">
      <c r="A16753" s="286" t="str">
        <f t="shared" si="522"/>
        <v>2020</v>
      </c>
      <c r="B16753" s="205" t="s">
        <v>679</v>
      </c>
      <c r="C16753" s="205" t="s">
        <v>680</v>
      </c>
      <c r="D16753" s="72" t="str">
        <f t="shared" si="523"/>
        <v>mar/2020</v>
      </c>
      <c r="E16753" s="206">
        <v>43910</v>
      </c>
      <c r="F16753" s="205" t="s">
        <v>209</v>
      </c>
      <c r="G16753" s="205" t="s">
        <v>284</v>
      </c>
      <c r="H16753" s="207" t="s">
        <v>295</v>
      </c>
      <c r="I16753" s="207" t="s">
        <v>130</v>
      </c>
      <c r="J16753" s="207">
        <v>-9.5</v>
      </c>
      <c r="K16753" s="79" t="str">
        <f>IFERROR(IFERROR(VLOOKUP(I16753,'DE-PARA'!B:D,3,0),VLOOKUP(I16753,'DE-PARA'!C:D,2,0)),"NÃO ENCONTRADO")</f>
        <v>Outras Saídas</v>
      </c>
      <c r="L16753" s="56" t="str">
        <f>VLOOKUP(K16753,'Base -Receita-Despesa'!$B:$AS,1,FALSE)</f>
        <v>Outras Saídas</v>
      </c>
    </row>
    <row r="16754" spans="1:12" x14ac:dyDescent="0.3">
      <c r="A16754" s="286" t="str">
        <f t="shared" si="522"/>
        <v>2020</v>
      </c>
      <c r="B16754" s="205" t="s">
        <v>679</v>
      </c>
      <c r="C16754" s="205" t="s">
        <v>680</v>
      </c>
      <c r="D16754" s="72" t="str">
        <f t="shared" si="523"/>
        <v>mar/2020</v>
      </c>
      <c r="E16754" s="206">
        <v>43910</v>
      </c>
      <c r="F16754" s="205" t="s">
        <v>209</v>
      </c>
      <c r="G16754" s="205" t="s">
        <v>284</v>
      </c>
      <c r="H16754" s="207" t="s">
        <v>295</v>
      </c>
      <c r="I16754" s="207" t="s">
        <v>130</v>
      </c>
      <c r="J16754" s="207">
        <v>-9.5</v>
      </c>
      <c r="K16754" s="79" t="str">
        <f>IFERROR(IFERROR(VLOOKUP(I16754,'DE-PARA'!B:D,3,0),VLOOKUP(I16754,'DE-PARA'!C:D,2,0)),"NÃO ENCONTRADO")</f>
        <v>Outras Saídas</v>
      </c>
      <c r="L16754" s="56" t="str">
        <f>VLOOKUP(K16754,'Base -Receita-Despesa'!$B:$AS,1,FALSE)</f>
        <v>Outras Saídas</v>
      </c>
    </row>
    <row r="16755" spans="1:12" x14ac:dyDescent="0.3">
      <c r="A16755" s="286" t="str">
        <f t="shared" si="522"/>
        <v>2020</v>
      </c>
      <c r="B16755" s="205" t="s">
        <v>679</v>
      </c>
      <c r="C16755" s="205" t="s">
        <v>680</v>
      </c>
      <c r="D16755" s="72" t="str">
        <f t="shared" si="523"/>
        <v>mar/2020</v>
      </c>
      <c r="E16755" s="206">
        <v>43910</v>
      </c>
      <c r="F16755" s="205" t="s">
        <v>209</v>
      </c>
      <c r="G16755" s="205" t="s">
        <v>284</v>
      </c>
      <c r="H16755" s="207" t="s">
        <v>295</v>
      </c>
      <c r="I16755" s="207" t="s">
        <v>130</v>
      </c>
      <c r="J16755" s="207">
        <v>-9.5</v>
      </c>
      <c r="K16755" s="79" t="str">
        <f>IFERROR(IFERROR(VLOOKUP(I16755,'DE-PARA'!B:D,3,0),VLOOKUP(I16755,'DE-PARA'!C:D,2,0)),"NÃO ENCONTRADO")</f>
        <v>Outras Saídas</v>
      </c>
      <c r="L16755" s="56" t="str">
        <f>VLOOKUP(K16755,'Base -Receita-Despesa'!$B:$AS,1,FALSE)</f>
        <v>Outras Saídas</v>
      </c>
    </row>
    <row r="16756" spans="1:12" x14ac:dyDescent="0.3">
      <c r="A16756" s="286" t="str">
        <f t="shared" si="522"/>
        <v>2020</v>
      </c>
      <c r="B16756" s="205" t="s">
        <v>679</v>
      </c>
      <c r="C16756" s="205" t="s">
        <v>680</v>
      </c>
      <c r="D16756" s="72" t="str">
        <f t="shared" si="523"/>
        <v>mar/2020</v>
      </c>
      <c r="E16756" s="206">
        <v>43910</v>
      </c>
      <c r="F16756" s="205" t="s">
        <v>209</v>
      </c>
      <c r="G16756" s="205" t="s">
        <v>284</v>
      </c>
      <c r="H16756" s="207" t="s">
        <v>295</v>
      </c>
      <c r="I16756" s="207" t="s">
        <v>130</v>
      </c>
      <c r="J16756" s="207">
        <v>-9.5</v>
      </c>
      <c r="K16756" s="79" t="str">
        <f>IFERROR(IFERROR(VLOOKUP(I16756,'DE-PARA'!B:D,3,0),VLOOKUP(I16756,'DE-PARA'!C:D,2,0)),"NÃO ENCONTRADO")</f>
        <v>Outras Saídas</v>
      </c>
      <c r="L16756" s="56" t="str">
        <f>VLOOKUP(K16756,'Base -Receita-Despesa'!$B:$AS,1,FALSE)</f>
        <v>Outras Saídas</v>
      </c>
    </row>
    <row r="16757" spans="1:12" x14ac:dyDescent="0.3">
      <c r="A16757" s="286" t="str">
        <f t="shared" si="522"/>
        <v>2020</v>
      </c>
      <c r="B16757" s="205" t="s">
        <v>679</v>
      </c>
      <c r="C16757" s="205" t="s">
        <v>680</v>
      </c>
      <c r="D16757" s="72" t="str">
        <f t="shared" si="523"/>
        <v>mar/2020</v>
      </c>
      <c r="E16757" s="206">
        <v>43910</v>
      </c>
      <c r="F16757" s="205" t="s">
        <v>209</v>
      </c>
      <c r="G16757" s="205" t="s">
        <v>284</v>
      </c>
      <c r="H16757" s="207" t="s">
        <v>295</v>
      </c>
      <c r="I16757" s="207" t="s">
        <v>130</v>
      </c>
      <c r="J16757" s="207">
        <v>-9.5</v>
      </c>
      <c r="K16757" s="79" t="str">
        <f>IFERROR(IFERROR(VLOOKUP(I16757,'DE-PARA'!B:D,3,0),VLOOKUP(I16757,'DE-PARA'!C:D,2,0)),"NÃO ENCONTRADO")</f>
        <v>Outras Saídas</v>
      </c>
      <c r="L16757" s="56" t="str">
        <f>VLOOKUP(K16757,'Base -Receita-Despesa'!$B:$AS,1,FALSE)</f>
        <v>Outras Saídas</v>
      </c>
    </row>
    <row r="16758" spans="1:12" x14ac:dyDescent="0.3">
      <c r="A16758" s="286" t="str">
        <f t="shared" si="522"/>
        <v>2020</v>
      </c>
      <c r="B16758" s="205" t="s">
        <v>679</v>
      </c>
      <c r="C16758" s="205" t="s">
        <v>680</v>
      </c>
      <c r="D16758" s="72" t="str">
        <f t="shared" si="523"/>
        <v>mar/2020</v>
      </c>
      <c r="E16758" s="206">
        <v>43910</v>
      </c>
      <c r="F16758" s="205" t="s">
        <v>209</v>
      </c>
      <c r="G16758" s="205" t="s">
        <v>284</v>
      </c>
      <c r="H16758" s="207" t="s">
        <v>295</v>
      </c>
      <c r="I16758" s="207" t="s">
        <v>130</v>
      </c>
      <c r="J16758" s="207">
        <v>-9.5</v>
      </c>
      <c r="K16758" s="79" t="str">
        <f>IFERROR(IFERROR(VLOOKUP(I16758,'DE-PARA'!B:D,3,0),VLOOKUP(I16758,'DE-PARA'!C:D,2,0)),"NÃO ENCONTRADO")</f>
        <v>Outras Saídas</v>
      </c>
      <c r="L16758" s="56" t="str">
        <f>VLOOKUP(K16758,'Base -Receita-Despesa'!$B:$AS,1,FALSE)</f>
        <v>Outras Saídas</v>
      </c>
    </row>
    <row r="16759" spans="1:12" x14ac:dyDescent="0.3">
      <c r="A16759" s="286" t="str">
        <f t="shared" ref="A16759:A16822" si="524">IF(K16759="NÃO ENCONTRADO",0,RIGHT(D16759,4))</f>
        <v>2020</v>
      </c>
      <c r="B16759" s="205" t="s">
        <v>679</v>
      </c>
      <c r="C16759" s="205" t="s">
        <v>680</v>
      </c>
      <c r="D16759" s="72" t="str">
        <f t="shared" si="523"/>
        <v>mar/2020</v>
      </c>
      <c r="E16759" s="206">
        <v>43910</v>
      </c>
      <c r="F16759" s="205" t="s">
        <v>209</v>
      </c>
      <c r="G16759" s="205" t="s">
        <v>284</v>
      </c>
      <c r="H16759" s="207" t="s">
        <v>295</v>
      </c>
      <c r="I16759" s="207" t="s">
        <v>130</v>
      </c>
      <c r="J16759" s="207">
        <v>-9.5</v>
      </c>
      <c r="K16759" s="79" t="str">
        <f>IFERROR(IFERROR(VLOOKUP(I16759,'DE-PARA'!B:D,3,0),VLOOKUP(I16759,'DE-PARA'!C:D,2,0)),"NÃO ENCONTRADO")</f>
        <v>Outras Saídas</v>
      </c>
      <c r="L16759" s="56" t="str">
        <f>VLOOKUP(K16759,'Base -Receita-Despesa'!$B:$AS,1,FALSE)</f>
        <v>Outras Saídas</v>
      </c>
    </row>
    <row r="16760" spans="1:12" x14ac:dyDescent="0.3">
      <c r="A16760" s="286" t="str">
        <f t="shared" si="524"/>
        <v>2020</v>
      </c>
      <c r="B16760" s="205" t="s">
        <v>679</v>
      </c>
      <c r="C16760" s="205" t="s">
        <v>680</v>
      </c>
      <c r="D16760" s="72" t="str">
        <f t="shared" si="523"/>
        <v>mar/2020</v>
      </c>
      <c r="E16760" s="206">
        <v>43910</v>
      </c>
      <c r="F16760" s="205" t="s">
        <v>202</v>
      </c>
      <c r="G16760" s="205" t="s">
        <v>284</v>
      </c>
      <c r="H16760" s="207" t="s">
        <v>203</v>
      </c>
      <c r="I16760" s="207" t="s">
        <v>289</v>
      </c>
      <c r="J16760" s="208">
        <v>64719.98</v>
      </c>
      <c r="K16760" s="79" t="str">
        <f>IFERROR(IFERROR(VLOOKUP(I16760,'DE-PARA'!B:D,3,0),VLOOKUP(I16760,'DE-PARA'!C:D,2,0)),"NÃO ENCONTRADO")</f>
        <v>Entrada Conta Aplicação (+)</v>
      </c>
      <c r="L16760" s="56" t="str">
        <f>VLOOKUP(K16760,'Base -Receita-Despesa'!$B:$AS,1,FALSE)</f>
        <v>ENTRADA CONTA APLICAÇÃO (+)</v>
      </c>
    </row>
    <row r="16761" spans="1:12" x14ac:dyDescent="0.3">
      <c r="A16761" s="286" t="str">
        <f t="shared" si="524"/>
        <v>2020</v>
      </c>
      <c r="B16761" s="205" t="s">
        <v>679</v>
      </c>
      <c r="C16761" s="205" t="s">
        <v>680</v>
      </c>
      <c r="D16761" s="72" t="str">
        <f t="shared" si="523"/>
        <v>mar/2020</v>
      </c>
      <c r="E16761" s="206">
        <v>43913</v>
      </c>
      <c r="F16761" s="205">
        <v>7574</v>
      </c>
      <c r="G16761" s="205" t="s">
        <v>284</v>
      </c>
      <c r="H16761" s="207" t="s">
        <v>2833</v>
      </c>
      <c r="I16761" s="207" t="s">
        <v>155</v>
      </c>
      <c r="J16761" s="208">
        <v>-1148.1500000000001</v>
      </c>
      <c r="K16761" s="79" t="str">
        <f>IFERROR(IFERROR(VLOOKUP(I16761,'DE-PARA'!B:D,3,0),VLOOKUP(I16761,'DE-PARA'!C:D,2,0)),"NÃO ENCONTRADO")</f>
        <v>Materiais</v>
      </c>
      <c r="L16761" s="56" t="str">
        <f>VLOOKUP(K16761,'Base -Receita-Despesa'!$B:$AS,1,FALSE)</f>
        <v>Materiais</v>
      </c>
    </row>
    <row r="16762" spans="1:12" x14ac:dyDescent="0.3">
      <c r="A16762" s="286" t="str">
        <f t="shared" si="524"/>
        <v>2020</v>
      </c>
      <c r="B16762" s="205" t="s">
        <v>679</v>
      </c>
      <c r="C16762" s="205" t="s">
        <v>680</v>
      </c>
      <c r="D16762" s="72" t="str">
        <f t="shared" si="523"/>
        <v>mar/2020</v>
      </c>
      <c r="E16762" s="206">
        <v>43913</v>
      </c>
      <c r="F16762" s="205">
        <v>7574</v>
      </c>
      <c r="G16762" s="205" t="s">
        <v>284</v>
      </c>
      <c r="H16762" s="207" t="s">
        <v>2833</v>
      </c>
      <c r="I16762" s="207" t="s">
        <v>189</v>
      </c>
      <c r="J16762" s="207">
        <v>-177.36</v>
      </c>
      <c r="K16762" s="79" t="str">
        <f>IFERROR(IFERROR(VLOOKUP(I16762,'DE-PARA'!B:D,3,0),VLOOKUP(I16762,'DE-PARA'!C:D,2,0)),"NÃO ENCONTRADO")</f>
        <v>Outras Saídas</v>
      </c>
      <c r="L16762" s="56" t="str">
        <f>VLOOKUP(K16762,'Base -Receita-Despesa'!$B:$AS,1,FALSE)</f>
        <v>Outras Saídas</v>
      </c>
    </row>
    <row r="16763" spans="1:12" x14ac:dyDescent="0.3">
      <c r="A16763" s="286" t="str">
        <f t="shared" si="524"/>
        <v>2020</v>
      </c>
      <c r="B16763" s="205" t="s">
        <v>679</v>
      </c>
      <c r="C16763" s="205" t="s">
        <v>680</v>
      </c>
      <c r="D16763" s="72" t="str">
        <f t="shared" si="523"/>
        <v>mar/2020</v>
      </c>
      <c r="E16763" s="206">
        <v>43913</v>
      </c>
      <c r="F16763" s="205">
        <v>7546</v>
      </c>
      <c r="G16763" s="205" t="s">
        <v>284</v>
      </c>
      <c r="H16763" s="207" t="s">
        <v>2833</v>
      </c>
      <c r="I16763" s="207" t="s">
        <v>155</v>
      </c>
      <c r="J16763" s="208">
        <v>-6298.14</v>
      </c>
      <c r="K16763" s="79" t="str">
        <f>IFERROR(IFERROR(VLOOKUP(I16763,'DE-PARA'!B:D,3,0),VLOOKUP(I16763,'DE-PARA'!C:D,2,0)),"NÃO ENCONTRADO")</f>
        <v>Materiais</v>
      </c>
      <c r="L16763" s="56" t="str">
        <f>VLOOKUP(K16763,'Base -Receita-Despesa'!$B:$AS,1,FALSE)</f>
        <v>Materiais</v>
      </c>
    </row>
    <row r="16764" spans="1:12" x14ac:dyDescent="0.3">
      <c r="A16764" s="286" t="str">
        <f t="shared" si="524"/>
        <v>2020</v>
      </c>
      <c r="B16764" s="205" t="s">
        <v>679</v>
      </c>
      <c r="C16764" s="205" t="s">
        <v>680</v>
      </c>
      <c r="D16764" s="72" t="str">
        <f t="shared" si="523"/>
        <v>mar/2020</v>
      </c>
      <c r="E16764" s="206">
        <v>43913</v>
      </c>
      <c r="F16764" s="205">
        <v>7546</v>
      </c>
      <c r="G16764" s="205" t="s">
        <v>284</v>
      </c>
      <c r="H16764" s="207" t="s">
        <v>2833</v>
      </c>
      <c r="I16764" s="207" t="s">
        <v>189</v>
      </c>
      <c r="J16764" s="207">
        <v>-972.48</v>
      </c>
      <c r="K16764" s="79" t="str">
        <f>IFERROR(IFERROR(VLOOKUP(I16764,'DE-PARA'!B:D,3,0),VLOOKUP(I16764,'DE-PARA'!C:D,2,0)),"NÃO ENCONTRADO")</f>
        <v>Outras Saídas</v>
      </c>
      <c r="L16764" s="56" t="str">
        <f>VLOOKUP(K16764,'Base -Receita-Despesa'!$B:$AS,1,FALSE)</f>
        <v>Outras Saídas</v>
      </c>
    </row>
    <row r="16765" spans="1:12" x14ac:dyDescent="0.3">
      <c r="A16765" s="286" t="str">
        <f t="shared" si="524"/>
        <v>2020</v>
      </c>
      <c r="B16765" s="205" t="s">
        <v>679</v>
      </c>
      <c r="C16765" s="205" t="s">
        <v>680</v>
      </c>
      <c r="D16765" s="72" t="str">
        <f t="shared" si="523"/>
        <v>mar/2020</v>
      </c>
      <c r="E16765" s="206">
        <v>43913</v>
      </c>
      <c r="F16765" s="205">
        <v>7542</v>
      </c>
      <c r="G16765" s="205" t="s">
        <v>284</v>
      </c>
      <c r="H16765" s="207" t="s">
        <v>2833</v>
      </c>
      <c r="I16765" s="207" t="s">
        <v>155</v>
      </c>
      <c r="J16765" s="207">
        <v>-183.15</v>
      </c>
      <c r="K16765" s="79" t="str">
        <f>IFERROR(IFERROR(VLOOKUP(I16765,'DE-PARA'!B:D,3,0),VLOOKUP(I16765,'DE-PARA'!C:D,2,0)),"NÃO ENCONTRADO")</f>
        <v>Materiais</v>
      </c>
      <c r="L16765" s="56" t="str">
        <f>VLOOKUP(K16765,'Base -Receita-Despesa'!$B:$AS,1,FALSE)</f>
        <v>Materiais</v>
      </c>
    </row>
    <row r="16766" spans="1:12" x14ac:dyDescent="0.3">
      <c r="A16766" s="286" t="str">
        <f t="shared" si="524"/>
        <v>2020</v>
      </c>
      <c r="B16766" s="205" t="s">
        <v>679</v>
      </c>
      <c r="C16766" s="205" t="s">
        <v>680</v>
      </c>
      <c r="D16766" s="72" t="str">
        <f t="shared" si="523"/>
        <v>mar/2020</v>
      </c>
      <c r="E16766" s="206">
        <v>43913</v>
      </c>
      <c r="F16766" s="205">
        <v>7542</v>
      </c>
      <c r="G16766" s="205" t="s">
        <v>284</v>
      </c>
      <c r="H16766" s="207" t="s">
        <v>2833</v>
      </c>
      <c r="I16766" s="207" t="s">
        <v>189</v>
      </c>
      <c r="J16766" s="207">
        <v>-28.3</v>
      </c>
      <c r="K16766" s="79" t="str">
        <f>IFERROR(IFERROR(VLOOKUP(I16766,'DE-PARA'!B:D,3,0),VLOOKUP(I16766,'DE-PARA'!C:D,2,0)),"NÃO ENCONTRADO")</f>
        <v>Outras Saídas</v>
      </c>
      <c r="L16766" s="56" t="str">
        <f>VLOOKUP(K16766,'Base -Receita-Despesa'!$B:$AS,1,FALSE)</f>
        <v>Outras Saídas</v>
      </c>
    </row>
    <row r="16767" spans="1:12" x14ac:dyDescent="0.3">
      <c r="A16767" s="286" t="str">
        <f t="shared" si="524"/>
        <v>2020</v>
      </c>
      <c r="B16767" s="205" t="s">
        <v>679</v>
      </c>
      <c r="C16767" s="205" t="s">
        <v>680</v>
      </c>
      <c r="D16767" s="72" t="str">
        <f t="shared" si="523"/>
        <v>mar/2020</v>
      </c>
      <c r="E16767" s="206">
        <v>43913</v>
      </c>
      <c r="F16767" s="205">
        <v>7485</v>
      </c>
      <c r="G16767" s="205" t="s">
        <v>284</v>
      </c>
      <c r="H16767" s="207" t="s">
        <v>2833</v>
      </c>
      <c r="I16767" s="207" t="s">
        <v>155</v>
      </c>
      <c r="J16767" s="208">
        <v>-2332.3200000000002</v>
      </c>
      <c r="K16767" s="79" t="str">
        <f>IFERROR(IFERROR(VLOOKUP(I16767,'DE-PARA'!B:D,3,0),VLOOKUP(I16767,'DE-PARA'!C:D,2,0)),"NÃO ENCONTRADO")</f>
        <v>Materiais</v>
      </c>
      <c r="L16767" s="56" t="str">
        <f>VLOOKUP(K16767,'Base -Receita-Despesa'!$B:$AS,1,FALSE)</f>
        <v>Materiais</v>
      </c>
    </row>
    <row r="16768" spans="1:12" x14ac:dyDescent="0.3">
      <c r="A16768" s="286" t="str">
        <f t="shared" si="524"/>
        <v>2020</v>
      </c>
      <c r="B16768" s="205" t="s">
        <v>679</v>
      </c>
      <c r="C16768" s="205" t="s">
        <v>680</v>
      </c>
      <c r="D16768" s="72" t="str">
        <f t="shared" si="523"/>
        <v>mar/2020</v>
      </c>
      <c r="E16768" s="206">
        <v>43913</v>
      </c>
      <c r="F16768" s="205">
        <v>7485</v>
      </c>
      <c r="G16768" s="205" t="s">
        <v>284</v>
      </c>
      <c r="H16768" s="207" t="s">
        <v>2833</v>
      </c>
      <c r="I16768" s="207" t="s">
        <v>189</v>
      </c>
      <c r="J16768" s="207">
        <v>-360.1</v>
      </c>
      <c r="K16768" s="79" t="str">
        <f>IFERROR(IFERROR(VLOOKUP(I16768,'DE-PARA'!B:D,3,0),VLOOKUP(I16768,'DE-PARA'!C:D,2,0)),"NÃO ENCONTRADO")</f>
        <v>Outras Saídas</v>
      </c>
      <c r="L16768" s="56" t="str">
        <f>VLOOKUP(K16768,'Base -Receita-Despesa'!$B:$AS,1,FALSE)</f>
        <v>Outras Saídas</v>
      </c>
    </row>
    <row r="16769" spans="1:12" x14ac:dyDescent="0.3">
      <c r="A16769" s="286" t="str">
        <f t="shared" si="524"/>
        <v>2020</v>
      </c>
      <c r="B16769" s="205" t="s">
        <v>679</v>
      </c>
      <c r="C16769" s="205" t="s">
        <v>680</v>
      </c>
      <c r="D16769" s="72" t="str">
        <f t="shared" si="523"/>
        <v>mar/2020</v>
      </c>
      <c r="E16769" s="206">
        <v>43913</v>
      </c>
      <c r="F16769" s="205">
        <v>4436</v>
      </c>
      <c r="G16769" s="205" t="s">
        <v>310</v>
      </c>
      <c r="H16769" s="207" t="s">
        <v>574</v>
      </c>
      <c r="I16769" s="207" t="s">
        <v>237</v>
      </c>
      <c r="J16769" s="208">
        <v>-2290</v>
      </c>
      <c r="K16769" s="79" t="str">
        <f>IFERROR(IFERROR(VLOOKUP(I16769,'DE-PARA'!B:D,3,0),VLOOKUP(I16769,'DE-PARA'!C:D,2,0)),"NÃO ENCONTRADO")</f>
        <v>Materiais</v>
      </c>
      <c r="L16769" s="56" t="str">
        <f>VLOOKUP(K16769,'Base -Receita-Despesa'!$B:$AS,1,FALSE)</f>
        <v>Materiais</v>
      </c>
    </row>
    <row r="16770" spans="1:12" x14ac:dyDescent="0.3">
      <c r="A16770" s="286" t="str">
        <f t="shared" si="524"/>
        <v>2020</v>
      </c>
      <c r="B16770" s="205" t="s">
        <v>679</v>
      </c>
      <c r="C16770" s="205" t="s">
        <v>680</v>
      </c>
      <c r="D16770" s="72" t="str">
        <f t="shared" si="523"/>
        <v>mar/2020</v>
      </c>
      <c r="E16770" s="206">
        <v>43913</v>
      </c>
      <c r="F16770" s="205">
        <v>4436</v>
      </c>
      <c r="G16770" s="205" t="s">
        <v>284</v>
      </c>
      <c r="H16770" s="207" t="s">
        <v>574</v>
      </c>
      <c r="I16770" s="207" t="s">
        <v>189</v>
      </c>
      <c r="J16770" s="207">
        <v>-100.3</v>
      </c>
      <c r="K16770" s="79" t="str">
        <f>IFERROR(IFERROR(VLOOKUP(I16770,'DE-PARA'!B:D,3,0),VLOOKUP(I16770,'DE-PARA'!C:D,2,0)),"NÃO ENCONTRADO")</f>
        <v>Outras Saídas</v>
      </c>
      <c r="L16770" s="56" t="str">
        <f>VLOOKUP(K16770,'Base -Receita-Despesa'!$B:$AS,1,FALSE)</f>
        <v>Outras Saídas</v>
      </c>
    </row>
    <row r="16771" spans="1:12" x14ac:dyDescent="0.3">
      <c r="A16771" s="286" t="str">
        <f t="shared" si="524"/>
        <v>2020</v>
      </c>
      <c r="B16771" s="205" t="s">
        <v>679</v>
      </c>
      <c r="C16771" s="205" t="s">
        <v>680</v>
      </c>
      <c r="D16771" s="72" t="str">
        <f t="shared" si="523"/>
        <v>mar/2020</v>
      </c>
      <c r="E16771" s="206">
        <v>43913</v>
      </c>
      <c r="F16771" s="205">
        <v>4436</v>
      </c>
      <c r="G16771" s="205" t="s">
        <v>290</v>
      </c>
      <c r="H16771" s="207" t="s">
        <v>574</v>
      </c>
      <c r="I16771" s="207" t="s">
        <v>237</v>
      </c>
      <c r="J16771" s="208">
        <v>-2290</v>
      </c>
      <c r="K16771" s="79" t="str">
        <f>IFERROR(IFERROR(VLOOKUP(I16771,'DE-PARA'!B:D,3,0),VLOOKUP(I16771,'DE-PARA'!C:D,2,0)),"NÃO ENCONTRADO")</f>
        <v>Materiais</v>
      </c>
      <c r="L16771" s="56" t="str">
        <f>VLOOKUP(K16771,'Base -Receita-Despesa'!$B:$AS,1,FALSE)</f>
        <v>Materiais</v>
      </c>
    </row>
    <row r="16772" spans="1:12" x14ac:dyDescent="0.3">
      <c r="A16772" s="286" t="str">
        <f t="shared" si="524"/>
        <v>2020</v>
      </c>
      <c r="B16772" s="205" t="s">
        <v>679</v>
      </c>
      <c r="C16772" s="205" t="s">
        <v>680</v>
      </c>
      <c r="D16772" s="72" t="str">
        <f t="shared" ref="D16772:D16835" si="525">TEXT(E16772,"mmm/aaaa")</f>
        <v>mar/2020</v>
      </c>
      <c r="E16772" s="206">
        <v>43913</v>
      </c>
      <c r="F16772" s="205">
        <v>4436</v>
      </c>
      <c r="G16772" s="205" t="s">
        <v>284</v>
      </c>
      <c r="H16772" s="207" t="s">
        <v>574</v>
      </c>
      <c r="I16772" s="207" t="s">
        <v>189</v>
      </c>
      <c r="J16772" s="207">
        <v>-100.3</v>
      </c>
      <c r="K16772" s="79" t="str">
        <f>IFERROR(IFERROR(VLOOKUP(I16772,'DE-PARA'!B:D,3,0),VLOOKUP(I16772,'DE-PARA'!C:D,2,0)),"NÃO ENCONTRADO")</f>
        <v>Outras Saídas</v>
      </c>
      <c r="L16772" s="56" t="str">
        <f>VLOOKUP(K16772,'Base -Receita-Despesa'!$B:$AS,1,FALSE)</f>
        <v>Outras Saídas</v>
      </c>
    </row>
    <row r="16773" spans="1:12" x14ac:dyDescent="0.3">
      <c r="A16773" s="286" t="str">
        <f t="shared" si="524"/>
        <v>2020</v>
      </c>
      <c r="B16773" s="205" t="s">
        <v>679</v>
      </c>
      <c r="C16773" s="205" t="s">
        <v>680</v>
      </c>
      <c r="D16773" s="72" t="str">
        <f t="shared" si="525"/>
        <v>mar/2020</v>
      </c>
      <c r="E16773" s="206">
        <v>43913</v>
      </c>
      <c r="F16773" s="205">
        <v>4421</v>
      </c>
      <c r="G16773" s="205" t="s">
        <v>310</v>
      </c>
      <c r="H16773" s="207" t="s">
        <v>574</v>
      </c>
      <c r="I16773" s="207" t="s">
        <v>237</v>
      </c>
      <c r="J16773" s="208">
        <v>-2155.67</v>
      </c>
      <c r="K16773" s="79" t="str">
        <f>IFERROR(IFERROR(VLOOKUP(I16773,'DE-PARA'!B:D,3,0),VLOOKUP(I16773,'DE-PARA'!C:D,2,0)),"NÃO ENCONTRADO")</f>
        <v>Materiais</v>
      </c>
      <c r="L16773" s="56" t="str">
        <f>VLOOKUP(K16773,'Base -Receita-Despesa'!$B:$AS,1,FALSE)</f>
        <v>Materiais</v>
      </c>
    </row>
    <row r="16774" spans="1:12" x14ac:dyDescent="0.3">
      <c r="A16774" s="286" t="str">
        <f t="shared" si="524"/>
        <v>2020</v>
      </c>
      <c r="B16774" s="205" t="s">
        <v>679</v>
      </c>
      <c r="C16774" s="205" t="s">
        <v>680</v>
      </c>
      <c r="D16774" s="72" t="str">
        <f t="shared" si="525"/>
        <v>mar/2020</v>
      </c>
      <c r="E16774" s="206">
        <v>43913</v>
      </c>
      <c r="F16774" s="205">
        <v>4421</v>
      </c>
      <c r="G16774" s="205" t="s">
        <v>284</v>
      </c>
      <c r="H16774" s="207" t="s">
        <v>574</v>
      </c>
      <c r="I16774" s="207" t="s">
        <v>189</v>
      </c>
      <c r="J16774" s="207">
        <v>-94.45</v>
      </c>
      <c r="K16774" s="79" t="str">
        <f>IFERROR(IFERROR(VLOOKUP(I16774,'DE-PARA'!B:D,3,0),VLOOKUP(I16774,'DE-PARA'!C:D,2,0)),"NÃO ENCONTRADO")</f>
        <v>Outras Saídas</v>
      </c>
      <c r="L16774" s="56" t="str">
        <f>VLOOKUP(K16774,'Base -Receita-Despesa'!$B:$AS,1,FALSE)</f>
        <v>Outras Saídas</v>
      </c>
    </row>
    <row r="16775" spans="1:12" x14ac:dyDescent="0.3">
      <c r="A16775" s="286" t="str">
        <f t="shared" si="524"/>
        <v>2020</v>
      </c>
      <c r="B16775" s="205" t="s">
        <v>679</v>
      </c>
      <c r="C16775" s="205" t="s">
        <v>680</v>
      </c>
      <c r="D16775" s="72" t="str">
        <f t="shared" si="525"/>
        <v>mar/2020</v>
      </c>
      <c r="E16775" s="206">
        <v>43913</v>
      </c>
      <c r="F16775" s="205">
        <v>4421</v>
      </c>
      <c r="G16775" s="205" t="s">
        <v>290</v>
      </c>
      <c r="H16775" s="207" t="s">
        <v>574</v>
      </c>
      <c r="I16775" s="207" t="s">
        <v>237</v>
      </c>
      <c r="J16775" s="208">
        <v>-2155.67</v>
      </c>
      <c r="K16775" s="79" t="str">
        <f>IFERROR(IFERROR(VLOOKUP(I16775,'DE-PARA'!B:D,3,0),VLOOKUP(I16775,'DE-PARA'!C:D,2,0)),"NÃO ENCONTRADO")</f>
        <v>Materiais</v>
      </c>
      <c r="L16775" s="56" t="str">
        <f>VLOOKUP(K16775,'Base -Receita-Despesa'!$B:$AS,1,FALSE)</f>
        <v>Materiais</v>
      </c>
    </row>
    <row r="16776" spans="1:12" x14ac:dyDescent="0.3">
      <c r="A16776" s="286" t="str">
        <f t="shared" si="524"/>
        <v>2020</v>
      </c>
      <c r="B16776" s="205" t="s">
        <v>679</v>
      </c>
      <c r="C16776" s="205" t="s">
        <v>680</v>
      </c>
      <c r="D16776" s="72" t="str">
        <f t="shared" si="525"/>
        <v>mar/2020</v>
      </c>
      <c r="E16776" s="206">
        <v>43913</v>
      </c>
      <c r="F16776" s="205">
        <v>4421</v>
      </c>
      <c r="G16776" s="205" t="s">
        <v>284</v>
      </c>
      <c r="H16776" s="207" t="s">
        <v>574</v>
      </c>
      <c r="I16776" s="207" t="s">
        <v>189</v>
      </c>
      <c r="J16776" s="207">
        <v>-94.45</v>
      </c>
      <c r="K16776" s="79" t="str">
        <f>IFERROR(IFERROR(VLOOKUP(I16776,'DE-PARA'!B:D,3,0),VLOOKUP(I16776,'DE-PARA'!C:D,2,0)),"NÃO ENCONTRADO")</f>
        <v>Outras Saídas</v>
      </c>
      <c r="L16776" s="56" t="str">
        <f>VLOOKUP(K16776,'Base -Receita-Despesa'!$B:$AS,1,FALSE)</f>
        <v>Outras Saídas</v>
      </c>
    </row>
    <row r="16777" spans="1:12" x14ac:dyDescent="0.3">
      <c r="A16777" s="286" t="str">
        <f t="shared" si="524"/>
        <v>2020</v>
      </c>
      <c r="B16777" s="205" t="s">
        <v>681</v>
      </c>
      <c r="C16777" s="205" t="s">
        <v>680</v>
      </c>
      <c r="D16777" s="72" t="str">
        <f t="shared" si="525"/>
        <v>mar/2020</v>
      </c>
      <c r="E16777" s="206">
        <v>43913</v>
      </c>
      <c r="F16777" s="205" t="s">
        <v>200</v>
      </c>
      <c r="G16777" s="205" t="s">
        <v>284</v>
      </c>
      <c r="H16777" s="207" t="s">
        <v>1875</v>
      </c>
      <c r="I16777" s="207" t="s">
        <v>123</v>
      </c>
      <c r="J16777" s="208">
        <v>-500000</v>
      </c>
      <c r="K16777" s="79" t="str">
        <f>IFERROR(IFERROR(VLOOKUP(I16777,'DE-PARA'!B:D,3,0),VLOOKUP(I16777,'DE-PARA'!C:D,2,0)),"NÃO ENCONTRADO")</f>
        <v>TEV – Transferências Entre Contas (Entradas)</v>
      </c>
      <c r="L16777" s="56" t="str">
        <f>VLOOKUP(K16777,'Base -Receita-Despesa'!$B:$AS,1,FALSE)</f>
        <v>TEV – Transferências Entre Contas (Entradas)</v>
      </c>
    </row>
    <row r="16778" spans="1:12" x14ac:dyDescent="0.3">
      <c r="A16778" s="286" t="str">
        <f t="shared" si="524"/>
        <v>2020</v>
      </c>
      <c r="B16778" s="205" t="s">
        <v>681</v>
      </c>
      <c r="C16778" s="205" t="s">
        <v>680</v>
      </c>
      <c r="D16778" s="72" t="str">
        <f t="shared" si="525"/>
        <v>mar/2020</v>
      </c>
      <c r="E16778" s="206">
        <v>43913</v>
      </c>
      <c r="F16778" s="205" t="s">
        <v>202</v>
      </c>
      <c r="G16778" s="205" t="s">
        <v>284</v>
      </c>
      <c r="H16778" s="207" t="s">
        <v>203</v>
      </c>
      <c r="I16778" s="207" t="s">
        <v>289</v>
      </c>
      <c r="J16778" s="208">
        <v>496306.32</v>
      </c>
      <c r="K16778" s="79" t="str">
        <f>IFERROR(IFERROR(VLOOKUP(I16778,'DE-PARA'!B:D,3,0),VLOOKUP(I16778,'DE-PARA'!C:D,2,0)),"NÃO ENCONTRADO")</f>
        <v>Entrada Conta Aplicação (+)</v>
      </c>
      <c r="L16778" s="56" t="str">
        <f>VLOOKUP(K16778,'Base -Receita-Despesa'!$B:$AS,1,FALSE)</f>
        <v>ENTRADA CONTA APLICAÇÃO (+)</v>
      </c>
    </row>
    <row r="16779" spans="1:12" x14ac:dyDescent="0.3">
      <c r="A16779" s="286" t="str">
        <f t="shared" si="524"/>
        <v>2020</v>
      </c>
      <c r="B16779" s="205" t="s">
        <v>679</v>
      </c>
      <c r="C16779" s="205" t="s">
        <v>680</v>
      </c>
      <c r="D16779" s="72" t="str">
        <f t="shared" si="525"/>
        <v>mar/2020</v>
      </c>
      <c r="E16779" s="206">
        <v>43913</v>
      </c>
      <c r="F16779" s="205" t="s">
        <v>200</v>
      </c>
      <c r="G16779" s="205" t="s">
        <v>284</v>
      </c>
      <c r="H16779" s="207" t="s">
        <v>1875</v>
      </c>
      <c r="I16779" s="207" t="s">
        <v>123</v>
      </c>
      <c r="J16779" s="208">
        <v>500000</v>
      </c>
      <c r="K16779" s="79" t="str">
        <f>IFERROR(IFERROR(VLOOKUP(I16779,'DE-PARA'!B:D,3,0),VLOOKUP(I16779,'DE-PARA'!C:D,2,0)),"NÃO ENCONTRADO")</f>
        <v>TEV – Transferências Entre Contas (Entradas)</v>
      </c>
      <c r="L16779" s="56" t="str">
        <f>VLOOKUP(K16779,'Base -Receita-Despesa'!$B:$AS,1,FALSE)</f>
        <v>TEV – Transferências Entre Contas (Entradas)</v>
      </c>
    </row>
    <row r="16780" spans="1:12" x14ac:dyDescent="0.3">
      <c r="A16780" s="286" t="str">
        <f t="shared" si="524"/>
        <v>2020</v>
      </c>
      <c r="B16780" s="205" t="s">
        <v>679</v>
      </c>
      <c r="C16780" s="205" t="s">
        <v>680</v>
      </c>
      <c r="D16780" s="72" t="str">
        <f t="shared" si="525"/>
        <v>mar/2020</v>
      </c>
      <c r="E16780" s="206">
        <v>43913</v>
      </c>
      <c r="F16780" s="205">
        <v>16062</v>
      </c>
      <c r="G16780" s="205" t="s">
        <v>284</v>
      </c>
      <c r="H16780" s="207" t="s">
        <v>2016</v>
      </c>
      <c r="I16780" s="207" t="s">
        <v>246</v>
      </c>
      <c r="J16780" s="208">
        <v>-4530</v>
      </c>
      <c r="K16780" s="79" t="str">
        <f>IFERROR(IFERROR(VLOOKUP(I16780,'DE-PARA'!B:D,3,0),VLOOKUP(I16780,'DE-PARA'!C:D,2,0)),"NÃO ENCONTRADO")</f>
        <v>Materiais</v>
      </c>
      <c r="L16780" s="56" t="str">
        <f>VLOOKUP(K16780,'Base -Receita-Despesa'!$B:$AS,1,FALSE)</f>
        <v>Materiais</v>
      </c>
    </row>
    <row r="16781" spans="1:12" x14ac:dyDescent="0.3">
      <c r="A16781" s="286" t="str">
        <f t="shared" si="524"/>
        <v>2020</v>
      </c>
      <c r="B16781" s="205" t="s">
        <v>679</v>
      </c>
      <c r="C16781" s="205" t="s">
        <v>680</v>
      </c>
      <c r="D16781" s="72" t="str">
        <f t="shared" si="525"/>
        <v>mar/2020</v>
      </c>
      <c r="E16781" s="206">
        <v>43913</v>
      </c>
      <c r="F16781" s="205">
        <v>13538</v>
      </c>
      <c r="G16781" s="205" t="s">
        <v>284</v>
      </c>
      <c r="H16781" s="207" t="s">
        <v>1816</v>
      </c>
      <c r="I16781" s="207" t="s">
        <v>239</v>
      </c>
      <c r="J16781" s="208">
        <v>-2082.5</v>
      </c>
      <c r="K16781" s="79" t="str">
        <f>IFERROR(IFERROR(VLOOKUP(I16781,'DE-PARA'!B:D,3,0),VLOOKUP(I16781,'DE-PARA'!C:D,2,0)),"NÃO ENCONTRADO")</f>
        <v>Materiais</v>
      </c>
      <c r="L16781" s="56" t="str">
        <f>VLOOKUP(K16781,'Base -Receita-Despesa'!$B:$AS,1,FALSE)</f>
        <v>Materiais</v>
      </c>
    </row>
    <row r="16782" spans="1:12" x14ac:dyDescent="0.3">
      <c r="A16782" s="286" t="str">
        <f t="shared" si="524"/>
        <v>2020</v>
      </c>
      <c r="B16782" s="205" t="s">
        <v>679</v>
      </c>
      <c r="C16782" s="205" t="s">
        <v>680</v>
      </c>
      <c r="D16782" s="72" t="str">
        <f t="shared" si="525"/>
        <v>mar/2020</v>
      </c>
      <c r="E16782" s="206">
        <v>43913</v>
      </c>
      <c r="F16782" s="205">
        <v>35631</v>
      </c>
      <c r="G16782" s="205" t="s">
        <v>284</v>
      </c>
      <c r="H16782" s="207" t="s">
        <v>2266</v>
      </c>
      <c r="I16782" s="207" t="s">
        <v>242</v>
      </c>
      <c r="J16782" s="208">
        <v>-2236.92</v>
      </c>
      <c r="K16782" s="79" t="str">
        <f>IFERROR(IFERROR(VLOOKUP(I16782,'DE-PARA'!B:D,3,0),VLOOKUP(I16782,'DE-PARA'!C:D,2,0)),"NÃO ENCONTRADO")</f>
        <v>Materiais</v>
      </c>
      <c r="L16782" s="56" t="str">
        <f>VLOOKUP(K16782,'Base -Receita-Despesa'!$B:$AS,1,FALSE)</f>
        <v>Materiais</v>
      </c>
    </row>
    <row r="16783" spans="1:12" x14ac:dyDescent="0.3">
      <c r="A16783" s="286" t="str">
        <f t="shared" si="524"/>
        <v>2020</v>
      </c>
      <c r="B16783" s="205" t="s">
        <v>679</v>
      </c>
      <c r="C16783" s="205" t="s">
        <v>680</v>
      </c>
      <c r="D16783" s="72" t="str">
        <f t="shared" si="525"/>
        <v>mar/2020</v>
      </c>
      <c r="E16783" s="206">
        <v>43913</v>
      </c>
      <c r="F16783" s="205">
        <v>3999</v>
      </c>
      <c r="G16783" s="205" t="s">
        <v>284</v>
      </c>
      <c r="H16783" s="207" t="s">
        <v>285</v>
      </c>
      <c r="I16783" s="207" t="s">
        <v>241</v>
      </c>
      <c r="J16783" s="207">
        <v>-342.16</v>
      </c>
      <c r="K16783" s="79" t="str">
        <f>IFERROR(IFERROR(VLOOKUP(I16783,'DE-PARA'!B:D,3,0),VLOOKUP(I16783,'DE-PARA'!C:D,2,0)),"NÃO ENCONTRADO")</f>
        <v>Materiais</v>
      </c>
      <c r="L16783" s="56" t="str">
        <f>VLOOKUP(K16783,'Base -Receita-Despesa'!$B:$AS,1,FALSE)</f>
        <v>Materiais</v>
      </c>
    </row>
    <row r="16784" spans="1:12" x14ac:dyDescent="0.3">
      <c r="A16784" s="286" t="str">
        <f t="shared" si="524"/>
        <v>2020</v>
      </c>
      <c r="B16784" s="205" t="s">
        <v>679</v>
      </c>
      <c r="C16784" s="205" t="s">
        <v>680</v>
      </c>
      <c r="D16784" s="72" t="str">
        <f t="shared" si="525"/>
        <v>mar/2020</v>
      </c>
      <c r="E16784" s="206">
        <v>43913</v>
      </c>
      <c r="F16784" s="205">
        <v>25254</v>
      </c>
      <c r="G16784" s="205" t="s">
        <v>284</v>
      </c>
      <c r="H16784" s="207" t="s">
        <v>180</v>
      </c>
      <c r="I16784" s="207" t="s">
        <v>239</v>
      </c>
      <c r="J16784" s="207">
        <v>-463.92</v>
      </c>
      <c r="K16784" s="79" t="str">
        <f>IFERROR(IFERROR(VLOOKUP(I16784,'DE-PARA'!B:D,3,0),VLOOKUP(I16784,'DE-PARA'!C:D,2,0)),"NÃO ENCONTRADO")</f>
        <v>Materiais</v>
      </c>
      <c r="L16784" s="56" t="str">
        <f>VLOOKUP(K16784,'Base -Receita-Despesa'!$B:$AS,1,FALSE)</f>
        <v>Materiais</v>
      </c>
    </row>
    <row r="16785" spans="1:12" x14ac:dyDescent="0.3">
      <c r="A16785" s="286" t="str">
        <f t="shared" si="524"/>
        <v>2020</v>
      </c>
      <c r="B16785" s="205" t="s">
        <v>679</v>
      </c>
      <c r="C16785" s="205" t="s">
        <v>680</v>
      </c>
      <c r="D16785" s="72" t="str">
        <f t="shared" si="525"/>
        <v>mar/2020</v>
      </c>
      <c r="E16785" s="206">
        <v>43913</v>
      </c>
      <c r="F16785" s="205">
        <v>16074</v>
      </c>
      <c r="G16785" s="205" t="s">
        <v>284</v>
      </c>
      <c r="H16785" s="207" t="s">
        <v>2016</v>
      </c>
      <c r="I16785" s="207" t="s">
        <v>246</v>
      </c>
      <c r="J16785" s="208">
        <v>-2490</v>
      </c>
      <c r="K16785" s="79" t="str">
        <f>IFERROR(IFERROR(VLOOKUP(I16785,'DE-PARA'!B:D,3,0),VLOOKUP(I16785,'DE-PARA'!C:D,2,0)),"NÃO ENCONTRADO")</f>
        <v>Materiais</v>
      </c>
      <c r="L16785" s="56" t="str">
        <f>VLOOKUP(K16785,'Base -Receita-Despesa'!$B:$AS,1,FALSE)</f>
        <v>Materiais</v>
      </c>
    </row>
    <row r="16786" spans="1:12" x14ac:dyDescent="0.3">
      <c r="A16786" s="286" t="str">
        <f t="shared" si="524"/>
        <v>2020</v>
      </c>
      <c r="B16786" s="205" t="s">
        <v>679</v>
      </c>
      <c r="C16786" s="205" t="s">
        <v>680</v>
      </c>
      <c r="D16786" s="72" t="str">
        <f t="shared" si="525"/>
        <v>mar/2020</v>
      </c>
      <c r="E16786" s="206">
        <v>43913</v>
      </c>
      <c r="F16786" s="205">
        <v>8342</v>
      </c>
      <c r="G16786" s="205" t="s">
        <v>284</v>
      </c>
      <c r="H16786" s="207" t="s">
        <v>2834</v>
      </c>
      <c r="I16786" s="207" t="s">
        <v>237</v>
      </c>
      <c r="J16786" s="208">
        <v>-3429.8</v>
      </c>
      <c r="K16786" s="79" t="str">
        <f>IFERROR(IFERROR(VLOOKUP(I16786,'DE-PARA'!B:D,3,0),VLOOKUP(I16786,'DE-PARA'!C:D,2,0)),"NÃO ENCONTRADO")</f>
        <v>Materiais</v>
      </c>
      <c r="L16786" s="56" t="str">
        <f>VLOOKUP(K16786,'Base -Receita-Despesa'!$B:$AS,1,FALSE)</f>
        <v>Materiais</v>
      </c>
    </row>
    <row r="16787" spans="1:12" x14ac:dyDescent="0.3">
      <c r="A16787" s="286" t="str">
        <f t="shared" si="524"/>
        <v>2020</v>
      </c>
      <c r="B16787" s="205" t="s">
        <v>679</v>
      </c>
      <c r="C16787" s="205" t="s">
        <v>680</v>
      </c>
      <c r="D16787" s="72" t="str">
        <f t="shared" si="525"/>
        <v>mar/2020</v>
      </c>
      <c r="E16787" s="206">
        <v>43913</v>
      </c>
      <c r="F16787" s="205">
        <v>7748</v>
      </c>
      <c r="G16787" s="205" t="s">
        <v>284</v>
      </c>
      <c r="H16787" s="207" t="s">
        <v>2682</v>
      </c>
      <c r="I16787" s="207" t="s">
        <v>237</v>
      </c>
      <c r="J16787" s="208">
        <v>-15365.14</v>
      </c>
      <c r="K16787" s="79" t="str">
        <f>IFERROR(IFERROR(VLOOKUP(I16787,'DE-PARA'!B:D,3,0),VLOOKUP(I16787,'DE-PARA'!C:D,2,0)),"NÃO ENCONTRADO")</f>
        <v>Materiais</v>
      </c>
      <c r="L16787" s="56" t="str">
        <f>VLOOKUP(K16787,'Base -Receita-Despesa'!$B:$AS,1,FALSE)</f>
        <v>Materiais</v>
      </c>
    </row>
    <row r="16788" spans="1:12" x14ac:dyDescent="0.3">
      <c r="A16788" s="286" t="str">
        <f t="shared" si="524"/>
        <v>2020</v>
      </c>
      <c r="B16788" s="205" t="s">
        <v>679</v>
      </c>
      <c r="C16788" s="205" t="s">
        <v>680</v>
      </c>
      <c r="D16788" s="72" t="str">
        <f t="shared" si="525"/>
        <v>mar/2020</v>
      </c>
      <c r="E16788" s="206">
        <v>43913</v>
      </c>
      <c r="F16788" s="205">
        <v>19042</v>
      </c>
      <c r="G16788" s="205" t="s">
        <v>284</v>
      </c>
      <c r="H16788" s="207" t="s">
        <v>343</v>
      </c>
      <c r="I16788" s="207" t="s">
        <v>237</v>
      </c>
      <c r="J16788" s="208">
        <v>-2154.84</v>
      </c>
      <c r="K16788" s="79" t="str">
        <f>IFERROR(IFERROR(VLOOKUP(I16788,'DE-PARA'!B:D,3,0),VLOOKUP(I16788,'DE-PARA'!C:D,2,0)),"NÃO ENCONTRADO")</f>
        <v>Materiais</v>
      </c>
      <c r="L16788" s="56" t="str">
        <f>VLOOKUP(K16788,'Base -Receita-Despesa'!$B:$AS,1,FALSE)</f>
        <v>Materiais</v>
      </c>
    </row>
    <row r="16789" spans="1:12" x14ac:dyDescent="0.3">
      <c r="A16789" s="286" t="str">
        <f t="shared" si="524"/>
        <v>2020</v>
      </c>
      <c r="B16789" s="205" t="s">
        <v>679</v>
      </c>
      <c r="C16789" s="205" t="s">
        <v>680</v>
      </c>
      <c r="D16789" s="72" t="str">
        <f t="shared" si="525"/>
        <v>mar/2020</v>
      </c>
      <c r="E16789" s="206">
        <v>43913</v>
      </c>
      <c r="F16789" s="205">
        <v>19038</v>
      </c>
      <c r="G16789" s="205" t="s">
        <v>284</v>
      </c>
      <c r="H16789" s="207" t="s">
        <v>343</v>
      </c>
      <c r="I16789" s="207" t="s">
        <v>238</v>
      </c>
      <c r="J16789" s="208">
        <v>-2635.07</v>
      </c>
      <c r="K16789" s="79" t="str">
        <f>IFERROR(IFERROR(VLOOKUP(I16789,'DE-PARA'!B:D,3,0),VLOOKUP(I16789,'DE-PARA'!C:D,2,0)),"NÃO ENCONTRADO")</f>
        <v>Materiais</v>
      </c>
      <c r="L16789" s="56" t="str">
        <f>VLOOKUP(K16789,'Base -Receita-Despesa'!$B:$AS,1,FALSE)</f>
        <v>Materiais</v>
      </c>
    </row>
    <row r="16790" spans="1:12" x14ac:dyDescent="0.3">
      <c r="A16790" s="286" t="str">
        <f t="shared" si="524"/>
        <v>2020</v>
      </c>
      <c r="B16790" s="205" t="s">
        <v>679</v>
      </c>
      <c r="C16790" s="205" t="s">
        <v>680</v>
      </c>
      <c r="D16790" s="72" t="str">
        <f t="shared" si="525"/>
        <v>mar/2020</v>
      </c>
      <c r="E16790" s="206">
        <v>43913</v>
      </c>
      <c r="F16790" s="205">
        <v>13529</v>
      </c>
      <c r="G16790" s="205" t="s">
        <v>284</v>
      </c>
      <c r="H16790" s="207" t="s">
        <v>1816</v>
      </c>
      <c r="I16790" s="207" t="s">
        <v>239</v>
      </c>
      <c r="J16790" s="208">
        <v>-1750</v>
      </c>
      <c r="K16790" s="79" t="str">
        <f>IFERROR(IFERROR(VLOOKUP(I16790,'DE-PARA'!B:D,3,0),VLOOKUP(I16790,'DE-PARA'!C:D,2,0)),"NÃO ENCONTRADO")</f>
        <v>Materiais</v>
      </c>
      <c r="L16790" s="56" t="str">
        <f>VLOOKUP(K16790,'Base -Receita-Despesa'!$B:$AS,1,FALSE)</f>
        <v>Materiais</v>
      </c>
    </row>
    <row r="16791" spans="1:12" x14ac:dyDescent="0.3">
      <c r="A16791" s="286" t="str">
        <f t="shared" si="524"/>
        <v>2020</v>
      </c>
      <c r="B16791" s="205" t="s">
        <v>679</v>
      </c>
      <c r="C16791" s="205" t="s">
        <v>680</v>
      </c>
      <c r="D16791" s="72" t="str">
        <f t="shared" si="525"/>
        <v>mar/2020</v>
      </c>
      <c r="E16791" s="206">
        <v>43913</v>
      </c>
      <c r="F16791" s="205">
        <v>19154</v>
      </c>
      <c r="G16791" s="205" t="s">
        <v>284</v>
      </c>
      <c r="H16791" s="207" t="s">
        <v>343</v>
      </c>
      <c r="I16791" s="207" t="s">
        <v>238</v>
      </c>
      <c r="J16791" s="208">
        <v>-4063.5</v>
      </c>
      <c r="K16791" s="79" t="str">
        <f>IFERROR(IFERROR(VLOOKUP(I16791,'DE-PARA'!B:D,3,0),VLOOKUP(I16791,'DE-PARA'!C:D,2,0)),"NÃO ENCONTRADO")</f>
        <v>Materiais</v>
      </c>
      <c r="L16791" s="56" t="str">
        <f>VLOOKUP(K16791,'Base -Receita-Despesa'!$B:$AS,1,FALSE)</f>
        <v>Materiais</v>
      </c>
    </row>
    <row r="16792" spans="1:12" x14ac:dyDescent="0.3">
      <c r="A16792" s="286" t="str">
        <f t="shared" si="524"/>
        <v>2020</v>
      </c>
      <c r="B16792" s="205" t="s">
        <v>679</v>
      </c>
      <c r="C16792" s="205" t="s">
        <v>680</v>
      </c>
      <c r="D16792" s="72" t="str">
        <f t="shared" si="525"/>
        <v>mar/2020</v>
      </c>
      <c r="E16792" s="206">
        <v>43913</v>
      </c>
      <c r="F16792" s="205">
        <v>19192</v>
      </c>
      <c r="G16792" s="205" t="s">
        <v>284</v>
      </c>
      <c r="H16792" s="207" t="s">
        <v>343</v>
      </c>
      <c r="I16792" s="207" t="s">
        <v>237</v>
      </c>
      <c r="J16792" s="208">
        <v>-1215</v>
      </c>
      <c r="K16792" s="79" t="str">
        <f>IFERROR(IFERROR(VLOOKUP(I16792,'DE-PARA'!B:D,3,0),VLOOKUP(I16792,'DE-PARA'!C:D,2,0)),"NÃO ENCONTRADO")</f>
        <v>Materiais</v>
      </c>
      <c r="L16792" s="56" t="str">
        <f>VLOOKUP(K16792,'Base -Receita-Despesa'!$B:$AS,1,FALSE)</f>
        <v>Materiais</v>
      </c>
    </row>
    <row r="16793" spans="1:12" x14ac:dyDescent="0.3">
      <c r="A16793" s="286" t="str">
        <f t="shared" si="524"/>
        <v>2020</v>
      </c>
      <c r="B16793" s="205" t="s">
        <v>679</v>
      </c>
      <c r="C16793" s="205" t="s">
        <v>680</v>
      </c>
      <c r="D16793" s="72" t="str">
        <f t="shared" si="525"/>
        <v>mar/2020</v>
      </c>
      <c r="E16793" s="206">
        <v>43913</v>
      </c>
      <c r="F16793" s="205">
        <v>19329</v>
      </c>
      <c r="G16793" s="205" t="s">
        <v>284</v>
      </c>
      <c r="H16793" s="207" t="s">
        <v>343</v>
      </c>
      <c r="I16793" s="207" t="s">
        <v>238</v>
      </c>
      <c r="J16793" s="208">
        <v>-8529.5300000000007</v>
      </c>
      <c r="K16793" s="79" t="str">
        <f>IFERROR(IFERROR(VLOOKUP(I16793,'DE-PARA'!B:D,3,0),VLOOKUP(I16793,'DE-PARA'!C:D,2,0)),"NÃO ENCONTRADO")</f>
        <v>Materiais</v>
      </c>
      <c r="L16793" s="56" t="str">
        <f>VLOOKUP(K16793,'Base -Receita-Despesa'!$B:$AS,1,FALSE)</f>
        <v>Materiais</v>
      </c>
    </row>
    <row r="16794" spans="1:12" x14ac:dyDescent="0.3">
      <c r="A16794" s="286" t="str">
        <f t="shared" si="524"/>
        <v>2020</v>
      </c>
      <c r="B16794" s="205" t="s">
        <v>679</v>
      </c>
      <c r="C16794" s="205" t="s">
        <v>680</v>
      </c>
      <c r="D16794" s="72" t="str">
        <f t="shared" si="525"/>
        <v>mar/2020</v>
      </c>
      <c r="E16794" s="206">
        <v>43913</v>
      </c>
      <c r="F16794" s="205">
        <v>19359</v>
      </c>
      <c r="G16794" s="205" t="s">
        <v>284</v>
      </c>
      <c r="H16794" s="207" t="s">
        <v>343</v>
      </c>
      <c r="I16794" s="207" t="s">
        <v>238</v>
      </c>
      <c r="J16794" s="208">
        <v>-5341</v>
      </c>
      <c r="K16794" s="79" t="str">
        <f>IFERROR(IFERROR(VLOOKUP(I16794,'DE-PARA'!B:D,3,0),VLOOKUP(I16794,'DE-PARA'!C:D,2,0)),"NÃO ENCONTRADO")</f>
        <v>Materiais</v>
      </c>
      <c r="L16794" s="56" t="str">
        <f>VLOOKUP(K16794,'Base -Receita-Despesa'!$B:$AS,1,FALSE)</f>
        <v>Materiais</v>
      </c>
    </row>
    <row r="16795" spans="1:12" x14ac:dyDescent="0.3">
      <c r="A16795" s="286" t="str">
        <f t="shared" si="524"/>
        <v>2020</v>
      </c>
      <c r="B16795" s="205" t="s">
        <v>679</v>
      </c>
      <c r="C16795" s="205" t="s">
        <v>680</v>
      </c>
      <c r="D16795" s="72" t="str">
        <f t="shared" si="525"/>
        <v>mar/2020</v>
      </c>
      <c r="E16795" s="206">
        <v>43913</v>
      </c>
      <c r="F16795" s="205">
        <v>19348</v>
      </c>
      <c r="G16795" s="205" t="s">
        <v>284</v>
      </c>
      <c r="H16795" s="207" t="s">
        <v>343</v>
      </c>
      <c r="I16795" s="207" t="s">
        <v>237</v>
      </c>
      <c r="J16795" s="208">
        <v>-1440</v>
      </c>
      <c r="K16795" s="79" t="str">
        <f>IFERROR(IFERROR(VLOOKUP(I16795,'DE-PARA'!B:D,3,0),VLOOKUP(I16795,'DE-PARA'!C:D,2,0)),"NÃO ENCONTRADO")</f>
        <v>Materiais</v>
      </c>
      <c r="L16795" s="56" t="str">
        <f>VLOOKUP(K16795,'Base -Receita-Despesa'!$B:$AS,1,FALSE)</f>
        <v>Materiais</v>
      </c>
    </row>
    <row r="16796" spans="1:12" x14ac:dyDescent="0.3">
      <c r="A16796" s="286" t="str">
        <f t="shared" si="524"/>
        <v>2020</v>
      </c>
      <c r="B16796" s="205" t="s">
        <v>679</v>
      </c>
      <c r="C16796" s="205" t="s">
        <v>680</v>
      </c>
      <c r="D16796" s="72" t="str">
        <f t="shared" si="525"/>
        <v>mar/2020</v>
      </c>
      <c r="E16796" s="206">
        <v>43913</v>
      </c>
      <c r="F16796" s="205">
        <v>19349</v>
      </c>
      <c r="G16796" s="205" t="s">
        <v>284</v>
      </c>
      <c r="H16796" s="207" t="s">
        <v>343</v>
      </c>
      <c r="I16796" s="207" t="s">
        <v>237</v>
      </c>
      <c r="J16796" s="208">
        <v>-14261.23</v>
      </c>
      <c r="K16796" s="79" t="str">
        <f>IFERROR(IFERROR(VLOOKUP(I16796,'DE-PARA'!B:D,3,0),VLOOKUP(I16796,'DE-PARA'!C:D,2,0)),"NÃO ENCONTRADO")</f>
        <v>Materiais</v>
      </c>
      <c r="L16796" s="56" t="str">
        <f>VLOOKUP(K16796,'Base -Receita-Despesa'!$B:$AS,1,FALSE)</f>
        <v>Materiais</v>
      </c>
    </row>
    <row r="16797" spans="1:12" x14ac:dyDescent="0.3">
      <c r="A16797" s="286" t="str">
        <f t="shared" si="524"/>
        <v>2020</v>
      </c>
      <c r="B16797" s="205" t="s">
        <v>679</v>
      </c>
      <c r="C16797" s="205" t="s">
        <v>680</v>
      </c>
      <c r="D16797" s="72" t="str">
        <f t="shared" si="525"/>
        <v>mar/2020</v>
      </c>
      <c r="E16797" s="206">
        <v>43913</v>
      </c>
      <c r="F16797" s="205">
        <v>19330</v>
      </c>
      <c r="G16797" s="205" t="s">
        <v>284</v>
      </c>
      <c r="H16797" s="207" t="s">
        <v>343</v>
      </c>
      <c r="I16797" s="207" t="s">
        <v>242</v>
      </c>
      <c r="J16797" s="208">
        <v>-3939.7</v>
      </c>
      <c r="K16797" s="79" t="str">
        <f>IFERROR(IFERROR(VLOOKUP(I16797,'DE-PARA'!B:D,3,0),VLOOKUP(I16797,'DE-PARA'!C:D,2,0)),"NÃO ENCONTRADO")</f>
        <v>Materiais</v>
      </c>
      <c r="L16797" s="56" t="str">
        <f>VLOOKUP(K16797,'Base -Receita-Despesa'!$B:$AS,1,FALSE)</f>
        <v>Materiais</v>
      </c>
    </row>
    <row r="16798" spans="1:12" x14ac:dyDescent="0.3">
      <c r="A16798" s="286" t="str">
        <f t="shared" si="524"/>
        <v>2020</v>
      </c>
      <c r="B16798" s="205" t="s">
        <v>679</v>
      </c>
      <c r="C16798" s="205" t="s">
        <v>680</v>
      </c>
      <c r="D16798" s="72" t="str">
        <f t="shared" si="525"/>
        <v>mar/2020</v>
      </c>
      <c r="E16798" s="206">
        <v>43913</v>
      </c>
      <c r="F16798" s="205">
        <v>19287</v>
      </c>
      <c r="G16798" s="205" t="s">
        <v>284</v>
      </c>
      <c r="H16798" s="207" t="s">
        <v>343</v>
      </c>
      <c r="I16798" s="207" t="s">
        <v>237</v>
      </c>
      <c r="J16798" s="208">
        <v>-1699</v>
      </c>
      <c r="K16798" s="79" t="str">
        <f>IFERROR(IFERROR(VLOOKUP(I16798,'DE-PARA'!B:D,3,0),VLOOKUP(I16798,'DE-PARA'!C:D,2,0)),"NÃO ENCONTRADO")</f>
        <v>Materiais</v>
      </c>
      <c r="L16798" s="56" t="str">
        <f>VLOOKUP(K16798,'Base -Receita-Despesa'!$B:$AS,1,FALSE)</f>
        <v>Materiais</v>
      </c>
    </row>
    <row r="16799" spans="1:12" x14ac:dyDescent="0.3">
      <c r="A16799" s="286" t="str">
        <f t="shared" si="524"/>
        <v>2020</v>
      </c>
      <c r="B16799" s="205" t="s">
        <v>679</v>
      </c>
      <c r="C16799" s="205" t="s">
        <v>680</v>
      </c>
      <c r="D16799" s="72" t="str">
        <f t="shared" si="525"/>
        <v>mar/2020</v>
      </c>
      <c r="E16799" s="206">
        <v>43913</v>
      </c>
      <c r="F16799" s="205">
        <v>18923</v>
      </c>
      <c r="G16799" s="205" t="s">
        <v>284</v>
      </c>
      <c r="H16799" s="207" t="s">
        <v>343</v>
      </c>
      <c r="I16799" s="207" t="s">
        <v>237</v>
      </c>
      <c r="J16799" s="208">
        <v>-4823.46</v>
      </c>
      <c r="K16799" s="79" t="str">
        <f>IFERROR(IFERROR(VLOOKUP(I16799,'DE-PARA'!B:D,3,0),VLOOKUP(I16799,'DE-PARA'!C:D,2,0)),"NÃO ENCONTRADO")</f>
        <v>Materiais</v>
      </c>
      <c r="L16799" s="56" t="str">
        <f>VLOOKUP(K16799,'Base -Receita-Despesa'!$B:$AS,1,FALSE)</f>
        <v>Materiais</v>
      </c>
    </row>
    <row r="16800" spans="1:12" x14ac:dyDescent="0.3">
      <c r="A16800" s="286" t="str">
        <f t="shared" si="524"/>
        <v>2020</v>
      </c>
      <c r="B16800" s="205" t="s">
        <v>679</v>
      </c>
      <c r="C16800" s="205" t="s">
        <v>680</v>
      </c>
      <c r="D16800" s="72" t="str">
        <f t="shared" si="525"/>
        <v>mar/2020</v>
      </c>
      <c r="E16800" s="206">
        <v>43913</v>
      </c>
      <c r="F16800" s="205">
        <v>18924</v>
      </c>
      <c r="G16800" s="205" t="s">
        <v>284</v>
      </c>
      <c r="H16800" s="207" t="s">
        <v>343</v>
      </c>
      <c r="I16800" s="207" t="s">
        <v>237</v>
      </c>
      <c r="J16800" s="208">
        <v>-4610.5</v>
      </c>
      <c r="K16800" s="79" t="str">
        <f>IFERROR(IFERROR(VLOOKUP(I16800,'DE-PARA'!B:D,3,0),VLOOKUP(I16800,'DE-PARA'!C:D,2,0)),"NÃO ENCONTRADO")</f>
        <v>Materiais</v>
      </c>
      <c r="L16800" s="56" t="str">
        <f>VLOOKUP(K16800,'Base -Receita-Despesa'!$B:$AS,1,FALSE)</f>
        <v>Materiais</v>
      </c>
    </row>
    <row r="16801" spans="1:12" x14ac:dyDescent="0.3">
      <c r="A16801" s="286" t="str">
        <f t="shared" si="524"/>
        <v>2020</v>
      </c>
      <c r="B16801" s="205" t="s">
        <v>679</v>
      </c>
      <c r="C16801" s="205" t="s">
        <v>680</v>
      </c>
      <c r="D16801" s="72" t="str">
        <f t="shared" si="525"/>
        <v>mar/2020</v>
      </c>
      <c r="E16801" s="206">
        <v>43913</v>
      </c>
      <c r="F16801" s="205">
        <v>19288</v>
      </c>
      <c r="G16801" s="205" t="s">
        <v>284</v>
      </c>
      <c r="H16801" s="207" t="s">
        <v>343</v>
      </c>
      <c r="I16801" s="207" t="s">
        <v>238</v>
      </c>
      <c r="J16801" s="207">
        <v>-170</v>
      </c>
      <c r="K16801" s="79" t="str">
        <f>IFERROR(IFERROR(VLOOKUP(I16801,'DE-PARA'!B:D,3,0),VLOOKUP(I16801,'DE-PARA'!C:D,2,0)),"NÃO ENCONTRADO")</f>
        <v>Materiais</v>
      </c>
      <c r="L16801" s="56" t="str">
        <f>VLOOKUP(K16801,'Base -Receita-Despesa'!$B:$AS,1,FALSE)</f>
        <v>Materiais</v>
      </c>
    </row>
    <row r="16802" spans="1:12" x14ac:dyDescent="0.3">
      <c r="A16802" s="286" t="str">
        <f t="shared" si="524"/>
        <v>2020</v>
      </c>
      <c r="B16802" s="205" t="s">
        <v>679</v>
      </c>
      <c r="C16802" s="205" t="s">
        <v>680</v>
      </c>
      <c r="D16802" s="72" t="str">
        <f t="shared" si="525"/>
        <v>mar/2020</v>
      </c>
      <c r="E16802" s="206">
        <v>43913</v>
      </c>
      <c r="F16802" s="205">
        <v>19130</v>
      </c>
      <c r="G16802" s="205" t="s">
        <v>284</v>
      </c>
      <c r="H16802" s="207" t="s">
        <v>343</v>
      </c>
      <c r="I16802" s="207" t="s">
        <v>238</v>
      </c>
      <c r="J16802" s="208">
        <v>-3230.15</v>
      </c>
      <c r="K16802" s="79" t="str">
        <f>IFERROR(IFERROR(VLOOKUP(I16802,'DE-PARA'!B:D,3,0),VLOOKUP(I16802,'DE-PARA'!C:D,2,0)),"NÃO ENCONTRADO")</f>
        <v>Materiais</v>
      </c>
      <c r="L16802" s="56" t="str">
        <f>VLOOKUP(K16802,'Base -Receita-Despesa'!$B:$AS,1,FALSE)</f>
        <v>Materiais</v>
      </c>
    </row>
    <row r="16803" spans="1:12" x14ac:dyDescent="0.3">
      <c r="A16803" s="286" t="str">
        <f t="shared" si="524"/>
        <v>2020</v>
      </c>
      <c r="B16803" s="205" t="s">
        <v>679</v>
      </c>
      <c r="C16803" s="205" t="s">
        <v>680</v>
      </c>
      <c r="D16803" s="72" t="str">
        <f t="shared" si="525"/>
        <v>mar/2020</v>
      </c>
      <c r="E16803" s="206">
        <v>43913</v>
      </c>
      <c r="F16803" s="205">
        <v>19038</v>
      </c>
      <c r="G16803" s="205" t="s">
        <v>284</v>
      </c>
      <c r="H16803" s="207" t="s">
        <v>343</v>
      </c>
      <c r="I16803" s="207" t="s">
        <v>238</v>
      </c>
      <c r="J16803" s="208">
        <v>-2635.06</v>
      </c>
      <c r="K16803" s="79" t="str">
        <f>IFERROR(IFERROR(VLOOKUP(I16803,'DE-PARA'!B:D,3,0),VLOOKUP(I16803,'DE-PARA'!C:D,2,0)),"NÃO ENCONTRADO")</f>
        <v>Materiais</v>
      </c>
      <c r="L16803" s="56" t="str">
        <f>VLOOKUP(K16803,'Base -Receita-Despesa'!$B:$AS,1,FALSE)</f>
        <v>Materiais</v>
      </c>
    </row>
    <row r="16804" spans="1:12" x14ac:dyDescent="0.3">
      <c r="A16804" s="286" t="str">
        <f t="shared" si="524"/>
        <v>2020</v>
      </c>
      <c r="B16804" s="205" t="s">
        <v>679</v>
      </c>
      <c r="C16804" s="205" t="s">
        <v>680</v>
      </c>
      <c r="D16804" s="72" t="str">
        <f t="shared" si="525"/>
        <v>mar/2020</v>
      </c>
      <c r="E16804" s="206">
        <v>43913</v>
      </c>
      <c r="F16804" s="205">
        <v>19042</v>
      </c>
      <c r="G16804" s="205" t="s">
        <v>284</v>
      </c>
      <c r="H16804" s="207" t="s">
        <v>343</v>
      </c>
      <c r="I16804" s="207" t="s">
        <v>237</v>
      </c>
      <c r="J16804" s="208">
        <v>-2154.83</v>
      </c>
      <c r="K16804" s="79" t="str">
        <f>IFERROR(IFERROR(VLOOKUP(I16804,'DE-PARA'!B:D,3,0),VLOOKUP(I16804,'DE-PARA'!C:D,2,0)),"NÃO ENCONTRADO")</f>
        <v>Materiais</v>
      </c>
      <c r="L16804" s="56" t="str">
        <f>VLOOKUP(K16804,'Base -Receita-Despesa'!$B:$AS,1,FALSE)</f>
        <v>Materiais</v>
      </c>
    </row>
    <row r="16805" spans="1:12" x14ac:dyDescent="0.3">
      <c r="A16805" s="286" t="str">
        <f t="shared" si="524"/>
        <v>2020</v>
      </c>
      <c r="B16805" s="205" t="s">
        <v>679</v>
      </c>
      <c r="C16805" s="205" t="s">
        <v>680</v>
      </c>
      <c r="D16805" s="72" t="str">
        <f t="shared" si="525"/>
        <v>mar/2020</v>
      </c>
      <c r="E16805" s="206">
        <v>43913</v>
      </c>
      <c r="F16805" s="205">
        <v>18923</v>
      </c>
      <c r="G16805" s="205" t="s">
        <v>284</v>
      </c>
      <c r="H16805" s="207" t="s">
        <v>343</v>
      </c>
      <c r="I16805" s="207" t="s">
        <v>237</v>
      </c>
      <c r="J16805" s="208">
        <v>-4823.47</v>
      </c>
      <c r="K16805" s="79" t="str">
        <f>IFERROR(IFERROR(VLOOKUP(I16805,'DE-PARA'!B:D,3,0),VLOOKUP(I16805,'DE-PARA'!C:D,2,0)),"NÃO ENCONTRADO")</f>
        <v>Materiais</v>
      </c>
      <c r="L16805" s="56" t="str">
        <f>VLOOKUP(K16805,'Base -Receita-Despesa'!$B:$AS,1,FALSE)</f>
        <v>Materiais</v>
      </c>
    </row>
    <row r="16806" spans="1:12" x14ac:dyDescent="0.3">
      <c r="A16806" s="286" t="str">
        <f t="shared" si="524"/>
        <v>2020</v>
      </c>
      <c r="B16806" s="205" t="s">
        <v>679</v>
      </c>
      <c r="C16806" s="205" t="s">
        <v>680</v>
      </c>
      <c r="D16806" s="72" t="str">
        <f t="shared" si="525"/>
        <v>mar/2020</v>
      </c>
      <c r="E16806" s="206">
        <v>43913</v>
      </c>
      <c r="F16806" s="205">
        <v>18924</v>
      </c>
      <c r="G16806" s="205" t="s">
        <v>284</v>
      </c>
      <c r="H16806" s="207" t="s">
        <v>343</v>
      </c>
      <c r="I16806" s="207" t="s">
        <v>237</v>
      </c>
      <c r="J16806" s="208">
        <v>-4610.5</v>
      </c>
      <c r="K16806" s="79" t="str">
        <f>IFERROR(IFERROR(VLOOKUP(I16806,'DE-PARA'!B:D,3,0),VLOOKUP(I16806,'DE-PARA'!C:D,2,0)),"NÃO ENCONTRADO")</f>
        <v>Materiais</v>
      </c>
      <c r="L16806" s="56" t="str">
        <f>VLOOKUP(K16806,'Base -Receita-Despesa'!$B:$AS,1,FALSE)</f>
        <v>Materiais</v>
      </c>
    </row>
    <row r="16807" spans="1:12" x14ac:dyDescent="0.3">
      <c r="A16807" s="286" t="str">
        <f t="shared" si="524"/>
        <v>2020</v>
      </c>
      <c r="B16807" s="205" t="s">
        <v>679</v>
      </c>
      <c r="C16807" s="205" t="s">
        <v>680</v>
      </c>
      <c r="D16807" s="72" t="str">
        <f t="shared" si="525"/>
        <v>mar/2020</v>
      </c>
      <c r="E16807" s="206">
        <v>43913</v>
      </c>
      <c r="F16807" s="205">
        <v>15537</v>
      </c>
      <c r="G16807" s="205" t="s">
        <v>284</v>
      </c>
      <c r="H16807" s="207" t="s">
        <v>2835</v>
      </c>
      <c r="I16807" s="207" t="s">
        <v>238</v>
      </c>
      <c r="J16807" s="208">
        <v>-3150</v>
      </c>
      <c r="K16807" s="79" t="str">
        <f>IFERROR(IFERROR(VLOOKUP(I16807,'DE-PARA'!B:D,3,0),VLOOKUP(I16807,'DE-PARA'!C:D,2,0)),"NÃO ENCONTRADO")</f>
        <v>Materiais</v>
      </c>
      <c r="L16807" s="56" t="str">
        <f>VLOOKUP(K16807,'Base -Receita-Despesa'!$B:$AS,1,FALSE)</f>
        <v>Materiais</v>
      </c>
    </row>
    <row r="16808" spans="1:12" x14ac:dyDescent="0.3">
      <c r="A16808" s="286" t="str">
        <f t="shared" si="524"/>
        <v>2020</v>
      </c>
      <c r="B16808" s="205" t="s">
        <v>679</v>
      </c>
      <c r="C16808" s="205" t="s">
        <v>680</v>
      </c>
      <c r="D16808" s="72" t="str">
        <f t="shared" si="525"/>
        <v>mar/2020</v>
      </c>
      <c r="E16808" s="206">
        <v>43913</v>
      </c>
      <c r="F16808" s="205">
        <v>15389</v>
      </c>
      <c r="G16808" s="205" t="s">
        <v>284</v>
      </c>
      <c r="H16808" s="207" t="s">
        <v>2835</v>
      </c>
      <c r="I16808" s="207" t="s">
        <v>238</v>
      </c>
      <c r="J16808" s="208">
        <v>-1050</v>
      </c>
      <c r="K16808" s="79" t="str">
        <f>IFERROR(IFERROR(VLOOKUP(I16808,'DE-PARA'!B:D,3,0),VLOOKUP(I16808,'DE-PARA'!C:D,2,0)),"NÃO ENCONTRADO")</f>
        <v>Materiais</v>
      </c>
      <c r="L16808" s="56" t="str">
        <f>VLOOKUP(K16808,'Base -Receita-Despesa'!$B:$AS,1,FALSE)</f>
        <v>Materiais</v>
      </c>
    </row>
    <row r="16809" spans="1:12" x14ac:dyDescent="0.3">
      <c r="A16809" s="286" t="str">
        <f t="shared" si="524"/>
        <v>2020</v>
      </c>
      <c r="B16809" s="205" t="s">
        <v>679</v>
      </c>
      <c r="C16809" s="205" t="s">
        <v>680</v>
      </c>
      <c r="D16809" s="72" t="str">
        <f t="shared" si="525"/>
        <v>mar/2020</v>
      </c>
      <c r="E16809" s="206">
        <v>43913</v>
      </c>
      <c r="F16809" s="205">
        <v>3077</v>
      </c>
      <c r="G16809" s="205" t="s">
        <v>284</v>
      </c>
      <c r="H16809" s="207" t="s">
        <v>2836</v>
      </c>
      <c r="I16809" s="207" t="s">
        <v>257</v>
      </c>
      <c r="J16809" s="208">
        <v>-18680</v>
      </c>
      <c r="K16809" s="79" t="str">
        <f>IFERROR(IFERROR(VLOOKUP(I16809,'DE-PARA'!B:D,3,0),VLOOKUP(I16809,'DE-PARA'!C:D,2,0)),"NÃO ENCONTRADO")</f>
        <v>Serviços</v>
      </c>
      <c r="L16809" s="56" t="str">
        <f>VLOOKUP(K16809,'Base -Receita-Despesa'!$B:$AS,1,FALSE)</f>
        <v>Serviços</v>
      </c>
    </row>
    <row r="16810" spans="1:12" x14ac:dyDescent="0.3">
      <c r="A16810" s="286" t="str">
        <f t="shared" si="524"/>
        <v>2020</v>
      </c>
      <c r="B16810" s="205" t="s">
        <v>679</v>
      </c>
      <c r="C16810" s="205" t="s">
        <v>680</v>
      </c>
      <c r="D16810" s="72" t="str">
        <f t="shared" si="525"/>
        <v>mar/2020</v>
      </c>
      <c r="E16810" s="206">
        <v>43913</v>
      </c>
      <c r="F16810" s="205">
        <v>930</v>
      </c>
      <c r="G16810" s="205" t="s">
        <v>284</v>
      </c>
      <c r="H16810" s="207" t="s">
        <v>2614</v>
      </c>
      <c r="I16810" s="207" t="s">
        <v>163</v>
      </c>
      <c r="J16810" s="208">
        <v>-27000</v>
      </c>
      <c r="K16810" s="79" t="str">
        <f>IFERROR(IFERROR(VLOOKUP(I16810,'DE-PARA'!B:D,3,0),VLOOKUP(I16810,'DE-PARA'!C:D,2,0)),"NÃO ENCONTRADO")</f>
        <v>Serviços</v>
      </c>
      <c r="L16810" s="56" t="str">
        <f>VLOOKUP(K16810,'Base -Receita-Despesa'!$B:$AS,1,FALSE)</f>
        <v>Serviços</v>
      </c>
    </row>
    <row r="16811" spans="1:12" x14ac:dyDescent="0.3">
      <c r="A16811" s="286" t="str">
        <f t="shared" si="524"/>
        <v>2020</v>
      </c>
      <c r="B16811" s="205" t="s">
        <v>679</v>
      </c>
      <c r="C16811" s="205" t="s">
        <v>680</v>
      </c>
      <c r="D16811" s="72" t="str">
        <f t="shared" si="525"/>
        <v>mar/2020</v>
      </c>
      <c r="E16811" s="206">
        <v>43913</v>
      </c>
      <c r="F16811" s="205">
        <v>415602</v>
      </c>
      <c r="G16811" s="205" t="s">
        <v>284</v>
      </c>
      <c r="H16811" s="207" t="s">
        <v>1027</v>
      </c>
      <c r="I16811" s="207" t="s">
        <v>242</v>
      </c>
      <c r="J16811" s="207">
        <v>-270.87</v>
      </c>
      <c r="K16811" s="79" t="str">
        <f>IFERROR(IFERROR(VLOOKUP(I16811,'DE-PARA'!B:D,3,0),VLOOKUP(I16811,'DE-PARA'!C:D,2,0)),"NÃO ENCONTRADO")</f>
        <v>Materiais</v>
      </c>
      <c r="L16811" s="56" t="str">
        <f>VLOOKUP(K16811,'Base -Receita-Despesa'!$B:$AS,1,FALSE)</f>
        <v>Materiais</v>
      </c>
    </row>
    <row r="16812" spans="1:12" x14ac:dyDescent="0.3">
      <c r="A16812" s="286" t="str">
        <f t="shared" si="524"/>
        <v>2020</v>
      </c>
      <c r="B16812" s="205" t="s">
        <v>679</v>
      </c>
      <c r="C16812" s="205" t="s">
        <v>680</v>
      </c>
      <c r="D16812" s="72" t="str">
        <f t="shared" si="525"/>
        <v>mar/2020</v>
      </c>
      <c r="E16812" s="206">
        <v>43913</v>
      </c>
      <c r="F16812" s="205">
        <v>415566</v>
      </c>
      <c r="G16812" s="205" t="s">
        <v>284</v>
      </c>
      <c r="H16812" s="207" t="s">
        <v>1027</v>
      </c>
      <c r="I16812" s="207" t="s">
        <v>242</v>
      </c>
      <c r="J16812" s="207">
        <v>-299.89999999999998</v>
      </c>
      <c r="K16812" s="79" t="str">
        <f>IFERROR(IFERROR(VLOOKUP(I16812,'DE-PARA'!B:D,3,0),VLOOKUP(I16812,'DE-PARA'!C:D,2,0)),"NÃO ENCONTRADO")</f>
        <v>Materiais</v>
      </c>
      <c r="L16812" s="56" t="str">
        <f>VLOOKUP(K16812,'Base -Receita-Despesa'!$B:$AS,1,FALSE)</f>
        <v>Materiais</v>
      </c>
    </row>
    <row r="16813" spans="1:12" x14ac:dyDescent="0.3">
      <c r="A16813" s="286" t="str">
        <f t="shared" si="524"/>
        <v>2020</v>
      </c>
      <c r="B16813" s="205" t="s">
        <v>679</v>
      </c>
      <c r="C16813" s="205" t="s">
        <v>680</v>
      </c>
      <c r="D16813" s="72" t="str">
        <f t="shared" si="525"/>
        <v>mar/2020</v>
      </c>
      <c r="E16813" s="206">
        <v>43913</v>
      </c>
      <c r="F16813" s="205">
        <v>4165787</v>
      </c>
      <c r="G16813" s="205" t="s">
        <v>284</v>
      </c>
      <c r="H16813" s="207" t="s">
        <v>1027</v>
      </c>
      <c r="I16813" s="207" t="s">
        <v>242</v>
      </c>
      <c r="J16813" s="208">
        <v>-1085.43</v>
      </c>
      <c r="K16813" s="79" t="str">
        <f>IFERROR(IFERROR(VLOOKUP(I16813,'DE-PARA'!B:D,3,0),VLOOKUP(I16813,'DE-PARA'!C:D,2,0)),"NÃO ENCONTRADO")</f>
        <v>Materiais</v>
      </c>
      <c r="L16813" s="56" t="str">
        <f>VLOOKUP(K16813,'Base -Receita-Despesa'!$B:$AS,1,FALSE)</f>
        <v>Materiais</v>
      </c>
    </row>
    <row r="16814" spans="1:12" x14ac:dyDescent="0.3">
      <c r="A16814" s="286" t="str">
        <f t="shared" si="524"/>
        <v>2020</v>
      </c>
      <c r="B16814" s="205" t="s">
        <v>679</v>
      </c>
      <c r="C16814" s="205" t="s">
        <v>680</v>
      </c>
      <c r="D16814" s="72" t="str">
        <f t="shared" si="525"/>
        <v>mar/2020</v>
      </c>
      <c r="E16814" s="206">
        <v>43913</v>
      </c>
      <c r="F16814" s="205">
        <v>416789</v>
      </c>
      <c r="G16814" s="205" t="s">
        <v>284</v>
      </c>
      <c r="H16814" s="207" t="s">
        <v>1027</v>
      </c>
      <c r="I16814" s="207" t="s">
        <v>242</v>
      </c>
      <c r="J16814" s="208">
        <v>-1096.3900000000001</v>
      </c>
      <c r="K16814" s="79" t="str">
        <f>IFERROR(IFERROR(VLOOKUP(I16814,'DE-PARA'!B:D,3,0),VLOOKUP(I16814,'DE-PARA'!C:D,2,0)),"NÃO ENCONTRADO")</f>
        <v>Materiais</v>
      </c>
      <c r="L16814" s="56" t="str">
        <f>VLOOKUP(K16814,'Base -Receita-Despesa'!$B:$AS,1,FALSE)</f>
        <v>Materiais</v>
      </c>
    </row>
    <row r="16815" spans="1:12" x14ac:dyDescent="0.3">
      <c r="A16815" s="286" t="str">
        <f t="shared" si="524"/>
        <v>2020</v>
      </c>
      <c r="B16815" s="205" t="s">
        <v>679</v>
      </c>
      <c r="C16815" s="205" t="s">
        <v>680</v>
      </c>
      <c r="D16815" s="72" t="str">
        <f t="shared" si="525"/>
        <v>mar/2020</v>
      </c>
      <c r="E16815" s="206">
        <v>43913</v>
      </c>
      <c r="F16815" s="205">
        <v>415688</v>
      </c>
      <c r="G16815" s="205" t="s">
        <v>284</v>
      </c>
      <c r="H16815" s="207" t="s">
        <v>1027</v>
      </c>
      <c r="I16815" s="207" t="s">
        <v>242</v>
      </c>
      <c r="J16815" s="208">
        <v>-1120</v>
      </c>
      <c r="K16815" s="79" t="str">
        <f>IFERROR(IFERROR(VLOOKUP(I16815,'DE-PARA'!B:D,3,0),VLOOKUP(I16815,'DE-PARA'!C:D,2,0)),"NÃO ENCONTRADO")</f>
        <v>Materiais</v>
      </c>
      <c r="L16815" s="56" t="str">
        <f>VLOOKUP(K16815,'Base -Receita-Despesa'!$B:$AS,1,FALSE)</f>
        <v>Materiais</v>
      </c>
    </row>
    <row r="16816" spans="1:12" x14ac:dyDescent="0.3">
      <c r="A16816" s="286" t="str">
        <f t="shared" si="524"/>
        <v>2020</v>
      </c>
      <c r="B16816" s="205" t="s">
        <v>679</v>
      </c>
      <c r="C16816" s="205" t="s">
        <v>680</v>
      </c>
      <c r="D16816" s="72" t="str">
        <f t="shared" si="525"/>
        <v>mar/2020</v>
      </c>
      <c r="E16816" s="206">
        <v>43913</v>
      </c>
      <c r="F16816" s="205">
        <v>415567</v>
      </c>
      <c r="G16816" s="205" t="s">
        <v>284</v>
      </c>
      <c r="H16816" s="207" t="s">
        <v>1027</v>
      </c>
      <c r="I16816" s="207" t="s">
        <v>242</v>
      </c>
      <c r="J16816" s="208">
        <v>-1150.1600000000001</v>
      </c>
      <c r="K16816" s="79" t="str">
        <f>IFERROR(IFERROR(VLOOKUP(I16816,'DE-PARA'!B:D,3,0),VLOOKUP(I16816,'DE-PARA'!C:D,2,0)),"NÃO ENCONTRADO")</f>
        <v>Materiais</v>
      </c>
      <c r="L16816" s="56" t="str">
        <f>VLOOKUP(K16816,'Base -Receita-Despesa'!$B:$AS,1,FALSE)</f>
        <v>Materiais</v>
      </c>
    </row>
    <row r="16817" spans="1:12" x14ac:dyDescent="0.3">
      <c r="A16817" s="286" t="str">
        <f t="shared" si="524"/>
        <v>2020</v>
      </c>
      <c r="B16817" s="205" t="s">
        <v>679</v>
      </c>
      <c r="C16817" s="205" t="s">
        <v>680</v>
      </c>
      <c r="D16817" s="72" t="str">
        <f t="shared" si="525"/>
        <v>mar/2020</v>
      </c>
      <c r="E16817" s="206">
        <v>43913</v>
      </c>
      <c r="F16817" s="205">
        <v>417632</v>
      </c>
      <c r="G16817" s="205" t="s">
        <v>284</v>
      </c>
      <c r="H16817" s="207" t="s">
        <v>1027</v>
      </c>
      <c r="I16817" s="207" t="s">
        <v>242</v>
      </c>
      <c r="J16817" s="208">
        <v>-1351.04</v>
      </c>
      <c r="K16817" s="79" t="str">
        <f>IFERROR(IFERROR(VLOOKUP(I16817,'DE-PARA'!B:D,3,0),VLOOKUP(I16817,'DE-PARA'!C:D,2,0)),"NÃO ENCONTRADO")</f>
        <v>Materiais</v>
      </c>
      <c r="L16817" s="56" t="str">
        <f>VLOOKUP(K16817,'Base -Receita-Despesa'!$B:$AS,1,FALSE)</f>
        <v>Materiais</v>
      </c>
    </row>
    <row r="16818" spans="1:12" x14ac:dyDescent="0.3">
      <c r="A16818" s="286" t="str">
        <f t="shared" si="524"/>
        <v>2020</v>
      </c>
      <c r="B16818" s="205" t="s">
        <v>679</v>
      </c>
      <c r="C16818" s="205" t="s">
        <v>680</v>
      </c>
      <c r="D16818" s="72" t="str">
        <f t="shared" si="525"/>
        <v>mar/2020</v>
      </c>
      <c r="E16818" s="206">
        <v>43913</v>
      </c>
      <c r="F16818" s="205">
        <v>419355</v>
      </c>
      <c r="G16818" s="205" t="s">
        <v>284</v>
      </c>
      <c r="H16818" s="207" t="s">
        <v>1027</v>
      </c>
      <c r="I16818" s="207" t="s">
        <v>242</v>
      </c>
      <c r="J16818" s="207">
        <v>-183.81</v>
      </c>
      <c r="K16818" s="79" t="str">
        <f>IFERROR(IFERROR(VLOOKUP(I16818,'DE-PARA'!B:D,3,0),VLOOKUP(I16818,'DE-PARA'!C:D,2,0)),"NÃO ENCONTRADO")</f>
        <v>Materiais</v>
      </c>
      <c r="L16818" s="56" t="str">
        <f>VLOOKUP(K16818,'Base -Receita-Despesa'!$B:$AS,1,FALSE)</f>
        <v>Materiais</v>
      </c>
    </row>
    <row r="16819" spans="1:12" x14ac:dyDescent="0.3">
      <c r="A16819" s="286" t="str">
        <f t="shared" si="524"/>
        <v>2020</v>
      </c>
      <c r="B16819" s="205" t="s">
        <v>679</v>
      </c>
      <c r="C16819" s="205" t="s">
        <v>680</v>
      </c>
      <c r="D16819" s="72" t="str">
        <f t="shared" si="525"/>
        <v>mar/2020</v>
      </c>
      <c r="E16819" s="206">
        <v>43913</v>
      </c>
      <c r="F16819" s="205">
        <v>415594</v>
      </c>
      <c r="G16819" s="205" t="s">
        <v>284</v>
      </c>
      <c r="H16819" s="207" t="s">
        <v>1027</v>
      </c>
      <c r="I16819" s="207" t="s">
        <v>242</v>
      </c>
      <c r="J16819" s="208">
        <v>-1096.3900000000001</v>
      </c>
      <c r="K16819" s="79" t="str">
        <f>IFERROR(IFERROR(VLOOKUP(I16819,'DE-PARA'!B:D,3,0),VLOOKUP(I16819,'DE-PARA'!C:D,2,0)),"NÃO ENCONTRADO")</f>
        <v>Materiais</v>
      </c>
      <c r="L16819" s="56" t="str">
        <f>VLOOKUP(K16819,'Base -Receita-Despesa'!$B:$AS,1,FALSE)</f>
        <v>Materiais</v>
      </c>
    </row>
    <row r="16820" spans="1:12" x14ac:dyDescent="0.3">
      <c r="A16820" s="286" t="str">
        <f t="shared" si="524"/>
        <v>2020</v>
      </c>
      <c r="B16820" s="205" t="s">
        <v>679</v>
      </c>
      <c r="C16820" s="205" t="s">
        <v>680</v>
      </c>
      <c r="D16820" s="72" t="str">
        <f t="shared" si="525"/>
        <v>mar/2020</v>
      </c>
      <c r="E16820" s="206">
        <v>43913</v>
      </c>
      <c r="F16820" s="205">
        <v>419118</v>
      </c>
      <c r="G16820" s="205" t="s">
        <v>284</v>
      </c>
      <c r="H16820" s="207" t="s">
        <v>1027</v>
      </c>
      <c r="I16820" s="207" t="s">
        <v>242</v>
      </c>
      <c r="J16820" s="208">
        <v>-1096.3900000000001</v>
      </c>
      <c r="K16820" s="79" t="str">
        <f>IFERROR(IFERROR(VLOOKUP(I16820,'DE-PARA'!B:D,3,0),VLOOKUP(I16820,'DE-PARA'!C:D,2,0)),"NÃO ENCONTRADO")</f>
        <v>Materiais</v>
      </c>
      <c r="L16820" s="56" t="str">
        <f>VLOOKUP(K16820,'Base -Receita-Despesa'!$B:$AS,1,FALSE)</f>
        <v>Materiais</v>
      </c>
    </row>
    <row r="16821" spans="1:12" x14ac:dyDescent="0.3">
      <c r="A16821" s="286" t="str">
        <f t="shared" si="524"/>
        <v>2020</v>
      </c>
      <c r="B16821" s="205" t="s">
        <v>679</v>
      </c>
      <c r="C16821" s="205" t="s">
        <v>680</v>
      </c>
      <c r="D16821" s="72" t="str">
        <f t="shared" si="525"/>
        <v>mar/2020</v>
      </c>
      <c r="E16821" s="206">
        <v>43913</v>
      </c>
      <c r="F16821" s="205">
        <v>419358</v>
      </c>
      <c r="G16821" s="205" t="s">
        <v>284</v>
      </c>
      <c r="H16821" s="207" t="s">
        <v>1027</v>
      </c>
      <c r="I16821" s="207" t="s">
        <v>242</v>
      </c>
      <c r="J16821" s="208">
        <v>-1408.71</v>
      </c>
      <c r="K16821" s="79" t="str">
        <f>IFERROR(IFERROR(VLOOKUP(I16821,'DE-PARA'!B:D,3,0),VLOOKUP(I16821,'DE-PARA'!C:D,2,0)),"NÃO ENCONTRADO")</f>
        <v>Materiais</v>
      </c>
      <c r="L16821" s="56" t="str">
        <f>VLOOKUP(K16821,'Base -Receita-Despesa'!$B:$AS,1,FALSE)</f>
        <v>Materiais</v>
      </c>
    </row>
    <row r="16822" spans="1:12" x14ac:dyDescent="0.3">
      <c r="A16822" s="286" t="str">
        <f t="shared" si="524"/>
        <v>2020</v>
      </c>
      <c r="B16822" s="205" t="s">
        <v>679</v>
      </c>
      <c r="C16822" s="205" t="s">
        <v>680</v>
      </c>
      <c r="D16822" s="72" t="str">
        <f t="shared" si="525"/>
        <v>mar/2020</v>
      </c>
      <c r="E16822" s="206">
        <v>43913</v>
      </c>
      <c r="F16822" s="205">
        <v>418366</v>
      </c>
      <c r="G16822" s="205" t="s">
        <v>284</v>
      </c>
      <c r="H16822" s="207" t="s">
        <v>1027</v>
      </c>
      <c r="I16822" s="207" t="s">
        <v>242</v>
      </c>
      <c r="J16822" s="207">
        <v>-614.71</v>
      </c>
      <c r="K16822" s="79" t="str">
        <f>IFERROR(IFERROR(VLOOKUP(I16822,'DE-PARA'!B:D,3,0),VLOOKUP(I16822,'DE-PARA'!C:D,2,0)),"NÃO ENCONTRADO")</f>
        <v>Materiais</v>
      </c>
      <c r="L16822" s="56" t="str">
        <f>VLOOKUP(K16822,'Base -Receita-Despesa'!$B:$AS,1,FALSE)</f>
        <v>Materiais</v>
      </c>
    </row>
    <row r="16823" spans="1:12" x14ac:dyDescent="0.3">
      <c r="A16823" s="286" t="str">
        <f t="shared" ref="A16823:A16886" si="526">IF(K16823="NÃO ENCONTRADO",0,RIGHT(D16823,4))</f>
        <v>2020</v>
      </c>
      <c r="B16823" s="205" t="s">
        <v>679</v>
      </c>
      <c r="C16823" s="205" t="s">
        <v>680</v>
      </c>
      <c r="D16823" s="72" t="str">
        <f t="shared" si="525"/>
        <v>mar/2020</v>
      </c>
      <c r="E16823" s="206">
        <v>43913</v>
      </c>
      <c r="F16823" s="205">
        <v>349</v>
      </c>
      <c r="G16823" s="205" t="s">
        <v>284</v>
      </c>
      <c r="H16823" s="207" t="s">
        <v>999</v>
      </c>
      <c r="I16823" s="207" t="s">
        <v>232</v>
      </c>
      <c r="J16823" s="208">
        <v>-27987.75</v>
      </c>
      <c r="K16823" s="79" t="str">
        <f>IFERROR(IFERROR(VLOOKUP(I16823,'DE-PARA'!B:D,3,0),VLOOKUP(I16823,'DE-PARA'!C:D,2,0)),"NÃO ENCONTRADO")</f>
        <v>Pessoal</v>
      </c>
      <c r="L16823" s="56" t="str">
        <f>VLOOKUP(K16823,'Base -Receita-Despesa'!$B:$AS,1,FALSE)</f>
        <v>Pessoal</v>
      </c>
    </row>
    <row r="16824" spans="1:12" x14ac:dyDescent="0.3">
      <c r="A16824" s="286" t="str">
        <f t="shared" si="526"/>
        <v>2020</v>
      </c>
      <c r="B16824" s="205" t="s">
        <v>679</v>
      </c>
      <c r="C16824" s="205" t="s">
        <v>680</v>
      </c>
      <c r="D16824" s="72" t="str">
        <f t="shared" si="525"/>
        <v>mar/2020</v>
      </c>
      <c r="E16824" s="206">
        <v>43913</v>
      </c>
      <c r="F16824" s="205">
        <v>187134</v>
      </c>
      <c r="G16824" s="205" t="s">
        <v>284</v>
      </c>
      <c r="H16824" s="207" t="s">
        <v>1024</v>
      </c>
      <c r="I16824" s="207" t="s">
        <v>240</v>
      </c>
      <c r="J16824" s="208">
        <v>-1859.92</v>
      </c>
      <c r="K16824" s="79" t="str">
        <f>IFERROR(IFERROR(VLOOKUP(I16824,'DE-PARA'!B:D,3,0),VLOOKUP(I16824,'DE-PARA'!C:D,2,0)),"NÃO ENCONTRADO")</f>
        <v>Materiais</v>
      </c>
      <c r="L16824" s="56" t="str">
        <f>VLOOKUP(K16824,'Base -Receita-Despesa'!$B:$AS,1,FALSE)</f>
        <v>Materiais</v>
      </c>
    </row>
    <row r="16825" spans="1:12" x14ac:dyDescent="0.3">
      <c r="A16825" s="286" t="str">
        <f t="shared" si="526"/>
        <v>2020</v>
      </c>
      <c r="B16825" s="205" t="s">
        <v>679</v>
      </c>
      <c r="C16825" s="205" t="s">
        <v>680</v>
      </c>
      <c r="D16825" s="72" t="str">
        <f t="shared" si="525"/>
        <v>mar/2020</v>
      </c>
      <c r="E16825" s="206">
        <v>43913</v>
      </c>
      <c r="F16825" s="205">
        <v>187136</v>
      </c>
      <c r="G16825" s="205" t="s">
        <v>284</v>
      </c>
      <c r="H16825" s="207" t="s">
        <v>1024</v>
      </c>
      <c r="I16825" s="207" t="s">
        <v>237</v>
      </c>
      <c r="J16825" s="208">
        <v>-2126.79</v>
      </c>
      <c r="K16825" s="79" t="str">
        <f>IFERROR(IFERROR(VLOOKUP(I16825,'DE-PARA'!B:D,3,0),VLOOKUP(I16825,'DE-PARA'!C:D,2,0)),"NÃO ENCONTRADO")</f>
        <v>Materiais</v>
      </c>
      <c r="L16825" s="56" t="str">
        <f>VLOOKUP(K16825,'Base -Receita-Despesa'!$B:$AS,1,FALSE)</f>
        <v>Materiais</v>
      </c>
    </row>
    <row r="16826" spans="1:12" x14ac:dyDescent="0.3">
      <c r="A16826" s="286" t="str">
        <f t="shared" si="526"/>
        <v>2020</v>
      </c>
      <c r="B16826" s="205" t="s">
        <v>679</v>
      </c>
      <c r="C16826" s="205" t="s">
        <v>680</v>
      </c>
      <c r="D16826" s="72" t="str">
        <f t="shared" si="525"/>
        <v>mar/2020</v>
      </c>
      <c r="E16826" s="206">
        <v>43913</v>
      </c>
      <c r="F16826" s="205">
        <v>189463</v>
      </c>
      <c r="G16826" s="205" t="s">
        <v>284</v>
      </c>
      <c r="H16826" s="207" t="s">
        <v>1024</v>
      </c>
      <c r="I16826" s="207" t="s">
        <v>240</v>
      </c>
      <c r="J16826" s="207">
        <v>-813.2</v>
      </c>
      <c r="K16826" s="79" t="str">
        <f>IFERROR(IFERROR(VLOOKUP(I16826,'DE-PARA'!B:D,3,0),VLOOKUP(I16826,'DE-PARA'!C:D,2,0)),"NÃO ENCONTRADO")</f>
        <v>Materiais</v>
      </c>
      <c r="L16826" s="56" t="str">
        <f>VLOOKUP(K16826,'Base -Receita-Despesa'!$B:$AS,1,FALSE)</f>
        <v>Materiais</v>
      </c>
    </row>
    <row r="16827" spans="1:12" x14ac:dyDescent="0.3">
      <c r="A16827" s="286" t="str">
        <f t="shared" si="526"/>
        <v>2020</v>
      </c>
      <c r="B16827" s="205" t="s">
        <v>679</v>
      </c>
      <c r="C16827" s="205" t="s">
        <v>680</v>
      </c>
      <c r="D16827" s="72" t="str">
        <f t="shared" si="525"/>
        <v>mar/2020</v>
      </c>
      <c r="E16827" s="206">
        <v>43913</v>
      </c>
      <c r="F16827" s="205">
        <v>189441</v>
      </c>
      <c r="G16827" s="205" t="s">
        <v>284</v>
      </c>
      <c r="H16827" s="207" t="s">
        <v>1024</v>
      </c>
      <c r="I16827" s="207" t="s">
        <v>237</v>
      </c>
      <c r="J16827" s="208">
        <v>-2368</v>
      </c>
      <c r="K16827" s="79" t="str">
        <f>IFERROR(IFERROR(VLOOKUP(I16827,'DE-PARA'!B:D,3,0),VLOOKUP(I16827,'DE-PARA'!C:D,2,0)),"NÃO ENCONTRADO")</f>
        <v>Materiais</v>
      </c>
      <c r="L16827" s="56" t="str">
        <f>VLOOKUP(K16827,'Base -Receita-Despesa'!$B:$AS,1,FALSE)</f>
        <v>Materiais</v>
      </c>
    </row>
    <row r="16828" spans="1:12" x14ac:dyDescent="0.3">
      <c r="A16828" s="286" t="str">
        <f t="shared" si="526"/>
        <v>2020</v>
      </c>
      <c r="B16828" s="205" t="s">
        <v>679</v>
      </c>
      <c r="C16828" s="205" t="s">
        <v>680</v>
      </c>
      <c r="D16828" s="72" t="str">
        <f t="shared" si="525"/>
        <v>mar/2020</v>
      </c>
      <c r="E16828" s="206">
        <v>43913</v>
      </c>
      <c r="F16828" s="205">
        <v>11580</v>
      </c>
      <c r="G16828" s="205" t="s">
        <v>284</v>
      </c>
      <c r="H16828" s="207" t="s">
        <v>2012</v>
      </c>
      <c r="I16828" s="207" t="s">
        <v>238</v>
      </c>
      <c r="J16828" s="207">
        <v>-864</v>
      </c>
      <c r="K16828" s="79" t="str">
        <f>IFERROR(IFERROR(VLOOKUP(I16828,'DE-PARA'!B:D,3,0),VLOOKUP(I16828,'DE-PARA'!C:D,2,0)),"NÃO ENCONTRADO")</f>
        <v>Materiais</v>
      </c>
      <c r="L16828" s="56" t="str">
        <f>VLOOKUP(K16828,'Base -Receita-Despesa'!$B:$AS,1,FALSE)</f>
        <v>Materiais</v>
      </c>
    </row>
    <row r="16829" spans="1:12" x14ac:dyDescent="0.3">
      <c r="A16829" s="286" t="str">
        <f t="shared" si="526"/>
        <v>2020</v>
      </c>
      <c r="B16829" s="205" t="s">
        <v>679</v>
      </c>
      <c r="C16829" s="205" t="s">
        <v>680</v>
      </c>
      <c r="D16829" s="72" t="str">
        <f t="shared" si="525"/>
        <v>mar/2020</v>
      </c>
      <c r="E16829" s="206">
        <v>43913</v>
      </c>
      <c r="F16829" s="205">
        <v>99136</v>
      </c>
      <c r="G16829" s="205" t="s">
        <v>284</v>
      </c>
      <c r="H16829" s="207" t="s">
        <v>2837</v>
      </c>
      <c r="I16829" s="207" t="s">
        <v>242</v>
      </c>
      <c r="J16829" s="207">
        <v>-805</v>
      </c>
      <c r="K16829" s="79" t="str">
        <f>IFERROR(IFERROR(VLOOKUP(I16829,'DE-PARA'!B:D,3,0),VLOOKUP(I16829,'DE-PARA'!C:D,2,0)),"NÃO ENCONTRADO")</f>
        <v>Materiais</v>
      </c>
      <c r="L16829" s="56" t="str">
        <f>VLOOKUP(K16829,'Base -Receita-Despesa'!$B:$AS,1,FALSE)</f>
        <v>Materiais</v>
      </c>
    </row>
    <row r="16830" spans="1:12" x14ac:dyDescent="0.3">
      <c r="A16830" s="286" t="str">
        <f t="shared" si="526"/>
        <v>2020</v>
      </c>
      <c r="B16830" s="205" t="s">
        <v>679</v>
      </c>
      <c r="C16830" s="205" t="s">
        <v>680</v>
      </c>
      <c r="D16830" s="72" t="str">
        <f t="shared" si="525"/>
        <v>mar/2020</v>
      </c>
      <c r="E16830" s="206">
        <v>43913</v>
      </c>
      <c r="F16830" s="205">
        <v>99136</v>
      </c>
      <c r="G16830" s="205" t="s">
        <v>284</v>
      </c>
      <c r="H16830" s="207" t="s">
        <v>2837</v>
      </c>
      <c r="I16830" s="207" t="s">
        <v>189</v>
      </c>
      <c r="J16830" s="207">
        <v>-42.4</v>
      </c>
      <c r="K16830" s="79" t="str">
        <f>IFERROR(IFERROR(VLOOKUP(I16830,'DE-PARA'!B:D,3,0),VLOOKUP(I16830,'DE-PARA'!C:D,2,0)),"NÃO ENCONTRADO")</f>
        <v>Outras Saídas</v>
      </c>
      <c r="L16830" s="56" t="str">
        <f>VLOOKUP(K16830,'Base -Receita-Despesa'!$B:$AS,1,FALSE)</f>
        <v>Outras Saídas</v>
      </c>
    </row>
    <row r="16831" spans="1:12" x14ac:dyDescent="0.3">
      <c r="A16831" s="286" t="str">
        <f t="shared" si="526"/>
        <v>2020</v>
      </c>
      <c r="B16831" s="205" t="s">
        <v>679</v>
      </c>
      <c r="C16831" s="205" t="s">
        <v>680</v>
      </c>
      <c r="D16831" s="72" t="str">
        <f t="shared" si="525"/>
        <v>mar/2020</v>
      </c>
      <c r="E16831" s="206">
        <v>43913</v>
      </c>
      <c r="F16831" s="205" t="s">
        <v>209</v>
      </c>
      <c r="G16831" s="205" t="s">
        <v>284</v>
      </c>
      <c r="H16831" s="207" t="s">
        <v>295</v>
      </c>
      <c r="I16831" s="207" t="s">
        <v>130</v>
      </c>
      <c r="J16831" s="207">
        <v>-9.5</v>
      </c>
      <c r="K16831" s="79" t="str">
        <f>IFERROR(IFERROR(VLOOKUP(I16831,'DE-PARA'!B:D,3,0),VLOOKUP(I16831,'DE-PARA'!C:D,2,0)),"NÃO ENCONTRADO")</f>
        <v>Outras Saídas</v>
      </c>
      <c r="L16831" s="56" t="str">
        <f>VLOOKUP(K16831,'Base -Receita-Despesa'!$B:$AS,1,FALSE)</f>
        <v>Outras Saídas</v>
      </c>
    </row>
    <row r="16832" spans="1:12" x14ac:dyDescent="0.3">
      <c r="A16832" s="286" t="str">
        <f t="shared" si="526"/>
        <v>2020</v>
      </c>
      <c r="B16832" s="205" t="s">
        <v>679</v>
      </c>
      <c r="C16832" s="205" t="s">
        <v>680</v>
      </c>
      <c r="D16832" s="72" t="str">
        <f t="shared" si="525"/>
        <v>mar/2020</v>
      </c>
      <c r="E16832" s="206">
        <v>43913</v>
      </c>
      <c r="F16832" s="205" t="s">
        <v>209</v>
      </c>
      <c r="G16832" s="205" t="s">
        <v>284</v>
      </c>
      <c r="H16832" s="207" t="s">
        <v>295</v>
      </c>
      <c r="I16832" s="207" t="s">
        <v>130</v>
      </c>
      <c r="J16832" s="207">
        <v>-9.5</v>
      </c>
      <c r="K16832" s="79" t="str">
        <f>IFERROR(IFERROR(VLOOKUP(I16832,'DE-PARA'!B:D,3,0),VLOOKUP(I16832,'DE-PARA'!C:D,2,0)),"NÃO ENCONTRADO")</f>
        <v>Outras Saídas</v>
      </c>
      <c r="L16832" s="56" t="str">
        <f>VLOOKUP(K16832,'Base -Receita-Despesa'!$B:$AS,1,FALSE)</f>
        <v>Outras Saídas</v>
      </c>
    </row>
    <row r="16833" spans="1:12" x14ac:dyDescent="0.3">
      <c r="A16833" s="286" t="str">
        <f t="shared" si="526"/>
        <v>2020</v>
      </c>
      <c r="B16833" s="205" t="s">
        <v>679</v>
      </c>
      <c r="C16833" s="205" t="s">
        <v>680</v>
      </c>
      <c r="D16833" s="72" t="str">
        <f t="shared" si="525"/>
        <v>mar/2020</v>
      </c>
      <c r="E16833" s="206">
        <v>43913</v>
      </c>
      <c r="F16833" s="205" t="s">
        <v>209</v>
      </c>
      <c r="G16833" s="205" t="s">
        <v>284</v>
      </c>
      <c r="H16833" s="207" t="s">
        <v>295</v>
      </c>
      <c r="I16833" s="207" t="s">
        <v>130</v>
      </c>
      <c r="J16833" s="207">
        <v>-9.5</v>
      </c>
      <c r="K16833" s="79" t="str">
        <f>IFERROR(IFERROR(VLOOKUP(I16833,'DE-PARA'!B:D,3,0),VLOOKUP(I16833,'DE-PARA'!C:D,2,0)),"NÃO ENCONTRADO")</f>
        <v>Outras Saídas</v>
      </c>
      <c r="L16833" s="56" t="str">
        <f>VLOOKUP(K16833,'Base -Receita-Despesa'!$B:$AS,1,FALSE)</f>
        <v>Outras Saídas</v>
      </c>
    </row>
    <row r="16834" spans="1:12" x14ac:dyDescent="0.3">
      <c r="A16834" s="286" t="str">
        <f t="shared" si="526"/>
        <v>2020</v>
      </c>
      <c r="B16834" s="205" t="s">
        <v>679</v>
      </c>
      <c r="C16834" s="205" t="s">
        <v>680</v>
      </c>
      <c r="D16834" s="72" t="str">
        <f t="shared" si="525"/>
        <v>mar/2020</v>
      </c>
      <c r="E16834" s="206">
        <v>43913</v>
      </c>
      <c r="F16834" s="205" t="s">
        <v>209</v>
      </c>
      <c r="G16834" s="205" t="s">
        <v>284</v>
      </c>
      <c r="H16834" s="207" t="s">
        <v>295</v>
      </c>
      <c r="I16834" s="207" t="s">
        <v>130</v>
      </c>
      <c r="J16834" s="207">
        <v>-9.5</v>
      </c>
      <c r="K16834" s="79" t="str">
        <f>IFERROR(IFERROR(VLOOKUP(I16834,'DE-PARA'!B:D,3,0),VLOOKUP(I16834,'DE-PARA'!C:D,2,0)),"NÃO ENCONTRADO")</f>
        <v>Outras Saídas</v>
      </c>
      <c r="L16834" s="56" t="str">
        <f>VLOOKUP(K16834,'Base -Receita-Despesa'!$B:$AS,1,FALSE)</f>
        <v>Outras Saídas</v>
      </c>
    </row>
    <row r="16835" spans="1:12" x14ac:dyDescent="0.3">
      <c r="A16835" s="286" t="str">
        <f t="shared" si="526"/>
        <v>2020</v>
      </c>
      <c r="B16835" s="205" t="s">
        <v>679</v>
      </c>
      <c r="C16835" s="205" t="s">
        <v>680</v>
      </c>
      <c r="D16835" s="72" t="str">
        <f t="shared" si="525"/>
        <v>mar/2020</v>
      </c>
      <c r="E16835" s="206">
        <v>43913</v>
      </c>
      <c r="F16835" s="205" t="s">
        <v>209</v>
      </c>
      <c r="G16835" s="205" t="s">
        <v>284</v>
      </c>
      <c r="H16835" s="207" t="s">
        <v>295</v>
      </c>
      <c r="I16835" s="207" t="s">
        <v>130</v>
      </c>
      <c r="J16835" s="207">
        <v>-9.5</v>
      </c>
      <c r="K16835" s="79" t="str">
        <f>IFERROR(IFERROR(VLOOKUP(I16835,'DE-PARA'!B:D,3,0),VLOOKUP(I16835,'DE-PARA'!C:D,2,0)),"NÃO ENCONTRADO")</f>
        <v>Outras Saídas</v>
      </c>
      <c r="L16835" s="56" t="str">
        <f>VLOOKUP(K16835,'Base -Receita-Despesa'!$B:$AS,1,FALSE)</f>
        <v>Outras Saídas</v>
      </c>
    </row>
    <row r="16836" spans="1:12" x14ac:dyDescent="0.3">
      <c r="A16836" s="286" t="str">
        <f t="shared" si="526"/>
        <v>2020</v>
      </c>
      <c r="B16836" s="205" t="s">
        <v>679</v>
      </c>
      <c r="C16836" s="205" t="s">
        <v>680</v>
      </c>
      <c r="D16836" s="72" t="str">
        <f t="shared" ref="D16836:D16899" si="527">TEXT(E16836,"mmm/aaaa")</f>
        <v>mar/2020</v>
      </c>
      <c r="E16836" s="206">
        <v>43913</v>
      </c>
      <c r="F16836" s="205" t="s">
        <v>209</v>
      </c>
      <c r="G16836" s="205" t="s">
        <v>284</v>
      </c>
      <c r="H16836" s="207" t="s">
        <v>295</v>
      </c>
      <c r="I16836" s="207" t="s">
        <v>130</v>
      </c>
      <c r="J16836" s="207">
        <v>-9.5</v>
      </c>
      <c r="K16836" s="79" t="str">
        <f>IFERROR(IFERROR(VLOOKUP(I16836,'DE-PARA'!B:D,3,0),VLOOKUP(I16836,'DE-PARA'!C:D,2,0)),"NÃO ENCONTRADO")</f>
        <v>Outras Saídas</v>
      </c>
      <c r="L16836" s="56" t="str">
        <f>VLOOKUP(K16836,'Base -Receita-Despesa'!$B:$AS,1,FALSE)</f>
        <v>Outras Saídas</v>
      </c>
    </row>
    <row r="16837" spans="1:12" x14ac:dyDescent="0.3">
      <c r="A16837" s="286" t="str">
        <f t="shared" si="526"/>
        <v>2020</v>
      </c>
      <c r="B16837" s="205" t="s">
        <v>679</v>
      </c>
      <c r="C16837" s="205" t="s">
        <v>680</v>
      </c>
      <c r="D16837" s="72" t="str">
        <f t="shared" si="527"/>
        <v>mar/2020</v>
      </c>
      <c r="E16837" s="206">
        <v>43913</v>
      </c>
      <c r="F16837" s="205" t="s">
        <v>209</v>
      </c>
      <c r="G16837" s="205" t="s">
        <v>284</v>
      </c>
      <c r="H16837" s="207" t="s">
        <v>295</v>
      </c>
      <c r="I16837" s="207" t="s">
        <v>130</v>
      </c>
      <c r="J16837" s="207">
        <v>-9.5</v>
      </c>
      <c r="K16837" s="79" t="str">
        <f>IFERROR(IFERROR(VLOOKUP(I16837,'DE-PARA'!B:D,3,0),VLOOKUP(I16837,'DE-PARA'!C:D,2,0)),"NÃO ENCONTRADO")</f>
        <v>Outras Saídas</v>
      </c>
      <c r="L16837" s="56" t="str">
        <f>VLOOKUP(K16837,'Base -Receita-Despesa'!$B:$AS,1,FALSE)</f>
        <v>Outras Saídas</v>
      </c>
    </row>
    <row r="16838" spans="1:12" x14ac:dyDescent="0.3">
      <c r="A16838" s="286" t="str">
        <f t="shared" si="526"/>
        <v>2020</v>
      </c>
      <c r="B16838" s="205" t="s">
        <v>679</v>
      </c>
      <c r="C16838" s="205" t="s">
        <v>680</v>
      </c>
      <c r="D16838" s="72" t="str">
        <f t="shared" si="527"/>
        <v>mar/2020</v>
      </c>
      <c r="E16838" s="206">
        <v>43913</v>
      </c>
      <c r="F16838" s="205" t="s">
        <v>209</v>
      </c>
      <c r="G16838" s="205" t="s">
        <v>284</v>
      </c>
      <c r="H16838" s="207" t="s">
        <v>295</v>
      </c>
      <c r="I16838" s="207" t="s">
        <v>130</v>
      </c>
      <c r="J16838" s="207">
        <v>-9.5</v>
      </c>
      <c r="K16838" s="79" t="str">
        <f>IFERROR(IFERROR(VLOOKUP(I16838,'DE-PARA'!B:D,3,0),VLOOKUP(I16838,'DE-PARA'!C:D,2,0)),"NÃO ENCONTRADO")</f>
        <v>Outras Saídas</v>
      </c>
      <c r="L16838" s="56" t="str">
        <f>VLOOKUP(K16838,'Base -Receita-Despesa'!$B:$AS,1,FALSE)</f>
        <v>Outras Saídas</v>
      </c>
    </row>
    <row r="16839" spans="1:12" x14ac:dyDescent="0.3">
      <c r="A16839" s="286" t="str">
        <f t="shared" si="526"/>
        <v>2020</v>
      </c>
      <c r="B16839" s="205" t="s">
        <v>679</v>
      </c>
      <c r="C16839" s="205" t="s">
        <v>680</v>
      </c>
      <c r="D16839" s="72" t="str">
        <f t="shared" si="527"/>
        <v>mar/2020</v>
      </c>
      <c r="E16839" s="206">
        <v>43913</v>
      </c>
      <c r="F16839" s="205" t="s">
        <v>209</v>
      </c>
      <c r="G16839" s="205" t="s">
        <v>284</v>
      </c>
      <c r="H16839" s="207" t="s">
        <v>295</v>
      </c>
      <c r="I16839" s="207" t="s">
        <v>130</v>
      </c>
      <c r="J16839" s="207">
        <v>-9.5</v>
      </c>
      <c r="K16839" s="79" t="str">
        <f>IFERROR(IFERROR(VLOOKUP(I16839,'DE-PARA'!B:D,3,0),VLOOKUP(I16839,'DE-PARA'!C:D,2,0)),"NÃO ENCONTRADO")</f>
        <v>Outras Saídas</v>
      </c>
      <c r="L16839" s="56" t="str">
        <f>VLOOKUP(K16839,'Base -Receita-Despesa'!$B:$AS,1,FALSE)</f>
        <v>Outras Saídas</v>
      </c>
    </row>
    <row r="16840" spans="1:12" x14ac:dyDescent="0.3">
      <c r="A16840" s="286" t="str">
        <f t="shared" si="526"/>
        <v>2020</v>
      </c>
      <c r="B16840" s="205" t="s">
        <v>679</v>
      </c>
      <c r="C16840" s="205" t="s">
        <v>680</v>
      </c>
      <c r="D16840" s="72" t="str">
        <f t="shared" si="527"/>
        <v>mar/2020</v>
      </c>
      <c r="E16840" s="206">
        <v>43913</v>
      </c>
      <c r="F16840" s="205" t="s">
        <v>209</v>
      </c>
      <c r="G16840" s="205" t="s">
        <v>284</v>
      </c>
      <c r="H16840" s="207" t="s">
        <v>295</v>
      </c>
      <c r="I16840" s="207" t="s">
        <v>130</v>
      </c>
      <c r="J16840" s="207">
        <v>-9.5</v>
      </c>
      <c r="K16840" s="79" t="str">
        <f>IFERROR(IFERROR(VLOOKUP(I16840,'DE-PARA'!B:D,3,0),VLOOKUP(I16840,'DE-PARA'!C:D,2,0)),"NÃO ENCONTRADO")</f>
        <v>Outras Saídas</v>
      </c>
      <c r="L16840" s="56" t="str">
        <f>VLOOKUP(K16840,'Base -Receita-Despesa'!$B:$AS,1,FALSE)</f>
        <v>Outras Saídas</v>
      </c>
    </row>
    <row r="16841" spans="1:12" x14ac:dyDescent="0.3">
      <c r="A16841" s="286" t="str">
        <f t="shared" si="526"/>
        <v>2020</v>
      </c>
      <c r="B16841" s="205" t="s">
        <v>679</v>
      </c>
      <c r="C16841" s="205" t="s">
        <v>680</v>
      </c>
      <c r="D16841" s="72" t="str">
        <f t="shared" si="527"/>
        <v>mar/2020</v>
      </c>
      <c r="E16841" s="206">
        <v>43913</v>
      </c>
      <c r="F16841" s="205" t="s">
        <v>209</v>
      </c>
      <c r="G16841" s="205" t="s">
        <v>284</v>
      </c>
      <c r="H16841" s="207" t="s">
        <v>295</v>
      </c>
      <c r="I16841" s="207" t="s">
        <v>130</v>
      </c>
      <c r="J16841" s="207">
        <v>-9.5</v>
      </c>
      <c r="K16841" s="79" t="str">
        <f>IFERROR(IFERROR(VLOOKUP(I16841,'DE-PARA'!B:D,3,0),VLOOKUP(I16841,'DE-PARA'!C:D,2,0)),"NÃO ENCONTRADO")</f>
        <v>Outras Saídas</v>
      </c>
      <c r="L16841" s="56" t="str">
        <f>VLOOKUP(K16841,'Base -Receita-Despesa'!$B:$AS,1,FALSE)</f>
        <v>Outras Saídas</v>
      </c>
    </row>
    <row r="16842" spans="1:12" x14ac:dyDescent="0.3">
      <c r="A16842" s="286" t="str">
        <f t="shared" si="526"/>
        <v>2020</v>
      </c>
      <c r="B16842" s="205" t="s">
        <v>679</v>
      </c>
      <c r="C16842" s="205" t="s">
        <v>680</v>
      </c>
      <c r="D16842" s="72" t="str">
        <f t="shared" si="527"/>
        <v>mar/2020</v>
      </c>
      <c r="E16842" s="206">
        <v>43913</v>
      </c>
      <c r="F16842" s="205" t="s">
        <v>209</v>
      </c>
      <c r="G16842" s="205" t="s">
        <v>284</v>
      </c>
      <c r="H16842" s="207" t="s">
        <v>295</v>
      </c>
      <c r="I16842" s="207" t="s">
        <v>130</v>
      </c>
      <c r="J16842" s="207">
        <v>-9.5</v>
      </c>
      <c r="K16842" s="79" t="str">
        <f>IFERROR(IFERROR(VLOOKUP(I16842,'DE-PARA'!B:D,3,0),VLOOKUP(I16842,'DE-PARA'!C:D,2,0)),"NÃO ENCONTRADO")</f>
        <v>Outras Saídas</v>
      </c>
      <c r="L16842" s="56" t="str">
        <f>VLOOKUP(K16842,'Base -Receita-Despesa'!$B:$AS,1,FALSE)</f>
        <v>Outras Saídas</v>
      </c>
    </row>
    <row r="16843" spans="1:12" x14ac:dyDescent="0.3">
      <c r="A16843" s="286" t="str">
        <f t="shared" si="526"/>
        <v>2020</v>
      </c>
      <c r="B16843" s="205" t="s">
        <v>679</v>
      </c>
      <c r="C16843" s="205" t="s">
        <v>680</v>
      </c>
      <c r="D16843" s="72" t="str">
        <f t="shared" si="527"/>
        <v>mar/2020</v>
      </c>
      <c r="E16843" s="206">
        <v>43913</v>
      </c>
      <c r="F16843" s="205" t="s">
        <v>209</v>
      </c>
      <c r="G16843" s="205" t="s">
        <v>284</v>
      </c>
      <c r="H16843" s="207" t="s">
        <v>133</v>
      </c>
      <c r="I16843" s="207" t="s">
        <v>130</v>
      </c>
      <c r="J16843" s="207">
        <v>-389.55</v>
      </c>
      <c r="K16843" s="79" t="str">
        <f>IFERROR(IFERROR(VLOOKUP(I16843,'DE-PARA'!B:D,3,0),VLOOKUP(I16843,'DE-PARA'!C:D,2,0)),"NÃO ENCONTRADO")</f>
        <v>Outras Saídas</v>
      </c>
      <c r="L16843" s="56" t="str">
        <f>VLOOKUP(K16843,'Base -Receita-Despesa'!$B:$AS,1,FALSE)</f>
        <v>Outras Saídas</v>
      </c>
    </row>
    <row r="16844" spans="1:12" x14ac:dyDescent="0.3">
      <c r="A16844" s="286" t="str">
        <f t="shared" si="526"/>
        <v>2020</v>
      </c>
      <c r="B16844" s="205" t="s">
        <v>681</v>
      </c>
      <c r="C16844" s="205" t="s">
        <v>680</v>
      </c>
      <c r="D16844" s="72" t="str">
        <f t="shared" si="527"/>
        <v>mar/2020</v>
      </c>
      <c r="E16844" s="206">
        <v>43914</v>
      </c>
      <c r="F16844" s="205" t="s">
        <v>200</v>
      </c>
      <c r="G16844" s="205" t="s">
        <v>284</v>
      </c>
      <c r="H16844" s="207" t="s">
        <v>1875</v>
      </c>
      <c r="I16844" s="207" t="s">
        <v>123</v>
      </c>
      <c r="J16844" s="208">
        <v>-500000</v>
      </c>
      <c r="K16844" s="79" t="str">
        <f>IFERROR(IFERROR(VLOOKUP(I16844,'DE-PARA'!B:D,3,0),VLOOKUP(I16844,'DE-PARA'!C:D,2,0)),"NÃO ENCONTRADO")</f>
        <v>TEV – Transferências Entre Contas (Entradas)</v>
      </c>
      <c r="L16844" s="56" t="str">
        <f>VLOOKUP(K16844,'Base -Receita-Despesa'!$B:$AS,1,FALSE)</f>
        <v>TEV – Transferências Entre Contas (Entradas)</v>
      </c>
    </row>
    <row r="16845" spans="1:12" x14ac:dyDescent="0.3">
      <c r="A16845" s="286" t="str">
        <f t="shared" si="526"/>
        <v>2020</v>
      </c>
      <c r="B16845" s="205" t="s">
        <v>681</v>
      </c>
      <c r="C16845" s="205" t="s">
        <v>680</v>
      </c>
      <c r="D16845" s="72" t="str">
        <f t="shared" si="527"/>
        <v>mar/2020</v>
      </c>
      <c r="E16845" s="206">
        <v>43914</v>
      </c>
      <c r="F16845" s="205" t="s">
        <v>202</v>
      </c>
      <c r="G16845" s="205" t="s">
        <v>284</v>
      </c>
      <c r="H16845" s="207" t="s">
        <v>203</v>
      </c>
      <c r="I16845" s="207" t="s">
        <v>289</v>
      </c>
      <c r="J16845" s="208">
        <v>500000</v>
      </c>
      <c r="K16845" s="79" t="str">
        <f>IFERROR(IFERROR(VLOOKUP(I16845,'DE-PARA'!B:D,3,0),VLOOKUP(I16845,'DE-PARA'!C:D,2,0)),"NÃO ENCONTRADO")</f>
        <v>Entrada Conta Aplicação (+)</v>
      </c>
      <c r="L16845" s="56" t="str">
        <f>VLOOKUP(K16845,'Base -Receita-Despesa'!$B:$AS,1,FALSE)</f>
        <v>ENTRADA CONTA APLICAÇÃO (+)</v>
      </c>
    </row>
    <row r="16846" spans="1:12" x14ac:dyDescent="0.3">
      <c r="A16846" s="286" t="str">
        <f t="shared" si="526"/>
        <v>2020</v>
      </c>
      <c r="B16846" s="205" t="s">
        <v>679</v>
      </c>
      <c r="C16846" s="205" t="s">
        <v>680</v>
      </c>
      <c r="D16846" s="72" t="str">
        <f t="shared" si="527"/>
        <v>mar/2020</v>
      </c>
      <c r="E16846" s="206">
        <v>43914</v>
      </c>
      <c r="F16846" s="205">
        <v>1320</v>
      </c>
      <c r="G16846" s="205" t="s">
        <v>284</v>
      </c>
      <c r="H16846" s="207" t="s">
        <v>2733</v>
      </c>
      <c r="I16846" s="207" t="s">
        <v>186</v>
      </c>
      <c r="J16846" s="207">
        <v>500</v>
      </c>
      <c r="K16846" s="79" t="str">
        <f>IFERROR(IFERROR(VLOOKUP(I16846,'DE-PARA'!B:D,3,0),VLOOKUP(I16846,'DE-PARA'!C:D,2,0)),"NÃO ENCONTRADO")</f>
        <v>Serviços</v>
      </c>
      <c r="L16846" s="56" t="str">
        <f>VLOOKUP(K16846,'Base -Receita-Despesa'!$B:$AS,1,FALSE)</f>
        <v>Serviços</v>
      </c>
    </row>
    <row r="16847" spans="1:12" x14ac:dyDescent="0.3">
      <c r="A16847" s="286" t="str">
        <f t="shared" si="526"/>
        <v>2020</v>
      </c>
      <c r="B16847" s="205" t="s">
        <v>679</v>
      </c>
      <c r="C16847" s="205" t="s">
        <v>680</v>
      </c>
      <c r="D16847" s="72" t="str">
        <f t="shared" si="527"/>
        <v>mar/2020</v>
      </c>
      <c r="E16847" s="206">
        <v>43914</v>
      </c>
      <c r="F16847" s="205" t="s">
        <v>200</v>
      </c>
      <c r="G16847" s="205" t="s">
        <v>284</v>
      </c>
      <c r="H16847" s="207" t="s">
        <v>1875</v>
      </c>
      <c r="I16847" s="207" t="s">
        <v>123</v>
      </c>
      <c r="J16847" s="208">
        <v>500000</v>
      </c>
      <c r="K16847" s="79" t="str">
        <f>IFERROR(IFERROR(VLOOKUP(I16847,'DE-PARA'!B:D,3,0),VLOOKUP(I16847,'DE-PARA'!C:D,2,0)),"NÃO ENCONTRADO")</f>
        <v>TEV – Transferências Entre Contas (Entradas)</v>
      </c>
      <c r="L16847" s="56" t="str">
        <f>VLOOKUP(K16847,'Base -Receita-Despesa'!$B:$AS,1,FALSE)</f>
        <v>TEV – Transferências Entre Contas (Entradas)</v>
      </c>
    </row>
    <row r="16848" spans="1:12" x14ac:dyDescent="0.3">
      <c r="A16848" s="286" t="str">
        <f t="shared" si="526"/>
        <v>2020</v>
      </c>
      <c r="B16848" s="205" t="s">
        <v>679</v>
      </c>
      <c r="C16848" s="205" t="s">
        <v>680</v>
      </c>
      <c r="D16848" s="72" t="str">
        <f t="shared" si="527"/>
        <v>mar/2020</v>
      </c>
      <c r="E16848" s="206">
        <v>43914</v>
      </c>
      <c r="F16848" s="205">
        <v>1436918</v>
      </c>
      <c r="G16848" s="205" t="s">
        <v>284</v>
      </c>
      <c r="H16848" s="207" t="s">
        <v>2838</v>
      </c>
      <c r="I16848" s="207" t="s">
        <v>137</v>
      </c>
      <c r="J16848" s="208">
        <v>-2208.6</v>
      </c>
      <c r="K16848" s="79" t="str">
        <f>IFERROR(IFERROR(VLOOKUP(I16848,'DE-PARA'!B:D,3,0),VLOOKUP(I16848,'DE-PARA'!C:D,2,0)),"NÃO ENCONTRADO")</f>
        <v>Materiais</v>
      </c>
      <c r="L16848" s="56" t="str">
        <f>VLOOKUP(K16848,'Base -Receita-Despesa'!$B:$AS,1,FALSE)</f>
        <v>Materiais</v>
      </c>
    </row>
    <row r="16849" spans="1:12" x14ac:dyDescent="0.3">
      <c r="A16849" s="286" t="str">
        <f t="shared" si="526"/>
        <v>2020</v>
      </c>
      <c r="B16849" s="205" t="s">
        <v>679</v>
      </c>
      <c r="C16849" s="205" t="s">
        <v>680</v>
      </c>
      <c r="D16849" s="72" t="str">
        <f t="shared" si="527"/>
        <v>mar/2020</v>
      </c>
      <c r="E16849" s="206">
        <v>43914</v>
      </c>
      <c r="F16849" s="205">
        <v>74831</v>
      </c>
      <c r="G16849" s="205" t="s">
        <v>284</v>
      </c>
      <c r="H16849" s="207" t="s">
        <v>2346</v>
      </c>
      <c r="I16849" s="207" t="s">
        <v>242</v>
      </c>
      <c r="J16849" s="207">
        <v>-92</v>
      </c>
      <c r="K16849" s="79" t="str">
        <f>IFERROR(IFERROR(VLOOKUP(I16849,'DE-PARA'!B:D,3,0),VLOOKUP(I16849,'DE-PARA'!C:D,2,0)),"NÃO ENCONTRADO")</f>
        <v>Materiais</v>
      </c>
      <c r="L16849" s="56" t="str">
        <f>VLOOKUP(K16849,'Base -Receita-Despesa'!$B:$AS,1,FALSE)</f>
        <v>Materiais</v>
      </c>
    </row>
    <row r="16850" spans="1:12" x14ac:dyDescent="0.3">
      <c r="A16850" s="286" t="str">
        <f t="shared" si="526"/>
        <v>2020</v>
      </c>
      <c r="B16850" s="205" t="s">
        <v>679</v>
      </c>
      <c r="C16850" s="205" t="s">
        <v>680</v>
      </c>
      <c r="D16850" s="72" t="str">
        <f t="shared" si="527"/>
        <v>mar/2020</v>
      </c>
      <c r="E16850" s="206">
        <v>43914</v>
      </c>
      <c r="F16850" s="205">
        <v>74829</v>
      </c>
      <c r="G16850" s="205" t="s">
        <v>284</v>
      </c>
      <c r="H16850" s="207" t="s">
        <v>2346</v>
      </c>
      <c r="I16850" s="207" t="s">
        <v>237</v>
      </c>
      <c r="J16850" s="208">
        <v>-4197.49</v>
      </c>
      <c r="K16850" s="79" t="str">
        <f>IFERROR(IFERROR(VLOOKUP(I16850,'DE-PARA'!B:D,3,0),VLOOKUP(I16850,'DE-PARA'!C:D,2,0)),"NÃO ENCONTRADO")</f>
        <v>Materiais</v>
      </c>
      <c r="L16850" s="56" t="str">
        <f>VLOOKUP(K16850,'Base -Receita-Despesa'!$B:$AS,1,FALSE)</f>
        <v>Materiais</v>
      </c>
    </row>
    <row r="16851" spans="1:12" x14ac:dyDescent="0.3">
      <c r="A16851" s="286" t="str">
        <f t="shared" si="526"/>
        <v>2020</v>
      </c>
      <c r="B16851" s="205" t="s">
        <v>679</v>
      </c>
      <c r="C16851" s="205" t="s">
        <v>680</v>
      </c>
      <c r="D16851" s="72" t="str">
        <f t="shared" si="527"/>
        <v>mar/2020</v>
      </c>
      <c r="E16851" s="206">
        <v>43914</v>
      </c>
      <c r="F16851" s="205">
        <v>74830</v>
      </c>
      <c r="G16851" s="205" t="s">
        <v>284</v>
      </c>
      <c r="H16851" s="207" t="s">
        <v>2346</v>
      </c>
      <c r="I16851" s="207" t="s">
        <v>242</v>
      </c>
      <c r="J16851" s="207">
        <v>-875</v>
      </c>
      <c r="K16851" s="79" t="str">
        <f>IFERROR(IFERROR(VLOOKUP(I16851,'DE-PARA'!B:D,3,0),VLOOKUP(I16851,'DE-PARA'!C:D,2,0)),"NÃO ENCONTRADO")</f>
        <v>Materiais</v>
      </c>
      <c r="L16851" s="56" t="str">
        <f>VLOOKUP(K16851,'Base -Receita-Despesa'!$B:$AS,1,FALSE)</f>
        <v>Materiais</v>
      </c>
    </row>
    <row r="16852" spans="1:12" x14ac:dyDescent="0.3">
      <c r="A16852" s="286" t="str">
        <f t="shared" si="526"/>
        <v>2020</v>
      </c>
      <c r="B16852" s="205" t="s">
        <v>679</v>
      </c>
      <c r="C16852" s="205" t="s">
        <v>680</v>
      </c>
      <c r="D16852" s="72" t="str">
        <f t="shared" si="527"/>
        <v>mar/2020</v>
      </c>
      <c r="E16852" s="206">
        <v>43914</v>
      </c>
      <c r="F16852" s="205">
        <v>75165</v>
      </c>
      <c r="G16852" s="205" t="s">
        <v>284</v>
      </c>
      <c r="H16852" s="207" t="s">
        <v>2346</v>
      </c>
      <c r="I16852" s="207" t="s">
        <v>242</v>
      </c>
      <c r="J16852" s="208">
        <v>-11654.7</v>
      </c>
      <c r="K16852" s="79" t="str">
        <f>IFERROR(IFERROR(VLOOKUP(I16852,'DE-PARA'!B:D,3,0),VLOOKUP(I16852,'DE-PARA'!C:D,2,0)),"NÃO ENCONTRADO")</f>
        <v>Materiais</v>
      </c>
      <c r="L16852" s="56" t="str">
        <f>VLOOKUP(K16852,'Base -Receita-Despesa'!$B:$AS,1,FALSE)</f>
        <v>Materiais</v>
      </c>
    </row>
    <row r="16853" spans="1:12" x14ac:dyDescent="0.3">
      <c r="A16853" s="286" t="str">
        <f t="shared" si="526"/>
        <v>2020</v>
      </c>
      <c r="B16853" s="205" t="s">
        <v>679</v>
      </c>
      <c r="C16853" s="205" t="s">
        <v>680</v>
      </c>
      <c r="D16853" s="72" t="str">
        <f t="shared" si="527"/>
        <v>mar/2020</v>
      </c>
      <c r="E16853" s="206">
        <v>43914</v>
      </c>
      <c r="F16853" s="205">
        <v>10087</v>
      </c>
      <c r="G16853" s="205" t="s">
        <v>284</v>
      </c>
      <c r="H16853" s="207" t="s">
        <v>2682</v>
      </c>
      <c r="I16853" s="207" t="s">
        <v>237</v>
      </c>
      <c r="J16853" s="208">
        <v>-1390</v>
      </c>
      <c r="K16853" s="79" t="str">
        <f>IFERROR(IFERROR(VLOOKUP(I16853,'DE-PARA'!B:D,3,0),VLOOKUP(I16853,'DE-PARA'!C:D,2,0)),"NÃO ENCONTRADO")</f>
        <v>Materiais</v>
      </c>
      <c r="L16853" s="56" t="str">
        <f>VLOOKUP(K16853,'Base -Receita-Despesa'!$B:$AS,1,FALSE)</f>
        <v>Materiais</v>
      </c>
    </row>
    <row r="16854" spans="1:12" x14ac:dyDescent="0.3">
      <c r="A16854" s="286" t="str">
        <f t="shared" si="526"/>
        <v>2020</v>
      </c>
      <c r="B16854" s="205" t="s">
        <v>679</v>
      </c>
      <c r="C16854" s="205" t="s">
        <v>680</v>
      </c>
      <c r="D16854" s="72" t="str">
        <f t="shared" si="527"/>
        <v>mar/2020</v>
      </c>
      <c r="E16854" s="206">
        <v>43914</v>
      </c>
      <c r="F16854" s="205">
        <v>8836</v>
      </c>
      <c r="G16854" s="205" t="s">
        <v>284</v>
      </c>
      <c r="H16854" s="207" t="s">
        <v>2682</v>
      </c>
      <c r="I16854" s="207" t="s">
        <v>237</v>
      </c>
      <c r="J16854" s="207">
        <v>-846.4</v>
      </c>
      <c r="K16854" s="79" t="str">
        <f>IFERROR(IFERROR(VLOOKUP(I16854,'DE-PARA'!B:D,3,0),VLOOKUP(I16854,'DE-PARA'!C:D,2,0)),"NÃO ENCONTRADO")</f>
        <v>Materiais</v>
      </c>
      <c r="L16854" s="56" t="str">
        <f>VLOOKUP(K16854,'Base -Receita-Despesa'!$B:$AS,1,FALSE)</f>
        <v>Materiais</v>
      </c>
    </row>
    <row r="16855" spans="1:12" x14ac:dyDescent="0.3">
      <c r="A16855" s="286" t="str">
        <f t="shared" si="526"/>
        <v>2020</v>
      </c>
      <c r="B16855" s="205" t="s">
        <v>679</v>
      </c>
      <c r="C16855" s="205" t="s">
        <v>680</v>
      </c>
      <c r="D16855" s="72" t="str">
        <f t="shared" si="527"/>
        <v>mar/2020</v>
      </c>
      <c r="E16855" s="206">
        <v>43914</v>
      </c>
      <c r="F16855" s="205">
        <v>8838</v>
      </c>
      <c r="G16855" s="205" t="s">
        <v>284</v>
      </c>
      <c r="H16855" s="207" t="s">
        <v>2682</v>
      </c>
      <c r="I16855" s="207" t="s">
        <v>237</v>
      </c>
      <c r="J16855" s="207">
        <v>-849.3</v>
      </c>
      <c r="K16855" s="79" t="str">
        <f>IFERROR(IFERROR(VLOOKUP(I16855,'DE-PARA'!B:D,3,0),VLOOKUP(I16855,'DE-PARA'!C:D,2,0)),"NÃO ENCONTRADO")</f>
        <v>Materiais</v>
      </c>
      <c r="L16855" s="56" t="str">
        <f>VLOOKUP(K16855,'Base -Receita-Despesa'!$B:$AS,1,FALSE)</f>
        <v>Materiais</v>
      </c>
    </row>
    <row r="16856" spans="1:12" x14ac:dyDescent="0.3">
      <c r="A16856" s="286" t="str">
        <f t="shared" si="526"/>
        <v>2020</v>
      </c>
      <c r="B16856" s="205" t="s">
        <v>679</v>
      </c>
      <c r="C16856" s="205" t="s">
        <v>680</v>
      </c>
      <c r="D16856" s="72" t="str">
        <f t="shared" si="527"/>
        <v>mar/2020</v>
      </c>
      <c r="E16856" s="206">
        <v>43914</v>
      </c>
      <c r="F16856" s="205">
        <v>7748</v>
      </c>
      <c r="G16856" s="205" t="s">
        <v>284</v>
      </c>
      <c r="H16856" s="207" t="s">
        <v>2682</v>
      </c>
      <c r="I16856" s="207" t="s">
        <v>237</v>
      </c>
      <c r="J16856" s="208">
        <v>-15365.14</v>
      </c>
      <c r="K16856" s="79" t="str">
        <f>IFERROR(IFERROR(VLOOKUP(I16856,'DE-PARA'!B:D,3,0),VLOOKUP(I16856,'DE-PARA'!C:D,2,0)),"NÃO ENCONTRADO")</f>
        <v>Materiais</v>
      </c>
      <c r="L16856" s="56" t="str">
        <f>VLOOKUP(K16856,'Base -Receita-Despesa'!$B:$AS,1,FALSE)</f>
        <v>Materiais</v>
      </c>
    </row>
    <row r="16857" spans="1:12" x14ac:dyDescent="0.3">
      <c r="A16857" s="286" t="str">
        <f t="shared" si="526"/>
        <v>2020</v>
      </c>
      <c r="B16857" s="205" t="s">
        <v>679</v>
      </c>
      <c r="C16857" s="205" t="s">
        <v>680</v>
      </c>
      <c r="D16857" s="72" t="str">
        <f t="shared" si="527"/>
        <v>mar/2020</v>
      </c>
      <c r="E16857" s="206">
        <v>43914</v>
      </c>
      <c r="F16857" s="205">
        <v>8505</v>
      </c>
      <c r="G16857" s="205" t="s">
        <v>284</v>
      </c>
      <c r="H16857" s="207" t="s">
        <v>2682</v>
      </c>
      <c r="I16857" s="207" t="s">
        <v>237</v>
      </c>
      <c r="J16857" s="208">
        <v>-13424.37</v>
      </c>
      <c r="K16857" s="79" t="str">
        <f>IFERROR(IFERROR(VLOOKUP(I16857,'DE-PARA'!B:D,3,0),VLOOKUP(I16857,'DE-PARA'!C:D,2,0)),"NÃO ENCONTRADO")</f>
        <v>Materiais</v>
      </c>
      <c r="L16857" s="56" t="str">
        <f>VLOOKUP(K16857,'Base -Receita-Despesa'!$B:$AS,1,FALSE)</f>
        <v>Materiais</v>
      </c>
    </row>
    <row r="16858" spans="1:12" x14ac:dyDescent="0.3">
      <c r="A16858" s="286" t="str">
        <f t="shared" si="526"/>
        <v>2020</v>
      </c>
      <c r="B16858" s="205" t="s">
        <v>679</v>
      </c>
      <c r="C16858" s="205" t="s">
        <v>680</v>
      </c>
      <c r="D16858" s="72" t="str">
        <f t="shared" si="527"/>
        <v>mar/2020</v>
      </c>
      <c r="E16858" s="206">
        <v>43914</v>
      </c>
      <c r="F16858" s="205">
        <v>882487</v>
      </c>
      <c r="G16858" s="205" t="s">
        <v>284</v>
      </c>
      <c r="H16858" s="207" t="s">
        <v>2682</v>
      </c>
      <c r="I16858" s="207" t="s">
        <v>237</v>
      </c>
      <c r="J16858" s="208">
        <v>-27745.11</v>
      </c>
      <c r="K16858" s="79" t="str">
        <f>IFERROR(IFERROR(VLOOKUP(I16858,'DE-PARA'!B:D,3,0),VLOOKUP(I16858,'DE-PARA'!C:D,2,0)),"NÃO ENCONTRADO")</f>
        <v>Materiais</v>
      </c>
      <c r="L16858" s="56" t="str">
        <f>VLOOKUP(K16858,'Base -Receita-Despesa'!$B:$AS,1,FALSE)</f>
        <v>Materiais</v>
      </c>
    </row>
    <row r="16859" spans="1:12" x14ac:dyDescent="0.3">
      <c r="A16859" s="286" t="str">
        <f t="shared" si="526"/>
        <v>2020</v>
      </c>
      <c r="B16859" s="205" t="s">
        <v>679</v>
      </c>
      <c r="C16859" s="205" t="s">
        <v>680</v>
      </c>
      <c r="D16859" s="72" t="str">
        <f t="shared" si="527"/>
        <v>mar/2020</v>
      </c>
      <c r="E16859" s="206">
        <v>43914</v>
      </c>
      <c r="F16859" s="205">
        <v>4911</v>
      </c>
      <c r="G16859" s="205" t="s">
        <v>284</v>
      </c>
      <c r="H16859" s="207" t="s">
        <v>2697</v>
      </c>
      <c r="I16859" s="278" t="s">
        <v>250</v>
      </c>
      <c r="J16859" s="207">
        <v>-480</v>
      </c>
      <c r="K16859" s="79" t="str">
        <f>IFERROR(IFERROR(VLOOKUP(I16859,'DE-PARA'!B:D,3,0),VLOOKUP(I16859,'DE-PARA'!C:D,2,0)),"NÃO ENCONTRADO")</f>
        <v>Materiais</v>
      </c>
      <c r="L16859" s="56" t="str">
        <f>VLOOKUP(K16859,'Base -Receita-Despesa'!$B:$AS,1,FALSE)</f>
        <v>Materiais</v>
      </c>
    </row>
    <row r="16860" spans="1:12" x14ac:dyDescent="0.3">
      <c r="A16860" s="286" t="str">
        <f t="shared" si="526"/>
        <v>2020</v>
      </c>
      <c r="B16860" s="205" t="s">
        <v>679</v>
      </c>
      <c r="C16860" s="205" t="s">
        <v>680</v>
      </c>
      <c r="D16860" s="72" t="str">
        <f t="shared" si="527"/>
        <v>mar/2020</v>
      </c>
      <c r="E16860" s="206">
        <v>43914</v>
      </c>
      <c r="F16860" s="205">
        <v>5393</v>
      </c>
      <c r="G16860" s="205" t="s">
        <v>284</v>
      </c>
      <c r="H16860" s="207" t="s">
        <v>2697</v>
      </c>
      <c r="I16860" s="207" t="s">
        <v>238</v>
      </c>
      <c r="J16860" s="207">
        <v>-592.70000000000005</v>
      </c>
      <c r="K16860" s="79" t="str">
        <f>IFERROR(IFERROR(VLOOKUP(I16860,'DE-PARA'!B:D,3,0),VLOOKUP(I16860,'DE-PARA'!C:D,2,0)),"NÃO ENCONTRADO")</f>
        <v>Materiais</v>
      </c>
      <c r="L16860" s="56" t="str">
        <f>VLOOKUP(K16860,'Base -Receita-Despesa'!$B:$AS,1,FALSE)</f>
        <v>Materiais</v>
      </c>
    </row>
    <row r="16861" spans="1:12" x14ac:dyDescent="0.3">
      <c r="A16861" s="286" t="str">
        <f t="shared" si="526"/>
        <v>2020</v>
      </c>
      <c r="B16861" s="205" t="s">
        <v>679</v>
      </c>
      <c r="C16861" s="205" t="s">
        <v>680</v>
      </c>
      <c r="D16861" s="72" t="str">
        <f t="shared" si="527"/>
        <v>mar/2020</v>
      </c>
      <c r="E16861" s="206">
        <v>43914</v>
      </c>
      <c r="F16861" s="205">
        <v>9783</v>
      </c>
      <c r="G16861" s="205" t="s">
        <v>284</v>
      </c>
      <c r="H16861" s="207" t="s">
        <v>2758</v>
      </c>
      <c r="I16861" s="207" t="s">
        <v>245</v>
      </c>
      <c r="J16861" s="208">
        <v>-7548</v>
      </c>
      <c r="K16861" s="79" t="str">
        <f>IFERROR(IFERROR(VLOOKUP(I16861,'DE-PARA'!B:D,3,0),VLOOKUP(I16861,'DE-PARA'!C:D,2,0)),"NÃO ENCONTRADO")</f>
        <v>Materiais</v>
      </c>
      <c r="L16861" s="56" t="str">
        <f>VLOOKUP(K16861,'Base -Receita-Despesa'!$B:$AS,1,FALSE)</f>
        <v>Materiais</v>
      </c>
    </row>
    <row r="16862" spans="1:12" x14ac:dyDescent="0.3">
      <c r="A16862" s="286" t="str">
        <f t="shared" si="526"/>
        <v>2020</v>
      </c>
      <c r="B16862" s="205" t="s">
        <v>679</v>
      </c>
      <c r="C16862" s="205" t="s">
        <v>680</v>
      </c>
      <c r="D16862" s="72" t="str">
        <f t="shared" si="527"/>
        <v>mar/2020</v>
      </c>
      <c r="E16862" s="206">
        <v>43914</v>
      </c>
      <c r="F16862" s="205">
        <v>6961</v>
      </c>
      <c r="G16862" s="205" t="s">
        <v>284</v>
      </c>
      <c r="H16862" s="207" t="s">
        <v>2839</v>
      </c>
      <c r="I16862" s="207" t="s">
        <v>237</v>
      </c>
      <c r="J16862" s="208">
        <v>-3533.6</v>
      </c>
      <c r="K16862" s="79" t="str">
        <f>IFERROR(IFERROR(VLOOKUP(I16862,'DE-PARA'!B:D,3,0),VLOOKUP(I16862,'DE-PARA'!C:D,2,0)),"NÃO ENCONTRADO")</f>
        <v>Materiais</v>
      </c>
      <c r="L16862" s="56" t="str">
        <f>VLOOKUP(K16862,'Base -Receita-Despesa'!$B:$AS,1,FALSE)</f>
        <v>Materiais</v>
      </c>
    </row>
    <row r="16863" spans="1:12" x14ac:dyDescent="0.3">
      <c r="A16863" s="286" t="str">
        <f t="shared" si="526"/>
        <v>2020</v>
      </c>
      <c r="B16863" s="205" t="s">
        <v>679</v>
      </c>
      <c r="C16863" s="205" t="s">
        <v>680</v>
      </c>
      <c r="D16863" s="72" t="str">
        <f t="shared" si="527"/>
        <v>mar/2020</v>
      </c>
      <c r="E16863" s="206">
        <v>43914</v>
      </c>
      <c r="F16863" s="205">
        <v>230</v>
      </c>
      <c r="G16863" s="205" t="s">
        <v>284</v>
      </c>
      <c r="H16863" s="207" t="s">
        <v>2840</v>
      </c>
      <c r="I16863" s="234" t="s">
        <v>238</v>
      </c>
      <c r="J16863" s="208">
        <v>-15000</v>
      </c>
      <c r="K16863" s="79" t="str">
        <f>IFERROR(IFERROR(VLOOKUP(I16863,'DE-PARA'!B:D,3,0),VLOOKUP(I16863,'DE-PARA'!C:D,2,0)),"NÃO ENCONTRADO")</f>
        <v>Materiais</v>
      </c>
      <c r="L16863" s="56" t="str">
        <f>VLOOKUP(K16863,'Base -Receita-Despesa'!$B:$AS,1,FALSE)</f>
        <v>Materiais</v>
      </c>
    </row>
    <row r="16864" spans="1:12" x14ac:dyDescent="0.3">
      <c r="A16864" s="286" t="str">
        <f t="shared" si="526"/>
        <v>2020</v>
      </c>
      <c r="B16864" s="205" t="s">
        <v>679</v>
      </c>
      <c r="C16864" s="205" t="s">
        <v>680</v>
      </c>
      <c r="D16864" s="72" t="str">
        <f t="shared" si="527"/>
        <v>mar/2020</v>
      </c>
      <c r="E16864" s="206">
        <v>43914</v>
      </c>
      <c r="F16864" s="205">
        <v>14353</v>
      </c>
      <c r="G16864" s="205" t="s">
        <v>284</v>
      </c>
      <c r="H16864" s="207" t="s">
        <v>1054</v>
      </c>
      <c r="I16864" s="207" t="s">
        <v>195</v>
      </c>
      <c r="J16864" s="207">
        <v>-189.67</v>
      </c>
      <c r="K16864" s="79" t="str">
        <f>IFERROR(IFERROR(VLOOKUP(I16864,'DE-PARA'!B:D,3,0),VLOOKUP(I16864,'DE-PARA'!C:D,2,0)),"NÃO ENCONTRADO")</f>
        <v>Pessoal</v>
      </c>
      <c r="L16864" s="56" t="str">
        <f>VLOOKUP(K16864,'Base -Receita-Despesa'!$B:$AS,1,FALSE)</f>
        <v>Pessoal</v>
      </c>
    </row>
    <row r="16865" spans="1:12" x14ac:dyDescent="0.3">
      <c r="A16865" s="286" t="str">
        <f t="shared" si="526"/>
        <v>2020</v>
      </c>
      <c r="B16865" s="205" t="s">
        <v>679</v>
      </c>
      <c r="C16865" s="205" t="s">
        <v>680</v>
      </c>
      <c r="D16865" s="72" t="str">
        <f t="shared" si="527"/>
        <v>mar/2020</v>
      </c>
      <c r="E16865" s="206">
        <v>43914</v>
      </c>
      <c r="F16865" s="205">
        <v>32351</v>
      </c>
      <c r="G16865" s="205" t="s">
        <v>284</v>
      </c>
      <c r="H16865" s="207" t="s">
        <v>1047</v>
      </c>
      <c r="I16865" s="207" t="s">
        <v>258</v>
      </c>
      <c r="J16865" s="208">
        <v>-50560.77</v>
      </c>
      <c r="K16865" s="79" t="str">
        <f>IFERROR(IFERROR(VLOOKUP(I16865,'DE-PARA'!B:D,3,0),VLOOKUP(I16865,'DE-PARA'!C:D,2,0)),"NÃO ENCONTRADO")</f>
        <v>Serviços</v>
      </c>
      <c r="L16865" s="56" t="str">
        <f>VLOOKUP(K16865,'Base -Receita-Despesa'!$B:$AS,1,FALSE)</f>
        <v>Serviços</v>
      </c>
    </row>
    <row r="16866" spans="1:12" x14ac:dyDescent="0.3">
      <c r="A16866" s="286" t="str">
        <f t="shared" si="526"/>
        <v>2020</v>
      </c>
      <c r="B16866" s="205" t="s">
        <v>679</v>
      </c>
      <c r="C16866" s="205" t="s">
        <v>680</v>
      </c>
      <c r="D16866" s="72" t="str">
        <f t="shared" si="527"/>
        <v>mar/2020</v>
      </c>
      <c r="E16866" s="206">
        <v>43914</v>
      </c>
      <c r="F16866" s="205" t="s">
        <v>209</v>
      </c>
      <c r="G16866" s="205" t="s">
        <v>284</v>
      </c>
      <c r="H16866" s="207" t="s">
        <v>295</v>
      </c>
      <c r="I16866" s="207" t="s">
        <v>130</v>
      </c>
      <c r="J16866" s="207">
        <v>-9.5</v>
      </c>
      <c r="K16866" s="79" t="str">
        <f>IFERROR(IFERROR(VLOOKUP(I16866,'DE-PARA'!B:D,3,0),VLOOKUP(I16866,'DE-PARA'!C:D,2,0)),"NÃO ENCONTRADO")</f>
        <v>Outras Saídas</v>
      </c>
      <c r="L16866" s="56" t="str">
        <f>VLOOKUP(K16866,'Base -Receita-Despesa'!$B:$AS,1,FALSE)</f>
        <v>Outras Saídas</v>
      </c>
    </row>
    <row r="16867" spans="1:12" x14ac:dyDescent="0.3">
      <c r="A16867" s="286" t="str">
        <f t="shared" si="526"/>
        <v>2020</v>
      </c>
      <c r="B16867" s="205" t="s">
        <v>679</v>
      </c>
      <c r="C16867" s="205" t="s">
        <v>680</v>
      </c>
      <c r="D16867" s="72" t="str">
        <f t="shared" si="527"/>
        <v>mar/2020</v>
      </c>
      <c r="E16867" s="206">
        <v>43914</v>
      </c>
      <c r="F16867" s="205" t="s">
        <v>209</v>
      </c>
      <c r="G16867" s="205" t="s">
        <v>284</v>
      </c>
      <c r="H16867" s="207" t="s">
        <v>295</v>
      </c>
      <c r="I16867" s="207" t="s">
        <v>130</v>
      </c>
      <c r="J16867" s="207">
        <v>-9.5</v>
      </c>
      <c r="K16867" s="79" t="str">
        <f>IFERROR(IFERROR(VLOOKUP(I16867,'DE-PARA'!B:D,3,0),VLOOKUP(I16867,'DE-PARA'!C:D,2,0)),"NÃO ENCONTRADO")</f>
        <v>Outras Saídas</v>
      </c>
      <c r="L16867" s="56" t="str">
        <f>VLOOKUP(K16867,'Base -Receita-Despesa'!$B:$AS,1,FALSE)</f>
        <v>Outras Saídas</v>
      </c>
    </row>
    <row r="16868" spans="1:12" x14ac:dyDescent="0.3">
      <c r="A16868" s="286" t="str">
        <f t="shared" si="526"/>
        <v>2020</v>
      </c>
      <c r="B16868" s="205" t="s">
        <v>679</v>
      </c>
      <c r="C16868" s="205" t="s">
        <v>680</v>
      </c>
      <c r="D16868" s="72" t="str">
        <f t="shared" si="527"/>
        <v>mar/2020</v>
      </c>
      <c r="E16868" s="206">
        <v>43914</v>
      </c>
      <c r="F16868" s="205" t="s">
        <v>209</v>
      </c>
      <c r="G16868" s="205" t="s">
        <v>284</v>
      </c>
      <c r="H16868" s="207" t="s">
        <v>295</v>
      </c>
      <c r="I16868" s="207" t="s">
        <v>130</v>
      </c>
      <c r="J16868" s="207">
        <v>-9.5</v>
      </c>
      <c r="K16868" s="79" t="str">
        <f>IFERROR(IFERROR(VLOOKUP(I16868,'DE-PARA'!B:D,3,0),VLOOKUP(I16868,'DE-PARA'!C:D,2,0)),"NÃO ENCONTRADO")</f>
        <v>Outras Saídas</v>
      </c>
      <c r="L16868" s="56" t="str">
        <f>VLOOKUP(K16868,'Base -Receita-Despesa'!$B:$AS,1,FALSE)</f>
        <v>Outras Saídas</v>
      </c>
    </row>
    <row r="16869" spans="1:12" x14ac:dyDescent="0.3">
      <c r="A16869" s="286" t="str">
        <f t="shared" si="526"/>
        <v>2020</v>
      </c>
      <c r="B16869" s="205" t="s">
        <v>679</v>
      </c>
      <c r="C16869" s="205" t="s">
        <v>680</v>
      </c>
      <c r="D16869" s="72" t="str">
        <f t="shared" si="527"/>
        <v>mar/2020</v>
      </c>
      <c r="E16869" s="206">
        <v>43914</v>
      </c>
      <c r="F16869" s="205" t="s">
        <v>209</v>
      </c>
      <c r="G16869" s="205" t="s">
        <v>284</v>
      </c>
      <c r="H16869" s="207" t="s">
        <v>295</v>
      </c>
      <c r="I16869" s="207" t="s">
        <v>130</v>
      </c>
      <c r="J16869" s="207">
        <v>-9.5</v>
      </c>
      <c r="K16869" s="79" t="str">
        <f>IFERROR(IFERROR(VLOOKUP(I16869,'DE-PARA'!B:D,3,0),VLOOKUP(I16869,'DE-PARA'!C:D,2,0)),"NÃO ENCONTRADO")</f>
        <v>Outras Saídas</v>
      </c>
      <c r="L16869" s="56" t="str">
        <f>VLOOKUP(K16869,'Base -Receita-Despesa'!$B:$AS,1,FALSE)</f>
        <v>Outras Saídas</v>
      </c>
    </row>
    <row r="16870" spans="1:12" x14ac:dyDescent="0.3">
      <c r="A16870" s="286" t="str">
        <f t="shared" si="526"/>
        <v>2020</v>
      </c>
      <c r="B16870" s="205" t="s">
        <v>679</v>
      </c>
      <c r="C16870" s="205" t="s">
        <v>680</v>
      </c>
      <c r="D16870" s="72" t="str">
        <f t="shared" si="527"/>
        <v>mar/2020</v>
      </c>
      <c r="E16870" s="206">
        <v>43914</v>
      </c>
      <c r="F16870" s="205" t="s">
        <v>209</v>
      </c>
      <c r="G16870" s="205" t="s">
        <v>284</v>
      </c>
      <c r="H16870" s="207" t="s">
        <v>295</v>
      </c>
      <c r="I16870" s="207" t="s">
        <v>130</v>
      </c>
      <c r="J16870" s="207">
        <v>-9.5</v>
      </c>
      <c r="K16870" s="79" t="str">
        <f>IFERROR(IFERROR(VLOOKUP(I16870,'DE-PARA'!B:D,3,0),VLOOKUP(I16870,'DE-PARA'!C:D,2,0)),"NÃO ENCONTRADO")</f>
        <v>Outras Saídas</v>
      </c>
      <c r="L16870" s="56" t="str">
        <f>VLOOKUP(K16870,'Base -Receita-Despesa'!$B:$AS,1,FALSE)</f>
        <v>Outras Saídas</v>
      </c>
    </row>
    <row r="16871" spans="1:12" x14ac:dyDescent="0.3">
      <c r="A16871" s="286" t="str">
        <f t="shared" si="526"/>
        <v>2020</v>
      </c>
      <c r="B16871" s="205" t="s">
        <v>681</v>
      </c>
      <c r="C16871" s="205" t="s">
        <v>680</v>
      </c>
      <c r="D16871" s="72" t="str">
        <f t="shared" si="527"/>
        <v>mar/2020</v>
      </c>
      <c r="E16871" s="206">
        <v>43915</v>
      </c>
      <c r="F16871" s="205" t="s">
        <v>200</v>
      </c>
      <c r="G16871" s="205" t="s">
        <v>284</v>
      </c>
      <c r="H16871" s="207" t="s">
        <v>1875</v>
      </c>
      <c r="I16871" s="207" t="s">
        <v>123</v>
      </c>
      <c r="J16871" s="208">
        <v>-500000</v>
      </c>
      <c r="K16871" s="79" t="str">
        <f>IFERROR(IFERROR(VLOOKUP(I16871,'DE-PARA'!B:D,3,0),VLOOKUP(I16871,'DE-PARA'!C:D,2,0)),"NÃO ENCONTRADO")</f>
        <v>TEV – Transferências Entre Contas (Entradas)</v>
      </c>
      <c r="L16871" s="56" t="str">
        <f>VLOOKUP(K16871,'Base -Receita-Despesa'!$B:$AS,1,FALSE)</f>
        <v>TEV – Transferências Entre Contas (Entradas)</v>
      </c>
    </row>
    <row r="16872" spans="1:12" x14ac:dyDescent="0.3">
      <c r="A16872" s="286" t="str">
        <f t="shared" si="526"/>
        <v>2020</v>
      </c>
      <c r="B16872" s="205" t="s">
        <v>681</v>
      </c>
      <c r="C16872" s="205" t="s">
        <v>680</v>
      </c>
      <c r="D16872" s="72" t="str">
        <f t="shared" si="527"/>
        <v>mar/2020</v>
      </c>
      <c r="E16872" s="206">
        <v>43915</v>
      </c>
      <c r="F16872" s="205" t="s">
        <v>202</v>
      </c>
      <c r="G16872" s="205" t="s">
        <v>284</v>
      </c>
      <c r="H16872" s="207" t="s">
        <v>203</v>
      </c>
      <c r="I16872" s="207" t="s">
        <v>289</v>
      </c>
      <c r="J16872" s="208">
        <v>500000</v>
      </c>
      <c r="K16872" s="79" t="str">
        <f>IFERROR(IFERROR(VLOOKUP(I16872,'DE-PARA'!B:D,3,0),VLOOKUP(I16872,'DE-PARA'!C:D,2,0)),"NÃO ENCONTRADO")</f>
        <v>Entrada Conta Aplicação (+)</v>
      </c>
      <c r="L16872" s="56" t="str">
        <f>VLOOKUP(K16872,'Base -Receita-Despesa'!$B:$AS,1,FALSE)</f>
        <v>ENTRADA CONTA APLICAÇÃO (+)</v>
      </c>
    </row>
    <row r="16873" spans="1:12" x14ac:dyDescent="0.3">
      <c r="A16873" s="286" t="str">
        <f t="shared" si="526"/>
        <v>2020</v>
      </c>
      <c r="B16873" s="205" t="s">
        <v>679</v>
      </c>
      <c r="C16873" s="205" t="s">
        <v>680</v>
      </c>
      <c r="D16873" s="72" t="str">
        <f t="shared" si="527"/>
        <v>mar/2020</v>
      </c>
      <c r="E16873" s="206">
        <v>43915</v>
      </c>
      <c r="F16873" s="205">
        <v>51</v>
      </c>
      <c r="G16873" s="205" t="s">
        <v>284</v>
      </c>
      <c r="H16873" s="207" t="s">
        <v>2841</v>
      </c>
      <c r="I16873" s="207" t="s">
        <v>242</v>
      </c>
      <c r="J16873" s="207">
        <v>144</v>
      </c>
      <c r="K16873" s="79" t="str">
        <f>IFERROR(IFERROR(VLOOKUP(I16873,'DE-PARA'!B:D,3,0),VLOOKUP(I16873,'DE-PARA'!C:D,2,0)),"NÃO ENCONTRADO")</f>
        <v>Materiais</v>
      </c>
      <c r="L16873" s="56" t="str">
        <f>VLOOKUP(K16873,'Base -Receita-Despesa'!$B:$AS,1,FALSE)</f>
        <v>Materiais</v>
      </c>
    </row>
    <row r="16874" spans="1:12" x14ac:dyDescent="0.3">
      <c r="A16874" s="286" t="str">
        <f t="shared" si="526"/>
        <v>2020</v>
      </c>
      <c r="B16874" s="205" t="s">
        <v>679</v>
      </c>
      <c r="C16874" s="205" t="s">
        <v>680</v>
      </c>
      <c r="D16874" s="72" t="str">
        <f t="shared" si="527"/>
        <v>mar/2020</v>
      </c>
      <c r="E16874" s="206">
        <v>43915</v>
      </c>
      <c r="F16874" s="205" t="s">
        <v>200</v>
      </c>
      <c r="G16874" s="205" t="s">
        <v>284</v>
      </c>
      <c r="H16874" s="207" t="s">
        <v>1875</v>
      </c>
      <c r="I16874" s="207" t="s">
        <v>123</v>
      </c>
      <c r="J16874" s="208">
        <v>500000</v>
      </c>
      <c r="K16874" s="79" t="str">
        <f>IFERROR(IFERROR(VLOOKUP(I16874,'DE-PARA'!B:D,3,0),VLOOKUP(I16874,'DE-PARA'!C:D,2,0)),"NÃO ENCONTRADO")</f>
        <v>TEV – Transferências Entre Contas (Entradas)</v>
      </c>
      <c r="L16874" s="56" t="str">
        <f>VLOOKUP(K16874,'Base -Receita-Despesa'!$B:$AS,1,FALSE)</f>
        <v>TEV – Transferências Entre Contas (Entradas)</v>
      </c>
    </row>
    <row r="16875" spans="1:12" x14ac:dyDescent="0.3">
      <c r="A16875" s="286" t="str">
        <f t="shared" si="526"/>
        <v>2020</v>
      </c>
      <c r="B16875" s="205" t="s">
        <v>679</v>
      </c>
      <c r="C16875" s="205" t="s">
        <v>680</v>
      </c>
      <c r="D16875" s="72" t="str">
        <f t="shared" si="527"/>
        <v>mar/2020</v>
      </c>
      <c r="E16875" s="206">
        <v>43915</v>
      </c>
      <c r="F16875" s="205">
        <v>1.26025420085044E+16</v>
      </c>
      <c r="G16875" s="205" t="s">
        <v>284</v>
      </c>
      <c r="H16875" s="207" t="s">
        <v>394</v>
      </c>
      <c r="I16875" s="207" t="s">
        <v>188</v>
      </c>
      <c r="J16875" s="207">
        <v>-201.25</v>
      </c>
      <c r="K16875" s="79" t="str">
        <f>IFERROR(IFERROR(VLOOKUP(I16875,'DE-PARA'!B:D,3,0),VLOOKUP(I16875,'DE-PARA'!C:D,2,0)),"NÃO ENCONTRADO")</f>
        <v>Tributos, Taxas e Contribuições</v>
      </c>
      <c r="L16875" s="56" t="str">
        <f>VLOOKUP(K16875,'Base -Receita-Despesa'!$B:$AS,1,FALSE)</f>
        <v>Tributos, Taxas e Contribuições</v>
      </c>
    </row>
    <row r="16876" spans="1:12" x14ac:dyDescent="0.3">
      <c r="A16876" s="286" t="str">
        <f t="shared" si="526"/>
        <v>2020</v>
      </c>
      <c r="B16876" s="205" t="s">
        <v>679</v>
      </c>
      <c r="C16876" s="205" t="s">
        <v>680</v>
      </c>
      <c r="D16876" s="72" t="str">
        <f t="shared" si="527"/>
        <v>mar/2020</v>
      </c>
      <c r="E16876" s="206">
        <v>43915</v>
      </c>
      <c r="F16876" s="205" t="s">
        <v>176</v>
      </c>
      <c r="G16876" s="205" t="s">
        <v>284</v>
      </c>
      <c r="H16876" s="207" t="s">
        <v>2842</v>
      </c>
      <c r="I16876" s="207" t="s">
        <v>153</v>
      </c>
      <c r="J16876" s="208">
        <v>-6688.87</v>
      </c>
      <c r="K16876" s="79" t="str">
        <f>IFERROR(IFERROR(VLOOKUP(I16876,'DE-PARA'!B:D,3,0),VLOOKUP(I16876,'DE-PARA'!C:D,2,0)),"NÃO ENCONTRADO")</f>
        <v>Encargos sobre Folha de Pagamento</v>
      </c>
      <c r="L16876" s="56" t="str">
        <f>VLOOKUP(K16876,'Base -Receita-Despesa'!$B:$AS,1,FALSE)</f>
        <v>Encargos sobre Folha de Pagamento</v>
      </c>
    </row>
    <row r="16877" spans="1:12" x14ac:dyDescent="0.3">
      <c r="A16877" s="286" t="str">
        <f t="shared" si="526"/>
        <v>2020</v>
      </c>
      <c r="B16877" s="205" t="s">
        <v>679</v>
      </c>
      <c r="C16877" s="205" t="s">
        <v>680</v>
      </c>
      <c r="D16877" s="72" t="str">
        <f t="shared" si="527"/>
        <v>mar/2020</v>
      </c>
      <c r="E16877" s="206">
        <v>43915</v>
      </c>
      <c r="F16877" s="205">
        <v>7610</v>
      </c>
      <c r="G16877" s="205" t="s">
        <v>284</v>
      </c>
      <c r="H16877" s="207" t="s">
        <v>2354</v>
      </c>
      <c r="I16877" s="207" t="s">
        <v>135</v>
      </c>
      <c r="J16877" s="208">
        <v>-3180</v>
      </c>
      <c r="K16877" s="79" t="str">
        <f>IFERROR(IFERROR(VLOOKUP(I16877,'DE-PARA'!B:D,3,0),VLOOKUP(I16877,'DE-PARA'!C:D,2,0)),"NÃO ENCONTRADO")</f>
        <v>Concessionárias (água, luz e telefone)</v>
      </c>
      <c r="L16877" s="56" t="str">
        <f>VLOOKUP(K16877,'Base -Receita-Despesa'!$B:$AS,1,FALSE)</f>
        <v>Concessionárias (água, luz e telefone)</v>
      </c>
    </row>
    <row r="16878" spans="1:12" x14ac:dyDescent="0.3">
      <c r="A16878" s="286" t="str">
        <f t="shared" si="526"/>
        <v>2020</v>
      </c>
      <c r="B16878" s="205" t="s">
        <v>679</v>
      </c>
      <c r="C16878" s="205" t="s">
        <v>680</v>
      </c>
      <c r="D16878" s="72" t="str">
        <f t="shared" si="527"/>
        <v>mar/2020</v>
      </c>
      <c r="E16878" s="206">
        <v>43915</v>
      </c>
      <c r="F16878" s="205">
        <v>113628</v>
      </c>
      <c r="G16878" s="205" t="s">
        <v>284</v>
      </c>
      <c r="H16878" s="207" t="s">
        <v>1702</v>
      </c>
      <c r="I16878" s="207" t="s">
        <v>150</v>
      </c>
      <c r="J16878" s="208">
        <v>-6819.77</v>
      </c>
      <c r="K16878" s="79" t="str">
        <f>IFERROR(IFERROR(VLOOKUP(I16878,'DE-PARA'!B:D,3,0),VLOOKUP(I16878,'DE-PARA'!C:D,2,0)),"NÃO ENCONTRADO")</f>
        <v>Serviços</v>
      </c>
      <c r="L16878" s="56" t="str">
        <f>VLOOKUP(K16878,'Base -Receita-Despesa'!$B:$AS,1,FALSE)</f>
        <v>Serviços</v>
      </c>
    </row>
    <row r="16879" spans="1:12" x14ac:dyDescent="0.3">
      <c r="A16879" s="286" t="str">
        <f t="shared" si="526"/>
        <v>2020</v>
      </c>
      <c r="B16879" s="205" t="s">
        <v>679</v>
      </c>
      <c r="C16879" s="205" t="s">
        <v>680</v>
      </c>
      <c r="D16879" s="72" t="str">
        <f t="shared" si="527"/>
        <v>mar/2020</v>
      </c>
      <c r="E16879" s="206">
        <v>43915</v>
      </c>
      <c r="F16879" s="205">
        <v>51</v>
      </c>
      <c r="G16879" s="205" t="s">
        <v>284</v>
      </c>
      <c r="H16879" s="207" t="s">
        <v>2841</v>
      </c>
      <c r="I16879" s="207" t="s">
        <v>242</v>
      </c>
      <c r="J16879" s="207">
        <v>-144</v>
      </c>
      <c r="K16879" s="79" t="str">
        <f>IFERROR(IFERROR(VLOOKUP(I16879,'DE-PARA'!B:D,3,0),VLOOKUP(I16879,'DE-PARA'!C:D,2,0)),"NÃO ENCONTRADO")</f>
        <v>Materiais</v>
      </c>
      <c r="L16879" s="56" t="str">
        <f>VLOOKUP(K16879,'Base -Receita-Despesa'!$B:$AS,1,FALSE)</f>
        <v>Materiais</v>
      </c>
    </row>
    <row r="16880" spans="1:12" x14ac:dyDescent="0.3">
      <c r="A16880" s="286" t="str">
        <f t="shared" si="526"/>
        <v>2020</v>
      </c>
      <c r="B16880" s="205" t="s">
        <v>679</v>
      </c>
      <c r="C16880" s="205" t="s">
        <v>680</v>
      </c>
      <c r="D16880" s="72" t="str">
        <f t="shared" si="527"/>
        <v>mar/2020</v>
      </c>
      <c r="E16880" s="206">
        <v>43915</v>
      </c>
      <c r="F16880" s="205">
        <v>214</v>
      </c>
      <c r="G16880" s="205" t="s">
        <v>284</v>
      </c>
      <c r="H16880" s="207" t="s">
        <v>1342</v>
      </c>
      <c r="I16880" s="207" t="s">
        <v>232</v>
      </c>
      <c r="J16880" s="208">
        <v>-402731.91</v>
      </c>
      <c r="K16880" s="79" t="str">
        <f>IFERROR(IFERROR(VLOOKUP(I16880,'DE-PARA'!B:D,3,0),VLOOKUP(I16880,'DE-PARA'!C:D,2,0)),"NÃO ENCONTRADO")</f>
        <v>Pessoal</v>
      </c>
      <c r="L16880" s="56" t="str">
        <f>VLOOKUP(K16880,'Base -Receita-Despesa'!$B:$AS,1,FALSE)</f>
        <v>Pessoal</v>
      </c>
    </row>
    <row r="16881" spans="1:12" x14ac:dyDescent="0.3">
      <c r="A16881" s="286" t="str">
        <f t="shared" si="526"/>
        <v>2020</v>
      </c>
      <c r="B16881" s="205" t="s">
        <v>679</v>
      </c>
      <c r="C16881" s="205" t="s">
        <v>680</v>
      </c>
      <c r="D16881" s="72" t="str">
        <f t="shared" si="527"/>
        <v>mar/2020</v>
      </c>
      <c r="E16881" s="206">
        <v>43915</v>
      </c>
      <c r="F16881" s="205">
        <v>104</v>
      </c>
      <c r="G16881" s="205" t="s">
        <v>284</v>
      </c>
      <c r="H16881" s="207" t="s">
        <v>2674</v>
      </c>
      <c r="I16881" s="207" t="s">
        <v>232</v>
      </c>
      <c r="J16881" s="208">
        <v>-132323</v>
      </c>
      <c r="K16881" s="79" t="str">
        <f>IFERROR(IFERROR(VLOOKUP(I16881,'DE-PARA'!B:D,3,0),VLOOKUP(I16881,'DE-PARA'!C:D,2,0)),"NÃO ENCONTRADO")</f>
        <v>Pessoal</v>
      </c>
      <c r="L16881" s="56" t="str">
        <f>VLOOKUP(K16881,'Base -Receita-Despesa'!$B:$AS,1,FALSE)</f>
        <v>Pessoal</v>
      </c>
    </row>
    <row r="16882" spans="1:12" x14ac:dyDescent="0.3">
      <c r="A16882" s="286" t="str">
        <f t="shared" si="526"/>
        <v>2020</v>
      </c>
      <c r="B16882" s="205" t="s">
        <v>679</v>
      </c>
      <c r="C16882" s="205" t="s">
        <v>680</v>
      </c>
      <c r="D16882" s="72" t="str">
        <f t="shared" si="527"/>
        <v>mar/2020</v>
      </c>
      <c r="E16882" s="206">
        <v>43915</v>
      </c>
      <c r="F16882" s="205">
        <v>103</v>
      </c>
      <c r="G16882" s="205" t="s">
        <v>284</v>
      </c>
      <c r="H16882" s="207" t="s">
        <v>2674</v>
      </c>
      <c r="I16882" s="207" t="s">
        <v>232</v>
      </c>
      <c r="J16882" s="208">
        <v>-7867.55</v>
      </c>
      <c r="K16882" s="79" t="str">
        <f>IFERROR(IFERROR(VLOOKUP(I16882,'DE-PARA'!B:D,3,0),VLOOKUP(I16882,'DE-PARA'!C:D,2,0)),"NÃO ENCONTRADO")</f>
        <v>Pessoal</v>
      </c>
      <c r="L16882" s="56" t="str">
        <f>VLOOKUP(K16882,'Base -Receita-Despesa'!$B:$AS,1,FALSE)</f>
        <v>Pessoal</v>
      </c>
    </row>
    <row r="16883" spans="1:12" x14ac:dyDescent="0.3">
      <c r="A16883" s="286" t="str">
        <f t="shared" si="526"/>
        <v>2020</v>
      </c>
      <c r="B16883" s="205" t="s">
        <v>679</v>
      </c>
      <c r="C16883" s="205" t="s">
        <v>680</v>
      </c>
      <c r="D16883" s="72" t="str">
        <f t="shared" si="527"/>
        <v>mar/2020</v>
      </c>
      <c r="E16883" s="206">
        <v>43915</v>
      </c>
      <c r="F16883" s="205">
        <v>105</v>
      </c>
      <c r="G16883" s="205" t="s">
        <v>284</v>
      </c>
      <c r="H16883" s="207" t="s">
        <v>2674</v>
      </c>
      <c r="I16883" s="207" t="s">
        <v>232</v>
      </c>
      <c r="J16883" s="208">
        <v>-16259.55</v>
      </c>
      <c r="K16883" s="79" t="str">
        <f>IFERROR(IFERROR(VLOOKUP(I16883,'DE-PARA'!B:D,3,0),VLOOKUP(I16883,'DE-PARA'!C:D,2,0)),"NÃO ENCONTRADO")</f>
        <v>Pessoal</v>
      </c>
      <c r="L16883" s="56" t="str">
        <f>VLOOKUP(K16883,'Base -Receita-Despesa'!$B:$AS,1,FALSE)</f>
        <v>Pessoal</v>
      </c>
    </row>
    <row r="16884" spans="1:12" x14ac:dyDescent="0.3">
      <c r="A16884" s="286" t="str">
        <f t="shared" si="526"/>
        <v>2020</v>
      </c>
      <c r="B16884" s="205" t="s">
        <v>679</v>
      </c>
      <c r="C16884" s="205" t="s">
        <v>680</v>
      </c>
      <c r="D16884" s="72" t="str">
        <f t="shared" si="527"/>
        <v>mar/2020</v>
      </c>
      <c r="E16884" s="206">
        <v>43915</v>
      </c>
      <c r="F16884" s="205">
        <v>60</v>
      </c>
      <c r="G16884" s="205" t="s">
        <v>284</v>
      </c>
      <c r="H16884" s="207" t="s">
        <v>2843</v>
      </c>
      <c r="I16884" s="207" t="s">
        <v>232</v>
      </c>
      <c r="J16884" s="208">
        <v>-117489.45</v>
      </c>
      <c r="K16884" s="79" t="str">
        <f>IFERROR(IFERROR(VLOOKUP(I16884,'DE-PARA'!B:D,3,0),VLOOKUP(I16884,'DE-PARA'!C:D,2,0)),"NÃO ENCONTRADO")</f>
        <v>Pessoal</v>
      </c>
      <c r="L16884" s="56" t="str">
        <f>VLOOKUP(K16884,'Base -Receita-Despesa'!$B:$AS,1,FALSE)</f>
        <v>Pessoal</v>
      </c>
    </row>
    <row r="16885" spans="1:12" x14ac:dyDescent="0.3">
      <c r="A16885" s="286" t="str">
        <f t="shared" si="526"/>
        <v>2020</v>
      </c>
      <c r="B16885" s="205" t="s">
        <v>679</v>
      </c>
      <c r="C16885" s="205" t="s">
        <v>680</v>
      </c>
      <c r="D16885" s="72" t="str">
        <f t="shared" si="527"/>
        <v>mar/2020</v>
      </c>
      <c r="E16885" s="206">
        <v>43915</v>
      </c>
      <c r="F16885" s="205" t="s">
        <v>209</v>
      </c>
      <c r="G16885" s="205" t="s">
        <v>284</v>
      </c>
      <c r="H16885" s="207" t="s">
        <v>295</v>
      </c>
      <c r="I16885" s="207" t="s">
        <v>130</v>
      </c>
      <c r="J16885" s="207">
        <v>-9.5</v>
      </c>
      <c r="K16885" s="79" t="str">
        <f>IFERROR(IFERROR(VLOOKUP(I16885,'DE-PARA'!B:D,3,0),VLOOKUP(I16885,'DE-PARA'!C:D,2,0)),"NÃO ENCONTRADO")</f>
        <v>Outras Saídas</v>
      </c>
      <c r="L16885" s="56" t="str">
        <f>VLOOKUP(K16885,'Base -Receita-Despesa'!$B:$AS,1,FALSE)</f>
        <v>Outras Saídas</v>
      </c>
    </row>
    <row r="16886" spans="1:12" x14ac:dyDescent="0.3">
      <c r="A16886" s="286" t="str">
        <f t="shared" si="526"/>
        <v>2020</v>
      </c>
      <c r="B16886" s="205" t="s">
        <v>679</v>
      </c>
      <c r="C16886" s="205" t="s">
        <v>680</v>
      </c>
      <c r="D16886" s="72" t="str">
        <f t="shared" si="527"/>
        <v>mar/2020</v>
      </c>
      <c r="E16886" s="206">
        <v>43915</v>
      </c>
      <c r="F16886" s="205" t="s">
        <v>209</v>
      </c>
      <c r="G16886" s="205" t="s">
        <v>284</v>
      </c>
      <c r="H16886" s="207" t="s">
        <v>295</v>
      </c>
      <c r="I16886" s="207" t="s">
        <v>130</v>
      </c>
      <c r="J16886" s="207">
        <v>-9.5</v>
      </c>
      <c r="K16886" s="79" t="str">
        <f>IFERROR(IFERROR(VLOOKUP(I16886,'DE-PARA'!B:D,3,0),VLOOKUP(I16886,'DE-PARA'!C:D,2,0)),"NÃO ENCONTRADO")</f>
        <v>Outras Saídas</v>
      </c>
      <c r="L16886" s="56" t="str">
        <f>VLOOKUP(K16886,'Base -Receita-Despesa'!$B:$AS,1,FALSE)</f>
        <v>Outras Saídas</v>
      </c>
    </row>
    <row r="16887" spans="1:12" x14ac:dyDescent="0.3">
      <c r="A16887" s="286" t="str">
        <f t="shared" ref="A16887:A16950" si="528">IF(K16887="NÃO ENCONTRADO",0,RIGHT(D16887,4))</f>
        <v>2020</v>
      </c>
      <c r="B16887" s="205" t="s">
        <v>679</v>
      </c>
      <c r="C16887" s="205" t="s">
        <v>680</v>
      </c>
      <c r="D16887" s="72" t="str">
        <f t="shared" si="527"/>
        <v>mar/2020</v>
      </c>
      <c r="E16887" s="206">
        <v>43915</v>
      </c>
      <c r="F16887" s="205" t="s">
        <v>209</v>
      </c>
      <c r="G16887" s="205" t="s">
        <v>284</v>
      </c>
      <c r="H16887" s="207" t="s">
        <v>295</v>
      </c>
      <c r="I16887" s="207" t="s">
        <v>130</v>
      </c>
      <c r="J16887" s="207">
        <v>-9.5</v>
      </c>
      <c r="K16887" s="79" t="str">
        <f>IFERROR(IFERROR(VLOOKUP(I16887,'DE-PARA'!B:D,3,0),VLOOKUP(I16887,'DE-PARA'!C:D,2,0)),"NÃO ENCONTRADO")</f>
        <v>Outras Saídas</v>
      </c>
      <c r="L16887" s="56" t="str">
        <f>VLOOKUP(K16887,'Base -Receita-Despesa'!$B:$AS,1,FALSE)</f>
        <v>Outras Saídas</v>
      </c>
    </row>
    <row r="16888" spans="1:12" x14ac:dyDescent="0.3">
      <c r="A16888" s="286" t="str">
        <f t="shared" si="528"/>
        <v>2020</v>
      </c>
      <c r="B16888" s="205" t="s">
        <v>681</v>
      </c>
      <c r="C16888" s="205" t="s">
        <v>680</v>
      </c>
      <c r="D16888" s="72" t="str">
        <f t="shared" si="527"/>
        <v>mar/2020</v>
      </c>
      <c r="E16888" s="206">
        <v>43916</v>
      </c>
      <c r="F16888" s="205" t="s">
        <v>200</v>
      </c>
      <c r="G16888" s="205" t="s">
        <v>284</v>
      </c>
      <c r="H16888" s="207" t="s">
        <v>1875</v>
      </c>
      <c r="I16888" s="207" t="s">
        <v>123</v>
      </c>
      <c r="J16888" s="208">
        <v>-500000</v>
      </c>
      <c r="K16888" s="79" t="str">
        <f>IFERROR(IFERROR(VLOOKUP(I16888,'DE-PARA'!B:D,3,0),VLOOKUP(I16888,'DE-PARA'!C:D,2,0)),"NÃO ENCONTRADO")</f>
        <v>TEV – Transferências Entre Contas (Entradas)</v>
      </c>
      <c r="L16888" s="56" t="str">
        <f>VLOOKUP(K16888,'Base -Receita-Despesa'!$B:$AS,1,FALSE)</f>
        <v>TEV – Transferências Entre Contas (Entradas)</v>
      </c>
    </row>
    <row r="16889" spans="1:12" x14ac:dyDescent="0.3">
      <c r="A16889" s="286" t="str">
        <f t="shared" si="528"/>
        <v>2020</v>
      </c>
      <c r="B16889" s="205" t="s">
        <v>681</v>
      </c>
      <c r="C16889" s="205" t="s">
        <v>680</v>
      </c>
      <c r="D16889" s="72" t="str">
        <f t="shared" si="527"/>
        <v>mar/2020</v>
      </c>
      <c r="E16889" s="206">
        <v>43916</v>
      </c>
      <c r="F16889" s="205" t="s">
        <v>202</v>
      </c>
      <c r="G16889" s="205" t="s">
        <v>284</v>
      </c>
      <c r="H16889" s="207" t="s">
        <v>203</v>
      </c>
      <c r="I16889" s="207" t="s">
        <v>289</v>
      </c>
      <c r="J16889" s="208">
        <v>500000</v>
      </c>
      <c r="K16889" s="79" t="str">
        <f>IFERROR(IFERROR(VLOOKUP(I16889,'DE-PARA'!B:D,3,0),VLOOKUP(I16889,'DE-PARA'!C:D,2,0)),"NÃO ENCONTRADO")</f>
        <v>Entrada Conta Aplicação (+)</v>
      </c>
      <c r="L16889" s="56" t="str">
        <f>VLOOKUP(K16889,'Base -Receita-Despesa'!$B:$AS,1,FALSE)</f>
        <v>ENTRADA CONTA APLICAÇÃO (+)</v>
      </c>
    </row>
    <row r="16890" spans="1:12" x14ac:dyDescent="0.3">
      <c r="A16890" s="286" t="str">
        <f t="shared" si="528"/>
        <v>2020</v>
      </c>
      <c r="B16890" s="205" t="s">
        <v>679</v>
      </c>
      <c r="C16890" s="205" t="s">
        <v>680</v>
      </c>
      <c r="D16890" s="72" t="str">
        <f t="shared" si="527"/>
        <v>mar/2020</v>
      </c>
      <c r="E16890" s="206">
        <v>43916</v>
      </c>
      <c r="F16890" s="205" t="s">
        <v>200</v>
      </c>
      <c r="G16890" s="205" t="s">
        <v>284</v>
      </c>
      <c r="H16890" s="207" t="s">
        <v>1875</v>
      </c>
      <c r="I16890" s="207" t="s">
        <v>123</v>
      </c>
      <c r="J16890" s="208">
        <v>500000</v>
      </c>
      <c r="K16890" s="79" t="str">
        <f>IFERROR(IFERROR(VLOOKUP(I16890,'DE-PARA'!B:D,3,0),VLOOKUP(I16890,'DE-PARA'!C:D,2,0)),"NÃO ENCONTRADO")</f>
        <v>TEV – Transferências Entre Contas (Entradas)</v>
      </c>
      <c r="L16890" s="56" t="str">
        <f>VLOOKUP(K16890,'Base -Receita-Despesa'!$B:$AS,1,FALSE)</f>
        <v>TEV – Transferências Entre Contas (Entradas)</v>
      </c>
    </row>
    <row r="16891" spans="1:12" x14ac:dyDescent="0.3">
      <c r="A16891" s="286" t="str">
        <f t="shared" si="528"/>
        <v>2020</v>
      </c>
      <c r="B16891" s="205" t="s">
        <v>679</v>
      </c>
      <c r="C16891" s="205" t="s">
        <v>680</v>
      </c>
      <c r="D16891" s="72" t="str">
        <f t="shared" si="527"/>
        <v>mar/2020</v>
      </c>
      <c r="E16891" s="206">
        <v>43916</v>
      </c>
      <c r="F16891" s="205">
        <v>2239</v>
      </c>
      <c r="G16891" s="205" t="s">
        <v>284</v>
      </c>
      <c r="H16891" s="207" t="s">
        <v>1899</v>
      </c>
      <c r="I16891" s="207" t="s">
        <v>249</v>
      </c>
      <c r="J16891" s="208">
        <v>-5311.2</v>
      </c>
      <c r="K16891" s="79" t="str">
        <f>IFERROR(IFERROR(VLOOKUP(I16891,'DE-PARA'!B:D,3,0),VLOOKUP(I16891,'DE-PARA'!C:D,2,0)),"NÃO ENCONTRADO")</f>
        <v>Materiais</v>
      </c>
      <c r="L16891" s="56" t="str">
        <f>VLOOKUP(K16891,'Base -Receita-Despesa'!$B:$AS,1,FALSE)</f>
        <v>Materiais</v>
      </c>
    </row>
    <row r="16892" spans="1:12" x14ac:dyDescent="0.3">
      <c r="A16892" s="286" t="str">
        <f t="shared" si="528"/>
        <v>2020</v>
      </c>
      <c r="B16892" s="205" t="s">
        <v>679</v>
      </c>
      <c r="C16892" s="205" t="s">
        <v>680</v>
      </c>
      <c r="D16892" s="72" t="str">
        <f t="shared" si="527"/>
        <v>mar/2020</v>
      </c>
      <c r="E16892" s="206">
        <v>43916</v>
      </c>
      <c r="F16892" s="205">
        <v>41219</v>
      </c>
      <c r="G16892" s="205" t="s">
        <v>284</v>
      </c>
      <c r="H16892" s="207" t="s">
        <v>285</v>
      </c>
      <c r="I16892" s="207" t="s">
        <v>241</v>
      </c>
      <c r="J16892" s="208">
        <v>-2919.85</v>
      </c>
      <c r="K16892" s="79" t="str">
        <f>IFERROR(IFERROR(VLOOKUP(I16892,'DE-PARA'!B:D,3,0),VLOOKUP(I16892,'DE-PARA'!C:D,2,0)),"NÃO ENCONTRADO")</f>
        <v>Materiais</v>
      </c>
      <c r="L16892" s="56" t="str">
        <f>VLOOKUP(K16892,'Base -Receita-Despesa'!$B:$AS,1,FALSE)</f>
        <v>Materiais</v>
      </c>
    </row>
    <row r="16893" spans="1:12" x14ac:dyDescent="0.3">
      <c r="A16893" s="286" t="str">
        <f t="shared" si="528"/>
        <v>2020</v>
      </c>
      <c r="B16893" s="205" t="s">
        <v>679</v>
      </c>
      <c r="C16893" s="205" t="s">
        <v>680</v>
      </c>
      <c r="D16893" s="72" t="str">
        <f t="shared" si="527"/>
        <v>mar/2020</v>
      </c>
      <c r="E16893" s="206">
        <v>43916</v>
      </c>
      <c r="F16893" s="205">
        <v>2035</v>
      </c>
      <c r="G16893" s="205" t="s">
        <v>286</v>
      </c>
      <c r="H16893" s="207" t="s">
        <v>1899</v>
      </c>
      <c r="I16893" s="207" t="s">
        <v>249</v>
      </c>
      <c r="J16893" s="208">
        <v>-4065</v>
      </c>
      <c r="K16893" s="79" t="str">
        <f>IFERROR(IFERROR(VLOOKUP(I16893,'DE-PARA'!B:D,3,0),VLOOKUP(I16893,'DE-PARA'!C:D,2,0)),"NÃO ENCONTRADO")</f>
        <v>Materiais</v>
      </c>
      <c r="L16893" s="56" t="str">
        <f>VLOOKUP(K16893,'Base -Receita-Despesa'!$B:$AS,1,FALSE)</f>
        <v>Materiais</v>
      </c>
    </row>
    <row r="16894" spans="1:12" x14ac:dyDescent="0.3">
      <c r="A16894" s="286" t="str">
        <f t="shared" si="528"/>
        <v>2020</v>
      </c>
      <c r="B16894" s="205" t="s">
        <v>679</v>
      </c>
      <c r="C16894" s="205" t="s">
        <v>680</v>
      </c>
      <c r="D16894" s="72" t="str">
        <f t="shared" si="527"/>
        <v>mar/2020</v>
      </c>
      <c r="E16894" s="206">
        <v>43916</v>
      </c>
      <c r="F16894" s="205">
        <v>2035</v>
      </c>
      <c r="G16894" s="205" t="s">
        <v>284</v>
      </c>
      <c r="H16894" s="207" t="s">
        <v>1899</v>
      </c>
      <c r="I16894" s="207" t="s">
        <v>189</v>
      </c>
      <c r="J16894" s="207">
        <v>-146.30000000000001</v>
      </c>
      <c r="K16894" s="79" t="str">
        <f>IFERROR(IFERROR(VLOOKUP(I16894,'DE-PARA'!B:D,3,0),VLOOKUP(I16894,'DE-PARA'!C:D,2,0)),"NÃO ENCONTRADO")</f>
        <v>Outras Saídas</v>
      </c>
      <c r="L16894" s="56" t="str">
        <f>VLOOKUP(K16894,'Base -Receita-Despesa'!$B:$AS,1,FALSE)</f>
        <v>Outras Saídas</v>
      </c>
    </row>
    <row r="16895" spans="1:12" x14ac:dyDescent="0.3">
      <c r="A16895" s="286" t="str">
        <f t="shared" si="528"/>
        <v>2020</v>
      </c>
      <c r="B16895" s="205" t="s">
        <v>679</v>
      </c>
      <c r="C16895" s="205" t="s">
        <v>680</v>
      </c>
      <c r="D16895" s="72" t="str">
        <f t="shared" si="527"/>
        <v>mar/2020</v>
      </c>
      <c r="E16895" s="206">
        <v>43916</v>
      </c>
      <c r="F16895" s="205">
        <v>2035</v>
      </c>
      <c r="G16895" s="205" t="s">
        <v>300</v>
      </c>
      <c r="H16895" s="207" t="s">
        <v>1899</v>
      </c>
      <c r="I16895" s="207" t="s">
        <v>249</v>
      </c>
      <c r="J16895" s="208">
        <v>-4065</v>
      </c>
      <c r="K16895" s="79" t="str">
        <f>IFERROR(IFERROR(VLOOKUP(I16895,'DE-PARA'!B:D,3,0),VLOOKUP(I16895,'DE-PARA'!C:D,2,0)),"NÃO ENCONTRADO")</f>
        <v>Materiais</v>
      </c>
      <c r="L16895" s="56" t="str">
        <f>VLOOKUP(K16895,'Base -Receita-Despesa'!$B:$AS,1,FALSE)</f>
        <v>Materiais</v>
      </c>
    </row>
    <row r="16896" spans="1:12" x14ac:dyDescent="0.3">
      <c r="A16896" s="286" t="str">
        <f t="shared" si="528"/>
        <v>2020</v>
      </c>
      <c r="B16896" s="205" t="s">
        <v>679</v>
      </c>
      <c r="C16896" s="205" t="s">
        <v>680</v>
      </c>
      <c r="D16896" s="72" t="str">
        <f t="shared" si="527"/>
        <v>mar/2020</v>
      </c>
      <c r="E16896" s="206">
        <v>43916</v>
      </c>
      <c r="F16896" s="205">
        <v>2035</v>
      </c>
      <c r="G16896" s="205" t="s">
        <v>284</v>
      </c>
      <c r="H16896" s="207" t="s">
        <v>1899</v>
      </c>
      <c r="I16896" s="207" t="s">
        <v>189</v>
      </c>
      <c r="J16896" s="207">
        <v>-169.05</v>
      </c>
      <c r="K16896" s="79" t="str">
        <f>IFERROR(IFERROR(VLOOKUP(I16896,'DE-PARA'!B:D,3,0),VLOOKUP(I16896,'DE-PARA'!C:D,2,0)),"NÃO ENCONTRADO")</f>
        <v>Outras Saídas</v>
      </c>
      <c r="L16896" s="56" t="str">
        <f>VLOOKUP(K16896,'Base -Receita-Despesa'!$B:$AS,1,FALSE)</f>
        <v>Outras Saídas</v>
      </c>
    </row>
    <row r="16897" spans="1:12" x14ac:dyDescent="0.3">
      <c r="A16897" s="286" t="str">
        <f t="shared" si="528"/>
        <v>2020</v>
      </c>
      <c r="B16897" s="205" t="s">
        <v>679</v>
      </c>
      <c r="C16897" s="205" t="s">
        <v>680</v>
      </c>
      <c r="D16897" s="72" t="str">
        <f t="shared" si="527"/>
        <v>mar/2020</v>
      </c>
      <c r="E16897" s="206">
        <v>43916</v>
      </c>
      <c r="F16897" s="205">
        <v>41251</v>
      </c>
      <c r="G16897" s="205" t="s">
        <v>284</v>
      </c>
      <c r="H16897" s="207" t="s">
        <v>2178</v>
      </c>
      <c r="I16897" s="207" t="s">
        <v>118</v>
      </c>
      <c r="J16897" s="208">
        <v>-1076.53</v>
      </c>
      <c r="K16897" s="79" t="str">
        <f>IFERROR(IFERROR(VLOOKUP(I16897,'DE-PARA'!B:D,3,0),VLOOKUP(I16897,'DE-PARA'!C:D,2,0)),"NÃO ENCONTRADO")</f>
        <v>Serviços</v>
      </c>
      <c r="L16897" s="56" t="str">
        <f>VLOOKUP(K16897,'Base -Receita-Despesa'!$B:$AS,1,FALSE)</f>
        <v>Serviços</v>
      </c>
    </row>
    <row r="16898" spans="1:12" x14ac:dyDescent="0.3">
      <c r="A16898" s="286" t="str">
        <f t="shared" si="528"/>
        <v>2020</v>
      </c>
      <c r="B16898" s="205" t="s">
        <v>679</v>
      </c>
      <c r="C16898" s="205" t="s">
        <v>680</v>
      </c>
      <c r="D16898" s="72" t="str">
        <f t="shared" si="527"/>
        <v>mar/2020</v>
      </c>
      <c r="E16898" s="206">
        <v>43916</v>
      </c>
      <c r="F16898" s="205">
        <v>21813</v>
      </c>
      <c r="G16898" s="205" t="s">
        <v>284</v>
      </c>
      <c r="H16898" s="207" t="s">
        <v>331</v>
      </c>
      <c r="I16898" s="207" t="s">
        <v>134</v>
      </c>
      <c r="J16898" s="208">
        <v>-11568.5</v>
      </c>
      <c r="K16898" s="79" t="str">
        <f>IFERROR(IFERROR(VLOOKUP(I16898,'DE-PARA'!B:D,3,0),VLOOKUP(I16898,'DE-PARA'!C:D,2,0)),"NÃO ENCONTRADO")</f>
        <v>Serviços</v>
      </c>
      <c r="L16898" s="56" t="str">
        <f>VLOOKUP(K16898,'Base -Receita-Despesa'!$B:$AS,1,FALSE)</f>
        <v>Serviços</v>
      </c>
    </row>
    <row r="16899" spans="1:12" x14ac:dyDescent="0.3">
      <c r="A16899" s="286" t="str">
        <f t="shared" si="528"/>
        <v>2020</v>
      </c>
      <c r="B16899" s="205" t="s">
        <v>679</v>
      </c>
      <c r="C16899" s="205" t="s">
        <v>680</v>
      </c>
      <c r="D16899" s="72" t="str">
        <f t="shared" si="527"/>
        <v>mar/2020</v>
      </c>
      <c r="E16899" s="206">
        <v>43916</v>
      </c>
      <c r="F16899" s="205">
        <v>11417</v>
      </c>
      <c r="G16899" s="205" t="s">
        <v>284</v>
      </c>
      <c r="H16899" s="207" t="s">
        <v>1920</v>
      </c>
      <c r="I16899" s="207" t="s">
        <v>239</v>
      </c>
      <c r="J16899" s="207">
        <v>-41.76</v>
      </c>
      <c r="K16899" s="79" t="str">
        <f>IFERROR(IFERROR(VLOOKUP(I16899,'DE-PARA'!B:D,3,0),VLOOKUP(I16899,'DE-PARA'!C:D,2,0)),"NÃO ENCONTRADO")</f>
        <v>Materiais</v>
      </c>
      <c r="L16899" s="56" t="str">
        <f>VLOOKUP(K16899,'Base -Receita-Despesa'!$B:$AS,1,FALSE)</f>
        <v>Materiais</v>
      </c>
    </row>
    <row r="16900" spans="1:12" x14ac:dyDescent="0.3">
      <c r="A16900" s="286" t="str">
        <f t="shared" si="528"/>
        <v>2020</v>
      </c>
      <c r="B16900" s="205" t="s">
        <v>679</v>
      </c>
      <c r="C16900" s="205" t="s">
        <v>680</v>
      </c>
      <c r="D16900" s="72" t="str">
        <f t="shared" ref="D16900:D16963" si="529">TEXT(E16900,"mmm/aaaa")</f>
        <v>mar/2020</v>
      </c>
      <c r="E16900" s="206">
        <v>43916</v>
      </c>
      <c r="F16900" s="205">
        <v>11105</v>
      </c>
      <c r="G16900" s="205" t="s">
        <v>284</v>
      </c>
      <c r="H16900" s="207" t="s">
        <v>1920</v>
      </c>
      <c r="I16900" s="207" t="s">
        <v>237</v>
      </c>
      <c r="J16900" s="207">
        <v>-258.2</v>
      </c>
      <c r="K16900" s="79" t="str">
        <f>IFERROR(IFERROR(VLOOKUP(I16900,'DE-PARA'!B:D,3,0),VLOOKUP(I16900,'DE-PARA'!C:D,2,0)),"NÃO ENCONTRADO")</f>
        <v>Materiais</v>
      </c>
      <c r="L16900" s="56" t="str">
        <f>VLOOKUP(K16900,'Base -Receita-Despesa'!$B:$AS,1,FALSE)</f>
        <v>Materiais</v>
      </c>
    </row>
    <row r="16901" spans="1:12" x14ac:dyDescent="0.3">
      <c r="A16901" s="286" t="str">
        <f t="shared" si="528"/>
        <v>2020</v>
      </c>
      <c r="B16901" s="205" t="s">
        <v>679</v>
      </c>
      <c r="C16901" s="213" t="s">
        <v>680</v>
      </c>
      <c r="D16901" s="72" t="str">
        <f t="shared" si="529"/>
        <v>mar/2020</v>
      </c>
      <c r="E16901" s="218">
        <v>43916</v>
      </c>
      <c r="F16901" s="279">
        <v>11177</v>
      </c>
      <c r="G16901" s="205" t="s">
        <v>284</v>
      </c>
      <c r="H16901" s="207" t="s">
        <v>1920</v>
      </c>
      <c r="I16901" s="207" t="s">
        <v>239</v>
      </c>
      <c r="J16901" s="207">
        <v>-117</v>
      </c>
      <c r="K16901" s="79" t="str">
        <f>IFERROR(IFERROR(VLOOKUP(I16901,'DE-PARA'!B:D,3,0),VLOOKUP(I16901,'DE-PARA'!C:D,2,0)),"NÃO ENCONTRADO")</f>
        <v>Materiais</v>
      </c>
      <c r="L16901" s="56" t="str">
        <f>VLOOKUP(K16901,'Base -Receita-Despesa'!$B:$AS,1,FALSE)</f>
        <v>Materiais</v>
      </c>
    </row>
    <row r="16902" spans="1:12" x14ac:dyDescent="0.3">
      <c r="A16902" s="286" t="str">
        <f t="shared" si="528"/>
        <v>2020</v>
      </c>
      <c r="B16902" s="205" t="s">
        <v>679</v>
      </c>
      <c r="C16902" s="213" t="s">
        <v>680</v>
      </c>
      <c r="D16902" s="72" t="str">
        <f t="shared" si="529"/>
        <v>mar/2020</v>
      </c>
      <c r="E16902" s="218">
        <v>43916</v>
      </c>
      <c r="F16902" s="213">
        <v>11225</v>
      </c>
      <c r="G16902" s="205" t="s">
        <v>284</v>
      </c>
      <c r="H16902" s="207" t="s">
        <v>1920</v>
      </c>
      <c r="I16902" s="207" t="s">
        <v>239</v>
      </c>
      <c r="J16902" s="207">
        <v>-375.6</v>
      </c>
      <c r="K16902" s="79" t="str">
        <f>IFERROR(IFERROR(VLOOKUP(I16902,'DE-PARA'!B:D,3,0),VLOOKUP(I16902,'DE-PARA'!C:D,2,0)),"NÃO ENCONTRADO")</f>
        <v>Materiais</v>
      </c>
      <c r="L16902" s="56" t="str">
        <f>VLOOKUP(K16902,'Base -Receita-Despesa'!$B:$AS,1,FALSE)</f>
        <v>Materiais</v>
      </c>
    </row>
    <row r="16903" spans="1:12" x14ac:dyDescent="0.3">
      <c r="A16903" s="286" t="str">
        <f t="shared" si="528"/>
        <v>2020</v>
      </c>
      <c r="B16903" s="205" t="s">
        <v>679</v>
      </c>
      <c r="C16903" s="205" t="s">
        <v>680</v>
      </c>
      <c r="D16903" s="72" t="str">
        <f t="shared" si="529"/>
        <v>mar/2020</v>
      </c>
      <c r="E16903" s="206">
        <v>43916</v>
      </c>
      <c r="F16903" s="280">
        <v>11346</v>
      </c>
      <c r="G16903" s="205" t="s">
        <v>284</v>
      </c>
      <c r="H16903" s="207" t="s">
        <v>1920</v>
      </c>
      <c r="I16903" s="207" t="s">
        <v>239</v>
      </c>
      <c r="J16903" s="207">
        <v>-535.24</v>
      </c>
      <c r="K16903" s="79" t="str">
        <f>IFERROR(IFERROR(VLOOKUP(I16903,'DE-PARA'!B:D,3,0),VLOOKUP(I16903,'DE-PARA'!C:D,2,0)),"NÃO ENCONTRADO")</f>
        <v>Materiais</v>
      </c>
      <c r="L16903" s="56" t="str">
        <f>VLOOKUP(K16903,'Base -Receita-Despesa'!$B:$AS,1,FALSE)</f>
        <v>Materiais</v>
      </c>
    </row>
    <row r="16904" spans="1:12" x14ac:dyDescent="0.3">
      <c r="A16904" s="286" t="str">
        <f t="shared" si="528"/>
        <v>2020</v>
      </c>
      <c r="B16904" s="205" t="s">
        <v>679</v>
      </c>
      <c r="C16904" s="205" t="s">
        <v>680</v>
      </c>
      <c r="D16904" s="72" t="str">
        <f t="shared" si="529"/>
        <v>mar/2020</v>
      </c>
      <c r="E16904" s="206">
        <v>43916</v>
      </c>
      <c r="F16904" s="280">
        <v>11230</v>
      </c>
      <c r="G16904" s="205" t="s">
        <v>284</v>
      </c>
      <c r="H16904" s="207" t="s">
        <v>1920</v>
      </c>
      <c r="I16904" s="207" t="s">
        <v>239</v>
      </c>
      <c r="J16904" s="207">
        <v>-262.5</v>
      </c>
      <c r="K16904" s="79" t="str">
        <f>IFERROR(IFERROR(VLOOKUP(I16904,'DE-PARA'!B:D,3,0),VLOOKUP(I16904,'DE-PARA'!C:D,2,0)),"NÃO ENCONTRADO")</f>
        <v>Materiais</v>
      </c>
      <c r="L16904" s="56" t="str">
        <f>VLOOKUP(K16904,'Base -Receita-Despesa'!$B:$AS,1,FALSE)</f>
        <v>Materiais</v>
      </c>
    </row>
    <row r="16905" spans="1:12" x14ac:dyDescent="0.3">
      <c r="A16905" s="286" t="str">
        <f t="shared" si="528"/>
        <v>2020</v>
      </c>
      <c r="B16905" s="205" t="s">
        <v>679</v>
      </c>
      <c r="C16905" s="205" t="s">
        <v>680</v>
      </c>
      <c r="D16905" s="72" t="str">
        <f t="shared" si="529"/>
        <v>mar/2020</v>
      </c>
      <c r="E16905" s="206">
        <v>43916</v>
      </c>
      <c r="F16905" s="205">
        <v>24397</v>
      </c>
      <c r="G16905" s="205" t="s">
        <v>284</v>
      </c>
      <c r="H16905" s="207" t="s">
        <v>2844</v>
      </c>
      <c r="I16905" s="207" t="s">
        <v>238</v>
      </c>
      <c r="J16905" s="208">
        <v>-5998</v>
      </c>
      <c r="K16905" s="79" t="str">
        <f>IFERROR(IFERROR(VLOOKUP(I16905,'DE-PARA'!B:D,3,0),VLOOKUP(I16905,'DE-PARA'!C:D,2,0)),"NÃO ENCONTRADO")</f>
        <v>Materiais</v>
      </c>
      <c r="L16905" s="56" t="str">
        <f>VLOOKUP(K16905,'Base -Receita-Despesa'!$B:$AS,1,FALSE)</f>
        <v>Materiais</v>
      </c>
    </row>
    <row r="16906" spans="1:12" x14ac:dyDescent="0.3">
      <c r="A16906" s="286" t="str">
        <f t="shared" si="528"/>
        <v>2020</v>
      </c>
      <c r="B16906" s="205" t="s">
        <v>679</v>
      </c>
      <c r="C16906" s="205" t="s">
        <v>680</v>
      </c>
      <c r="D16906" s="72" t="str">
        <f t="shared" si="529"/>
        <v>mar/2020</v>
      </c>
      <c r="E16906" s="206">
        <v>43916</v>
      </c>
      <c r="F16906" s="205">
        <v>2204</v>
      </c>
      <c r="G16906" s="205" t="s">
        <v>284</v>
      </c>
      <c r="H16906" s="207" t="s">
        <v>2650</v>
      </c>
      <c r="I16906" s="207" t="s">
        <v>238</v>
      </c>
      <c r="J16906" s="207">
        <v>-417.93</v>
      </c>
      <c r="K16906" s="79" t="str">
        <f>IFERROR(IFERROR(VLOOKUP(I16906,'DE-PARA'!B:D,3,0),VLOOKUP(I16906,'DE-PARA'!C:D,2,0)),"NÃO ENCONTRADO")</f>
        <v>Materiais</v>
      </c>
      <c r="L16906" s="56" t="str">
        <f>VLOOKUP(K16906,'Base -Receita-Despesa'!$B:$AS,1,FALSE)</f>
        <v>Materiais</v>
      </c>
    </row>
    <row r="16907" spans="1:12" x14ac:dyDescent="0.3">
      <c r="A16907" s="286" t="str">
        <f t="shared" si="528"/>
        <v>2020</v>
      </c>
      <c r="B16907" s="205" t="s">
        <v>679</v>
      </c>
      <c r="C16907" s="205" t="s">
        <v>680</v>
      </c>
      <c r="D16907" s="72" t="str">
        <f t="shared" si="529"/>
        <v>mar/2020</v>
      </c>
      <c r="E16907" s="206">
        <v>43916</v>
      </c>
      <c r="F16907" s="205">
        <v>2202</v>
      </c>
      <c r="G16907" s="205" t="s">
        <v>284</v>
      </c>
      <c r="H16907" s="207" t="s">
        <v>2650</v>
      </c>
      <c r="I16907" s="207" t="s">
        <v>242</v>
      </c>
      <c r="J16907" s="207">
        <v>-864</v>
      </c>
      <c r="K16907" s="79" t="str">
        <f>IFERROR(IFERROR(VLOOKUP(I16907,'DE-PARA'!B:D,3,0),VLOOKUP(I16907,'DE-PARA'!C:D,2,0)),"NÃO ENCONTRADO")</f>
        <v>Materiais</v>
      </c>
      <c r="L16907" s="56" t="str">
        <f>VLOOKUP(K16907,'Base -Receita-Despesa'!$B:$AS,1,FALSE)</f>
        <v>Materiais</v>
      </c>
    </row>
    <row r="16908" spans="1:12" x14ac:dyDescent="0.3">
      <c r="A16908" s="286" t="str">
        <f t="shared" si="528"/>
        <v>2020</v>
      </c>
      <c r="B16908" s="205" t="s">
        <v>679</v>
      </c>
      <c r="C16908" s="205" t="s">
        <v>680</v>
      </c>
      <c r="D16908" s="72" t="str">
        <f t="shared" si="529"/>
        <v>mar/2020</v>
      </c>
      <c r="E16908" s="206">
        <v>43916</v>
      </c>
      <c r="F16908" s="205">
        <v>2201</v>
      </c>
      <c r="G16908" s="205" t="s">
        <v>284</v>
      </c>
      <c r="H16908" s="207" t="s">
        <v>2650</v>
      </c>
      <c r="I16908" s="207" t="s">
        <v>237</v>
      </c>
      <c r="J16908" s="207">
        <v>-120.5</v>
      </c>
      <c r="K16908" s="79" t="str">
        <f>IFERROR(IFERROR(VLOOKUP(I16908,'DE-PARA'!B:D,3,0),VLOOKUP(I16908,'DE-PARA'!C:D,2,0)),"NÃO ENCONTRADO")</f>
        <v>Materiais</v>
      </c>
      <c r="L16908" s="56" t="str">
        <f>VLOOKUP(K16908,'Base -Receita-Despesa'!$B:$AS,1,FALSE)</f>
        <v>Materiais</v>
      </c>
    </row>
    <row r="16909" spans="1:12" x14ac:dyDescent="0.3">
      <c r="A16909" s="286" t="str">
        <f t="shared" si="528"/>
        <v>2020</v>
      </c>
      <c r="B16909" s="205" t="s">
        <v>679</v>
      </c>
      <c r="C16909" s="205" t="s">
        <v>680</v>
      </c>
      <c r="D16909" s="72" t="str">
        <f t="shared" si="529"/>
        <v>mar/2020</v>
      </c>
      <c r="E16909" s="206">
        <v>43916</v>
      </c>
      <c r="F16909" s="205">
        <v>2203</v>
      </c>
      <c r="G16909" s="205" t="s">
        <v>284</v>
      </c>
      <c r="H16909" s="207" t="s">
        <v>2650</v>
      </c>
      <c r="I16909" s="207" t="s">
        <v>238</v>
      </c>
      <c r="J16909" s="207">
        <v>-250.5</v>
      </c>
      <c r="K16909" s="79" t="str">
        <f>IFERROR(IFERROR(VLOOKUP(I16909,'DE-PARA'!B:D,3,0),VLOOKUP(I16909,'DE-PARA'!C:D,2,0)),"NÃO ENCONTRADO")</f>
        <v>Materiais</v>
      </c>
      <c r="L16909" s="56" t="str">
        <f>VLOOKUP(K16909,'Base -Receita-Despesa'!$B:$AS,1,FALSE)</f>
        <v>Materiais</v>
      </c>
    </row>
    <row r="16910" spans="1:12" x14ac:dyDescent="0.3">
      <c r="A16910" s="286" t="str">
        <f t="shared" si="528"/>
        <v>2020</v>
      </c>
      <c r="B16910" s="205" t="s">
        <v>679</v>
      </c>
      <c r="C16910" s="205" t="s">
        <v>680</v>
      </c>
      <c r="D16910" s="72" t="str">
        <f t="shared" si="529"/>
        <v>mar/2020</v>
      </c>
      <c r="E16910" s="206">
        <v>43916</v>
      </c>
      <c r="F16910" s="205">
        <v>2223</v>
      </c>
      <c r="G16910" s="205" t="s">
        <v>284</v>
      </c>
      <c r="H16910" s="207" t="s">
        <v>2650</v>
      </c>
      <c r="I16910" s="207" t="s">
        <v>238</v>
      </c>
      <c r="J16910" s="208">
        <v>-1514.82</v>
      </c>
      <c r="K16910" s="79" t="str">
        <f>IFERROR(IFERROR(VLOOKUP(I16910,'DE-PARA'!B:D,3,0),VLOOKUP(I16910,'DE-PARA'!C:D,2,0)),"NÃO ENCONTRADO")</f>
        <v>Materiais</v>
      </c>
      <c r="L16910" s="56" t="str">
        <f>VLOOKUP(K16910,'Base -Receita-Despesa'!$B:$AS,1,FALSE)</f>
        <v>Materiais</v>
      </c>
    </row>
    <row r="16911" spans="1:12" x14ac:dyDescent="0.3">
      <c r="A16911" s="286" t="str">
        <f t="shared" si="528"/>
        <v>2020</v>
      </c>
      <c r="B16911" s="205" t="s">
        <v>679</v>
      </c>
      <c r="C16911" s="205" t="s">
        <v>680</v>
      </c>
      <c r="D16911" s="72" t="str">
        <f t="shared" si="529"/>
        <v>mar/2020</v>
      </c>
      <c r="E16911" s="206">
        <v>43916</v>
      </c>
      <c r="F16911" s="205">
        <v>2159</v>
      </c>
      <c r="G16911" s="205" t="s">
        <v>284</v>
      </c>
      <c r="H16911" s="207" t="s">
        <v>2650</v>
      </c>
      <c r="I16911" s="207" t="s">
        <v>238</v>
      </c>
      <c r="J16911" s="207">
        <v>-27.5</v>
      </c>
      <c r="K16911" s="79" t="str">
        <f>IFERROR(IFERROR(VLOOKUP(I16911,'DE-PARA'!B:D,3,0),VLOOKUP(I16911,'DE-PARA'!C:D,2,0)),"NÃO ENCONTRADO")</f>
        <v>Materiais</v>
      </c>
      <c r="L16911" s="56" t="str">
        <f>VLOOKUP(K16911,'Base -Receita-Despesa'!$B:$AS,1,FALSE)</f>
        <v>Materiais</v>
      </c>
    </row>
    <row r="16912" spans="1:12" x14ac:dyDescent="0.3">
      <c r="A16912" s="286" t="str">
        <f t="shared" si="528"/>
        <v>2020</v>
      </c>
      <c r="B16912" s="205" t="s">
        <v>679</v>
      </c>
      <c r="C16912" s="205" t="s">
        <v>680</v>
      </c>
      <c r="D16912" s="72" t="str">
        <f t="shared" si="529"/>
        <v>mar/2020</v>
      </c>
      <c r="E16912" s="206">
        <v>43916</v>
      </c>
      <c r="F16912" s="205">
        <v>2156</v>
      </c>
      <c r="G16912" s="205" t="s">
        <v>284</v>
      </c>
      <c r="H16912" s="207" t="s">
        <v>2650</v>
      </c>
      <c r="I16912" s="207" t="s">
        <v>242</v>
      </c>
      <c r="J16912" s="207">
        <v>-354.5</v>
      </c>
      <c r="K16912" s="79" t="str">
        <f>IFERROR(IFERROR(VLOOKUP(I16912,'DE-PARA'!B:D,3,0),VLOOKUP(I16912,'DE-PARA'!C:D,2,0)),"NÃO ENCONTRADO")</f>
        <v>Materiais</v>
      </c>
      <c r="L16912" s="56" t="str">
        <f>VLOOKUP(K16912,'Base -Receita-Despesa'!$B:$AS,1,FALSE)</f>
        <v>Materiais</v>
      </c>
    </row>
    <row r="16913" spans="1:12" x14ac:dyDescent="0.3">
      <c r="A16913" s="286" t="str">
        <f t="shared" si="528"/>
        <v>2020</v>
      </c>
      <c r="B16913" s="205" t="s">
        <v>679</v>
      </c>
      <c r="C16913" s="205" t="s">
        <v>680</v>
      </c>
      <c r="D16913" s="72" t="str">
        <f t="shared" si="529"/>
        <v>mar/2020</v>
      </c>
      <c r="E16913" s="206">
        <v>43916</v>
      </c>
      <c r="F16913" s="205">
        <v>110834</v>
      </c>
      <c r="G16913" s="205" t="s">
        <v>284</v>
      </c>
      <c r="H16913" s="207" t="s">
        <v>178</v>
      </c>
      <c r="I16913" s="207" t="s">
        <v>237</v>
      </c>
      <c r="J16913" s="208">
        <v>-9803.4599999999991</v>
      </c>
      <c r="K16913" s="79" t="str">
        <f>IFERROR(IFERROR(VLOOKUP(I16913,'DE-PARA'!B:D,3,0),VLOOKUP(I16913,'DE-PARA'!C:D,2,0)),"NÃO ENCONTRADO")</f>
        <v>Materiais</v>
      </c>
      <c r="L16913" s="56" t="str">
        <f>VLOOKUP(K16913,'Base -Receita-Despesa'!$B:$AS,1,FALSE)</f>
        <v>Materiais</v>
      </c>
    </row>
    <row r="16914" spans="1:12" x14ac:dyDescent="0.3">
      <c r="A16914" s="286" t="str">
        <f t="shared" si="528"/>
        <v>2020</v>
      </c>
      <c r="B16914" s="205" t="s">
        <v>679</v>
      </c>
      <c r="C16914" s="205" t="s">
        <v>680</v>
      </c>
      <c r="D16914" s="72" t="str">
        <f t="shared" si="529"/>
        <v>mar/2020</v>
      </c>
      <c r="E16914" s="206">
        <v>43916</v>
      </c>
      <c r="F16914" s="205">
        <v>106629</v>
      </c>
      <c r="G16914" s="205" t="s">
        <v>284</v>
      </c>
      <c r="H16914" s="207" t="s">
        <v>178</v>
      </c>
      <c r="I16914" s="207" t="s">
        <v>238</v>
      </c>
      <c r="J16914" s="208">
        <v>-1686.79</v>
      </c>
      <c r="K16914" s="79" t="str">
        <f>IFERROR(IFERROR(VLOOKUP(I16914,'DE-PARA'!B:D,3,0),VLOOKUP(I16914,'DE-PARA'!C:D,2,0)),"NÃO ENCONTRADO")</f>
        <v>Materiais</v>
      </c>
      <c r="L16914" s="56" t="str">
        <f>VLOOKUP(K16914,'Base -Receita-Despesa'!$B:$AS,1,FALSE)</f>
        <v>Materiais</v>
      </c>
    </row>
    <row r="16915" spans="1:12" x14ac:dyDescent="0.3">
      <c r="A16915" s="286" t="str">
        <f t="shared" si="528"/>
        <v>2020</v>
      </c>
      <c r="B16915" s="205" t="s">
        <v>679</v>
      </c>
      <c r="C16915" s="205" t="s">
        <v>680</v>
      </c>
      <c r="D16915" s="72" t="str">
        <f t="shared" si="529"/>
        <v>mar/2020</v>
      </c>
      <c r="E16915" s="206">
        <v>43916</v>
      </c>
      <c r="F16915" s="205">
        <v>105931</v>
      </c>
      <c r="G16915" s="205" t="s">
        <v>284</v>
      </c>
      <c r="H16915" s="207" t="s">
        <v>178</v>
      </c>
      <c r="I16915" s="207" t="s">
        <v>238</v>
      </c>
      <c r="J16915" s="208">
        <v>-6486.12</v>
      </c>
      <c r="K16915" s="79" t="str">
        <f>IFERROR(IFERROR(VLOOKUP(I16915,'DE-PARA'!B:D,3,0),VLOOKUP(I16915,'DE-PARA'!C:D,2,0)),"NÃO ENCONTRADO")</f>
        <v>Materiais</v>
      </c>
      <c r="L16915" s="56" t="str">
        <f>VLOOKUP(K16915,'Base -Receita-Despesa'!$B:$AS,1,FALSE)</f>
        <v>Materiais</v>
      </c>
    </row>
    <row r="16916" spans="1:12" x14ac:dyDescent="0.3">
      <c r="A16916" s="286" t="str">
        <f t="shared" si="528"/>
        <v>2020</v>
      </c>
      <c r="B16916" s="205" t="s">
        <v>679</v>
      </c>
      <c r="C16916" s="205" t="s">
        <v>680</v>
      </c>
      <c r="D16916" s="72" t="str">
        <f t="shared" si="529"/>
        <v>mar/2020</v>
      </c>
      <c r="E16916" s="206">
        <v>43916</v>
      </c>
      <c r="F16916" s="205">
        <v>110846</v>
      </c>
      <c r="G16916" s="205" t="s">
        <v>284</v>
      </c>
      <c r="H16916" s="207" t="s">
        <v>178</v>
      </c>
      <c r="I16916" s="207" t="s">
        <v>238</v>
      </c>
      <c r="J16916" s="208">
        <v>-3745.7</v>
      </c>
      <c r="K16916" s="79" t="str">
        <f>IFERROR(IFERROR(VLOOKUP(I16916,'DE-PARA'!B:D,3,0),VLOOKUP(I16916,'DE-PARA'!C:D,2,0)),"NÃO ENCONTRADO")</f>
        <v>Materiais</v>
      </c>
      <c r="L16916" s="56" t="str">
        <f>VLOOKUP(K16916,'Base -Receita-Despesa'!$B:$AS,1,FALSE)</f>
        <v>Materiais</v>
      </c>
    </row>
    <row r="16917" spans="1:12" x14ac:dyDescent="0.3">
      <c r="A16917" s="286" t="str">
        <f t="shared" si="528"/>
        <v>2020</v>
      </c>
      <c r="B16917" s="205" t="s">
        <v>679</v>
      </c>
      <c r="C16917" s="205" t="s">
        <v>680</v>
      </c>
      <c r="D16917" s="72" t="str">
        <f t="shared" si="529"/>
        <v>mar/2020</v>
      </c>
      <c r="E16917" s="206">
        <v>43916</v>
      </c>
      <c r="F16917" s="205">
        <v>105855</v>
      </c>
      <c r="G16917" s="205" t="s">
        <v>284</v>
      </c>
      <c r="H16917" s="207" t="s">
        <v>178</v>
      </c>
      <c r="I16917" s="207" t="s">
        <v>242</v>
      </c>
      <c r="J16917" s="208">
        <v>-3375</v>
      </c>
      <c r="K16917" s="79" t="str">
        <f>IFERROR(IFERROR(VLOOKUP(I16917,'DE-PARA'!B:D,3,0),VLOOKUP(I16917,'DE-PARA'!C:D,2,0)),"NÃO ENCONTRADO")</f>
        <v>Materiais</v>
      </c>
      <c r="L16917" s="56" t="str">
        <f>VLOOKUP(K16917,'Base -Receita-Despesa'!$B:$AS,1,FALSE)</f>
        <v>Materiais</v>
      </c>
    </row>
    <row r="16918" spans="1:12" x14ac:dyDescent="0.3">
      <c r="A16918" s="286" t="str">
        <f t="shared" si="528"/>
        <v>2020</v>
      </c>
      <c r="B16918" s="205" t="s">
        <v>679</v>
      </c>
      <c r="C16918" s="205" t="s">
        <v>680</v>
      </c>
      <c r="D16918" s="72" t="str">
        <f t="shared" si="529"/>
        <v>mar/2020</v>
      </c>
      <c r="E16918" s="206">
        <v>43916</v>
      </c>
      <c r="F16918" s="205">
        <v>105988</v>
      </c>
      <c r="G16918" s="205" t="s">
        <v>284</v>
      </c>
      <c r="H16918" s="207" t="s">
        <v>178</v>
      </c>
      <c r="I16918" s="207" t="s">
        <v>237</v>
      </c>
      <c r="J16918" s="208">
        <v>-8533.98</v>
      </c>
      <c r="K16918" s="79" t="str">
        <f>IFERROR(IFERROR(VLOOKUP(I16918,'DE-PARA'!B:D,3,0),VLOOKUP(I16918,'DE-PARA'!C:D,2,0)),"NÃO ENCONTRADO")</f>
        <v>Materiais</v>
      </c>
      <c r="L16918" s="56" t="str">
        <f>VLOOKUP(K16918,'Base -Receita-Despesa'!$B:$AS,1,FALSE)</f>
        <v>Materiais</v>
      </c>
    </row>
    <row r="16919" spans="1:12" x14ac:dyDescent="0.3">
      <c r="A16919" s="286" t="str">
        <f t="shared" si="528"/>
        <v>2020</v>
      </c>
      <c r="B16919" s="205" t="s">
        <v>679</v>
      </c>
      <c r="C16919" s="205" t="s">
        <v>680</v>
      </c>
      <c r="D16919" s="72" t="str">
        <f t="shared" si="529"/>
        <v>mar/2020</v>
      </c>
      <c r="E16919" s="206">
        <v>43916</v>
      </c>
      <c r="F16919" s="205">
        <v>106591</v>
      </c>
      <c r="G16919" s="205" t="s">
        <v>284</v>
      </c>
      <c r="H16919" s="207" t="s">
        <v>178</v>
      </c>
      <c r="I16919" s="207" t="s">
        <v>237</v>
      </c>
      <c r="J16919" s="207">
        <v>-65</v>
      </c>
      <c r="K16919" s="79" t="str">
        <f>IFERROR(IFERROR(VLOOKUP(I16919,'DE-PARA'!B:D,3,0),VLOOKUP(I16919,'DE-PARA'!C:D,2,0)),"NÃO ENCONTRADO")</f>
        <v>Materiais</v>
      </c>
      <c r="L16919" s="56" t="str">
        <f>VLOOKUP(K16919,'Base -Receita-Despesa'!$B:$AS,1,FALSE)</f>
        <v>Materiais</v>
      </c>
    </row>
    <row r="16920" spans="1:12" x14ac:dyDescent="0.3">
      <c r="A16920" s="286" t="str">
        <f t="shared" si="528"/>
        <v>2020</v>
      </c>
      <c r="B16920" s="205" t="s">
        <v>679</v>
      </c>
      <c r="C16920" s="205" t="s">
        <v>680</v>
      </c>
      <c r="D16920" s="72" t="str">
        <f t="shared" si="529"/>
        <v>mar/2020</v>
      </c>
      <c r="E16920" s="206">
        <v>43916</v>
      </c>
      <c r="F16920" s="205">
        <v>105824</v>
      </c>
      <c r="G16920" s="205" t="s">
        <v>284</v>
      </c>
      <c r="H16920" s="207" t="s">
        <v>178</v>
      </c>
      <c r="I16920" s="207" t="s">
        <v>238</v>
      </c>
      <c r="J16920" s="208">
        <v>-2875</v>
      </c>
      <c r="K16920" s="79" t="str">
        <f>IFERROR(IFERROR(VLOOKUP(I16920,'DE-PARA'!B:D,3,0),VLOOKUP(I16920,'DE-PARA'!C:D,2,0)),"NÃO ENCONTRADO")</f>
        <v>Materiais</v>
      </c>
      <c r="L16920" s="56" t="str">
        <f>VLOOKUP(K16920,'Base -Receita-Despesa'!$B:$AS,1,FALSE)</f>
        <v>Materiais</v>
      </c>
    </row>
    <row r="16921" spans="1:12" x14ac:dyDescent="0.3">
      <c r="A16921" s="286" t="str">
        <f t="shared" si="528"/>
        <v>2020</v>
      </c>
      <c r="B16921" s="205" t="s">
        <v>679</v>
      </c>
      <c r="C16921" s="205" t="s">
        <v>680</v>
      </c>
      <c r="D16921" s="72" t="str">
        <f t="shared" si="529"/>
        <v>mar/2020</v>
      </c>
      <c r="E16921" s="206">
        <v>43916</v>
      </c>
      <c r="F16921" s="205">
        <v>105823</v>
      </c>
      <c r="G16921" s="205" t="s">
        <v>284</v>
      </c>
      <c r="H16921" s="207" t="s">
        <v>178</v>
      </c>
      <c r="I16921" s="207" t="s">
        <v>238</v>
      </c>
      <c r="J16921" s="207">
        <v>-499</v>
      </c>
      <c r="K16921" s="79" t="str">
        <f>IFERROR(IFERROR(VLOOKUP(I16921,'DE-PARA'!B:D,3,0),VLOOKUP(I16921,'DE-PARA'!C:D,2,0)),"NÃO ENCONTRADO")</f>
        <v>Materiais</v>
      </c>
      <c r="L16921" s="56" t="str">
        <f>VLOOKUP(K16921,'Base -Receita-Despesa'!$B:$AS,1,FALSE)</f>
        <v>Materiais</v>
      </c>
    </row>
    <row r="16922" spans="1:12" x14ac:dyDescent="0.3">
      <c r="A16922" s="286" t="str">
        <f t="shared" si="528"/>
        <v>2020</v>
      </c>
      <c r="B16922" s="205" t="s">
        <v>679</v>
      </c>
      <c r="C16922" s="205" t="s">
        <v>680</v>
      </c>
      <c r="D16922" s="72" t="str">
        <f t="shared" si="529"/>
        <v>mar/2020</v>
      </c>
      <c r="E16922" s="206">
        <v>43916</v>
      </c>
      <c r="F16922" s="205">
        <v>101924</v>
      </c>
      <c r="G16922" s="205" t="s">
        <v>284</v>
      </c>
      <c r="H16922" s="207" t="s">
        <v>178</v>
      </c>
      <c r="I16922" s="207" t="s">
        <v>238</v>
      </c>
      <c r="J16922" s="208">
        <v>-1628.5</v>
      </c>
      <c r="K16922" s="79" t="str">
        <f>IFERROR(IFERROR(VLOOKUP(I16922,'DE-PARA'!B:D,3,0),VLOOKUP(I16922,'DE-PARA'!C:D,2,0)),"NÃO ENCONTRADO")</f>
        <v>Materiais</v>
      </c>
      <c r="L16922" s="56" t="str">
        <f>VLOOKUP(K16922,'Base -Receita-Despesa'!$B:$AS,1,FALSE)</f>
        <v>Materiais</v>
      </c>
    </row>
    <row r="16923" spans="1:12" x14ac:dyDescent="0.3">
      <c r="A16923" s="286" t="str">
        <f t="shared" si="528"/>
        <v>2020</v>
      </c>
      <c r="B16923" s="205" t="s">
        <v>679</v>
      </c>
      <c r="C16923" s="205" t="s">
        <v>680</v>
      </c>
      <c r="D16923" s="72" t="str">
        <f t="shared" si="529"/>
        <v>mar/2020</v>
      </c>
      <c r="E16923" s="206">
        <v>43916</v>
      </c>
      <c r="F16923" s="205">
        <v>103514</v>
      </c>
      <c r="G16923" s="205" t="s">
        <v>284</v>
      </c>
      <c r="H16923" s="207" t="s">
        <v>178</v>
      </c>
      <c r="I16923" s="207" t="s">
        <v>238</v>
      </c>
      <c r="J16923" s="208">
        <v>-1628.5</v>
      </c>
      <c r="K16923" s="79" t="str">
        <f>IFERROR(IFERROR(VLOOKUP(I16923,'DE-PARA'!B:D,3,0),VLOOKUP(I16923,'DE-PARA'!C:D,2,0)),"NÃO ENCONTRADO")</f>
        <v>Materiais</v>
      </c>
      <c r="L16923" s="56" t="str">
        <f>VLOOKUP(K16923,'Base -Receita-Despesa'!$B:$AS,1,FALSE)</f>
        <v>Materiais</v>
      </c>
    </row>
    <row r="16924" spans="1:12" x14ac:dyDescent="0.3">
      <c r="A16924" s="286" t="str">
        <f t="shared" si="528"/>
        <v>2020</v>
      </c>
      <c r="B16924" s="205" t="s">
        <v>679</v>
      </c>
      <c r="C16924" s="205" t="s">
        <v>680</v>
      </c>
      <c r="D16924" s="72" t="str">
        <f t="shared" si="529"/>
        <v>mar/2020</v>
      </c>
      <c r="E16924" s="206">
        <v>43916</v>
      </c>
      <c r="F16924" s="205">
        <v>103563</v>
      </c>
      <c r="G16924" s="205" t="s">
        <v>284</v>
      </c>
      <c r="H16924" s="207" t="s">
        <v>178</v>
      </c>
      <c r="I16924" s="207" t="s">
        <v>242</v>
      </c>
      <c r="J16924" s="208">
        <v>-1356.82</v>
      </c>
      <c r="K16924" s="79" t="str">
        <f>IFERROR(IFERROR(VLOOKUP(I16924,'DE-PARA'!B:D,3,0),VLOOKUP(I16924,'DE-PARA'!C:D,2,0)),"NÃO ENCONTRADO")</f>
        <v>Materiais</v>
      </c>
      <c r="L16924" s="56" t="str">
        <f>VLOOKUP(K16924,'Base -Receita-Despesa'!$B:$AS,1,FALSE)</f>
        <v>Materiais</v>
      </c>
    </row>
    <row r="16925" spans="1:12" x14ac:dyDescent="0.3">
      <c r="A16925" s="286" t="str">
        <f t="shared" si="528"/>
        <v>2020</v>
      </c>
      <c r="B16925" s="205" t="s">
        <v>679</v>
      </c>
      <c r="C16925" s="205" t="s">
        <v>680</v>
      </c>
      <c r="D16925" s="72" t="str">
        <f t="shared" si="529"/>
        <v>mar/2020</v>
      </c>
      <c r="E16925" s="206">
        <v>43916</v>
      </c>
      <c r="F16925" s="205">
        <v>103610</v>
      </c>
      <c r="G16925" s="205" t="s">
        <v>284</v>
      </c>
      <c r="H16925" s="207" t="s">
        <v>178</v>
      </c>
      <c r="I16925" s="207" t="s">
        <v>237</v>
      </c>
      <c r="J16925" s="208">
        <v>-10857.4</v>
      </c>
      <c r="K16925" s="79" t="str">
        <f>IFERROR(IFERROR(VLOOKUP(I16925,'DE-PARA'!B:D,3,0),VLOOKUP(I16925,'DE-PARA'!C:D,2,0)),"NÃO ENCONTRADO")</f>
        <v>Materiais</v>
      </c>
      <c r="L16925" s="56" t="str">
        <f>VLOOKUP(K16925,'Base -Receita-Despesa'!$B:$AS,1,FALSE)</f>
        <v>Materiais</v>
      </c>
    </row>
    <row r="16926" spans="1:12" x14ac:dyDescent="0.3">
      <c r="A16926" s="286" t="str">
        <f t="shared" si="528"/>
        <v>2020</v>
      </c>
      <c r="B16926" s="205" t="s">
        <v>679</v>
      </c>
      <c r="C16926" s="205" t="s">
        <v>680</v>
      </c>
      <c r="D16926" s="72" t="str">
        <f t="shared" si="529"/>
        <v>mar/2020</v>
      </c>
      <c r="E16926" s="206">
        <v>43916</v>
      </c>
      <c r="F16926" s="205">
        <v>103513</v>
      </c>
      <c r="G16926" s="205" t="s">
        <v>284</v>
      </c>
      <c r="H16926" s="207" t="s">
        <v>178</v>
      </c>
      <c r="I16926" s="207" t="s">
        <v>238</v>
      </c>
      <c r="J16926" s="208">
        <v>-3465</v>
      </c>
      <c r="K16926" s="79" t="str">
        <f>IFERROR(IFERROR(VLOOKUP(I16926,'DE-PARA'!B:D,3,0),VLOOKUP(I16926,'DE-PARA'!C:D,2,0)),"NÃO ENCONTRADO")</f>
        <v>Materiais</v>
      </c>
      <c r="L16926" s="56" t="str">
        <f>VLOOKUP(K16926,'Base -Receita-Despesa'!$B:$AS,1,FALSE)</f>
        <v>Materiais</v>
      </c>
    </row>
    <row r="16927" spans="1:12" x14ac:dyDescent="0.3">
      <c r="A16927" s="286" t="str">
        <f t="shared" si="528"/>
        <v>2020</v>
      </c>
      <c r="B16927" s="205" t="s">
        <v>679</v>
      </c>
      <c r="C16927" s="205" t="s">
        <v>680</v>
      </c>
      <c r="D16927" s="72" t="str">
        <f t="shared" si="529"/>
        <v>mar/2020</v>
      </c>
      <c r="E16927" s="206">
        <v>43916</v>
      </c>
      <c r="F16927" s="205">
        <v>101809</v>
      </c>
      <c r="G16927" s="205" t="s">
        <v>284</v>
      </c>
      <c r="H16927" s="207" t="s">
        <v>178</v>
      </c>
      <c r="I16927" s="207" t="s">
        <v>237</v>
      </c>
      <c r="J16927" s="208">
        <v>-15884.7</v>
      </c>
      <c r="K16927" s="79" t="str">
        <f>IFERROR(IFERROR(VLOOKUP(I16927,'DE-PARA'!B:D,3,0),VLOOKUP(I16927,'DE-PARA'!C:D,2,0)),"NÃO ENCONTRADO")</f>
        <v>Materiais</v>
      </c>
      <c r="L16927" s="56" t="str">
        <f>VLOOKUP(K16927,'Base -Receita-Despesa'!$B:$AS,1,FALSE)</f>
        <v>Materiais</v>
      </c>
    </row>
    <row r="16928" spans="1:12" x14ac:dyDescent="0.3">
      <c r="A16928" s="286" t="str">
        <f t="shared" si="528"/>
        <v>2020</v>
      </c>
      <c r="B16928" s="205" t="s">
        <v>679</v>
      </c>
      <c r="C16928" s="205" t="s">
        <v>680</v>
      </c>
      <c r="D16928" s="72" t="str">
        <f t="shared" si="529"/>
        <v>mar/2020</v>
      </c>
      <c r="E16928" s="206">
        <v>43916</v>
      </c>
      <c r="F16928" s="205">
        <v>103681</v>
      </c>
      <c r="G16928" s="205" t="s">
        <v>284</v>
      </c>
      <c r="H16928" s="207" t="s">
        <v>178</v>
      </c>
      <c r="I16928" s="207" t="s">
        <v>237</v>
      </c>
      <c r="J16928" s="207">
        <v>-697</v>
      </c>
      <c r="K16928" s="79" t="str">
        <f>IFERROR(IFERROR(VLOOKUP(I16928,'DE-PARA'!B:D,3,0),VLOOKUP(I16928,'DE-PARA'!C:D,2,0)),"NÃO ENCONTRADO")</f>
        <v>Materiais</v>
      </c>
      <c r="L16928" s="56" t="str">
        <f>VLOOKUP(K16928,'Base -Receita-Despesa'!$B:$AS,1,FALSE)</f>
        <v>Materiais</v>
      </c>
    </row>
    <row r="16929" spans="1:12" x14ac:dyDescent="0.3">
      <c r="A16929" s="286" t="str">
        <f t="shared" si="528"/>
        <v>2020</v>
      </c>
      <c r="B16929" s="205" t="s">
        <v>679</v>
      </c>
      <c r="C16929" s="205" t="s">
        <v>680</v>
      </c>
      <c r="D16929" s="72" t="str">
        <f t="shared" si="529"/>
        <v>mar/2020</v>
      </c>
      <c r="E16929" s="206">
        <v>43916</v>
      </c>
      <c r="F16929" s="205">
        <v>101776</v>
      </c>
      <c r="G16929" s="205" t="s">
        <v>284</v>
      </c>
      <c r="H16929" s="207" t="s">
        <v>178</v>
      </c>
      <c r="I16929" s="207" t="s">
        <v>238</v>
      </c>
      <c r="J16929" s="207">
        <v>-228.48</v>
      </c>
      <c r="K16929" s="79" t="str">
        <f>IFERROR(IFERROR(VLOOKUP(I16929,'DE-PARA'!B:D,3,0),VLOOKUP(I16929,'DE-PARA'!C:D,2,0)),"NÃO ENCONTRADO")</f>
        <v>Materiais</v>
      </c>
      <c r="L16929" s="56" t="str">
        <f>VLOOKUP(K16929,'Base -Receita-Despesa'!$B:$AS,1,FALSE)</f>
        <v>Materiais</v>
      </c>
    </row>
    <row r="16930" spans="1:12" x14ac:dyDescent="0.3">
      <c r="A16930" s="286" t="str">
        <f t="shared" si="528"/>
        <v>2020</v>
      </c>
      <c r="B16930" s="205" t="s">
        <v>679</v>
      </c>
      <c r="C16930" s="205" t="s">
        <v>680</v>
      </c>
      <c r="D16930" s="72" t="str">
        <f t="shared" si="529"/>
        <v>mar/2020</v>
      </c>
      <c r="E16930" s="206">
        <v>43916</v>
      </c>
      <c r="F16930" s="205">
        <v>103683</v>
      </c>
      <c r="G16930" s="205" t="s">
        <v>284</v>
      </c>
      <c r="H16930" s="207" t="s">
        <v>178</v>
      </c>
      <c r="I16930" s="278" t="s">
        <v>237</v>
      </c>
      <c r="J16930" s="207">
        <v>-72</v>
      </c>
      <c r="K16930" s="79" t="str">
        <f>IFERROR(IFERROR(VLOOKUP(I16930,'DE-PARA'!B:D,3,0),VLOOKUP(I16930,'DE-PARA'!C:D,2,0)),"NÃO ENCONTRADO")</f>
        <v>Materiais</v>
      </c>
      <c r="L16930" s="56" t="str">
        <f>VLOOKUP(K16930,'Base -Receita-Despesa'!$B:$AS,1,FALSE)</f>
        <v>Materiais</v>
      </c>
    </row>
    <row r="16931" spans="1:12" x14ac:dyDescent="0.3">
      <c r="A16931" s="286" t="str">
        <f t="shared" si="528"/>
        <v>2020</v>
      </c>
      <c r="B16931" s="205" t="s">
        <v>679</v>
      </c>
      <c r="C16931" s="205" t="s">
        <v>680</v>
      </c>
      <c r="D16931" s="72" t="str">
        <f t="shared" si="529"/>
        <v>mar/2020</v>
      </c>
      <c r="E16931" s="206">
        <v>43916</v>
      </c>
      <c r="F16931" s="205">
        <v>31410</v>
      </c>
      <c r="G16931" s="205" t="s">
        <v>284</v>
      </c>
      <c r="H16931" s="207" t="s">
        <v>2845</v>
      </c>
      <c r="I16931" s="278" t="s">
        <v>238</v>
      </c>
      <c r="J16931" s="208">
        <v>-5040</v>
      </c>
      <c r="K16931" s="79" t="str">
        <f>IFERROR(IFERROR(VLOOKUP(I16931,'DE-PARA'!B:D,3,0),VLOOKUP(I16931,'DE-PARA'!C:D,2,0)),"NÃO ENCONTRADO")</f>
        <v>Materiais</v>
      </c>
      <c r="L16931" s="56" t="str">
        <f>VLOOKUP(K16931,'Base -Receita-Despesa'!$B:$AS,1,FALSE)</f>
        <v>Materiais</v>
      </c>
    </row>
    <row r="16932" spans="1:12" x14ac:dyDescent="0.3">
      <c r="A16932" s="286" t="str">
        <f t="shared" si="528"/>
        <v>2020</v>
      </c>
      <c r="B16932" s="205" t="s">
        <v>679</v>
      </c>
      <c r="C16932" s="205" t="s">
        <v>680</v>
      </c>
      <c r="D16932" s="72" t="str">
        <f t="shared" si="529"/>
        <v>mar/2020</v>
      </c>
      <c r="E16932" s="206">
        <v>43916</v>
      </c>
      <c r="F16932" s="205">
        <v>31252</v>
      </c>
      <c r="G16932" s="205" t="s">
        <v>284</v>
      </c>
      <c r="H16932" s="207" t="s">
        <v>2845</v>
      </c>
      <c r="I16932" s="278" t="s">
        <v>239</v>
      </c>
      <c r="J16932" s="208">
        <v>-2960</v>
      </c>
      <c r="K16932" s="79" t="str">
        <f>IFERROR(IFERROR(VLOOKUP(I16932,'DE-PARA'!B:D,3,0),VLOOKUP(I16932,'DE-PARA'!C:D,2,0)),"NÃO ENCONTRADO")</f>
        <v>Materiais</v>
      </c>
      <c r="L16932" s="56" t="str">
        <f>VLOOKUP(K16932,'Base -Receita-Despesa'!$B:$AS,1,FALSE)</f>
        <v>Materiais</v>
      </c>
    </row>
    <row r="16933" spans="1:12" x14ac:dyDescent="0.3">
      <c r="A16933" s="286" t="str">
        <f t="shared" si="528"/>
        <v>2020</v>
      </c>
      <c r="B16933" s="205" t="s">
        <v>679</v>
      </c>
      <c r="C16933" s="205" t="s">
        <v>680</v>
      </c>
      <c r="D16933" s="72" t="str">
        <f t="shared" si="529"/>
        <v>mar/2020</v>
      </c>
      <c r="E16933" s="206">
        <v>43916</v>
      </c>
      <c r="F16933" s="205">
        <v>1183956</v>
      </c>
      <c r="G16933" s="205" t="s">
        <v>284</v>
      </c>
      <c r="H16933" s="207" t="s">
        <v>385</v>
      </c>
      <c r="I16933" s="278" t="s">
        <v>238</v>
      </c>
      <c r="J16933" s="208">
        <v>-7959.13</v>
      </c>
      <c r="K16933" s="79" t="str">
        <f>IFERROR(IFERROR(VLOOKUP(I16933,'DE-PARA'!B:D,3,0),VLOOKUP(I16933,'DE-PARA'!C:D,2,0)),"NÃO ENCONTRADO")</f>
        <v>Materiais</v>
      </c>
      <c r="L16933" s="56" t="str">
        <f>VLOOKUP(K16933,'Base -Receita-Despesa'!$B:$AS,1,FALSE)</f>
        <v>Materiais</v>
      </c>
    </row>
    <row r="16934" spans="1:12" x14ac:dyDescent="0.3">
      <c r="A16934" s="286" t="str">
        <f t="shared" si="528"/>
        <v>2020</v>
      </c>
      <c r="B16934" s="205" t="s">
        <v>679</v>
      </c>
      <c r="C16934" s="205" t="s">
        <v>680</v>
      </c>
      <c r="D16934" s="72" t="str">
        <f t="shared" si="529"/>
        <v>mar/2020</v>
      </c>
      <c r="E16934" s="206">
        <v>43916</v>
      </c>
      <c r="F16934" s="205">
        <v>1183955</v>
      </c>
      <c r="G16934" s="205" t="s">
        <v>284</v>
      </c>
      <c r="H16934" s="207" t="s">
        <v>385</v>
      </c>
      <c r="I16934" s="207" t="s">
        <v>238</v>
      </c>
      <c r="J16934" s="208">
        <v>-2039.78</v>
      </c>
      <c r="K16934" s="79" t="str">
        <f>IFERROR(IFERROR(VLOOKUP(I16934,'DE-PARA'!B:D,3,0),VLOOKUP(I16934,'DE-PARA'!C:D,2,0)),"NÃO ENCONTRADO")</f>
        <v>Materiais</v>
      </c>
      <c r="L16934" s="56" t="str">
        <f>VLOOKUP(K16934,'Base -Receita-Despesa'!$B:$AS,1,FALSE)</f>
        <v>Materiais</v>
      </c>
    </row>
    <row r="16935" spans="1:12" x14ac:dyDescent="0.3">
      <c r="A16935" s="286" t="str">
        <f t="shared" si="528"/>
        <v>2020</v>
      </c>
      <c r="B16935" s="205" t="s">
        <v>679</v>
      </c>
      <c r="C16935" s="205" t="s">
        <v>680</v>
      </c>
      <c r="D16935" s="72" t="str">
        <f t="shared" si="529"/>
        <v>mar/2020</v>
      </c>
      <c r="E16935" s="206">
        <v>43916</v>
      </c>
      <c r="F16935" s="205">
        <v>1178740</v>
      </c>
      <c r="G16935" s="205" t="s">
        <v>284</v>
      </c>
      <c r="H16935" s="207" t="s">
        <v>385</v>
      </c>
      <c r="I16935" s="207" t="s">
        <v>238</v>
      </c>
      <c r="J16935" s="207">
        <v>-768.37</v>
      </c>
      <c r="K16935" s="79" t="str">
        <f>IFERROR(IFERROR(VLOOKUP(I16935,'DE-PARA'!B:D,3,0),VLOOKUP(I16935,'DE-PARA'!C:D,2,0)),"NÃO ENCONTRADO")</f>
        <v>Materiais</v>
      </c>
      <c r="L16935" s="56" t="str">
        <f>VLOOKUP(K16935,'Base -Receita-Despesa'!$B:$AS,1,FALSE)</f>
        <v>Materiais</v>
      </c>
    </row>
    <row r="16936" spans="1:12" x14ac:dyDescent="0.3">
      <c r="A16936" s="286" t="str">
        <f t="shared" si="528"/>
        <v>2020</v>
      </c>
      <c r="B16936" s="205" t="s">
        <v>679</v>
      </c>
      <c r="C16936" s="205" t="s">
        <v>680</v>
      </c>
      <c r="D16936" s="72" t="str">
        <f t="shared" si="529"/>
        <v>mar/2020</v>
      </c>
      <c r="E16936" s="206">
        <v>43916</v>
      </c>
      <c r="F16936" s="205">
        <v>1179002</v>
      </c>
      <c r="G16936" s="205" t="s">
        <v>284</v>
      </c>
      <c r="H16936" s="207" t="s">
        <v>385</v>
      </c>
      <c r="I16936" s="207" t="s">
        <v>238</v>
      </c>
      <c r="J16936" s="208">
        <v>-3805.88</v>
      </c>
      <c r="K16936" s="79" t="str">
        <f>IFERROR(IFERROR(VLOOKUP(I16936,'DE-PARA'!B:D,3,0),VLOOKUP(I16936,'DE-PARA'!C:D,2,0)),"NÃO ENCONTRADO")</f>
        <v>Materiais</v>
      </c>
      <c r="L16936" s="56" t="str">
        <f>VLOOKUP(K16936,'Base -Receita-Despesa'!$B:$AS,1,FALSE)</f>
        <v>Materiais</v>
      </c>
    </row>
    <row r="16937" spans="1:12" x14ac:dyDescent="0.3">
      <c r="A16937" s="286" t="str">
        <f t="shared" si="528"/>
        <v>2020</v>
      </c>
      <c r="B16937" s="205" t="s">
        <v>679</v>
      </c>
      <c r="C16937" s="205" t="s">
        <v>680</v>
      </c>
      <c r="D16937" s="72" t="str">
        <f t="shared" si="529"/>
        <v>mar/2020</v>
      </c>
      <c r="E16937" s="206">
        <v>43916</v>
      </c>
      <c r="F16937" s="205">
        <v>10037</v>
      </c>
      <c r="G16937" s="205" t="s">
        <v>284</v>
      </c>
      <c r="H16937" s="207" t="s">
        <v>307</v>
      </c>
      <c r="I16937" s="207" t="s">
        <v>250</v>
      </c>
      <c r="J16937" s="207">
        <v>-18.45</v>
      </c>
      <c r="K16937" s="79" t="str">
        <f>IFERROR(IFERROR(VLOOKUP(I16937,'DE-PARA'!B:D,3,0),VLOOKUP(I16937,'DE-PARA'!C:D,2,0)),"NÃO ENCONTRADO")</f>
        <v>Materiais</v>
      </c>
      <c r="L16937" s="56" t="str">
        <f>VLOOKUP(K16937,'Base -Receita-Despesa'!$B:$AS,1,FALSE)</f>
        <v>Materiais</v>
      </c>
    </row>
    <row r="16938" spans="1:12" x14ac:dyDescent="0.3">
      <c r="A16938" s="286" t="str">
        <f t="shared" si="528"/>
        <v>2020</v>
      </c>
      <c r="B16938" s="205" t="s">
        <v>679</v>
      </c>
      <c r="C16938" s="205" t="s">
        <v>680</v>
      </c>
      <c r="D16938" s="72" t="str">
        <f t="shared" si="529"/>
        <v>mar/2020</v>
      </c>
      <c r="E16938" s="206">
        <v>43916</v>
      </c>
      <c r="F16938" s="205">
        <v>6912</v>
      </c>
      <c r="G16938" s="205" t="s">
        <v>284</v>
      </c>
      <c r="H16938" s="207" t="s">
        <v>307</v>
      </c>
      <c r="I16938" s="207" t="s">
        <v>237</v>
      </c>
      <c r="J16938" s="207">
        <v>-568.05999999999995</v>
      </c>
      <c r="K16938" s="79" t="str">
        <f>IFERROR(IFERROR(VLOOKUP(I16938,'DE-PARA'!B:D,3,0),VLOOKUP(I16938,'DE-PARA'!C:D,2,0)),"NÃO ENCONTRADO")</f>
        <v>Materiais</v>
      </c>
      <c r="L16938" s="56" t="str">
        <f>VLOOKUP(K16938,'Base -Receita-Despesa'!$B:$AS,1,FALSE)</f>
        <v>Materiais</v>
      </c>
    </row>
    <row r="16939" spans="1:12" x14ac:dyDescent="0.3">
      <c r="A16939" s="286" t="str">
        <f t="shared" si="528"/>
        <v>2020</v>
      </c>
      <c r="B16939" s="205" t="s">
        <v>679</v>
      </c>
      <c r="C16939" s="205" t="s">
        <v>680</v>
      </c>
      <c r="D16939" s="72" t="str">
        <f t="shared" si="529"/>
        <v>mar/2020</v>
      </c>
      <c r="E16939" s="206">
        <v>43916</v>
      </c>
      <c r="F16939" s="205">
        <v>4586</v>
      </c>
      <c r="G16939" s="205" t="s">
        <v>284</v>
      </c>
      <c r="H16939" s="207" t="s">
        <v>2697</v>
      </c>
      <c r="I16939" s="207" t="s">
        <v>238</v>
      </c>
      <c r="J16939" s="208">
        <v>-1797.45</v>
      </c>
      <c r="K16939" s="79" t="str">
        <f>IFERROR(IFERROR(VLOOKUP(I16939,'DE-PARA'!B:D,3,0),VLOOKUP(I16939,'DE-PARA'!C:D,2,0)),"NÃO ENCONTRADO")</f>
        <v>Materiais</v>
      </c>
      <c r="L16939" s="56" t="str">
        <f>VLOOKUP(K16939,'Base -Receita-Despesa'!$B:$AS,1,FALSE)</f>
        <v>Materiais</v>
      </c>
    </row>
    <row r="16940" spans="1:12" x14ac:dyDescent="0.3">
      <c r="A16940" s="286" t="str">
        <f t="shared" si="528"/>
        <v>2020</v>
      </c>
      <c r="B16940" s="205" t="s">
        <v>679</v>
      </c>
      <c r="C16940" s="205" t="s">
        <v>680</v>
      </c>
      <c r="D16940" s="72" t="str">
        <f t="shared" si="529"/>
        <v>mar/2020</v>
      </c>
      <c r="E16940" s="206">
        <v>43916</v>
      </c>
      <c r="F16940" s="205">
        <v>4568</v>
      </c>
      <c r="G16940" s="205" t="s">
        <v>284</v>
      </c>
      <c r="H16940" s="207" t="s">
        <v>2697</v>
      </c>
      <c r="I16940" s="207" t="s">
        <v>238</v>
      </c>
      <c r="J16940" s="208">
        <v>-13580</v>
      </c>
      <c r="K16940" s="79" t="str">
        <f>IFERROR(IFERROR(VLOOKUP(I16940,'DE-PARA'!B:D,3,0),VLOOKUP(I16940,'DE-PARA'!C:D,2,0)),"NÃO ENCONTRADO")</f>
        <v>Materiais</v>
      </c>
      <c r="L16940" s="56" t="str">
        <f>VLOOKUP(K16940,'Base -Receita-Despesa'!$B:$AS,1,FALSE)</f>
        <v>Materiais</v>
      </c>
    </row>
    <row r="16941" spans="1:12" x14ac:dyDescent="0.3">
      <c r="A16941" s="286" t="str">
        <f t="shared" si="528"/>
        <v>2020</v>
      </c>
      <c r="B16941" s="205" t="s">
        <v>679</v>
      </c>
      <c r="C16941" s="205" t="s">
        <v>680</v>
      </c>
      <c r="D16941" s="72" t="str">
        <f t="shared" si="529"/>
        <v>mar/2020</v>
      </c>
      <c r="E16941" s="206">
        <v>43916</v>
      </c>
      <c r="F16941" s="205">
        <v>4617</v>
      </c>
      <c r="G16941" s="205" t="s">
        <v>284</v>
      </c>
      <c r="H16941" s="207" t="s">
        <v>2697</v>
      </c>
      <c r="I16941" s="207" t="s">
        <v>238</v>
      </c>
      <c r="J16941" s="208">
        <v>-3076</v>
      </c>
      <c r="K16941" s="79" t="str">
        <f>IFERROR(IFERROR(VLOOKUP(I16941,'DE-PARA'!B:D,3,0),VLOOKUP(I16941,'DE-PARA'!C:D,2,0)),"NÃO ENCONTRADO")</f>
        <v>Materiais</v>
      </c>
      <c r="L16941" s="56" t="str">
        <f>VLOOKUP(K16941,'Base -Receita-Despesa'!$B:$AS,1,FALSE)</f>
        <v>Materiais</v>
      </c>
    </row>
    <row r="16942" spans="1:12" x14ac:dyDescent="0.3">
      <c r="A16942" s="286" t="str">
        <f t="shared" si="528"/>
        <v>2020</v>
      </c>
      <c r="B16942" s="205" t="s">
        <v>679</v>
      </c>
      <c r="C16942" s="205" t="s">
        <v>680</v>
      </c>
      <c r="D16942" s="72" t="str">
        <f t="shared" si="529"/>
        <v>mar/2020</v>
      </c>
      <c r="E16942" s="206">
        <v>43916</v>
      </c>
      <c r="F16942" s="205">
        <v>3721</v>
      </c>
      <c r="G16942" s="205" t="s">
        <v>284</v>
      </c>
      <c r="H16942" s="207" t="s">
        <v>2846</v>
      </c>
      <c r="I16942" s="207" t="s">
        <v>250</v>
      </c>
      <c r="J16942" s="207">
        <v>-152.5</v>
      </c>
      <c r="K16942" s="79" t="str">
        <f>IFERROR(IFERROR(VLOOKUP(I16942,'DE-PARA'!B:D,3,0),VLOOKUP(I16942,'DE-PARA'!C:D,2,0)),"NÃO ENCONTRADO")</f>
        <v>Materiais</v>
      </c>
      <c r="L16942" s="56" t="str">
        <f>VLOOKUP(K16942,'Base -Receita-Despesa'!$B:$AS,1,FALSE)</f>
        <v>Materiais</v>
      </c>
    </row>
    <row r="16943" spans="1:12" x14ac:dyDescent="0.3">
      <c r="A16943" s="286" t="str">
        <f t="shared" si="528"/>
        <v>2020</v>
      </c>
      <c r="B16943" s="205" t="s">
        <v>679</v>
      </c>
      <c r="C16943" s="205" t="s">
        <v>680</v>
      </c>
      <c r="D16943" s="72" t="str">
        <f t="shared" si="529"/>
        <v>mar/2020</v>
      </c>
      <c r="E16943" s="206">
        <v>43916</v>
      </c>
      <c r="F16943" s="205">
        <v>31285</v>
      </c>
      <c r="G16943" s="205" t="s">
        <v>284</v>
      </c>
      <c r="H16943" s="207" t="s">
        <v>2710</v>
      </c>
      <c r="I16943" s="207" t="s">
        <v>247</v>
      </c>
      <c r="J16943" s="208">
        <v>-2361</v>
      </c>
      <c r="K16943" s="79" t="str">
        <f>IFERROR(IFERROR(VLOOKUP(I16943,'DE-PARA'!B:D,3,0),VLOOKUP(I16943,'DE-PARA'!C:D,2,0)),"NÃO ENCONTRADO")</f>
        <v>Materiais</v>
      </c>
      <c r="L16943" s="56" t="str">
        <f>VLOOKUP(K16943,'Base -Receita-Despesa'!$B:$AS,1,FALSE)</f>
        <v>Materiais</v>
      </c>
    </row>
    <row r="16944" spans="1:12" x14ac:dyDescent="0.3">
      <c r="A16944" s="286" t="str">
        <f t="shared" si="528"/>
        <v>2020</v>
      </c>
      <c r="B16944" s="205" t="s">
        <v>679</v>
      </c>
      <c r="C16944" s="205" t="s">
        <v>680</v>
      </c>
      <c r="D16944" s="72" t="str">
        <f t="shared" si="529"/>
        <v>mar/2020</v>
      </c>
      <c r="E16944" s="206">
        <v>43916</v>
      </c>
      <c r="F16944" s="205">
        <v>40928</v>
      </c>
      <c r="G16944" s="205" t="s">
        <v>284</v>
      </c>
      <c r="H16944" s="207" t="s">
        <v>1009</v>
      </c>
      <c r="I16944" s="207" t="s">
        <v>242</v>
      </c>
      <c r="J16944" s="208">
        <v>-2000</v>
      </c>
      <c r="K16944" s="79" t="str">
        <f>IFERROR(IFERROR(VLOOKUP(I16944,'DE-PARA'!B:D,3,0),VLOOKUP(I16944,'DE-PARA'!C:D,2,0)),"NÃO ENCONTRADO")</f>
        <v>Materiais</v>
      </c>
      <c r="L16944" s="56" t="str">
        <f>VLOOKUP(K16944,'Base -Receita-Despesa'!$B:$AS,1,FALSE)</f>
        <v>Materiais</v>
      </c>
    </row>
    <row r="16945" spans="1:12" x14ac:dyDescent="0.3">
      <c r="A16945" s="286" t="str">
        <f t="shared" si="528"/>
        <v>2020</v>
      </c>
      <c r="B16945" s="205" t="s">
        <v>679</v>
      </c>
      <c r="C16945" s="205" t="s">
        <v>680</v>
      </c>
      <c r="D16945" s="72" t="str">
        <f t="shared" si="529"/>
        <v>mar/2020</v>
      </c>
      <c r="E16945" s="206">
        <v>43916</v>
      </c>
      <c r="F16945" s="205">
        <v>85002</v>
      </c>
      <c r="G16945" s="205" t="s">
        <v>284</v>
      </c>
      <c r="H16945" s="207" t="s">
        <v>2847</v>
      </c>
      <c r="I16945" s="207" t="s">
        <v>237</v>
      </c>
      <c r="J16945" s="208">
        <v>-1100</v>
      </c>
      <c r="K16945" s="79" t="str">
        <f>IFERROR(IFERROR(VLOOKUP(I16945,'DE-PARA'!B:D,3,0),VLOOKUP(I16945,'DE-PARA'!C:D,2,0)),"NÃO ENCONTRADO")</f>
        <v>Materiais</v>
      </c>
      <c r="L16945" s="56" t="str">
        <f>VLOOKUP(K16945,'Base -Receita-Despesa'!$B:$AS,1,FALSE)</f>
        <v>Materiais</v>
      </c>
    </row>
    <row r="16946" spans="1:12" x14ac:dyDescent="0.3">
      <c r="A16946" s="286" t="str">
        <f t="shared" si="528"/>
        <v>2020</v>
      </c>
      <c r="B16946" s="205" t="s">
        <v>679</v>
      </c>
      <c r="C16946" s="205" t="s">
        <v>680</v>
      </c>
      <c r="D16946" s="72" t="str">
        <f t="shared" si="529"/>
        <v>mar/2020</v>
      </c>
      <c r="E16946" s="206">
        <v>43916</v>
      </c>
      <c r="F16946" s="205">
        <v>73268</v>
      </c>
      <c r="G16946" s="205" t="s">
        <v>284</v>
      </c>
      <c r="H16946" s="207" t="s">
        <v>1749</v>
      </c>
      <c r="I16946" s="207" t="s">
        <v>238</v>
      </c>
      <c r="J16946" s="207">
        <v>-826.9</v>
      </c>
      <c r="K16946" s="79" t="str">
        <f>IFERROR(IFERROR(VLOOKUP(I16946,'DE-PARA'!B:D,3,0),VLOOKUP(I16946,'DE-PARA'!C:D,2,0)),"NÃO ENCONTRADO")</f>
        <v>Materiais</v>
      </c>
      <c r="L16946" s="56" t="str">
        <f>VLOOKUP(K16946,'Base -Receita-Despesa'!$B:$AS,1,FALSE)</f>
        <v>Materiais</v>
      </c>
    </row>
    <row r="16947" spans="1:12" x14ac:dyDescent="0.3">
      <c r="A16947" s="286" t="str">
        <f t="shared" si="528"/>
        <v>2020</v>
      </c>
      <c r="B16947" s="205" t="s">
        <v>679</v>
      </c>
      <c r="C16947" s="205" t="s">
        <v>680</v>
      </c>
      <c r="D16947" s="72" t="str">
        <f t="shared" si="529"/>
        <v>mar/2020</v>
      </c>
      <c r="E16947" s="206">
        <v>43916</v>
      </c>
      <c r="F16947" s="205">
        <v>73267</v>
      </c>
      <c r="G16947" s="205" t="s">
        <v>284</v>
      </c>
      <c r="H16947" s="207" t="s">
        <v>1749</v>
      </c>
      <c r="I16947" s="207" t="s">
        <v>238</v>
      </c>
      <c r="J16947" s="207">
        <v>-210</v>
      </c>
      <c r="K16947" s="79" t="str">
        <f>IFERROR(IFERROR(VLOOKUP(I16947,'DE-PARA'!B:D,3,0),VLOOKUP(I16947,'DE-PARA'!C:D,2,0)),"NÃO ENCONTRADO")</f>
        <v>Materiais</v>
      </c>
      <c r="L16947" s="56" t="str">
        <f>VLOOKUP(K16947,'Base -Receita-Despesa'!$B:$AS,1,FALSE)</f>
        <v>Materiais</v>
      </c>
    </row>
    <row r="16948" spans="1:12" x14ac:dyDescent="0.3">
      <c r="A16948" s="286" t="str">
        <f t="shared" si="528"/>
        <v>2020</v>
      </c>
      <c r="B16948" s="205" t="s">
        <v>679</v>
      </c>
      <c r="C16948" s="205" t="s">
        <v>680</v>
      </c>
      <c r="D16948" s="72" t="str">
        <f t="shared" si="529"/>
        <v>mar/2020</v>
      </c>
      <c r="E16948" s="206">
        <v>43916</v>
      </c>
      <c r="F16948" s="205">
        <v>74088</v>
      </c>
      <c r="G16948" s="205" t="s">
        <v>284</v>
      </c>
      <c r="H16948" s="207" t="s">
        <v>1749</v>
      </c>
      <c r="I16948" s="207" t="s">
        <v>238</v>
      </c>
      <c r="J16948" s="208">
        <v>-1773.85</v>
      </c>
      <c r="K16948" s="79" t="str">
        <f>IFERROR(IFERROR(VLOOKUP(I16948,'DE-PARA'!B:D,3,0),VLOOKUP(I16948,'DE-PARA'!C:D,2,0)),"NÃO ENCONTRADO")</f>
        <v>Materiais</v>
      </c>
      <c r="L16948" s="56" t="str">
        <f>VLOOKUP(K16948,'Base -Receita-Despesa'!$B:$AS,1,FALSE)</f>
        <v>Materiais</v>
      </c>
    </row>
    <row r="16949" spans="1:12" x14ac:dyDescent="0.3">
      <c r="A16949" s="286" t="str">
        <f t="shared" si="528"/>
        <v>2020</v>
      </c>
      <c r="B16949" s="205" t="s">
        <v>679</v>
      </c>
      <c r="C16949" s="205" t="s">
        <v>680</v>
      </c>
      <c r="D16949" s="72" t="str">
        <f t="shared" si="529"/>
        <v>mar/2020</v>
      </c>
      <c r="E16949" s="206">
        <v>43916</v>
      </c>
      <c r="F16949" s="205">
        <v>74089</v>
      </c>
      <c r="G16949" s="205" t="s">
        <v>284</v>
      </c>
      <c r="H16949" s="207" t="s">
        <v>1749</v>
      </c>
      <c r="I16949" s="207" t="s">
        <v>238</v>
      </c>
      <c r="J16949" s="208">
        <v>-1793</v>
      </c>
      <c r="K16949" s="79" t="str">
        <f>IFERROR(IFERROR(VLOOKUP(I16949,'DE-PARA'!B:D,3,0),VLOOKUP(I16949,'DE-PARA'!C:D,2,0)),"NÃO ENCONTRADO")</f>
        <v>Materiais</v>
      </c>
      <c r="L16949" s="56" t="str">
        <f>VLOOKUP(K16949,'Base -Receita-Despesa'!$B:$AS,1,FALSE)</f>
        <v>Materiais</v>
      </c>
    </row>
    <row r="16950" spans="1:12" x14ac:dyDescent="0.3">
      <c r="A16950" s="286" t="str">
        <f t="shared" si="528"/>
        <v>2020</v>
      </c>
      <c r="B16950" s="205" t="s">
        <v>679</v>
      </c>
      <c r="C16950" s="205" t="s">
        <v>680</v>
      </c>
      <c r="D16950" s="72" t="str">
        <f t="shared" si="529"/>
        <v>mar/2020</v>
      </c>
      <c r="E16950" s="206">
        <v>43916</v>
      </c>
      <c r="F16950" s="205">
        <v>24</v>
      </c>
      <c r="G16950" s="205" t="s">
        <v>284</v>
      </c>
      <c r="H16950" s="207" t="s">
        <v>2848</v>
      </c>
      <c r="I16950" s="207" t="s">
        <v>155</v>
      </c>
      <c r="J16950" s="208">
        <v>-80000</v>
      </c>
      <c r="K16950" s="79" t="str">
        <f>IFERROR(IFERROR(VLOOKUP(I16950,'DE-PARA'!B:D,3,0),VLOOKUP(I16950,'DE-PARA'!C:D,2,0)),"NÃO ENCONTRADO")</f>
        <v>Materiais</v>
      </c>
      <c r="L16950" s="56" t="str">
        <f>VLOOKUP(K16950,'Base -Receita-Despesa'!$B:$AS,1,FALSE)</f>
        <v>Materiais</v>
      </c>
    </row>
    <row r="16951" spans="1:12" x14ac:dyDescent="0.3">
      <c r="A16951" s="286" t="str">
        <f t="shared" ref="A16951:A17014" si="530">IF(K16951="NÃO ENCONTRADO",0,RIGHT(D16951,4))</f>
        <v>2020</v>
      </c>
      <c r="B16951" s="205" t="s">
        <v>679</v>
      </c>
      <c r="C16951" s="205" t="s">
        <v>680</v>
      </c>
      <c r="D16951" s="72" t="str">
        <f t="shared" si="529"/>
        <v>mar/2020</v>
      </c>
      <c r="E16951" s="206">
        <v>43916</v>
      </c>
      <c r="F16951" s="205">
        <v>51</v>
      </c>
      <c r="G16951" s="205" t="s">
        <v>284</v>
      </c>
      <c r="H16951" s="207" t="s">
        <v>2849</v>
      </c>
      <c r="I16951" s="207" t="s">
        <v>242</v>
      </c>
      <c r="J16951" s="207">
        <v>-144</v>
      </c>
      <c r="K16951" s="79" t="str">
        <f>IFERROR(IFERROR(VLOOKUP(I16951,'DE-PARA'!B:D,3,0),VLOOKUP(I16951,'DE-PARA'!C:D,2,0)),"NÃO ENCONTRADO")</f>
        <v>Materiais</v>
      </c>
      <c r="L16951" s="56" t="str">
        <f>VLOOKUP(K16951,'Base -Receita-Despesa'!$B:$AS,1,FALSE)</f>
        <v>Materiais</v>
      </c>
    </row>
    <row r="16952" spans="1:12" x14ac:dyDescent="0.3">
      <c r="A16952" s="286" t="str">
        <f t="shared" si="530"/>
        <v>2020</v>
      </c>
      <c r="B16952" s="205" t="s">
        <v>679</v>
      </c>
      <c r="C16952" s="205" t="s">
        <v>680</v>
      </c>
      <c r="D16952" s="72" t="str">
        <f t="shared" si="529"/>
        <v>mar/2020</v>
      </c>
      <c r="E16952" s="206">
        <v>43916</v>
      </c>
      <c r="F16952" s="205">
        <v>13226</v>
      </c>
      <c r="G16952" s="205" t="s">
        <v>284</v>
      </c>
      <c r="H16952" s="207" t="s">
        <v>1901</v>
      </c>
      <c r="I16952" s="207" t="s">
        <v>239</v>
      </c>
      <c r="J16952" s="207">
        <v>-525</v>
      </c>
      <c r="K16952" s="79" t="str">
        <f>IFERROR(IFERROR(VLOOKUP(I16952,'DE-PARA'!B:D,3,0),VLOOKUP(I16952,'DE-PARA'!C:D,2,0)),"NÃO ENCONTRADO")</f>
        <v>Materiais</v>
      </c>
      <c r="L16952" s="56" t="str">
        <f>VLOOKUP(K16952,'Base -Receita-Despesa'!$B:$AS,1,FALSE)</f>
        <v>Materiais</v>
      </c>
    </row>
    <row r="16953" spans="1:12" x14ac:dyDescent="0.3">
      <c r="A16953" s="286" t="str">
        <f t="shared" si="530"/>
        <v>2020</v>
      </c>
      <c r="B16953" s="205" t="s">
        <v>679</v>
      </c>
      <c r="C16953" s="205" t="s">
        <v>680</v>
      </c>
      <c r="D16953" s="72" t="str">
        <f t="shared" si="529"/>
        <v>mar/2020</v>
      </c>
      <c r="E16953" s="206">
        <v>43916</v>
      </c>
      <c r="F16953" s="205">
        <v>13248</v>
      </c>
      <c r="G16953" s="205" t="s">
        <v>284</v>
      </c>
      <c r="H16953" s="207" t="s">
        <v>1901</v>
      </c>
      <c r="I16953" s="207" t="s">
        <v>239</v>
      </c>
      <c r="J16953" s="208">
        <v>-1112</v>
      </c>
      <c r="K16953" s="79" t="str">
        <f>IFERROR(IFERROR(VLOOKUP(I16953,'DE-PARA'!B:D,3,0),VLOOKUP(I16953,'DE-PARA'!C:D,2,0)),"NÃO ENCONTRADO")</f>
        <v>Materiais</v>
      </c>
      <c r="L16953" s="56" t="str">
        <f>VLOOKUP(K16953,'Base -Receita-Despesa'!$B:$AS,1,FALSE)</f>
        <v>Materiais</v>
      </c>
    </row>
    <row r="16954" spans="1:12" x14ac:dyDescent="0.3">
      <c r="A16954" s="286" t="str">
        <f t="shared" si="530"/>
        <v>2020</v>
      </c>
      <c r="B16954" s="205" t="s">
        <v>679</v>
      </c>
      <c r="C16954" s="205" t="s">
        <v>680</v>
      </c>
      <c r="D16954" s="72" t="str">
        <f t="shared" si="529"/>
        <v>mar/2020</v>
      </c>
      <c r="E16954" s="206">
        <v>43916</v>
      </c>
      <c r="F16954" s="205">
        <v>13249</v>
      </c>
      <c r="G16954" s="205" t="s">
        <v>284</v>
      </c>
      <c r="H16954" s="207" t="s">
        <v>1901</v>
      </c>
      <c r="I16954" s="207" t="s">
        <v>239</v>
      </c>
      <c r="J16954" s="207">
        <v>-798</v>
      </c>
      <c r="K16954" s="79" t="str">
        <f>IFERROR(IFERROR(VLOOKUP(I16954,'DE-PARA'!B:D,3,0),VLOOKUP(I16954,'DE-PARA'!C:D,2,0)),"NÃO ENCONTRADO")</f>
        <v>Materiais</v>
      </c>
      <c r="L16954" s="56" t="str">
        <f>VLOOKUP(K16954,'Base -Receita-Despesa'!$B:$AS,1,FALSE)</f>
        <v>Materiais</v>
      </c>
    </row>
    <row r="16955" spans="1:12" x14ac:dyDescent="0.3">
      <c r="A16955" s="286" t="str">
        <f t="shared" si="530"/>
        <v>2020</v>
      </c>
      <c r="B16955" s="205" t="s">
        <v>679</v>
      </c>
      <c r="C16955" s="205" t="s">
        <v>680</v>
      </c>
      <c r="D16955" s="72" t="str">
        <f t="shared" si="529"/>
        <v>mar/2020</v>
      </c>
      <c r="E16955" s="206">
        <v>43916</v>
      </c>
      <c r="F16955" s="205">
        <v>635</v>
      </c>
      <c r="G16955" s="205" t="s">
        <v>284</v>
      </c>
      <c r="H16955" s="207" t="s">
        <v>1010</v>
      </c>
      <c r="I16955" s="207" t="s">
        <v>167</v>
      </c>
      <c r="J16955" s="207">
        <v>-303.83</v>
      </c>
      <c r="K16955" s="79" t="str">
        <f>IFERROR(IFERROR(VLOOKUP(I16955,'DE-PARA'!B:D,3,0),VLOOKUP(I16955,'DE-PARA'!C:D,2,0)),"NÃO ENCONTRADO")</f>
        <v>Materiais</v>
      </c>
      <c r="L16955" s="56" t="str">
        <f>VLOOKUP(K16955,'Base -Receita-Despesa'!$B:$AS,1,FALSE)</f>
        <v>Materiais</v>
      </c>
    </row>
    <row r="16956" spans="1:12" x14ac:dyDescent="0.3">
      <c r="A16956" s="286" t="str">
        <f t="shared" si="530"/>
        <v>2020</v>
      </c>
      <c r="B16956" s="205" t="s">
        <v>679</v>
      </c>
      <c r="C16956" s="205" t="s">
        <v>680</v>
      </c>
      <c r="D16956" s="72" t="str">
        <f t="shared" si="529"/>
        <v>mar/2020</v>
      </c>
      <c r="E16956" s="206">
        <v>43916</v>
      </c>
      <c r="F16956" s="205">
        <v>597</v>
      </c>
      <c r="G16956" s="205" t="s">
        <v>284</v>
      </c>
      <c r="H16956" s="207" t="s">
        <v>1010</v>
      </c>
      <c r="I16956" s="207" t="s">
        <v>167</v>
      </c>
      <c r="J16956" s="207">
        <v>-568.51</v>
      </c>
      <c r="K16956" s="79" t="str">
        <f>IFERROR(IFERROR(VLOOKUP(I16956,'DE-PARA'!B:D,3,0),VLOOKUP(I16956,'DE-PARA'!C:D,2,0)),"NÃO ENCONTRADO")</f>
        <v>Materiais</v>
      </c>
      <c r="L16956" s="56" t="str">
        <f>VLOOKUP(K16956,'Base -Receita-Despesa'!$B:$AS,1,FALSE)</f>
        <v>Materiais</v>
      </c>
    </row>
    <row r="16957" spans="1:12" x14ac:dyDescent="0.3">
      <c r="A16957" s="286" t="str">
        <f t="shared" si="530"/>
        <v>2020</v>
      </c>
      <c r="B16957" s="205" t="s">
        <v>679</v>
      </c>
      <c r="C16957" s="205" t="s">
        <v>680</v>
      </c>
      <c r="D16957" s="72" t="str">
        <f t="shared" si="529"/>
        <v>mar/2020</v>
      </c>
      <c r="E16957" s="206">
        <v>43916</v>
      </c>
      <c r="F16957" s="205">
        <v>586</v>
      </c>
      <c r="G16957" s="205" t="s">
        <v>284</v>
      </c>
      <c r="H16957" s="207" t="s">
        <v>1010</v>
      </c>
      <c r="I16957" s="207" t="s">
        <v>167</v>
      </c>
      <c r="J16957" s="207">
        <v>-375</v>
      </c>
      <c r="K16957" s="79" t="str">
        <f>IFERROR(IFERROR(VLOOKUP(I16957,'DE-PARA'!B:D,3,0),VLOOKUP(I16957,'DE-PARA'!C:D,2,0)),"NÃO ENCONTRADO")</f>
        <v>Materiais</v>
      </c>
      <c r="L16957" s="56" t="str">
        <f>VLOOKUP(K16957,'Base -Receita-Despesa'!$B:$AS,1,FALSE)</f>
        <v>Materiais</v>
      </c>
    </row>
    <row r="16958" spans="1:12" x14ac:dyDescent="0.3">
      <c r="A16958" s="286" t="str">
        <f t="shared" si="530"/>
        <v>2020</v>
      </c>
      <c r="B16958" s="205" t="s">
        <v>679</v>
      </c>
      <c r="C16958" s="205" t="s">
        <v>680</v>
      </c>
      <c r="D16958" s="72" t="str">
        <f t="shared" si="529"/>
        <v>mar/2020</v>
      </c>
      <c r="E16958" s="206">
        <v>43916</v>
      </c>
      <c r="F16958" s="205">
        <v>587</v>
      </c>
      <c r="G16958" s="205" t="s">
        <v>284</v>
      </c>
      <c r="H16958" s="207" t="s">
        <v>1010</v>
      </c>
      <c r="I16958" s="207" t="s">
        <v>167</v>
      </c>
      <c r="J16958" s="207">
        <v>-204</v>
      </c>
      <c r="K16958" s="79" t="str">
        <f>IFERROR(IFERROR(VLOOKUP(I16958,'DE-PARA'!B:D,3,0),VLOOKUP(I16958,'DE-PARA'!C:D,2,0)),"NÃO ENCONTRADO")</f>
        <v>Materiais</v>
      </c>
      <c r="L16958" s="56" t="str">
        <f>VLOOKUP(K16958,'Base -Receita-Despesa'!$B:$AS,1,FALSE)</f>
        <v>Materiais</v>
      </c>
    </row>
    <row r="16959" spans="1:12" x14ac:dyDescent="0.3">
      <c r="A16959" s="286" t="str">
        <f t="shared" si="530"/>
        <v>2020</v>
      </c>
      <c r="B16959" s="205" t="s">
        <v>679</v>
      </c>
      <c r="C16959" s="205" t="s">
        <v>680</v>
      </c>
      <c r="D16959" s="72" t="str">
        <f t="shared" si="529"/>
        <v>mar/2020</v>
      </c>
      <c r="E16959" s="206">
        <v>43916</v>
      </c>
      <c r="F16959" s="205">
        <v>608</v>
      </c>
      <c r="G16959" s="205" t="s">
        <v>284</v>
      </c>
      <c r="H16959" s="207" t="s">
        <v>1010</v>
      </c>
      <c r="I16959" s="207" t="s">
        <v>167</v>
      </c>
      <c r="J16959" s="207">
        <v>-421.07</v>
      </c>
      <c r="K16959" s="79" t="str">
        <f>IFERROR(IFERROR(VLOOKUP(I16959,'DE-PARA'!B:D,3,0),VLOOKUP(I16959,'DE-PARA'!C:D,2,0)),"NÃO ENCONTRADO")</f>
        <v>Materiais</v>
      </c>
      <c r="L16959" s="56" t="str">
        <f>VLOOKUP(K16959,'Base -Receita-Despesa'!$B:$AS,1,FALSE)</f>
        <v>Materiais</v>
      </c>
    </row>
    <row r="16960" spans="1:12" x14ac:dyDescent="0.3">
      <c r="A16960" s="286" t="str">
        <f t="shared" si="530"/>
        <v>2020</v>
      </c>
      <c r="B16960" s="205" t="s">
        <v>679</v>
      </c>
      <c r="C16960" s="205" t="s">
        <v>680</v>
      </c>
      <c r="D16960" s="72" t="str">
        <f t="shared" si="529"/>
        <v>mar/2020</v>
      </c>
      <c r="E16960" s="206">
        <v>43916</v>
      </c>
      <c r="F16960" s="205">
        <v>38</v>
      </c>
      <c r="G16960" s="205" t="s">
        <v>284</v>
      </c>
      <c r="H16960" s="207" t="s">
        <v>1989</v>
      </c>
      <c r="I16960" s="207" t="s">
        <v>137</v>
      </c>
      <c r="J16960" s="208">
        <v>-2100</v>
      </c>
      <c r="K16960" s="79" t="str">
        <f>IFERROR(IFERROR(VLOOKUP(I16960,'DE-PARA'!B:D,3,0),VLOOKUP(I16960,'DE-PARA'!C:D,2,0)),"NÃO ENCONTRADO")</f>
        <v>Materiais</v>
      </c>
      <c r="L16960" s="56" t="str">
        <f>VLOOKUP(K16960,'Base -Receita-Despesa'!$B:$AS,1,FALSE)</f>
        <v>Materiais</v>
      </c>
    </row>
    <row r="16961" spans="1:12" x14ac:dyDescent="0.3">
      <c r="A16961" s="286" t="str">
        <f t="shared" si="530"/>
        <v>2020</v>
      </c>
      <c r="B16961" s="205" t="s">
        <v>679</v>
      </c>
      <c r="C16961" s="205" t="s">
        <v>680</v>
      </c>
      <c r="D16961" s="72" t="str">
        <f t="shared" si="529"/>
        <v>mar/2020</v>
      </c>
      <c r="E16961" s="206">
        <v>43916</v>
      </c>
      <c r="F16961" s="205">
        <v>47</v>
      </c>
      <c r="G16961" s="205" t="s">
        <v>284</v>
      </c>
      <c r="H16961" s="207" t="s">
        <v>1989</v>
      </c>
      <c r="I16961" s="207" t="s">
        <v>137</v>
      </c>
      <c r="J16961" s="208">
        <v>-9825.93</v>
      </c>
      <c r="K16961" s="79" t="str">
        <f>IFERROR(IFERROR(VLOOKUP(I16961,'DE-PARA'!B:D,3,0),VLOOKUP(I16961,'DE-PARA'!C:D,2,0)),"NÃO ENCONTRADO")</f>
        <v>Materiais</v>
      </c>
      <c r="L16961" s="56" t="str">
        <f>VLOOKUP(K16961,'Base -Receita-Despesa'!$B:$AS,1,FALSE)</f>
        <v>Materiais</v>
      </c>
    </row>
    <row r="16962" spans="1:12" x14ac:dyDescent="0.3">
      <c r="A16962" s="286" t="str">
        <f t="shared" si="530"/>
        <v>2020</v>
      </c>
      <c r="B16962" s="205" t="s">
        <v>679</v>
      </c>
      <c r="C16962" s="205" t="s">
        <v>680</v>
      </c>
      <c r="D16962" s="72" t="str">
        <f t="shared" si="529"/>
        <v>mar/2020</v>
      </c>
      <c r="E16962" s="206">
        <v>43916</v>
      </c>
      <c r="F16962" s="205">
        <v>48</v>
      </c>
      <c r="G16962" s="205" t="s">
        <v>284</v>
      </c>
      <c r="H16962" s="207" t="s">
        <v>1989</v>
      </c>
      <c r="I16962" s="207" t="s">
        <v>137</v>
      </c>
      <c r="J16962" s="208">
        <v>-24990.69</v>
      </c>
      <c r="K16962" s="79" t="str">
        <f>IFERROR(IFERROR(VLOOKUP(I16962,'DE-PARA'!B:D,3,0),VLOOKUP(I16962,'DE-PARA'!C:D,2,0)),"NÃO ENCONTRADO")</f>
        <v>Materiais</v>
      </c>
      <c r="L16962" s="56" t="str">
        <f>VLOOKUP(K16962,'Base -Receita-Despesa'!$B:$AS,1,FALSE)</f>
        <v>Materiais</v>
      </c>
    </row>
    <row r="16963" spans="1:12" x14ac:dyDescent="0.3">
      <c r="A16963" s="286" t="str">
        <f t="shared" si="530"/>
        <v>2020</v>
      </c>
      <c r="B16963" s="205" t="s">
        <v>679</v>
      </c>
      <c r="C16963" s="205" t="s">
        <v>680</v>
      </c>
      <c r="D16963" s="72" t="str">
        <f t="shared" si="529"/>
        <v>mar/2020</v>
      </c>
      <c r="E16963" s="206">
        <v>43916</v>
      </c>
      <c r="F16963" s="205">
        <v>49</v>
      </c>
      <c r="G16963" s="205" t="s">
        <v>284</v>
      </c>
      <c r="H16963" s="207" t="s">
        <v>1989</v>
      </c>
      <c r="I16963" s="207" t="s">
        <v>137</v>
      </c>
      <c r="J16963" s="208">
        <v>-13162.56</v>
      </c>
      <c r="K16963" s="79" t="str">
        <f>IFERROR(IFERROR(VLOOKUP(I16963,'DE-PARA'!B:D,3,0),VLOOKUP(I16963,'DE-PARA'!C:D,2,0)),"NÃO ENCONTRADO")</f>
        <v>Materiais</v>
      </c>
      <c r="L16963" s="56" t="str">
        <f>VLOOKUP(K16963,'Base -Receita-Despesa'!$B:$AS,1,FALSE)</f>
        <v>Materiais</v>
      </c>
    </row>
    <row r="16964" spans="1:12" x14ac:dyDescent="0.3">
      <c r="A16964" s="286" t="str">
        <f t="shared" si="530"/>
        <v>2020</v>
      </c>
      <c r="B16964" s="205" t="s">
        <v>679</v>
      </c>
      <c r="C16964" s="205" t="s">
        <v>680</v>
      </c>
      <c r="D16964" s="72" t="str">
        <f t="shared" ref="D16964:D17027" si="531">TEXT(E16964,"mmm/aaaa")</f>
        <v>mar/2020</v>
      </c>
      <c r="E16964" s="206">
        <v>43916</v>
      </c>
      <c r="F16964" s="205">
        <v>33</v>
      </c>
      <c r="G16964" s="205" t="s">
        <v>284</v>
      </c>
      <c r="H16964" s="207" t="s">
        <v>1989</v>
      </c>
      <c r="I16964" s="207" t="s">
        <v>137</v>
      </c>
      <c r="J16964" s="208">
        <v>-1725</v>
      </c>
      <c r="K16964" s="79" t="str">
        <f>IFERROR(IFERROR(VLOOKUP(I16964,'DE-PARA'!B:D,3,0),VLOOKUP(I16964,'DE-PARA'!C:D,2,0)),"NÃO ENCONTRADO")</f>
        <v>Materiais</v>
      </c>
      <c r="L16964" s="56" t="str">
        <f>VLOOKUP(K16964,'Base -Receita-Despesa'!$B:$AS,1,FALSE)</f>
        <v>Materiais</v>
      </c>
    </row>
    <row r="16965" spans="1:12" x14ac:dyDescent="0.3">
      <c r="A16965" s="286" t="str">
        <f t="shared" si="530"/>
        <v>2020</v>
      </c>
      <c r="B16965" s="205" t="s">
        <v>679</v>
      </c>
      <c r="C16965" s="205" t="s">
        <v>680</v>
      </c>
      <c r="D16965" s="72" t="str">
        <f t="shared" si="531"/>
        <v>mar/2020</v>
      </c>
      <c r="E16965" s="206">
        <v>43916</v>
      </c>
      <c r="F16965" s="205" t="s">
        <v>209</v>
      </c>
      <c r="G16965" s="205" t="s">
        <v>284</v>
      </c>
      <c r="H16965" s="207" t="s">
        <v>295</v>
      </c>
      <c r="I16965" s="207" t="s">
        <v>130</v>
      </c>
      <c r="J16965" s="207">
        <v>-9.5</v>
      </c>
      <c r="K16965" s="79" t="str">
        <f>IFERROR(IFERROR(VLOOKUP(I16965,'DE-PARA'!B:D,3,0),VLOOKUP(I16965,'DE-PARA'!C:D,2,0)),"NÃO ENCONTRADO")</f>
        <v>Outras Saídas</v>
      </c>
      <c r="L16965" s="56" t="str">
        <f>VLOOKUP(K16965,'Base -Receita-Despesa'!$B:$AS,1,FALSE)</f>
        <v>Outras Saídas</v>
      </c>
    </row>
    <row r="16966" spans="1:12" x14ac:dyDescent="0.3">
      <c r="A16966" s="286" t="str">
        <f t="shared" si="530"/>
        <v>2020</v>
      </c>
      <c r="B16966" s="205" t="s">
        <v>679</v>
      </c>
      <c r="C16966" s="205" t="s">
        <v>680</v>
      </c>
      <c r="D16966" s="72" t="str">
        <f t="shared" si="531"/>
        <v>mar/2020</v>
      </c>
      <c r="E16966" s="206">
        <v>43916</v>
      </c>
      <c r="F16966" s="205" t="s">
        <v>209</v>
      </c>
      <c r="G16966" s="205" t="s">
        <v>284</v>
      </c>
      <c r="H16966" s="207" t="s">
        <v>295</v>
      </c>
      <c r="I16966" s="207" t="s">
        <v>130</v>
      </c>
      <c r="J16966" s="207">
        <v>-9.5</v>
      </c>
      <c r="K16966" s="79" t="str">
        <f>IFERROR(IFERROR(VLOOKUP(I16966,'DE-PARA'!B:D,3,0),VLOOKUP(I16966,'DE-PARA'!C:D,2,0)),"NÃO ENCONTRADO")</f>
        <v>Outras Saídas</v>
      </c>
      <c r="L16966" s="56" t="str">
        <f>VLOOKUP(K16966,'Base -Receita-Despesa'!$B:$AS,1,FALSE)</f>
        <v>Outras Saídas</v>
      </c>
    </row>
    <row r="16967" spans="1:12" x14ac:dyDescent="0.3">
      <c r="A16967" s="286" t="str">
        <f t="shared" si="530"/>
        <v>2020</v>
      </c>
      <c r="B16967" s="205" t="s">
        <v>679</v>
      </c>
      <c r="C16967" s="205" t="s">
        <v>680</v>
      </c>
      <c r="D16967" s="72" t="str">
        <f t="shared" si="531"/>
        <v>mar/2020</v>
      </c>
      <c r="E16967" s="206">
        <v>43916</v>
      </c>
      <c r="F16967" s="205" t="s">
        <v>209</v>
      </c>
      <c r="G16967" s="205" t="s">
        <v>284</v>
      </c>
      <c r="H16967" s="207" t="s">
        <v>295</v>
      </c>
      <c r="I16967" s="207" t="s">
        <v>130</v>
      </c>
      <c r="J16967" s="207">
        <v>-9.5</v>
      </c>
      <c r="K16967" s="79" t="str">
        <f>IFERROR(IFERROR(VLOOKUP(I16967,'DE-PARA'!B:D,3,0),VLOOKUP(I16967,'DE-PARA'!C:D,2,0)),"NÃO ENCONTRADO")</f>
        <v>Outras Saídas</v>
      </c>
      <c r="L16967" s="56" t="str">
        <f>VLOOKUP(K16967,'Base -Receita-Despesa'!$B:$AS,1,FALSE)</f>
        <v>Outras Saídas</v>
      </c>
    </row>
    <row r="16968" spans="1:12" x14ac:dyDescent="0.3">
      <c r="A16968" s="286" t="str">
        <f t="shared" si="530"/>
        <v>2020</v>
      </c>
      <c r="B16968" s="205" t="s">
        <v>679</v>
      </c>
      <c r="C16968" s="205" t="s">
        <v>680</v>
      </c>
      <c r="D16968" s="72" t="str">
        <f t="shared" si="531"/>
        <v>mar/2020</v>
      </c>
      <c r="E16968" s="206">
        <v>43916</v>
      </c>
      <c r="F16968" s="205" t="s">
        <v>209</v>
      </c>
      <c r="G16968" s="205" t="s">
        <v>284</v>
      </c>
      <c r="H16968" s="207" t="s">
        <v>295</v>
      </c>
      <c r="I16968" s="207" t="s">
        <v>130</v>
      </c>
      <c r="J16968" s="207">
        <v>-9.5</v>
      </c>
      <c r="K16968" s="79" t="str">
        <f>IFERROR(IFERROR(VLOOKUP(I16968,'DE-PARA'!B:D,3,0),VLOOKUP(I16968,'DE-PARA'!C:D,2,0)),"NÃO ENCONTRADO")</f>
        <v>Outras Saídas</v>
      </c>
      <c r="L16968" s="56" t="str">
        <f>VLOOKUP(K16968,'Base -Receita-Despesa'!$B:$AS,1,FALSE)</f>
        <v>Outras Saídas</v>
      </c>
    </row>
    <row r="16969" spans="1:12" x14ac:dyDescent="0.3">
      <c r="A16969" s="286" t="str">
        <f t="shared" si="530"/>
        <v>2020</v>
      </c>
      <c r="B16969" s="205" t="s">
        <v>679</v>
      </c>
      <c r="C16969" s="205" t="s">
        <v>680</v>
      </c>
      <c r="D16969" s="72" t="str">
        <f t="shared" si="531"/>
        <v>mar/2020</v>
      </c>
      <c r="E16969" s="206">
        <v>43916</v>
      </c>
      <c r="F16969" s="205" t="s">
        <v>209</v>
      </c>
      <c r="G16969" s="205" t="s">
        <v>284</v>
      </c>
      <c r="H16969" s="207" t="s">
        <v>295</v>
      </c>
      <c r="I16969" s="207" t="s">
        <v>130</v>
      </c>
      <c r="J16969" s="207">
        <v>-9.5</v>
      </c>
      <c r="K16969" s="79" t="str">
        <f>IFERROR(IFERROR(VLOOKUP(I16969,'DE-PARA'!B:D,3,0),VLOOKUP(I16969,'DE-PARA'!C:D,2,0)),"NÃO ENCONTRADO")</f>
        <v>Outras Saídas</v>
      </c>
      <c r="L16969" s="56" t="str">
        <f>VLOOKUP(K16969,'Base -Receita-Despesa'!$B:$AS,1,FALSE)</f>
        <v>Outras Saídas</v>
      </c>
    </row>
    <row r="16970" spans="1:12" x14ac:dyDescent="0.3">
      <c r="A16970" s="286" t="str">
        <f t="shared" si="530"/>
        <v>2020</v>
      </c>
      <c r="B16970" s="205" t="s">
        <v>679</v>
      </c>
      <c r="C16970" s="205" t="s">
        <v>680</v>
      </c>
      <c r="D16970" s="72" t="str">
        <f t="shared" si="531"/>
        <v>mar/2020</v>
      </c>
      <c r="E16970" s="206">
        <v>43916</v>
      </c>
      <c r="F16970" s="205" t="s">
        <v>209</v>
      </c>
      <c r="G16970" s="205" t="s">
        <v>284</v>
      </c>
      <c r="H16970" s="207" t="s">
        <v>295</v>
      </c>
      <c r="I16970" s="207" t="s">
        <v>130</v>
      </c>
      <c r="J16970" s="207">
        <v>-9.5</v>
      </c>
      <c r="K16970" s="79" t="str">
        <f>IFERROR(IFERROR(VLOOKUP(I16970,'DE-PARA'!B:D,3,0),VLOOKUP(I16970,'DE-PARA'!C:D,2,0)),"NÃO ENCONTRADO")</f>
        <v>Outras Saídas</v>
      </c>
      <c r="L16970" s="56" t="str">
        <f>VLOOKUP(K16970,'Base -Receita-Despesa'!$B:$AS,1,FALSE)</f>
        <v>Outras Saídas</v>
      </c>
    </row>
    <row r="16971" spans="1:12" x14ac:dyDescent="0.3">
      <c r="A16971" s="286" t="str">
        <f t="shared" si="530"/>
        <v>2020</v>
      </c>
      <c r="B16971" s="205" t="s">
        <v>679</v>
      </c>
      <c r="C16971" s="205" t="s">
        <v>680</v>
      </c>
      <c r="D16971" s="72" t="str">
        <f t="shared" si="531"/>
        <v>mar/2020</v>
      </c>
      <c r="E16971" s="206">
        <v>43916</v>
      </c>
      <c r="F16971" s="205" t="s">
        <v>209</v>
      </c>
      <c r="G16971" s="205" t="s">
        <v>284</v>
      </c>
      <c r="H16971" s="207" t="s">
        <v>295</v>
      </c>
      <c r="I16971" s="207" t="s">
        <v>130</v>
      </c>
      <c r="J16971" s="207">
        <v>-9.5</v>
      </c>
      <c r="K16971" s="79" t="str">
        <f>IFERROR(IFERROR(VLOOKUP(I16971,'DE-PARA'!B:D,3,0),VLOOKUP(I16971,'DE-PARA'!C:D,2,0)),"NÃO ENCONTRADO")</f>
        <v>Outras Saídas</v>
      </c>
      <c r="L16971" s="56" t="str">
        <f>VLOOKUP(K16971,'Base -Receita-Despesa'!$B:$AS,1,FALSE)</f>
        <v>Outras Saídas</v>
      </c>
    </row>
    <row r="16972" spans="1:12" x14ac:dyDescent="0.3">
      <c r="A16972" s="286" t="str">
        <f t="shared" si="530"/>
        <v>2020</v>
      </c>
      <c r="B16972" s="205" t="s">
        <v>679</v>
      </c>
      <c r="C16972" s="205" t="s">
        <v>680</v>
      </c>
      <c r="D16972" s="72" t="str">
        <f t="shared" si="531"/>
        <v>mar/2020</v>
      </c>
      <c r="E16972" s="206">
        <v>43916</v>
      </c>
      <c r="F16972" s="205" t="s">
        <v>209</v>
      </c>
      <c r="G16972" s="205" t="s">
        <v>284</v>
      </c>
      <c r="H16972" s="207" t="s">
        <v>295</v>
      </c>
      <c r="I16972" s="207" t="s">
        <v>130</v>
      </c>
      <c r="J16972" s="207">
        <v>-9.5</v>
      </c>
      <c r="K16972" s="79" t="str">
        <f>IFERROR(IFERROR(VLOOKUP(I16972,'DE-PARA'!B:D,3,0),VLOOKUP(I16972,'DE-PARA'!C:D,2,0)),"NÃO ENCONTRADO")</f>
        <v>Outras Saídas</v>
      </c>
      <c r="L16972" s="56" t="str">
        <f>VLOOKUP(K16972,'Base -Receita-Despesa'!$B:$AS,1,FALSE)</f>
        <v>Outras Saídas</v>
      </c>
    </row>
    <row r="16973" spans="1:12" x14ac:dyDescent="0.3">
      <c r="A16973" s="286" t="str">
        <f t="shared" si="530"/>
        <v>2020</v>
      </c>
      <c r="B16973" s="205" t="s">
        <v>679</v>
      </c>
      <c r="C16973" s="205" t="s">
        <v>680</v>
      </c>
      <c r="D16973" s="72" t="str">
        <f t="shared" si="531"/>
        <v>mar/2020</v>
      </c>
      <c r="E16973" s="206">
        <v>43916</v>
      </c>
      <c r="F16973" s="205" t="s">
        <v>209</v>
      </c>
      <c r="G16973" s="205" t="s">
        <v>284</v>
      </c>
      <c r="H16973" s="207" t="s">
        <v>295</v>
      </c>
      <c r="I16973" s="207" t="s">
        <v>130</v>
      </c>
      <c r="J16973" s="207">
        <v>-9.5</v>
      </c>
      <c r="K16973" s="79" t="str">
        <f>IFERROR(IFERROR(VLOOKUP(I16973,'DE-PARA'!B:D,3,0),VLOOKUP(I16973,'DE-PARA'!C:D,2,0)),"NÃO ENCONTRADO")</f>
        <v>Outras Saídas</v>
      </c>
      <c r="L16973" s="56" t="str">
        <f>VLOOKUP(K16973,'Base -Receita-Despesa'!$B:$AS,1,FALSE)</f>
        <v>Outras Saídas</v>
      </c>
    </row>
    <row r="16974" spans="1:12" x14ac:dyDescent="0.3">
      <c r="A16974" s="286" t="str">
        <f t="shared" si="530"/>
        <v>2020</v>
      </c>
      <c r="B16974" s="205" t="s">
        <v>679</v>
      </c>
      <c r="C16974" s="205" t="s">
        <v>680</v>
      </c>
      <c r="D16974" s="72" t="str">
        <f t="shared" si="531"/>
        <v>mar/2020</v>
      </c>
      <c r="E16974" s="206">
        <v>43916</v>
      </c>
      <c r="F16974" s="205" t="s">
        <v>209</v>
      </c>
      <c r="G16974" s="205" t="s">
        <v>284</v>
      </c>
      <c r="H16974" s="207" t="s">
        <v>295</v>
      </c>
      <c r="I16974" s="207" t="s">
        <v>130</v>
      </c>
      <c r="J16974" s="207">
        <v>-9.5</v>
      </c>
      <c r="K16974" s="79" t="str">
        <f>IFERROR(IFERROR(VLOOKUP(I16974,'DE-PARA'!B:D,3,0),VLOOKUP(I16974,'DE-PARA'!C:D,2,0)),"NÃO ENCONTRADO")</f>
        <v>Outras Saídas</v>
      </c>
      <c r="L16974" s="56" t="str">
        <f>VLOOKUP(K16974,'Base -Receita-Despesa'!$B:$AS,1,FALSE)</f>
        <v>Outras Saídas</v>
      </c>
    </row>
    <row r="16975" spans="1:12" x14ac:dyDescent="0.3">
      <c r="A16975" s="286" t="str">
        <f t="shared" si="530"/>
        <v>2020</v>
      </c>
      <c r="B16975" s="205" t="s">
        <v>679</v>
      </c>
      <c r="C16975" s="205" t="s">
        <v>680</v>
      </c>
      <c r="D16975" s="72" t="str">
        <f t="shared" si="531"/>
        <v>mar/2020</v>
      </c>
      <c r="E16975" s="206">
        <v>43916</v>
      </c>
      <c r="F16975" s="205" t="s">
        <v>209</v>
      </c>
      <c r="G16975" s="205" t="s">
        <v>284</v>
      </c>
      <c r="H16975" s="207" t="s">
        <v>295</v>
      </c>
      <c r="I16975" s="207" t="s">
        <v>130</v>
      </c>
      <c r="J16975" s="207">
        <v>-9.5</v>
      </c>
      <c r="K16975" s="79" t="str">
        <f>IFERROR(IFERROR(VLOOKUP(I16975,'DE-PARA'!B:D,3,0),VLOOKUP(I16975,'DE-PARA'!C:D,2,0)),"NÃO ENCONTRADO")</f>
        <v>Outras Saídas</v>
      </c>
      <c r="L16975" s="56" t="str">
        <f>VLOOKUP(K16975,'Base -Receita-Despesa'!$B:$AS,1,FALSE)</f>
        <v>Outras Saídas</v>
      </c>
    </row>
    <row r="16976" spans="1:12" x14ac:dyDescent="0.3">
      <c r="A16976" s="286" t="str">
        <f t="shared" si="530"/>
        <v>2020</v>
      </c>
      <c r="B16976" s="205" t="s">
        <v>679</v>
      </c>
      <c r="C16976" s="205" t="s">
        <v>680</v>
      </c>
      <c r="D16976" s="72" t="str">
        <f t="shared" si="531"/>
        <v>mar/2020</v>
      </c>
      <c r="E16976" s="206">
        <v>43916</v>
      </c>
      <c r="F16976" s="205" t="s">
        <v>209</v>
      </c>
      <c r="G16976" s="205" t="s">
        <v>284</v>
      </c>
      <c r="H16976" s="207" t="s">
        <v>295</v>
      </c>
      <c r="I16976" s="207" t="s">
        <v>130</v>
      </c>
      <c r="J16976" s="207">
        <v>-9.5</v>
      </c>
      <c r="K16976" s="79" t="str">
        <f>IFERROR(IFERROR(VLOOKUP(I16976,'DE-PARA'!B:D,3,0),VLOOKUP(I16976,'DE-PARA'!C:D,2,0)),"NÃO ENCONTRADO")</f>
        <v>Outras Saídas</v>
      </c>
      <c r="L16976" s="56" t="str">
        <f>VLOOKUP(K16976,'Base -Receita-Despesa'!$B:$AS,1,FALSE)</f>
        <v>Outras Saídas</v>
      </c>
    </row>
    <row r="16977" spans="1:12" x14ac:dyDescent="0.3">
      <c r="A16977" s="286" t="str">
        <f t="shared" si="530"/>
        <v>2020</v>
      </c>
      <c r="B16977" s="205" t="s">
        <v>679</v>
      </c>
      <c r="C16977" s="205" t="s">
        <v>680</v>
      </c>
      <c r="D16977" s="72" t="str">
        <f t="shared" si="531"/>
        <v>mar/2020</v>
      </c>
      <c r="E16977" s="206">
        <v>43916</v>
      </c>
      <c r="F16977" s="205" t="s">
        <v>209</v>
      </c>
      <c r="G16977" s="205" t="s">
        <v>284</v>
      </c>
      <c r="H16977" s="207" t="s">
        <v>295</v>
      </c>
      <c r="I16977" s="207" t="s">
        <v>130</v>
      </c>
      <c r="J16977" s="207">
        <v>-9.5</v>
      </c>
      <c r="K16977" s="79" t="str">
        <f>IFERROR(IFERROR(VLOOKUP(I16977,'DE-PARA'!B:D,3,0),VLOOKUP(I16977,'DE-PARA'!C:D,2,0)),"NÃO ENCONTRADO")</f>
        <v>Outras Saídas</v>
      </c>
      <c r="L16977" s="56" t="str">
        <f>VLOOKUP(K16977,'Base -Receita-Despesa'!$B:$AS,1,FALSE)</f>
        <v>Outras Saídas</v>
      </c>
    </row>
    <row r="16978" spans="1:12" x14ac:dyDescent="0.3">
      <c r="A16978" s="286" t="str">
        <f t="shared" si="530"/>
        <v>2020</v>
      </c>
      <c r="B16978" s="205" t="s">
        <v>679</v>
      </c>
      <c r="C16978" s="205" t="s">
        <v>680</v>
      </c>
      <c r="D16978" s="72" t="str">
        <f t="shared" si="531"/>
        <v>mar/2020</v>
      </c>
      <c r="E16978" s="206">
        <v>43916</v>
      </c>
      <c r="F16978" s="205" t="s">
        <v>209</v>
      </c>
      <c r="G16978" s="205" t="s">
        <v>284</v>
      </c>
      <c r="H16978" s="207" t="s">
        <v>295</v>
      </c>
      <c r="I16978" s="207" t="s">
        <v>130</v>
      </c>
      <c r="J16978" s="207">
        <v>-9.5</v>
      </c>
      <c r="K16978" s="79" t="str">
        <f>IFERROR(IFERROR(VLOOKUP(I16978,'DE-PARA'!B:D,3,0),VLOOKUP(I16978,'DE-PARA'!C:D,2,0)),"NÃO ENCONTRADO")</f>
        <v>Outras Saídas</v>
      </c>
      <c r="L16978" s="56" t="str">
        <f>VLOOKUP(K16978,'Base -Receita-Despesa'!$B:$AS,1,FALSE)</f>
        <v>Outras Saídas</v>
      </c>
    </row>
    <row r="16979" spans="1:12" x14ac:dyDescent="0.3">
      <c r="A16979" s="286" t="str">
        <f t="shared" si="530"/>
        <v>2020</v>
      </c>
      <c r="B16979" s="205" t="s">
        <v>679</v>
      </c>
      <c r="C16979" s="205" t="s">
        <v>680</v>
      </c>
      <c r="D16979" s="72" t="str">
        <f t="shared" si="531"/>
        <v>mar/2020</v>
      </c>
      <c r="E16979" s="206">
        <v>43916</v>
      </c>
      <c r="F16979" s="205" t="s">
        <v>209</v>
      </c>
      <c r="G16979" s="205" t="s">
        <v>284</v>
      </c>
      <c r="H16979" s="207" t="s">
        <v>295</v>
      </c>
      <c r="I16979" s="207" t="s">
        <v>130</v>
      </c>
      <c r="J16979" s="207">
        <v>-9.5</v>
      </c>
      <c r="K16979" s="79" t="str">
        <f>IFERROR(IFERROR(VLOOKUP(I16979,'DE-PARA'!B:D,3,0),VLOOKUP(I16979,'DE-PARA'!C:D,2,0)),"NÃO ENCONTRADO")</f>
        <v>Outras Saídas</v>
      </c>
      <c r="L16979" s="56" t="str">
        <f>VLOOKUP(K16979,'Base -Receita-Despesa'!$B:$AS,1,FALSE)</f>
        <v>Outras Saídas</v>
      </c>
    </row>
    <row r="16980" spans="1:12" x14ac:dyDescent="0.3">
      <c r="A16980" s="286" t="str">
        <f t="shared" si="530"/>
        <v>2020</v>
      </c>
      <c r="B16980" s="205" t="s">
        <v>679</v>
      </c>
      <c r="C16980" s="205" t="s">
        <v>680</v>
      </c>
      <c r="D16980" s="72" t="str">
        <f t="shared" si="531"/>
        <v>mar/2020</v>
      </c>
      <c r="E16980" s="206">
        <v>43916</v>
      </c>
      <c r="F16980" s="205" t="s">
        <v>209</v>
      </c>
      <c r="G16980" s="205" t="s">
        <v>284</v>
      </c>
      <c r="H16980" s="207" t="s">
        <v>295</v>
      </c>
      <c r="I16980" s="207" t="s">
        <v>130</v>
      </c>
      <c r="J16980" s="207">
        <v>-9.5</v>
      </c>
      <c r="K16980" s="79" t="str">
        <f>IFERROR(IFERROR(VLOOKUP(I16980,'DE-PARA'!B:D,3,0),VLOOKUP(I16980,'DE-PARA'!C:D,2,0)),"NÃO ENCONTRADO")</f>
        <v>Outras Saídas</v>
      </c>
      <c r="L16980" s="56" t="str">
        <f>VLOOKUP(K16980,'Base -Receita-Despesa'!$B:$AS,1,FALSE)</f>
        <v>Outras Saídas</v>
      </c>
    </row>
    <row r="16981" spans="1:12" x14ac:dyDescent="0.3">
      <c r="A16981" s="286" t="str">
        <f t="shared" si="530"/>
        <v>2020</v>
      </c>
      <c r="B16981" s="205" t="s">
        <v>679</v>
      </c>
      <c r="C16981" s="205" t="s">
        <v>680</v>
      </c>
      <c r="D16981" s="72" t="str">
        <f t="shared" si="531"/>
        <v>mar/2020</v>
      </c>
      <c r="E16981" s="206">
        <v>43916</v>
      </c>
      <c r="F16981" s="205" t="s">
        <v>209</v>
      </c>
      <c r="G16981" s="205" t="s">
        <v>284</v>
      </c>
      <c r="H16981" s="207" t="s">
        <v>295</v>
      </c>
      <c r="I16981" s="207" t="s">
        <v>130</v>
      </c>
      <c r="J16981" s="207">
        <v>-9.5</v>
      </c>
      <c r="K16981" s="79" t="str">
        <f>IFERROR(IFERROR(VLOOKUP(I16981,'DE-PARA'!B:D,3,0),VLOOKUP(I16981,'DE-PARA'!C:D,2,0)),"NÃO ENCONTRADO")</f>
        <v>Outras Saídas</v>
      </c>
      <c r="L16981" s="56" t="str">
        <f>VLOOKUP(K16981,'Base -Receita-Despesa'!$B:$AS,1,FALSE)</f>
        <v>Outras Saídas</v>
      </c>
    </row>
    <row r="16982" spans="1:12" x14ac:dyDescent="0.3">
      <c r="A16982" s="286" t="str">
        <f t="shared" si="530"/>
        <v>2020</v>
      </c>
      <c r="B16982" s="205" t="s">
        <v>681</v>
      </c>
      <c r="C16982" s="205" t="s">
        <v>680</v>
      </c>
      <c r="D16982" s="72" t="str">
        <f t="shared" si="531"/>
        <v>mar/2020</v>
      </c>
      <c r="E16982" s="206">
        <v>43917</v>
      </c>
      <c r="F16982" s="205" t="s">
        <v>200</v>
      </c>
      <c r="G16982" s="205" t="s">
        <v>284</v>
      </c>
      <c r="H16982" s="207" t="s">
        <v>1875</v>
      </c>
      <c r="I16982" s="207" t="s">
        <v>123</v>
      </c>
      <c r="J16982" s="208">
        <v>-500000</v>
      </c>
      <c r="K16982" s="79" t="str">
        <f>IFERROR(IFERROR(VLOOKUP(I16982,'DE-PARA'!B:D,3,0),VLOOKUP(I16982,'DE-PARA'!C:D,2,0)),"NÃO ENCONTRADO")</f>
        <v>TEV – Transferências Entre Contas (Entradas)</v>
      </c>
      <c r="L16982" s="56" t="str">
        <f>VLOOKUP(K16982,'Base -Receita-Despesa'!$B:$AS,1,FALSE)</f>
        <v>TEV – Transferências Entre Contas (Entradas)</v>
      </c>
    </row>
    <row r="16983" spans="1:12" x14ac:dyDescent="0.3">
      <c r="A16983" s="286" t="str">
        <f t="shared" si="530"/>
        <v>2020</v>
      </c>
      <c r="B16983" s="205" t="s">
        <v>681</v>
      </c>
      <c r="C16983" s="205" t="s">
        <v>680</v>
      </c>
      <c r="D16983" s="72" t="str">
        <f t="shared" si="531"/>
        <v>mar/2020</v>
      </c>
      <c r="E16983" s="206">
        <v>43917</v>
      </c>
      <c r="F16983" s="205" t="s">
        <v>202</v>
      </c>
      <c r="G16983" s="205" t="s">
        <v>284</v>
      </c>
      <c r="H16983" s="207" t="s">
        <v>203</v>
      </c>
      <c r="I16983" s="207" t="s">
        <v>289</v>
      </c>
      <c r="J16983" s="208">
        <v>500000</v>
      </c>
      <c r="K16983" s="79" t="str">
        <f>IFERROR(IFERROR(VLOOKUP(I16983,'DE-PARA'!B:D,3,0),VLOOKUP(I16983,'DE-PARA'!C:D,2,0)),"NÃO ENCONTRADO")</f>
        <v>Entrada Conta Aplicação (+)</v>
      </c>
      <c r="L16983" s="56" t="str">
        <f>VLOOKUP(K16983,'Base -Receita-Despesa'!$B:$AS,1,FALSE)</f>
        <v>ENTRADA CONTA APLICAÇÃO (+)</v>
      </c>
    </row>
    <row r="16984" spans="1:12" x14ac:dyDescent="0.3">
      <c r="A16984" s="286" t="str">
        <f t="shared" si="530"/>
        <v>2020</v>
      </c>
      <c r="B16984" s="205" t="s">
        <v>679</v>
      </c>
      <c r="C16984" s="205" t="s">
        <v>680</v>
      </c>
      <c r="D16984" s="72" t="str">
        <f t="shared" si="531"/>
        <v>mar/2020</v>
      </c>
      <c r="E16984" s="206">
        <v>43917</v>
      </c>
      <c r="F16984" s="205" t="s">
        <v>311</v>
      </c>
      <c r="G16984" s="205" t="s">
        <v>284</v>
      </c>
      <c r="H16984" s="207" t="s">
        <v>691</v>
      </c>
      <c r="I16984" s="207" t="s">
        <v>265</v>
      </c>
      <c r="J16984" s="207">
        <v>70</v>
      </c>
      <c r="K16984" s="79" t="str">
        <f>IFERROR(IFERROR(VLOOKUP(I16984,'DE-PARA'!B:D,3,0),VLOOKUP(I16984,'DE-PARA'!C:D,2,0)),"NÃO ENCONTRADO")</f>
        <v>Despesas com Viagens</v>
      </c>
      <c r="L16984" s="56" t="str">
        <f>VLOOKUP(K16984,'Base -Receita-Despesa'!$B:$AS,1,FALSE)</f>
        <v>Despesas com Viagens</v>
      </c>
    </row>
    <row r="16985" spans="1:12" x14ac:dyDescent="0.3">
      <c r="A16985" s="286" t="str">
        <f t="shared" si="530"/>
        <v>2020</v>
      </c>
      <c r="B16985" s="205" t="s">
        <v>679</v>
      </c>
      <c r="C16985" s="205" t="s">
        <v>680</v>
      </c>
      <c r="D16985" s="72" t="str">
        <f t="shared" si="531"/>
        <v>mar/2020</v>
      </c>
      <c r="E16985" s="206">
        <v>43917</v>
      </c>
      <c r="F16985" s="205" t="s">
        <v>200</v>
      </c>
      <c r="G16985" s="205" t="s">
        <v>284</v>
      </c>
      <c r="H16985" s="207" t="s">
        <v>1875</v>
      </c>
      <c r="I16985" s="207" t="s">
        <v>123</v>
      </c>
      <c r="J16985" s="208">
        <v>500000</v>
      </c>
      <c r="K16985" s="79" t="str">
        <f>IFERROR(IFERROR(VLOOKUP(I16985,'DE-PARA'!B:D,3,0),VLOOKUP(I16985,'DE-PARA'!C:D,2,0)),"NÃO ENCONTRADO")</f>
        <v>TEV – Transferências Entre Contas (Entradas)</v>
      </c>
      <c r="L16985" s="56" t="str">
        <f>VLOOKUP(K16985,'Base -Receita-Despesa'!$B:$AS,1,FALSE)</f>
        <v>TEV – Transferências Entre Contas (Entradas)</v>
      </c>
    </row>
    <row r="16986" spans="1:12" x14ac:dyDescent="0.3">
      <c r="A16986" s="286" t="str">
        <f t="shared" si="530"/>
        <v>2020</v>
      </c>
      <c r="B16986" s="205" t="s">
        <v>679</v>
      </c>
      <c r="C16986" s="205" t="s">
        <v>680</v>
      </c>
      <c r="D16986" s="72" t="str">
        <f t="shared" si="531"/>
        <v>mar/2020</v>
      </c>
      <c r="E16986" s="206">
        <v>43917</v>
      </c>
      <c r="F16986" s="205">
        <v>6883</v>
      </c>
      <c r="G16986" s="205" t="s">
        <v>284</v>
      </c>
      <c r="H16986" s="207" t="s">
        <v>1061</v>
      </c>
      <c r="I16986" s="207" t="s">
        <v>1925</v>
      </c>
      <c r="J16986" s="207">
        <v>-843</v>
      </c>
      <c r="K16986" s="79" t="str">
        <f>IFERROR(IFERROR(VLOOKUP(I16986,'DE-PARA'!B:D,3,0),VLOOKUP(I16986,'DE-PARA'!C:D,2,0)),"NÃO ENCONTRADO")</f>
        <v>Serviços</v>
      </c>
      <c r="L16986" s="56" t="str">
        <f>VLOOKUP(K16986,'Base -Receita-Despesa'!$B:$AS,1,FALSE)</f>
        <v>Serviços</v>
      </c>
    </row>
    <row r="16987" spans="1:12" x14ac:dyDescent="0.3">
      <c r="A16987" s="286" t="str">
        <f t="shared" si="530"/>
        <v>2020</v>
      </c>
      <c r="B16987" s="205" t="s">
        <v>679</v>
      </c>
      <c r="C16987" s="205" t="s">
        <v>680</v>
      </c>
      <c r="D16987" s="72" t="str">
        <f t="shared" si="531"/>
        <v>mar/2020</v>
      </c>
      <c r="E16987" s="206">
        <v>43917</v>
      </c>
      <c r="F16987" s="205">
        <v>10239</v>
      </c>
      <c r="G16987" s="205" t="s">
        <v>284</v>
      </c>
      <c r="H16987" s="207" t="s">
        <v>1603</v>
      </c>
      <c r="I16987" s="207" t="s">
        <v>237</v>
      </c>
      <c r="J16987" s="208">
        <v>-5280</v>
      </c>
      <c r="K16987" s="79" t="str">
        <f>IFERROR(IFERROR(VLOOKUP(I16987,'DE-PARA'!B:D,3,0),VLOOKUP(I16987,'DE-PARA'!C:D,2,0)),"NÃO ENCONTRADO")</f>
        <v>Materiais</v>
      </c>
      <c r="L16987" s="56" t="str">
        <f>VLOOKUP(K16987,'Base -Receita-Despesa'!$B:$AS,1,FALSE)</f>
        <v>Materiais</v>
      </c>
    </row>
    <row r="16988" spans="1:12" x14ac:dyDescent="0.3">
      <c r="A16988" s="286" t="str">
        <f t="shared" si="530"/>
        <v>2020</v>
      </c>
      <c r="B16988" s="205" t="s">
        <v>679</v>
      </c>
      <c r="C16988" s="205" t="s">
        <v>680</v>
      </c>
      <c r="D16988" s="72" t="str">
        <f t="shared" si="531"/>
        <v>mar/2020</v>
      </c>
      <c r="E16988" s="206">
        <v>43917</v>
      </c>
      <c r="F16988" s="205">
        <v>10211</v>
      </c>
      <c r="G16988" s="205" t="s">
        <v>284</v>
      </c>
      <c r="H16988" s="207" t="s">
        <v>1603</v>
      </c>
      <c r="I16988" s="207" t="s">
        <v>237</v>
      </c>
      <c r="J16988" s="208">
        <v>-5597.77</v>
      </c>
      <c r="K16988" s="79" t="str">
        <f>IFERROR(IFERROR(VLOOKUP(I16988,'DE-PARA'!B:D,3,0),VLOOKUP(I16988,'DE-PARA'!C:D,2,0)),"NÃO ENCONTRADO")</f>
        <v>Materiais</v>
      </c>
      <c r="L16988" s="56" t="str">
        <f>VLOOKUP(K16988,'Base -Receita-Despesa'!$B:$AS,1,FALSE)</f>
        <v>Materiais</v>
      </c>
    </row>
    <row r="16989" spans="1:12" x14ac:dyDescent="0.3">
      <c r="A16989" s="286" t="str">
        <f t="shared" si="530"/>
        <v>2020</v>
      </c>
      <c r="B16989" s="205" t="s">
        <v>679</v>
      </c>
      <c r="C16989" s="205" t="s">
        <v>680</v>
      </c>
      <c r="D16989" s="72" t="str">
        <f t="shared" si="531"/>
        <v>mar/2020</v>
      </c>
      <c r="E16989" s="206">
        <v>43917</v>
      </c>
      <c r="F16989" s="205">
        <v>9475</v>
      </c>
      <c r="G16989" s="205" t="s">
        <v>284</v>
      </c>
      <c r="H16989" s="207" t="s">
        <v>1603</v>
      </c>
      <c r="I16989" s="207" t="s">
        <v>237</v>
      </c>
      <c r="J16989" s="208">
        <v>-8393.02</v>
      </c>
      <c r="K16989" s="79" t="str">
        <f>IFERROR(IFERROR(VLOOKUP(I16989,'DE-PARA'!B:D,3,0),VLOOKUP(I16989,'DE-PARA'!C:D,2,0)),"NÃO ENCONTRADO")</f>
        <v>Materiais</v>
      </c>
      <c r="L16989" s="56" t="str">
        <f>VLOOKUP(K16989,'Base -Receita-Despesa'!$B:$AS,1,FALSE)</f>
        <v>Materiais</v>
      </c>
    </row>
    <row r="16990" spans="1:12" x14ac:dyDescent="0.3">
      <c r="A16990" s="286" t="str">
        <f t="shared" si="530"/>
        <v>2020</v>
      </c>
      <c r="B16990" s="205" t="s">
        <v>679</v>
      </c>
      <c r="C16990" s="205" t="s">
        <v>680</v>
      </c>
      <c r="D16990" s="72" t="str">
        <f t="shared" si="531"/>
        <v>mar/2020</v>
      </c>
      <c r="E16990" s="206">
        <v>43917</v>
      </c>
      <c r="F16990" s="205">
        <v>9475</v>
      </c>
      <c r="G16990" s="205" t="s">
        <v>284</v>
      </c>
      <c r="H16990" s="207" t="s">
        <v>1603</v>
      </c>
      <c r="I16990" s="207" t="s">
        <v>237</v>
      </c>
      <c r="J16990" s="208">
        <v>-8390.49</v>
      </c>
      <c r="K16990" s="79" t="str">
        <f>IFERROR(IFERROR(VLOOKUP(I16990,'DE-PARA'!B:D,3,0),VLOOKUP(I16990,'DE-PARA'!C:D,2,0)),"NÃO ENCONTRADO")</f>
        <v>Materiais</v>
      </c>
      <c r="L16990" s="56" t="str">
        <f>VLOOKUP(K16990,'Base -Receita-Despesa'!$B:$AS,1,FALSE)</f>
        <v>Materiais</v>
      </c>
    </row>
    <row r="16991" spans="1:12" x14ac:dyDescent="0.3">
      <c r="A16991" s="286" t="str">
        <f t="shared" si="530"/>
        <v>2020</v>
      </c>
      <c r="B16991" s="205" t="s">
        <v>679</v>
      </c>
      <c r="C16991" s="205" t="s">
        <v>680</v>
      </c>
      <c r="D16991" s="72" t="str">
        <f t="shared" si="531"/>
        <v>mar/2020</v>
      </c>
      <c r="E16991" s="206">
        <v>43917</v>
      </c>
      <c r="F16991" s="205">
        <v>9670</v>
      </c>
      <c r="G16991" s="205" t="s">
        <v>284</v>
      </c>
      <c r="H16991" s="207" t="s">
        <v>1603</v>
      </c>
      <c r="I16991" s="207" t="s">
        <v>237</v>
      </c>
      <c r="J16991" s="207">
        <v>-311.97000000000003</v>
      </c>
      <c r="K16991" s="79" t="str">
        <f>IFERROR(IFERROR(VLOOKUP(I16991,'DE-PARA'!B:D,3,0),VLOOKUP(I16991,'DE-PARA'!C:D,2,0)),"NÃO ENCONTRADO")</f>
        <v>Materiais</v>
      </c>
      <c r="L16991" s="56" t="str">
        <f>VLOOKUP(K16991,'Base -Receita-Despesa'!$B:$AS,1,FALSE)</f>
        <v>Materiais</v>
      </c>
    </row>
    <row r="16992" spans="1:12" x14ac:dyDescent="0.3">
      <c r="A16992" s="286" t="str">
        <f t="shared" si="530"/>
        <v>2020</v>
      </c>
      <c r="B16992" s="205" t="s">
        <v>679</v>
      </c>
      <c r="C16992" s="205" t="s">
        <v>680</v>
      </c>
      <c r="D16992" s="72" t="str">
        <f t="shared" si="531"/>
        <v>mar/2020</v>
      </c>
      <c r="E16992" s="206">
        <v>43917</v>
      </c>
      <c r="F16992" s="205">
        <v>10189</v>
      </c>
      <c r="G16992" s="205" t="s">
        <v>284</v>
      </c>
      <c r="H16992" s="207" t="s">
        <v>1603</v>
      </c>
      <c r="I16992" s="207" t="s">
        <v>237</v>
      </c>
      <c r="J16992" s="208">
        <v>-7158.29</v>
      </c>
      <c r="K16992" s="79" t="str">
        <f>IFERROR(IFERROR(VLOOKUP(I16992,'DE-PARA'!B:D,3,0),VLOOKUP(I16992,'DE-PARA'!C:D,2,0)),"NÃO ENCONTRADO")</f>
        <v>Materiais</v>
      </c>
      <c r="L16992" s="56" t="str">
        <f>VLOOKUP(K16992,'Base -Receita-Despesa'!$B:$AS,1,FALSE)</f>
        <v>Materiais</v>
      </c>
    </row>
    <row r="16993" spans="1:12" x14ac:dyDescent="0.3">
      <c r="A16993" s="286" t="str">
        <f t="shared" si="530"/>
        <v>2020</v>
      </c>
      <c r="B16993" s="205" t="s">
        <v>679</v>
      </c>
      <c r="C16993" s="205" t="s">
        <v>680</v>
      </c>
      <c r="D16993" s="72" t="str">
        <f t="shared" si="531"/>
        <v>mar/2020</v>
      </c>
      <c r="E16993" s="206">
        <v>43917</v>
      </c>
      <c r="F16993" s="205">
        <v>9453</v>
      </c>
      <c r="G16993" s="205" t="s">
        <v>284</v>
      </c>
      <c r="H16993" s="207" t="s">
        <v>1603</v>
      </c>
      <c r="I16993" s="207" t="s">
        <v>237</v>
      </c>
      <c r="J16993" s="208">
        <v>-8316.0499999999993</v>
      </c>
      <c r="K16993" s="79" t="str">
        <f>IFERROR(IFERROR(VLOOKUP(I16993,'DE-PARA'!B:D,3,0),VLOOKUP(I16993,'DE-PARA'!C:D,2,0)),"NÃO ENCONTRADO")</f>
        <v>Materiais</v>
      </c>
      <c r="L16993" s="56" t="str">
        <f>VLOOKUP(K16993,'Base -Receita-Despesa'!$B:$AS,1,FALSE)</f>
        <v>Materiais</v>
      </c>
    </row>
    <row r="16994" spans="1:12" x14ac:dyDescent="0.3">
      <c r="A16994" s="286" t="str">
        <f t="shared" si="530"/>
        <v>2020</v>
      </c>
      <c r="B16994" s="205" t="s">
        <v>679</v>
      </c>
      <c r="C16994" s="205" t="s">
        <v>680</v>
      </c>
      <c r="D16994" s="72" t="str">
        <f t="shared" si="531"/>
        <v>mar/2020</v>
      </c>
      <c r="E16994" s="206">
        <v>43917</v>
      </c>
      <c r="F16994" s="205">
        <v>10255</v>
      </c>
      <c r="G16994" s="205" t="s">
        <v>284</v>
      </c>
      <c r="H16994" s="207" t="s">
        <v>1603</v>
      </c>
      <c r="I16994" s="207" t="s">
        <v>237</v>
      </c>
      <c r="J16994" s="207">
        <v>-641.27</v>
      </c>
      <c r="K16994" s="79" t="str">
        <f>IFERROR(IFERROR(VLOOKUP(I16994,'DE-PARA'!B:D,3,0),VLOOKUP(I16994,'DE-PARA'!C:D,2,0)),"NÃO ENCONTRADO")</f>
        <v>Materiais</v>
      </c>
      <c r="L16994" s="56" t="str">
        <f>VLOOKUP(K16994,'Base -Receita-Despesa'!$B:$AS,1,FALSE)</f>
        <v>Materiais</v>
      </c>
    </row>
    <row r="16995" spans="1:12" x14ac:dyDescent="0.3">
      <c r="A16995" s="286" t="str">
        <f t="shared" si="530"/>
        <v>2020</v>
      </c>
      <c r="B16995" s="205" t="s">
        <v>679</v>
      </c>
      <c r="C16995" s="205" t="s">
        <v>680</v>
      </c>
      <c r="D16995" s="72" t="str">
        <f t="shared" si="531"/>
        <v>mar/2020</v>
      </c>
      <c r="E16995" s="206">
        <v>43917</v>
      </c>
      <c r="F16995" s="205">
        <v>9670</v>
      </c>
      <c r="G16995" s="205" t="s">
        <v>284</v>
      </c>
      <c r="H16995" s="207" t="s">
        <v>1603</v>
      </c>
      <c r="I16995" s="207" t="s">
        <v>237</v>
      </c>
      <c r="J16995" s="207">
        <v>-312.06</v>
      </c>
      <c r="K16995" s="79" t="str">
        <f>IFERROR(IFERROR(VLOOKUP(I16995,'DE-PARA'!B:D,3,0),VLOOKUP(I16995,'DE-PARA'!C:D,2,0)),"NÃO ENCONTRADO")</f>
        <v>Materiais</v>
      </c>
      <c r="L16995" s="56" t="str">
        <f>VLOOKUP(K16995,'Base -Receita-Despesa'!$B:$AS,1,FALSE)</f>
        <v>Materiais</v>
      </c>
    </row>
    <row r="16996" spans="1:12" x14ac:dyDescent="0.3">
      <c r="A16996" s="286" t="str">
        <f t="shared" si="530"/>
        <v>2020</v>
      </c>
      <c r="B16996" s="205" t="s">
        <v>679</v>
      </c>
      <c r="C16996" s="205" t="s">
        <v>680</v>
      </c>
      <c r="D16996" s="72" t="str">
        <f t="shared" si="531"/>
        <v>mar/2020</v>
      </c>
      <c r="E16996" s="206">
        <v>43917</v>
      </c>
      <c r="F16996" s="205">
        <v>10255</v>
      </c>
      <c r="G16996" s="205" t="s">
        <v>284</v>
      </c>
      <c r="H16996" s="207" t="s">
        <v>1603</v>
      </c>
      <c r="I16996" s="207" t="s">
        <v>237</v>
      </c>
      <c r="J16996" s="207">
        <v>-641.46</v>
      </c>
      <c r="K16996" s="79" t="str">
        <f>IFERROR(IFERROR(VLOOKUP(I16996,'DE-PARA'!B:D,3,0),VLOOKUP(I16996,'DE-PARA'!C:D,2,0)),"NÃO ENCONTRADO")</f>
        <v>Materiais</v>
      </c>
      <c r="L16996" s="56" t="str">
        <f>VLOOKUP(K16996,'Base -Receita-Despesa'!$B:$AS,1,FALSE)</f>
        <v>Materiais</v>
      </c>
    </row>
    <row r="16997" spans="1:12" x14ac:dyDescent="0.3">
      <c r="A16997" s="286" t="str">
        <f t="shared" si="530"/>
        <v>2020</v>
      </c>
      <c r="B16997" s="205" t="s">
        <v>679</v>
      </c>
      <c r="C16997" s="205" t="s">
        <v>680</v>
      </c>
      <c r="D16997" s="72" t="str">
        <f t="shared" si="531"/>
        <v>mar/2020</v>
      </c>
      <c r="E16997" s="206">
        <v>43917</v>
      </c>
      <c r="F16997" s="205">
        <v>10255</v>
      </c>
      <c r="G16997" s="205" t="s">
        <v>284</v>
      </c>
      <c r="H16997" s="207" t="s">
        <v>1603</v>
      </c>
      <c r="I16997" s="207" t="s">
        <v>237</v>
      </c>
      <c r="J16997" s="207">
        <v>-641.27</v>
      </c>
      <c r="K16997" s="79" t="str">
        <f>IFERROR(IFERROR(VLOOKUP(I16997,'DE-PARA'!B:D,3,0),VLOOKUP(I16997,'DE-PARA'!C:D,2,0)),"NÃO ENCONTRADO")</f>
        <v>Materiais</v>
      </c>
      <c r="L16997" s="56" t="str">
        <f>VLOOKUP(K16997,'Base -Receita-Despesa'!$B:$AS,1,FALSE)</f>
        <v>Materiais</v>
      </c>
    </row>
    <row r="16998" spans="1:12" x14ac:dyDescent="0.3">
      <c r="A16998" s="286" t="str">
        <f t="shared" si="530"/>
        <v>2020</v>
      </c>
      <c r="B16998" s="205" t="s">
        <v>679</v>
      </c>
      <c r="C16998" s="205" t="s">
        <v>680</v>
      </c>
      <c r="D16998" s="72" t="str">
        <f t="shared" si="531"/>
        <v>mar/2020</v>
      </c>
      <c r="E16998" s="206">
        <v>43917</v>
      </c>
      <c r="F16998" s="205">
        <v>19154</v>
      </c>
      <c r="G16998" s="205" t="s">
        <v>284</v>
      </c>
      <c r="H16998" s="207" t="s">
        <v>343</v>
      </c>
      <c r="I16998" s="207" t="s">
        <v>238</v>
      </c>
      <c r="J16998" s="208">
        <v>-4063.5</v>
      </c>
      <c r="K16998" s="79" t="str">
        <f>IFERROR(IFERROR(VLOOKUP(I16998,'DE-PARA'!B:D,3,0),VLOOKUP(I16998,'DE-PARA'!C:D,2,0)),"NÃO ENCONTRADO")</f>
        <v>Materiais</v>
      </c>
      <c r="L16998" s="56" t="str">
        <f>VLOOKUP(K16998,'Base -Receita-Despesa'!$B:$AS,1,FALSE)</f>
        <v>Materiais</v>
      </c>
    </row>
    <row r="16999" spans="1:12" x14ac:dyDescent="0.3">
      <c r="A16999" s="286" t="str">
        <f t="shared" si="530"/>
        <v>2020</v>
      </c>
      <c r="B16999" s="205" t="s">
        <v>679</v>
      </c>
      <c r="C16999" s="205" t="s">
        <v>680</v>
      </c>
      <c r="D16999" s="72" t="str">
        <f t="shared" si="531"/>
        <v>mar/2020</v>
      </c>
      <c r="E16999" s="206">
        <v>43917</v>
      </c>
      <c r="F16999" s="205">
        <v>15859</v>
      </c>
      <c r="G16999" s="205" t="s">
        <v>284</v>
      </c>
      <c r="H16999" s="207" t="s">
        <v>2016</v>
      </c>
      <c r="I16999" s="207" t="s">
        <v>246</v>
      </c>
      <c r="J16999" s="208">
        <v>-6567.95</v>
      </c>
      <c r="K16999" s="79" t="str">
        <f>IFERROR(IFERROR(VLOOKUP(I16999,'DE-PARA'!B:D,3,0),VLOOKUP(I16999,'DE-PARA'!C:D,2,0)),"NÃO ENCONTRADO")</f>
        <v>Materiais</v>
      </c>
      <c r="L16999" s="56" t="str">
        <f>VLOOKUP(K16999,'Base -Receita-Despesa'!$B:$AS,1,FALSE)</f>
        <v>Materiais</v>
      </c>
    </row>
    <row r="17000" spans="1:12" x14ac:dyDescent="0.3">
      <c r="A17000" s="286" t="str">
        <f t="shared" si="530"/>
        <v>2020</v>
      </c>
      <c r="B17000" s="205" t="s">
        <v>679</v>
      </c>
      <c r="C17000" s="205" t="s">
        <v>680</v>
      </c>
      <c r="D17000" s="72" t="str">
        <f t="shared" si="531"/>
        <v>mar/2020</v>
      </c>
      <c r="E17000" s="206">
        <v>43917</v>
      </c>
      <c r="F17000" s="205">
        <v>15532</v>
      </c>
      <c r="G17000" s="205" t="s">
        <v>284</v>
      </c>
      <c r="H17000" s="207" t="s">
        <v>2016</v>
      </c>
      <c r="I17000" s="207" t="s">
        <v>246</v>
      </c>
      <c r="J17000" s="208">
        <v>-6138.9</v>
      </c>
      <c r="K17000" s="79" t="str">
        <f>IFERROR(IFERROR(VLOOKUP(I17000,'DE-PARA'!B:D,3,0),VLOOKUP(I17000,'DE-PARA'!C:D,2,0)),"NÃO ENCONTRADO")</f>
        <v>Materiais</v>
      </c>
      <c r="L17000" s="56" t="str">
        <f>VLOOKUP(K17000,'Base -Receita-Despesa'!$B:$AS,1,FALSE)</f>
        <v>Materiais</v>
      </c>
    </row>
    <row r="17001" spans="1:12" x14ac:dyDescent="0.3">
      <c r="A17001" s="286" t="str">
        <f t="shared" si="530"/>
        <v>2020</v>
      </c>
      <c r="B17001" s="205" t="s">
        <v>679</v>
      </c>
      <c r="C17001" s="205" t="s">
        <v>680</v>
      </c>
      <c r="D17001" s="72" t="str">
        <f t="shared" si="531"/>
        <v>mar/2020</v>
      </c>
      <c r="E17001" s="206">
        <v>43917</v>
      </c>
      <c r="F17001" s="205">
        <v>15778</v>
      </c>
      <c r="G17001" s="205" t="s">
        <v>284</v>
      </c>
      <c r="H17001" s="207" t="s">
        <v>2016</v>
      </c>
      <c r="I17001" s="207" t="s">
        <v>246</v>
      </c>
      <c r="J17001" s="207">
        <v>-796.7</v>
      </c>
      <c r="K17001" s="79" t="str">
        <f>IFERROR(IFERROR(VLOOKUP(I17001,'DE-PARA'!B:D,3,0),VLOOKUP(I17001,'DE-PARA'!C:D,2,0)),"NÃO ENCONTRADO")</f>
        <v>Materiais</v>
      </c>
      <c r="L17001" s="56" t="str">
        <f>VLOOKUP(K17001,'Base -Receita-Despesa'!$B:$AS,1,FALSE)</f>
        <v>Materiais</v>
      </c>
    </row>
    <row r="17002" spans="1:12" x14ac:dyDescent="0.3">
      <c r="A17002" s="286" t="str">
        <f t="shared" si="530"/>
        <v>2020</v>
      </c>
      <c r="B17002" s="205" t="s">
        <v>679</v>
      </c>
      <c r="C17002" s="205" t="s">
        <v>680</v>
      </c>
      <c r="D17002" s="72" t="str">
        <f t="shared" si="531"/>
        <v>mar/2020</v>
      </c>
      <c r="E17002" s="206">
        <v>43917</v>
      </c>
      <c r="F17002" s="205">
        <v>15508</v>
      </c>
      <c r="G17002" s="205" t="s">
        <v>284</v>
      </c>
      <c r="H17002" s="207" t="s">
        <v>2016</v>
      </c>
      <c r="I17002" s="207" t="s">
        <v>246</v>
      </c>
      <c r="J17002" s="208">
        <v>-2475</v>
      </c>
      <c r="K17002" s="79" t="str">
        <f>IFERROR(IFERROR(VLOOKUP(I17002,'DE-PARA'!B:D,3,0),VLOOKUP(I17002,'DE-PARA'!C:D,2,0)),"NÃO ENCONTRADO")</f>
        <v>Materiais</v>
      </c>
      <c r="L17002" s="56" t="str">
        <f>VLOOKUP(K17002,'Base -Receita-Despesa'!$B:$AS,1,FALSE)</f>
        <v>Materiais</v>
      </c>
    </row>
    <row r="17003" spans="1:12" x14ac:dyDescent="0.3">
      <c r="A17003" s="286" t="str">
        <f t="shared" si="530"/>
        <v>2020</v>
      </c>
      <c r="B17003" s="205" t="s">
        <v>679</v>
      </c>
      <c r="C17003" s="205" t="s">
        <v>680</v>
      </c>
      <c r="D17003" s="72" t="str">
        <f t="shared" si="531"/>
        <v>mar/2020</v>
      </c>
      <c r="E17003" s="206">
        <v>43917</v>
      </c>
      <c r="F17003" s="205">
        <v>15256</v>
      </c>
      <c r="G17003" s="205" t="s">
        <v>284</v>
      </c>
      <c r="H17003" s="207" t="s">
        <v>2016</v>
      </c>
      <c r="I17003" s="207" t="s">
        <v>246</v>
      </c>
      <c r="J17003" s="208">
        <v>-3868.03</v>
      </c>
      <c r="K17003" s="79" t="str">
        <f>IFERROR(IFERROR(VLOOKUP(I17003,'DE-PARA'!B:D,3,0),VLOOKUP(I17003,'DE-PARA'!C:D,2,0)),"NÃO ENCONTRADO")</f>
        <v>Materiais</v>
      </c>
      <c r="L17003" s="56" t="str">
        <f>VLOOKUP(K17003,'Base -Receita-Despesa'!$B:$AS,1,FALSE)</f>
        <v>Materiais</v>
      </c>
    </row>
    <row r="17004" spans="1:12" x14ac:dyDescent="0.3">
      <c r="A17004" s="286" t="str">
        <f t="shared" si="530"/>
        <v>2020</v>
      </c>
      <c r="B17004" s="205" t="s">
        <v>679</v>
      </c>
      <c r="C17004" s="205" t="s">
        <v>680</v>
      </c>
      <c r="D17004" s="72" t="str">
        <f t="shared" si="531"/>
        <v>mar/2020</v>
      </c>
      <c r="E17004" s="206">
        <v>43917</v>
      </c>
      <c r="F17004" s="205">
        <v>27</v>
      </c>
      <c r="G17004" s="205" t="s">
        <v>284</v>
      </c>
      <c r="H17004" s="207" t="s">
        <v>1103</v>
      </c>
      <c r="I17004" s="207" t="s">
        <v>183</v>
      </c>
      <c r="J17004" s="207">
        <v>-500</v>
      </c>
      <c r="K17004" s="79" t="str">
        <f>IFERROR(IFERROR(VLOOKUP(I17004,'DE-PARA'!B:D,3,0),VLOOKUP(I17004,'DE-PARA'!C:D,2,0)),"NÃO ENCONTRADO")</f>
        <v>Aluguéis</v>
      </c>
      <c r="L17004" s="56" t="str">
        <f>VLOOKUP(K17004,'Base -Receita-Despesa'!$B:$AS,1,FALSE)</f>
        <v>Aluguéis</v>
      </c>
    </row>
    <row r="17005" spans="1:12" x14ac:dyDescent="0.3">
      <c r="A17005" s="286" t="str">
        <f t="shared" si="530"/>
        <v>2020</v>
      </c>
      <c r="B17005" s="205" t="s">
        <v>679</v>
      </c>
      <c r="C17005" s="205" t="s">
        <v>680</v>
      </c>
      <c r="D17005" s="72" t="str">
        <f t="shared" si="531"/>
        <v>mar/2020</v>
      </c>
      <c r="E17005" s="206">
        <v>43917</v>
      </c>
      <c r="F17005" s="205">
        <v>3075</v>
      </c>
      <c r="G17005" s="205" t="s">
        <v>284</v>
      </c>
      <c r="H17005" s="207" t="s">
        <v>2836</v>
      </c>
      <c r="I17005" s="207" t="s">
        <v>257</v>
      </c>
      <c r="J17005" s="208">
        <v>-14500</v>
      </c>
      <c r="K17005" s="79" t="str">
        <f>IFERROR(IFERROR(VLOOKUP(I17005,'DE-PARA'!B:D,3,0),VLOOKUP(I17005,'DE-PARA'!C:D,2,0)),"NÃO ENCONTRADO")</f>
        <v>Serviços</v>
      </c>
      <c r="L17005" s="56" t="str">
        <f>VLOOKUP(K17005,'Base -Receita-Despesa'!$B:$AS,1,FALSE)</f>
        <v>Serviços</v>
      </c>
    </row>
    <row r="17006" spans="1:12" x14ac:dyDescent="0.3">
      <c r="A17006" s="286" t="str">
        <f t="shared" si="530"/>
        <v>2020</v>
      </c>
      <c r="B17006" s="205" t="s">
        <v>679</v>
      </c>
      <c r="C17006" s="205" t="s">
        <v>680</v>
      </c>
      <c r="D17006" s="72" t="str">
        <f t="shared" si="531"/>
        <v>mar/2020</v>
      </c>
      <c r="E17006" s="206">
        <v>43917</v>
      </c>
      <c r="F17006" s="205">
        <v>4574</v>
      </c>
      <c r="G17006" s="205" t="s">
        <v>284</v>
      </c>
      <c r="H17006" s="207" t="s">
        <v>2850</v>
      </c>
      <c r="I17006" s="207" t="s">
        <v>242</v>
      </c>
      <c r="J17006" s="207">
        <v>-603</v>
      </c>
      <c r="K17006" s="79" t="str">
        <f>IFERROR(IFERROR(VLOOKUP(I17006,'DE-PARA'!B:D,3,0),VLOOKUP(I17006,'DE-PARA'!C:D,2,0)),"NÃO ENCONTRADO")</f>
        <v>Materiais</v>
      </c>
      <c r="L17006" s="56" t="str">
        <f>VLOOKUP(K17006,'Base -Receita-Despesa'!$B:$AS,1,FALSE)</f>
        <v>Materiais</v>
      </c>
    </row>
    <row r="17007" spans="1:12" x14ac:dyDescent="0.3">
      <c r="A17007" s="286" t="str">
        <f t="shared" si="530"/>
        <v>2020</v>
      </c>
      <c r="B17007" s="205" t="s">
        <v>679</v>
      </c>
      <c r="C17007" s="205" t="s">
        <v>680</v>
      </c>
      <c r="D17007" s="72" t="str">
        <f t="shared" si="531"/>
        <v>mar/2020</v>
      </c>
      <c r="E17007" s="206">
        <v>43917</v>
      </c>
      <c r="F17007" s="205">
        <v>4468</v>
      </c>
      <c r="G17007" s="205" t="s">
        <v>284</v>
      </c>
      <c r="H17007" s="207" t="s">
        <v>2850</v>
      </c>
      <c r="I17007" s="207" t="s">
        <v>242</v>
      </c>
      <c r="J17007" s="207">
        <v>-743</v>
      </c>
      <c r="K17007" s="79" t="str">
        <f>IFERROR(IFERROR(VLOOKUP(I17007,'DE-PARA'!B:D,3,0),VLOOKUP(I17007,'DE-PARA'!C:D,2,0)),"NÃO ENCONTRADO")</f>
        <v>Materiais</v>
      </c>
      <c r="L17007" s="56" t="str">
        <f>VLOOKUP(K17007,'Base -Receita-Despesa'!$B:$AS,1,FALSE)</f>
        <v>Materiais</v>
      </c>
    </row>
    <row r="17008" spans="1:12" x14ac:dyDescent="0.3">
      <c r="A17008" s="286" t="str">
        <f t="shared" si="530"/>
        <v>2020</v>
      </c>
      <c r="B17008" s="205" t="s">
        <v>679</v>
      </c>
      <c r="C17008" s="205" t="s">
        <v>680</v>
      </c>
      <c r="D17008" s="72" t="str">
        <f t="shared" si="531"/>
        <v>mar/2020</v>
      </c>
      <c r="E17008" s="206">
        <v>43917</v>
      </c>
      <c r="F17008" s="205" t="s">
        <v>311</v>
      </c>
      <c r="G17008" s="205" t="s">
        <v>284</v>
      </c>
      <c r="H17008" s="207" t="s">
        <v>691</v>
      </c>
      <c r="I17008" s="207" t="s">
        <v>265</v>
      </c>
      <c r="J17008" s="207">
        <v>-70</v>
      </c>
      <c r="K17008" s="79" t="str">
        <f>IFERROR(IFERROR(VLOOKUP(I17008,'DE-PARA'!B:D,3,0),VLOOKUP(I17008,'DE-PARA'!C:D,2,0)),"NÃO ENCONTRADO")</f>
        <v>Despesas com Viagens</v>
      </c>
      <c r="L17008" s="56" t="str">
        <f>VLOOKUP(K17008,'Base -Receita-Despesa'!$B:$AS,1,FALSE)</f>
        <v>Despesas com Viagens</v>
      </c>
    </row>
    <row r="17009" spans="1:12" x14ac:dyDescent="0.3">
      <c r="A17009" s="286" t="str">
        <f t="shared" si="530"/>
        <v>2020</v>
      </c>
      <c r="B17009" s="205" t="s">
        <v>679</v>
      </c>
      <c r="C17009" s="205" t="s">
        <v>680</v>
      </c>
      <c r="D17009" s="72" t="str">
        <f t="shared" si="531"/>
        <v>mar/2020</v>
      </c>
      <c r="E17009" s="206">
        <v>43917</v>
      </c>
      <c r="F17009" s="205">
        <v>16761</v>
      </c>
      <c r="G17009" s="205" t="s">
        <v>284</v>
      </c>
      <c r="H17009" s="207" t="s">
        <v>2851</v>
      </c>
      <c r="I17009" s="207" t="s">
        <v>237</v>
      </c>
      <c r="J17009" s="208">
        <v>-2093</v>
      </c>
      <c r="K17009" s="79" t="str">
        <f>IFERROR(IFERROR(VLOOKUP(I17009,'DE-PARA'!B:D,3,0),VLOOKUP(I17009,'DE-PARA'!C:D,2,0)),"NÃO ENCONTRADO")</f>
        <v>Materiais</v>
      </c>
      <c r="L17009" s="56" t="str">
        <f>VLOOKUP(K17009,'Base -Receita-Despesa'!$B:$AS,1,FALSE)</f>
        <v>Materiais</v>
      </c>
    </row>
    <row r="17010" spans="1:12" x14ac:dyDescent="0.3">
      <c r="A17010" s="286" t="str">
        <f t="shared" si="530"/>
        <v>2020</v>
      </c>
      <c r="B17010" s="205" t="s">
        <v>679</v>
      </c>
      <c r="C17010" s="205" t="s">
        <v>680</v>
      </c>
      <c r="D17010" s="72" t="str">
        <f t="shared" si="531"/>
        <v>mar/2020</v>
      </c>
      <c r="E17010" s="206">
        <v>43917</v>
      </c>
      <c r="F17010" s="205">
        <v>16761</v>
      </c>
      <c r="G17010" s="205" t="s">
        <v>284</v>
      </c>
      <c r="H17010" s="207" t="s">
        <v>2851</v>
      </c>
      <c r="I17010" s="207" t="s">
        <v>189</v>
      </c>
      <c r="J17010" s="207">
        <v>-98.1</v>
      </c>
      <c r="K17010" s="79" t="str">
        <f>IFERROR(IFERROR(VLOOKUP(I17010,'DE-PARA'!B:D,3,0),VLOOKUP(I17010,'DE-PARA'!C:D,2,0)),"NÃO ENCONTRADO")</f>
        <v>Outras Saídas</v>
      </c>
      <c r="L17010" s="56" t="str">
        <f>VLOOKUP(K17010,'Base -Receita-Despesa'!$B:$AS,1,FALSE)</f>
        <v>Outras Saídas</v>
      </c>
    </row>
    <row r="17011" spans="1:12" x14ac:dyDescent="0.3">
      <c r="A17011" s="286" t="str">
        <f t="shared" si="530"/>
        <v>2020</v>
      </c>
      <c r="B17011" s="205" t="s">
        <v>679</v>
      </c>
      <c r="C17011" s="205" t="s">
        <v>680</v>
      </c>
      <c r="D17011" s="72" t="str">
        <f t="shared" si="531"/>
        <v>mar/2020</v>
      </c>
      <c r="E17011" s="206">
        <v>43917</v>
      </c>
      <c r="F17011" s="205">
        <v>39463</v>
      </c>
      <c r="G17011" s="205" t="s">
        <v>284</v>
      </c>
      <c r="H17011" s="207" t="s">
        <v>2694</v>
      </c>
      <c r="I17011" s="207" t="s">
        <v>237</v>
      </c>
      <c r="J17011" s="208">
        <v>-12996.75</v>
      </c>
      <c r="K17011" s="79" t="str">
        <f>IFERROR(IFERROR(VLOOKUP(I17011,'DE-PARA'!B:D,3,0),VLOOKUP(I17011,'DE-PARA'!C:D,2,0)),"NÃO ENCONTRADO")</f>
        <v>Materiais</v>
      </c>
      <c r="L17011" s="56" t="str">
        <f>VLOOKUP(K17011,'Base -Receita-Despesa'!$B:$AS,1,FALSE)</f>
        <v>Materiais</v>
      </c>
    </row>
    <row r="17012" spans="1:12" x14ac:dyDescent="0.3">
      <c r="A17012" s="286" t="str">
        <f t="shared" si="530"/>
        <v>2020</v>
      </c>
      <c r="B17012" s="205" t="s">
        <v>679</v>
      </c>
      <c r="C17012" s="205" t="s">
        <v>680</v>
      </c>
      <c r="D17012" s="72" t="str">
        <f t="shared" si="531"/>
        <v>mar/2020</v>
      </c>
      <c r="E17012" s="206">
        <v>43917</v>
      </c>
      <c r="F17012" s="205">
        <v>40928</v>
      </c>
      <c r="G17012" s="205" t="s">
        <v>284</v>
      </c>
      <c r="H17012" s="207" t="s">
        <v>1009</v>
      </c>
      <c r="I17012" s="207" t="s">
        <v>242</v>
      </c>
      <c r="J17012" s="207">
        <v>-200</v>
      </c>
      <c r="K17012" s="79" t="str">
        <f>IFERROR(IFERROR(VLOOKUP(I17012,'DE-PARA'!B:D,3,0),VLOOKUP(I17012,'DE-PARA'!C:D,2,0)),"NÃO ENCONTRADO")</f>
        <v>Materiais</v>
      </c>
      <c r="L17012" s="56" t="str">
        <f>VLOOKUP(K17012,'Base -Receita-Despesa'!$B:$AS,1,FALSE)</f>
        <v>Materiais</v>
      </c>
    </row>
    <row r="17013" spans="1:12" x14ac:dyDescent="0.3">
      <c r="A17013" s="286" t="str">
        <f t="shared" si="530"/>
        <v>2020</v>
      </c>
      <c r="B17013" s="205" t="s">
        <v>679</v>
      </c>
      <c r="C17013" s="205" t="s">
        <v>680</v>
      </c>
      <c r="D17013" s="72" t="str">
        <f t="shared" si="531"/>
        <v>mar/2020</v>
      </c>
      <c r="E17013" s="206">
        <v>43917</v>
      </c>
      <c r="F17013" s="205">
        <v>1332705</v>
      </c>
      <c r="G17013" s="205" t="s">
        <v>284</v>
      </c>
      <c r="H17013" s="207" t="s">
        <v>2169</v>
      </c>
      <c r="I17013" s="207" t="s">
        <v>188</v>
      </c>
      <c r="J17013" s="207">
        <v>-100</v>
      </c>
      <c r="K17013" s="79" t="str">
        <f>IFERROR(IFERROR(VLOOKUP(I17013,'DE-PARA'!B:D,3,0),VLOOKUP(I17013,'DE-PARA'!C:D,2,0)),"NÃO ENCONTRADO")</f>
        <v>Tributos, Taxas e Contribuições</v>
      </c>
      <c r="L17013" s="56" t="str">
        <f>VLOOKUP(K17013,'Base -Receita-Despesa'!$B:$AS,1,FALSE)</f>
        <v>Tributos, Taxas e Contribuições</v>
      </c>
    </row>
    <row r="17014" spans="1:12" x14ac:dyDescent="0.3">
      <c r="A17014" s="286" t="str">
        <f t="shared" si="530"/>
        <v>2020</v>
      </c>
      <c r="B17014" s="205" t="s">
        <v>679</v>
      </c>
      <c r="C17014" s="205" t="s">
        <v>680</v>
      </c>
      <c r="D17014" s="72" t="str">
        <f t="shared" si="531"/>
        <v>mar/2020</v>
      </c>
      <c r="E17014" s="206">
        <v>43917</v>
      </c>
      <c r="F17014" s="205">
        <v>418840</v>
      </c>
      <c r="G17014" s="205" t="s">
        <v>284</v>
      </c>
      <c r="H17014" s="207" t="s">
        <v>1027</v>
      </c>
      <c r="I17014" s="207" t="s">
        <v>242</v>
      </c>
      <c r="J17014" s="207">
        <v>-648.11</v>
      </c>
      <c r="K17014" s="79" t="str">
        <f>IFERROR(IFERROR(VLOOKUP(I17014,'DE-PARA'!B:D,3,0),VLOOKUP(I17014,'DE-PARA'!C:D,2,0)),"NÃO ENCONTRADO")</f>
        <v>Materiais</v>
      </c>
      <c r="L17014" s="56" t="str">
        <f>VLOOKUP(K17014,'Base -Receita-Despesa'!$B:$AS,1,FALSE)</f>
        <v>Materiais</v>
      </c>
    </row>
    <row r="17015" spans="1:12" x14ac:dyDescent="0.3">
      <c r="A17015" s="286" t="str">
        <f t="shared" ref="A17015:A17078" si="532">IF(K17015="NÃO ENCONTRADO",0,RIGHT(D17015,4))</f>
        <v>2020</v>
      </c>
      <c r="B17015" s="205" t="s">
        <v>679</v>
      </c>
      <c r="C17015" s="205" t="s">
        <v>680</v>
      </c>
      <c r="D17015" s="72" t="str">
        <f t="shared" si="531"/>
        <v>mar/2020</v>
      </c>
      <c r="E17015" s="206">
        <v>43917</v>
      </c>
      <c r="F17015" s="205">
        <v>421035</v>
      </c>
      <c r="G17015" s="205" t="s">
        <v>284</v>
      </c>
      <c r="H17015" s="207" t="s">
        <v>1027</v>
      </c>
      <c r="I17015" s="207" t="s">
        <v>242</v>
      </c>
      <c r="J17015" s="207">
        <v>-133.56</v>
      </c>
      <c r="K17015" s="79" t="str">
        <f>IFERROR(IFERROR(VLOOKUP(I17015,'DE-PARA'!B:D,3,0),VLOOKUP(I17015,'DE-PARA'!C:D,2,0)),"NÃO ENCONTRADO")</f>
        <v>Materiais</v>
      </c>
      <c r="L17015" s="56" t="str">
        <f>VLOOKUP(K17015,'Base -Receita-Despesa'!$B:$AS,1,FALSE)</f>
        <v>Materiais</v>
      </c>
    </row>
    <row r="17016" spans="1:12" x14ac:dyDescent="0.3">
      <c r="A17016" s="286" t="str">
        <f t="shared" si="532"/>
        <v>2020</v>
      </c>
      <c r="B17016" s="205" t="s">
        <v>679</v>
      </c>
      <c r="C17016" s="205" t="s">
        <v>680</v>
      </c>
      <c r="D17016" s="72" t="str">
        <f t="shared" si="531"/>
        <v>mar/2020</v>
      </c>
      <c r="E17016" s="206">
        <v>43917</v>
      </c>
      <c r="F17016" s="205">
        <v>421084</v>
      </c>
      <c r="G17016" s="205" t="s">
        <v>284</v>
      </c>
      <c r="H17016" s="207" t="s">
        <v>1027</v>
      </c>
      <c r="I17016" s="207" t="s">
        <v>242</v>
      </c>
      <c r="J17016" s="207">
        <v>-158.5</v>
      </c>
      <c r="K17016" s="79" t="str">
        <f>IFERROR(IFERROR(VLOOKUP(I17016,'DE-PARA'!B:D,3,0),VLOOKUP(I17016,'DE-PARA'!C:D,2,0)),"NÃO ENCONTRADO")</f>
        <v>Materiais</v>
      </c>
      <c r="L17016" s="56" t="str">
        <f>VLOOKUP(K17016,'Base -Receita-Despesa'!$B:$AS,1,FALSE)</f>
        <v>Materiais</v>
      </c>
    </row>
    <row r="17017" spans="1:12" x14ac:dyDescent="0.3">
      <c r="A17017" s="286" t="str">
        <f t="shared" si="532"/>
        <v>2020</v>
      </c>
      <c r="B17017" s="205" t="s">
        <v>679</v>
      </c>
      <c r="C17017" s="205" t="s">
        <v>680</v>
      </c>
      <c r="D17017" s="72" t="str">
        <f t="shared" si="531"/>
        <v>mar/2020</v>
      </c>
      <c r="E17017" s="206">
        <v>43917</v>
      </c>
      <c r="F17017" s="205">
        <v>421079</v>
      </c>
      <c r="G17017" s="205" t="s">
        <v>284</v>
      </c>
      <c r="H17017" s="207" t="s">
        <v>1027</v>
      </c>
      <c r="I17017" s="207" t="s">
        <v>242</v>
      </c>
      <c r="J17017" s="207">
        <v>-158.5</v>
      </c>
      <c r="K17017" s="79" t="str">
        <f>IFERROR(IFERROR(VLOOKUP(I17017,'DE-PARA'!B:D,3,0),VLOOKUP(I17017,'DE-PARA'!C:D,2,0)),"NÃO ENCONTRADO")</f>
        <v>Materiais</v>
      </c>
      <c r="L17017" s="56" t="str">
        <f>VLOOKUP(K17017,'Base -Receita-Despesa'!$B:$AS,1,FALSE)</f>
        <v>Materiais</v>
      </c>
    </row>
    <row r="17018" spans="1:12" x14ac:dyDescent="0.3">
      <c r="A17018" s="286" t="str">
        <f t="shared" si="532"/>
        <v>2020</v>
      </c>
      <c r="B17018" s="205" t="s">
        <v>679</v>
      </c>
      <c r="C17018" s="205" t="s">
        <v>680</v>
      </c>
      <c r="D17018" s="72" t="str">
        <f t="shared" si="531"/>
        <v>mar/2020</v>
      </c>
      <c r="E17018" s="206">
        <v>43917</v>
      </c>
      <c r="F17018" s="205">
        <v>421023</v>
      </c>
      <c r="G17018" s="205" t="s">
        <v>284</v>
      </c>
      <c r="H17018" s="207" t="s">
        <v>1027</v>
      </c>
      <c r="I17018" s="207" t="s">
        <v>242</v>
      </c>
      <c r="J17018" s="207">
        <v>-165.43</v>
      </c>
      <c r="K17018" s="79" t="str">
        <f>IFERROR(IFERROR(VLOOKUP(I17018,'DE-PARA'!B:D,3,0),VLOOKUP(I17018,'DE-PARA'!C:D,2,0)),"NÃO ENCONTRADO")</f>
        <v>Materiais</v>
      </c>
      <c r="L17018" s="56" t="str">
        <f>VLOOKUP(K17018,'Base -Receita-Despesa'!$B:$AS,1,FALSE)</f>
        <v>Materiais</v>
      </c>
    </row>
    <row r="17019" spans="1:12" x14ac:dyDescent="0.3">
      <c r="A17019" s="286" t="str">
        <f t="shared" si="532"/>
        <v>2020</v>
      </c>
      <c r="B17019" s="205" t="s">
        <v>679</v>
      </c>
      <c r="C17019" s="205" t="s">
        <v>680</v>
      </c>
      <c r="D17019" s="72" t="str">
        <f t="shared" si="531"/>
        <v>mar/2020</v>
      </c>
      <c r="E17019" s="206">
        <v>43917</v>
      </c>
      <c r="F17019" s="205">
        <v>421033</v>
      </c>
      <c r="G17019" s="205" t="s">
        <v>284</v>
      </c>
      <c r="H17019" s="207" t="s">
        <v>1027</v>
      </c>
      <c r="I17019" s="207" t="s">
        <v>242</v>
      </c>
      <c r="J17019" s="207">
        <v>-247.93</v>
      </c>
      <c r="K17019" s="79" t="str">
        <f>IFERROR(IFERROR(VLOOKUP(I17019,'DE-PARA'!B:D,3,0),VLOOKUP(I17019,'DE-PARA'!C:D,2,0)),"NÃO ENCONTRADO")</f>
        <v>Materiais</v>
      </c>
      <c r="L17019" s="56" t="str">
        <f>VLOOKUP(K17019,'Base -Receita-Despesa'!$B:$AS,1,FALSE)</f>
        <v>Materiais</v>
      </c>
    </row>
    <row r="17020" spans="1:12" x14ac:dyDescent="0.3">
      <c r="A17020" s="286" t="str">
        <f t="shared" si="532"/>
        <v>2020</v>
      </c>
      <c r="B17020" s="205" t="s">
        <v>679</v>
      </c>
      <c r="C17020" s="205" t="s">
        <v>680</v>
      </c>
      <c r="D17020" s="72" t="str">
        <f t="shared" si="531"/>
        <v>mar/2020</v>
      </c>
      <c r="E17020" s="206">
        <v>43917</v>
      </c>
      <c r="F17020" s="205">
        <v>421031</v>
      </c>
      <c r="G17020" s="205" t="s">
        <v>284</v>
      </c>
      <c r="H17020" s="207" t="s">
        <v>1027</v>
      </c>
      <c r="I17020" s="207" t="s">
        <v>242</v>
      </c>
      <c r="J17020" s="207">
        <v>-247.93</v>
      </c>
      <c r="K17020" s="79" t="str">
        <f>IFERROR(IFERROR(VLOOKUP(I17020,'DE-PARA'!B:D,3,0),VLOOKUP(I17020,'DE-PARA'!C:D,2,0)),"NÃO ENCONTRADO")</f>
        <v>Materiais</v>
      </c>
      <c r="L17020" s="56" t="str">
        <f>VLOOKUP(K17020,'Base -Receita-Despesa'!$B:$AS,1,FALSE)</f>
        <v>Materiais</v>
      </c>
    </row>
    <row r="17021" spans="1:12" x14ac:dyDescent="0.3">
      <c r="A17021" s="286" t="str">
        <f t="shared" si="532"/>
        <v>2020</v>
      </c>
      <c r="B17021" s="205" t="s">
        <v>679</v>
      </c>
      <c r="C17021" s="205" t="s">
        <v>680</v>
      </c>
      <c r="D17021" s="72" t="str">
        <f t="shared" si="531"/>
        <v>mar/2020</v>
      </c>
      <c r="E17021" s="206">
        <v>43917</v>
      </c>
      <c r="F17021" s="205">
        <v>421038</v>
      </c>
      <c r="G17021" s="205" t="s">
        <v>284</v>
      </c>
      <c r="H17021" s="207" t="s">
        <v>1027</v>
      </c>
      <c r="I17021" s="207" t="s">
        <v>242</v>
      </c>
      <c r="J17021" s="207">
        <v>-293.39999999999998</v>
      </c>
      <c r="K17021" s="79" t="str">
        <f>IFERROR(IFERROR(VLOOKUP(I17021,'DE-PARA'!B:D,3,0),VLOOKUP(I17021,'DE-PARA'!C:D,2,0)),"NÃO ENCONTRADO")</f>
        <v>Materiais</v>
      </c>
      <c r="L17021" s="56" t="str">
        <f>VLOOKUP(K17021,'Base -Receita-Despesa'!$B:$AS,1,FALSE)</f>
        <v>Materiais</v>
      </c>
    </row>
    <row r="17022" spans="1:12" x14ac:dyDescent="0.3">
      <c r="A17022" s="286" t="str">
        <f t="shared" si="532"/>
        <v>2020</v>
      </c>
      <c r="B17022" s="205" t="s">
        <v>679</v>
      </c>
      <c r="C17022" s="205" t="s">
        <v>680</v>
      </c>
      <c r="D17022" s="72" t="str">
        <f t="shared" si="531"/>
        <v>mar/2020</v>
      </c>
      <c r="E17022" s="206">
        <v>43917</v>
      </c>
      <c r="F17022" s="205">
        <v>421206</v>
      </c>
      <c r="G17022" s="205" t="s">
        <v>284</v>
      </c>
      <c r="H17022" s="207" t="s">
        <v>1027</v>
      </c>
      <c r="I17022" s="207" t="s">
        <v>242</v>
      </c>
      <c r="J17022" s="207">
        <v>-348.34</v>
      </c>
      <c r="K17022" s="79" t="str">
        <f>IFERROR(IFERROR(VLOOKUP(I17022,'DE-PARA'!B:D,3,0),VLOOKUP(I17022,'DE-PARA'!C:D,2,0)),"NÃO ENCONTRADO")</f>
        <v>Materiais</v>
      </c>
      <c r="L17022" s="56" t="str">
        <f>VLOOKUP(K17022,'Base -Receita-Despesa'!$B:$AS,1,FALSE)</f>
        <v>Materiais</v>
      </c>
    </row>
    <row r="17023" spans="1:12" x14ac:dyDescent="0.3">
      <c r="A17023" s="286" t="str">
        <f t="shared" si="532"/>
        <v>2020</v>
      </c>
      <c r="B17023" s="205" t="s">
        <v>679</v>
      </c>
      <c r="C17023" s="205" t="s">
        <v>680</v>
      </c>
      <c r="D17023" s="72" t="str">
        <f t="shared" si="531"/>
        <v>mar/2020</v>
      </c>
      <c r="E17023" s="206">
        <v>43917</v>
      </c>
      <c r="F17023" s="205">
        <v>421044</v>
      </c>
      <c r="G17023" s="205" t="s">
        <v>284</v>
      </c>
      <c r="H17023" s="207" t="s">
        <v>1027</v>
      </c>
      <c r="I17023" s="207" t="s">
        <v>242</v>
      </c>
      <c r="J17023" s="207">
        <v>-842.92</v>
      </c>
      <c r="K17023" s="79" t="str">
        <f>IFERROR(IFERROR(VLOOKUP(I17023,'DE-PARA'!B:D,3,0),VLOOKUP(I17023,'DE-PARA'!C:D,2,0)),"NÃO ENCONTRADO")</f>
        <v>Materiais</v>
      </c>
      <c r="L17023" s="56" t="str">
        <f>VLOOKUP(K17023,'Base -Receita-Despesa'!$B:$AS,1,FALSE)</f>
        <v>Materiais</v>
      </c>
    </row>
    <row r="17024" spans="1:12" x14ac:dyDescent="0.3">
      <c r="A17024" s="286" t="str">
        <f t="shared" si="532"/>
        <v>2020</v>
      </c>
      <c r="B17024" s="205" t="s">
        <v>679</v>
      </c>
      <c r="C17024" s="205" t="s">
        <v>680</v>
      </c>
      <c r="D17024" s="72" t="str">
        <f t="shared" si="531"/>
        <v>mar/2020</v>
      </c>
      <c r="E17024" s="206">
        <v>43917</v>
      </c>
      <c r="F17024" s="205">
        <v>421042</v>
      </c>
      <c r="G17024" s="205" t="s">
        <v>284</v>
      </c>
      <c r="H17024" s="207" t="s">
        <v>1027</v>
      </c>
      <c r="I17024" s="207" t="s">
        <v>242</v>
      </c>
      <c r="J17024" s="207">
        <v>-842.92</v>
      </c>
      <c r="K17024" s="79" t="str">
        <f>IFERROR(IFERROR(VLOOKUP(I17024,'DE-PARA'!B:D,3,0),VLOOKUP(I17024,'DE-PARA'!C:D,2,0)),"NÃO ENCONTRADO")</f>
        <v>Materiais</v>
      </c>
      <c r="L17024" s="56" t="str">
        <f>VLOOKUP(K17024,'Base -Receita-Despesa'!$B:$AS,1,FALSE)</f>
        <v>Materiais</v>
      </c>
    </row>
    <row r="17025" spans="1:12" x14ac:dyDescent="0.3">
      <c r="A17025" s="286" t="str">
        <f t="shared" si="532"/>
        <v>2020</v>
      </c>
      <c r="B17025" s="205" t="s">
        <v>679</v>
      </c>
      <c r="C17025" s="205" t="s">
        <v>680</v>
      </c>
      <c r="D17025" s="72" t="str">
        <f t="shared" si="531"/>
        <v>mar/2020</v>
      </c>
      <c r="E17025" s="206">
        <v>43917</v>
      </c>
      <c r="F17025" s="205">
        <v>421027</v>
      </c>
      <c r="G17025" s="205" t="s">
        <v>284</v>
      </c>
      <c r="H17025" s="207" t="s">
        <v>1027</v>
      </c>
      <c r="I17025" s="207" t="s">
        <v>242</v>
      </c>
      <c r="J17025" s="207">
        <v>-890.23</v>
      </c>
      <c r="K17025" s="79" t="str">
        <f>IFERROR(IFERROR(VLOOKUP(I17025,'DE-PARA'!B:D,3,0),VLOOKUP(I17025,'DE-PARA'!C:D,2,0)),"NÃO ENCONTRADO")</f>
        <v>Materiais</v>
      </c>
      <c r="L17025" s="56" t="str">
        <f>VLOOKUP(K17025,'Base -Receita-Despesa'!$B:$AS,1,FALSE)</f>
        <v>Materiais</v>
      </c>
    </row>
    <row r="17026" spans="1:12" x14ac:dyDescent="0.3">
      <c r="A17026" s="286" t="str">
        <f t="shared" si="532"/>
        <v>2020</v>
      </c>
      <c r="B17026" s="205" t="s">
        <v>679</v>
      </c>
      <c r="C17026" s="205" t="s">
        <v>680</v>
      </c>
      <c r="D17026" s="72" t="str">
        <f t="shared" si="531"/>
        <v>mar/2020</v>
      </c>
      <c r="E17026" s="206">
        <v>43917</v>
      </c>
      <c r="F17026" s="205">
        <v>421029</v>
      </c>
      <c r="G17026" s="205" t="s">
        <v>284</v>
      </c>
      <c r="H17026" s="207" t="s">
        <v>1027</v>
      </c>
      <c r="I17026" s="207" t="s">
        <v>242</v>
      </c>
      <c r="J17026" s="207">
        <v>-986.75</v>
      </c>
      <c r="K17026" s="79" t="str">
        <f>IFERROR(IFERROR(VLOOKUP(I17026,'DE-PARA'!B:D,3,0),VLOOKUP(I17026,'DE-PARA'!C:D,2,0)),"NÃO ENCONTRADO")</f>
        <v>Materiais</v>
      </c>
      <c r="L17026" s="56" t="str">
        <f>VLOOKUP(K17026,'Base -Receita-Despesa'!$B:$AS,1,FALSE)</f>
        <v>Materiais</v>
      </c>
    </row>
    <row r="17027" spans="1:12" x14ac:dyDescent="0.3">
      <c r="A17027" s="286" t="str">
        <f t="shared" si="532"/>
        <v>2020</v>
      </c>
      <c r="B17027" s="205" t="s">
        <v>679</v>
      </c>
      <c r="C17027" s="205" t="s">
        <v>680</v>
      </c>
      <c r="D17027" s="72" t="str">
        <f t="shared" si="531"/>
        <v>mar/2020</v>
      </c>
      <c r="E17027" s="206">
        <v>43917</v>
      </c>
      <c r="F17027" s="205">
        <v>421040</v>
      </c>
      <c r="G17027" s="205" t="s">
        <v>284</v>
      </c>
      <c r="H17027" s="207" t="s">
        <v>1027</v>
      </c>
      <c r="I17027" s="207" t="s">
        <v>242</v>
      </c>
      <c r="J17027" s="207">
        <v>-986.75</v>
      </c>
      <c r="K17027" s="79" t="str">
        <f>IFERROR(IFERROR(VLOOKUP(I17027,'DE-PARA'!B:D,3,0),VLOOKUP(I17027,'DE-PARA'!C:D,2,0)),"NÃO ENCONTRADO")</f>
        <v>Materiais</v>
      </c>
      <c r="L17027" s="56" t="str">
        <f>VLOOKUP(K17027,'Base -Receita-Despesa'!$B:$AS,1,FALSE)</f>
        <v>Materiais</v>
      </c>
    </row>
    <row r="17028" spans="1:12" x14ac:dyDescent="0.3">
      <c r="A17028" s="286" t="str">
        <f t="shared" si="532"/>
        <v>2020</v>
      </c>
      <c r="B17028" s="205" t="s">
        <v>679</v>
      </c>
      <c r="C17028" s="205" t="s">
        <v>680</v>
      </c>
      <c r="D17028" s="72" t="str">
        <f t="shared" ref="D17028:D17091" si="533">TEXT(E17028,"mmm/aaaa")</f>
        <v>mar/2020</v>
      </c>
      <c r="E17028" s="206">
        <v>43917</v>
      </c>
      <c r="F17028" s="205">
        <v>421036</v>
      </c>
      <c r="G17028" s="205" t="s">
        <v>284</v>
      </c>
      <c r="H17028" s="207" t="s">
        <v>1027</v>
      </c>
      <c r="I17028" s="207" t="s">
        <v>242</v>
      </c>
      <c r="J17028" s="208">
        <v>-1008</v>
      </c>
      <c r="K17028" s="79" t="str">
        <f>IFERROR(IFERROR(VLOOKUP(I17028,'DE-PARA'!B:D,3,0),VLOOKUP(I17028,'DE-PARA'!C:D,2,0)),"NÃO ENCONTRADO")</f>
        <v>Materiais</v>
      </c>
      <c r="L17028" s="56" t="str">
        <f>VLOOKUP(K17028,'Base -Receita-Despesa'!$B:$AS,1,FALSE)</f>
        <v>Materiais</v>
      </c>
    </row>
    <row r="17029" spans="1:12" x14ac:dyDescent="0.3">
      <c r="A17029" s="286" t="str">
        <f t="shared" si="532"/>
        <v>2020</v>
      </c>
      <c r="B17029" s="205" t="s">
        <v>679</v>
      </c>
      <c r="C17029" s="205" t="s">
        <v>680</v>
      </c>
      <c r="D17029" s="72" t="str">
        <f t="shared" si="533"/>
        <v>mar/2020</v>
      </c>
      <c r="E17029" s="206">
        <v>43917</v>
      </c>
      <c r="F17029" s="205">
        <v>421028</v>
      </c>
      <c r="G17029" s="205" t="s">
        <v>284</v>
      </c>
      <c r="H17029" s="207" t="s">
        <v>1027</v>
      </c>
      <c r="I17029" s="207" t="s">
        <v>242</v>
      </c>
      <c r="J17029" s="208">
        <v>-1215.94</v>
      </c>
      <c r="K17029" s="79" t="str">
        <f>IFERROR(IFERROR(VLOOKUP(I17029,'DE-PARA'!B:D,3,0),VLOOKUP(I17029,'DE-PARA'!C:D,2,0)),"NÃO ENCONTRADO")</f>
        <v>Materiais</v>
      </c>
      <c r="L17029" s="56" t="str">
        <f>VLOOKUP(K17029,'Base -Receita-Despesa'!$B:$AS,1,FALSE)</f>
        <v>Materiais</v>
      </c>
    </row>
    <row r="17030" spans="1:12" x14ac:dyDescent="0.3">
      <c r="A17030" s="286" t="str">
        <f t="shared" si="532"/>
        <v>2020</v>
      </c>
      <c r="B17030" s="205" t="s">
        <v>679</v>
      </c>
      <c r="C17030" s="205" t="s">
        <v>680</v>
      </c>
      <c r="D17030" s="72" t="str">
        <f t="shared" si="533"/>
        <v>mar/2020</v>
      </c>
      <c r="E17030" s="206">
        <v>43917</v>
      </c>
      <c r="F17030" s="205">
        <v>421032</v>
      </c>
      <c r="G17030" s="205" t="s">
        <v>284</v>
      </c>
      <c r="H17030" s="207" t="s">
        <v>1027</v>
      </c>
      <c r="I17030" s="207" t="s">
        <v>242</v>
      </c>
      <c r="J17030" s="208">
        <v>-1215.94</v>
      </c>
      <c r="K17030" s="79" t="str">
        <f>IFERROR(IFERROR(VLOOKUP(I17030,'DE-PARA'!B:D,3,0),VLOOKUP(I17030,'DE-PARA'!C:D,2,0)),"NÃO ENCONTRADO")</f>
        <v>Materiais</v>
      </c>
      <c r="L17030" s="56" t="str">
        <f>VLOOKUP(K17030,'Base -Receita-Despesa'!$B:$AS,1,FALSE)</f>
        <v>Materiais</v>
      </c>
    </row>
    <row r="17031" spans="1:12" x14ac:dyDescent="0.3">
      <c r="A17031" s="286" t="str">
        <f t="shared" si="532"/>
        <v>2020</v>
      </c>
      <c r="B17031" s="205" t="s">
        <v>679</v>
      </c>
      <c r="C17031" s="205" t="s">
        <v>680</v>
      </c>
      <c r="D17031" s="72" t="str">
        <f t="shared" si="533"/>
        <v>mar/2020</v>
      </c>
      <c r="E17031" s="206">
        <v>43917</v>
      </c>
      <c r="F17031" s="205">
        <v>421371</v>
      </c>
      <c r="G17031" s="205" t="s">
        <v>284</v>
      </c>
      <c r="H17031" s="207" t="s">
        <v>1027</v>
      </c>
      <c r="I17031" s="207" t="s">
        <v>242</v>
      </c>
      <c r="J17031" s="207">
        <v>-27.61</v>
      </c>
      <c r="K17031" s="79" t="str">
        <f>IFERROR(IFERROR(VLOOKUP(I17031,'DE-PARA'!B:D,3,0),VLOOKUP(I17031,'DE-PARA'!C:D,2,0)),"NÃO ENCONTRADO")</f>
        <v>Materiais</v>
      </c>
      <c r="L17031" s="56" t="str">
        <f>VLOOKUP(K17031,'Base -Receita-Despesa'!$B:$AS,1,FALSE)</f>
        <v>Materiais</v>
      </c>
    </row>
    <row r="17032" spans="1:12" x14ac:dyDescent="0.3">
      <c r="A17032" s="286" t="str">
        <f t="shared" si="532"/>
        <v>2020</v>
      </c>
      <c r="B17032" s="205" t="s">
        <v>679</v>
      </c>
      <c r="C17032" s="205" t="s">
        <v>680</v>
      </c>
      <c r="D17032" s="72" t="str">
        <f t="shared" si="533"/>
        <v>mar/2020</v>
      </c>
      <c r="E17032" s="206">
        <v>43917</v>
      </c>
      <c r="F17032" s="205">
        <v>421373</v>
      </c>
      <c r="G17032" s="205" t="s">
        <v>284</v>
      </c>
      <c r="H17032" s="207" t="s">
        <v>1027</v>
      </c>
      <c r="I17032" s="207" t="s">
        <v>242</v>
      </c>
      <c r="J17032" s="207">
        <v>-49.88</v>
      </c>
      <c r="K17032" s="79" t="str">
        <f>IFERROR(IFERROR(VLOOKUP(I17032,'DE-PARA'!B:D,3,0),VLOOKUP(I17032,'DE-PARA'!C:D,2,0)),"NÃO ENCONTRADO")</f>
        <v>Materiais</v>
      </c>
      <c r="L17032" s="56" t="str">
        <f>VLOOKUP(K17032,'Base -Receita-Despesa'!$B:$AS,1,FALSE)</f>
        <v>Materiais</v>
      </c>
    </row>
    <row r="17033" spans="1:12" x14ac:dyDescent="0.3">
      <c r="A17033" s="286" t="str">
        <f t="shared" si="532"/>
        <v>2020</v>
      </c>
      <c r="B17033" s="205" t="s">
        <v>679</v>
      </c>
      <c r="C17033" s="205" t="s">
        <v>680</v>
      </c>
      <c r="D17033" s="72" t="str">
        <f t="shared" si="533"/>
        <v>mar/2020</v>
      </c>
      <c r="E17033" s="206">
        <v>43917</v>
      </c>
      <c r="F17033" s="205">
        <v>421367</v>
      </c>
      <c r="G17033" s="205" t="s">
        <v>284</v>
      </c>
      <c r="H17033" s="207" t="s">
        <v>1027</v>
      </c>
      <c r="I17033" s="207" t="s">
        <v>242</v>
      </c>
      <c r="J17033" s="207">
        <v>-81.260000000000005</v>
      </c>
      <c r="K17033" s="79" t="str">
        <f>IFERROR(IFERROR(VLOOKUP(I17033,'DE-PARA'!B:D,3,0),VLOOKUP(I17033,'DE-PARA'!C:D,2,0)),"NÃO ENCONTRADO")</f>
        <v>Materiais</v>
      </c>
      <c r="L17033" s="56" t="str">
        <f>VLOOKUP(K17033,'Base -Receita-Despesa'!$B:$AS,1,FALSE)</f>
        <v>Materiais</v>
      </c>
    </row>
    <row r="17034" spans="1:12" x14ac:dyDescent="0.3">
      <c r="A17034" s="286" t="str">
        <f t="shared" si="532"/>
        <v>2020</v>
      </c>
      <c r="B17034" s="205" t="s">
        <v>679</v>
      </c>
      <c r="C17034" s="205" t="s">
        <v>680</v>
      </c>
      <c r="D17034" s="72" t="str">
        <f t="shared" si="533"/>
        <v>mar/2020</v>
      </c>
      <c r="E17034" s="206">
        <v>43917</v>
      </c>
      <c r="F17034" s="205">
        <v>421362</v>
      </c>
      <c r="G17034" s="205" t="s">
        <v>284</v>
      </c>
      <c r="H17034" s="207" t="s">
        <v>1027</v>
      </c>
      <c r="I17034" s="207" t="s">
        <v>242</v>
      </c>
      <c r="J17034" s="207">
        <v>-118.22</v>
      </c>
      <c r="K17034" s="79" t="str">
        <f>IFERROR(IFERROR(VLOOKUP(I17034,'DE-PARA'!B:D,3,0),VLOOKUP(I17034,'DE-PARA'!C:D,2,0)),"NÃO ENCONTRADO")</f>
        <v>Materiais</v>
      </c>
      <c r="L17034" s="56" t="str">
        <f>VLOOKUP(K17034,'Base -Receita-Despesa'!$B:$AS,1,FALSE)</f>
        <v>Materiais</v>
      </c>
    </row>
    <row r="17035" spans="1:12" x14ac:dyDescent="0.3">
      <c r="A17035" s="286" t="str">
        <f t="shared" si="532"/>
        <v>2020</v>
      </c>
      <c r="B17035" s="205" t="s">
        <v>679</v>
      </c>
      <c r="C17035" s="205" t="s">
        <v>680</v>
      </c>
      <c r="D17035" s="72" t="str">
        <f t="shared" si="533"/>
        <v>mar/2020</v>
      </c>
      <c r="E17035" s="206">
        <v>43917</v>
      </c>
      <c r="F17035" s="205">
        <v>421385</v>
      </c>
      <c r="G17035" s="205" t="s">
        <v>284</v>
      </c>
      <c r="H17035" s="207" t="s">
        <v>1027</v>
      </c>
      <c r="I17035" s="207" t="s">
        <v>242</v>
      </c>
      <c r="J17035" s="207">
        <v>-158.5</v>
      </c>
      <c r="K17035" s="79" t="str">
        <f>IFERROR(IFERROR(VLOOKUP(I17035,'DE-PARA'!B:D,3,0),VLOOKUP(I17035,'DE-PARA'!C:D,2,0)),"NÃO ENCONTRADO")</f>
        <v>Materiais</v>
      </c>
      <c r="L17035" s="56" t="str">
        <f>VLOOKUP(K17035,'Base -Receita-Despesa'!$B:$AS,1,FALSE)</f>
        <v>Materiais</v>
      </c>
    </row>
    <row r="17036" spans="1:12" x14ac:dyDescent="0.3">
      <c r="A17036" s="286" t="str">
        <f t="shared" si="532"/>
        <v>2020</v>
      </c>
      <c r="B17036" s="205" t="s">
        <v>679</v>
      </c>
      <c r="C17036" s="205" t="s">
        <v>680</v>
      </c>
      <c r="D17036" s="72" t="str">
        <f t="shared" si="533"/>
        <v>mar/2020</v>
      </c>
      <c r="E17036" s="206">
        <v>43917</v>
      </c>
      <c r="F17036" s="205">
        <v>421340</v>
      </c>
      <c r="G17036" s="205" t="s">
        <v>284</v>
      </c>
      <c r="H17036" s="207" t="s">
        <v>1027</v>
      </c>
      <c r="I17036" s="207" t="s">
        <v>242</v>
      </c>
      <c r="J17036" s="207">
        <v>-247.93</v>
      </c>
      <c r="K17036" s="79" t="str">
        <f>IFERROR(IFERROR(VLOOKUP(I17036,'DE-PARA'!B:D,3,0),VLOOKUP(I17036,'DE-PARA'!C:D,2,0)),"NÃO ENCONTRADO")</f>
        <v>Materiais</v>
      </c>
      <c r="L17036" s="56" t="str">
        <f>VLOOKUP(K17036,'Base -Receita-Despesa'!$B:$AS,1,FALSE)</f>
        <v>Materiais</v>
      </c>
    </row>
    <row r="17037" spans="1:12" x14ac:dyDescent="0.3">
      <c r="A17037" s="286" t="str">
        <f t="shared" si="532"/>
        <v>2020</v>
      </c>
      <c r="B17037" s="205" t="s">
        <v>679</v>
      </c>
      <c r="C17037" s="205" t="s">
        <v>680</v>
      </c>
      <c r="D17037" s="72" t="str">
        <f t="shared" si="533"/>
        <v>mar/2020</v>
      </c>
      <c r="E17037" s="206">
        <v>43917</v>
      </c>
      <c r="F17037" s="205">
        <v>421361</v>
      </c>
      <c r="G17037" s="205" t="s">
        <v>284</v>
      </c>
      <c r="H17037" s="207" t="s">
        <v>1027</v>
      </c>
      <c r="I17037" s="207" t="s">
        <v>242</v>
      </c>
      <c r="J17037" s="207">
        <v>-247.93</v>
      </c>
      <c r="K17037" s="79" t="str">
        <f>IFERROR(IFERROR(VLOOKUP(I17037,'DE-PARA'!B:D,3,0),VLOOKUP(I17037,'DE-PARA'!C:D,2,0)),"NÃO ENCONTRADO")</f>
        <v>Materiais</v>
      </c>
      <c r="L17037" s="56" t="str">
        <f>VLOOKUP(K17037,'Base -Receita-Despesa'!$B:$AS,1,FALSE)</f>
        <v>Materiais</v>
      </c>
    </row>
    <row r="17038" spans="1:12" x14ac:dyDescent="0.3">
      <c r="A17038" s="286" t="str">
        <f t="shared" si="532"/>
        <v>2020</v>
      </c>
      <c r="B17038" s="205" t="s">
        <v>679</v>
      </c>
      <c r="C17038" s="205" t="s">
        <v>680</v>
      </c>
      <c r="D17038" s="72" t="str">
        <f t="shared" si="533"/>
        <v>mar/2020</v>
      </c>
      <c r="E17038" s="206">
        <v>43917</v>
      </c>
      <c r="F17038" s="205">
        <v>421365</v>
      </c>
      <c r="G17038" s="205" t="s">
        <v>284</v>
      </c>
      <c r="H17038" s="207" t="s">
        <v>1027</v>
      </c>
      <c r="I17038" s="207" t="s">
        <v>242</v>
      </c>
      <c r="J17038" s="207">
        <v>-277.88</v>
      </c>
      <c r="K17038" s="79" t="str">
        <f>IFERROR(IFERROR(VLOOKUP(I17038,'DE-PARA'!B:D,3,0),VLOOKUP(I17038,'DE-PARA'!C:D,2,0)),"NÃO ENCONTRADO")</f>
        <v>Materiais</v>
      </c>
      <c r="L17038" s="56" t="str">
        <f>VLOOKUP(K17038,'Base -Receita-Despesa'!$B:$AS,1,FALSE)</f>
        <v>Materiais</v>
      </c>
    </row>
    <row r="17039" spans="1:12" x14ac:dyDescent="0.3">
      <c r="A17039" s="286" t="str">
        <f t="shared" si="532"/>
        <v>2020</v>
      </c>
      <c r="B17039" s="205" t="s">
        <v>679</v>
      </c>
      <c r="C17039" s="205" t="s">
        <v>680</v>
      </c>
      <c r="D17039" s="72" t="str">
        <f t="shared" si="533"/>
        <v>mar/2020</v>
      </c>
      <c r="E17039" s="206">
        <v>43917</v>
      </c>
      <c r="F17039" s="205">
        <v>421374</v>
      </c>
      <c r="G17039" s="205" t="s">
        <v>284</v>
      </c>
      <c r="H17039" s="207" t="s">
        <v>1027</v>
      </c>
      <c r="I17039" s="207" t="s">
        <v>242</v>
      </c>
      <c r="J17039" s="207">
        <v>-350.9</v>
      </c>
      <c r="K17039" s="79" t="str">
        <f>IFERROR(IFERROR(VLOOKUP(I17039,'DE-PARA'!B:D,3,0),VLOOKUP(I17039,'DE-PARA'!C:D,2,0)),"NÃO ENCONTRADO")</f>
        <v>Materiais</v>
      </c>
      <c r="L17039" s="56" t="str">
        <f>VLOOKUP(K17039,'Base -Receita-Despesa'!$B:$AS,1,FALSE)</f>
        <v>Materiais</v>
      </c>
    </row>
    <row r="17040" spans="1:12" x14ac:dyDescent="0.3">
      <c r="A17040" s="286" t="str">
        <f t="shared" si="532"/>
        <v>2020</v>
      </c>
      <c r="B17040" s="205" t="s">
        <v>679</v>
      </c>
      <c r="C17040" s="205" t="s">
        <v>680</v>
      </c>
      <c r="D17040" s="72" t="str">
        <f t="shared" si="533"/>
        <v>mar/2020</v>
      </c>
      <c r="E17040" s="206">
        <v>43917</v>
      </c>
      <c r="F17040" s="205">
        <v>421379</v>
      </c>
      <c r="G17040" s="205" t="s">
        <v>284</v>
      </c>
      <c r="H17040" s="207" t="s">
        <v>1027</v>
      </c>
      <c r="I17040" s="207" t="s">
        <v>242</v>
      </c>
      <c r="J17040" s="207">
        <v>-553.24</v>
      </c>
      <c r="K17040" s="79" t="str">
        <f>IFERROR(IFERROR(VLOOKUP(I17040,'DE-PARA'!B:D,3,0),VLOOKUP(I17040,'DE-PARA'!C:D,2,0)),"NÃO ENCONTRADO")</f>
        <v>Materiais</v>
      </c>
      <c r="L17040" s="56" t="str">
        <f>VLOOKUP(K17040,'Base -Receita-Despesa'!$B:$AS,1,FALSE)</f>
        <v>Materiais</v>
      </c>
    </row>
    <row r="17041" spans="1:12" x14ac:dyDescent="0.3">
      <c r="A17041" s="286" t="str">
        <f t="shared" si="532"/>
        <v>2020</v>
      </c>
      <c r="B17041" s="205" t="s">
        <v>679</v>
      </c>
      <c r="C17041" s="205" t="s">
        <v>680</v>
      </c>
      <c r="D17041" s="72" t="str">
        <f t="shared" si="533"/>
        <v>mar/2020</v>
      </c>
      <c r="E17041" s="206">
        <v>43917</v>
      </c>
      <c r="F17041" s="205">
        <v>421380</v>
      </c>
      <c r="G17041" s="205" t="s">
        <v>284</v>
      </c>
      <c r="H17041" s="207" t="s">
        <v>1027</v>
      </c>
      <c r="I17041" s="207" t="s">
        <v>242</v>
      </c>
      <c r="J17041" s="207">
        <v>-553.24</v>
      </c>
      <c r="K17041" s="79" t="str">
        <f>IFERROR(IFERROR(VLOOKUP(I17041,'DE-PARA'!B:D,3,0),VLOOKUP(I17041,'DE-PARA'!C:D,2,0)),"NÃO ENCONTRADO")</f>
        <v>Materiais</v>
      </c>
      <c r="L17041" s="56" t="str">
        <f>VLOOKUP(K17041,'Base -Receita-Despesa'!$B:$AS,1,FALSE)</f>
        <v>Materiais</v>
      </c>
    </row>
    <row r="17042" spans="1:12" x14ac:dyDescent="0.3">
      <c r="A17042" s="286" t="str">
        <f t="shared" si="532"/>
        <v>2020</v>
      </c>
      <c r="B17042" s="205" t="s">
        <v>679</v>
      </c>
      <c r="C17042" s="205" t="s">
        <v>680</v>
      </c>
      <c r="D17042" s="72" t="str">
        <f t="shared" si="533"/>
        <v>mar/2020</v>
      </c>
      <c r="E17042" s="206">
        <v>43917</v>
      </c>
      <c r="F17042" s="205">
        <v>421348</v>
      </c>
      <c r="G17042" s="205" t="s">
        <v>284</v>
      </c>
      <c r="H17042" s="207" t="s">
        <v>1027</v>
      </c>
      <c r="I17042" s="207" t="s">
        <v>242</v>
      </c>
      <c r="J17042" s="207">
        <v>-583.29999999999995</v>
      </c>
      <c r="K17042" s="79" t="str">
        <f>IFERROR(IFERROR(VLOOKUP(I17042,'DE-PARA'!B:D,3,0),VLOOKUP(I17042,'DE-PARA'!C:D,2,0)),"NÃO ENCONTRADO")</f>
        <v>Materiais</v>
      </c>
      <c r="L17042" s="56" t="str">
        <f>VLOOKUP(K17042,'Base -Receita-Despesa'!$B:$AS,1,FALSE)</f>
        <v>Materiais</v>
      </c>
    </row>
    <row r="17043" spans="1:12" x14ac:dyDescent="0.3">
      <c r="A17043" s="286" t="str">
        <f t="shared" si="532"/>
        <v>2020</v>
      </c>
      <c r="B17043" s="205" t="s">
        <v>679</v>
      </c>
      <c r="C17043" s="205" t="s">
        <v>680</v>
      </c>
      <c r="D17043" s="72" t="str">
        <f t="shared" si="533"/>
        <v>mar/2020</v>
      </c>
      <c r="E17043" s="206">
        <v>43917</v>
      </c>
      <c r="F17043" s="205">
        <v>421359</v>
      </c>
      <c r="G17043" s="205" t="s">
        <v>284</v>
      </c>
      <c r="H17043" s="207" t="s">
        <v>1027</v>
      </c>
      <c r="I17043" s="207" t="s">
        <v>242</v>
      </c>
      <c r="J17043" s="207">
        <v>-583.29999999999995</v>
      </c>
      <c r="K17043" s="79" t="str">
        <f>IFERROR(IFERROR(VLOOKUP(I17043,'DE-PARA'!B:D,3,0),VLOOKUP(I17043,'DE-PARA'!C:D,2,0)),"NÃO ENCONTRADO")</f>
        <v>Materiais</v>
      </c>
      <c r="L17043" s="56" t="str">
        <f>VLOOKUP(K17043,'Base -Receita-Despesa'!$B:$AS,1,FALSE)</f>
        <v>Materiais</v>
      </c>
    </row>
    <row r="17044" spans="1:12" x14ac:dyDescent="0.3">
      <c r="A17044" s="286" t="str">
        <f t="shared" si="532"/>
        <v>2020</v>
      </c>
      <c r="B17044" s="205" t="s">
        <v>679</v>
      </c>
      <c r="C17044" s="205" t="s">
        <v>680</v>
      </c>
      <c r="D17044" s="72" t="str">
        <f t="shared" si="533"/>
        <v>mar/2020</v>
      </c>
      <c r="E17044" s="206">
        <v>43917</v>
      </c>
      <c r="F17044" s="205">
        <v>421358</v>
      </c>
      <c r="G17044" s="205" t="s">
        <v>284</v>
      </c>
      <c r="H17044" s="207" t="s">
        <v>1027</v>
      </c>
      <c r="I17044" s="207" t="s">
        <v>242</v>
      </c>
      <c r="J17044" s="207">
        <v>-614.71</v>
      </c>
      <c r="K17044" s="79" t="str">
        <f>IFERROR(IFERROR(VLOOKUP(I17044,'DE-PARA'!B:D,3,0),VLOOKUP(I17044,'DE-PARA'!C:D,2,0)),"NÃO ENCONTRADO")</f>
        <v>Materiais</v>
      </c>
      <c r="L17044" s="56" t="str">
        <f>VLOOKUP(K17044,'Base -Receita-Despesa'!$B:$AS,1,FALSE)</f>
        <v>Materiais</v>
      </c>
    </row>
    <row r="17045" spans="1:12" x14ac:dyDescent="0.3">
      <c r="A17045" s="286" t="str">
        <f t="shared" si="532"/>
        <v>2020</v>
      </c>
      <c r="B17045" s="205" t="s">
        <v>679</v>
      </c>
      <c r="C17045" s="205" t="s">
        <v>680</v>
      </c>
      <c r="D17045" s="72" t="str">
        <f t="shared" si="533"/>
        <v>mar/2020</v>
      </c>
      <c r="E17045" s="206">
        <v>43917</v>
      </c>
      <c r="F17045" s="205">
        <v>421343</v>
      </c>
      <c r="G17045" s="205" t="s">
        <v>284</v>
      </c>
      <c r="H17045" s="207" t="s">
        <v>1027</v>
      </c>
      <c r="I17045" s="207" t="s">
        <v>242</v>
      </c>
      <c r="J17045" s="207">
        <v>-986.75</v>
      </c>
      <c r="K17045" s="79" t="str">
        <f>IFERROR(IFERROR(VLOOKUP(I17045,'DE-PARA'!B:D,3,0),VLOOKUP(I17045,'DE-PARA'!C:D,2,0)),"NÃO ENCONTRADO")</f>
        <v>Materiais</v>
      </c>
      <c r="L17045" s="56" t="str">
        <f>VLOOKUP(K17045,'Base -Receita-Despesa'!$B:$AS,1,FALSE)</f>
        <v>Materiais</v>
      </c>
    </row>
    <row r="17046" spans="1:12" x14ac:dyDescent="0.3">
      <c r="A17046" s="286" t="str">
        <f t="shared" si="532"/>
        <v>2020</v>
      </c>
      <c r="B17046" s="205" t="s">
        <v>679</v>
      </c>
      <c r="C17046" s="205" t="s">
        <v>680</v>
      </c>
      <c r="D17046" s="72" t="str">
        <f t="shared" si="533"/>
        <v>mar/2020</v>
      </c>
      <c r="E17046" s="206">
        <v>43917</v>
      </c>
      <c r="F17046" s="205">
        <v>421353</v>
      </c>
      <c r="G17046" s="205" t="s">
        <v>284</v>
      </c>
      <c r="H17046" s="207" t="s">
        <v>1027</v>
      </c>
      <c r="I17046" s="207" t="s">
        <v>242</v>
      </c>
      <c r="J17046" s="207">
        <v>-986.75</v>
      </c>
      <c r="K17046" s="79" t="str">
        <f>IFERROR(IFERROR(VLOOKUP(I17046,'DE-PARA'!B:D,3,0),VLOOKUP(I17046,'DE-PARA'!C:D,2,0)),"NÃO ENCONTRADO")</f>
        <v>Materiais</v>
      </c>
      <c r="L17046" s="56" t="str">
        <f>VLOOKUP(K17046,'Base -Receita-Despesa'!$B:$AS,1,FALSE)</f>
        <v>Materiais</v>
      </c>
    </row>
    <row r="17047" spans="1:12" x14ac:dyDescent="0.3">
      <c r="A17047" s="286" t="str">
        <f t="shared" si="532"/>
        <v>2020</v>
      </c>
      <c r="B17047" s="205" t="s">
        <v>679</v>
      </c>
      <c r="C17047" s="205" t="s">
        <v>680</v>
      </c>
      <c r="D17047" s="72" t="str">
        <f t="shared" si="533"/>
        <v>mar/2020</v>
      </c>
      <c r="E17047" s="206">
        <v>43917</v>
      </c>
      <c r="F17047" s="205">
        <v>421351</v>
      </c>
      <c r="G17047" s="205" t="s">
        <v>284</v>
      </c>
      <c r="H17047" s="207" t="s">
        <v>1027</v>
      </c>
      <c r="I17047" s="207" t="s">
        <v>242</v>
      </c>
      <c r="J17047" s="208">
        <v>-1008</v>
      </c>
      <c r="K17047" s="79" t="str">
        <f>IFERROR(IFERROR(VLOOKUP(I17047,'DE-PARA'!B:D,3,0),VLOOKUP(I17047,'DE-PARA'!C:D,2,0)),"NÃO ENCONTRADO")</f>
        <v>Materiais</v>
      </c>
      <c r="L17047" s="56" t="str">
        <f>VLOOKUP(K17047,'Base -Receita-Despesa'!$B:$AS,1,FALSE)</f>
        <v>Materiais</v>
      </c>
    </row>
    <row r="17048" spans="1:12" x14ac:dyDescent="0.3">
      <c r="A17048" s="286" t="str">
        <f t="shared" si="532"/>
        <v>2020</v>
      </c>
      <c r="B17048" s="205" t="s">
        <v>679</v>
      </c>
      <c r="C17048" s="205" t="s">
        <v>680</v>
      </c>
      <c r="D17048" s="72" t="str">
        <f t="shared" si="533"/>
        <v>mar/2020</v>
      </c>
      <c r="E17048" s="206">
        <v>43917</v>
      </c>
      <c r="F17048" s="205">
        <v>421384</v>
      </c>
      <c r="G17048" s="205" t="s">
        <v>284</v>
      </c>
      <c r="H17048" s="207" t="s">
        <v>1027</v>
      </c>
      <c r="I17048" s="207" t="s">
        <v>242</v>
      </c>
      <c r="J17048" s="208">
        <v>-1047.51</v>
      </c>
      <c r="K17048" s="79" t="str">
        <f>IFERROR(IFERROR(VLOOKUP(I17048,'DE-PARA'!B:D,3,0),VLOOKUP(I17048,'DE-PARA'!C:D,2,0)),"NÃO ENCONTRADO")</f>
        <v>Materiais</v>
      </c>
      <c r="L17048" s="56" t="str">
        <f>VLOOKUP(K17048,'Base -Receita-Despesa'!$B:$AS,1,FALSE)</f>
        <v>Materiais</v>
      </c>
    </row>
    <row r="17049" spans="1:12" x14ac:dyDescent="0.3">
      <c r="A17049" s="286" t="str">
        <f t="shared" si="532"/>
        <v>2020</v>
      </c>
      <c r="B17049" s="205" t="s">
        <v>679</v>
      </c>
      <c r="C17049" s="205" t="s">
        <v>680</v>
      </c>
      <c r="D17049" s="72" t="str">
        <f t="shared" si="533"/>
        <v>mar/2020</v>
      </c>
      <c r="E17049" s="206">
        <v>43917</v>
      </c>
      <c r="F17049" s="205">
        <v>421376</v>
      </c>
      <c r="G17049" s="205" t="s">
        <v>284</v>
      </c>
      <c r="H17049" s="207" t="s">
        <v>1027</v>
      </c>
      <c r="I17049" s="207" t="s">
        <v>242</v>
      </c>
      <c r="J17049" s="208">
        <v>-1215.94</v>
      </c>
      <c r="K17049" s="79" t="str">
        <f>IFERROR(IFERROR(VLOOKUP(I17049,'DE-PARA'!B:D,3,0),VLOOKUP(I17049,'DE-PARA'!C:D,2,0)),"NÃO ENCONTRADO")</f>
        <v>Materiais</v>
      </c>
      <c r="L17049" s="56" t="str">
        <f>VLOOKUP(K17049,'Base -Receita-Despesa'!$B:$AS,1,FALSE)</f>
        <v>Materiais</v>
      </c>
    </row>
    <row r="17050" spans="1:12" x14ac:dyDescent="0.3">
      <c r="A17050" s="286" t="str">
        <f t="shared" si="532"/>
        <v>2020</v>
      </c>
      <c r="B17050" s="205" t="s">
        <v>679</v>
      </c>
      <c r="C17050" s="205" t="s">
        <v>680</v>
      </c>
      <c r="D17050" s="72" t="str">
        <f t="shared" si="533"/>
        <v>mar/2020</v>
      </c>
      <c r="E17050" s="206">
        <v>43917</v>
      </c>
      <c r="F17050" s="205">
        <v>421980</v>
      </c>
      <c r="G17050" s="205" t="s">
        <v>284</v>
      </c>
      <c r="H17050" s="207" t="s">
        <v>1027</v>
      </c>
      <c r="I17050" s="207" t="s">
        <v>242</v>
      </c>
      <c r="J17050" s="207">
        <v>-133.56</v>
      </c>
      <c r="K17050" s="79" t="str">
        <f>IFERROR(IFERROR(VLOOKUP(I17050,'DE-PARA'!B:D,3,0),VLOOKUP(I17050,'DE-PARA'!C:D,2,0)),"NÃO ENCONTRADO")</f>
        <v>Materiais</v>
      </c>
      <c r="L17050" s="56" t="str">
        <f>VLOOKUP(K17050,'Base -Receita-Despesa'!$B:$AS,1,FALSE)</f>
        <v>Materiais</v>
      </c>
    </row>
    <row r="17051" spans="1:12" x14ac:dyDescent="0.3">
      <c r="A17051" s="286" t="str">
        <f t="shared" si="532"/>
        <v>2020</v>
      </c>
      <c r="B17051" s="205" t="s">
        <v>679</v>
      </c>
      <c r="C17051" s="205" t="s">
        <v>680</v>
      </c>
      <c r="D17051" s="72" t="str">
        <f t="shared" si="533"/>
        <v>mar/2020</v>
      </c>
      <c r="E17051" s="206">
        <v>43917</v>
      </c>
      <c r="F17051" s="205">
        <v>421807</v>
      </c>
      <c r="G17051" s="205" t="s">
        <v>284</v>
      </c>
      <c r="H17051" s="207" t="s">
        <v>1027</v>
      </c>
      <c r="I17051" s="207" t="s">
        <v>242</v>
      </c>
      <c r="J17051" s="207">
        <v>-165.43</v>
      </c>
      <c r="K17051" s="79" t="str">
        <f>IFERROR(IFERROR(VLOOKUP(I17051,'DE-PARA'!B:D,3,0),VLOOKUP(I17051,'DE-PARA'!C:D,2,0)),"NÃO ENCONTRADO")</f>
        <v>Materiais</v>
      </c>
      <c r="L17051" s="56" t="str">
        <f>VLOOKUP(K17051,'Base -Receita-Despesa'!$B:$AS,1,FALSE)</f>
        <v>Materiais</v>
      </c>
    </row>
    <row r="17052" spans="1:12" x14ac:dyDescent="0.3">
      <c r="A17052" s="286" t="str">
        <f t="shared" si="532"/>
        <v>2020</v>
      </c>
      <c r="B17052" s="205" t="s">
        <v>679</v>
      </c>
      <c r="C17052" s="205" t="s">
        <v>680</v>
      </c>
      <c r="D17052" s="72" t="str">
        <f t="shared" si="533"/>
        <v>mar/2020</v>
      </c>
      <c r="E17052" s="206">
        <v>43917</v>
      </c>
      <c r="F17052" s="205">
        <v>421988</v>
      </c>
      <c r="G17052" s="205" t="s">
        <v>284</v>
      </c>
      <c r="H17052" s="207" t="s">
        <v>1027</v>
      </c>
      <c r="I17052" s="207" t="s">
        <v>242</v>
      </c>
      <c r="J17052" s="207">
        <v>-212.29</v>
      </c>
      <c r="K17052" s="79" t="str">
        <f>IFERROR(IFERROR(VLOOKUP(I17052,'DE-PARA'!B:D,3,0),VLOOKUP(I17052,'DE-PARA'!C:D,2,0)),"NÃO ENCONTRADO")</f>
        <v>Materiais</v>
      </c>
      <c r="L17052" s="56" t="str">
        <f>VLOOKUP(K17052,'Base -Receita-Despesa'!$B:$AS,1,FALSE)</f>
        <v>Materiais</v>
      </c>
    </row>
    <row r="17053" spans="1:12" x14ac:dyDescent="0.3">
      <c r="A17053" s="286" t="str">
        <f t="shared" si="532"/>
        <v>2020</v>
      </c>
      <c r="B17053" s="205" t="s">
        <v>679</v>
      </c>
      <c r="C17053" s="205" t="s">
        <v>680</v>
      </c>
      <c r="D17053" s="72" t="str">
        <f t="shared" si="533"/>
        <v>mar/2020</v>
      </c>
      <c r="E17053" s="206">
        <v>43917</v>
      </c>
      <c r="F17053" s="205">
        <v>421786</v>
      </c>
      <c r="G17053" s="205" t="s">
        <v>284</v>
      </c>
      <c r="H17053" s="207" t="s">
        <v>1027</v>
      </c>
      <c r="I17053" s="207" t="s">
        <v>242</v>
      </c>
      <c r="J17053" s="207">
        <v>-212.29</v>
      </c>
      <c r="K17053" s="79" t="str">
        <f>IFERROR(IFERROR(VLOOKUP(I17053,'DE-PARA'!B:D,3,0),VLOOKUP(I17053,'DE-PARA'!C:D,2,0)),"NÃO ENCONTRADO")</f>
        <v>Materiais</v>
      </c>
      <c r="L17053" s="56" t="str">
        <f>VLOOKUP(K17053,'Base -Receita-Despesa'!$B:$AS,1,FALSE)</f>
        <v>Materiais</v>
      </c>
    </row>
    <row r="17054" spans="1:12" x14ac:dyDescent="0.3">
      <c r="A17054" s="286" t="str">
        <f t="shared" si="532"/>
        <v>2020</v>
      </c>
      <c r="B17054" s="205" t="s">
        <v>679</v>
      </c>
      <c r="C17054" s="205" t="s">
        <v>680</v>
      </c>
      <c r="D17054" s="72" t="str">
        <f t="shared" si="533"/>
        <v>mar/2020</v>
      </c>
      <c r="E17054" s="206">
        <v>43917</v>
      </c>
      <c r="F17054" s="205">
        <v>421791</v>
      </c>
      <c r="G17054" s="205" t="s">
        <v>284</v>
      </c>
      <c r="H17054" s="207" t="s">
        <v>1027</v>
      </c>
      <c r="I17054" s="207" t="s">
        <v>242</v>
      </c>
      <c r="J17054" s="207">
        <v>-247.93</v>
      </c>
      <c r="K17054" s="79" t="str">
        <f>IFERROR(IFERROR(VLOOKUP(I17054,'DE-PARA'!B:D,3,0),VLOOKUP(I17054,'DE-PARA'!C:D,2,0)),"NÃO ENCONTRADO")</f>
        <v>Materiais</v>
      </c>
      <c r="L17054" s="56" t="str">
        <f>VLOOKUP(K17054,'Base -Receita-Despesa'!$B:$AS,1,FALSE)</f>
        <v>Materiais</v>
      </c>
    </row>
    <row r="17055" spans="1:12" x14ac:dyDescent="0.3">
      <c r="A17055" s="286" t="str">
        <f t="shared" si="532"/>
        <v>2020</v>
      </c>
      <c r="B17055" s="205" t="s">
        <v>679</v>
      </c>
      <c r="C17055" s="205" t="s">
        <v>680</v>
      </c>
      <c r="D17055" s="72" t="str">
        <f t="shared" si="533"/>
        <v>mar/2020</v>
      </c>
      <c r="E17055" s="206">
        <v>43917</v>
      </c>
      <c r="F17055" s="205">
        <v>421981</v>
      </c>
      <c r="G17055" s="205" t="s">
        <v>284</v>
      </c>
      <c r="H17055" s="207" t="s">
        <v>1027</v>
      </c>
      <c r="I17055" s="207" t="s">
        <v>242</v>
      </c>
      <c r="J17055" s="207">
        <v>-247.93</v>
      </c>
      <c r="K17055" s="79" t="str">
        <f>IFERROR(IFERROR(VLOOKUP(I17055,'DE-PARA'!B:D,3,0),VLOOKUP(I17055,'DE-PARA'!C:D,2,0)),"NÃO ENCONTRADO")</f>
        <v>Materiais</v>
      </c>
      <c r="L17055" s="56" t="str">
        <f>VLOOKUP(K17055,'Base -Receita-Despesa'!$B:$AS,1,FALSE)</f>
        <v>Materiais</v>
      </c>
    </row>
    <row r="17056" spans="1:12" x14ac:dyDescent="0.3">
      <c r="A17056" s="286" t="str">
        <f t="shared" si="532"/>
        <v>2020</v>
      </c>
      <c r="B17056" s="205" t="s">
        <v>679</v>
      </c>
      <c r="C17056" s="205" t="s">
        <v>680</v>
      </c>
      <c r="D17056" s="72" t="str">
        <f t="shared" si="533"/>
        <v>mar/2020</v>
      </c>
      <c r="E17056" s="206">
        <v>43917</v>
      </c>
      <c r="F17056" s="205">
        <v>421987</v>
      </c>
      <c r="G17056" s="205" t="s">
        <v>284</v>
      </c>
      <c r="H17056" s="207" t="s">
        <v>1027</v>
      </c>
      <c r="I17056" s="207" t="s">
        <v>242</v>
      </c>
      <c r="J17056" s="207">
        <v>-269.91000000000003</v>
      </c>
      <c r="K17056" s="79" t="str">
        <f>IFERROR(IFERROR(VLOOKUP(I17056,'DE-PARA'!B:D,3,0),VLOOKUP(I17056,'DE-PARA'!C:D,2,0)),"NÃO ENCONTRADO")</f>
        <v>Materiais</v>
      </c>
      <c r="L17056" s="56" t="str">
        <f>VLOOKUP(K17056,'Base -Receita-Despesa'!$B:$AS,1,FALSE)</f>
        <v>Materiais</v>
      </c>
    </row>
    <row r="17057" spans="1:12" x14ac:dyDescent="0.3">
      <c r="A17057" s="286" t="str">
        <f t="shared" si="532"/>
        <v>2020</v>
      </c>
      <c r="B17057" s="205" t="s">
        <v>679</v>
      </c>
      <c r="C17057" s="205" t="s">
        <v>680</v>
      </c>
      <c r="D17057" s="72" t="str">
        <f t="shared" si="533"/>
        <v>mar/2020</v>
      </c>
      <c r="E17057" s="206">
        <v>43917</v>
      </c>
      <c r="F17057" s="205">
        <v>421803</v>
      </c>
      <c r="G17057" s="205" t="s">
        <v>284</v>
      </c>
      <c r="H17057" s="207" t="s">
        <v>1027</v>
      </c>
      <c r="I17057" s="207" t="s">
        <v>242</v>
      </c>
      <c r="J17057" s="207">
        <v>-583.29999999999995</v>
      </c>
      <c r="K17057" s="79" t="str">
        <f>IFERROR(IFERROR(VLOOKUP(I17057,'DE-PARA'!B:D,3,0),VLOOKUP(I17057,'DE-PARA'!C:D,2,0)),"NÃO ENCONTRADO")</f>
        <v>Materiais</v>
      </c>
      <c r="L17057" s="56" t="str">
        <f>VLOOKUP(K17057,'Base -Receita-Despesa'!$B:$AS,1,FALSE)</f>
        <v>Materiais</v>
      </c>
    </row>
    <row r="17058" spans="1:12" x14ac:dyDescent="0.3">
      <c r="A17058" s="286" t="str">
        <f t="shared" si="532"/>
        <v>2020</v>
      </c>
      <c r="B17058" s="205" t="s">
        <v>679</v>
      </c>
      <c r="C17058" s="205" t="s">
        <v>680</v>
      </c>
      <c r="D17058" s="72" t="str">
        <f t="shared" si="533"/>
        <v>mar/2020</v>
      </c>
      <c r="E17058" s="206">
        <v>43917</v>
      </c>
      <c r="F17058" s="205">
        <v>421798</v>
      </c>
      <c r="G17058" s="205" t="s">
        <v>284</v>
      </c>
      <c r="H17058" s="207" t="s">
        <v>1027</v>
      </c>
      <c r="I17058" s="207" t="s">
        <v>242</v>
      </c>
      <c r="J17058" s="207">
        <v>-583.29999999999995</v>
      </c>
      <c r="K17058" s="79" t="str">
        <f>IFERROR(IFERROR(VLOOKUP(I17058,'DE-PARA'!B:D,3,0),VLOOKUP(I17058,'DE-PARA'!C:D,2,0)),"NÃO ENCONTRADO")</f>
        <v>Materiais</v>
      </c>
      <c r="L17058" s="56" t="str">
        <f>VLOOKUP(K17058,'Base -Receita-Despesa'!$B:$AS,1,FALSE)</f>
        <v>Materiais</v>
      </c>
    </row>
    <row r="17059" spans="1:12" x14ac:dyDescent="0.3">
      <c r="A17059" s="286" t="str">
        <f t="shared" si="532"/>
        <v>2020</v>
      </c>
      <c r="B17059" s="205" t="s">
        <v>679</v>
      </c>
      <c r="C17059" s="205" t="s">
        <v>680</v>
      </c>
      <c r="D17059" s="72" t="str">
        <f t="shared" si="533"/>
        <v>mar/2020</v>
      </c>
      <c r="E17059" s="206">
        <v>43917</v>
      </c>
      <c r="F17059" s="205">
        <v>421800</v>
      </c>
      <c r="G17059" s="205" t="s">
        <v>284</v>
      </c>
      <c r="H17059" s="207" t="s">
        <v>1027</v>
      </c>
      <c r="I17059" s="207" t="s">
        <v>242</v>
      </c>
      <c r="J17059" s="207">
        <v>-583.29999999999995</v>
      </c>
      <c r="K17059" s="79" t="str">
        <f>IFERROR(IFERROR(VLOOKUP(I17059,'DE-PARA'!B:D,3,0),VLOOKUP(I17059,'DE-PARA'!C:D,2,0)),"NÃO ENCONTRADO")</f>
        <v>Materiais</v>
      </c>
      <c r="L17059" s="56" t="str">
        <f>VLOOKUP(K17059,'Base -Receita-Despesa'!$B:$AS,1,FALSE)</f>
        <v>Materiais</v>
      </c>
    </row>
    <row r="17060" spans="1:12" x14ac:dyDescent="0.3">
      <c r="A17060" s="286" t="str">
        <f t="shared" si="532"/>
        <v>2020</v>
      </c>
      <c r="B17060" s="205" t="s">
        <v>679</v>
      </c>
      <c r="C17060" s="205" t="s">
        <v>680</v>
      </c>
      <c r="D17060" s="72" t="str">
        <f t="shared" si="533"/>
        <v>mar/2020</v>
      </c>
      <c r="E17060" s="206">
        <v>43917</v>
      </c>
      <c r="F17060" s="205">
        <v>421801</v>
      </c>
      <c r="G17060" s="205" t="s">
        <v>284</v>
      </c>
      <c r="H17060" s="207" t="s">
        <v>1027</v>
      </c>
      <c r="I17060" s="207" t="s">
        <v>242</v>
      </c>
      <c r="J17060" s="207">
        <v>-583.29999999999995</v>
      </c>
      <c r="K17060" s="79" t="str">
        <f>IFERROR(IFERROR(VLOOKUP(I17060,'DE-PARA'!B:D,3,0),VLOOKUP(I17060,'DE-PARA'!C:D,2,0)),"NÃO ENCONTRADO")</f>
        <v>Materiais</v>
      </c>
      <c r="L17060" s="56" t="str">
        <f>VLOOKUP(K17060,'Base -Receita-Despesa'!$B:$AS,1,FALSE)</f>
        <v>Materiais</v>
      </c>
    </row>
    <row r="17061" spans="1:12" x14ac:dyDescent="0.3">
      <c r="A17061" s="286" t="str">
        <f t="shared" si="532"/>
        <v>2020</v>
      </c>
      <c r="B17061" s="205" t="s">
        <v>679</v>
      </c>
      <c r="C17061" s="205" t="s">
        <v>680</v>
      </c>
      <c r="D17061" s="72" t="str">
        <f t="shared" si="533"/>
        <v>mar/2020</v>
      </c>
      <c r="E17061" s="206">
        <v>43917</v>
      </c>
      <c r="F17061" s="205">
        <v>421985</v>
      </c>
      <c r="G17061" s="205" t="s">
        <v>284</v>
      </c>
      <c r="H17061" s="207" t="s">
        <v>1027</v>
      </c>
      <c r="I17061" s="207" t="s">
        <v>242</v>
      </c>
      <c r="J17061" s="207">
        <v>-583.29999999999995</v>
      </c>
      <c r="K17061" s="79" t="str">
        <f>IFERROR(IFERROR(VLOOKUP(I17061,'DE-PARA'!B:D,3,0),VLOOKUP(I17061,'DE-PARA'!C:D,2,0)),"NÃO ENCONTRADO")</f>
        <v>Materiais</v>
      </c>
      <c r="L17061" s="56" t="str">
        <f>VLOOKUP(K17061,'Base -Receita-Despesa'!$B:$AS,1,FALSE)</f>
        <v>Materiais</v>
      </c>
    </row>
    <row r="17062" spans="1:12" x14ac:dyDescent="0.3">
      <c r="A17062" s="286" t="str">
        <f t="shared" si="532"/>
        <v>2020</v>
      </c>
      <c r="B17062" s="205" t="s">
        <v>679</v>
      </c>
      <c r="C17062" s="205" t="s">
        <v>680</v>
      </c>
      <c r="D17062" s="72" t="str">
        <f t="shared" si="533"/>
        <v>mar/2020</v>
      </c>
      <c r="E17062" s="206">
        <v>43917</v>
      </c>
      <c r="F17062" s="205">
        <v>421783</v>
      </c>
      <c r="G17062" s="205" t="s">
        <v>284</v>
      </c>
      <c r="H17062" s="207" t="s">
        <v>1027</v>
      </c>
      <c r="I17062" s="207" t="s">
        <v>242</v>
      </c>
      <c r="J17062" s="207">
        <v>-583.29999999999995</v>
      </c>
      <c r="K17062" s="79" t="str">
        <f>IFERROR(IFERROR(VLOOKUP(I17062,'DE-PARA'!B:D,3,0),VLOOKUP(I17062,'DE-PARA'!C:D,2,0)),"NÃO ENCONTRADO")</f>
        <v>Materiais</v>
      </c>
      <c r="L17062" s="56" t="str">
        <f>VLOOKUP(K17062,'Base -Receita-Despesa'!$B:$AS,1,FALSE)</f>
        <v>Materiais</v>
      </c>
    </row>
    <row r="17063" spans="1:12" x14ac:dyDescent="0.3">
      <c r="A17063" s="286" t="str">
        <f t="shared" si="532"/>
        <v>2020</v>
      </c>
      <c r="B17063" s="205" t="s">
        <v>679</v>
      </c>
      <c r="C17063" s="205" t="s">
        <v>680</v>
      </c>
      <c r="D17063" s="72" t="str">
        <f t="shared" si="533"/>
        <v>mar/2020</v>
      </c>
      <c r="E17063" s="206">
        <v>43917</v>
      </c>
      <c r="F17063" s="205">
        <v>421788</v>
      </c>
      <c r="G17063" s="205" t="s">
        <v>284</v>
      </c>
      <c r="H17063" s="207" t="s">
        <v>1027</v>
      </c>
      <c r="I17063" s="207" t="s">
        <v>242</v>
      </c>
      <c r="J17063" s="207">
        <v>-651.26</v>
      </c>
      <c r="K17063" s="79" t="str">
        <f>IFERROR(IFERROR(VLOOKUP(I17063,'DE-PARA'!B:D,3,0),VLOOKUP(I17063,'DE-PARA'!C:D,2,0)),"NÃO ENCONTRADO")</f>
        <v>Materiais</v>
      </c>
      <c r="L17063" s="56" t="str">
        <f>VLOOKUP(K17063,'Base -Receita-Despesa'!$B:$AS,1,FALSE)</f>
        <v>Materiais</v>
      </c>
    </row>
    <row r="17064" spans="1:12" x14ac:dyDescent="0.3">
      <c r="A17064" s="286" t="str">
        <f t="shared" si="532"/>
        <v>2020</v>
      </c>
      <c r="B17064" s="205" t="s">
        <v>679</v>
      </c>
      <c r="C17064" s="205" t="s">
        <v>680</v>
      </c>
      <c r="D17064" s="72" t="str">
        <f t="shared" si="533"/>
        <v>mar/2020</v>
      </c>
      <c r="E17064" s="206">
        <v>43917</v>
      </c>
      <c r="F17064" s="205">
        <v>421986</v>
      </c>
      <c r="G17064" s="205" t="s">
        <v>284</v>
      </c>
      <c r="H17064" s="207" t="s">
        <v>1027</v>
      </c>
      <c r="I17064" s="207" t="s">
        <v>242</v>
      </c>
      <c r="J17064" s="207">
        <v>-842.92</v>
      </c>
      <c r="K17064" s="79" t="str">
        <f>IFERROR(IFERROR(VLOOKUP(I17064,'DE-PARA'!B:D,3,0),VLOOKUP(I17064,'DE-PARA'!C:D,2,0)),"NÃO ENCONTRADO")</f>
        <v>Materiais</v>
      </c>
      <c r="L17064" s="56" t="str">
        <f>VLOOKUP(K17064,'Base -Receita-Despesa'!$B:$AS,1,FALSE)</f>
        <v>Materiais</v>
      </c>
    </row>
    <row r="17065" spans="1:12" x14ac:dyDescent="0.3">
      <c r="A17065" s="286" t="str">
        <f t="shared" si="532"/>
        <v>2020</v>
      </c>
      <c r="B17065" s="205" t="s">
        <v>679</v>
      </c>
      <c r="C17065" s="205" t="s">
        <v>680</v>
      </c>
      <c r="D17065" s="72" t="str">
        <f t="shared" si="533"/>
        <v>mar/2020</v>
      </c>
      <c r="E17065" s="206">
        <v>43917</v>
      </c>
      <c r="F17065" s="205">
        <v>421789</v>
      </c>
      <c r="G17065" s="205" t="s">
        <v>284</v>
      </c>
      <c r="H17065" s="207" t="s">
        <v>1027</v>
      </c>
      <c r="I17065" s="207" t="s">
        <v>242</v>
      </c>
      <c r="J17065" s="207">
        <v>-986.75</v>
      </c>
      <c r="K17065" s="79" t="str">
        <f>IFERROR(IFERROR(VLOOKUP(I17065,'DE-PARA'!B:D,3,0),VLOOKUP(I17065,'DE-PARA'!C:D,2,0)),"NÃO ENCONTRADO")</f>
        <v>Materiais</v>
      </c>
      <c r="L17065" s="56" t="str">
        <f>VLOOKUP(K17065,'Base -Receita-Despesa'!$B:$AS,1,FALSE)</f>
        <v>Materiais</v>
      </c>
    </row>
    <row r="17066" spans="1:12" x14ac:dyDescent="0.3">
      <c r="A17066" s="286" t="str">
        <f t="shared" si="532"/>
        <v>2020</v>
      </c>
      <c r="B17066" s="205" t="s">
        <v>679</v>
      </c>
      <c r="C17066" s="205" t="s">
        <v>680</v>
      </c>
      <c r="D17066" s="72" t="str">
        <f t="shared" si="533"/>
        <v>mar/2020</v>
      </c>
      <c r="E17066" s="206">
        <v>43917</v>
      </c>
      <c r="F17066" s="205">
        <v>421982</v>
      </c>
      <c r="G17066" s="205" t="s">
        <v>284</v>
      </c>
      <c r="H17066" s="207" t="s">
        <v>1027</v>
      </c>
      <c r="I17066" s="207" t="s">
        <v>242</v>
      </c>
      <c r="J17066" s="207">
        <v>-986.75</v>
      </c>
      <c r="K17066" s="79" t="str">
        <f>IFERROR(IFERROR(VLOOKUP(I17066,'DE-PARA'!B:D,3,0),VLOOKUP(I17066,'DE-PARA'!C:D,2,0)),"NÃO ENCONTRADO")</f>
        <v>Materiais</v>
      </c>
      <c r="L17066" s="56" t="str">
        <f>VLOOKUP(K17066,'Base -Receita-Despesa'!$B:$AS,1,FALSE)</f>
        <v>Materiais</v>
      </c>
    </row>
    <row r="17067" spans="1:12" x14ac:dyDescent="0.3">
      <c r="A17067" s="286" t="str">
        <f t="shared" si="532"/>
        <v>2020</v>
      </c>
      <c r="B17067" s="205" t="s">
        <v>679</v>
      </c>
      <c r="C17067" s="205" t="s">
        <v>680</v>
      </c>
      <c r="D17067" s="72" t="str">
        <f t="shared" si="533"/>
        <v>mar/2020</v>
      </c>
      <c r="E17067" s="206">
        <v>43917</v>
      </c>
      <c r="F17067" s="205">
        <v>421784</v>
      </c>
      <c r="G17067" s="205" t="s">
        <v>284</v>
      </c>
      <c r="H17067" s="207" t="s">
        <v>1027</v>
      </c>
      <c r="I17067" s="207" t="s">
        <v>242</v>
      </c>
      <c r="J17067" s="208">
        <v>-1008</v>
      </c>
      <c r="K17067" s="79" t="str">
        <f>IFERROR(IFERROR(VLOOKUP(I17067,'DE-PARA'!B:D,3,0),VLOOKUP(I17067,'DE-PARA'!C:D,2,0)),"NÃO ENCONTRADO")</f>
        <v>Materiais</v>
      </c>
      <c r="L17067" s="56" t="str">
        <f>VLOOKUP(K17067,'Base -Receita-Despesa'!$B:$AS,1,FALSE)</f>
        <v>Materiais</v>
      </c>
    </row>
    <row r="17068" spans="1:12" x14ac:dyDescent="0.3">
      <c r="A17068" s="286" t="str">
        <f t="shared" si="532"/>
        <v>2020</v>
      </c>
      <c r="B17068" s="205" t="s">
        <v>679</v>
      </c>
      <c r="C17068" s="205" t="s">
        <v>680</v>
      </c>
      <c r="D17068" s="72" t="str">
        <f t="shared" si="533"/>
        <v>mar/2020</v>
      </c>
      <c r="E17068" s="206">
        <v>43917</v>
      </c>
      <c r="F17068" s="205">
        <v>421795</v>
      </c>
      <c r="G17068" s="205" t="s">
        <v>284</v>
      </c>
      <c r="H17068" s="207" t="s">
        <v>1027</v>
      </c>
      <c r="I17068" s="207" t="s">
        <v>242</v>
      </c>
      <c r="J17068" s="208">
        <v>-1047.51</v>
      </c>
      <c r="K17068" s="79" t="str">
        <f>IFERROR(IFERROR(VLOOKUP(I17068,'DE-PARA'!B:D,3,0),VLOOKUP(I17068,'DE-PARA'!C:D,2,0)),"NÃO ENCONTRADO")</f>
        <v>Materiais</v>
      </c>
      <c r="L17068" s="56" t="str">
        <f>VLOOKUP(K17068,'Base -Receita-Despesa'!$B:$AS,1,FALSE)</f>
        <v>Materiais</v>
      </c>
    </row>
    <row r="17069" spans="1:12" x14ac:dyDescent="0.3">
      <c r="A17069" s="286" t="str">
        <f t="shared" si="532"/>
        <v>2020</v>
      </c>
      <c r="B17069" s="205" t="s">
        <v>679</v>
      </c>
      <c r="C17069" s="205" t="s">
        <v>680</v>
      </c>
      <c r="D17069" s="72" t="str">
        <f t="shared" si="533"/>
        <v>mar/2020</v>
      </c>
      <c r="E17069" s="206">
        <v>43917</v>
      </c>
      <c r="F17069" s="205">
        <v>421984</v>
      </c>
      <c r="G17069" s="205" t="s">
        <v>284</v>
      </c>
      <c r="H17069" s="207" t="s">
        <v>1027</v>
      </c>
      <c r="I17069" s="207" t="s">
        <v>242</v>
      </c>
      <c r="J17069" s="208">
        <v>-1166.5999999999999</v>
      </c>
      <c r="K17069" s="79" t="str">
        <f>IFERROR(IFERROR(VLOOKUP(I17069,'DE-PARA'!B:D,3,0),VLOOKUP(I17069,'DE-PARA'!C:D,2,0)),"NÃO ENCONTRADO")</f>
        <v>Materiais</v>
      </c>
      <c r="L17069" s="56" t="str">
        <f>VLOOKUP(K17069,'Base -Receita-Despesa'!$B:$AS,1,FALSE)</f>
        <v>Materiais</v>
      </c>
    </row>
    <row r="17070" spans="1:12" x14ac:dyDescent="0.3">
      <c r="A17070" s="286" t="str">
        <f t="shared" si="532"/>
        <v>2020</v>
      </c>
      <c r="B17070" s="205" t="s">
        <v>679</v>
      </c>
      <c r="C17070" s="205" t="s">
        <v>680</v>
      </c>
      <c r="D17070" s="72" t="str">
        <f t="shared" si="533"/>
        <v>mar/2020</v>
      </c>
      <c r="E17070" s="206">
        <v>43917</v>
      </c>
      <c r="F17070" s="205">
        <v>421983</v>
      </c>
      <c r="G17070" s="205" t="s">
        <v>284</v>
      </c>
      <c r="H17070" s="207" t="s">
        <v>1027</v>
      </c>
      <c r="I17070" s="207" t="s">
        <v>242</v>
      </c>
      <c r="J17070" s="208">
        <v>-1215.94</v>
      </c>
      <c r="K17070" s="79" t="str">
        <f>IFERROR(IFERROR(VLOOKUP(I17070,'DE-PARA'!B:D,3,0),VLOOKUP(I17070,'DE-PARA'!C:D,2,0)),"NÃO ENCONTRADO")</f>
        <v>Materiais</v>
      </c>
      <c r="L17070" s="56" t="str">
        <f>VLOOKUP(K17070,'Base -Receita-Despesa'!$B:$AS,1,FALSE)</f>
        <v>Materiais</v>
      </c>
    </row>
    <row r="17071" spans="1:12" x14ac:dyDescent="0.3">
      <c r="A17071" s="286" t="str">
        <f t="shared" si="532"/>
        <v>2020</v>
      </c>
      <c r="B17071" s="205" t="s">
        <v>679</v>
      </c>
      <c r="C17071" s="205" t="s">
        <v>680</v>
      </c>
      <c r="D17071" s="72" t="str">
        <f t="shared" si="533"/>
        <v>mar/2020</v>
      </c>
      <c r="E17071" s="206">
        <v>43917</v>
      </c>
      <c r="F17071" s="205">
        <v>422144</v>
      </c>
      <c r="G17071" s="205" t="s">
        <v>284</v>
      </c>
      <c r="H17071" s="207" t="s">
        <v>1027</v>
      </c>
      <c r="I17071" s="207" t="s">
        <v>242</v>
      </c>
      <c r="J17071" s="207">
        <v>-54.53</v>
      </c>
      <c r="K17071" s="79" t="str">
        <f>IFERROR(IFERROR(VLOOKUP(I17071,'DE-PARA'!B:D,3,0),VLOOKUP(I17071,'DE-PARA'!C:D,2,0)),"NÃO ENCONTRADO")</f>
        <v>Materiais</v>
      </c>
      <c r="L17071" s="56" t="str">
        <f>VLOOKUP(K17071,'Base -Receita-Despesa'!$B:$AS,1,FALSE)</f>
        <v>Materiais</v>
      </c>
    </row>
    <row r="17072" spans="1:12" x14ac:dyDescent="0.3">
      <c r="A17072" s="286" t="str">
        <f t="shared" si="532"/>
        <v>2020</v>
      </c>
      <c r="B17072" s="205" t="s">
        <v>679</v>
      </c>
      <c r="C17072" s="205" t="s">
        <v>680</v>
      </c>
      <c r="D17072" s="72" t="str">
        <f t="shared" si="533"/>
        <v>mar/2020</v>
      </c>
      <c r="E17072" s="206">
        <v>43917</v>
      </c>
      <c r="F17072" s="205">
        <v>422153</v>
      </c>
      <c r="G17072" s="205" t="s">
        <v>284</v>
      </c>
      <c r="H17072" s="207" t="s">
        <v>1027</v>
      </c>
      <c r="I17072" s="207" t="s">
        <v>242</v>
      </c>
      <c r="J17072" s="207">
        <v>-57.45</v>
      </c>
      <c r="K17072" s="79" t="str">
        <f>IFERROR(IFERROR(VLOOKUP(I17072,'DE-PARA'!B:D,3,0),VLOOKUP(I17072,'DE-PARA'!C:D,2,0)),"NÃO ENCONTRADO")</f>
        <v>Materiais</v>
      </c>
      <c r="L17072" s="56" t="str">
        <f>VLOOKUP(K17072,'Base -Receita-Despesa'!$B:$AS,1,FALSE)</f>
        <v>Materiais</v>
      </c>
    </row>
    <row r="17073" spans="1:12" x14ac:dyDescent="0.3">
      <c r="A17073" s="286" t="str">
        <f t="shared" si="532"/>
        <v>2020</v>
      </c>
      <c r="B17073" s="205" t="s">
        <v>679</v>
      </c>
      <c r="C17073" s="205" t="s">
        <v>680</v>
      </c>
      <c r="D17073" s="72" t="str">
        <f t="shared" si="533"/>
        <v>mar/2020</v>
      </c>
      <c r="E17073" s="206">
        <v>43917</v>
      </c>
      <c r="F17073" s="205">
        <v>422154</v>
      </c>
      <c r="G17073" s="205" t="s">
        <v>284</v>
      </c>
      <c r="H17073" s="207" t="s">
        <v>1027</v>
      </c>
      <c r="I17073" s="207" t="s">
        <v>242</v>
      </c>
      <c r="J17073" s="207">
        <v>-65.02</v>
      </c>
      <c r="K17073" s="79" t="str">
        <f>IFERROR(IFERROR(VLOOKUP(I17073,'DE-PARA'!B:D,3,0),VLOOKUP(I17073,'DE-PARA'!C:D,2,0)),"NÃO ENCONTRADO")</f>
        <v>Materiais</v>
      </c>
      <c r="L17073" s="56" t="str">
        <f>VLOOKUP(K17073,'Base -Receita-Despesa'!$B:$AS,1,FALSE)</f>
        <v>Materiais</v>
      </c>
    </row>
    <row r="17074" spans="1:12" x14ac:dyDescent="0.3">
      <c r="A17074" s="286" t="str">
        <f t="shared" si="532"/>
        <v>2020</v>
      </c>
      <c r="B17074" s="205" t="s">
        <v>679</v>
      </c>
      <c r="C17074" s="205" t="s">
        <v>680</v>
      </c>
      <c r="D17074" s="72" t="str">
        <f t="shared" si="533"/>
        <v>mar/2020</v>
      </c>
      <c r="E17074" s="206">
        <v>43917</v>
      </c>
      <c r="F17074" s="205">
        <v>422155</v>
      </c>
      <c r="G17074" s="205" t="s">
        <v>284</v>
      </c>
      <c r="H17074" s="207" t="s">
        <v>1027</v>
      </c>
      <c r="I17074" s="207" t="s">
        <v>242</v>
      </c>
      <c r="J17074" s="207">
        <v>-177.84</v>
      </c>
      <c r="K17074" s="79" t="str">
        <f>IFERROR(IFERROR(VLOOKUP(I17074,'DE-PARA'!B:D,3,0),VLOOKUP(I17074,'DE-PARA'!C:D,2,0)),"NÃO ENCONTRADO")</f>
        <v>Materiais</v>
      </c>
      <c r="L17074" s="56" t="str">
        <f>VLOOKUP(K17074,'Base -Receita-Despesa'!$B:$AS,1,FALSE)</f>
        <v>Materiais</v>
      </c>
    </row>
    <row r="17075" spans="1:12" x14ac:dyDescent="0.3">
      <c r="A17075" s="286" t="str">
        <f t="shared" si="532"/>
        <v>2020</v>
      </c>
      <c r="B17075" s="205" t="s">
        <v>679</v>
      </c>
      <c r="C17075" s="205" t="s">
        <v>680</v>
      </c>
      <c r="D17075" s="72" t="str">
        <f t="shared" si="533"/>
        <v>mar/2020</v>
      </c>
      <c r="E17075" s="206">
        <v>43917</v>
      </c>
      <c r="F17075" s="205">
        <v>422149</v>
      </c>
      <c r="G17075" s="205" t="s">
        <v>284</v>
      </c>
      <c r="H17075" s="207" t="s">
        <v>1027</v>
      </c>
      <c r="I17075" s="207" t="s">
        <v>242</v>
      </c>
      <c r="J17075" s="207">
        <v>-185.26</v>
      </c>
      <c r="K17075" s="79" t="str">
        <f>IFERROR(IFERROR(VLOOKUP(I17075,'DE-PARA'!B:D,3,0),VLOOKUP(I17075,'DE-PARA'!C:D,2,0)),"NÃO ENCONTRADO")</f>
        <v>Materiais</v>
      </c>
      <c r="L17075" s="56" t="str">
        <f>VLOOKUP(K17075,'Base -Receita-Despesa'!$B:$AS,1,FALSE)</f>
        <v>Materiais</v>
      </c>
    </row>
    <row r="17076" spans="1:12" x14ac:dyDescent="0.3">
      <c r="A17076" s="286" t="str">
        <f t="shared" si="532"/>
        <v>2020</v>
      </c>
      <c r="B17076" s="205" t="s">
        <v>679</v>
      </c>
      <c r="C17076" s="205" t="s">
        <v>680</v>
      </c>
      <c r="D17076" s="72" t="str">
        <f t="shared" si="533"/>
        <v>mar/2020</v>
      </c>
      <c r="E17076" s="206">
        <v>43917</v>
      </c>
      <c r="F17076" s="205">
        <v>422148</v>
      </c>
      <c r="G17076" s="205" t="s">
        <v>284</v>
      </c>
      <c r="H17076" s="207" t="s">
        <v>1027</v>
      </c>
      <c r="I17076" s="207" t="s">
        <v>242</v>
      </c>
      <c r="J17076" s="207">
        <v>-185.26</v>
      </c>
      <c r="K17076" s="79" t="str">
        <f>IFERROR(IFERROR(VLOOKUP(I17076,'DE-PARA'!B:D,3,0),VLOOKUP(I17076,'DE-PARA'!C:D,2,0)),"NÃO ENCONTRADO")</f>
        <v>Materiais</v>
      </c>
      <c r="L17076" s="56" t="str">
        <f>VLOOKUP(K17076,'Base -Receita-Despesa'!$B:$AS,1,FALSE)</f>
        <v>Materiais</v>
      </c>
    </row>
    <row r="17077" spans="1:12" x14ac:dyDescent="0.3">
      <c r="A17077" s="286" t="str">
        <f t="shared" si="532"/>
        <v>2020</v>
      </c>
      <c r="B17077" s="205" t="s">
        <v>679</v>
      </c>
      <c r="C17077" s="205" t="s">
        <v>680</v>
      </c>
      <c r="D17077" s="72" t="str">
        <f t="shared" si="533"/>
        <v>mar/2020</v>
      </c>
      <c r="E17077" s="206">
        <v>43917</v>
      </c>
      <c r="F17077" s="205">
        <v>422141</v>
      </c>
      <c r="G17077" s="205" t="s">
        <v>284</v>
      </c>
      <c r="H17077" s="207" t="s">
        <v>1027</v>
      </c>
      <c r="I17077" s="207" t="s">
        <v>242</v>
      </c>
      <c r="J17077" s="207">
        <v>-325.63</v>
      </c>
      <c r="K17077" s="79" t="str">
        <f>IFERROR(IFERROR(VLOOKUP(I17077,'DE-PARA'!B:D,3,0),VLOOKUP(I17077,'DE-PARA'!C:D,2,0)),"NÃO ENCONTRADO")</f>
        <v>Materiais</v>
      </c>
      <c r="L17077" s="56" t="str">
        <f>VLOOKUP(K17077,'Base -Receita-Despesa'!$B:$AS,1,FALSE)</f>
        <v>Materiais</v>
      </c>
    </row>
    <row r="17078" spans="1:12" x14ac:dyDescent="0.3">
      <c r="A17078" s="286" t="str">
        <f t="shared" si="532"/>
        <v>2020</v>
      </c>
      <c r="B17078" s="205" t="s">
        <v>679</v>
      </c>
      <c r="C17078" s="205" t="s">
        <v>680</v>
      </c>
      <c r="D17078" s="72" t="str">
        <f t="shared" si="533"/>
        <v>mar/2020</v>
      </c>
      <c r="E17078" s="206">
        <v>43917</v>
      </c>
      <c r="F17078" s="205">
        <v>422152</v>
      </c>
      <c r="G17078" s="205" t="s">
        <v>284</v>
      </c>
      <c r="H17078" s="207" t="s">
        <v>1027</v>
      </c>
      <c r="I17078" s="207" t="s">
        <v>242</v>
      </c>
      <c r="J17078" s="207">
        <v>-185.26</v>
      </c>
      <c r="K17078" s="79" t="str">
        <f>IFERROR(IFERROR(VLOOKUP(I17078,'DE-PARA'!B:D,3,0),VLOOKUP(I17078,'DE-PARA'!C:D,2,0)),"NÃO ENCONTRADO")</f>
        <v>Materiais</v>
      </c>
      <c r="L17078" s="56" t="str">
        <f>VLOOKUP(K17078,'Base -Receita-Despesa'!$B:$AS,1,FALSE)</f>
        <v>Materiais</v>
      </c>
    </row>
    <row r="17079" spans="1:12" x14ac:dyDescent="0.3">
      <c r="A17079" s="286" t="str">
        <f t="shared" ref="A17079:A17142" si="534">IF(K17079="NÃO ENCONTRADO",0,RIGHT(D17079,4))</f>
        <v>2020</v>
      </c>
      <c r="B17079" s="205" t="s">
        <v>679</v>
      </c>
      <c r="C17079" s="205" t="s">
        <v>680</v>
      </c>
      <c r="D17079" s="72" t="str">
        <f t="shared" si="533"/>
        <v>mar/2020</v>
      </c>
      <c r="E17079" s="206">
        <v>43917</v>
      </c>
      <c r="F17079" s="205">
        <v>422796</v>
      </c>
      <c r="G17079" s="205" t="s">
        <v>284</v>
      </c>
      <c r="H17079" s="207" t="s">
        <v>1027</v>
      </c>
      <c r="I17079" s="207" t="s">
        <v>242</v>
      </c>
      <c r="J17079" s="207">
        <v>-247.93</v>
      </c>
      <c r="K17079" s="79" t="str">
        <f>IFERROR(IFERROR(VLOOKUP(I17079,'DE-PARA'!B:D,3,0),VLOOKUP(I17079,'DE-PARA'!C:D,2,0)),"NÃO ENCONTRADO")</f>
        <v>Materiais</v>
      </c>
      <c r="L17079" s="56" t="str">
        <f>VLOOKUP(K17079,'Base -Receita-Despesa'!$B:$AS,1,FALSE)</f>
        <v>Materiais</v>
      </c>
    </row>
    <row r="17080" spans="1:12" x14ac:dyDescent="0.3">
      <c r="A17080" s="286" t="str">
        <f t="shared" si="534"/>
        <v>2020</v>
      </c>
      <c r="B17080" s="205" t="s">
        <v>679</v>
      </c>
      <c r="C17080" s="205" t="s">
        <v>680</v>
      </c>
      <c r="D17080" s="72" t="str">
        <f t="shared" si="533"/>
        <v>mar/2020</v>
      </c>
      <c r="E17080" s="206">
        <v>43917</v>
      </c>
      <c r="F17080" s="205">
        <v>422771</v>
      </c>
      <c r="G17080" s="205" t="s">
        <v>284</v>
      </c>
      <c r="H17080" s="207" t="s">
        <v>1027</v>
      </c>
      <c r="I17080" s="207" t="s">
        <v>242</v>
      </c>
      <c r="J17080" s="207">
        <v>-247.93</v>
      </c>
      <c r="K17080" s="79" t="str">
        <f>IFERROR(IFERROR(VLOOKUP(I17080,'DE-PARA'!B:D,3,0),VLOOKUP(I17080,'DE-PARA'!C:D,2,0)),"NÃO ENCONTRADO")</f>
        <v>Materiais</v>
      </c>
      <c r="L17080" s="56" t="str">
        <f>VLOOKUP(K17080,'Base -Receita-Despesa'!$B:$AS,1,FALSE)</f>
        <v>Materiais</v>
      </c>
    </row>
    <row r="17081" spans="1:12" x14ac:dyDescent="0.3">
      <c r="A17081" s="286" t="str">
        <f t="shared" si="534"/>
        <v>2020</v>
      </c>
      <c r="B17081" s="205" t="s">
        <v>679</v>
      </c>
      <c r="C17081" s="205" t="s">
        <v>680</v>
      </c>
      <c r="D17081" s="72" t="str">
        <f t="shared" si="533"/>
        <v>mar/2020</v>
      </c>
      <c r="E17081" s="206">
        <v>43917</v>
      </c>
      <c r="F17081" s="205">
        <v>422792</v>
      </c>
      <c r="G17081" s="205" t="s">
        <v>284</v>
      </c>
      <c r="H17081" s="207" t="s">
        <v>1027</v>
      </c>
      <c r="I17081" s="207" t="s">
        <v>242</v>
      </c>
      <c r="J17081" s="207">
        <v>-259.83999999999997</v>
      </c>
      <c r="K17081" s="79" t="str">
        <f>IFERROR(IFERROR(VLOOKUP(I17081,'DE-PARA'!B:D,3,0),VLOOKUP(I17081,'DE-PARA'!C:D,2,0)),"NÃO ENCONTRADO")</f>
        <v>Materiais</v>
      </c>
      <c r="L17081" s="56" t="str">
        <f>VLOOKUP(K17081,'Base -Receita-Despesa'!$B:$AS,1,FALSE)</f>
        <v>Materiais</v>
      </c>
    </row>
    <row r="17082" spans="1:12" x14ac:dyDescent="0.3">
      <c r="A17082" s="286" t="str">
        <f t="shared" si="534"/>
        <v>2020</v>
      </c>
      <c r="B17082" s="205" t="s">
        <v>679</v>
      </c>
      <c r="C17082" s="205" t="s">
        <v>680</v>
      </c>
      <c r="D17082" s="72" t="str">
        <f t="shared" si="533"/>
        <v>mar/2020</v>
      </c>
      <c r="E17082" s="206">
        <v>43917</v>
      </c>
      <c r="F17082" s="205">
        <v>422790</v>
      </c>
      <c r="G17082" s="205" t="s">
        <v>284</v>
      </c>
      <c r="H17082" s="207" t="s">
        <v>1027</v>
      </c>
      <c r="I17082" s="207" t="s">
        <v>242</v>
      </c>
      <c r="J17082" s="207">
        <v>-293.39999999999998</v>
      </c>
      <c r="K17082" s="79" t="str">
        <f>IFERROR(IFERROR(VLOOKUP(I17082,'DE-PARA'!B:D,3,0),VLOOKUP(I17082,'DE-PARA'!C:D,2,0)),"NÃO ENCONTRADO")</f>
        <v>Materiais</v>
      </c>
      <c r="L17082" s="56" t="str">
        <f>VLOOKUP(K17082,'Base -Receita-Despesa'!$B:$AS,1,FALSE)</f>
        <v>Materiais</v>
      </c>
    </row>
    <row r="17083" spans="1:12" x14ac:dyDescent="0.3">
      <c r="A17083" s="286" t="str">
        <f t="shared" si="534"/>
        <v>2020</v>
      </c>
      <c r="B17083" s="205" t="s">
        <v>679</v>
      </c>
      <c r="C17083" s="205" t="s">
        <v>680</v>
      </c>
      <c r="D17083" s="72" t="str">
        <f t="shared" si="533"/>
        <v>mar/2020</v>
      </c>
      <c r="E17083" s="206">
        <v>43917</v>
      </c>
      <c r="F17083" s="205">
        <v>422785</v>
      </c>
      <c r="G17083" s="205" t="s">
        <v>284</v>
      </c>
      <c r="H17083" s="207" t="s">
        <v>1027</v>
      </c>
      <c r="I17083" s="207" t="s">
        <v>242</v>
      </c>
      <c r="J17083" s="207">
        <v>-293.39999999999998</v>
      </c>
      <c r="K17083" s="79" t="str">
        <f>IFERROR(IFERROR(VLOOKUP(I17083,'DE-PARA'!B:D,3,0),VLOOKUP(I17083,'DE-PARA'!C:D,2,0)),"NÃO ENCONTRADO")</f>
        <v>Materiais</v>
      </c>
      <c r="L17083" s="56" t="str">
        <f>VLOOKUP(K17083,'Base -Receita-Despesa'!$B:$AS,1,FALSE)</f>
        <v>Materiais</v>
      </c>
    </row>
    <row r="17084" spans="1:12" x14ac:dyDescent="0.3">
      <c r="A17084" s="286" t="str">
        <f t="shared" si="534"/>
        <v>2020</v>
      </c>
      <c r="B17084" s="205" t="s">
        <v>679</v>
      </c>
      <c r="C17084" s="205" t="s">
        <v>680</v>
      </c>
      <c r="D17084" s="72" t="str">
        <f t="shared" si="533"/>
        <v>mar/2020</v>
      </c>
      <c r="E17084" s="206">
        <v>43917</v>
      </c>
      <c r="F17084" s="205">
        <v>422789</v>
      </c>
      <c r="G17084" s="205" t="s">
        <v>284</v>
      </c>
      <c r="H17084" s="207" t="s">
        <v>1027</v>
      </c>
      <c r="I17084" s="207" t="s">
        <v>242</v>
      </c>
      <c r="J17084" s="207">
        <v>-297.39999999999998</v>
      </c>
      <c r="K17084" s="79" t="str">
        <f>IFERROR(IFERROR(VLOOKUP(I17084,'DE-PARA'!B:D,3,0),VLOOKUP(I17084,'DE-PARA'!C:D,2,0)),"NÃO ENCONTRADO")</f>
        <v>Materiais</v>
      </c>
      <c r="L17084" s="56" t="str">
        <f>VLOOKUP(K17084,'Base -Receita-Despesa'!$B:$AS,1,FALSE)</f>
        <v>Materiais</v>
      </c>
    </row>
    <row r="17085" spans="1:12" x14ac:dyDescent="0.3">
      <c r="A17085" s="286" t="str">
        <f t="shared" si="534"/>
        <v>2020</v>
      </c>
      <c r="B17085" s="205" t="s">
        <v>679</v>
      </c>
      <c r="C17085" s="205" t="s">
        <v>680</v>
      </c>
      <c r="D17085" s="72" t="str">
        <f t="shared" si="533"/>
        <v>mar/2020</v>
      </c>
      <c r="E17085" s="206">
        <v>43917</v>
      </c>
      <c r="F17085" s="205">
        <v>422747</v>
      </c>
      <c r="G17085" s="205" t="s">
        <v>284</v>
      </c>
      <c r="H17085" s="207" t="s">
        <v>1027</v>
      </c>
      <c r="I17085" s="207" t="s">
        <v>242</v>
      </c>
      <c r="J17085" s="207">
        <v>-325.63</v>
      </c>
      <c r="K17085" s="79" t="str">
        <f>IFERROR(IFERROR(VLOOKUP(I17085,'DE-PARA'!B:D,3,0),VLOOKUP(I17085,'DE-PARA'!C:D,2,0)),"NÃO ENCONTRADO")</f>
        <v>Materiais</v>
      </c>
      <c r="L17085" s="56" t="str">
        <f>VLOOKUP(K17085,'Base -Receita-Despesa'!$B:$AS,1,FALSE)</f>
        <v>Materiais</v>
      </c>
    </row>
    <row r="17086" spans="1:12" x14ac:dyDescent="0.3">
      <c r="A17086" s="286" t="str">
        <f t="shared" si="534"/>
        <v>2020</v>
      </c>
      <c r="B17086" s="205" t="s">
        <v>679</v>
      </c>
      <c r="C17086" s="205" t="s">
        <v>680</v>
      </c>
      <c r="D17086" s="72" t="str">
        <f t="shared" si="533"/>
        <v>mar/2020</v>
      </c>
      <c r="E17086" s="206">
        <v>43917</v>
      </c>
      <c r="F17086" s="205">
        <v>422784</v>
      </c>
      <c r="G17086" s="205" t="s">
        <v>284</v>
      </c>
      <c r="H17086" s="207" t="s">
        <v>1027</v>
      </c>
      <c r="I17086" s="207" t="s">
        <v>242</v>
      </c>
      <c r="J17086" s="207">
        <v>-583.29999999999995</v>
      </c>
      <c r="K17086" s="79" t="str">
        <f>IFERROR(IFERROR(VLOOKUP(I17086,'DE-PARA'!B:D,3,0),VLOOKUP(I17086,'DE-PARA'!C:D,2,0)),"NÃO ENCONTRADO")</f>
        <v>Materiais</v>
      </c>
      <c r="L17086" s="56" t="str">
        <f>VLOOKUP(K17086,'Base -Receita-Despesa'!$B:$AS,1,FALSE)</f>
        <v>Materiais</v>
      </c>
    </row>
    <row r="17087" spans="1:12" x14ac:dyDescent="0.3">
      <c r="A17087" s="286" t="str">
        <f t="shared" si="534"/>
        <v>2020</v>
      </c>
      <c r="B17087" s="205" t="s">
        <v>679</v>
      </c>
      <c r="C17087" s="205" t="s">
        <v>680</v>
      </c>
      <c r="D17087" s="72" t="str">
        <f t="shared" si="533"/>
        <v>mar/2020</v>
      </c>
      <c r="E17087" s="206">
        <v>43917</v>
      </c>
      <c r="F17087" s="205">
        <v>422779</v>
      </c>
      <c r="G17087" s="205" t="s">
        <v>284</v>
      </c>
      <c r="H17087" s="207" t="s">
        <v>1027</v>
      </c>
      <c r="I17087" s="207" t="s">
        <v>242</v>
      </c>
      <c r="J17087" s="207">
        <v>-583.29999999999995</v>
      </c>
      <c r="K17087" s="79" t="str">
        <f>IFERROR(IFERROR(VLOOKUP(I17087,'DE-PARA'!B:D,3,0),VLOOKUP(I17087,'DE-PARA'!C:D,2,0)),"NÃO ENCONTRADO")</f>
        <v>Materiais</v>
      </c>
      <c r="L17087" s="56" t="str">
        <f>VLOOKUP(K17087,'Base -Receita-Despesa'!$B:$AS,1,FALSE)</f>
        <v>Materiais</v>
      </c>
    </row>
    <row r="17088" spans="1:12" x14ac:dyDescent="0.3">
      <c r="A17088" s="286" t="str">
        <f t="shared" si="534"/>
        <v>2020</v>
      </c>
      <c r="B17088" s="205" t="s">
        <v>679</v>
      </c>
      <c r="C17088" s="205" t="s">
        <v>680</v>
      </c>
      <c r="D17088" s="72" t="str">
        <f t="shared" si="533"/>
        <v>mar/2020</v>
      </c>
      <c r="E17088" s="206">
        <v>43917</v>
      </c>
      <c r="F17088" s="205">
        <v>422783</v>
      </c>
      <c r="G17088" s="205" t="s">
        <v>284</v>
      </c>
      <c r="H17088" s="207" t="s">
        <v>1027</v>
      </c>
      <c r="I17088" s="207" t="s">
        <v>242</v>
      </c>
      <c r="J17088" s="207">
        <v>-842.92</v>
      </c>
      <c r="K17088" s="79" t="str">
        <f>IFERROR(IFERROR(VLOOKUP(I17088,'DE-PARA'!B:D,3,0),VLOOKUP(I17088,'DE-PARA'!C:D,2,0)),"NÃO ENCONTRADO")</f>
        <v>Materiais</v>
      </c>
      <c r="L17088" s="56" t="str">
        <f>VLOOKUP(K17088,'Base -Receita-Despesa'!$B:$AS,1,FALSE)</f>
        <v>Materiais</v>
      </c>
    </row>
    <row r="17089" spans="1:12" x14ac:dyDescent="0.3">
      <c r="A17089" s="286" t="str">
        <f t="shared" si="534"/>
        <v>2020</v>
      </c>
      <c r="B17089" s="205" t="s">
        <v>679</v>
      </c>
      <c r="C17089" s="205" t="s">
        <v>680</v>
      </c>
      <c r="D17089" s="72" t="str">
        <f t="shared" si="533"/>
        <v>mar/2020</v>
      </c>
      <c r="E17089" s="206">
        <v>43917</v>
      </c>
      <c r="F17089" s="205">
        <v>422786</v>
      </c>
      <c r="G17089" s="205" t="s">
        <v>284</v>
      </c>
      <c r="H17089" s="207" t="s">
        <v>1027</v>
      </c>
      <c r="I17089" s="207" t="s">
        <v>242</v>
      </c>
      <c r="J17089" s="207">
        <v>-842.92</v>
      </c>
      <c r="K17089" s="79" t="str">
        <f>IFERROR(IFERROR(VLOOKUP(I17089,'DE-PARA'!B:D,3,0),VLOOKUP(I17089,'DE-PARA'!C:D,2,0)),"NÃO ENCONTRADO")</f>
        <v>Materiais</v>
      </c>
      <c r="L17089" s="56" t="str">
        <f>VLOOKUP(K17089,'Base -Receita-Despesa'!$B:$AS,1,FALSE)</f>
        <v>Materiais</v>
      </c>
    </row>
    <row r="17090" spans="1:12" x14ac:dyDescent="0.3">
      <c r="A17090" s="286" t="str">
        <f t="shared" si="534"/>
        <v>2020</v>
      </c>
      <c r="B17090" s="205" t="s">
        <v>679</v>
      </c>
      <c r="C17090" s="205" t="s">
        <v>680</v>
      </c>
      <c r="D17090" s="72" t="str">
        <f t="shared" si="533"/>
        <v>mar/2020</v>
      </c>
      <c r="E17090" s="206">
        <v>43917</v>
      </c>
      <c r="F17090" s="205">
        <v>422781</v>
      </c>
      <c r="G17090" s="205" t="s">
        <v>284</v>
      </c>
      <c r="H17090" s="207" t="s">
        <v>1027</v>
      </c>
      <c r="I17090" s="207" t="s">
        <v>242</v>
      </c>
      <c r="J17090" s="207">
        <v>-986.75</v>
      </c>
      <c r="K17090" s="79" t="str">
        <f>IFERROR(IFERROR(VLOOKUP(I17090,'DE-PARA'!B:D,3,0),VLOOKUP(I17090,'DE-PARA'!C:D,2,0)),"NÃO ENCONTRADO")</f>
        <v>Materiais</v>
      </c>
      <c r="L17090" s="56" t="str">
        <f>VLOOKUP(K17090,'Base -Receita-Despesa'!$B:$AS,1,FALSE)</f>
        <v>Materiais</v>
      </c>
    </row>
    <row r="17091" spans="1:12" x14ac:dyDescent="0.3">
      <c r="A17091" s="286" t="str">
        <f t="shared" si="534"/>
        <v>2020</v>
      </c>
      <c r="B17091" s="205" t="s">
        <v>679</v>
      </c>
      <c r="C17091" s="205" t="s">
        <v>680</v>
      </c>
      <c r="D17091" s="72" t="str">
        <f t="shared" si="533"/>
        <v>mar/2020</v>
      </c>
      <c r="E17091" s="206">
        <v>43917</v>
      </c>
      <c r="F17091" s="205">
        <v>422782</v>
      </c>
      <c r="G17091" s="205" t="s">
        <v>284</v>
      </c>
      <c r="H17091" s="207" t="s">
        <v>1027</v>
      </c>
      <c r="I17091" s="207" t="s">
        <v>242</v>
      </c>
      <c r="J17091" s="208">
        <v>-1008</v>
      </c>
      <c r="K17091" s="79" t="str">
        <f>IFERROR(IFERROR(VLOOKUP(I17091,'DE-PARA'!B:D,3,0),VLOOKUP(I17091,'DE-PARA'!C:D,2,0)),"NÃO ENCONTRADO")</f>
        <v>Materiais</v>
      </c>
      <c r="L17091" s="56" t="str">
        <f>VLOOKUP(K17091,'Base -Receita-Despesa'!$B:$AS,1,FALSE)</f>
        <v>Materiais</v>
      </c>
    </row>
    <row r="17092" spans="1:12" x14ac:dyDescent="0.3">
      <c r="A17092" s="286" t="str">
        <f t="shared" si="534"/>
        <v>2020</v>
      </c>
      <c r="B17092" s="205" t="s">
        <v>679</v>
      </c>
      <c r="C17092" s="205" t="s">
        <v>680</v>
      </c>
      <c r="D17092" s="72" t="str">
        <f t="shared" ref="D17092:D17155" si="535">TEXT(E17092,"mmm/aaaa")</f>
        <v>mar/2020</v>
      </c>
      <c r="E17092" s="206">
        <v>43917</v>
      </c>
      <c r="F17092" s="205">
        <v>423265</v>
      </c>
      <c r="G17092" s="205" t="s">
        <v>284</v>
      </c>
      <c r="H17092" s="207" t="s">
        <v>1027</v>
      </c>
      <c r="I17092" s="207" t="s">
        <v>242</v>
      </c>
      <c r="J17092" s="207">
        <v>-133.56</v>
      </c>
      <c r="K17092" s="79" t="str">
        <f>IFERROR(IFERROR(VLOOKUP(I17092,'DE-PARA'!B:D,3,0),VLOOKUP(I17092,'DE-PARA'!C:D,2,0)),"NÃO ENCONTRADO")</f>
        <v>Materiais</v>
      </c>
      <c r="L17092" s="56" t="str">
        <f>VLOOKUP(K17092,'Base -Receita-Despesa'!$B:$AS,1,FALSE)</f>
        <v>Materiais</v>
      </c>
    </row>
    <row r="17093" spans="1:12" x14ac:dyDescent="0.3">
      <c r="A17093" s="286" t="str">
        <f t="shared" si="534"/>
        <v>2020</v>
      </c>
      <c r="B17093" s="205" t="s">
        <v>679</v>
      </c>
      <c r="C17093" s="205" t="s">
        <v>680</v>
      </c>
      <c r="D17093" s="72" t="str">
        <f t="shared" si="535"/>
        <v>mar/2020</v>
      </c>
      <c r="E17093" s="206">
        <v>43917</v>
      </c>
      <c r="F17093" s="205">
        <v>423267</v>
      </c>
      <c r="G17093" s="205" t="s">
        <v>284</v>
      </c>
      <c r="H17093" s="207" t="s">
        <v>1027</v>
      </c>
      <c r="I17093" s="207" t="s">
        <v>242</v>
      </c>
      <c r="J17093" s="207">
        <v>-138.94</v>
      </c>
      <c r="K17093" s="79" t="str">
        <f>IFERROR(IFERROR(VLOOKUP(I17093,'DE-PARA'!B:D,3,0),VLOOKUP(I17093,'DE-PARA'!C:D,2,0)),"NÃO ENCONTRADO")</f>
        <v>Materiais</v>
      </c>
      <c r="L17093" s="56" t="str">
        <f>VLOOKUP(K17093,'Base -Receita-Despesa'!$B:$AS,1,FALSE)</f>
        <v>Materiais</v>
      </c>
    </row>
    <row r="17094" spans="1:12" x14ac:dyDescent="0.3">
      <c r="A17094" s="286" t="str">
        <f t="shared" si="534"/>
        <v>2020</v>
      </c>
      <c r="B17094" s="205" t="s">
        <v>679</v>
      </c>
      <c r="C17094" s="205" t="s">
        <v>680</v>
      </c>
      <c r="D17094" s="72" t="str">
        <f t="shared" si="535"/>
        <v>mar/2020</v>
      </c>
      <c r="E17094" s="206">
        <v>43917</v>
      </c>
      <c r="F17094" s="205">
        <v>423067</v>
      </c>
      <c r="G17094" s="205" t="s">
        <v>284</v>
      </c>
      <c r="H17094" s="207" t="s">
        <v>1027</v>
      </c>
      <c r="I17094" s="207" t="s">
        <v>242</v>
      </c>
      <c r="J17094" s="207">
        <v>-183.44</v>
      </c>
      <c r="K17094" s="79" t="str">
        <f>IFERROR(IFERROR(VLOOKUP(I17094,'DE-PARA'!B:D,3,0),VLOOKUP(I17094,'DE-PARA'!C:D,2,0)),"NÃO ENCONTRADO")</f>
        <v>Materiais</v>
      </c>
      <c r="L17094" s="56" t="str">
        <f>VLOOKUP(K17094,'Base -Receita-Despesa'!$B:$AS,1,FALSE)</f>
        <v>Materiais</v>
      </c>
    </row>
    <row r="17095" spans="1:12" x14ac:dyDescent="0.3">
      <c r="A17095" s="286" t="str">
        <f t="shared" si="534"/>
        <v>2020</v>
      </c>
      <c r="B17095" s="205" t="s">
        <v>679</v>
      </c>
      <c r="C17095" s="205" t="s">
        <v>680</v>
      </c>
      <c r="D17095" s="72" t="str">
        <f t="shared" si="535"/>
        <v>mar/2020</v>
      </c>
      <c r="E17095" s="206">
        <v>43917</v>
      </c>
      <c r="F17095" s="205">
        <v>423062</v>
      </c>
      <c r="G17095" s="205" t="s">
        <v>284</v>
      </c>
      <c r="H17095" s="207" t="s">
        <v>1027</v>
      </c>
      <c r="I17095" s="207" t="s">
        <v>242</v>
      </c>
      <c r="J17095" s="207">
        <v>-293.39999999999998</v>
      </c>
      <c r="K17095" s="79" t="str">
        <f>IFERROR(IFERROR(VLOOKUP(I17095,'DE-PARA'!B:D,3,0),VLOOKUP(I17095,'DE-PARA'!C:D,2,0)),"NÃO ENCONTRADO")</f>
        <v>Materiais</v>
      </c>
      <c r="L17095" s="56" t="str">
        <f>VLOOKUP(K17095,'Base -Receita-Despesa'!$B:$AS,1,FALSE)</f>
        <v>Materiais</v>
      </c>
    </row>
    <row r="17096" spans="1:12" x14ac:dyDescent="0.3">
      <c r="A17096" s="286" t="str">
        <f t="shared" si="534"/>
        <v>2020</v>
      </c>
      <c r="B17096" s="205" t="s">
        <v>679</v>
      </c>
      <c r="C17096" s="205" t="s">
        <v>680</v>
      </c>
      <c r="D17096" s="72" t="str">
        <f t="shared" si="535"/>
        <v>mar/2020</v>
      </c>
      <c r="E17096" s="206">
        <v>43917</v>
      </c>
      <c r="F17096" s="205">
        <v>423063</v>
      </c>
      <c r="G17096" s="205" t="s">
        <v>284</v>
      </c>
      <c r="H17096" s="207" t="s">
        <v>1027</v>
      </c>
      <c r="I17096" s="207" t="s">
        <v>242</v>
      </c>
      <c r="J17096" s="207">
        <v>-842.92</v>
      </c>
      <c r="K17096" s="79" t="str">
        <f>IFERROR(IFERROR(VLOOKUP(I17096,'DE-PARA'!B:D,3,0),VLOOKUP(I17096,'DE-PARA'!C:D,2,0)),"NÃO ENCONTRADO")</f>
        <v>Materiais</v>
      </c>
      <c r="L17096" s="56" t="str">
        <f>VLOOKUP(K17096,'Base -Receita-Despesa'!$B:$AS,1,FALSE)</f>
        <v>Materiais</v>
      </c>
    </row>
    <row r="17097" spans="1:12" x14ac:dyDescent="0.3">
      <c r="A17097" s="286" t="str">
        <f t="shared" si="534"/>
        <v>2020</v>
      </c>
      <c r="B17097" s="205" t="s">
        <v>679</v>
      </c>
      <c r="C17097" s="205" t="s">
        <v>680</v>
      </c>
      <c r="D17097" s="72" t="str">
        <f t="shared" si="535"/>
        <v>mar/2020</v>
      </c>
      <c r="E17097" s="206">
        <v>43917</v>
      </c>
      <c r="F17097" s="205">
        <v>423065</v>
      </c>
      <c r="G17097" s="205" t="s">
        <v>284</v>
      </c>
      <c r="H17097" s="207" t="s">
        <v>1027</v>
      </c>
      <c r="I17097" s="207" t="s">
        <v>242</v>
      </c>
      <c r="J17097" s="208">
        <v>-1215.94</v>
      </c>
      <c r="K17097" s="79" t="str">
        <f>IFERROR(IFERROR(VLOOKUP(I17097,'DE-PARA'!B:D,3,0),VLOOKUP(I17097,'DE-PARA'!C:D,2,0)),"NÃO ENCONTRADO")</f>
        <v>Materiais</v>
      </c>
      <c r="L17097" s="56" t="str">
        <f>VLOOKUP(K17097,'Base -Receita-Despesa'!$B:$AS,1,FALSE)</f>
        <v>Materiais</v>
      </c>
    </row>
    <row r="17098" spans="1:12" x14ac:dyDescent="0.3">
      <c r="A17098" s="286" t="str">
        <f t="shared" si="534"/>
        <v>2020</v>
      </c>
      <c r="B17098" s="205" t="s">
        <v>679</v>
      </c>
      <c r="C17098" s="205" t="s">
        <v>680</v>
      </c>
      <c r="D17098" s="72" t="str">
        <f t="shared" si="535"/>
        <v>mar/2020</v>
      </c>
      <c r="E17098" s="206">
        <v>43917</v>
      </c>
      <c r="F17098" s="205">
        <v>423264</v>
      </c>
      <c r="G17098" s="205" t="s">
        <v>284</v>
      </c>
      <c r="H17098" s="207" t="s">
        <v>1027</v>
      </c>
      <c r="I17098" s="207" t="s">
        <v>242</v>
      </c>
      <c r="J17098" s="208">
        <v>-1008</v>
      </c>
      <c r="K17098" s="79" t="str">
        <f>IFERROR(IFERROR(VLOOKUP(I17098,'DE-PARA'!B:D,3,0),VLOOKUP(I17098,'DE-PARA'!C:D,2,0)),"NÃO ENCONTRADO")</f>
        <v>Materiais</v>
      </c>
      <c r="L17098" s="56" t="str">
        <f>VLOOKUP(K17098,'Base -Receita-Despesa'!$B:$AS,1,FALSE)</f>
        <v>Materiais</v>
      </c>
    </row>
    <row r="17099" spans="1:12" x14ac:dyDescent="0.3">
      <c r="A17099" s="286" t="str">
        <f t="shared" si="534"/>
        <v>2020</v>
      </c>
      <c r="B17099" s="205" t="s">
        <v>679</v>
      </c>
      <c r="C17099" s="205" t="s">
        <v>680</v>
      </c>
      <c r="D17099" s="72" t="str">
        <f t="shared" si="535"/>
        <v>mar/2020</v>
      </c>
      <c r="E17099" s="206">
        <v>43917</v>
      </c>
      <c r="F17099" s="205">
        <v>423057</v>
      </c>
      <c r="G17099" s="205" t="s">
        <v>284</v>
      </c>
      <c r="H17099" s="207" t="s">
        <v>1027</v>
      </c>
      <c r="I17099" s="207" t="s">
        <v>242</v>
      </c>
      <c r="J17099" s="207">
        <v>-842.92</v>
      </c>
      <c r="K17099" s="79" t="str">
        <f>IFERROR(IFERROR(VLOOKUP(I17099,'DE-PARA'!B:D,3,0),VLOOKUP(I17099,'DE-PARA'!C:D,2,0)),"NÃO ENCONTRADO")</f>
        <v>Materiais</v>
      </c>
      <c r="L17099" s="56" t="str">
        <f>VLOOKUP(K17099,'Base -Receita-Despesa'!$B:$AS,1,FALSE)</f>
        <v>Materiais</v>
      </c>
    </row>
    <row r="17100" spans="1:12" x14ac:dyDescent="0.3">
      <c r="A17100" s="286" t="str">
        <f t="shared" si="534"/>
        <v>2020</v>
      </c>
      <c r="B17100" s="205" t="s">
        <v>679</v>
      </c>
      <c r="C17100" s="205" t="s">
        <v>680</v>
      </c>
      <c r="D17100" s="72" t="str">
        <f t="shared" si="535"/>
        <v>mar/2020</v>
      </c>
      <c r="E17100" s="206">
        <v>43917</v>
      </c>
      <c r="F17100" s="205">
        <v>423059</v>
      </c>
      <c r="G17100" s="205" t="s">
        <v>284</v>
      </c>
      <c r="H17100" s="207" t="s">
        <v>1027</v>
      </c>
      <c r="I17100" s="207" t="s">
        <v>242</v>
      </c>
      <c r="J17100" s="207">
        <v>-986.75</v>
      </c>
      <c r="K17100" s="79" t="str">
        <f>IFERROR(IFERROR(VLOOKUP(I17100,'DE-PARA'!B:D,3,0),VLOOKUP(I17100,'DE-PARA'!C:D,2,0)),"NÃO ENCONTRADO")</f>
        <v>Materiais</v>
      </c>
      <c r="L17100" s="56" t="str">
        <f>VLOOKUP(K17100,'Base -Receita-Despesa'!$B:$AS,1,FALSE)</f>
        <v>Materiais</v>
      </c>
    </row>
    <row r="17101" spans="1:12" x14ac:dyDescent="0.3">
      <c r="A17101" s="286" t="str">
        <f t="shared" si="534"/>
        <v>2020</v>
      </c>
      <c r="B17101" s="205" t="s">
        <v>679</v>
      </c>
      <c r="C17101" s="205" t="s">
        <v>680</v>
      </c>
      <c r="D17101" s="72" t="str">
        <f t="shared" si="535"/>
        <v>mar/2020</v>
      </c>
      <c r="E17101" s="206">
        <v>43917</v>
      </c>
      <c r="F17101" s="205">
        <v>423269</v>
      </c>
      <c r="G17101" s="205" t="s">
        <v>284</v>
      </c>
      <c r="H17101" s="207" t="s">
        <v>1027</v>
      </c>
      <c r="I17101" s="207" t="s">
        <v>242</v>
      </c>
      <c r="J17101" s="207">
        <v>-54.53</v>
      </c>
      <c r="K17101" s="79" t="str">
        <f>IFERROR(IFERROR(VLOOKUP(I17101,'DE-PARA'!B:D,3,0),VLOOKUP(I17101,'DE-PARA'!C:D,2,0)),"NÃO ENCONTRADO")</f>
        <v>Materiais</v>
      </c>
      <c r="L17101" s="56" t="str">
        <f>VLOOKUP(K17101,'Base -Receita-Despesa'!$B:$AS,1,FALSE)</f>
        <v>Materiais</v>
      </c>
    </row>
    <row r="17102" spans="1:12" x14ac:dyDescent="0.3">
      <c r="A17102" s="286" t="str">
        <f t="shared" si="534"/>
        <v>2020</v>
      </c>
      <c r="B17102" s="205" t="s">
        <v>679</v>
      </c>
      <c r="C17102" s="205" t="s">
        <v>680</v>
      </c>
      <c r="D17102" s="72" t="str">
        <f t="shared" si="535"/>
        <v>mar/2020</v>
      </c>
      <c r="E17102" s="206">
        <v>43917</v>
      </c>
      <c r="F17102" s="205">
        <v>423274</v>
      </c>
      <c r="G17102" s="205" t="s">
        <v>284</v>
      </c>
      <c r="H17102" s="207" t="s">
        <v>1027</v>
      </c>
      <c r="I17102" s="207" t="s">
        <v>242</v>
      </c>
      <c r="J17102" s="208">
        <v>-1215.94</v>
      </c>
      <c r="K17102" s="79" t="str">
        <f>IFERROR(IFERROR(VLOOKUP(I17102,'DE-PARA'!B:D,3,0),VLOOKUP(I17102,'DE-PARA'!C:D,2,0)),"NÃO ENCONTRADO")</f>
        <v>Materiais</v>
      </c>
      <c r="L17102" s="56" t="str">
        <f>VLOOKUP(K17102,'Base -Receita-Despesa'!$B:$AS,1,FALSE)</f>
        <v>Materiais</v>
      </c>
    </row>
    <row r="17103" spans="1:12" x14ac:dyDescent="0.3">
      <c r="A17103" s="286" t="str">
        <f t="shared" si="534"/>
        <v>2020</v>
      </c>
      <c r="B17103" s="205" t="s">
        <v>679</v>
      </c>
      <c r="C17103" s="205" t="s">
        <v>680</v>
      </c>
      <c r="D17103" s="72" t="str">
        <f t="shared" si="535"/>
        <v>mar/2020</v>
      </c>
      <c r="E17103" s="206">
        <v>43917</v>
      </c>
      <c r="F17103" s="205">
        <v>423271</v>
      </c>
      <c r="G17103" s="205" t="s">
        <v>284</v>
      </c>
      <c r="H17103" s="207" t="s">
        <v>1027</v>
      </c>
      <c r="I17103" s="207" t="s">
        <v>242</v>
      </c>
      <c r="J17103" s="207">
        <v>-259.83999999999997</v>
      </c>
      <c r="K17103" s="79" t="str">
        <f>IFERROR(IFERROR(VLOOKUP(I17103,'DE-PARA'!B:D,3,0),VLOOKUP(I17103,'DE-PARA'!C:D,2,0)),"NÃO ENCONTRADO")</f>
        <v>Materiais</v>
      </c>
      <c r="L17103" s="56" t="str">
        <f>VLOOKUP(K17103,'Base -Receita-Despesa'!$B:$AS,1,FALSE)</f>
        <v>Materiais</v>
      </c>
    </row>
    <row r="17104" spans="1:12" x14ac:dyDescent="0.3">
      <c r="A17104" s="286" t="str">
        <f t="shared" si="534"/>
        <v>2020</v>
      </c>
      <c r="B17104" s="205" t="s">
        <v>679</v>
      </c>
      <c r="C17104" s="205" t="s">
        <v>680</v>
      </c>
      <c r="D17104" s="72" t="str">
        <f t="shared" si="535"/>
        <v>mar/2020</v>
      </c>
      <c r="E17104" s="206">
        <v>43917</v>
      </c>
      <c r="F17104" s="205">
        <v>423359</v>
      </c>
      <c r="G17104" s="205" t="s">
        <v>284</v>
      </c>
      <c r="H17104" s="207" t="s">
        <v>1027</v>
      </c>
      <c r="I17104" s="207" t="s">
        <v>242</v>
      </c>
      <c r="J17104" s="207">
        <v>-208.38</v>
      </c>
      <c r="K17104" s="79" t="str">
        <f>IFERROR(IFERROR(VLOOKUP(I17104,'DE-PARA'!B:D,3,0),VLOOKUP(I17104,'DE-PARA'!C:D,2,0)),"NÃO ENCONTRADO")</f>
        <v>Materiais</v>
      </c>
      <c r="L17104" s="56" t="str">
        <f>VLOOKUP(K17104,'Base -Receita-Despesa'!$B:$AS,1,FALSE)</f>
        <v>Materiais</v>
      </c>
    </row>
    <row r="17105" spans="1:12" x14ac:dyDescent="0.3">
      <c r="A17105" s="286" t="str">
        <f t="shared" si="534"/>
        <v>2020</v>
      </c>
      <c r="B17105" s="205" t="s">
        <v>679</v>
      </c>
      <c r="C17105" s="205" t="s">
        <v>680</v>
      </c>
      <c r="D17105" s="72" t="str">
        <f t="shared" si="535"/>
        <v>mar/2020</v>
      </c>
      <c r="E17105" s="206">
        <v>43917</v>
      </c>
      <c r="F17105" s="205">
        <v>423526</v>
      </c>
      <c r="G17105" s="205" t="s">
        <v>284</v>
      </c>
      <c r="H17105" s="207" t="s">
        <v>1027</v>
      </c>
      <c r="I17105" s="207" t="s">
        <v>242</v>
      </c>
      <c r="J17105" s="207">
        <v>-330.86</v>
      </c>
      <c r="K17105" s="79" t="str">
        <f>IFERROR(IFERROR(VLOOKUP(I17105,'DE-PARA'!B:D,3,0),VLOOKUP(I17105,'DE-PARA'!C:D,2,0)),"NÃO ENCONTRADO")</f>
        <v>Materiais</v>
      </c>
      <c r="L17105" s="56" t="str">
        <f>VLOOKUP(K17105,'Base -Receita-Despesa'!$B:$AS,1,FALSE)</f>
        <v>Materiais</v>
      </c>
    </row>
    <row r="17106" spans="1:12" x14ac:dyDescent="0.3">
      <c r="A17106" s="286" t="str">
        <f t="shared" si="534"/>
        <v>2020</v>
      </c>
      <c r="B17106" s="205" t="s">
        <v>679</v>
      </c>
      <c r="C17106" s="205" t="s">
        <v>680</v>
      </c>
      <c r="D17106" s="72" t="str">
        <f t="shared" si="535"/>
        <v>mar/2020</v>
      </c>
      <c r="E17106" s="206">
        <v>43917</v>
      </c>
      <c r="F17106" s="205">
        <v>423351</v>
      </c>
      <c r="G17106" s="205" t="s">
        <v>284</v>
      </c>
      <c r="H17106" s="207" t="s">
        <v>1027</v>
      </c>
      <c r="I17106" s="207" t="s">
        <v>242</v>
      </c>
      <c r="J17106" s="207">
        <v>-491.69</v>
      </c>
      <c r="K17106" s="79" t="str">
        <f>IFERROR(IFERROR(VLOOKUP(I17106,'DE-PARA'!B:D,3,0),VLOOKUP(I17106,'DE-PARA'!C:D,2,0)),"NÃO ENCONTRADO")</f>
        <v>Materiais</v>
      </c>
      <c r="L17106" s="56" t="str">
        <f>VLOOKUP(K17106,'Base -Receita-Despesa'!$B:$AS,1,FALSE)</f>
        <v>Materiais</v>
      </c>
    </row>
    <row r="17107" spans="1:12" x14ac:dyDescent="0.3">
      <c r="A17107" s="286" t="str">
        <f t="shared" si="534"/>
        <v>2020</v>
      </c>
      <c r="B17107" s="205" t="s">
        <v>679</v>
      </c>
      <c r="C17107" s="205" t="s">
        <v>680</v>
      </c>
      <c r="D17107" s="72" t="str">
        <f t="shared" si="535"/>
        <v>mar/2020</v>
      </c>
      <c r="E17107" s="206">
        <v>43917</v>
      </c>
      <c r="F17107" s="205">
        <v>423378</v>
      </c>
      <c r="G17107" s="205" t="s">
        <v>284</v>
      </c>
      <c r="H17107" s="207" t="s">
        <v>1027</v>
      </c>
      <c r="I17107" s="207" t="s">
        <v>242</v>
      </c>
      <c r="J17107" s="207">
        <v>-228.55</v>
      </c>
      <c r="K17107" s="79" t="str">
        <f>IFERROR(IFERROR(VLOOKUP(I17107,'DE-PARA'!B:D,3,0),VLOOKUP(I17107,'DE-PARA'!C:D,2,0)),"NÃO ENCONTRADO")</f>
        <v>Materiais</v>
      </c>
      <c r="L17107" s="56" t="str">
        <f>VLOOKUP(K17107,'Base -Receita-Despesa'!$B:$AS,1,FALSE)</f>
        <v>Materiais</v>
      </c>
    </row>
    <row r="17108" spans="1:12" x14ac:dyDescent="0.3">
      <c r="A17108" s="286" t="str">
        <f t="shared" si="534"/>
        <v>2020</v>
      </c>
      <c r="B17108" s="205" t="s">
        <v>679</v>
      </c>
      <c r="C17108" s="205" t="s">
        <v>680</v>
      </c>
      <c r="D17108" s="72" t="str">
        <f t="shared" si="535"/>
        <v>mar/2020</v>
      </c>
      <c r="E17108" s="206">
        <v>43917</v>
      </c>
      <c r="F17108" s="205">
        <v>423365</v>
      </c>
      <c r="G17108" s="205" t="s">
        <v>284</v>
      </c>
      <c r="H17108" s="207" t="s">
        <v>1027</v>
      </c>
      <c r="I17108" s="207" t="s">
        <v>242</v>
      </c>
      <c r="J17108" s="208">
        <v>-1401.19</v>
      </c>
      <c r="K17108" s="79" t="str">
        <f>IFERROR(IFERROR(VLOOKUP(I17108,'DE-PARA'!B:D,3,0),VLOOKUP(I17108,'DE-PARA'!C:D,2,0)),"NÃO ENCONTRADO")</f>
        <v>Materiais</v>
      </c>
      <c r="L17108" s="56" t="str">
        <f>VLOOKUP(K17108,'Base -Receita-Despesa'!$B:$AS,1,FALSE)</f>
        <v>Materiais</v>
      </c>
    </row>
    <row r="17109" spans="1:12" x14ac:dyDescent="0.3">
      <c r="A17109" s="286" t="str">
        <f t="shared" si="534"/>
        <v>2020</v>
      </c>
      <c r="B17109" s="205" t="s">
        <v>679</v>
      </c>
      <c r="C17109" s="205" t="s">
        <v>680</v>
      </c>
      <c r="D17109" s="72" t="str">
        <f t="shared" si="535"/>
        <v>mar/2020</v>
      </c>
      <c r="E17109" s="206">
        <v>43917</v>
      </c>
      <c r="F17109" s="205">
        <v>423367</v>
      </c>
      <c r="G17109" s="205" t="s">
        <v>284</v>
      </c>
      <c r="H17109" s="207" t="s">
        <v>1027</v>
      </c>
      <c r="I17109" s="207" t="s">
        <v>242</v>
      </c>
      <c r="J17109" s="207">
        <v>-258.06</v>
      </c>
      <c r="K17109" s="79" t="str">
        <f>IFERROR(IFERROR(VLOOKUP(I17109,'DE-PARA'!B:D,3,0),VLOOKUP(I17109,'DE-PARA'!C:D,2,0)),"NÃO ENCONTRADO")</f>
        <v>Materiais</v>
      </c>
      <c r="L17109" s="56" t="str">
        <f>VLOOKUP(K17109,'Base -Receita-Despesa'!$B:$AS,1,FALSE)</f>
        <v>Materiais</v>
      </c>
    </row>
    <row r="17110" spans="1:12" x14ac:dyDescent="0.3">
      <c r="A17110" s="286" t="str">
        <f t="shared" si="534"/>
        <v>2020</v>
      </c>
      <c r="B17110" s="205" t="s">
        <v>679</v>
      </c>
      <c r="C17110" s="205" t="s">
        <v>680</v>
      </c>
      <c r="D17110" s="72" t="str">
        <f t="shared" si="535"/>
        <v>mar/2020</v>
      </c>
      <c r="E17110" s="206">
        <v>43917</v>
      </c>
      <c r="F17110" s="205">
        <v>423369</v>
      </c>
      <c r="G17110" s="205" t="s">
        <v>284</v>
      </c>
      <c r="H17110" s="207" t="s">
        <v>1027</v>
      </c>
      <c r="I17110" s="207" t="s">
        <v>242</v>
      </c>
      <c r="J17110" s="207">
        <v>-244.8</v>
      </c>
      <c r="K17110" s="79" t="str">
        <f>IFERROR(IFERROR(VLOOKUP(I17110,'DE-PARA'!B:D,3,0),VLOOKUP(I17110,'DE-PARA'!C:D,2,0)),"NÃO ENCONTRADO")</f>
        <v>Materiais</v>
      </c>
      <c r="L17110" s="56" t="str">
        <f>VLOOKUP(K17110,'Base -Receita-Despesa'!$B:$AS,1,FALSE)</f>
        <v>Materiais</v>
      </c>
    </row>
    <row r="17111" spans="1:12" x14ac:dyDescent="0.3">
      <c r="A17111" s="286" t="str">
        <f t="shared" si="534"/>
        <v>2020</v>
      </c>
      <c r="B17111" s="205" t="s">
        <v>679</v>
      </c>
      <c r="C17111" s="205" t="s">
        <v>680</v>
      </c>
      <c r="D17111" s="72" t="str">
        <f t="shared" si="535"/>
        <v>mar/2020</v>
      </c>
      <c r="E17111" s="206">
        <v>43917</v>
      </c>
      <c r="F17111" s="205">
        <v>423375</v>
      </c>
      <c r="G17111" s="205" t="s">
        <v>284</v>
      </c>
      <c r="H17111" s="207" t="s">
        <v>1027</v>
      </c>
      <c r="I17111" s="207" t="s">
        <v>242</v>
      </c>
      <c r="J17111" s="207">
        <v>-321.01</v>
      </c>
      <c r="K17111" s="79" t="str">
        <f>IFERROR(IFERROR(VLOOKUP(I17111,'DE-PARA'!B:D,3,0),VLOOKUP(I17111,'DE-PARA'!C:D,2,0)),"NÃO ENCONTRADO")</f>
        <v>Materiais</v>
      </c>
      <c r="L17111" s="56" t="str">
        <f>VLOOKUP(K17111,'Base -Receita-Despesa'!$B:$AS,1,FALSE)</f>
        <v>Materiais</v>
      </c>
    </row>
    <row r="17112" spans="1:12" x14ac:dyDescent="0.3">
      <c r="A17112" s="286" t="str">
        <f t="shared" si="534"/>
        <v>2020</v>
      </c>
      <c r="B17112" s="205" t="s">
        <v>679</v>
      </c>
      <c r="C17112" s="205" t="s">
        <v>680</v>
      </c>
      <c r="D17112" s="72" t="str">
        <f t="shared" si="535"/>
        <v>mar/2020</v>
      </c>
      <c r="E17112" s="206">
        <v>43917</v>
      </c>
      <c r="F17112" s="205">
        <v>423373</v>
      </c>
      <c r="G17112" s="205" t="s">
        <v>284</v>
      </c>
      <c r="H17112" s="207" t="s">
        <v>1027</v>
      </c>
      <c r="I17112" s="207" t="s">
        <v>242</v>
      </c>
      <c r="J17112" s="207">
        <v>-527.97</v>
      </c>
      <c r="K17112" s="79" t="str">
        <f>IFERROR(IFERROR(VLOOKUP(I17112,'DE-PARA'!B:D,3,0),VLOOKUP(I17112,'DE-PARA'!C:D,2,0)),"NÃO ENCONTRADO")</f>
        <v>Materiais</v>
      </c>
      <c r="L17112" s="56" t="str">
        <f>VLOOKUP(K17112,'Base -Receita-Despesa'!$B:$AS,1,FALSE)</f>
        <v>Materiais</v>
      </c>
    </row>
    <row r="17113" spans="1:12" x14ac:dyDescent="0.3">
      <c r="A17113" s="286" t="str">
        <f t="shared" si="534"/>
        <v>2020</v>
      </c>
      <c r="B17113" s="205" t="s">
        <v>679</v>
      </c>
      <c r="C17113" s="205" t="s">
        <v>680</v>
      </c>
      <c r="D17113" s="72" t="str">
        <f t="shared" si="535"/>
        <v>mar/2020</v>
      </c>
      <c r="E17113" s="206">
        <v>43917</v>
      </c>
      <c r="F17113" s="205">
        <v>424215</v>
      </c>
      <c r="G17113" s="205" t="s">
        <v>284</v>
      </c>
      <c r="H17113" s="207" t="s">
        <v>1027</v>
      </c>
      <c r="I17113" s="207" t="s">
        <v>242</v>
      </c>
      <c r="J17113" s="207">
        <v>-293.39999999999998</v>
      </c>
      <c r="K17113" s="79" t="str">
        <f>IFERROR(IFERROR(VLOOKUP(I17113,'DE-PARA'!B:D,3,0),VLOOKUP(I17113,'DE-PARA'!C:D,2,0)),"NÃO ENCONTRADO")</f>
        <v>Materiais</v>
      </c>
      <c r="L17113" s="56" t="str">
        <f>VLOOKUP(K17113,'Base -Receita-Despesa'!$B:$AS,1,FALSE)</f>
        <v>Materiais</v>
      </c>
    </row>
    <row r="17114" spans="1:12" x14ac:dyDescent="0.3">
      <c r="A17114" s="286" t="str">
        <f t="shared" si="534"/>
        <v>2020</v>
      </c>
      <c r="B17114" s="205" t="s">
        <v>679</v>
      </c>
      <c r="C17114" s="205" t="s">
        <v>680</v>
      </c>
      <c r="D17114" s="72" t="str">
        <f t="shared" si="535"/>
        <v>mar/2020</v>
      </c>
      <c r="E17114" s="206">
        <v>43917</v>
      </c>
      <c r="F17114" s="205">
        <v>424218</v>
      </c>
      <c r="G17114" s="205" t="s">
        <v>284</v>
      </c>
      <c r="H17114" s="207" t="s">
        <v>1027</v>
      </c>
      <c r="I17114" s="207" t="s">
        <v>242</v>
      </c>
      <c r="J17114" s="207">
        <v>-583.29999999999995</v>
      </c>
      <c r="K17114" s="79" t="str">
        <f>IFERROR(IFERROR(VLOOKUP(I17114,'DE-PARA'!B:D,3,0),VLOOKUP(I17114,'DE-PARA'!C:D,2,0)),"NÃO ENCONTRADO")</f>
        <v>Materiais</v>
      </c>
      <c r="L17114" s="56" t="str">
        <f>VLOOKUP(K17114,'Base -Receita-Despesa'!$B:$AS,1,FALSE)</f>
        <v>Materiais</v>
      </c>
    </row>
    <row r="17115" spans="1:12" x14ac:dyDescent="0.3">
      <c r="A17115" s="286" t="str">
        <f t="shared" si="534"/>
        <v>2020</v>
      </c>
      <c r="B17115" s="205" t="s">
        <v>679</v>
      </c>
      <c r="C17115" s="205" t="s">
        <v>680</v>
      </c>
      <c r="D17115" s="72" t="str">
        <f t="shared" si="535"/>
        <v>mar/2020</v>
      </c>
      <c r="E17115" s="206">
        <v>43917</v>
      </c>
      <c r="F17115" s="205">
        <v>424219</v>
      </c>
      <c r="G17115" s="205" t="s">
        <v>284</v>
      </c>
      <c r="H17115" s="207" t="s">
        <v>1027</v>
      </c>
      <c r="I17115" s="207" t="s">
        <v>242</v>
      </c>
      <c r="J17115" s="207">
        <v>-583.29999999999995</v>
      </c>
      <c r="K17115" s="79" t="str">
        <f>IFERROR(IFERROR(VLOOKUP(I17115,'DE-PARA'!B:D,3,0),VLOOKUP(I17115,'DE-PARA'!C:D,2,0)),"NÃO ENCONTRADO")</f>
        <v>Materiais</v>
      </c>
      <c r="L17115" s="56" t="str">
        <f>VLOOKUP(K17115,'Base -Receita-Despesa'!$B:$AS,1,FALSE)</f>
        <v>Materiais</v>
      </c>
    </row>
    <row r="17116" spans="1:12" x14ac:dyDescent="0.3">
      <c r="A17116" s="286" t="str">
        <f t="shared" si="534"/>
        <v>2020</v>
      </c>
      <c r="B17116" s="205" t="s">
        <v>679</v>
      </c>
      <c r="C17116" s="205" t="s">
        <v>680</v>
      </c>
      <c r="D17116" s="72" t="str">
        <f t="shared" si="535"/>
        <v>mar/2020</v>
      </c>
      <c r="E17116" s="206">
        <v>43917</v>
      </c>
      <c r="F17116" s="205">
        <v>424217</v>
      </c>
      <c r="G17116" s="205" t="s">
        <v>284</v>
      </c>
      <c r="H17116" s="207" t="s">
        <v>1027</v>
      </c>
      <c r="I17116" s="207" t="s">
        <v>242</v>
      </c>
      <c r="J17116" s="207">
        <v>-583.29999999999995</v>
      </c>
      <c r="K17116" s="79" t="str">
        <f>IFERROR(IFERROR(VLOOKUP(I17116,'DE-PARA'!B:D,3,0),VLOOKUP(I17116,'DE-PARA'!C:D,2,0)),"NÃO ENCONTRADO")</f>
        <v>Materiais</v>
      </c>
      <c r="L17116" s="56" t="str">
        <f>VLOOKUP(K17116,'Base -Receita-Despesa'!$B:$AS,1,FALSE)</f>
        <v>Materiais</v>
      </c>
    </row>
    <row r="17117" spans="1:12" x14ac:dyDescent="0.3">
      <c r="A17117" s="286" t="str">
        <f t="shared" si="534"/>
        <v>2020</v>
      </c>
      <c r="B17117" s="205" t="s">
        <v>679</v>
      </c>
      <c r="C17117" s="205" t="s">
        <v>680</v>
      </c>
      <c r="D17117" s="72" t="str">
        <f t="shared" si="535"/>
        <v>mar/2020</v>
      </c>
      <c r="E17117" s="206">
        <v>43917</v>
      </c>
      <c r="F17117" s="205">
        <v>424224</v>
      </c>
      <c r="G17117" s="205" t="s">
        <v>284</v>
      </c>
      <c r="H17117" s="207" t="s">
        <v>1027</v>
      </c>
      <c r="I17117" s="207" t="s">
        <v>242</v>
      </c>
      <c r="J17117" s="208">
        <v>-1215.94</v>
      </c>
      <c r="K17117" s="79" t="str">
        <f>IFERROR(IFERROR(VLOOKUP(I17117,'DE-PARA'!B:D,3,0),VLOOKUP(I17117,'DE-PARA'!C:D,2,0)),"NÃO ENCONTRADO")</f>
        <v>Materiais</v>
      </c>
      <c r="L17117" s="56" t="str">
        <f>VLOOKUP(K17117,'Base -Receita-Despesa'!$B:$AS,1,FALSE)</f>
        <v>Materiais</v>
      </c>
    </row>
    <row r="17118" spans="1:12" x14ac:dyDescent="0.3">
      <c r="A17118" s="286" t="str">
        <f t="shared" si="534"/>
        <v>2020</v>
      </c>
      <c r="B17118" s="205" t="s">
        <v>679</v>
      </c>
      <c r="C17118" s="205" t="s">
        <v>680</v>
      </c>
      <c r="D17118" s="72" t="str">
        <f t="shared" si="535"/>
        <v>mar/2020</v>
      </c>
      <c r="E17118" s="206">
        <v>43917</v>
      </c>
      <c r="F17118" s="205">
        <v>424469</v>
      </c>
      <c r="G17118" s="205" t="s">
        <v>284</v>
      </c>
      <c r="H17118" s="207" t="s">
        <v>1027</v>
      </c>
      <c r="I17118" s="207" t="s">
        <v>242</v>
      </c>
      <c r="J17118" s="207">
        <v>-583.29999999999995</v>
      </c>
      <c r="K17118" s="79" t="str">
        <f>IFERROR(IFERROR(VLOOKUP(I17118,'DE-PARA'!B:D,3,0),VLOOKUP(I17118,'DE-PARA'!C:D,2,0)),"NÃO ENCONTRADO")</f>
        <v>Materiais</v>
      </c>
      <c r="L17118" s="56" t="str">
        <f>VLOOKUP(K17118,'Base -Receita-Despesa'!$B:$AS,1,FALSE)</f>
        <v>Materiais</v>
      </c>
    </row>
    <row r="17119" spans="1:12" x14ac:dyDescent="0.3">
      <c r="A17119" s="286" t="str">
        <f t="shared" si="534"/>
        <v>2020</v>
      </c>
      <c r="B17119" s="205" t="s">
        <v>679</v>
      </c>
      <c r="C17119" s="205" t="s">
        <v>680</v>
      </c>
      <c r="D17119" s="72" t="str">
        <f t="shared" si="535"/>
        <v>mar/2020</v>
      </c>
      <c r="E17119" s="206">
        <v>43917</v>
      </c>
      <c r="F17119" s="205">
        <v>424230</v>
      </c>
      <c r="G17119" s="205" t="s">
        <v>284</v>
      </c>
      <c r="H17119" s="207" t="s">
        <v>1027</v>
      </c>
      <c r="I17119" s="207" t="s">
        <v>242</v>
      </c>
      <c r="J17119" s="207">
        <v>-247.93</v>
      </c>
      <c r="K17119" s="79" t="str">
        <f>IFERROR(IFERROR(VLOOKUP(I17119,'DE-PARA'!B:D,3,0),VLOOKUP(I17119,'DE-PARA'!C:D,2,0)),"NÃO ENCONTRADO")</f>
        <v>Materiais</v>
      </c>
      <c r="L17119" s="56" t="str">
        <f>VLOOKUP(K17119,'Base -Receita-Despesa'!$B:$AS,1,FALSE)</f>
        <v>Materiais</v>
      </c>
    </row>
    <row r="17120" spans="1:12" x14ac:dyDescent="0.3">
      <c r="A17120" s="286" t="str">
        <f t="shared" si="534"/>
        <v>2020</v>
      </c>
      <c r="B17120" s="205" t="s">
        <v>679</v>
      </c>
      <c r="C17120" s="205" t="s">
        <v>680</v>
      </c>
      <c r="D17120" s="72" t="str">
        <f t="shared" si="535"/>
        <v>mar/2020</v>
      </c>
      <c r="E17120" s="206">
        <v>43917</v>
      </c>
      <c r="F17120" s="205">
        <v>424232</v>
      </c>
      <c r="G17120" s="205" t="s">
        <v>284</v>
      </c>
      <c r="H17120" s="207" t="s">
        <v>1027</v>
      </c>
      <c r="I17120" s="207" t="s">
        <v>242</v>
      </c>
      <c r="J17120" s="207">
        <v>-330.86</v>
      </c>
      <c r="K17120" s="79" t="str">
        <f>IFERROR(IFERROR(VLOOKUP(I17120,'DE-PARA'!B:D,3,0),VLOOKUP(I17120,'DE-PARA'!C:D,2,0)),"NÃO ENCONTRADO")</f>
        <v>Materiais</v>
      </c>
      <c r="L17120" s="56" t="str">
        <f>VLOOKUP(K17120,'Base -Receita-Despesa'!$B:$AS,1,FALSE)</f>
        <v>Materiais</v>
      </c>
    </row>
    <row r="17121" spans="1:12" x14ac:dyDescent="0.3">
      <c r="A17121" s="286" t="str">
        <f t="shared" si="534"/>
        <v>2020</v>
      </c>
      <c r="B17121" s="205" t="s">
        <v>679</v>
      </c>
      <c r="C17121" s="205" t="s">
        <v>680</v>
      </c>
      <c r="D17121" s="72" t="str">
        <f t="shared" si="535"/>
        <v>mar/2020</v>
      </c>
      <c r="E17121" s="206">
        <v>43917</v>
      </c>
      <c r="F17121" s="205">
        <v>424235</v>
      </c>
      <c r="G17121" s="205" t="s">
        <v>284</v>
      </c>
      <c r="H17121" s="207" t="s">
        <v>1027</v>
      </c>
      <c r="I17121" s="207" t="s">
        <v>242</v>
      </c>
      <c r="J17121" s="208">
        <v>-1215.94</v>
      </c>
      <c r="K17121" s="79" t="str">
        <f>IFERROR(IFERROR(VLOOKUP(I17121,'DE-PARA'!B:D,3,0),VLOOKUP(I17121,'DE-PARA'!C:D,2,0)),"NÃO ENCONTRADO")</f>
        <v>Materiais</v>
      </c>
      <c r="L17121" s="56" t="str">
        <f>VLOOKUP(K17121,'Base -Receita-Despesa'!$B:$AS,1,FALSE)</f>
        <v>Materiais</v>
      </c>
    </row>
    <row r="17122" spans="1:12" x14ac:dyDescent="0.3">
      <c r="A17122" s="286" t="str">
        <f t="shared" si="534"/>
        <v>2020</v>
      </c>
      <c r="B17122" s="205" t="s">
        <v>679</v>
      </c>
      <c r="C17122" s="205" t="s">
        <v>680</v>
      </c>
      <c r="D17122" s="72" t="str">
        <f t="shared" si="535"/>
        <v>mar/2020</v>
      </c>
      <c r="E17122" s="206">
        <v>43917</v>
      </c>
      <c r="F17122" s="205">
        <v>424223</v>
      </c>
      <c r="G17122" s="205" t="s">
        <v>284</v>
      </c>
      <c r="H17122" s="207" t="s">
        <v>1027</v>
      </c>
      <c r="I17122" s="207" t="s">
        <v>242</v>
      </c>
      <c r="J17122" s="208">
        <v>-1047.51</v>
      </c>
      <c r="K17122" s="79" t="str">
        <f>IFERROR(IFERROR(VLOOKUP(I17122,'DE-PARA'!B:D,3,0),VLOOKUP(I17122,'DE-PARA'!C:D,2,0)),"NÃO ENCONTRADO")</f>
        <v>Materiais</v>
      </c>
      <c r="L17122" s="56" t="str">
        <f>VLOOKUP(K17122,'Base -Receita-Despesa'!$B:$AS,1,FALSE)</f>
        <v>Materiais</v>
      </c>
    </row>
    <row r="17123" spans="1:12" x14ac:dyDescent="0.3">
      <c r="A17123" s="286" t="str">
        <f t="shared" si="534"/>
        <v>2020</v>
      </c>
      <c r="B17123" s="205" t="s">
        <v>679</v>
      </c>
      <c r="C17123" s="205" t="s">
        <v>680</v>
      </c>
      <c r="D17123" s="72" t="str">
        <f t="shared" si="535"/>
        <v>mar/2020</v>
      </c>
      <c r="E17123" s="206">
        <v>43917</v>
      </c>
      <c r="F17123" s="205">
        <v>424227</v>
      </c>
      <c r="G17123" s="205" t="s">
        <v>284</v>
      </c>
      <c r="H17123" s="207" t="s">
        <v>1027</v>
      </c>
      <c r="I17123" s="207" t="s">
        <v>242</v>
      </c>
      <c r="J17123" s="207">
        <v>-293.39999999999998</v>
      </c>
      <c r="K17123" s="79" t="str">
        <f>IFERROR(IFERROR(VLOOKUP(I17123,'DE-PARA'!B:D,3,0),VLOOKUP(I17123,'DE-PARA'!C:D,2,0)),"NÃO ENCONTRADO")</f>
        <v>Materiais</v>
      </c>
      <c r="L17123" s="56" t="str">
        <f>VLOOKUP(K17123,'Base -Receita-Despesa'!$B:$AS,1,FALSE)</f>
        <v>Materiais</v>
      </c>
    </row>
    <row r="17124" spans="1:12" x14ac:dyDescent="0.3">
      <c r="A17124" s="286" t="str">
        <f t="shared" si="534"/>
        <v>2020</v>
      </c>
      <c r="B17124" s="205" t="s">
        <v>679</v>
      </c>
      <c r="C17124" s="205" t="s">
        <v>680</v>
      </c>
      <c r="D17124" s="72" t="str">
        <f t="shared" si="535"/>
        <v>mar/2020</v>
      </c>
      <c r="E17124" s="206">
        <v>43917</v>
      </c>
      <c r="F17124" s="205">
        <v>424237</v>
      </c>
      <c r="G17124" s="205" t="s">
        <v>284</v>
      </c>
      <c r="H17124" s="207" t="s">
        <v>1027</v>
      </c>
      <c r="I17124" s="207" t="s">
        <v>242</v>
      </c>
      <c r="J17124" s="207">
        <v>-269.91000000000003</v>
      </c>
      <c r="K17124" s="79" t="str">
        <f>IFERROR(IFERROR(VLOOKUP(I17124,'DE-PARA'!B:D,3,0),VLOOKUP(I17124,'DE-PARA'!C:D,2,0)),"NÃO ENCONTRADO")</f>
        <v>Materiais</v>
      </c>
      <c r="L17124" s="56" t="str">
        <f>VLOOKUP(K17124,'Base -Receita-Despesa'!$B:$AS,1,FALSE)</f>
        <v>Materiais</v>
      </c>
    </row>
    <row r="17125" spans="1:12" x14ac:dyDescent="0.3">
      <c r="A17125" s="286" t="str">
        <f t="shared" si="534"/>
        <v>2020</v>
      </c>
      <c r="B17125" s="205" t="s">
        <v>679</v>
      </c>
      <c r="C17125" s="205" t="s">
        <v>680</v>
      </c>
      <c r="D17125" s="72" t="str">
        <f t="shared" si="535"/>
        <v>mar/2020</v>
      </c>
      <c r="E17125" s="206">
        <v>43917</v>
      </c>
      <c r="F17125" s="205">
        <v>424234</v>
      </c>
      <c r="G17125" s="205" t="s">
        <v>284</v>
      </c>
      <c r="H17125" s="207" t="s">
        <v>1027</v>
      </c>
      <c r="I17125" s="207" t="s">
        <v>242</v>
      </c>
      <c r="J17125" s="208">
        <v>-1215.94</v>
      </c>
      <c r="K17125" s="79" t="str">
        <f>IFERROR(IFERROR(VLOOKUP(I17125,'DE-PARA'!B:D,3,0),VLOOKUP(I17125,'DE-PARA'!C:D,2,0)),"NÃO ENCONTRADO")</f>
        <v>Materiais</v>
      </c>
      <c r="L17125" s="56" t="str">
        <f>VLOOKUP(K17125,'Base -Receita-Despesa'!$B:$AS,1,FALSE)</f>
        <v>Materiais</v>
      </c>
    </row>
    <row r="17126" spans="1:12" x14ac:dyDescent="0.3">
      <c r="A17126" s="286" t="str">
        <f t="shared" si="534"/>
        <v>2020</v>
      </c>
      <c r="B17126" s="205" t="s">
        <v>679</v>
      </c>
      <c r="C17126" s="205" t="s">
        <v>680</v>
      </c>
      <c r="D17126" s="72" t="str">
        <f t="shared" si="535"/>
        <v>mar/2020</v>
      </c>
      <c r="E17126" s="206">
        <v>43917</v>
      </c>
      <c r="F17126" s="205">
        <v>424214</v>
      </c>
      <c r="G17126" s="205" t="s">
        <v>284</v>
      </c>
      <c r="H17126" s="207" t="s">
        <v>1027</v>
      </c>
      <c r="I17126" s="207" t="s">
        <v>242</v>
      </c>
      <c r="J17126" s="207">
        <v>-165.43</v>
      </c>
      <c r="K17126" s="79" t="str">
        <f>IFERROR(IFERROR(VLOOKUP(I17126,'DE-PARA'!B:D,3,0),VLOOKUP(I17126,'DE-PARA'!C:D,2,0)),"NÃO ENCONTRADO")</f>
        <v>Materiais</v>
      </c>
      <c r="L17126" s="56" t="str">
        <f>VLOOKUP(K17126,'Base -Receita-Despesa'!$B:$AS,1,FALSE)</f>
        <v>Materiais</v>
      </c>
    </row>
    <row r="17127" spans="1:12" x14ac:dyDescent="0.3">
      <c r="A17127" s="286" t="str">
        <f t="shared" si="534"/>
        <v>2020</v>
      </c>
      <c r="B17127" s="205" t="s">
        <v>679</v>
      </c>
      <c r="C17127" s="205" t="s">
        <v>680</v>
      </c>
      <c r="D17127" s="72" t="str">
        <f t="shared" si="535"/>
        <v>mar/2020</v>
      </c>
      <c r="E17127" s="206">
        <v>43917</v>
      </c>
      <c r="F17127" s="205">
        <v>424478</v>
      </c>
      <c r="G17127" s="205" t="s">
        <v>284</v>
      </c>
      <c r="H17127" s="207" t="s">
        <v>1027</v>
      </c>
      <c r="I17127" s="207" t="s">
        <v>242</v>
      </c>
      <c r="J17127" s="208">
        <v>-1215.94</v>
      </c>
      <c r="K17127" s="79" t="str">
        <f>IFERROR(IFERROR(VLOOKUP(I17127,'DE-PARA'!B:D,3,0),VLOOKUP(I17127,'DE-PARA'!C:D,2,0)),"NÃO ENCONTRADO")</f>
        <v>Materiais</v>
      </c>
      <c r="L17127" s="56" t="str">
        <f>VLOOKUP(K17127,'Base -Receita-Despesa'!$B:$AS,1,FALSE)</f>
        <v>Materiais</v>
      </c>
    </row>
    <row r="17128" spans="1:12" x14ac:dyDescent="0.3">
      <c r="A17128" s="286" t="str">
        <f t="shared" si="534"/>
        <v>2020</v>
      </c>
      <c r="B17128" s="205" t="s">
        <v>679</v>
      </c>
      <c r="C17128" s="205" t="s">
        <v>680</v>
      </c>
      <c r="D17128" s="72" t="str">
        <f t="shared" si="535"/>
        <v>mar/2020</v>
      </c>
      <c r="E17128" s="206">
        <v>43917</v>
      </c>
      <c r="F17128" s="205">
        <v>424475</v>
      </c>
      <c r="G17128" s="205" t="s">
        <v>284</v>
      </c>
      <c r="H17128" s="207" t="s">
        <v>1027</v>
      </c>
      <c r="I17128" s="207" t="s">
        <v>242</v>
      </c>
      <c r="J17128" s="208">
        <v>-1215.94</v>
      </c>
      <c r="K17128" s="79" t="str">
        <f>IFERROR(IFERROR(VLOOKUP(I17128,'DE-PARA'!B:D,3,0),VLOOKUP(I17128,'DE-PARA'!C:D,2,0)),"NÃO ENCONTRADO")</f>
        <v>Materiais</v>
      </c>
      <c r="L17128" s="56" t="str">
        <f>VLOOKUP(K17128,'Base -Receita-Despesa'!$B:$AS,1,FALSE)</f>
        <v>Materiais</v>
      </c>
    </row>
    <row r="17129" spans="1:12" x14ac:dyDescent="0.3">
      <c r="A17129" s="286" t="str">
        <f t="shared" si="534"/>
        <v>2020</v>
      </c>
      <c r="B17129" s="205" t="s">
        <v>679</v>
      </c>
      <c r="C17129" s="205" t="s">
        <v>680</v>
      </c>
      <c r="D17129" s="72" t="str">
        <f t="shared" si="535"/>
        <v>mar/2020</v>
      </c>
      <c r="E17129" s="206">
        <v>43917</v>
      </c>
      <c r="F17129" s="205">
        <v>424471</v>
      </c>
      <c r="G17129" s="205" t="s">
        <v>284</v>
      </c>
      <c r="H17129" s="207" t="s">
        <v>1027</v>
      </c>
      <c r="I17129" s="207" t="s">
        <v>242</v>
      </c>
      <c r="J17129" s="207">
        <v>-133.56</v>
      </c>
      <c r="K17129" s="79" t="str">
        <f>IFERROR(IFERROR(VLOOKUP(I17129,'DE-PARA'!B:D,3,0),VLOOKUP(I17129,'DE-PARA'!C:D,2,0)),"NÃO ENCONTRADO")</f>
        <v>Materiais</v>
      </c>
      <c r="L17129" s="56" t="str">
        <f>VLOOKUP(K17129,'Base -Receita-Despesa'!$B:$AS,1,FALSE)</f>
        <v>Materiais</v>
      </c>
    </row>
    <row r="17130" spans="1:12" x14ac:dyDescent="0.3">
      <c r="A17130" s="286" t="str">
        <f t="shared" si="534"/>
        <v>2020</v>
      </c>
      <c r="B17130" s="205" t="s">
        <v>679</v>
      </c>
      <c r="C17130" s="205" t="s">
        <v>680</v>
      </c>
      <c r="D17130" s="72" t="str">
        <f t="shared" si="535"/>
        <v>mar/2020</v>
      </c>
      <c r="E17130" s="206">
        <v>43917</v>
      </c>
      <c r="F17130" s="205">
        <v>424685</v>
      </c>
      <c r="G17130" s="205" t="s">
        <v>284</v>
      </c>
      <c r="H17130" s="207" t="s">
        <v>1027</v>
      </c>
      <c r="I17130" s="207" t="s">
        <v>242</v>
      </c>
      <c r="J17130" s="207">
        <v>-269.91000000000003</v>
      </c>
      <c r="K17130" s="79" t="str">
        <f>IFERROR(IFERROR(VLOOKUP(I17130,'DE-PARA'!B:D,3,0),VLOOKUP(I17130,'DE-PARA'!C:D,2,0)),"NÃO ENCONTRADO")</f>
        <v>Materiais</v>
      </c>
      <c r="L17130" s="56" t="str">
        <f>VLOOKUP(K17130,'Base -Receita-Despesa'!$B:$AS,1,FALSE)</f>
        <v>Materiais</v>
      </c>
    </row>
    <row r="17131" spans="1:12" x14ac:dyDescent="0.3">
      <c r="A17131" s="286" t="str">
        <f t="shared" si="534"/>
        <v>2020</v>
      </c>
      <c r="B17131" s="205" t="s">
        <v>679</v>
      </c>
      <c r="C17131" s="205" t="s">
        <v>680</v>
      </c>
      <c r="D17131" s="72" t="str">
        <f t="shared" si="535"/>
        <v>mar/2020</v>
      </c>
      <c r="E17131" s="206">
        <v>43917</v>
      </c>
      <c r="F17131" s="205">
        <v>424468</v>
      </c>
      <c r="G17131" s="205" t="s">
        <v>284</v>
      </c>
      <c r="H17131" s="207" t="s">
        <v>1027</v>
      </c>
      <c r="I17131" s="207" t="s">
        <v>242</v>
      </c>
      <c r="J17131" s="207">
        <v>-293.39999999999998</v>
      </c>
      <c r="K17131" s="79" t="str">
        <f>IFERROR(IFERROR(VLOOKUP(I17131,'DE-PARA'!B:D,3,0),VLOOKUP(I17131,'DE-PARA'!C:D,2,0)),"NÃO ENCONTRADO")</f>
        <v>Materiais</v>
      </c>
      <c r="L17131" s="56" t="str">
        <f>VLOOKUP(K17131,'Base -Receita-Despesa'!$B:$AS,1,FALSE)</f>
        <v>Materiais</v>
      </c>
    </row>
    <row r="17132" spans="1:12" x14ac:dyDescent="0.3">
      <c r="A17132" s="286" t="str">
        <f t="shared" si="534"/>
        <v>2020</v>
      </c>
      <c r="B17132" s="205" t="s">
        <v>679</v>
      </c>
      <c r="C17132" s="205" t="s">
        <v>680</v>
      </c>
      <c r="D17132" s="72" t="str">
        <f t="shared" si="535"/>
        <v>mar/2020</v>
      </c>
      <c r="E17132" s="206">
        <v>43917</v>
      </c>
      <c r="F17132" s="205">
        <v>424520</v>
      </c>
      <c r="G17132" s="205" t="s">
        <v>284</v>
      </c>
      <c r="H17132" s="207" t="s">
        <v>1027</v>
      </c>
      <c r="I17132" s="207" t="s">
        <v>242</v>
      </c>
      <c r="J17132" s="207">
        <v>-583.29999999999995</v>
      </c>
      <c r="K17132" s="79" t="str">
        <f>IFERROR(IFERROR(VLOOKUP(I17132,'DE-PARA'!B:D,3,0),VLOOKUP(I17132,'DE-PARA'!C:D,2,0)),"NÃO ENCONTRADO")</f>
        <v>Materiais</v>
      </c>
      <c r="L17132" s="56" t="str">
        <f>VLOOKUP(K17132,'Base -Receita-Despesa'!$B:$AS,1,FALSE)</f>
        <v>Materiais</v>
      </c>
    </row>
    <row r="17133" spans="1:12" x14ac:dyDescent="0.3">
      <c r="A17133" s="286" t="str">
        <f t="shared" si="534"/>
        <v>2020</v>
      </c>
      <c r="B17133" s="205" t="s">
        <v>679</v>
      </c>
      <c r="C17133" s="205" t="s">
        <v>680</v>
      </c>
      <c r="D17133" s="72" t="str">
        <f t="shared" si="535"/>
        <v>mar/2020</v>
      </c>
      <c r="E17133" s="206">
        <v>43917</v>
      </c>
      <c r="F17133" s="205">
        <v>424611</v>
      </c>
      <c r="G17133" s="205" t="s">
        <v>284</v>
      </c>
      <c r="H17133" s="207" t="s">
        <v>1027</v>
      </c>
      <c r="I17133" s="207" t="s">
        <v>242</v>
      </c>
      <c r="J17133" s="207">
        <v>-293.39999999999998</v>
      </c>
      <c r="K17133" s="79" t="str">
        <f>IFERROR(IFERROR(VLOOKUP(I17133,'DE-PARA'!B:D,3,0),VLOOKUP(I17133,'DE-PARA'!C:D,2,0)),"NÃO ENCONTRADO")</f>
        <v>Materiais</v>
      </c>
      <c r="L17133" s="56" t="str">
        <f>VLOOKUP(K17133,'Base -Receita-Despesa'!$B:$AS,1,FALSE)</f>
        <v>Materiais</v>
      </c>
    </row>
    <row r="17134" spans="1:12" x14ac:dyDescent="0.3">
      <c r="A17134" s="286" t="str">
        <f t="shared" si="534"/>
        <v>2020</v>
      </c>
      <c r="B17134" s="205" t="s">
        <v>679</v>
      </c>
      <c r="C17134" s="205" t="s">
        <v>680</v>
      </c>
      <c r="D17134" s="72" t="str">
        <f t="shared" si="535"/>
        <v>mar/2020</v>
      </c>
      <c r="E17134" s="206">
        <v>43917</v>
      </c>
      <c r="F17134" s="205">
        <v>424609</v>
      </c>
      <c r="G17134" s="205" t="s">
        <v>284</v>
      </c>
      <c r="H17134" s="207" t="s">
        <v>1027</v>
      </c>
      <c r="I17134" s="207" t="s">
        <v>242</v>
      </c>
      <c r="J17134" s="207">
        <v>-651.26</v>
      </c>
      <c r="K17134" s="79" t="str">
        <f>IFERROR(IFERROR(VLOOKUP(I17134,'DE-PARA'!B:D,3,0),VLOOKUP(I17134,'DE-PARA'!C:D,2,0)),"NÃO ENCONTRADO")</f>
        <v>Materiais</v>
      </c>
      <c r="L17134" s="56" t="str">
        <f>VLOOKUP(K17134,'Base -Receita-Despesa'!$B:$AS,1,FALSE)</f>
        <v>Materiais</v>
      </c>
    </row>
    <row r="17135" spans="1:12" x14ac:dyDescent="0.3">
      <c r="A17135" s="286" t="str">
        <f t="shared" si="534"/>
        <v>2020</v>
      </c>
      <c r="B17135" s="205" t="s">
        <v>679</v>
      </c>
      <c r="C17135" s="205" t="s">
        <v>680</v>
      </c>
      <c r="D17135" s="72" t="str">
        <f t="shared" si="535"/>
        <v>mar/2020</v>
      </c>
      <c r="E17135" s="206">
        <v>43917</v>
      </c>
      <c r="F17135" s="205">
        <v>424680</v>
      </c>
      <c r="G17135" s="205" t="s">
        <v>284</v>
      </c>
      <c r="H17135" s="207" t="s">
        <v>1027</v>
      </c>
      <c r="I17135" s="207" t="s">
        <v>242</v>
      </c>
      <c r="J17135" s="207">
        <v>-158.5</v>
      </c>
      <c r="K17135" s="79" t="str">
        <f>IFERROR(IFERROR(VLOOKUP(I17135,'DE-PARA'!B:D,3,0),VLOOKUP(I17135,'DE-PARA'!C:D,2,0)),"NÃO ENCONTRADO")</f>
        <v>Materiais</v>
      </c>
      <c r="L17135" s="56" t="str">
        <f>VLOOKUP(K17135,'Base -Receita-Despesa'!$B:$AS,1,FALSE)</f>
        <v>Materiais</v>
      </c>
    </row>
    <row r="17136" spans="1:12" x14ac:dyDescent="0.3">
      <c r="A17136" s="286" t="str">
        <f t="shared" si="534"/>
        <v>2020</v>
      </c>
      <c r="B17136" s="205" t="s">
        <v>679</v>
      </c>
      <c r="C17136" s="205" t="s">
        <v>680</v>
      </c>
      <c r="D17136" s="72" t="str">
        <f t="shared" si="535"/>
        <v>mar/2020</v>
      </c>
      <c r="E17136" s="206">
        <v>43917</v>
      </c>
      <c r="F17136" s="205">
        <v>424606</v>
      </c>
      <c r="G17136" s="205" t="s">
        <v>284</v>
      </c>
      <c r="H17136" s="207" t="s">
        <v>1027</v>
      </c>
      <c r="I17136" s="207" t="s">
        <v>242</v>
      </c>
      <c r="J17136" s="207">
        <v>-583.29999999999995</v>
      </c>
      <c r="K17136" s="79" t="str">
        <f>IFERROR(IFERROR(VLOOKUP(I17136,'DE-PARA'!B:D,3,0),VLOOKUP(I17136,'DE-PARA'!C:D,2,0)),"NÃO ENCONTRADO")</f>
        <v>Materiais</v>
      </c>
      <c r="L17136" s="56" t="str">
        <f>VLOOKUP(K17136,'Base -Receita-Despesa'!$B:$AS,1,FALSE)</f>
        <v>Materiais</v>
      </c>
    </row>
    <row r="17137" spans="1:12" x14ac:dyDescent="0.3">
      <c r="A17137" s="286" t="str">
        <f t="shared" si="534"/>
        <v>2020</v>
      </c>
      <c r="B17137" s="205" t="s">
        <v>679</v>
      </c>
      <c r="C17137" s="205" t="s">
        <v>680</v>
      </c>
      <c r="D17137" s="72" t="str">
        <f t="shared" si="535"/>
        <v>mar/2020</v>
      </c>
      <c r="E17137" s="206">
        <v>43917</v>
      </c>
      <c r="F17137" s="205">
        <v>424614</v>
      </c>
      <c r="G17137" s="205" t="s">
        <v>284</v>
      </c>
      <c r="H17137" s="207" t="s">
        <v>1027</v>
      </c>
      <c r="I17137" s="207" t="s">
        <v>242</v>
      </c>
      <c r="J17137" s="207">
        <v>-266.52</v>
      </c>
      <c r="K17137" s="79" t="str">
        <f>IFERROR(IFERROR(VLOOKUP(I17137,'DE-PARA'!B:D,3,0),VLOOKUP(I17137,'DE-PARA'!C:D,2,0)),"NÃO ENCONTRADO")</f>
        <v>Materiais</v>
      </c>
      <c r="L17137" s="56" t="str">
        <f>VLOOKUP(K17137,'Base -Receita-Despesa'!$B:$AS,1,FALSE)</f>
        <v>Materiais</v>
      </c>
    </row>
    <row r="17138" spans="1:12" x14ac:dyDescent="0.3">
      <c r="A17138" s="286" t="str">
        <f t="shared" si="534"/>
        <v>2020</v>
      </c>
      <c r="B17138" s="205" t="s">
        <v>679</v>
      </c>
      <c r="C17138" s="205" t="s">
        <v>680</v>
      </c>
      <c r="D17138" s="72" t="str">
        <f t="shared" si="535"/>
        <v>mar/2020</v>
      </c>
      <c r="E17138" s="206">
        <v>43917</v>
      </c>
      <c r="F17138" s="205">
        <v>424526</v>
      </c>
      <c r="G17138" s="205" t="s">
        <v>284</v>
      </c>
      <c r="H17138" s="207" t="s">
        <v>1027</v>
      </c>
      <c r="I17138" s="207" t="s">
        <v>242</v>
      </c>
      <c r="J17138" s="207">
        <v>-269.91000000000003</v>
      </c>
      <c r="K17138" s="79" t="str">
        <f>IFERROR(IFERROR(VLOOKUP(I17138,'DE-PARA'!B:D,3,0),VLOOKUP(I17138,'DE-PARA'!C:D,2,0)),"NÃO ENCONTRADO")</f>
        <v>Materiais</v>
      </c>
      <c r="L17138" s="56" t="str">
        <f>VLOOKUP(K17138,'Base -Receita-Despesa'!$B:$AS,1,FALSE)</f>
        <v>Materiais</v>
      </c>
    </row>
    <row r="17139" spans="1:12" x14ac:dyDescent="0.3">
      <c r="A17139" s="286" t="str">
        <f t="shared" si="534"/>
        <v>2020</v>
      </c>
      <c r="B17139" s="205" t="s">
        <v>679</v>
      </c>
      <c r="C17139" s="205" t="s">
        <v>680</v>
      </c>
      <c r="D17139" s="72" t="str">
        <f t="shared" si="535"/>
        <v>mar/2020</v>
      </c>
      <c r="E17139" s="206">
        <v>43917</v>
      </c>
      <c r="F17139" s="205">
        <v>424682</v>
      </c>
      <c r="G17139" s="205" t="s">
        <v>284</v>
      </c>
      <c r="H17139" s="207" t="s">
        <v>1027</v>
      </c>
      <c r="I17139" s="207" t="s">
        <v>242</v>
      </c>
      <c r="J17139" s="207">
        <v>-140.80000000000001</v>
      </c>
      <c r="K17139" s="79" t="str">
        <f>IFERROR(IFERROR(VLOOKUP(I17139,'DE-PARA'!B:D,3,0),VLOOKUP(I17139,'DE-PARA'!C:D,2,0)),"NÃO ENCONTRADO")</f>
        <v>Materiais</v>
      </c>
      <c r="L17139" s="56" t="str">
        <f>VLOOKUP(K17139,'Base -Receita-Despesa'!$B:$AS,1,FALSE)</f>
        <v>Materiais</v>
      </c>
    </row>
    <row r="17140" spans="1:12" x14ac:dyDescent="0.3">
      <c r="A17140" s="286" t="str">
        <f t="shared" si="534"/>
        <v>2020</v>
      </c>
      <c r="B17140" s="205" t="s">
        <v>679</v>
      </c>
      <c r="C17140" s="205" t="s">
        <v>680</v>
      </c>
      <c r="D17140" s="72" t="str">
        <f t="shared" si="535"/>
        <v>mar/2020</v>
      </c>
      <c r="E17140" s="206">
        <v>43917</v>
      </c>
      <c r="F17140" s="205">
        <v>424517</v>
      </c>
      <c r="G17140" s="205" t="s">
        <v>284</v>
      </c>
      <c r="H17140" s="207" t="s">
        <v>1027</v>
      </c>
      <c r="I17140" s="207" t="s">
        <v>242</v>
      </c>
      <c r="J17140" s="207">
        <v>-890.23</v>
      </c>
      <c r="K17140" s="79" t="str">
        <f>IFERROR(IFERROR(VLOOKUP(I17140,'DE-PARA'!B:D,3,0),VLOOKUP(I17140,'DE-PARA'!C:D,2,0)),"NÃO ENCONTRADO")</f>
        <v>Materiais</v>
      </c>
      <c r="L17140" s="56" t="str">
        <f>VLOOKUP(K17140,'Base -Receita-Despesa'!$B:$AS,1,FALSE)</f>
        <v>Materiais</v>
      </c>
    </row>
    <row r="17141" spans="1:12" x14ac:dyDescent="0.3">
      <c r="A17141" s="286" t="str">
        <f t="shared" si="534"/>
        <v>2020</v>
      </c>
      <c r="B17141" s="205" t="s">
        <v>679</v>
      </c>
      <c r="C17141" s="205" t="s">
        <v>680</v>
      </c>
      <c r="D17141" s="72" t="str">
        <f t="shared" si="535"/>
        <v>mar/2020</v>
      </c>
      <c r="E17141" s="206">
        <v>43917</v>
      </c>
      <c r="F17141" s="205">
        <v>424514</v>
      </c>
      <c r="G17141" s="205" t="s">
        <v>284</v>
      </c>
      <c r="H17141" s="207" t="s">
        <v>1027</v>
      </c>
      <c r="I17141" s="207" t="s">
        <v>242</v>
      </c>
      <c r="J17141" s="207">
        <v>-133.56</v>
      </c>
      <c r="K17141" s="79" t="str">
        <f>IFERROR(IFERROR(VLOOKUP(I17141,'DE-PARA'!B:D,3,0),VLOOKUP(I17141,'DE-PARA'!C:D,2,0)),"NÃO ENCONTRADO")</f>
        <v>Materiais</v>
      </c>
      <c r="L17141" s="56" t="str">
        <f>VLOOKUP(K17141,'Base -Receita-Despesa'!$B:$AS,1,FALSE)</f>
        <v>Materiais</v>
      </c>
    </row>
    <row r="17142" spans="1:12" x14ac:dyDescent="0.3">
      <c r="A17142" s="286" t="str">
        <f t="shared" si="534"/>
        <v>2020</v>
      </c>
      <c r="B17142" s="205" t="s">
        <v>679</v>
      </c>
      <c r="C17142" s="205" t="s">
        <v>680</v>
      </c>
      <c r="D17142" s="72" t="str">
        <f t="shared" si="535"/>
        <v>mar/2020</v>
      </c>
      <c r="E17142" s="206">
        <v>43917</v>
      </c>
      <c r="F17142" s="205">
        <v>424467</v>
      </c>
      <c r="G17142" s="205" t="s">
        <v>284</v>
      </c>
      <c r="H17142" s="207" t="s">
        <v>1027</v>
      </c>
      <c r="I17142" s="207" t="s">
        <v>242</v>
      </c>
      <c r="J17142" s="207">
        <v>-288.55</v>
      </c>
      <c r="K17142" s="79" t="str">
        <f>IFERROR(IFERROR(VLOOKUP(I17142,'DE-PARA'!B:D,3,0),VLOOKUP(I17142,'DE-PARA'!C:D,2,0)),"NÃO ENCONTRADO")</f>
        <v>Materiais</v>
      </c>
      <c r="L17142" s="56" t="str">
        <f>VLOOKUP(K17142,'Base -Receita-Despesa'!$B:$AS,1,FALSE)</f>
        <v>Materiais</v>
      </c>
    </row>
    <row r="17143" spans="1:12" x14ac:dyDescent="0.3">
      <c r="A17143" s="286" t="str">
        <f t="shared" ref="A17143:A17206" si="536">IF(K17143="NÃO ENCONTRADO",0,RIGHT(D17143,4))</f>
        <v>2020</v>
      </c>
      <c r="B17143" s="205" t="s">
        <v>679</v>
      </c>
      <c r="C17143" s="205" t="s">
        <v>680</v>
      </c>
      <c r="D17143" s="72" t="str">
        <f t="shared" si="535"/>
        <v>mar/2020</v>
      </c>
      <c r="E17143" s="206">
        <v>43917</v>
      </c>
      <c r="F17143" s="205">
        <v>424470</v>
      </c>
      <c r="G17143" s="205" t="s">
        <v>284</v>
      </c>
      <c r="H17143" s="207" t="s">
        <v>1027</v>
      </c>
      <c r="I17143" s="207" t="s">
        <v>242</v>
      </c>
      <c r="J17143" s="207">
        <v>-842.92</v>
      </c>
      <c r="K17143" s="79" t="str">
        <f>IFERROR(IFERROR(VLOOKUP(I17143,'DE-PARA'!B:D,3,0),VLOOKUP(I17143,'DE-PARA'!C:D,2,0)),"NÃO ENCONTRADO")</f>
        <v>Materiais</v>
      </c>
      <c r="L17143" s="56" t="str">
        <f>VLOOKUP(K17143,'Base -Receita-Despesa'!$B:$AS,1,FALSE)</f>
        <v>Materiais</v>
      </c>
    </row>
    <row r="17144" spans="1:12" x14ac:dyDescent="0.3">
      <c r="A17144" s="286" t="str">
        <f t="shared" si="536"/>
        <v>2020</v>
      </c>
      <c r="B17144" s="205" t="s">
        <v>679</v>
      </c>
      <c r="C17144" s="205" t="s">
        <v>680</v>
      </c>
      <c r="D17144" s="72" t="str">
        <f t="shared" si="535"/>
        <v>mar/2020</v>
      </c>
      <c r="E17144" s="206">
        <v>43917</v>
      </c>
      <c r="F17144" s="205">
        <v>424687</v>
      </c>
      <c r="G17144" s="205" t="s">
        <v>284</v>
      </c>
      <c r="H17144" s="207" t="s">
        <v>1027</v>
      </c>
      <c r="I17144" s="207" t="s">
        <v>242</v>
      </c>
      <c r="J17144" s="207">
        <v>-583.29999999999995</v>
      </c>
      <c r="K17144" s="79" t="str">
        <f>IFERROR(IFERROR(VLOOKUP(I17144,'DE-PARA'!B:D,3,0),VLOOKUP(I17144,'DE-PARA'!C:D,2,0)),"NÃO ENCONTRADO")</f>
        <v>Materiais</v>
      </c>
      <c r="L17144" s="56" t="str">
        <f>VLOOKUP(K17144,'Base -Receita-Despesa'!$B:$AS,1,FALSE)</f>
        <v>Materiais</v>
      </c>
    </row>
    <row r="17145" spans="1:12" x14ac:dyDescent="0.3">
      <c r="A17145" s="286" t="str">
        <f t="shared" si="536"/>
        <v>2020</v>
      </c>
      <c r="B17145" s="205" t="s">
        <v>679</v>
      </c>
      <c r="C17145" s="205" t="s">
        <v>680</v>
      </c>
      <c r="D17145" s="72" t="str">
        <f t="shared" si="535"/>
        <v>mar/2020</v>
      </c>
      <c r="E17145" s="206">
        <v>43917</v>
      </c>
      <c r="F17145" s="205">
        <v>424607</v>
      </c>
      <c r="G17145" s="205" t="s">
        <v>284</v>
      </c>
      <c r="H17145" s="207" t="s">
        <v>1027</v>
      </c>
      <c r="I17145" s="207" t="s">
        <v>242</v>
      </c>
      <c r="J17145" s="207">
        <v>-293.39999999999998</v>
      </c>
      <c r="K17145" s="79" t="str">
        <f>IFERROR(IFERROR(VLOOKUP(I17145,'DE-PARA'!B:D,3,0),VLOOKUP(I17145,'DE-PARA'!C:D,2,0)),"NÃO ENCONTRADO")</f>
        <v>Materiais</v>
      </c>
      <c r="L17145" s="56" t="str">
        <f>VLOOKUP(K17145,'Base -Receita-Despesa'!$B:$AS,1,FALSE)</f>
        <v>Materiais</v>
      </c>
    </row>
    <row r="17146" spans="1:12" x14ac:dyDescent="0.3">
      <c r="A17146" s="286" t="str">
        <f t="shared" si="536"/>
        <v>2020</v>
      </c>
      <c r="B17146" s="205" t="s">
        <v>679</v>
      </c>
      <c r="C17146" s="205" t="s">
        <v>680</v>
      </c>
      <c r="D17146" s="72" t="str">
        <f t="shared" si="535"/>
        <v>mar/2020</v>
      </c>
      <c r="E17146" s="206">
        <v>43917</v>
      </c>
      <c r="F17146" s="205">
        <v>424605</v>
      </c>
      <c r="G17146" s="205" t="s">
        <v>284</v>
      </c>
      <c r="H17146" s="207" t="s">
        <v>1027</v>
      </c>
      <c r="I17146" s="207" t="s">
        <v>242</v>
      </c>
      <c r="J17146" s="207">
        <v>-583.29999999999995</v>
      </c>
      <c r="K17146" s="79" t="str">
        <f>IFERROR(IFERROR(VLOOKUP(I17146,'DE-PARA'!B:D,3,0),VLOOKUP(I17146,'DE-PARA'!C:D,2,0)),"NÃO ENCONTRADO")</f>
        <v>Materiais</v>
      </c>
      <c r="L17146" s="56" t="str">
        <f>VLOOKUP(K17146,'Base -Receita-Despesa'!$B:$AS,1,FALSE)</f>
        <v>Materiais</v>
      </c>
    </row>
    <row r="17147" spans="1:12" x14ac:dyDescent="0.3">
      <c r="A17147" s="286" t="str">
        <f t="shared" si="536"/>
        <v>2020</v>
      </c>
      <c r="B17147" s="205" t="s">
        <v>679</v>
      </c>
      <c r="C17147" s="205" t="s">
        <v>680</v>
      </c>
      <c r="D17147" s="72" t="str">
        <f t="shared" si="535"/>
        <v>mar/2020</v>
      </c>
      <c r="E17147" s="206">
        <v>43917</v>
      </c>
      <c r="F17147" s="205">
        <v>424693</v>
      </c>
      <c r="G17147" s="205" t="s">
        <v>284</v>
      </c>
      <c r="H17147" s="207" t="s">
        <v>1027</v>
      </c>
      <c r="I17147" s="207" t="s">
        <v>242</v>
      </c>
      <c r="J17147" s="207">
        <v>-330.86</v>
      </c>
      <c r="K17147" s="79" t="str">
        <f>IFERROR(IFERROR(VLOOKUP(I17147,'DE-PARA'!B:D,3,0),VLOOKUP(I17147,'DE-PARA'!C:D,2,0)),"NÃO ENCONTRADO")</f>
        <v>Materiais</v>
      </c>
      <c r="L17147" s="56" t="str">
        <f>VLOOKUP(K17147,'Base -Receita-Despesa'!$B:$AS,1,FALSE)</f>
        <v>Materiais</v>
      </c>
    </row>
    <row r="17148" spans="1:12" x14ac:dyDescent="0.3">
      <c r="A17148" s="286" t="str">
        <f t="shared" si="536"/>
        <v>2020</v>
      </c>
      <c r="B17148" s="205" t="s">
        <v>679</v>
      </c>
      <c r="C17148" s="205" t="s">
        <v>680</v>
      </c>
      <c r="D17148" s="72" t="str">
        <f t="shared" si="535"/>
        <v>mar/2020</v>
      </c>
      <c r="E17148" s="206">
        <v>43917</v>
      </c>
      <c r="F17148" s="205">
        <v>700</v>
      </c>
      <c r="G17148" s="205" t="s">
        <v>284</v>
      </c>
      <c r="H17148" s="207" t="s">
        <v>2556</v>
      </c>
      <c r="I17148" s="207" t="s">
        <v>146</v>
      </c>
      <c r="J17148" s="208">
        <v>-3201.66</v>
      </c>
      <c r="K17148" s="79" t="str">
        <f>IFERROR(IFERROR(VLOOKUP(I17148,'DE-PARA'!B:D,3,0),VLOOKUP(I17148,'DE-PARA'!C:D,2,0)),"NÃO ENCONTRADO")</f>
        <v>Serviços</v>
      </c>
      <c r="L17148" s="56" t="str">
        <f>VLOOKUP(K17148,'Base -Receita-Despesa'!$B:$AS,1,FALSE)</f>
        <v>Serviços</v>
      </c>
    </row>
    <row r="17149" spans="1:12" x14ac:dyDescent="0.3">
      <c r="A17149" s="286" t="str">
        <f t="shared" si="536"/>
        <v>2020</v>
      </c>
      <c r="B17149" s="205" t="s">
        <v>679</v>
      </c>
      <c r="C17149" s="205" t="s">
        <v>680</v>
      </c>
      <c r="D17149" s="72" t="str">
        <f t="shared" si="535"/>
        <v>mar/2020</v>
      </c>
      <c r="E17149" s="206">
        <v>43917</v>
      </c>
      <c r="F17149" s="205">
        <v>76150</v>
      </c>
      <c r="G17149" s="205" t="s">
        <v>284</v>
      </c>
      <c r="H17149" s="207" t="s">
        <v>1034</v>
      </c>
      <c r="I17149" s="207" t="s">
        <v>239</v>
      </c>
      <c r="J17149" s="208">
        <v>-4475.3100000000004</v>
      </c>
      <c r="K17149" s="79" t="str">
        <f>IFERROR(IFERROR(VLOOKUP(I17149,'DE-PARA'!B:D,3,0),VLOOKUP(I17149,'DE-PARA'!C:D,2,0)),"NÃO ENCONTRADO")</f>
        <v>Materiais</v>
      </c>
      <c r="L17149" s="56" t="str">
        <f>VLOOKUP(K17149,'Base -Receita-Despesa'!$B:$AS,1,FALSE)</f>
        <v>Materiais</v>
      </c>
    </row>
    <row r="17150" spans="1:12" x14ac:dyDescent="0.3">
      <c r="A17150" s="286" t="str">
        <f t="shared" si="536"/>
        <v>2020</v>
      </c>
      <c r="B17150" s="205" t="s">
        <v>679</v>
      </c>
      <c r="C17150" s="205" t="s">
        <v>680</v>
      </c>
      <c r="D17150" s="72" t="str">
        <f t="shared" si="535"/>
        <v>mar/2020</v>
      </c>
      <c r="E17150" s="206">
        <v>43917</v>
      </c>
      <c r="F17150" s="205">
        <v>1129</v>
      </c>
      <c r="G17150" s="205" t="s">
        <v>284</v>
      </c>
      <c r="H17150" s="207" t="s">
        <v>2182</v>
      </c>
      <c r="I17150" s="207" t="s">
        <v>265</v>
      </c>
      <c r="J17150" s="208">
        <v>-2346.96</v>
      </c>
      <c r="K17150" s="79" t="str">
        <f>IFERROR(IFERROR(VLOOKUP(I17150,'DE-PARA'!B:D,3,0),VLOOKUP(I17150,'DE-PARA'!C:D,2,0)),"NÃO ENCONTRADO")</f>
        <v>Despesas com Viagens</v>
      </c>
      <c r="L17150" s="56" t="str">
        <f>VLOOKUP(K17150,'Base -Receita-Despesa'!$B:$AS,1,FALSE)</f>
        <v>Despesas com Viagens</v>
      </c>
    </row>
    <row r="17151" spans="1:12" x14ac:dyDescent="0.3">
      <c r="A17151" s="286" t="str">
        <f t="shared" si="536"/>
        <v>2020</v>
      </c>
      <c r="B17151" s="205" t="s">
        <v>679</v>
      </c>
      <c r="C17151" s="205" t="s">
        <v>680</v>
      </c>
      <c r="D17151" s="72" t="str">
        <f t="shared" si="535"/>
        <v>mar/2020</v>
      </c>
      <c r="E17151" s="206">
        <v>43917</v>
      </c>
      <c r="F17151" s="205" t="s">
        <v>172</v>
      </c>
      <c r="G17151" s="205" t="s">
        <v>284</v>
      </c>
      <c r="H17151" s="207" t="s">
        <v>1403</v>
      </c>
      <c r="I17151" s="207" t="s">
        <v>126</v>
      </c>
      <c r="J17151" s="208">
        <v>-1995.48</v>
      </c>
      <c r="K17151" s="79" t="str">
        <f>IFERROR(IFERROR(VLOOKUP(I17151,'DE-PARA'!B:D,3,0),VLOOKUP(I17151,'DE-PARA'!C:D,2,0)),"NÃO ENCONTRADO")</f>
        <v>Rescisões Trabalhistas</v>
      </c>
      <c r="L17151" s="56" t="str">
        <f>VLOOKUP(K17151,'Base -Receita-Despesa'!$B:$AS,1,FALSE)</f>
        <v>Rescisões Trabalhistas</v>
      </c>
    </row>
    <row r="17152" spans="1:12" x14ac:dyDescent="0.3">
      <c r="A17152" s="286" t="str">
        <f t="shared" si="536"/>
        <v>2020</v>
      </c>
      <c r="B17152" s="205" t="s">
        <v>679</v>
      </c>
      <c r="C17152" s="205" t="s">
        <v>680</v>
      </c>
      <c r="D17152" s="72" t="str">
        <f t="shared" si="535"/>
        <v>mar/2020</v>
      </c>
      <c r="E17152" s="206">
        <v>43917</v>
      </c>
      <c r="F17152" s="205">
        <v>24002</v>
      </c>
      <c r="G17152" s="205" t="s">
        <v>284</v>
      </c>
      <c r="H17152" s="207" t="s">
        <v>2852</v>
      </c>
      <c r="I17152" s="207" t="s">
        <v>246</v>
      </c>
      <c r="J17152" s="207">
        <v>-591.89</v>
      </c>
      <c r="K17152" s="79" t="str">
        <f>IFERROR(IFERROR(VLOOKUP(I17152,'DE-PARA'!B:D,3,0),VLOOKUP(I17152,'DE-PARA'!C:D,2,0)),"NÃO ENCONTRADO")</f>
        <v>Materiais</v>
      </c>
      <c r="L17152" s="56" t="str">
        <f>VLOOKUP(K17152,'Base -Receita-Despesa'!$B:$AS,1,FALSE)</f>
        <v>Materiais</v>
      </c>
    </row>
    <row r="17153" spans="1:12" x14ac:dyDescent="0.3">
      <c r="A17153" s="286" t="str">
        <f t="shared" si="536"/>
        <v>2020</v>
      </c>
      <c r="B17153" s="205" t="s">
        <v>679</v>
      </c>
      <c r="C17153" s="205" t="s">
        <v>680</v>
      </c>
      <c r="D17153" s="72" t="str">
        <f t="shared" si="535"/>
        <v>mar/2020</v>
      </c>
      <c r="E17153" s="206">
        <v>43917</v>
      </c>
      <c r="F17153" s="205">
        <v>24265</v>
      </c>
      <c r="G17153" s="205" t="s">
        <v>284</v>
      </c>
      <c r="H17153" s="207" t="s">
        <v>2852</v>
      </c>
      <c r="I17153" s="207" t="s">
        <v>246</v>
      </c>
      <c r="J17153" s="208">
        <v>-1104.81</v>
      </c>
      <c r="K17153" s="79" t="str">
        <f>IFERROR(IFERROR(VLOOKUP(I17153,'DE-PARA'!B:D,3,0),VLOOKUP(I17153,'DE-PARA'!C:D,2,0)),"NÃO ENCONTRADO")</f>
        <v>Materiais</v>
      </c>
      <c r="L17153" s="56" t="str">
        <f>VLOOKUP(K17153,'Base -Receita-Despesa'!$B:$AS,1,FALSE)</f>
        <v>Materiais</v>
      </c>
    </row>
    <row r="17154" spans="1:12" x14ac:dyDescent="0.3">
      <c r="A17154" s="286" t="str">
        <f t="shared" si="536"/>
        <v>2020</v>
      </c>
      <c r="B17154" s="205" t="s">
        <v>679</v>
      </c>
      <c r="C17154" s="205" t="s">
        <v>680</v>
      </c>
      <c r="D17154" s="72" t="str">
        <f t="shared" si="535"/>
        <v>mar/2020</v>
      </c>
      <c r="E17154" s="206">
        <v>43917</v>
      </c>
      <c r="F17154" s="205">
        <v>24003</v>
      </c>
      <c r="G17154" s="205" t="s">
        <v>284</v>
      </c>
      <c r="H17154" s="207" t="s">
        <v>2852</v>
      </c>
      <c r="I17154" s="207" t="s">
        <v>246</v>
      </c>
      <c r="J17154" s="207">
        <v>-414</v>
      </c>
      <c r="K17154" s="79" t="str">
        <f>IFERROR(IFERROR(VLOOKUP(I17154,'DE-PARA'!B:D,3,0),VLOOKUP(I17154,'DE-PARA'!C:D,2,0)),"NÃO ENCONTRADO")</f>
        <v>Materiais</v>
      </c>
      <c r="L17154" s="56" t="str">
        <f>VLOOKUP(K17154,'Base -Receita-Despesa'!$B:$AS,1,FALSE)</f>
        <v>Materiais</v>
      </c>
    </row>
    <row r="17155" spans="1:12" x14ac:dyDescent="0.3">
      <c r="A17155" s="286" t="str">
        <f t="shared" si="536"/>
        <v>2020</v>
      </c>
      <c r="B17155" s="205" t="s">
        <v>679</v>
      </c>
      <c r="C17155" s="205" t="s">
        <v>680</v>
      </c>
      <c r="D17155" s="72" t="str">
        <f t="shared" si="535"/>
        <v>mar/2020</v>
      </c>
      <c r="E17155" s="206">
        <v>43917</v>
      </c>
      <c r="F17155" s="205">
        <v>24264</v>
      </c>
      <c r="G17155" s="205" t="s">
        <v>284</v>
      </c>
      <c r="H17155" s="207" t="s">
        <v>2852</v>
      </c>
      <c r="I17155" s="207" t="s">
        <v>246</v>
      </c>
      <c r="J17155" s="207">
        <v>-251.88</v>
      </c>
      <c r="K17155" s="79" t="str">
        <f>IFERROR(IFERROR(VLOOKUP(I17155,'DE-PARA'!B:D,3,0),VLOOKUP(I17155,'DE-PARA'!C:D,2,0)),"NÃO ENCONTRADO")</f>
        <v>Materiais</v>
      </c>
      <c r="L17155" s="56" t="str">
        <f>VLOOKUP(K17155,'Base -Receita-Despesa'!$B:$AS,1,FALSE)</f>
        <v>Materiais</v>
      </c>
    </row>
    <row r="17156" spans="1:12" x14ac:dyDescent="0.3">
      <c r="A17156" s="286" t="str">
        <f t="shared" si="536"/>
        <v>2020</v>
      </c>
      <c r="B17156" s="205" t="s">
        <v>679</v>
      </c>
      <c r="C17156" s="205" t="s">
        <v>680</v>
      </c>
      <c r="D17156" s="72" t="str">
        <f t="shared" ref="D17156:D17219" si="537">TEXT(E17156,"mmm/aaaa")</f>
        <v>mar/2020</v>
      </c>
      <c r="E17156" s="206">
        <v>43917</v>
      </c>
      <c r="F17156" s="205">
        <v>289</v>
      </c>
      <c r="G17156" s="205" t="s">
        <v>284</v>
      </c>
      <c r="H17156" s="207" t="s">
        <v>2853</v>
      </c>
      <c r="I17156" s="207" t="s">
        <v>244</v>
      </c>
      <c r="J17156" s="207">
        <v>-424.15</v>
      </c>
      <c r="K17156" s="79" t="str">
        <f>IFERROR(IFERROR(VLOOKUP(I17156,'DE-PARA'!B:D,3,0),VLOOKUP(I17156,'DE-PARA'!C:D,2,0)),"NÃO ENCONTRADO")</f>
        <v>Materiais</v>
      </c>
      <c r="L17156" s="56" t="str">
        <f>VLOOKUP(K17156,'Base -Receita-Despesa'!$B:$AS,1,FALSE)</f>
        <v>Materiais</v>
      </c>
    </row>
    <row r="17157" spans="1:12" x14ac:dyDescent="0.3">
      <c r="A17157" s="286" t="str">
        <f t="shared" si="536"/>
        <v>2020</v>
      </c>
      <c r="B17157" s="205" t="s">
        <v>679</v>
      </c>
      <c r="C17157" s="205" t="s">
        <v>680</v>
      </c>
      <c r="D17157" s="72" t="str">
        <f t="shared" si="537"/>
        <v>mar/2020</v>
      </c>
      <c r="E17157" s="206">
        <v>43917</v>
      </c>
      <c r="F17157" s="205">
        <v>289</v>
      </c>
      <c r="G17157" s="205" t="s">
        <v>284</v>
      </c>
      <c r="H17157" s="207" t="s">
        <v>2853</v>
      </c>
      <c r="I17157" s="207" t="s">
        <v>189</v>
      </c>
      <c r="J17157" s="207">
        <v>-6.9</v>
      </c>
      <c r="K17157" s="79" t="str">
        <f>IFERROR(IFERROR(VLOOKUP(I17157,'DE-PARA'!B:D,3,0),VLOOKUP(I17157,'DE-PARA'!C:D,2,0)),"NÃO ENCONTRADO")</f>
        <v>Outras Saídas</v>
      </c>
      <c r="L17157" s="56" t="str">
        <f>VLOOKUP(K17157,'Base -Receita-Despesa'!$B:$AS,1,FALSE)</f>
        <v>Outras Saídas</v>
      </c>
    </row>
    <row r="17158" spans="1:12" x14ac:dyDescent="0.3">
      <c r="A17158" s="286" t="str">
        <f t="shared" si="536"/>
        <v>2020</v>
      </c>
      <c r="B17158" s="205" t="s">
        <v>679</v>
      </c>
      <c r="C17158" s="205" t="s">
        <v>680</v>
      </c>
      <c r="D17158" s="72" t="str">
        <f t="shared" si="537"/>
        <v>mar/2020</v>
      </c>
      <c r="E17158" s="206">
        <v>43917</v>
      </c>
      <c r="F17158" s="205" t="s">
        <v>311</v>
      </c>
      <c r="G17158" s="205" t="s">
        <v>284</v>
      </c>
      <c r="H17158" s="207" t="s">
        <v>1665</v>
      </c>
      <c r="I17158" s="207" t="s">
        <v>265</v>
      </c>
      <c r="J17158" s="207">
        <v>-447.44</v>
      </c>
      <c r="K17158" s="79" t="str">
        <f>IFERROR(IFERROR(VLOOKUP(I17158,'DE-PARA'!B:D,3,0),VLOOKUP(I17158,'DE-PARA'!C:D,2,0)),"NÃO ENCONTRADO")</f>
        <v>Despesas com Viagens</v>
      </c>
      <c r="L17158" s="56" t="str">
        <f>VLOOKUP(K17158,'Base -Receita-Despesa'!$B:$AS,1,FALSE)</f>
        <v>Despesas com Viagens</v>
      </c>
    </row>
    <row r="17159" spans="1:12" x14ac:dyDescent="0.3">
      <c r="A17159" s="286" t="str">
        <f t="shared" si="536"/>
        <v>2020</v>
      </c>
      <c r="B17159" s="205" t="s">
        <v>679</v>
      </c>
      <c r="C17159" s="205" t="s">
        <v>680</v>
      </c>
      <c r="D17159" s="72" t="str">
        <f t="shared" si="537"/>
        <v>mar/2020</v>
      </c>
      <c r="E17159" s="206">
        <v>43917</v>
      </c>
      <c r="F17159" s="205" t="s">
        <v>311</v>
      </c>
      <c r="G17159" s="205" t="s">
        <v>284</v>
      </c>
      <c r="H17159" s="207" t="s">
        <v>1665</v>
      </c>
      <c r="I17159" s="207" t="s">
        <v>265</v>
      </c>
      <c r="J17159" s="207">
        <v>-430.44</v>
      </c>
      <c r="K17159" s="79" t="str">
        <f>IFERROR(IFERROR(VLOOKUP(I17159,'DE-PARA'!B:D,3,0),VLOOKUP(I17159,'DE-PARA'!C:D,2,0)),"NÃO ENCONTRADO")</f>
        <v>Despesas com Viagens</v>
      </c>
      <c r="L17159" s="56" t="str">
        <f>VLOOKUP(K17159,'Base -Receita-Despesa'!$B:$AS,1,FALSE)</f>
        <v>Despesas com Viagens</v>
      </c>
    </row>
    <row r="17160" spans="1:12" x14ac:dyDescent="0.3">
      <c r="A17160" s="286" t="str">
        <f t="shared" si="536"/>
        <v>2020</v>
      </c>
      <c r="B17160" s="205" t="s">
        <v>679</v>
      </c>
      <c r="C17160" s="205" t="s">
        <v>680</v>
      </c>
      <c r="D17160" s="72" t="str">
        <f t="shared" si="537"/>
        <v>mar/2020</v>
      </c>
      <c r="E17160" s="206">
        <v>43917</v>
      </c>
      <c r="F17160" s="205" t="s">
        <v>209</v>
      </c>
      <c r="G17160" s="205" t="s">
        <v>284</v>
      </c>
      <c r="H17160" s="207" t="s">
        <v>295</v>
      </c>
      <c r="I17160" s="207" t="s">
        <v>130</v>
      </c>
      <c r="J17160" s="207">
        <v>-9.5</v>
      </c>
      <c r="K17160" s="79" t="str">
        <f>IFERROR(IFERROR(VLOOKUP(I17160,'DE-PARA'!B:D,3,0),VLOOKUP(I17160,'DE-PARA'!C:D,2,0)),"NÃO ENCONTRADO")</f>
        <v>Outras Saídas</v>
      </c>
      <c r="L17160" s="56" t="str">
        <f>VLOOKUP(K17160,'Base -Receita-Despesa'!$B:$AS,1,FALSE)</f>
        <v>Outras Saídas</v>
      </c>
    </row>
    <row r="17161" spans="1:12" x14ac:dyDescent="0.3">
      <c r="A17161" s="286" t="str">
        <f t="shared" si="536"/>
        <v>2020</v>
      </c>
      <c r="B17161" s="205" t="s">
        <v>679</v>
      </c>
      <c r="C17161" s="205" t="s">
        <v>680</v>
      </c>
      <c r="D17161" s="72" t="str">
        <f t="shared" si="537"/>
        <v>mar/2020</v>
      </c>
      <c r="E17161" s="206">
        <v>43917</v>
      </c>
      <c r="F17161" s="205" t="s">
        <v>209</v>
      </c>
      <c r="G17161" s="205" t="s">
        <v>284</v>
      </c>
      <c r="H17161" s="207" t="s">
        <v>295</v>
      </c>
      <c r="I17161" s="207" t="s">
        <v>130</v>
      </c>
      <c r="J17161" s="207">
        <v>-9.5</v>
      </c>
      <c r="K17161" s="79" t="str">
        <f>IFERROR(IFERROR(VLOOKUP(I17161,'DE-PARA'!B:D,3,0),VLOOKUP(I17161,'DE-PARA'!C:D,2,0)),"NÃO ENCONTRADO")</f>
        <v>Outras Saídas</v>
      </c>
      <c r="L17161" s="56" t="str">
        <f>VLOOKUP(K17161,'Base -Receita-Despesa'!$B:$AS,1,FALSE)</f>
        <v>Outras Saídas</v>
      </c>
    </row>
    <row r="17162" spans="1:12" x14ac:dyDescent="0.3">
      <c r="A17162" s="286" t="str">
        <f t="shared" si="536"/>
        <v>2020</v>
      </c>
      <c r="B17162" s="205" t="s">
        <v>679</v>
      </c>
      <c r="C17162" s="205" t="s">
        <v>680</v>
      </c>
      <c r="D17162" s="72" t="str">
        <f t="shared" si="537"/>
        <v>mar/2020</v>
      </c>
      <c r="E17162" s="206">
        <v>43917</v>
      </c>
      <c r="F17162" s="205" t="s">
        <v>209</v>
      </c>
      <c r="G17162" s="205" t="s">
        <v>284</v>
      </c>
      <c r="H17162" s="207" t="s">
        <v>295</v>
      </c>
      <c r="I17162" s="207" t="s">
        <v>130</v>
      </c>
      <c r="J17162" s="207">
        <v>-9.5</v>
      </c>
      <c r="K17162" s="79" t="str">
        <f>IFERROR(IFERROR(VLOOKUP(I17162,'DE-PARA'!B:D,3,0),VLOOKUP(I17162,'DE-PARA'!C:D,2,0)),"NÃO ENCONTRADO")</f>
        <v>Outras Saídas</v>
      </c>
      <c r="L17162" s="56" t="str">
        <f>VLOOKUP(K17162,'Base -Receita-Despesa'!$B:$AS,1,FALSE)</f>
        <v>Outras Saídas</v>
      </c>
    </row>
    <row r="17163" spans="1:12" x14ac:dyDescent="0.3">
      <c r="A17163" s="286" t="str">
        <f t="shared" si="536"/>
        <v>2020</v>
      </c>
      <c r="B17163" s="205" t="s">
        <v>679</v>
      </c>
      <c r="C17163" s="205" t="s">
        <v>680</v>
      </c>
      <c r="D17163" s="72" t="str">
        <f t="shared" si="537"/>
        <v>mar/2020</v>
      </c>
      <c r="E17163" s="206">
        <v>43917</v>
      </c>
      <c r="F17163" s="205" t="s">
        <v>209</v>
      </c>
      <c r="G17163" s="205" t="s">
        <v>284</v>
      </c>
      <c r="H17163" s="207" t="s">
        <v>295</v>
      </c>
      <c r="I17163" s="207" t="s">
        <v>130</v>
      </c>
      <c r="J17163" s="207">
        <v>-9.5</v>
      </c>
      <c r="K17163" s="79" t="str">
        <f>IFERROR(IFERROR(VLOOKUP(I17163,'DE-PARA'!B:D,3,0),VLOOKUP(I17163,'DE-PARA'!C:D,2,0)),"NÃO ENCONTRADO")</f>
        <v>Outras Saídas</v>
      </c>
      <c r="L17163" s="56" t="str">
        <f>VLOOKUP(K17163,'Base -Receita-Despesa'!$B:$AS,1,FALSE)</f>
        <v>Outras Saídas</v>
      </c>
    </row>
    <row r="17164" spans="1:12" x14ac:dyDescent="0.3">
      <c r="A17164" s="286" t="str">
        <f t="shared" si="536"/>
        <v>2020</v>
      </c>
      <c r="B17164" s="205" t="s">
        <v>679</v>
      </c>
      <c r="C17164" s="205" t="s">
        <v>680</v>
      </c>
      <c r="D17164" s="72" t="str">
        <f t="shared" si="537"/>
        <v>mar/2020</v>
      </c>
      <c r="E17164" s="206">
        <v>43917</v>
      </c>
      <c r="F17164" s="205" t="s">
        <v>209</v>
      </c>
      <c r="G17164" s="205" t="s">
        <v>284</v>
      </c>
      <c r="H17164" s="207" t="s">
        <v>295</v>
      </c>
      <c r="I17164" s="207" t="s">
        <v>130</v>
      </c>
      <c r="J17164" s="207">
        <v>-9.5</v>
      </c>
      <c r="K17164" s="79" t="str">
        <f>IFERROR(IFERROR(VLOOKUP(I17164,'DE-PARA'!B:D,3,0),VLOOKUP(I17164,'DE-PARA'!C:D,2,0)),"NÃO ENCONTRADO")</f>
        <v>Outras Saídas</v>
      </c>
      <c r="L17164" s="56" t="str">
        <f>VLOOKUP(K17164,'Base -Receita-Despesa'!$B:$AS,1,FALSE)</f>
        <v>Outras Saídas</v>
      </c>
    </row>
    <row r="17165" spans="1:12" x14ac:dyDescent="0.3">
      <c r="A17165" s="286" t="str">
        <f t="shared" si="536"/>
        <v>2020</v>
      </c>
      <c r="B17165" s="205" t="s">
        <v>679</v>
      </c>
      <c r="C17165" s="205" t="s">
        <v>680</v>
      </c>
      <c r="D17165" s="72" t="str">
        <f t="shared" si="537"/>
        <v>mar/2020</v>
      </c>
      <c r="E17165" s="206">
        <v>43917</v>
      </c>
      <c r="F17165" s="205" t="s">
        <v>209</v>
      </c>
      <c r="G17165" s="205" t="s">
        <v>284</v>
      </c>
      <c r="H17165" s="207" t="s">
        <v>295</v>
      </c>
      <c r="I17165" s="207" t="s">
        <v>130</v>
      </c>
      <c r="J17165" s="207">
        <v>-9.5</v>
      </c>
      <c r="K17165" s="79" t="str">
        <f>IFERROR(IFERROR(VLOOKUP(I17165,'DE-PARA'!B:D,3,0),VLOOKUP(I17165,'DE-PARA'!C:D,2,0)),"NÃO ENCONTRADO")</f>
        <v>Outras Saídas</v>
      </c>
      <c r="L17165" s="56" t="str">
        <f>VLOOKUP(K17165,'Base -Receita-Despesa'!$B:$AS,1,FALSE)</f>
        <v>Outras Saídas</v>
      </c>
    </row>
    <row r="17166" spans="1:12" x14ac:dyDescent="0.3">
      <c r="A17166" s="286" t="str">
        <f t="shared" si="536"/>
        <v>2020</v>
      </c>
      <c r="B17166" s="205" t="s">
        <v>679</v>
      </c>
      <c r="C17166" s="205" t="s">
        <v>680</v>
      </c>
      <c r="D17166" s="72" t="str">
        <f t="shared" si="537"/>
        <v>mar/2020</v>
      </c>
      <c r="E17166" s="206">
        <v>43917</v>
      </c>
      <c r="F17166" s="205" t="s">
        <v>209</v>
      </c>
      <c r="G17166" s="205" t="s">
        <v>284</v>
      </c>
      <c r="H17166" s="207" t="s">
        <v>295</v>
      </c>
      <c r="I17166" s="207" t="s">
        <v>130</v>
      </c>
      <c r="J17166" s="207">
        <v>-9.5</v>
      </c>
      <c r="K17166" s="79" t="str">
        <f>IFERROR(IFERROR(VLOOKUP(I17166,'DE-PARA'!B:D,3,0),VLOOKUP(I17166,'DE-PARA'!C:D,2,0)),"NÃO ENCONTRADO")</f>
        <v>Outras Saídas</v>
      </c>
      <c r="L17166" s="56" t="str">
        <f>VLOOKUP(K17166,'Base -Receita-Despesa'!$B:$AS,1,FALSE)</f>
        <v>Outras Saídas</v>
      </c>
    </row>
    <row r="17167" spans="1:12" x14ac:dyDescent="0.3">
      <c r="A17167" s="286" t="str">
        <f t="shared" si="536"/>
        <v>2020</v>
      </c>
      <c r="B17167" s="205" t="s">
        <v>679</v>
      </c>
      <c r="C17167" s="205" t="s">
        <v>680</v>
      </c>
      <c r="D17167" s="72" t="str">
        <f t="shared" si="537"/>
        <v>mar/2020</v>
      </c>
      <c r="E17167" s="206">
        <v>43917</v>
      </c>
      <c r="F17167" s="205" t="s">
        <v>209</v>
      </c>
      <c r="G17167" s="205" t="s">
        <v>284</v>
      </c>
      <c r="H17167" s="207" t="s">
        <v>295</v>
      </c>
      <c r="I17167" s="207" t="s">
        <v>130</v>
      </c>
      <c r="J17167" s="207">
        <v>-9.5</v>
      </c>
      <c r="K17167" s="79" t="str">
        <f>IFERROR(IFERROR(VLOOKUP(I17167,'DE-PARA'!B:D,3,0),VLOOKUP(I17167,'DE-PARA'!C:D,2,0)),"NÃO ENCONTRADO")</f>
        <v>Outras Saídas</v>
      </c>
      <c r="L17167" s="56" t="str">
        <f>VLOOKUP(K17167,'Base -Receita-Despesa'!$B:$AS,1,FALSE)</f>
        <v>Outras Saídas</v>
      </c>
    </row>
    <row r="17168" spans="1:12" x14ac:dyDescent="0.3">
      <c r="A17168" s="286" t="str">
        <f t="shared" si="536"/>
        <v>2020</v>
      </c>
      <c r="B17168" s="205" t="s">
        <v>679</v>
      </c>
      <c r="C17168" s="205" t="s">
        <v>680</v>
      </c>
      <c r="D17168" s="72" t="str">
        <f t="shared" si="537"/>
        <v>mar/2020</v>
      </c>
      <c r="E17168" s="206">
        <v>43917</v>
      </c>
      <c r="F17168" s="205" t="s">
        <v>209</v>
      </c>
      <c r="G17168" s="205" t="s">
        <v>284</v>
      </c>
      <c r="H17168" s="207" t="s">
        <v>295</v>
      </c>
      <c r="I17168" s="207" t="s">
        <v>130</v>
      </c>
      <c r="J17168" s="207">
        <v>-9.5</v>
      </c>
      <c r="K17168" s="79" t="str">
        <f>IFERROR(IFERROR(VLOOKUP(I17168,'DE-PARA'!B:D,3,0),VLOOKUP(I17168,'DE-PARA'!C:D,2,0)),"NÃO ENCONTRADO")</f>
        <v>Outras Saídas</v>
      </c>
      <c r="L17168" s="56" t="str">
        <f>VLOOKUP(K17168,'Base -Receita-Despesa'!$B:$AS,1,FALSE)</f>
        <v>Outras Saídas</v>
      </c>
    </row>
    <row r="17169" spans="1:12" x14ac:dyDescent="0.3">
      <c r="A17169" s="286" t="str">
        <f t="shared" si="536"/>
        <v>2020</v>
      </c>
      <c r="B17169" s="205" t="s">
        <v>679</v>
      </c>
      <c r="C17169" s="205" t="s">
        <v>680</v>
      </c>
      <c r="D17169" s="72" t="str">
        <f t="shared" si="537"/>
        <v>mar/2020</v>
      </c>
      <c r="E17169" s="206">
        <v>43917</v>
      </c>
      <c r="F17169" s="205" t="s">
        <v>209</v>
      </c>
      <c r="G17169" s="205" t="s">
        <v>284</v>
      </c>
      <c r="H17169" s="207" t="s">
        <v>295</v>
      </c>
      <c r="I17169" s="207" t="s">
        <v>130</v>
      </c>
      <c r="J17169" s="207">
        <v>-9.5</v>
      </c>
      <c r="K17169" s="79" t="str">
        <f>IFERROR(IFERROR(VLOOKUP(I17169,'DE-PARA'!B:D,3,0),VLOOKUP(I17169,'DE-PARA'!C:D,2,0)),"NÃO ENCONTRADO")</f>
        <v>Outras Saídas</v>
      </c>
      <c r="L17169" s="56" t="str">
        <f>VLOOKUP(K17169,'Base -Receita-Despesa'!$B:$AS,1,FALSE)</f>
        <v>Outras Saídas</v>
      </c>
    </row>
    <row r="17170" spans="1:12" x14ac:dyDescent="0.3">
      <c r="A17170" s="286" t="str">
        <f t="shared" si="536"/>
        <v>2020</v>
      </c>
      <c r="B17170" s="205" t="s">
        <v>679</v>
      </c>
      <c r="C17170" s="205" t="s">
        <v>680</v>
      </c>
      <c r="D17170" s="72" t="str">
        <f t="shared" si="537"/>
        <v>mar/2020</v>
      </c>
      <c r="E17170" s="206">
        <v>43917</v>
      </c>
      <c r="F17170" s="205" t="s">
        <v>209</v>
      </c>
      <c r="G17170" s="205" t="s">
        <v>284</v>
      </c>
      <c r="H17170" s="207" t="s">
        <v>295</v>
      </c>
      <c r="I17170" s="207" t="s">
        <v>130</v>
      </c>
      <c r="J17170" s="207">
        <v>-9.5</v>
      </c>
      <c r="K17170" s="79" t="str">
        <f>IFERROR(IFERROR(VLOOKUP(I17170,'DE-PARA'!B:D,3,0),VLOOKUP(I17170,'DE-PARA'!C:D,2,0)),"NÃO ENCONTRADO")</f>
        <v>Outras Saídas</v>
      </c>
      <c r="L17170" s="56" t="str">
        <f>VLOOKUP(K17170,'Base -Receita-Despesa'!$B:$AS,1,FALSE)</f>
        <v>Outras Saídas</v>
      </c>
    </row>
    <row r="17171" spans="1:12" x14ac:dyDescent="0.3">
      <c r="A17171" s="286" t="str">
        <f t="shared" si="536"/>
        <v>2020</v>
      </c>
      <c r="B17171" s="205" t="s">
        <v>679</v>
      </c>
      <c r="C17171" s="205" t="s">
        <v>680</v>
      </c>
      <c r="D17171" s="72" t="str">
        <f t="shared" si="537"/>
        <v>mar/2020</v>
      </c>
      <c r="E17171" s="206">
        <v>43917</v>
      </c>
      <c r="F17171" s="205" t="s">
        <v>209</v>
      </c>
      <c r="G17171" s="205" t="s">
        <v>284</v>
      </c>
      <c r="H17171" s="207" t="s">
        <v>295</v>
      </c>
      <c r="I17171" s="207" t="s">
        <v>130</v>
      </c>
      <c r="J17171" s="207">
        <v>-9.5</v>
      </c>
      <c r="K17171" s="79" t="str">
        <f>IFERROR(IFERROR(VLOOKUP(I17171,'DE-PARA'!B:D,3,0),VLOOKUP(I17171,'DE-PARA'!C:D,2,0)),"NÃO ENCONTRADO")</f>
        <v>Outras Saídas</v>
      </c>
      <c r="L17171" s="56" t="str">
        <f>VLOOKUP(K17171,'Base -Receita-Despesa'!$B:$AS,1,FALSE)</f>
        <v>Outras Saídas</v>
      </c>
    </row>
    <row r="17172" spans="1:12" x14ac:dyDescent="0.3">
      <c r="A17172" s="286" t="str">
        <f t="shared" si="536"/>
        <v>2020</v>
      </c>
      <c r="B17172" s="205" t="s">
        <v>679</v>
      </c>
      <c r="C17172" s="205" t="s">
        <v>680</v>
      </c>
      <c r="D17172" s="72" t="str">
        <f t="shared" si="537"/>
        <v>mar/2020</v>
      </c>
      <c r="E17172" s="206">
        <v>43917</v>
      </c>
      <c r="F17172" s="205" t="s">
        <v>209</v>
      </c>
      <c r="G17172" s="205" t="s">
        <v>284</v>
      </c>
      <c r="H17172" s="207" t="s">
        <v>295</v>
      </c>
      <c r="I17172" s="207" t="s">
        <v>130</v>
      </c>
      <c r="J17172" s="207">
        <v>-9.5</v>
      </c>
      <c r="K17172" s="79" t="str">
        <f>IFERROR(IFERROR(VLOOKUP(I17172,'DE-PARA'!B:D,3,0),VLOOKUP(I17172,'DE-PARA'!C:D,2,0)),"NÃO ENCONTRADO")</f>
        <v>Outras Saídas</v>
      </c>
      <c r="L17172" s="56" t="str">
        <f>VLOOKUP(K17172,'Base -Receita-Despesa'!$B:$AS,1,FALSE)</f>
        <v>Outras Saídas</v>
      </c>
    </row>
    <row r="17173" spans="1:12" x14ac:dyDescent="0.3">
      <c r="A17173" s="286" t="str">
        <f t="shared" si="536"/>
        <v>2020</v>
      </c>
      <c r="B17173" s="205" t="s">
        <v>679</v>
      </c>
      <c r="C17173" s="205" t="s">
        <v>680</v>
      </c>
      <c r="D17173" s="72" t="str">
        <f t="shared" si="537"/>
        <v>mar/2020</v>
      </c>
      <c r="E17173" s="206">
        <v>43917</v>
      </c>
      <c r="F17173" s="205" t="s">
        <v>209</v>
      </c>
      <c r="G17173" s="205" t="s">
        <v>284</v>
      </c>
      <c r="H17173" s="207" t="s">
        <v>295</v>
      </c>
      <c r="I17173" s="207" t="s">
        <v>130</v>
      </c>
      <c r="J17173" s="207">
        <v>-9.5</v>
      </c>
      <c r="K17173" s="79" t="str">
        <f>IFERROR(IFERROR(VLOOKUP(I17173,'DE-PARA'!B:D,3,0),VLOOKUP(I17173,'DE-PARA'!C:D,2,0)),"NÃO ENCONTRADO")</f>
        <v>Outras Saídas</v>
      </c>
      <c r="L17173" s="56" t="str">
        <f>VLOOKUP(K17173,'Base -Receita-Despesa'!$B:$AS,1,FALSE)</f>
        <v>Outras Saídas</v>
      </c>
    </row>
    <row r="17174" spans="1:12" x14ac:dyDescent="0.3">
      <c r="A17174" s="286" t="str">
        <f t="shared" si="536"/>
        <v>2020</v>
      </c>
      <c r="B17174" s="205" t="s">
        <v>679</v>
      </c>
      <c r="C17174" s="205" t="s">
        <v>680</v>
      </c>
      <c r="D17174" s="72" t="str">
        <f t="shared" si="537"/>
        <v>mar/2020</v>
      </c>
      <c r="E17174" s="206">
        <v>43920</v>
      </c>
      <c r="F17174" s="205" t="s">
        <v>1606</v>
      </c>
      <c r="G17174" s="205" t="s">
        <v>284</v>
      </c>
      <c r="H17174" s="207" t="s">
        <v>1876</v>
      </c>
      <c r="I17174" s="207" t="s">
        <v>201</v>
      </c>
      <c r="J17174" s="208">
        <v>-940000</v>
      </c>
      <c r="K17174" s="79" t="str">
        <f>IFERROR(IFERROR(VLOOKUP(I17174,'DE-PARA'!B:D,3,0),VLOOKUP(I17174,'DE-PARA'!C:D,2,0)),"NÃO ENCONTRADO")</f>
        <v>Saídas Da C/A Por Regates (-)</v>
      </c>
      <c r="L17174" s="56" t="str">
        <f>VLOOKUP(K17174,'Base -Receita-Despesa'!$B:$AS,1,FALSE)</f>
        <v>SAÍDAS DA C/A POR REGATES (-)</v>
      </c>
    </row>
    <row r="17175" spans="1:12" x14ac:dyDescent="0.3">
      <c r="A17175" s="286" t="str">
        <f t="shared" si="536"/>
        <v>2020</v>
      </c>
      <c r="B17175" s="205" t="s">
        <v>679</v>
      </c>
      <c r="C17175" s="205" t="s">
        <v>680</v>
      </c>
      <c r="D17175" s="72" t="str">
        <f t="shared" si="537"/>
        <v>mar/2020</v>
      </c>
      <c r="E17175" s="206">
        <v>43920</v>
      </c>
      <c r="F17175" s="205">
        <v>21360</v>
      </c>
      <c r="G17175" s="205" t="s">
        <v>284</v>
      </c>
      <c r="H17175" s="207" t="s">
        <v>2854</v>
      </c>
      <c r="I17175" s="207" t="s">
        <v>238</v>
      </c>
      <c r="J17175" s="207">
        <v>-850</v>
      </c>
      <c r="K17175" s="79" t="str">
        <f>IFERROR(IFERROR(VLOOKUP(I17175,'DE-PARA'!B:D,3,0),VLOOKUP(I17175,'DE-PARA'!C:D,2,0)),"NÃO ENCONTRADO")</f>
        <v>Materiais</v>
      </c>
      <c r="L17175" s="56" t="str">
        <f>VLOOKUP(K17175,'Base -Receita-Despesa'!$B:$AS,1,FALSE)</f>
        <v>Materiais</v>
      </c>
    </row>
    <row r="17176" spans="1:12" x14ac:dyDescent="0.3">
      <c r="A17176" s="286" t="str">
        <f t="shared" si="536"/>
        <v>2020</v>
      </c>
      <c r="B17176" s="205" t="s">
        <v>679</v>
      </c>
      <c r="C17176" s="205" t="s">
        <v>680</v>
      </c>
      <c r="D17176" s="72" t="str">
        <f t="shared" si="537"/>
        <v>mar/2020</v>
      </c>
      <c r="E17176" s="206">
        <v>43920</v>
      </c>
      <c r="F17176" s="205">
        <v>28554</v>
      </c>
      <c r="G17176" s="205" t="s">
        <v>284</v>
      </c>
      <c r="H17176" s="207" t="s">
        <v>2040</v>
      </c>
      <c r="I17176" s="207" t="s">
        <v>249</v>
      </c>
      <c r="J17176" s="208">
        <v>-10633</v>
      </c>
      <c r="K17176" s="79" t="str">
        <f>IFERROR(IFERROR(VLOOKUP(I17176,'DE-PARA'!B:D,3,0),VLOOKUP(I17176,'DE-PARA'!C:D,2,0)),"NÃO ENCONTRADO")</f>
        <v>Materiais</v>
      </c>
      <c r="L17176" s="56" t="str">
        <f>VLOOKUP(K17176,'Base -Receita-Despesa'!$B:$AS,1,FALSE)</f>
        <v>Materiais</v>
      </c>
    </row>
    <row r="17177" spans="1:12" x14ac:dyDescent="0.3">
      <c r="A17177" s="286" t="str">
        <f t="shared" si="536"/>
        <v>2020</v>
      </c>
      <c r="B17177" s="205" t="s">
        <v>679</v>
      </c>
      <c r="C17177" s="205" t="s">
        <v>680</v>
      </c>
      <c r="D17177" s="72" t="str">
        <f t="shared" si="537"/>
        <v>mar/2020</v>
      </c>
      <c r="E17177" s="206">
        <v>43920</v>
      </c>
      <c r="F17177" s="205">
        <v>28554</v>
      </c>
      <c r="G17177" s="205" t="s">
        <v>284</v>
      </c>
      <c r="H17177" s="207" t="s">
        <v>2040</v>
      </c>
      <c r="I17177" s="207" t="s">
        <v>189</v>
      </c>
      <c r="J17177" s="207">
        <v>-531.65</v>
      </c>
      <c r="K17177" s="79" t="str">
        <f>IFERROR(IFERROR(VLOOKUP(I17177,'DE-PARA'!B:D,3,0),VLOOKUP(I17177,'DE-PARA'!C:D,2,0)),"NÃO ENCONTRADO")</f>
        <v>Outras Saídas</v>
      </c>
      <c r="L17177" s="56" t="str">
        <f>VLOOKUP(K17177,'Base -Receita-Despesa'!$B:$AS,1,FALSE)</f>
        <v>Outras Saídas</v>
      </c>
    </row>
    <row r="17178" spans="1:12" x14ac:dyDescent="0.3">
      <c r="A17178" s="286" t="str">
        <f t="shared" si="536"/>
        <v>2020</v>
      </c>
      <c r="B17178" s="205" t="s">
        <v>679</v>
      </c>
      <c r="C17178" s="205" t="s">
        <v>680</v>
      </c>
      <c r="D17178" s="72" t="str">
        <f t="shared" si="537"/>
        <v>mar/2020</v>
      </c>
      <c r="E17178" s="206">
        <v>43920</v>
      </c>
      <c r="F17178" s="205">
        <v>28600</v>
      </c>
      <c r="G17178" s="205" t="s">
        <v>284</v>
      </c>
      <c r="H17178" s="207" t="s">
        <v>2040</v>
      </c>
      <c r="I17178" s="207" t="s">
        <v>249</v>
      </c>
      <c r="J17178" s="208">
        <v>-1077</v>
      </c>
      <c r="K17178" s="79" t="str">
        <f>IFERROR(IFERROR(VLOOKUP(I17178,'DE-PARA'!B:D,3,0),VLOOKUP(I17178,'DE-PARA'!C:D,2,0)),"NÃO ENCONTRADO")</f>
        <v>Materiais</v>
      </c>
      <c r="L17178" s="56" t="str">
        <f>VLOOKUP(K17178,'Base -Receita-Despesa'!$B:$AS,1,FALSE)</f>
        <v>Materiais</v>
      </c>
    </row>
    <row r="17179" spans="1:12" x14ac:dyDescent="0.3">
      <c r="A17179" s="286" t="str">
        <f t="shared" si="536"/>
        <v>2020</v>
      </c>
      <c r="B17179" s="205" t="s">
        <v>679</v>
      </c>
      <c r="C17179" s="205" t="s">
        <v>680</v>
      </c>
      <c r="D17179" s="72" t="str">
        <f t="shared" si="537"/>
        <v>mar/2020</v>
      </c>
      <c r="E17179" s="206">
        <v>43920</v>
      </c>
      <c r="F17179" s="205">
        <v>28600</v>
      </c>
      <c r="G17179" s="205" t="s">
        <v>284</v>
      </c>
      <c r="H17179" s="207" t="s">
        <v>2040</v>
      </c>
      <c r="I17179" s="207" t="s">
        <v>189</v>
      </c>
      <c r="J17179" s="207">
        <v>-53.85</v>
      </c>
      <c r="K17179" s="79" t="str">
        <f>IFERROR(IFERROR(VLOOKUP(I17179,'DE-PARA'!B:D,3,0),VLOOKUP(I17179,'DE-PARA'!C:D,2,0)),"NÃO ENCONTRADO")</f>
        <v>Outras Saídas</v>
      </c>
      <c r="L17179" s="56" t="str">
        <f>VLOOKUP(K17179,'Base -Receita-Despesa'!$B:$AS,1,FALSE)</f>
        <v>Outras Saídas</v>
      </c>
    </row>
    <row r="17180" spans="1:12" x14ac:dyDescent="0.3">
      <c r="A17180" s="286" t="str">
        <f t="shared" si="536"/>
        <v>2020</v>
      </c>
      <c r="B17180" s="205" t="s">
        <v>679</v>
      </c>
      <c r="C17180" s="205" t="s">
        <v>680</v>
      </c>
      <c r="D17180" s="72" t="str">
        <f t="shared" si="537"/>
        <v>mar/2020</v>
      </c>
      <c r="E17180" s="206">
        <v>43920</v>
      </c>
      <c r="F17180" s="205" t="s">
        <v>209</v>
      </c>
      <c r="G17180" s="205" t="s">
        <v>284</v>
      </c>
      <c r="H17180" s="207" t="s">
        <v>295</v>
      </c>
      <c r="I17180" s="207" t="s">
        <v>130</v>
      </c>
      <c r="J17180" s="207">
        <v>-9.5</v>
      </c>
      <c r="K17180" s="79" t="str">
        <f>IFERROR(IFERROR(VLOOKUP(I17180,'DE-PARA'!B:D,3,0),VLOOKUP(I17180,'DE-PARA'!C:D,2,0)),"NÃO ENCONTRADO")</f>
        <v>Outras Saídas</v>
      </c>
      <c r="L17180" s="56" t="str">
        <f>VLOOKUP(K17180,'Base -Receita-Despesa'!$B:$AS,1,FALSE)</f>
        <v>Outras Saídas</v>
      </c>
    </row>
    <row r="17181" spans="1:12" x14ac:dyDescent="0.3">
      <c r="A17181" s="286" t="str">
        <f t="shared" si="536"/>
        <v>2020</v>
      </c>
      <c r="B17181" s="205" t="s">
        <v>679</v>
      </c>
      <c r="C17181" s="205" t="s">
        <v>680</v>
      </c>
      <c r="D17181" s="72" t="str">
        <f t="shared" si="537"/>
        <v>mar/2020</v>
      </c>
      <c r="E17181" s="206">
        <v>43920</v>
      </c>
      <c r="F17181" s="205" t="s">
        <v>209</v>
      </c>
      <c r="G17181" s="205" t="s">
        <v>284</v>
      </c>
      <c r="H17181" s="207" t="s">
        <v>295</v>
      </c>
      <c r="I17181" s="207" t="s">
        <v>130</v>
      </c>
      <c r="J17181" s="207">
        <v>-9.5</v>
      </c>
      <c r="K17181" s="79" t="str">
        <f>IFERROR(IFERROR(VLOOKUP(I17181,'DE-PARA'!B:D,3,0),VLOOKUP(I17181,'DE-PARA'!C:D,2,0)),"NÃO ENCONTRADO")</f>
        <v>Outras Saídas</v>
      </c>
      <c r="L17181" s="56" t="str">
        <f>VLOOKUP(K17181,'Base -Receita-Despesa'!$B:$AS,1,FALSE)</f>
        <v>Outras Saídas</v>
      </c>
    </row>
    <row r="17182" spans="1:12" x14ac:dyDescent="0.3">
      <c r="A17182" s="286" t="str">
        <f t="shared" si="536"/>
        <v>2020</v>
      </c>
      <c r="B17182" s="205" t="s">
        <v>679</v>
      </c>
      <c r="C17182" s="205" t="s">
        <v>680</v>
      </c>
      <c r="D17182" s="72" t="str">
        <f t="shared" si="537"/>
        <v>mar/2020</v>
      </c>
      <c r="E17182" s="206">
        <v>43920</v>
      </c>
      <c r="F17182" s="205" t="s">
        <v>202</v>
      </c>
      <c r="G17182" s="205" t="s">
        <v>284</v>
      </c>
      <c r="H17182" s="207" t="s">
        <v>203</v>
      </c>
      <c r="I17182" s="207" t="s">
        <v>289</v>
      </c>
      <c r="J17182" s="208">
        <v>17244.97</v>
      </c>
      <c r="K17182" s="79" t="str">
        <f>IFERROR(IFERROR(VLOOKUP(I17182,'DE-PARA'!B:D,3,0),VLOOKUP(I17182,'DE-PARA'!C:D,2,0)),"NÃO ENCONTRADO")</f>
        <v>Entrada Conta Aplicação (+)</v>
      </c>
      <c r="L17182" s="56" t="str">
        <f>VLOOKUP(K17182,'Base -Receita-Despesa'!$B:$AS,1,FALSE)</f>
        <v>ENTRADA CONTA APLICAÇÃO (+)</v>
      </c>
    </row>
    <row r="17183" spans="1:12" x14ac:dyDescent="0.3">
      <c r="A17183" s="286" t="str">
        <f t="shared" si="536"/>
        <v>2020</v>
      </c>
      <c r="B17183" s="205" t="s">
        <v>681</v>
      </c>
      <c r="C17183" s="205" t="s">
        <v>680</v>
      </c>
      <c r="D17183" s="72" t="str">
        <f t="shared" si="537"/>
        <v>mar/2020</v>
      </c>
      <c r="E17183" s="206">
        <v>43921</v>
      </c>
      <c r="F17183" s="205" t="s">
        <v>140</v>
      </c>
      <c r="G17183" s="205" t="s">
        <v>284</v>
      </c>
      <c r="H17183" s="207" t="s">
        <v>140</v>
      </c>
      <c r="I17183" s="207" t="s">
        <v>224</v>
      </c>
      <c r="J17183" s="208">
        <v>1066345.6499999999</v>
      </c>
      <c r="K17183" s="79" t="str">
        <f>IFERROR(IFERROR(VLOOKUP(I17183,'DE-PARA'!B:D,3,0),VLOOKUP(I17183,'DE-PARA'!C:D,2,0)),"NÃO ENCONTRADO")</f>
        <v>Repasses Contrato de Gestão</v>
      </c>
      <c r="L17183" s="56" t="str">
        <f>VLOOKUP(K17183,'Base -Receita-Despesa'!$B:$AS,1,FALSE)</f>
        <v>Repasses Contrato de Gestão</v>
      </c>
    </row>
    <row r="17184" spans="1:12" x14ac:dyDescent="0.3">
      <c r="A17184" s="286" t="str">
        <f t="shared" si="536"/>
        <v>2020</v>
      </c>
      <c r="B17184" s="205" t="s">
        <v>681</v>
      </c>
      <c r="C17184" s="205" t="s">
        <v>680</v>
      </c>
      <c r="D17184" s="72" t="str">
        <f t="shared" si="537"/>
        <v>mar/2020</v>
      </c>
      <c r="E17184" s="206">
        <v>43921</v>
      </c>
      <c r="F17184" s="205" t="s">
        <v>140</v>
      </c>
      <c r="G17184" s="205" t="s">
        <v>284</v>
      </c>
      <c r="H17184" s="207" t="s">
        <v>140</v>
      </c>
      <c r="I17184" s="207" t="s">
        <v>224</v>
      </c>
      <c r="J17184" s="208">
        <v>310515.65999999997</v>
      </c>
      <c r="K17184" s="79" t="str">
        <f>IFERROR(IFERROR(VLOOKUP(I17184,'DE-PARA'!B:D,3,0),VLOOKUP(I17184,'DE-PARA'!C:D,2,0)),"NÃO ENCONTRADO")</f>
        <v>Repasses Contrato de Gestão</v>
      </c>
      <c r="L17184" s="56" t="str">
        <f>VLOOKUP(K17184,'Base -Receita-Despesa'!$B:$AS,1,FALSE)</f>
        <v>Repasses Contrato de Gestão</v>
      </c>
    </row>
    <row r="17185" spans="1:12" x14ac:dyDescent="0.3">
      <c r="A17185" s="286" t="str">
        <f t="shared" si="536"/>
        <v>2020</v>
      </c>
      <c r="B17185" s="205" t="s">
        <v>681</v>
      </c>
      <c r="C17185" s="205" t="s">
        <v>680</v>
      </c>
      <c r="D17185" s="72" t="str">
        <f t="shared" si="537"/>
        <v>mar/2020</v>
      </c>
      <c r="E17185" s="206">
        <v>43921</v>
      </c>
      <c r="F17185" s="205" t="s">
        <v>200</v>
      </c>
      <c r="G17185" s="205" t="s">
        <v>284</v>
      </c>
      <c r="H17185" s="207" t="s">
        <v>1875</v>
      </c>
      <c r="I17185" s="207" t="s">
        <v>123</v>
      </c>
      <c r="J17185" s="208">
        <v>-500000</v>
      </c>
      <c r="K17185" s="79" t="str">
        <f>IFERROR(IFERROR(VLOOKUP(I17185,'DE-PARA'!B:D,3,0),VLOOKUP(I17185,'DE-PARA'!C:D,2,0)),"NÃO ENCONTRADO")</f>
        <v>TEV – Transferências Entre Contas (Entradas)</v>
      </c>
      <c r="L17185" s="56" t="str">
        <f>VLOOKUP(K17185,'Base -Receita-Despesa'!$B:$AS,1,FALSE)</f>
        <v>TEV – Transferências Entre Contas (Entradas)</v>
      </c>
    </row>
    <row r="17186" spans="1:12" x14ac:dyDescent="0.3">
      <c r="A17186" s="286" t="str">
        <f t="shared" si="536"/>
        <v>2020</v>
      </c>
      <c r="B17186" s="205" t="s">
        <v>679</v>
      </c>
      <c r="C17186" s="205" t="s">
        <v>680</v>
      </c>
      <c r="D17186" s="72" t="str">
        <f t="shared" si="537"/>
        <v>mar/2020</v>
      </c>
      <c r="E17186" s="206">
        <v>43921</v>
      </c>
      <c r="F17186" s="205" t="s">
        <v>200</v>
      </c>
      <c r="G17186" s="205" t="s">
        <v>284</v>
      </c>
      <c r="H17186" s="207" t="s">
        <v>1875</v>
      </c>
      <c r="I17186" s="207" t="s">
        <v>123</v>
      </c>
      <c r="J17186" s="208">
        <v>500000</v>
      </c>
      <c r="K17186" s="79" t="str">
        <f>IFERROR(IFERROR(VLOOKUP(I17186,'DE-PARA'!B:D,3,0),VLOOKUP(I17186,'DE-PARA'!C:D,2,0)),"NÃO ENCONTRADO")</f>
        <v>TEV – Transferências Entre Contas (Entradas)</v>
      </c>
      <c r="L17186" s="56" t="str">
        <f>VLOOKUP(K17186,'Base -Receita-Despesa'!$B:$AS,1,FALSE)</f>
        <v>TEV – Transferências Entre Contas (Entradas)</v>
      </c>
    </row>
    <row r="17187" spans="1:12" x14ac:dyDescent="0.3">
      <c r="A17187" s="286" t="str">
        <f t="shared" si="536"/>
        <v>2020</v>
      </c>
      <c r="B17187" s="205" t="s">
        <v>679</v>
      </c>
      <c r="C17187" s="205" t="s">
        <v>680</v>
      </c>
      <c r="D17187" s="72" t="str">
        <f t="shared" si="537"/>
        <v>mar/2020</v>
      </c>
      <c r="E17187" s="206">
        <v>43921</v>
      </c>
      <c r="F17187" s="205" t="s">
        <v>210</v>
      </c>
      <c r="G17187" s="205" t="s">
        <v>284</v>
      </c>
      <c r="H17187" s="207" t="s">
        <v>2855</v>
      </c>
      <c r="I17187" s="207" t="s">
        <v>139</v>
      </c>
      <c r="J17187" s="207">
        <v>27.61</v>
      </c>
      <c r="K17187" s="79" t="str">
        <f>IFERROR(IFERROR(VLOOKUP(I17187,'DE-PARA'!B:D,3,0),VLOOKUP(I17187,'DE-PARA'!C:D,2,0)),"NÃO ENCONTRADO")</f>
        <v>Outras Saídas</v>
      </c>
      <c r="L17187" s="56" t="str">
        <f>VLOOKUP(K17187,'Base -Receita-Despesa'!$B:$AS,1,FALSE)</f>
        <v>Outras Saídas</v>
      </c>
    </row>
    <row r="17188" spans="1:12" x14ac:dyDescent="0.3">
      <c r="A17188" s="286" t="str">
        <f t="shared" si="536"/>
        <v>2020</v>
      </c>
      <c r="B17188" s="205" t="s">
        <v>679</v>
      </c>
      <c r="C17188" s="205" t="s">
        <v>680</v>
      </c>
      <c r="D17188" s="72" t="str">
        <f t="shared" si="537"/>
        <v>mar/2020</v>
      </c>
      <c r="E17188" s="206">
        <v>43921</v>
      </c>
      <c r="F17188" s="205" t="s">
        <v>2856</v>
      </c>
      <c r="G17188" s="205" t="s">
        <v>284</v>
      </c>
      <c r="H17188" s="207" t="s">
        <v>2857</v>
      </c>
      <c r="I17188" s="207" t="s">
        <v>195</v>
      </c>
      <c r="J17188" s="208">
        <v>-1527.6</v>
      </c>
      <c r="K17188" s="79" t="str">
        <f>IFERROR(IFERROR(VLOOKUP(I17188,'DE-PARA'!B:D,3,0),VLOOKUP(I17188,'DE-PARA'!C:D,2,0)),"NÃO ENCONTRADO")</f>
        <v>Pessoal</v>
      </c>
      <c r="L17188" s="56" t="str">
        <f>VLOOKUP(K17188,'Base -Receita-Despesa'!$B:$AS,1,FALSE)</f>
        <v>Pessoal</v>
      </c>
    </row>
    <row r="17189" spans="1:12" x14ac:dyDescent="0.3">
      <c r="A17189" s="286" t="str">
        <f t="shared" si="536"/>
        <v>2020</v>
      </c>
      <c r="B17189" s="205" t="s">
        <v>679</v>
      </c>
      <c r="C17189" s="205" t="s">
        <v>680</v>
      </c>
      <c r="D17189" s="72" t="str">
        <f t="shared" si="537"/>
        <v>mar/2020</v>
      </c>
      <c r="E17189" s="206">
        <v>43921</v>
      </c>
      <c r="F17189" s="205">
        <v>170588</v>
      </c>
      <c r="G17189" s="205" t="s">
        <v>284</v>
      </c>
      <c r="H17189" s="207" t="s">
        <v>1573</v>
      </c>
      <c r="I17189" s="207" t="s">
        <v>134</v>
      </c>
      <c r="J17189" s="208">
        <v>-5270.34</v>
      </c>
      <c r="K17189" s="79" t="str">
        <f>IFERROR(IFERROR(VLOOKUP(I17189,'DE-PARA'!B:D,3,0),VLOOKUP(I17189,'DE-PARA'!C:D,2,0)),"NÃO ENCONTRADO")</f>
        <v>Serviços</v>
      </c>
      <c r="L17189" s="56" t="str">
        <f>VLOOKUP(K17189,'Base -Receita-Despesa'!$B:$AS,1,FALSE)</f>
        <v>Serviços</v>
      </c>
    </row>
    <row r="17190" spans="1:12" x14ac:dyDescent="0.3">
      <c r="A17190" s="286" t="str">
        <f t="shared" si="536"/>
        <v>2020</v>
      </c>
      <c r="B17190" s="205" t="s">
        <v>679</v>
      </c>
      <c r="C17190" s="205" t="s">
        <v>680</v>
      </c>
      <c r="D17190" s="72" t="str">
        <f t="shared" si="537"/>
        <v>mar/2020</v>
      </c>
      <c r="E17190" s="206">
        <v>43921</v>
      </c>
      <c r="F17190" s="205">
        <v>36171</v>
      </c>
      <c r="G17190" s="205" t="s">
        <v>284</v>
      </c>
      <c r="H17190" s="207" t="s">
        <v>2026</v>
      </c>
      <c r="I17190" s="207" t="s">
        <v>137</v>
      </c>
      <c r="J17190" s="208">
        <v>-2848.86</v>
      </c>
      <c r="K17190" s="79" t="str">
        <f>IFERROR(IFERROR(VLOOKUP(I17190,'DE-PARA'!B:D,3,0),VLOOKUP(I17190,'DE-PARA'!C:D,2,0)),"NÃO ENCONTRADO")</f>
        <v>Materiais</v>
      </c>
      <c r="L17190" s="56" t="str">
        <f>VLOOKUP(K17190,'Base -Receita-Despesa'!$B:$AS,1,FALSE)</f>
        <v>Materiais</v>
      </c>
    </row>
    <row r="17191" spans="1:12" x14ac:dyDescent="0.3">
      <c r="A17191" s="286" t="str">
        <f t="shared" si="536"/>
        <v>2020</v>
      </c>
      <c r="B17191" s="205" t="s">
        <v>679</v>
      </c>
      <c r="C17191" s="205" t="s">
        <v>680</v>
      </c>
      <c r="D17191" s="72" t="str">
        <f t="shared" si="537"/>
        <v>mar/2020</v>
      </c>
      <c r="E17191" s="206">
        <v>43921</v>
      </c>
      <c r="F17191" s="205">
        <v>1569</v>
      </c>
      <c r="G17191" s="205" t="s">
        <v>284</v>
      </c>
      <c r="H17191" s="207" t="s">
        <v>2858</v>
      </c>
      <c r="I17191" s="207" t="s">
        <v>169</v>
      </c>
      <c r="J17191" s="207">
        <v>-200</v>
      </c>
      <c r="K17191" s="79" t="str">
        <f>IFERROR(IFERROR(VLOOKUP(I17191,'DE-PARA'!B:D,3,0),VLOOKUP(I17191,'DE-PARA'!C:D,2,0)),"NÃO ENCONTRADO")</f>
        <v>Serviços</v>
      </c>
      <c r="L17191" s="56" t="str">
        <f>VLOOKUP(K17191,'Base -Receita-Despesa'!$B:$AS,1,FALSE)</f>
        <v>Serviços</v>
      </c>
    </row>
    <row r="17192" spans="1:12" x14ac:dyDescent="0.3">
      <c r="A17192" s="286" t="str">
        <f t="shared" si="536"/>
        <v>2020</v>
      </c>
      <c r="B17192" s="205" t="s">
        <v>679</v>
      </c>
      <c r="C17192" s="205" t="s">
        <v>680</v>
      </c>
      <c r="D17192" s="72" t="str">
        <f t="shared" si="537"/>
        <v>mar/2020</v>
      </c>
      <c r="E17192" s="206">
        <v>43921</v>
      </c>
      <c r="F17192" s="205">
        <v>1419</v>
      </c>
      <c r="G17192" s="205" t="s">
        <v>284</v>
      </c>
      <c r="H17192" s="207" t="s">
        <v>2858</v>
      </c>
      <c r="I17192" s="207" t="s">
        <v>169</v>
      </c>
      <c r="J17192" s="207">
        <v>-460</v>
      </c>
      <c r="K17192" s="79" t="str">
        <f>IFERROR(IFERROR(VLOOKUP(I17192,'DE-PARA'!B:D,3,0),VLOOKUP(I17192,'DE-PARA'!C:D,2,0)),"NÃO ENCONTRADO")</f>
        <v>Serviços</v>
      </c>
      <c r="L17192" s="56" t="str">
        <f>VLOOKUP(K17192,'Base -Receita-Despesa'!$B:$AS,1,FALSE)</f>
        <v>Serviços</v>
      </c>
    </row>
    <row r="17193" spans="1:12" x14ac:dyDescent="0.3">
      <c r="A17193" s="286" t="str">
        <f t="shared" si="536"/>
        <v>2020</v>
      </c>
      <c r="B17193" s="205" t="s">
        <v>679</v>
      </c>
      <c r="C17193" s="205" t="s">
        <v>680</v>
      </c>
      <c r="D17193" s="72" t="str">
        <f t="shared" si="537"/>
        <v>mar/2020</v>
      </c>
      <c r="E17193" s="206">
        <v>43921</v>
      </c>
      <c r="F17193" s="205">
        <v>1567</v>
      </c>
      <c r="G17193" s="205" t="s">
        <v>284</v>
      </c>
      <c r="H17193" s="207" t="s">
        <v>2858</v>
      </c>
      <c r="I17193" s="207" t="s">
        <v>169</v>
      </c>
      <c r="J17193" s="207">
        <v>-650</v>
      </c>
      <c r="K17193" s="79" t="str">
        <f>IFERROR(IFERROR(VLOOKUP(I17193,'DE-PARA'!B:D,3,0),VLOOKUP(I17193,'DE-PARA'!C:D,2,0)),"NÃO ENCONTRADO")</f>
        <v>Serviços</v>
      </c>
      <c r="L17193" s="56" t="str">
        <f>VLOOKUP(K17193,'Base -Receita-Despesa'!$B:$AS,1,FALSE)</f>
        <v>Serviços</v>
      </c>
    </row>
    <row r="17194" spans="1:12" x14ac:dyDescent="0.3">
      <c r="A17194" s="286" t="str">
        <f t="shared" si="536"/>
        <v>2020</v>
      </c>
      <c r="B17194" s="205" t="s">
        <v>679</v>
      </c>
      <c r="C17194" s="205" t="s">
        <v>680</v>
      </c>
      <c r="D17194" s="72" t="str">
        <f t="shared" si="537"/>
        <v>mar/2020</v>
      </c>
      <c r="E17194" s="206">
        <v>43921</v>
      </c>
      <c r="F17194" s="205">
        <v>1420</v>
      </c>
      <c r="G17194" s="205" t="s">
        <v>284</v>
      </c>
      <c r="H17194" s="207" t="s">
        <v>2858</v>
      </c>
      <c r="I17194" s="207" t="s">
        <v>169</v>
      </c>
      <c r="J17194" s="207">
        <v>-800</v>
      </c>
      <c r="K17194" s="79" t="str">
        <f>IFERROR(IFERROR(VLOOKUP(I17194,'DE-PARA'!B:D,3,0),VLOOKUP(I17194,'DE-PARA'!C:D,2,0)),"NÃO ENCONTRADO")</f>
        <v>Serviços</v>
      </c>
      <c r="L17194" s="56" t="str">
        <f>VLOOKUP(K17194,'Base -Receita-Despesa'!$B:$AS,1,FALSE)</f>
        <v>Serviços</v>
      </c>
    </row>
    <row r="17195" spans="1:12" x14ac:dyDescent="0.3">
      <c r="A17195" s="286" t="str">
        <f t="shared" si="536"/>
        <v>2020</v>
      </c>
      <c r="B17195" s="205" t="s">
        <v>679</v>
      </c>
      <c r="C17195" s="205" t="s">
        <v>680</v>
      </c>
      <c r="D17195" s="72" t="str">
        <f t="shared" si="537"/>
        <v>mar/2020</v>
      </c>
      <c r="E17195" s="206">
        <v>43921</v>
      </c>
      <c r="F17195" s="205">
        <v>1721</v>
      </c>
      <c r="G17195" s="205" t="s">
        <v>284</v>
      </c>
      <c r="H17195" s="207" t="s">
        <v>2858</v>
      </c>
      <c r="I17195" s="207" t="s">
        <v>169</v>
      </c>
      <c r="J17195" s="208">
        <v>-3980</v>
      </c>
      <c r="K17195" s="79" t="str">
        <f>IFERROR(IFERROR(VLOOKUP(I17195,'DE-PARA'!B:D,3,0),VLOOKUP(I17195,'DE-PARA'!C:D,2,0)),"NÃO ENCONTRADO")</f>
        <v>Serviços</v>
      </c>
      <c r="L17195" s="56" t="str">
        <f>VLOOKUP(K17195,'Base -Receita-Despesa'!$B:$AS,1,FALSE)</f>
        <v>Serviços</v>
      </c>
    </row>
    <row r="17196" spans="1:12" x14ac:dyDescent="0.3">
      <c r="A17196" s="286" t="str">
        <f t="shared" si="536"/>
        <v>2020</v>
      </c>
      <c r="B17196" s="205" t="s">
        <v>679</v>
      </c>
      <c r="C17196" s="205" t="s">
        <v>680</v>
      </c>
      <c r="D17196" s="72" t="str">
        <f t="shared" si="537"/>
        <v>mar/2020</v>
      </c>
      <c r="E17196" s="206">
        <v>43921</v>
      </c>
      <c r="F17196" s="205">
        <v>1653</v>
      </c>
      <c r="G17196" s="205" t="s">
        <v>284</v>
      </c>
      <c r="H17196" s="207" t="s">
        <v>2858</v>
      </c>
      <c r="I17196" s="207" t="s">
        <v>169</v>
      </c>
      <c r="J17196" s="207">
        <v>-322</v>
      </c>
      <c r="K17196" s="79" t="str">
        <f>IFERROR(IFERROR(VLOOKUP(I17196,'DE-PARA'!B:D,3,0),VLOOKUP(I17196,'DE-PARA'!C:D,2,0)),"NÃO ENCONTRADO")</f>
        <v>Serviços</v>
      </c>
      <c r="L17196" s="56" t="str">
        <f>VLOOKUP(K17196,'Base -Receita-Despesa'!$B:$AS,1,FALSE)</f>
        <v>Serviços</v>
      </c>
    </row>
    <row r="17197" spans="1:12" x14ac:dyDescent="0.3">
      <c r="A17197" s="286" t="str">
        <f t="shared" si="536"/>
        <v>2020</v>
      </c>
      <c r="B17197" s="205" t="s">
        <v>679</v>
      </c>
      <c r="C17197" s="205" t="s">
        <v>680</v>
      </c>
      <c r="D17197" s="72" t="str">
        <f t="shared" si="537"/>
        <v>mar/2020</v>
      </c>
      <c r="E17197" s="206">
        <v>43921</v>
      </c>
      <c r="F17197" s="205">
        <v>1782</v>
      </c>
      <c r="G17197" s="205" t="s">
        <v>284</v>
      </c>
      <c r="H17197" s="207" t="s">
        <v>2858</v>
      </c>
      <c r="I17197" s="207" t="s">
        <v>169</v>
      </c>
      <c r="J17197" s="208">
        <v>-1550</v>
      </c>
      <c r="K17197" s="79" t="str">
        <f>IFERROR(IFERROR(VLOOKUP(I17197,'DE-PARA'!B:D,3,0),VLOOKUP(I17197,'DE-PARA'!C:D,2,0)),"NÃO ENCONTRADO")</f>
        <v>Serviços</v>
      </c>
      <c r="L17197" s="56" t="str">
        <f>VLOOKUP(K17197,'Base -Receita-Despesa'!$B:$AS,1,FALSE)</f>
        <v>Serviços</v>
      </c>
    </row>
    <row r="17198" spans="1:12" x14ac:dyDescent="0.3">
      <c r="A17198" s="286" t="str">
        <f t="shared" si="536"/>
        <v>2020</v>
      </c>
      <c r="B17198" s="205" t="s">
        <v>681</v>
      </c>
      <c r="C17198" s="205" t="s">
        <v>680</v>
      </c>
      <c r="D17198" s="72" t="str">
        <f t="shared" si="537"/>
        <v>mar/2020</v>
      </c>
      <c r="E17198" s="206">
        <v>43921</v>
      </c>
      <c r="F17198" s="205" t="s">
        <v>170</v>
      </c>
      <c r="G17198" s="205" t="s">
        <v>284</v>
      </c>
      <c r="H17198" s="207" t="s">
        <v>2859</v>
      </c>
      <c r="I17198" s="207" t="s">
        <v>227</v>
      </c>
      <c r="J17198" s="207">
        <v>242.53</v>
      </c>
      <c r="K17198" s="79" t="str">
        <f>IFERROR(IFERROR(VLOOKUP(I17198,'DE-PARA'!B:D,3,0),VLOOKUP(I17198,'DE-PARA'!C:D,2,0)),"NÃO ENCONTRADO")</f>
        <v>Rendimentos sobre Aplicações Financeiras</v>
      </c>
      <c r="L17198" s="56" t="str">
        <f>VLOOKUP(K17198,'Base -Receita-Despesa'!$B:$AS,1,FALSE)</f>
        <v>Rendimentos sobre Aplicações Financeiras</v>
      </c>
    </row>
    <row r="17199" spans="1:12" x14ac:dyDescent="0.3">
      <c r="A17199" s="286" t="str">
        <f t="shared" si="536"/>
        <v>2020</v>
      </c>
      <c r="B17199" s="205" t="s">
        <v>679</v>
      </c>
      <c r="C17199" s="205" t="s">
        <v>680</v>
      </c>
      <c r="D17199" s="72" t="str">
        <f t="shared" si="537"/>
        <v>mar/2020</v>
      </c>
      <c r="E17199" s="206">
        <v>43921</v>
      </c>
      <c r="F17199" s="205" t="s">
        <v>170</v>
      </c>
      <c r="G17199" s="205" t="s">
        <v>284</v>
      </c>
      <c r="H17199" s="207" t="s">
        <v>2859</v>
      </c>
      <c r="I17199" s="207" t="s">
        <v>227</v>
      </c>
      <c r="J17199" s="207">
        <v>745.21</v>
      </c>
      <c r="K17199" s="79" t="str">
        <f>IFERROR(IFERROR(VLOOKUP(I17199,'DE-PARA'!B:D,3,0),VLOOKUP(I17199,'DE-PARA'!C:D,2,0)),"NÃO ENCONTRADO")</f>
        <v>Rendimentos sobre Aplicações Financeiras</v>
      </c>
      <c r="L17199" s="56" t="str">
        <f>VLOOKUP(K17199,'Base -Receita-Despesa'!$B:$AS,1,FALSE)</f>
        <v>Rendimentos sobre Aplicações Financeiras</v>
      </c>
    </row>
    <row r="17200" spans="1:12" x14ac:dyDescent="0.3">
      <c r="A17200" s="286" t="str">
        <f t="shared" si="536"/>
        <v>2020</v>
      </c>
      <c r="B17200" s="205" t="s">
        <v>681</v>
      </c>
      <c r="C17200" s="205" t="s">
        <v>680</v>
      </c>
      <c r="D17200" s="72" t="str">
        <f t="shared" si="537"/>
        <v>abr/2020</v>
      </c>
      <c r="E17200" s="206">
        <v>43922</v>
      </c>
      <c r="F17200" s="205" t="s">
        <v>1606</v>
      </c>
      <c r="G17200" s="205" t="s">
        <v>284</v>
      </c>
      <c r="H17200" s="207" t="s">
        <v>1876</v>
      </c>
      <c r="I17200" s="207" t="s">
        <v>201</v>
      </c>
      <c r="J17200" s="208">
        <v>-376000</v>
      </c>
      <c r="K17200" s="79" t="str">
        <f>IFERROR(IFERROR(VLOOKUP(I17200,'DE-PARA'!B:D,3,0),VLOOKUP(I17200,'DE-PARA'!C:D,2,0)),"NÃO ENCONTRADO")</f>
        <v>Saídas Da C/A Por Regates (-)</v>
      </c>
      <c r="L17200" s="56" t="str">
        <f>VLOOKUP(K17200,'Base -Receita-Despesa'!$B:$AS,1,FALSE)</f>
        <v>SAÍDAS DA C/A POR REGATES (-)</v>
      </c>
    </row>
    <row r="17201" spans="1:12" x14ac:dyDescent="0.3">
      <c r="A17201" s="286" t="str">
        <f t="shared" si="536"/>
        <v>2020</v>
      </c>
      <c r="B17201" s="205" t="s">
        <v>681</v>
      </c>
      <c r="C17201" s="205" t="s">
        <v>680</v>
      </c>
      <c r="D17201" s="72" t="str">
        <f t="shared" si="537"/>
        <v>abr/2020</v>
      </c>
      <c r="E17201" s="206">
        <v>43922</v>
      </c>
      <c r="F17201" s="205" t="s">
        <v>200</v>
      </c>
      <c r="G17201" s="205" t="s">
        <v>284</v>
      </c>
      <c r="H17201" s="207" t="s">
        <v>1875</v>
      </c>
      <c r="I17201" s="207" t="s">
        <v>123</v>
      </c>
      <c r="J17201" s="208">
        <v>-500000</v>
      </c>
      <c r="K17201" s="79" t="str">
        <f>IFERROR(IFERROR(VLOOKUP(I17201,'DE-PARA'!B:D,3,0),VLOOKUP(I17201,'DE-PARA'!C:D,2,0)),"NÃO ENCONTRADO")</f>
        <v>TEV – Transferências Entre Contas (Entradas)</v>
      </c>
      <c r="L17201" s="56" t="str">
        <f>VLOOKUP(K17201,'Base -Receita-Despesa'!$B:$AS,1,FALSE)</f>
        <v>TEV – Transferências Entre Contas (Entradas)</v>
      </c>
    </row>
    <row r="17202" spans="1:12" x14ac:dyDescent="0.3">
      <c r="A17202" s="286" t="str">
        <f t="shared" si="536"/>
        <v>2020</v>
      </c>
      <c r="B17202" s="205" t="s">
        <v>679</v>
      </c>
      <c r="C17202" s="205" t="s">
        <v>680</v>
      </c>
      <c r="D17202" s="72" t="str">
        <f t="shared" si="537"/>
        <v>abr/2020</v>
      </c>
      <c r="E17202" s="206">
        <v>43922</v>
      </c>
      <c r="F17202" s="205" t="s">
        <v>1606</v>
      </c>
      <c r="G17202" s="205" t="s">
        <v>284</v>
      </c>
      <c r="H17202" s="207" t="s">
        <v>1876</v>
      </c>
      <c r="I17202" s="207" t="s">
        <v>201</v>
      </c>
      <c r="J17202" s="208">
        <v>-953665</v>
      </c>
      <c r="K17202" s="79" t="str">
        <f>IFERROR(IFERROR(VLOOKUP(I17202,'DE-PARA'!B:D,3,0),VLOOKUP(I17202,'DE-PARA'!C:D,2,0)),"NÃO ENCONTRADO")</f>
        <v>Saídas Da C/A Por Regates (-)</v>
      </c>
      <c r="L17202" s="56" t="str">
        <f>VLOOKUP(K17202,'Base -Receita-Despesa'!$B:$AS,1,FALSE)</f>
        <v>SAÍDAS DA C/A POR REGATES (-)</v>
      </c>
    </row>
    <row r="17203" spans="1:12" x14ac:dyDescent="0.3">
      <c r="A17203" s="286" t="str">
        <f t="shared" si="536"/>
        <v>2020</v>
      </c>
      <c r="B17203" s="205" t="s">
        <v>679</v>
      </c>
      <c r="C17203" s="205" t="s">
        <v>680</v>
      </c>
      <c r="D17203" s="72" t="str">
        <f t="shared" si="537"/>
        <v>abr/2020</v>
      </c>
      <c r="E17203" s="206">
        <v>43922</v>
      </c>
      <c r="F17203" s="205" t="s">
        <v>200</v>
      </c>
      <c r="G17203" s="205" t="s">
        <v>284</v>
      </c>
      <c r="H17203" s="207" t="s">
        <v>1875</v>
      </c>
      <c r="I17203" s="207" t="s">
        <v>123</v>
      </c>
      <c r="J17203" s="208">
        <v>500000</v>
      </c>
      <c r="K17203" s="79" t="str">
        <f>IFERROR(IFERROR(VLOOKUP(I17203,'DE-PARA'!B:D,3,0),VLOOKUP(I17203,'DE-PARA'!C:D,2,0)),"NÃO ENCONTRADO")</f>
        <v>TEV – Transferências Entre Contas (Entradas)</v>
      </c>
      <c r="L17203" s="56" t="str">
        <f>VLOOKUP(K17203,'Base -Receita-Despesa'!$B:$AS,1,FALSE)</f>
        <v>TEV – Transferências Entre Contas (Entradas)</v>
      </c>
    </row>
    <row r="17204" spans="1:12" x14ac:dyDescent="0.3">
      <c r="A17204" s="286" t="str">
        <f t="shared" si="536"/>
        <v>2020</v>
      </c>
      <c r="B17204" s="205" t="s">
        <v>679</v>
      </c>
      <c r="C17204" s="205" t="s">
        <v>680</v>
      </c>
      <c r="D17204" s="72" t="str">
        <f t="shared" si="537"/>
        <v>abr/2020</v>
      </c>
      <c r="E17204" s="206">
        <v>43922</v>
      </c>
      <c r="F17204" s="205">
        <v>38467</v>
      </c>
      <c r="G17204" s="205" t="s">
        <v>284</v>
      </c>
      <c r="H17204" s="207" t="s">
        <v>2694</v>
      </c>
      <c r="I17204" s="207" t="s">
        <v>237</v>
      </c>
      <c r="J17204" s="208">
        <v>-1454.8</v>
      </c>
      <c r="K17204" s="79" t="str">
        <f>IFERROR(IFERROR(VLOOKUP(I17204,'DE-PARA'!B:D,3,0),VLOOKUP(I17204,'DE-PARA'!C:D,2,0)),"NÃO ENCONTRADO")</f>
        <v>Materiais</v>
      </c>
      <c r="L17204" s="56" t="str">
        <f>VLOOKUP(K17204,'Base -Receita-Despesa'!$B:$AS,1,FALSE)</f>
        <v>Materiais</v>
      </c>
    </row>
    <row r="17205" spans="1:12" x14ac:dyDescent="0.3">
      <c r="A17205" s="286" t="str">
        <f t="shared" si="536"/>
        <v>2020</v>
      </c>
      <c r="B17205" s="205" t="s">
        <v>679</v>
      </c>
      <c r="C17205" s="205" t="s">
        <v>680</v>
      </c>
      <c r="D17205" s="72" t="str">
        <f t="shared" si="537"/>
        <v>abr/2020</v>
      </c>
      <c r="E17205" s="206">
        <v>43922</v>
      </c>
      <c r="F17205" s="205">
        <v>215</v>
      </c>
      <c r="G17205" s="205" t="s">
        <v>284</v>
      </c>
      <c r="H17205" s="207" t="s">
        <v>1342</v>
      </c>
      <c r="I17205" s="207" t="s">
        <v>232</v>
      </c>
      <c r="J17205" s="208">
        <v>-13426.39</v>
      </c>
      <c r="K17205" s="79" t="str">
        <f>IFERROR(IFERROR(VLOOKUP(I17205,'DE-PARA'!B:D,3,0),VLOOKUP(I17205,'DE-PARA'!C:D,2,0)),"NÃO ENCONTRADO")</f>
        <v>Pessoal</v>
      </c>
      <c r="L17205" s="56" t="str">
        <f>VLOOKUP(K17205,'Base -Receita-Despesa'!$B:$AS,1,FALSE)</f>
        <v>Pessoal</v>
      </c>
    </row>
    <row r="17206" spans="1:12" x14ac:dyDescent="0.3">
      <c r="A17206" s="286" t="str">
        <f t="shared" si="536"/>
        <v>2020</v>
      </c>
      <c r="B17206" s="205" t="s">
        <v>679</v>
      </c>
      <c r="C17206" s="205" t="s">
        <v>680</v>
      </c>
      <c r="D17206" s="72" t="str">
        <f t="shared" si="537"/>
        <v>abr/2020</v>
      </c>
      <c r="E17206" s="206">
        <v>43922</v>
      </c>
      <c r="F17206" s="205">
        <v>963591</v>
      </c>
      <c r="G17206" s="205" t="s">
        <v>284</v>
      </c>
      <c r="H17206" s="207" t="s">
        <v>2652</v>
      </c>
      <c r="I17206" s="207" t="s">
        <v>237</v>
      </c>
      <c r="J17206" s="208">
        <v>-10920.15</v>
      </c>
      <c r="K17206" s="79" t="str">
        <f>IFERROR(IFERROR(VLOOKUP(I17206,'DE-PARA'!B:D,3,0),VLOOKUP(I17206,'DE-PARA'!C:D,2,0)),"NÃO ENCONTRADO")</f>
        <v>Materiais</v>
      </c>
      <c r="L17206" s="56" t="str">
        <f>VLOOKUP(K17206,'Base -Receita-Despesa'!$B:$AS,1,FALSE)</f>
        <v>Materiais</v>
      </c>
    </row>
    <row r="17207" spans="1:12" x14ac:dyDescent="0.3">
      <c r="A17207" s="286" t="str">
        <f t="shared" ref="A17207:A17270" si="538">IF(K17207="NÃO ENCONTRADO",0,RIGHT(D17207,4))</f>
        <v>2020</v>
      </c>
      <c r="B17207" s="205" t="s">
        <v>679</v>
      </c>
      <c r="C17207" s="205" t="s">
        <v>680</v>
      </c>
      <c r="D17207" s="72" t="str">
        <f t="shared" si="537"/>
        <v>abr/2020</v>
      </c>
      <c r="E17207" s="206">
        <v>43922</v>
      </c>
      <c r="F17207" s="205">
        <v>178618</v>
      </c>
      <c r="G17207" s="205" t="s">
        <v>284</v>
      </c>
      <c r="H17207" s="207" t="s">
        <v>637</v>
      </c>
      <c r="I17207" s="207" t="s">
        <v>238</v>
      </c>
      <c r="J17207" s="207">
        <v>-445.4</v>
      </c>
      <c r="K17207" s="79" t="str">
        <f>IFERROR(IFERROR(VLOOKUP(I17207,'DE-PARA'!B:D,3,0),VLOOKUP(I17207,'DE-PARA'!C:D,2,0)),"NÃO ENCONTRADO")</f>
        <v>Materiais</v>
      </c>
      <c r="L17207" s="56" t="str">
        <f>VLOOKUP(K17207,'Base -Receita-Despesa'!$B:$AS,1,FALSE)</f>
        <v>Materiais</v>
      </c>
    </row>
    <row r="17208" spans="1:12" x14ac:dyDescent="0.3">
      <c r="A17208" s="286" t="str">
        <f t="shared" si="538"/>
        <v>2020</v>
      </c>
      <c r="B17208" s="205" t="s">
        <v>679</v>
      </c>
      <c r="C17208" s="205" t="s">
        <v>680</v>
      </c>
      <c r="D17208" s="72" t="str">
        <f t="shared" si="537"/>
        <v>abr/2020</v>
      </c>
      <c r="E17208" s="206">
        <v>43922</v>
      </c>
      <c r="F17208" s="205">
        <v>287</v>
      </c>
      <c r="G17208" s="205" t="s">
        <v>284</v>
      </c>
      <c r="H17208" s="207" t="s">
        <v>2860</v>
      </c>
      <c r="I17208" s="207" t="s">
        <v>246</v>
      </c>
      <c r="J17208" s="207">
        <v>-822.25</v>
      </c>
      <c r="K17208" s="79" t="str">
        <f>IFERROR(IFERROR(VLOOKUP(I17208,'DE-PARA'!B:D,3,0),VLOOKUP(I17208,'DE-PARA'!C:D,2,0)),"NÃO ENCONTRADO")</f>
        <v>Materiais</v>
      </c>
      <c r="L17208" s="56" t="str">
        <f>VLOOKUP(K17208,'Base -Receita-Despesa'!$B:$AS,1,FALSE)</f>
        <v>Materiais</v>
      </c>
    </row>
    <row r="17209" spans="1:12" x14ac:dyDescent="0.3">
      <c r="A17209" s="286" t="str">
        <f t="shared" si="538"/>
        <v>2020</v>
      </c>
      <c r="B17209" s="205" t="s">
        <v>679</v>
      </c>
      <c r="C17209" s="205" t="s">
        <v>680</v>
      </c>
      <c r="D17209" s="72" t="str">
        <f t="shared" si="537"/>
        <v>abr/2020</v>
      </c>
      <c r="E17209" s="206">
        <v>43922</v>
      </c>
      <c r="F17209" s="205">
        <v>282</v>
      </c>
      <c r="G17209" s="205" t="s">
        <v>284</v>
      </c>
      <c r="H17209" s="207" t="s">
        <v>2860</v>
      </c>
      <c r="I17209" s="207" t="s">
        <v>246</v>
      </c>
      <c r="J17209" s="207">
        <v>-240.35</v>
      </c>
      <c r="K17209" s="79" t="str">
        <f>IFERROR(IFERROR(VLOOKUP(I17209,'DE-PARA'!B:D,3,0),VLOOKUP(I17209,'DE-PARA'!C:D,2,0)),"NÃO ENCONTRADO")</f>
        <v>Materiais</v>
      </c>
      <c r="L17209" s="56" t="str">
        <f>VLOOKUP(K17209,'Base -Receita-Despesa'!$B:$AS,1,FALSE)</f>
        <v>Materiais</v>
      </c>
    </row>
    <row r="17210" spans="1:12" x14ac:dyDescent="0.3">
      <c r="A17210" s="286" t="str">
        <f t="shared" si="538"/>
        <v>2020</v>
      </c>
      <c r="B17210" s="205" t="s">
        <v>679</v>
      </c>
      <c r="C17210" s="205" t="s">
        <v>680</v>
      </c>
      <c r="D17210" s="72" t="str">
        <f t="shared" si="537"/>
        <v>abr/2020</v>
      </c>
      <c r="E17210" s="206">
        <v>43922</v>
      </c>
      <c r="F17210" s="205">
        <v>246</v>
      </c>
      <c r="G17210" s="205" t="s">
        <v>284</v>
      </c>
      <c r="H17210" s="207" t="s">
        <v>2840</v>
      </c>
      <c r="I17210" s="234" t="s">
        <v>238</v>
      </c>
      <c r="J17210" s="208">
        <v>-2900</v>
      </c>
      <c r="K17210" s="79" t="str">
        <f>IFERROR(IFERROR(VLOOKUP(I17210,'DE-PARA'!B:D,3,0),VLOOKUP(I17210,'DE-PARA'!C:D,2,0)),"NÃO ENCONTRADO")</f>
        <v>Materiais</v>
      </c>
      <c r="L17210" s="56" t="str">
        <f>VLOOKUP(K17210,'Base -Receita-Despesa'!$B:$AS,1,FALSE)</f>
        <v>Materiais</v>
      </c>
    </row>
    <row r="17211" spans="1:12" x14ac:dyDescent="0.3">
      <c r="A17211" s="286" t="str">
        <f t="shared" si="538"/>
        <v>2020</v>
      </c>
      <c r="B17211" s="205" t="s">
        <v>679</v>
      </c>
      <c r="C17211" s="205" t="s">
        <v>680</v>
      </c>
      <c r="D17211" s="72" t="str">
        <f t="shared" si="537"/>
        <v>abr/2020</v>
      </c>
      <c r="E17211" s="206">
        <v>43922</v>
      </c>
      <c r="F17211" s="205" t="s">
        <v>210</v>
      </c>
      <c r="G17211" s="205" t="s">
        <v>284</v>
      </c>
      <c r="H17211" s="207" t="s">
        <v>2727</v>
      </c>
      <c r="I17211" s="207" t="s">
        <v>139</v>
      </c>
      <c r="J17211" s="208">
        <v>-5000</v>
      </c>
      <c r="K17211" s="79" t="str">
        <f>IFERROR(IFERROR(VLOOKUP(I17211,'DE-PARA'!B:D,3,0),VLOOKUP(I17211,'DE-PARA'!C:D,2,0)),"NÃO ENCONTRADO")</f>
        <v>Outras Saídas</v>
      </c>
      <c r="L17211" s="56" t="str">
        <f>VLOOKUP(K17211,'Base -Receita-Despesa'!$B:$AS,1,FALSE)</f>
        <v>Outras Saídas</v>
      </c>
    </row>
    <row r="17212" spans="1:12" x14ac:dyDescent="0.3">
      <c r="A17212" s="286" t="str">
        <f t="shared" si="538"/>
        <v>2020</v>
      </c>
      <c r="B17212" s="205" t="s">
        <v>679</v>
      </c>
      <c r="C17212" s="205" t="s">
        <v>680</v>
      </c>
      <c r="D17212" s="72" t="str">
        <f t="shared" si="537"/>
        <v>abr/2020</v>
      </c>
      <c r="E17212" s="206">
        <v>43922</v>
      </c>
      <c r="F17212" s="205" t="s">
        <v>2339</v>
      </c>
      <c r="G17212" s="205" t="s">
        <v>2424</v>
      </c>
      <c r="H17212" s="207" t="s">
        <v>2649</v>
      </c>
      <c r="I17212" s="207" t="s">
        <v>270</v>
      </c>
      <c r="J17212" s="208">
        <v>-50094.54</v>
      </c>
      <c r="K17212" s="79" t="str">
        <f>IFERROR(IFERROR(VLOOKUP(I17212,'DE-PARA'!B:D,3,0),VLOOKUP(I17212,'DE-PARA'!C:D,2,0)),"NÃO ENCONTRADO")</f>
        <v>Outras Saídas</v>
      </c>
      <c r="L17212" s="56" t="str">
        <f>VLOOKUP(K17212,'Base -Receita-Despesa'!$B:$AS,1,FALSE)</f>
        <v>Outras Saídas</v>
      </c>
    </row>
    <row r="17213" spans="1:12" x14ac:dyDescent="0.3">
      <c r="A17213" s="286" t="str">
        <f t="shared" si="538"/>
        <v>2020</v>
      </c>
      <c r="B17213" s="205" t="s">
        <v>679</v>
      </c>
      <c r="C17213" s="205" t="s">
        <v>680</v>
      </c>
      <c r="D17213" s="72" t="str">
        <f t="shared" si="537"/>
        <v>abr/2020</v>
      </c>
      <c r="E17213" s="206">
        <v>43922</v>
      </c>
      <c r="F17213" s="205" t="s">
        <v>202</v>
      </c>
      <c r="G17213" s="205" t="s">
        <v>284</v>
      </c>
      <c r="H17213" s="207" t="s">
        <v>203</v>
      </c>
      <c r="I17213" s="207" t="s">
        <v>289</v>
      </c>
      <c r="J17213" s="208">
        <v>56550.07</v>
      </c>
      <c r="K17213" s="79" t="str">
        <f>IFERROR(IFERROR(VLOOKUP(I17213,'DE-PARA'!B:D,3,0),VLOOKUP(I17213,'DE-PARA'!C:D,2,0)),"NÃO ENCONTRADO")</f>
        <v>Entrada Conta Aplicação (+)</v>
      </c>
      <c r="L17213" s="56" t="str">
        <f>VLOOKUP(K17213,'Base -Receita-Despesa'!$B:$AS,1,FALSE)</f>
        <v>ENTRADA CONTA APLICAÇÃO (+)</v>
      </c>
    </row>
    <row r="17214" spans="1:12" x14ac:dyDescent="0.3">
      <c r="A17214" s="286" t="str">
        <f t="shared" si="538"/>
        <v>2020</v>
      </c>
      <c r="B17214" s="205" t="s">
        <v>681</v>
      </c>
      <c r="C17214" s="205" t="s">
        <v>680</v>
      </c>
      <c r="D17214" s="72" t="str">
        <f t="shared" si="537"/>
        <v>abr/2020</v>
      </c>
      <c r="E17214" s="206">
        <v>43923</v>
      </c>
      <c r="F17214" s="205" t="s">
        <v>200</v>
      </c>
      <c r="G17214" s="205" t="s">
        <v>284</v>
      </c>
      <c r="H17214" s="207" t="s">
        <v>1875</v>
      </c>
      <c r="I17214" s="207" t="s">
        <v>123</v>
      </c>
      <c r="J17214" s="208">
        <v>-480738.14</v>
      </c>
      <c r="K17214" s="79" t="str">
        <f>IFERROR(IFERROR(VLOOKUP(I17214,'DE-PARA'!B:D,3,0),VLOOKUP(I17214,'DE-PARA'!C:D,2,0)),"NÃO ENCONTRADO")</f>
        <v>TEV – Transferências Entre Contas (Entradas)</v>
      </c>
      <c r="L17214" s="56" t="str">
        <f>VLOOKUP(K17214,'Base -Receita-Despesa'!$B:$AS,1,FALSE)</f>
        <v>TEV – Transferências Entre Contas (Entradas)</v>
      </c>
    </row>
    <row r="17215" spans="1:12" x14ac:dyDescent="0.3">
      <c r="A17215" s="286" t="str">
        <f t="shared" si="538"/>
        <v>2020</v>
      </c>
      <c r="B17215" s="205" t="s">
        <v>681</v>
      </c>
      <c r="C17215" s="205" t="s">
        <v>680</v>
      </c>
      <c r="D17215" s="72" t="str">
        <f t="shared" si="537"/>
        <v>abr/2020</v>
      </c>
      <c r="E17215" s="206">
        <v>43923</v>
      </c>
      <c r="F17215" s="205" t="s">
        <v>202</v>
      </c>
      <c r="G17215" s="205" t="s">
        <v>284</v>
      </c>
      <c r="H17215" s="207" t="s">
        <v>203</v>
      </c>
      <c r="I17215" s="207" t="s">
        <v>289</v>
      </c>
      <c r="J17215" s="208">
        <v>479876.83</v>
      </c>
      <c r="K17215" s="79" t="str">
        <f>IFERROR(IFERROR(VLOOKUP(I17215,'DE-PARA'!B:D,3,0),VLOOKUP(I17215,'DE-PARA'!C:D,2,0)),"NÃO ENCONTRADO")</f>
        <v>Entrada Conta Aplicação (+)</v>
      </c>
      <c r="L17215" s="56" t="str">
        <f>VLOOKUP(K17215,'Base -Receita-Despesa'!$B:$AS,1,FALSE)</f>
        <v>ENTRADA CONTA APLICAÇÃO (+)</v>
      </c>
    </row>
    <row r="17216" spans="1:12" x14ac:dyDescent="0.3">
      <c r="A17216" s="286" t="str">
        <f t="shared" si="538"/>
        <v>2020</v>
      </c>
      <c r="B17216" s="205" t="s">
        <v>679</v>
      </c>
      <c r="C17216" s="205" t="s">
        <v>680</v>
      </c>
      <c r="D17216" s="72" t="str">
        <f t="shared" si="537"/>
        <v>abr/2020</v>
      </c>
      <c r="E17216" s="206">
        <v>43923</v>
      </c>
      <c r="F17216" s="205" t="s">
        <v>200</v>
      </c>
      <c r="G17216" s="205" t="s">
        <v>284</v>
      </c>
      <c r="H17216" s="207" t="s">
        <v>1875</v>
      </c>
      <c r="I17216" s="207" t="s">
        <v>123</v>
      </c>
      <c r="J17216" s="208">
        <v>480738.14</v>
      </c>
      <c r="K17216" s="79" t="str">
        <f>IFERROR(IFERROR(VLOOKUP(I17216,'DE-PARA'!B:D,3,0),VLOOKUP(I17216,'DE-PARA'!C:D,2,0)),"NÃO ENCONTRADO")</f>
        <v>TEV – Transferências Entre Contas (Entradas)</v>
      </c>
      <c r="L17216" s="56" t="str">
        <f>VLOOKUP(K17216,'Base -Receita-Despesa'!$B:$AS,1,FALSE)</f>
        <v>TEV – Transferências Entre Contas (Entradas)</v>
      </c>
    </row>
    <row r="17217" spans="1:12" x14ac:dyDescent="0.3">
      <c r="A17217" s="286" t="str">
        <f t="shared" si="538"/>
        <v>2020</v>
      </c>
      <c r="B17217" s="205" t="s">
        <v>679</v>
      </c>
      <c r="C17217" s="205" t="s">
        <v>680</v>
      </c>
      <c r="D17217" s="72" t="str">
        <f t="shared" si="537"/>
        <v>abr/2020</v>
      </c>
      <c r="E17217" s="206">
        <v>43923</v>
      </c>
      <c r="F17217" s="205">
        <v>2239</v>
      </c>
      <c r="G17217" s="205" t="s">
        <v>284</v>
      </c>
      <c r="H17217" s="207" t="s">
        <v>1899</v>
      </c>
      <c r="I17217" s="207" t="s">
        <v>249</v>
      </c>
      <c r="J17217" s="208">
        <v>-5311.2</v>
      </c>
      <c r="K17217" s="79" t="str">
        <f>IFERROR(IFERROR(VLOOKUP(I17217,'DE-PARA'!B:D,3,0),VLOOKUP(I17217,'DE-PARA'!C:D,2,0)),"NÃO ENCONTRADO")</f>
        <v>Materiais</v>
      </c>
      <c r="L17217" s="56" t="str">
        <f>VLOOKUP(K17217,'Base -Receita-Despesa'!$B:$AS,1,FALSE)</f>
        <v>Materiais</v>
      </c>
    </row>
    <row r="17218" spans="1:12" x14ac:dyDescent="0.3">
      <c r="A17218" s="286" t="str">
        <f t="shared" si="538"/>
        <v>2020</v>
      </c>
      <c r="B17218" s="205" t="s">
        <v>679</v>
      </c>
      <c r="C17218" s="205" t="s">
        <v>680</v>
      </c>
      <c r="D17218" s="72" t="str">
        <f t="shared" si="537"/>
        <v>abr/2020</v>
      </c>
      <c r="E17218" s="206">
        <v>43923</v>
      </c>
      <c r="F17218" s="205">
        <v>19612</v>
      </c>
      <c r="G17218" s="205" t="s">
        <v>284</v>
      </c>
      <c r="H17218" s="207" t="s">
        <v>343</v>
      </c>
      <c r="I17218" s="207" t="s">
        <v>237</v>
      </c>
      <c r="J17218" s="207">
        <v>-900</v>
      </c>
      <c r="K17218" s="79" t="str">
        <f>IFERROR(IFERROR(VLOOKUP(I17218,'DE-PARA'!B:D,3,0),VLOOKUP(I17218,'DE-PARA'!C:D,2,0)),"NÃO ENCONTRADO")</f>
        <v>Materiais</v>
      </c>
      <c r="L17218" s="56" t="str">
        <f>VLOOKUP(K17218,'Base -Receita-Despesa'!$B:$AS,1,FALSE)</f>
        <v>Materiais</v>
      </c>
    </row>
    <row r="17219" spans="1:12" x14ac:dyDescent="0.3">
      <c r="A17219" s="286" t="str">
        <f t="shared" si="538"/>
        <v>2020</v>
      </c>
      <c r="B17219" s="205" t="s">
        <v>679</v>
      </c>
      <c r="C17219" s="205" t="s">
        <v>680</v>
      </c>
      <c r="D17219" s="72" t="str">
        <f t="shared" si="537"/>
        <v>abr/2020</v>
      </c>
      <c r="E17219" s="206">
        <v>43923</v>
      </c>
      <c r="F17219" s="205" t="s">
        <v>200</v>
      </c>
      <c r="G17219" s="205" t="s">
        <v>284</v>
      </c>
      <c r="H17219" s="207" t="s">
        <v>291</v>
      </c>
      <c r="I17219" s="207" t="s">
        <v>226</v>
      </c>
      <c r="J17219" s="208">
        <v>-140060.72</v>
      </c>
      <c r="K17219" s="79" t="str">
        <f>IFERROR(IFERROR(VLOOKUP(I17219,'DE-PARA'!B:D,3,0),VLOOKUP(I17219,'DE-PARA'!C:D,2,0)),"NÃO ENCONTRADO")</f>
        <v>Reembolso de Rateios(-)</v>
      </c>
      <c r="L17219" s="56" t="str">
        <f>VLOOKUP(K17219,'Base -Receita-Despesa'!$B:$AS,1,FALSE)</f>
        <v>Reembolso de Rateios(-)</v>
      </c>
    </row>
    <row r="17220" spans="1:12" x14ac:dyDescent="0.3">
      <c r="A17220" s="286" t="str">
        <f t="shared" si="538"/>
        <v>2020</v>
      </c>
      <c r="B17220" s="205" t="s">
        <v>679</v>
      </c>
      <c r="C17220" s="205" t="s">
        <v>680</v>
      </c>
      <c r="D17220" s="72" t="str">
        <f t="shared" ref="D17220:D17283" si="539">TEXT(E17220,"mmm/aaaa")</f>
        <v>abr/2020</v>
      </c>
      <c r="E17220" s="206">
        <v>43923</v>
      </c>
      <c r="F17220" s="205" t="s">
        <v>131</v>
      </c>
      <c r="G17220" s="205" t="s">
        <v>284</v>
      </c>
      <c r="H17220" s="207" t="s">
        <v>2861</v>
      </c>
      <c r="I17220" s="207" t="s">
        <v>132</v>
      </c>
      <c r="J17220" s="208">
        <v>-404255.33</v>
      </c>
      <c r="K17220" s="79" t="str">
        <f>IFERROR(IFERROR(VLOOKUP(I17220,'DE-PARA'!B:D,3,0),VLOOKUP(I17220,'DE-PARA'!C:D,2,0)),"NÃO ENCONTRADO")</f>
        <v>Pessoal</v>
      </c>
      <c r="L17220" s="56" t="str">
        <f>VLOOKUP(K17220,'Base -Receita-Despesa'!$B:$AS,1,FALSE)</f>
        <v>Pessoal</v>
      </c>
    </row>
    <row r="17221" spans="1:12" x14ac:dyDescent="0.3">
      <c r="A17221" s="286" t="str">
        <f t="shared" si="538"/>
        <v>2020</v>
      </c>
      <c r="B17221" s="205" t="s">
        <v>679</v>
      </c>
      <c r="C17221" s="205" t="s">
        <v>680</v>
      </c>
      <c r="D17221" s="72" t="str">
        <f t="shared" si="539"/>
        <v>abr/2020</v>
      </c>
      <c r="E17221" s="206">
        <v>43923</v>
      </c>
      <c r="F17221" s="205" t="s">
        <v>127</v>
      </c>
      <c r="G17221" s="205" t="s">
        <v>284</v>
      </c>
      <c r="H17221" s="207" t="s">
        <v>748</v>
      </c>
      <c r="I17221" s="207" t="s">
        <v>128</v>
      </c>
      <c r="J17221" s="208">
        <v>-2649.19</v>
      </c>
      <c r="K17221" s="79" t="str">
        <f>IFERROR(IFERROR(VLOOKUP(I17221,'DE-PARA'!B:D,3,0),VLOOKUP(I17221,'DE-PARA'!C:D,2,0)),"NÃO ENCONTRADO")</f>
        <v>Pessoal</v>
      </c>
      <c r="L17221" s="56" t="str">
        <f>VLOOKUP(K17221,'Base -Receita-Despesa'!$B:$AS,1,FALSE)</f>
        <v>Pessoal</v>
      </c>
    </row>
    <row r="17222" spans="1:12" x14ac:dyDescent="0.3">
      <c r="A17222" s="286" t="str">
        <f t="shared" si="538"/>
        <v>2020</v>
      </c>
      <c r="B17222" s="205" t="s">
        <v>679</v>
      </c>
      <c r="C17222" s="205" t="s">
        <v>680</v>
      </c>
      <c r="D17222" s="72" t="str">
        <f t="shared" si="539"/>
        <v>abr/2020</v>
      </c>
      <c r="E17222" s="206">
        <v>43923</v>
      </c>
      <c r="F17222" s="205" t="s">
        <v>127</v>
      </c>
      <c r="G17222" s="205" t="s">
        <v>284</v>
      </c>
      <c r="H17222" s="207" t="s">
        <v>876</v>
      </c>
      <c r="I17222" s="207" t="s">
        <v>128</v>
      </c>
      <c r="J17222" s="208">
        <v>-2980.93</v>
      </c>
      <c r="K17222" s="79" t="str">
        <f>IFERROR(IFERROR(VLOOKUP(I17222,'DE-PARA'!B:D,3,0),VLOOKUP(I17222,'DE-PARA'!C:D,2,0)),"NÃO ENCONTRADO")</f>
        <v>Pessoal</v>
      </c>
      <c r="L17222" s="56" t="str">
        <f>VLOOKUP(K17222,'Base -Receita-Despesa'!$B:$AS,1,FALSE)</f>
        <v>Pessoal</v>
      </c>
    </row>
    <row r="17223" spans="1:12" x14ac:dyDescent="0.3">
      <c r="A17223" s="286" t="str">
        <f t="shared" si="538"/>
        <v>2020</v>
      </c>
      <c r="B17223" s="205" t="s">
        <v>679</v>
      </c>
      <c r="C17223" s="205" t="s">
        <v>680</v>
      </c>
      <c r="D17223" s="72" t="str">
        <f t="shared" si="539"/>
        <v>abr/2020</v>
      </c>
      <c r="E17223" s="206">
        <v>43923</v>
      </c>
      <c r="F17223" s="205" t="s">
        <v>127</v>
      </c>
      <c r="G17223" s="205" t="s">
        <v>284</v>
      </c>
      <c r="H17223" s="207" t="s">
        <v>765</v>
      </c>
      <c r="I17223" s="207" t="s">
        <v>128</v>
      </c>
      <c r="J17223" s="208">
        <v>-2960.24</v>
      </c>
      <c r="K17223" s="79" t="str">
        <f>IFERROR(IFERROR(VLOOKUP(I17223,'DE-PARA'!B:D,3,0),VLOOKUP(I17223,'DE-PARA'!C:D,2,0)),"NÃO ENCONTRADO")</f>
        <v>Pessoal</v>
      </c>
      <c r="L17223" s="56" t="str">
        <f>VLOOKUP(K17223,'Base -Receita-Despesa'!$B:$AS,1,FALSE)</f>
        <v>Pessoal</v>
      </c>
    </row>
    <row r="17224" spans="1:12" x14ac:dyDescent="0.3">
      <c r="A17224" s="286" t="str">
        <f t="shared" si="538"/>
        <v>2020</v>
      </c>
      <c r="B17224" s="205" t="s">
        <v>679</v>
      </c>
      <c r="C17224" s="205" t="s">
        <v>680</v>
      </c>
      <c r="D17224" s="72" t="str">
        <f t="shared" si="539"/>
        <v>abr/2020</v>
      </c>
      <c r="E17224" s="206">
        <v>43923</v>
      </c>
      <c r="F17224" s="205" t="s">
        <v>127</v>
      </c>
      <c r="G17224" s="205" t="s">
        <v>284</v>
      </c>
      <c r="H17224" s="207" t="s">
        <v>768</v>
      </c>
      <c r="I17224" s="207" t="s">
        <v>128</v>
      </c>
      <c r="J17224" s="208">
        <v>-2988.18</v>
      </c>
      <c r="K17224" s="79" t="str">
        <f>IFERROR(IFERROR(VLOOKUP(I17224,'DE-PARA'!B:D,3,0),VLOOKUP(I17224,'DE-PARA'!C:D,2,0)),"NÃO ENCONTRADO")</f>
        <v>Pessoal</v>
      </c>
      <c r="L17224" s="56" t="str">
        <f>VLOOKUP(K17224,'Base -Receita-Despesa'!$B:$AS,1,FALSE)</f>
        <v>Pessoal</v>
      </c>
    </row>
    <row r="17225" spans="1:12" x14ac:dyDescent="0.3">
      <c r="A17225" s="286" t="str">
        <f t="shared" si="538"/>
        <v>2020</v>
      </c>
      <c r="B17225" s="205" t="s">
        <v>679</v>
      </c>
      <c r="C17225" s="205" t="s">
        <v>680</v>
      </c>
      <c r="D17225" s="72" t="str">
        <f t="shared" si="539"/>
        <v>abr/2020</v>
      </c>
      <c r="E17225" s="206">
        <v>43923</v>
      </c>
      <c r="F17225" s="205" t="s">
        <v>127</v>
      </c>
      <c r="G17225" s="205" t="s">
        <v>284</v>
      </c>
      <c r="H17225" s="207" t="s">
        <v>2862</v>
      </c>
      <c r="I17225" s="207" t="s">
        <v>128</v>
      </c>
      <c r="J17225" s="208">
        <v>-3155.11</v>
      </c>
      <c r="K17225" s="79" t="str">
        <f>IFERROR(IFERROR(VLOOKUP(I17225,'DE-PARA'!B:D,3,0),VLOOKUP(I17225,'DE-PARA'!C:D,2,0)),"NÃO ENCONTRADO")</f>
        <v>Pessoal</v>
      </c>
      <c r="L17225" s="56" t="str">
        <f>VLOOKUP(K17225,'Base -Receita-Despesa'!$B:$AS,1,FALSE)</f>
        <v>Pessoal</v>
      </c>
    </row>
    <row r="17226" spans="1:12" x14ac:dyDescent="0.3">
      <c r="A17226" s="286" t="str">
        <f t="shared" si="538"/>
        <v>2020</v>
      </c>
      <c r="B17226" s="205" t="s">
        <v>679</v>
      </c>
      <c r="C17226" s="205" t="s">
        <v>680</v>
      </c>
      <c r="D17226" s="72" t="str">
        <f t="shared" si="539"/>
        <v>abr/2020</v>
      </c>
      <c r="E17226" s="206">
        <v>43923</v>
      </c>
      <c r="F17226" s="205" t="s">
        <v>202</v>
      </c>
      <c r="G17226" s="205" t="s">
        <v>284</v>
      </c>
      <c r="H17226" s="207" t="s">
        <v>203</v>
      </c>
      <c r="I17226" s="207" t="s">
        <v>289</v>
      </c>
      <c r="J17226" s="208">
        <v>84522.76</v>
      </c>
      <c r="K17226" s="79" t="str">
        <f>IFERROR(IFERROR(VLOOKUP(I17226,'DE-PARA'!B:D,3,0),VLOOKUP(I17226,'DE-PARA'!C:D,2,0)),"NÃO ENCONTRADO")</f>
        <v>Entrada Conta Aplicação (+)</v>
      </c>
      <c r="L17226" s="56" t="str">
        <f>VLOOKUP(K17226,'Base -Receita-Despesa'!$B:$AS,1,FALSE)</f>
        <v>ENTRADA CONTA APLICAÇÃO (+)</v>
      </c>
    </row>
    <row r="17227" spans="1:12" x14ac:dyDescent="0.3">
      <c r="A17227" s="286" t="str">
        <f t="shared" si="538"/>
        <v>2020</v>
      </c>
      <c r="B17227" s="205" t="s">
        <v>679</v>
      </c>
      <c r="C17227" s="205" t="s">
        <v>680</v>
      </c>
      <c r="D17227" s="72" t="str">
        <f t="shared" si="539"/>
        <v>abr/2020</v>
      </c>
      <c r="E17227" s="206">
        <v>43924</v>
      </c>
      <c r="F17227" s="205" t="s">
        <v>2863</v>
      </c>
      <c r="G17227" s="205" t="s">
        <v>284</v>
      </c>
      <c r="H17227" s="207" t="s">
        <v>2864</v>
      </c>
      <c r="I17227" s="207" t="s">
        <v>195</v>
      </c>
      <c r="J17227" s="208">
        <v>-1567.5</v>
      </c>
      <c r="K17227" s="79" t="str">
        <f>IFERROR(IFERROR(VLOOKUP(I17227,'DE-PARA'!B:D,3,0),VLOOKUP(I17227,'DE-PARA'!C:D,2,0)),"NÃO ENCONTRADO")</f>
        <v>Pessoal</v>
      </c>
      <c r="L17227" s="56" t="str">
        <f>VLOOKUP(K17227,'Base -Receita-Despesa'!$B:$AS,1,FALSE)</f>
        <v>Pessoal</v>
      </c>
    </row>
    <row r="17228" spans="1:12" x14ac:dyDescent="0.3">
      <c r="A17228" s="286" t="str">
        <f t="shared" si="538"/>
        <v>2020</v>
      </c>
      <c r="B17228" s="205" t="s">
        <v>679</v>
      </c>
      <c r="C17228" s="205" t="s">
        <v>680</v>
      </c>
      <c r="D17228" s="72" t="str">
        <f t="shared" si="539"/>
        <v>abr/2020</v>
      </c>
      <c r="E17228" s="206">
        <v>43924</v>
      </c>
      <c r="F17228" s="205">
        <v>25342</v>
      </c>
      <c r="G17228" s="205" t="s">
        <v>284</v>
      </c>
      <c r="H17228" s="207" t="s">
        <v>1872</v>
      </c>
      <c r="I17228" s="207" t="s">
        <v>237</v>
      </c>
      <c r="J17228" s="207">
        <v>-539.21</v>
      </c>
      <c r="K17228" s="79" t="str">
        <f>IFERROR(IFERROR(VLOOKUP(I17228,'DE-PARA'!B:D,3,0),VLOOKUP(I17228,'DE-PARA'!C:D,2,0)),"NÃO ENCONTRADO")</f>
        <v>Materiais</v>
      </c>
      <c r="L17228" s="56" t="str">
        <f>VLOOKUP(K17228,'Base -Receita-Despesa'!$B:$AS,1,FALSE)</f>
        <v>Materiais</v>
      </c>
    </row>
    <row r="17229" spans="1:12" x14ac:dyDescent="0.3">
      <c r="A17229" s="286" t="str">
        <f t="shared" si="538"/>
        <v>2020</v>
      </c>
      <c r="B17229" s="205" t="s">
        <v>679</v>
      </c>
      <c r="C17229" s="205" t="s">
        <v>680</v>
      </c>
      <c r="D17229" s="72" t="str">
        <f t="shared" si="539"/>
        <v>abr/2020</v>
      </c>
      <c r="E17229" s="206">
        <v>43924</v>
      </c>
      <c r="F17229" s="205">
        <v>4076</v>
      </c>
      <c r="G17229" s="205" t="s">
        <v>284</v>
      </c>
      <c r="H17229" s="207" t="s">
        <v>285</v>
      </c>
      <c r="I17229" s="207" t="s">
        <v>241</v>
      </c>
      <c r="J17229" s="207">
        <v>-382.8</v>
      </c>
      <c r="K17229" s="79" t="str">
        <f>IFERROR(IFERROR(VLOOKUP(I17229,'DE-PARA'!B:D,3,0),VLOOKUP(I17229,'DE-PARA'!C:D,2,0)),"NÃO ENCONTRADO")</f>
        <v>Materiais</v>
      </c>
      <c r="L17229" s="56" t="str">
        <f>VLOOKUP(K17229,'Base -Receita-Despesa'!$B:$AS,1,FALSE)</f>
        <v>Materiais</v>
      </c>
    </row>
    <row r="17230" spans="1:12" x14ac:dyDescent="0.3">
      <c r="A17230" s="286" t="str">
        <f t="shared" si="538"/>
        <v>2020</v>
      </c>
      <c r="B17230" s="205" t="s">
        <v>679</v>
      </c>
      <c r="C17230" s="205" t="s">
        <v>680</v>
      </c>
      <c r="D17230" s="72" t="str">
        <f t="shared" si="539"/>
        <v>abr/2020</v>
      </c>
      <c r="E17230" s="206">
        <v>43924</v>
      </c>
      <c r="F17230" s="205">
        <v>190431</v>
      </c>
      <c r="G17230" s="205" t="s">
        <v>284</v>
      </c>
      <c r="H17230" s="207" t="s">
        <v>1024</v>
      </c>
      <c r="I17230" s="207" t="s">
        <v>237</v>
      </c>
      <c r="J17230" s="207">
        <v>-882.5</v>
      </c>
      <c r="K17230" s="79" t="str">
        <f>IFERROR(IFERROR(VLOOKUP(I17230,'DE-PARA'!B:D,3,0),VLOOKUP(I17230,'DE-PARA'!C:D,2,0)),"NÃO ENCONTRADO")</f>
        <v>Materiais</v>
      </c>
      <c r="L17230" s="56" t="str">
        <f>VLOOKUP(K17230,'Base -Receita-Despesa'!$B:$AS,1,FALSE)</f>
        <v>Materiais</v>
      </c>
    </row>
    <row r="17231" spans="1:12" x14ac:dyDescent="0.3">
      <c r="A17231" s="286" t="str">
        <f t="shared" si="538"/>
        <v>2020</v>
      </c>
      <c r="B17231" s="205" t="s">
        <v>679</v>
      </c>
      <c r="C17231" s="205" t="s">
        <v>680</v>
      </c>
      <c r="D17231" s="72" t="str">
        <f t="shared" si="539"/>
        <v>abr/2020</v>
      </c>
      <c r="E17231" s="206">
        <v>43924</v>
      </c>
      <c r="F17231" s="205">
        <v>41</v>
      </c>
      <c r="G17231" s="205" t="s">
        <v>284</v>
      </c>
      <c r="H17231" s="207" t="s">
        <v>2161</v>
      </c>
      <c r="I17231" s="207" t="s">
        <v>233</v>
      </c>
      <c r="J17231" s="208">
        <v>-20000</v>
      </c>
      <c r="K17231" s="79" t="str">
        <f>IFERROR(IFERROR(VLOOKUP(I17231,'DE-PARA'!B:D,3,0),VLOOKUP(I17231,'DE-PARA'!C:D,2,0)),"NÃO ENCONTRADO")</f>
        <v>Pessoal</v>
      </c>
      <c r="L17231" s="56" t="str">
        <f>VLOOKUP(K17231,'Base -Receita-Despesa'!$B:$AS,1,FALSE)</f>
        <v>Pessoal</v>
      </c>
    </row>
    <row r="17232" spans="1:12" x14ac:dyDescent="0.3">
      <c r="A17232" s="286" t="str">
        <f t="shared" si="538"/>
        <v>2020</v>
      </c>
      <c r="B17232" s="205" t="s">
        <v>679</v>
      </c>
      <c r="C17232" s="205" t="s">
        <v>680</v>
      </c>
      <c r="D17232" s="72" t="str">
        <f t="shared" si="539"/>
        <v>abr/2020</v>
      </c>
      <c r="E17232" s="206">
        <v>43924</v>
      </c>
      <c r="F17232" s="205">
        <v>12</v>
      </c>
      <c r="G17232" s="205" t="s">
        <v>284</v>
      </c>
      <c r="H17232" s="207" t="s">
        <v>2524</v>
      </c>
      <c r="I17232" s="267" t="s">
        <v>233</v>
      </c>
      <c r="J17232" s="208">
        <v>-15984.7</v>
      </c>
      <c r="K17232" s="79" t="str">
        <f>IFERROR(IFERROR(VLOOKUP(I17232,'DE-PARA'!B:D,3,0),VLOOKUP(I17232,'DE-PARA'!C:D,2,0)),"NÃO ENCONTRADO")</f>
        <v>Pessoal</v>
      </c>
      <c r="L17232" s="56" t="str">
        <f>VLOOKUP(K17232,'Base -Receita-Despesa'!$B:$AS,1,FALSE)</f>
        <v>Pessoal</v>
      </c>
    </row>
    <row r="17233" spans="1:12" x14ac:dyDescent="0.3">
      <c r="A17233" s="286" t="str">
        <f t="shared" si="538"/>
        <v>2020</v>
      </c>
      <c r="B17233" s="205" t="s">
        <v>679</v>
      </c>
      <c r="C17233" s="205" t="s">
        <v>680</v>
      </c>
      <c r="D17233" s="72" t="str">
        <f t="shared" si="539"/>
        <v>abr/2020</v>
      </c>
      <c r="E17233" s="206">
        <v>43924</v>
      </c>
      <c r="F17233" s="205">
        <v>31</v>
      </c>
      <c r="G17233" s="205" t="s">
        <v>284</v>
      </c>
      <c r="H17233" s="207" t="s">
        <v>2734</v>
      </c>
      <c r="I17233" s="207" t="s">
        <v>118</v>
      </c>
      <c r="J17233" s="208">
        <v>-3000</v>
      </c>
      <c r="K17233" s="79" t="str">
        <f>IFERROR(IFERROR(VLOOKUP(I17233,'DE-PARA'!B:D,3,0),VLOOKUP(I17233,'DE-PARA'!C:D,2,0)),"NÃO ENCONTRADO")</f>
        <v>Serviços</v>
      </c>
      <c r="L17233" s="56" t="str">
        <f>VLOOKUP(K17233,'Base -Receita-Despesa'!$B:$AS,1,FALSE)</f>
        <v>Serviços</v>
      </c>
    </row>
    <row r="17234" spans="1:12" x14ac:dyDescent="0.3">
      <c r="A17234" s="286" t="str">
        <f t="shared" si="538"/>
        <v>2020</v>
      </c>
      <c r="B17234" s="205" t="s">
        <v>679</v>
      </c>
      <c r="C17234" s="205" t="s">
        <v>680</v>
      </c>
      <c r="D17234" s="72" t="str">
        <f t="shared" si="539"/>
        <v>abr/2020</v>
      </c>
      <c r="E17234" s="206">
        <v>43924</v>
      </c>
      <c r="F17234" s="273">
        <v>425421</v>
      </c>
      <c r="G17234" s="205" t="s">
        <v>284</v>
      </c>
      <c r="H17234" s="207" t="s">
        <v>1027</v>
      </c>
      <c r="I17234" s="207" t="s">
        <v>242</v>
      </c>
      <c r="J17234" s="207">
        <v>-391.81</v>
      </c>
      <c r="K17234" s="79" t="str">
        <f>IFERROR(IFERROR(VLOOKUP(I17234,'DE-PARA'!B:D,3,0),VLOOKUP(I17234,'DE-PARA'!C:D,2,0)),"NÃO ENCONTRADO")</f>
        <v>Materiais</v>
      </c>
      <c r="L17234" s="56" t="str">
        <f>VLOOKUP(K17234,'Base -Receita-Despesa'!$B:$AS,1,FALSE)</f>
        <v>Materiais</v>
      </c>
    </row>
    <row r="17235" spans="1:12" x14ac:dyDescent="0.3">
      <c r="A17235" s="286" t="str">
        <f t="shared" si="538"/>
        <v>2020</v>
      </c>
      <c r="B17235" s="205" t="s">
        <v>679</v>
      </c>
      <c r="C17235" s="205" t="s">
        <v>680</v>
      </c>
      <c r="D17235" s="72" t="str">
        <f t="shared" si="539"/>
        <v>abr/2020</v>
      </c>
      <c r="E17235" s="206">
        <v>43924</v>
      </c>
      <c r="F17235" s="273">
        <v>426032</v>
      </c>
      <c r="G17235" s="205" t="s">
        <v>284</v>
      </c>
      <c r="H17235" s="207" t="s">
        <v>1027</v>
      </c>
      <c r="I17235" s="207" t="s">
        <v>242</v>
      </c>
      <c r="J17235" s="207">
        <v>-251.03</v>
      </c>
      <c r="K17235" s="79" t="str">
        <f>IFERROR(IFERROR(VLOOKUP(I17235,'DE-PARA'!B:D,3,0),VLOOKUP(I17235,'DE-PARA'!C:D,2,0)),"NÃO ENCONTRADO")</f>
        <v>Materiais</v>
      </c>
      <c r="L17235" s="56" t="str">
        <f>VLOOKUP(K17235,'Base -Receita-Despesa'!$B:$AS,1,FALSE)</f>
        <v>Materiais</v>
      </c>
    </row>
    <row r="17236" spans="1:12" x14ac:dyDescent="0.3">
      <c r="A17236" s="286" t="str">
        <f t="shared" si="538"/>
        <v>2020</v>
      </c>
      <c r="B17236" s="205" t="s">
        <v>679</v>
      </c>
      <c r="C17236" s="205" t="s">
        <v>680</v>
      </c>
      <c r="D17236" s="72" t="str">
        <f t="shared" si="539"/>
        <v>abr/2020</v>
      </c>
      <c r="E17236" s="206">
        <v>43924</v>
      </c>
      <c r="F17236" s="273">
        <v>426026</v>
      </c>
      <c r="G17236" s="205" t="s">
        <v>284</v>
      </c>
      <c r="H17236" s="207" t="s">
        <v>1027</v>
      </c>
      <c r="I17236" s="207" t="s">
        <v>242</v>
      </c>
      <c r="J17236" s="207">
        <v>-297.52</v>
      </c>
      <c r="K17236" s="79" t="str">
        <f>IFERROR(IFERROR(VLOOKUP(I17236,'DE-PARA'!B:D,3,0),VLOOKUP(I17236,'DE-PARA'!C:D,2,0)),"NÃO ENCONTRADO")</f>
        <v>Materiais</v>
      </c>
      <c r="L17236" s="56" t="str">
        <f>VLOOKUP(K17236,'Base -Receita-Despesa'!$B:$AS,1,FALSE)</f>
        <v>Materiais</v>
      </c>
    </row>
    <row r="17237" spans="1:12" x14ac:dyDescent="0.3">
      <c r="A17237" s="286" t="str">
        <f t="shared" si="538"/>
        <v>2020</v>
      </c>
      <c r="B17237" s="205" t="s">
        <v>679</v>
      </c>
      <c r="C17237" s="205" t="s">
        <v>680</v>
      </c>
      <c r="D17237" s="72" t="str">
        <f t="shared" si="539"/>
        <v>abr/2020</v>
      </c>
      <c r="E17237" s="206">
        <v>43924</v>
      </c>
      <c r="F17237" s="273">
        <v>425994</v>
      </c>
      <c r="G17237" s="205" t="s">
        <v>284</v>
      </c>
      <c r="H17237" s="207" t="s">
        <v>1027</v>
      </c>
      <c r="I17237" s="207" t="s">
        <v>242</v>
      </c>
      <c r="J17237" s="208">
        <v>-1047.51</v>
      </c>
      <c r="K17237" s="79" t="str">
        <f>IFERROR(IFERROR(VLOOKUP(I17237,'DE-PARA'!B:D,3,0),VLOOKUP(I17237,'DE-PARA'!C:D,2,0)),"NÃO ENCONTRADO")</f>
        <v>Materiais</v>
      </c>
      <c r="L17237" s="56" t="str">
        <f>VLOOKUP(K17237,'Base -Receita-Despesa'!$B:$AS,1,FALSE)</f>
        <v>Materiais</v>
      </c>
    </row>
    <row r="17238" spans="1:12" x14ac:dyDescent="0.3">
      <c r="A17238" s="286" t="str">
        <f t="shared" si="538"/>
        <v>2020</v>
      </c>
      <c r="B17238" s="205" t="s">
        <v>679</v>
      </c>
      <c r="C17238" s="205" t="s">
        <v>680</v>
      </c>
      <c r="D17238" s="72" t="str">
        <f t="shared" si="539"/>
        <v>abr/2020</v>
      </c>
      <c r="E17238" s="206">
        <v>43924</v>
      </c>
      <c r="F17238" s="273">
        <v>426035</v>
      </c>
      <c r="G17238" s="205" t="s">
        <v>284</v>
      </c>
      <c r="H17238" s="207" t="s">
        <v>1027</v>
      </c>
      <c r="I17238" s="207" t="s">
        <v>242</v>
      </c>
      <c r="J17238" s="208">
        <v>-1215.94</v>
      </c>
      <c r="K17238" s="79" t="str">
        <f>IFERROR(IFERROR(VLOOKUP(I17238,'DE-PARA'!B:D,3,0),VLOOKUP(I17238,'DE-PARA'!C:D,2,0)),"NÃO ENCONTRADO")</f>
        <v>Materiais</v>
      </c>
      <c r="L17238" s="56" t="str">
        <f>VLOOKUP(K17238,'Base -Receita-Despesa'!$B:$AS,1,FALSE)</f>
        <v>Materiais</v>
      </c>
    </row>
    <row r="17239" spans="1:12" x14ac:dyDescent="0.3">
      <c r="A17239" s="286" t="str">
        <f t="shared" si="538"/>
        <v>2020</v>
      </c>
      <c r="B17239" s="205" t="s">
        <v>679</v>
      </c>
      <c r="C17239" s="205" t="s">
        <v>680</v>
      </c>
      <c r="D17239" s="72" t="str">
        <f t="shared" si="539"/>
        <v>abr/2020</v>
      </c>
      <c r="E17239" s="206">
        <v>43924</v>
      </c>
      <c r="F17239" s="273">
        <v>425956</v>
      </c>
      <c r="G17239" s="205" t="s">
        <v>284</v>
      </c>
      <c r="H17239" s="207" t="s">
        <v>1027</v>
      </c>
      <c r="I17239" s="207" t="s">
        <v>242</v>
      </c>
      <c r="J17239" s="207">
        <v>-269.91000000000003</v>
      </c>
      <c r="K17239" s="79" t="str">
        <f>IFERROR(IFERROR(VLOOKUP(I17239,'DE-PARA'!B:D,3,0),VLOOKUP(I17239,'DE-PARA'!C:D,2,0)),"NÃO ENCONTRADO")</f>
        <v>Materiais</v>
      </c>
      <c r="L17239" s="56" t="str">
        <f>VLOOKUP(K17239,'Base -Receita-Despesa'!$B:$AS,1,FALSE)</f>
        <v>Materiais</v>
      </c>
    </row>
    <row r="17240" spans="1:12" x14ac:dyDescent="0.3">
      <c r="A17240" s="286" t="str">
        <f t="shared" si="538"/>
        <v>2020</v>
      </c>
      <c r="B17240" s="205" t="s">
        <v>679</v>
      </c>
      <c r="C17240" s="205" t="s">
        <v>680</v>
      </c>
      <c r="D17240" s="72" t="str">
        <f t="shared" si="539"/>
        <v>abr/2020</v>
      </c>
      <c r="E17240" s="206">
        <v>43924</v>
      </c>
      <c r="F17240" s="273">
        <v>425990</v>
      </c>
      <c r="G17240" s="205" t="s">
        <v>284</v>
      </c>
      <c r="H17240" s="207" t="s">
        <v>1027</v>
      </c>
      <c r="I17240" s="207" t="s">
        <v>242</v>
      </c>
      <c r="J17240" s="207">
        <v>-583.29999999999995</v>
      </c>
      <c r="K17240" s="79" t="str">
        <f>IFERROR(IFERROR(VLOOKUP(I17240,'DE-PARA'!B:D,3,0),VLOOKUP(I17240,'DE-PARA'!C:D,2,0)),"NÃO ENCONTRADO")</f>
        <v>Materiais</v>
      </c>
      <c r="L17240" s="56" t="str">
        <f>VLOOKUP(K17240,'Base -Receita-Despesa'!$B:$AS,1,FALSE)</f>
        <v>Materiais</v>
      </c>
    </row>
    <row r="17241" spans="1:12" x14ac:dyDescent="0.3">
      <c r="A17241" s="286" t="str">
        <f t="shared" si="538"/>
        <v>2020</v>
      </c>
      <c r="B17241" s="205" t="s">
        <v>679</v>
      </c>
      <c r="C17241" s="205" t="s">
        <v>680</v>
      </c>
      <c r="D17241" s="72" t="str">
        <f t="shared" si="539"/>
        <v>abr/2020</v>
      </c>
      <c r="E17241" s="206">
        <v>43924</v>
      </c>
      <c r="F17241" s="273">
        <v>426005</v>
      </c>
      <c r="G17241" s="205" t="s">
        <v>284</v>
      </c>
      <c r="H17241" s="207" t="s">
        <v>1027</v>
      </c>
      <c r="I17241" s="207" t="s">
        <v>242</v>
      </c>
      <c r="J17241" s="207">
        <v>-307.89</v>
      </c>
      <c r="K17241" s="79" t="str">
        <f>IFERROR(IFERROR(VLOOKUP(I17241,'DE-PARA'!B:D,3,0),VLOOKUP(I17241,'DE-PARA'!C:D,2,0)),"NÃO ENCONTRADO")</f>
        <v>Materiais</v>
      </c>
      <c r="L17241" s="56" t="str">
        <f>VLOOKUP(K17241,'Base -Receita-Despesa'!$B:$AS,1,FALSE)</f>
        <v>Materiais</v>
      </c>
    </row>
    <row r="17242" spans="1:12" x14ac:dyDescent="0.3">
      <c r="A17242" s="286" t="str">
        <f t="shared" si="538"/>
        <v>2020</v>
      </c>
      <c r="B17242" s="205" t="s">
        <v>679</v>
      </c>
      <c r="C17242" s="205" t="s">
        <v>680</v>
      </c>
      <c r="D17242" s="72" t="str">
        <f t="shared" si="539"/>
        <v>abr/2020</v>
      </c>
      <c r="E17242" s="206">
        <v>43924</v>
      </c>
      <c r="F17242" s="273">
        <v>425940</v>
      </c>
      <c r="G17242" s="205" t="s">
        <v>284</v>
      </c>
      <c r="H17242" s="207" t="s">
        <v>1027</v>
      </c>
      <c r="I17242" s="207" t="s">
        <v>242</v>
      </c>
      <c r="J17242" s="208">
        <v>-1215.94</v>
      </c>
      <c r="K17242" s="79" t="str">
        <f>IFERROR(IFERROR(VLOOKUP(I17242,'DE-PARA'!B:D,3,0),VLOOKUP(I17242,'DE-PARA'!C:D,2,0)),"NÃO ENCONTRADO")</f>
        <v>Materiais</v>
      </c>
      <c r="L17242" s="56" t="str">
        <f>VLOOKUP(K17242,'Base -Receita-Despesa'!$B:$AS,1,FALSE)</f>
        <v>Materiais</v>
      </c>
    </row>
    <row r="17243" spans="1:12" x14ac:dyDescent="0.3">
      <c r="A17243" s="286" t="str">
        <f t="shared" si="538"/>
        <v>2020</v>
      </c>
      <c r="B17243" s="205" t="s">
        <v>679</v>
      </c>
      <c r="C17243" s="205" t="s">
        <v>680</v>
      </c>
      <c r="D17243" s="72" t="str">
        <f t="shared" si="539"/>
        <v>abr/2020</v>
      </c>
      <c r="E17243" s="206">
        <v>43924</v>
      </c>
      <c r="F17243" s="273">
        <v>425944</v>
      </c>
      <c r="G17243" s="205" t="s">
        <v>284</v>
      </c>
      <c r="H17243" s="207" t="s">
        <v>1027</v>
      </c>
      <c r="I17243" s="207" t="s">
        <v>242</v>
      </c>
      <c r="J17243" s="208">
        <v>-1047.51</v>
      </c>
      <c r="K17243" s="79" t="str">
        <f>IFERROR(IFERROR(VLOOKUP(I17243,'DE-PARA'!B:D,3,0),VLOOKUP(I17243,'DE-PARA'!C:D,2,0)),"NÃO ENCONTRADO")</f>
        <v>Materiais</v>
      </c>
      <c r="L17243" s="56" t="str">
        <f>VLOOKUP(K17243,'Base -Receita-Despesa'!$B:$AS,1,FALSE)</f>
        <v>Materiais</v>
      </c>
    </row>
    <row r="17244" spans="1:12" x14ac:dyDescent="0.3">
      <c r="A17244" s="286" t="str">
        <f t="shared" si="538"/>
        <v>2020</v>
      </c>
      <c r="B17244" s="205" t="s">
        <v>679</v>
      </c>
      <c r="C17244" s="205" t="s">
        <v>680</v>
      </c>
      <c r="D17244" s="72" t="str">
        <f t="shared" si="539"/>
        <v>abr/2020</v>
      </c>
      <c r="E17244" s="206">
        <v>43924</v>
      </c>
      <c r="F17244" s="273">
        <v>425953</v>
      </c>
      <c r="G17244" s="205" t="s">
        <v>284</v>
      </c>
      <c r="H17244" s="207" t="s">
        <v>1027</v>
      </c>
      <c r="I17244" s="207" t="s">
        <v>242</v>
      </c>
      <c r="J17244" s="207">
        <v>-842.92</v>
      </c>
      <c r="K17244" s="79" t="str">
        <f>IFERROR(IFERROR(VLOOKUP(I17244,'DE-PARA'!B:D,3,0),VLOOKUP(I17244,'DE-PARA'!C:D,2,0)),"NÃO ENCONTRADO")</f>
        <v>Materiais</v>
      </c>
      <c r="L17244" s="56" t="str">
        <f>VLOOKUP(K17244,'Base -Receita-Despesa'!$B:$AS,1,FALSE)</f>
        <v>Materiais</v>
      </c>
    </row>
    <row r="17245" spans="1:12" x14ac:dyDescent="0.3">
      <c r="A17245" s="286" t="str">
        <f t="shared" si="538"/>
        <v>2020</v>
      </c>
      <c r="B17245" s="205" t="s">
        <v>679</v>
      </c>
      <c r="C17245" s="205" t="s">
        <v>680</v>
      </c>
      <c r="D17245" s="72" t="str">
        <f t="shared" si="539"/>
        <v>abr/2020</v>
      </c>
      <c r="E17245" s="206">
        <v>43924</v>
      </c>
      <c r="F17245" s="273">
        <v>425946</v>
      </c>
      <c r="G17245" s="205" t="s">
        <v>284</v>
      </c>
      <c r="H17245" s="207" t="s">
        <v>1027</v>
      </c>
      <c r="I17245" s="207" t="s">
        <v>242</v>
      </c>
      <c r="J17245" s="207">
        <v>-325.63</v>
      </c>
      <c r="K17245" s="79" t="str">
        <f>IFERROR(IFERROR(VLOOKUP(I17245,'DE-PARA'!B:D,3,0),VLOOKUP(I17245,'DE-PARA'!C:D,2,0)),"NÃO ENCONTRADO")</f>
        <v>Materiais</v>
      </c>
      <c r="L17245" s="56" t="str">
        <f>VLOOKUP(K17245,'Base -Receita-Despesa'!$B:$AS,1,FALSE)</f>
        <v>Materiais</v>
      </c>
    </row>
    <row r="17246" spans="1:12" x14ac:dyDescent="0.3">
      <c r="A17246" s="286" t="str">
        <f t="shared" si="538"/>
        <v>2020</v>
      </c>
      <c r="B17246" s="205" t="s">
        <v>679</v>
      </c>
      <c r="C17246" s="205" t="s">
        <v>680</v>
      </c>
      <c r="D17246" s="72" t="str">
        <f t="shared" si="539"/>
        <v>abr/2020</v>
      </c>
      <c r="E17246" s="206">
        <v>43924</v>
      </c>
      <c r="F17246" s="273">
        <v>425966</v>
      </c>
      <c r="G17246" s="205" t="s">
        <v>284</v>
      </c>
      <c r="H17246" s="207" t="s">
        <v>1027</v>
      </c>
      <c r="I17246" s="207" t="s">
        <v>242</v>
      </c>
      <c r="J17246" s="207">
        <v>-425.27</v>
      </c>
      <c r="K17246" s="79" t="str">
        <f>IFERROR(IFERROR(VLOOKUP(I17246,'DE-PARA'!B:D,3,0),VLOOKUP(I17246,'DE-PARA'!C:D,2,0)),"NÃO ENCONTRADO")</f>
        <v>Materiais</v>
      </c>
      <c r="L17246" s="56" t="str">
        <f>VLOOKUP(K17246,'Base -Receita-Despesa'!$B:$AS,1,FALSE)</f>
        <v>Materiais</v>
      </c>
    </row>
    <row r="17247" spans="1:12" x14ac:dyDescent="0.3">
      <c r="A17247" s="286" t="str">
        <f t="shared" si="538"/>
        <v>2020</v>
      </c>
      <c r="B17247" s="205" t="s">
        <v>679</v>
      </c>
      <c r="C17247" s="205" t="s">
        <v>680</v>
      </c>
      <c r="D17247" s="72" t="str">
        <f t="shared" si="539"/>
        <v>abr/2020</v>
      </c>
      <c r="E17247" s="206">
        <v>43924</v>
      </c>
      <c r="F17247" s="273">
        <v>425957</v>
      </c>
      <c r="G17247" s="205" t="s">
        <v>284</v>
      </c>
      <c r="H17247" s="207" t="s">
        <v>1027</v>
      </c>
      <c r="I17247" s="207" t="s">
        <v>242</v>
      </c>
      <c r="J17247" s="207">
        <v>-165.43</v>
      </c>
      <c r="K17247" s="79" t="str">
        <f>IFERROR(IFERROR(VLOOKUP(I17247,'DE-PARA'!B:D,3,0),VLOOKUP(I17247,'DE-PARA'!C:D,2,0)),"NÃO ENCONTRADO")</f>
        <v>Materiais</v>
      </c>
      <c r="L17247" s="56" t="str">
        <f>VLOOKUP(K17247,'Base -Receita-Despesa'!$B:$AS,1,FALSE)</f>
        <v>Materiais</v>
      </c>
    </row>
    <row r="17248" spans="1:12" x14ac:dyDescent="0.3">
      <c r="A17248" s="286" t="str">
        <f t="shared" si="538"/>
        <v>2020</v>
      </c>
      <c r="B17248" s="205" t="s">
        <v>679</v>
      </c>
      <c r="C17248" s="205" t="s">
        <v>680</v>
      </c>
      <c r="D17248" s="72" t="str">
        <f t="shared" si="539"/>
        <v>abr/2020</v>
      </c>
      <c r="E17248" s="206">
        <v>43924</v>
      </c>
      <c r="F17248" s="273">
        <v>425959</v>
      </c>
      <c r="G17248" s="205" t="s">
        <v>284</v>
      </c>
      <c r="H17248" s="207" t="s">
        <v>1027</v>
      </c>
      <c r="I17248" s="207" t="s">
        <v>242</v>
      </c>
      <c r="J17248" s="207">
        <v>-259.83999999999997</v>
      </c>
      <c r="K17248" s="79" t="str">
        <f>IFERROR(IFERROR(VLOOKUP(I17248,'DE-PARA'!B:D,3,0),VLOOKUP(I17248,'DE-PARA'!C:D,2,0)),"NÃO ENCONTRADO")</f>
        <v>Materiais</v>
      </c>
      <c r="L17248" s="56" t="str">
        <f>VLOOKUP(K17248,'Base -Receita-Despesa'!$B:$AS,1,FALSE)</f>
        <v>Materiais</v>
      </c>
    </row>
    <row r="17249" spans="1:12" x14ac:dyDescent="0.3">
      <c r="A17249" s="286" t="str">
        <f t="shared" si="538"/>
        <v>2020</v>
      </c>
      <c r="B17249" s="205" t="s">
        <v>679</v>
      </c>
      <c r="C17249" s="205" t="s">
        <v>680</v>
      </c>
      <c r="D17249" s="72" t="str">
        <f t="shared" si="539"/>
        <v>abr/2020</v>
      </c>
      <c r="E17249" s="206">
        <v>43924</v>
      </c>
      <c r="F17249" s="273">
        <v>426039</v>
      </c>
      <c r="G17249" s="205" t="s">
        <v>284</v>
      </c>
      <c r="H17249" s="207" t="s">
        <v>1027</v>
      </c>
      <c r="I17249" s="207" t="s">
        <v>242</v>
      </c>
      <c r="J17249" s="207">
        <v>-324</v>
      </c>
      <c r="K17249" s="79" t="str">
        <f>IFERROR(IFERROR(VLOOKUP(I17249,'DE-PARA'!B:D,3,0),VLOOKUP(I17249,'DE-PARA'!C:D,2,0)),"NÃO ENCONTRADO")</f>
        <v>Materiais</v>
      </c>
      <c r="L17249" s="56" t="str">
        <f>VLOOKUP(K17249,'Base -Receita-Despesa'!$B:$AS,1,FALSE)</f>
        <v>Materiais</v>
      </c>
    </row>
    <row r="17250" spans="1:12" x14ac:dyDescent="0.3">
      <c r="A17250" s="286" t="str">
        <f t="shared" si="538"/>
        <v>2020</v>
      </c>
      <c r="B17250" s="205" t="s">
        <v>679</v>
      </c>
      <c r="C17250" s="205" t="s">
        <v>680</v>
      </c>
      <c r="D17250" s="72" t="str">
        <f t="shared" si="539"/>
        <v>abr/2020</v>
      </c>
      <c r="E17250" s="206">
        <v>43924</v>
      </c>
      <c r="F17250" s="205">
        <v>237981</v>
      </c>
      <c r="G17250" s="205" t="s">
        <v>284</v>
      </c>
      <c r="H17250" s="207" t="s">
        <v>2703</v>
      </c>
      <c r="I17250" s="207" t="s">
        <v>238</v>
      </c>
      <c r="J17250" s="208">
        <v>-1046.32</v>
      </c>
      <c r="K17250" s="79" t="str">
        <f>IFERROR(IFERROR(VLOOKUP(I17250,'DE-PARA'!B:D,3,0),VLOOKUP(I17250,'DE-PARA'!C:D,2,0)),"NÃO ENCONTRADO")</f>
        <v>Materiais</v>
      </c>
      <c r="L17250" s="56" t="str">
        <f>VLOOKUP(K17250,'Base -Receita-Despesa'!$B:$AS,1,FALSE)</f>
        <v>Materiais</v>
      </c>
    </row>
    <row r="17251" spans="1:12" x14ac:dyDescent="0.3">
      <c r="A17251" s="286" t="str">
        <f t="shared" si="538"/>
        <v>2020</v>
      </c>
      <c r="B17251" s="205" t="s">
        <v>679</v>
      </c>
      <c r="C17251" s="205" t="s">
        <v>680</v>
      </c>
      <c r="D17251" s="72" t="str">
        <f t="shared" si="539"/>
        <v>abr/2020</v>
      </c>
      <c r="E17251" s="206">
        <v>43924</v>
      </c>
      <c r="F17251" s="205" t="s">
        <v>131</v>
      </c>
      <c r="G17251" s="205" t="s">
        <v>284</v>
      </c>
      <c r="H17251" s="207" t="s">
        <v>2726</v>
      </c>
      <c r="I17251" s="207" t="s">
        <v>132</v>
      </c>
      <c r="J17251" s="208">
        <v>-1712.3</v>
      </c>
      <c r="K17251" s="79" t="str">
        <f>IFERROR(IFERROR(VLOOKUP(I17251,'DE-PARA'!B:D,3,0),VLOOKUP(I17251,'DE-PARA'!C:D,2,0)),"NÃO ENCONTRADO")</f>
        <v>Pessoal</v>
      </c>
      <c r="L17251" s="56" t="str">
        <f>VLOOKUP(K17251,'Base -Receita-Despesa'!$B:$AS,1,FALSE)</f>
        <v>Pessoal</v>
      </c>
    </row>
    <row r="17252" spans="1:12" x14ac:dyDescent="0.3">
      <c r="A17252" s="286" t="str">
        <f t="shared" si="538"/>
        <v>2020</v>
      </c>
      <c r="B17252" s="205" t="s">
        <v>679</v>
      </c>
      <c r="C17252" s="205" t="s">
        <v>680</v>
      </c>
      <c r="D17252" s="72" t="str">
        <f t="shared" si="539"/>
        <v>abr/2020</v>
      </c>
      <c r="E17252" s="206">
        <v>43924</v>
      </c>
      <c r="F17252" s="205" t="s">
        <v>131</v>
      </c>
      <c r="G17252" s="205" t="s">
        <v>284</v>
      </c>
      <c r="H17252" s="207" t="s">
        <v>2865</v>
      </c>
      <c r="I17252" s="207" t="s">
        <v>132</v>
      </c>
      <c r="J17252" s="208">
        <v>-1473.47</v>
      </c>
      <c r="K17252" s="79" t="str">
        <f>IFERROR(IFERROR(VLOOKUP(I17252,'DE-PARA'!B:D,3,0),VLOOKUP(I17252,'DE-PARA'!C:D,2,0)),"NÃO ENCONTRADO")</f>
        <v>Pessoal</v>
      </c>
      <c r="L17252" s="56" t="str">
        <f>VLOOKUP(K17252,'Base -Receita-Despesa'!$B:$AS,1,FALSE)</f>
        <v>Pessoal</v>
      </c>
    </row>
    <row r="17253" spans="1:12" x14ac:dyDescent="0.3">
      <c r="A17253" s="286" t="str">
        <f t="shared" si="538"/>
        <v>2020</v>
      </c>
      <c r="B17253" s="205" t="s">
        <v>679</v>
      </c>
      <c r="C17253" s="205" t="s">
        <v>680</v>
      </c>
      <c r="D17253" s="72" t="str">
        <f t="shared" si="539"/>
        <v>abr/2020</v>
      </c>
      <c r="E17253" s="206">
        <v>43924</v>
      </c>
      <c r="F17253" s="205" t="s">
        <v>131</v>
      </c>
      <c r="G17253" s="205" t="s">
        <v>284</v>
      </c>
      <c r="H17253" s="207" t="s">
        <v>2866</v>
      </c>
      <c r="I17253" s="207" t="s">
        <v>132</v>
      </c>
      <c r="J17253" s="208">
        <v>-1070.08</v>
      </c>
      <c r="K17253" s="79" t="str">
        <f>IFERROR(IFERROR(VLOOKUP(I17253,'DE-PARA'!B:D,3,0),VLOOKUP(I17253,'DE-PARA'!C:D,2,0)),"NÃO ENCONTRADO")</f>
        <v>Pessoal</v>
      </c>
      <c r="L17253" s="56" t="str">
        <f>VLOOKUP(K17253,'Base -Receita-Despesa'!$B:$AS,1,FALSE)</f>
        <v>Pessoal</v>
      </c>
    </row>
    <row r="17254" spans="1:12" x14ac:dyDescent="0.3">
      <c r="A17254" s="286" t="str">
        <f t="shared" si="538"/>
        <v>2020</v>
      </c>
      <c r="B17254" s="205" t="s">
        <v>679</v>
      </c>
      <c r="C17254" s="205" t="s">
        <v>680</v>
      </c>
      <c r="D17254" s="72" t="str">
        <f t="shared" si="539"/>
        <v>abr/2020</v>
      </c>
      <c r="E17254" s="206">
        <v>43924</v>
      </c>
      <c r="F17254" s="205" t="s">
        <v>131</v>
      </c>
      <c r="G17254" s="205" t="s">
        <v>284</v>
      </c>
      <c r="H17254" s="207" t="s">
        <v>2867</v>
      </c>
      <c r="I17254" s="207" t="s">
        <v>132</v>
      </c>
      <c r="J17254" s="208">
        <v>-1070.08</v>
      </c>
      <c r="K17254" s="79" t="str">
        <f>IFERROR(IFERROR(VLOOKUP(I17254,'DE-PARA'!B:D,3,0),VLOOKUP(I17254,'DE-PARA'!C:D,2,0)),"NÃO ENCONTRADO")</f>
        <v>Pessoal</v>
      </c>
      <c r="L17254" s="56" t="str">
        <f>VLOOKUP(K17254,'Base -Receita-Despesa'!$B:$AS,1,FALSE)</f>
        <v>Pessoal</v>
      </c>
    </row>
    <row r="17255" spans="1:12" x14ac:dyDescent="0.3">
      <c r="A17255" s="286" t="str">
        <f t="shared" si="538"/>
        <v>2020</v>
      </c>
      <c r="B17255" s="205" t="s">
        <v>679</v>
      </c>
      <c r="C17255" s="205" t="s">
        <v>680</v>
      </c>
      <c r="D17255" s="72" t="str">
        <f t="shared" si="539"/>
        <v>abr/2020</v>
      </c>
      <c r="E17255" s="206">
        <v>43924</v>
      </c>
      <c r="F17255" s="205">
        <v>64</v>
      </c>
      <c r="G17255" s="205" t="s">
        <v>284</v>
      </c>
      <c r="H17255" s="207" t="s">
        <v>2297</v>
      </c>
      <c r="I17255" s="207" t="s">
        <v>257</v>
      </c>
      <c r="J17255" s="208">
        <v>-39482</v>
      </c>
      <c r="K17255" s="79" t="str">
        <f>IFERROR(IFERROR(VLOOKUP(I17255,'DE-PARA'!B:D,3,0),VLOOKUP(I17255,'DE-PARA'!C:D,2,0)),"NÃO ENCONTRADO")</f>
        <v>Serviços</v>
      </c>
      <c r="L17255" s="56" t="str">
        <f>VLOOKUP(K17255,'Base -Receita-Despesa'!$B:$AS,1,FALSE)</f>
        <v>Serviços</v>
      </c>
    </row>
    <row r="17256" spans="1:12" x14ac:dyDescent="0.3">
      <c r="A17256" s="286" t="str">
        <f t="shared" si="538"/>
        <v>2020</v>
      </c>
      <c r="B17256" s="205" t="s">
        <v>679</v>
      </c>
      <c r="C17256" s="205" t="s">
        <v>680</v>
      </c>
      <c r="D17256" s="72" t="str">
        <f t="shared" si="539"/>
        <v>abr/2020</v>
      </c>
      <c r="E17256" s="206">
        <v>43924</v>
      </c>
      <c r="F17256" s="205">
        <v>41</v>
      </c>
      <c r="G17256" s="205" t="s">
        <v>284</v>
      </c>
      <c r="H17256" s="207" t="s">
        <v>2868</v>
      </c>
      <c r="I17256" s="207" t="s">
        <v>238</v>
      </c>
      <c r="J17256" s="208">
        <v>-17500</v>
      </c>
      <c r="K17256" s="79" t="str">
        <f>IFERROR(IFERROR(VLOOKUP(I17256,'DE-PARA'!B:D,3,0),VLOOKUP(I17256,'DE-PARA'!C:D,2,0)),"NÃO ENCONTRADO")</f>
        <v>Materiais</v>
      </c>
      <c r="L17256" s="56" t="str">
        <f>VLOOKUP(K17256,'Base -Receita-Despesa'!$B:$AS,1,FALSE)</f>
        <v>Materiais</v>
      </c>
    </row>
    <row r="17257" spans="1:12" x14ac:dyDescent="0.3">
      <c r="A17257" s="286" t="str">
        <f t="shared" si="538"/>
        <v>2020</v>
      </c>
      <c r="B17257" s="205" t="s">
        <v>679</v>
      </c>
      <c r="C17257" s="205" t="s">
        <v>680</v>
      </c>
      <c r="D17257" s="72" t="str">
        <f t="shared" si="539"/>
        <v>abr/2020</v>
      </c>
      <c r="E17257" s="206">
        <v>43924</v>
      </c>
      <c r="F17257" s="205" t="s">
        <v>131</v>
      </c>
      <c r="G17257" s="205" t="s">
        <v>284</v>
      </c>
      <c r="H17257" s="207" t="s">
        <v>2869</v>
      </c>
      <c r="I17257" s="207" t="s">
        <v>132</v>
      </c>
      <c r="J17257" s="208">
        <v>-1070.08</v>
      </c>
      <c r="K17257" s="79" t="str">
        <f>IFERROR(IFERROR(VLOOKUP(I17257,'DE-PARA'!B:D,3,0),VLOOKUP(I17257,'DE-PARA'!C:D,2,0)),"NÃO ENCONTRADO")</f>
        <v>Pessoal</v>
      </c>
      <c r="L17257" s="56" t="str">
        <f>VLOOKUP(K17257,'Base -Receita-Despesa'!$B:$AS,1,FALSE)</f>
        <v>Pessoal</v>
      </c>
    </row>
    <row r="17258" spans="1:12" x14ac:dyDescent="0.3">
      <c r="A17258" s="286" t="str">
        <f t="shared" si="538"/>
        <v>2020</v>
      </c>
      <c r="B17258" s="205" t="s">
        <v>679</v>
      </c>
      <c r="C17258" s="205" t="s">
        <v>680</v>
      </c>
      <c r="D17258" s="72" t="str">
        <f t="shared" si="539"/>
        <v>abr/2020</v>
      </c>
      <c r="E17258" s="206">
        <v>43924</v>
      </c>
      <c r="F17258" s="205" t="s">
        <v>131</v>
      </c>
      <c r="G17258" s="205" t="s">
        <v>284</v>
      </c>
      <c r="H17258" s="207" t="s">
        <v>2870</v>
      </c>
      <c r="I17258" s="207" t="s">
        <v>132</v>
      </c>
      <c r="J17258" s="208">
        <v>-1522.64</v>
      </c>
      <c r="K17258" s="79" t="str">
        <f>IFERROR(IFERROR(VLOOKUP(I17258,'DE-PARA'!B:D,3,0),VLOOKUP(I17258,'DE-PARA'!C:D,2,0)),"NÃO ENCONTRADO")</f>
        <v>Pessoal</v>
      </c>
      <c r="L17258" s="56" t="str">
        <f>VLOOKUP(K17258,'Base -Receita-Despesa'!$B:$AS,1,FALSE)</f>
        <v>Pessoal</v>
      </c>
    </row>
    <row r="17259" spans="1:12" x14ac:dyDescent="0.3">
      <c r="A17259" s="286" t="str">
        <f t="shared" si="538"/>
        <v>2020</v>
      </c>
      <c r="B17259" s="205" t="s">
        <v>679</v>
      </c>
      <c r="C17259" s="205" t="s">
        <v>680</v>
      </c>
      <c r="D17259" s="72" t="str">
        <f t="shared" si="539"/>
        <v>abr/2020</v>
      </c>
      <c r="E17259" s="206">
        <v>43924</v>
      </c>
      <c r="F17259" s="205" t="s">
        <v>131</v>
      </c>
      <c r="G17259" s="205" t="s">
        <v>284</v>
      </c>
      <c r="H17259" s="207" t="s">
        <v>2871</v>
      </c>
      <c r="I17259" s="207" t="s">
        <v>132</v>
      </c>
      <c r="J17259" s="208">
        <v>-1522.64</v>
      </c>
      <c r="K17259" s="79" t="str">
        <f>IFERROR(IFERROR(VLOOKUP(I17259,'DE-PARA'!B:D,3,0),VLOOKUP(I17259,'DE-PARA'!C:D,2,0)),"NÃO ENCONTRADO")</f>
        <v>Pessoal</v>
      </c>
      <c r="L17259" s="56" t="str">
        <f>VLOOKUP(K17259,'Base -Receita-Despesa'!$B:$AS,1,FALSE)</f>
        <v>Pessoal</v>
      </c>
    </row>
    <row r="17260" spans="1:12" x14ac:dyDescent="0.3">
      <c r="A17260" s="286" t="str">
        <f t="shared" si="538"/>
        <v>2020</v>
      </c>
      <c r="B17260" s="205" t="s">
        <v>679</v>
      </c>
      <c r="C17260" s="205" t="s">
        <v>680</v>
      </c>
      <c r="D17260" s="72" t="str">
        <f t="shared" si="539"/>
        <v>abr/2020</v>
      </c>
      <c r="E17260" s="206">
        <v>43924</v>
      </c>
      <c r="F17260" s="205" t="s">
        <v>131</v>
      </c>
      <c r="G17260" s="205" t="s">
        <v>284</v>
      </c>
      <c r="H17260" s="207" t="s">
        <v>2872</v>
      </c>
      <c r="I17260" s="207" t="s">
        <v>132</v>
      </c>
      <c r="J17260" s="208">
        <v>-1070.08</v>
      </c>
      <c r="K17260" s="79" t="str">
        <f>IFERROR(IFERROR(VLOOKUP(I17260,'DE-PARA'!B:D,3,0),VLOOKUP(I17260,'DE-PARA'!C:D,2,0)),"NÃO ENCONTRADO")</f>
        <v>Pessoal</v>
      </c>
      <c r="L17260" s="56" t="str">
        <f>VLOOKUP(K17260,'Base -Receita-Despesa'!$B:$AS,1,FALSE)</f>
        <v>Pessoal</v>
      </c>
    </row>
    <row r="17261" spans="1:12" x14ac:dyDescent="0.3">
      <c r="A17261" s="286" t="str">
        <f t="shared" si="538"/>
        <v>2020</v>
      </c>
      <c r="B17261" s="205" t="s">
        <v>679</v>
      </c>
      <c r="C17261" s="205" t="s">
        <v>680</v>
      </c>
      <c r="D17261" s="72" t="str">
        <f t="shared" si="539"/>
        <v>abr/2020</v>
      </c>
      <c r="E17261" s="206">
        <v>43924</v>
      </c>
      <c r="F17261" s="205" t="s">
        <v>131</v>
      </c>
      <c r="G17261" s="205" t="s">
        <v>284</v>
      </c>
      <c r="H17261" s="207" t="s">
        <v>2873</v>
      </c>
      <c r="I17261" s="207" t="s">
        <v>132</v>
      </c>
      <c r="J17261" s="207">
        <v>-625.07000000000005</v>
      </c>
      <c r="K17261" s="79" t="str">
        <f>IFERROR(IFERROR(VLOOKUP(I17261,'DE-PARA'!B:D,3,0),VLOOKUP(I17261,'DE-PARA'!C:D,2,0)),"NÃO ENCONTRADO")</f>
        <v>Pessoal</v>
      </c>
      <c r="L17261" s="56" t="str">
        <f>VLOOKUP(K17261,'Base -Receita-Despesa'!$B:$AS,1,FALSE)</f>
        <v>Pessoal</v>
      </c>
    </row>
    <row r="17262" spans="1:12" x14ac:dyDescent="0.3">
      <c r="A17262" s="286" t="str">
        <f t="shared" si="538"/>
        <v>2020</v>
      </c>
      <c r="B17262" s="205" t="s">
        <v>679</v>
      </c>
      <c r="C17262" s="205" t="s">
        <v>680</v>
      </c>
      <c r="D17262" s="72" t="str">
        <f t="shared" si="539"/>
        <v>abr/2020</v>
      </c>
      <c r="E17262" s="206">
        <v>43924</v>
      </c>
      <c r="F17262" s="205">
        <v>52</v>
      </c>
      <c r="G17262" s="205" t="s">
        <v>284</v>
      </c>
      <c r="H17262" s="207" t="s">
        <v>1989</v>
      </c>
      <c r="I17262" s="207" t="s">
        <v>137</v>
      </c>
      <c r="J17262" s="208">
        <v>-4055.06</v>
      </c>
      <c r="K17262" s="79" t="str">
        <f>IFERROR(IFERROR(VLOOKUP(I17262,'DE-PARA'!B:D,3,0),VLOOKUP(I17262,'DE-PARA'!C:D,2,0)),"NÃO ENCONTRADO")</f>
        <v>Materiais</v>
      </c>
      <c r="L17262" s="56" t="str">
        <f>VLOOKUP(K17262,'Base -Receita-Despesa'!$B:$AS,1,FALSE)</f>
        <v>Materiais</v>
      </c>
    </row>
    <row r="17263" spans="1:12" x14ac:dyDescent="0.3">
      <c r="A17263" s="286" t="str">
        <f t="shared" si="538"/>
        <v>2020</v>
      </c>
      <c r="B17263" s="205" t="s">
        <v>679</v>
      </c>
      <c r="C17263" s="205" t="s">
        <v>680</v>
      </c>
      <c r="D17263" s="72" t="str">
        <f t="shared" si="539"/>
        <v>abr/2020</v>
      </c>
      <c r="E17263" s="206">
        <v>43924</v>
      </c>
      <c r="F17263" s="205">
        <v>51</v>
      </c>
      <c r="G17263" s="205" t="s">
        <v>284</v>
      </c>
      <c r="H17263" s="207" t="s">
        <v>1989</v>
      </c>
      <c r="I17263" s="207" t="s">
        <v>137</v>
      </c>
      <c r="J17263" s="208">
        <v>-4266.0600000000004</v>
      </c>
      <c r="K17263" s="79" t="str">
        <f>IFERROR(IFERROR(VLOOKUP(I17263,'DE-PARA'!B:D,3,0),VLOOKUP(I17263,'DE-PARA'!C:D,2,0)),"NÃO ENCONTRADO")</f>
        <v>Materiais</v>
      </c>
      <c r="L17263" s="56" t="str">
        <f>VLOOKUP(K17263,'Base -Receita-Despesa'!$B:$AS,1,FALSE)</f>
        <v>Materiais</v>
      </c>
    </row>
    <row r="17264" spans="1:12" x14ac:dyDescent="0.3">
      <c r="A17264" s="286" t="str">
        <f t="shared" si="538"/>
        <v>2020</v>
      </c>
      <c r="B17264" s="205" t="s">
        <v>679</v>
      </c>
      <c r="C17264" s="205" t="s">
        <v>680</v>
      </c>
      <c r="D17264" s="72" t="str">
        <f t="shared" si="539"/>
        <v>abr/2020</v>
      </c>
      <c r="E17264" s="206">
        <v>43924</v>
      </c>
      <c r="F17264" s="205">
        <v>53</v>
      </c>
      <c r="G17264" s="205" t="s">
        <v>284</v>
      </c>
      <c r="H17264" s="207" t="s">
        <v>1989</v>
      </c>
      <c r="I17264" s="207" t="s">
        <v>137</v>
      </c>
      <c r="J17264" s="208">
        <v>-6512.27</v>
      </c>
      <c r="K17264" s="79" t="str">
        <f>IFERROR(IFERROR(VLOOKUP(I17264,'DE-PARA'!B:D,3,0),VLOOKUP(I17264,'DE-PARA'!C:D,2,0)),"NÃO ENCONTRADO")</f>
        <v>Materiais</v>
      </c>
      <c r="L17264" s="56" t="str">
        <f>VLOOKUP(K17264,'Base -Receita-Despesa'!$B:$AS,1,FALSE)</f>
        <v>Materiais</v>
      </c>
    </row>
    <row r="17265" spans="1:12" x14ac:dyDescent="0.3">
      <c r="A17265" s="286" t="str">
        <f t="shared" si="538"/>
        <v>2020</v>
      </c>
      <c r="B17265" s="205" t="s">
        <v>679</v>
      </c>
      <c r="C17265" s="205" t="s">
        <v>680</v>
      </c>
      <c r="D17265" s="72" t="str">
        <f t="shared" si="539"/>
        <v>abr/2020</v>
      </c>
      <c r="E17265" s="206">
        <v>43924</v>
      </c>
      <c r="F17265" s="205" t="s">
        <v>209</v>
      </c>
      <c r="G17265" s="205" t="s">
        <v>284</v>
      </c>
      <c r="H17265" s="207" t="s">
        <v>295</v>
      </c>
      <c r="I17265" s="207" t="s">
        <v>130</v>
      </c>
      <c r="J17265" s="207">
        <v>-9.5</v>
      </c>
      <c r="K17265" s="79" t="str">
        <f>IFERROR(IFERROR(VLOOKUP(I17265,'DE-PARA'!B:D,3,0),VLOOKUP(I17265,'DE-PARA'!C:D,2,0)),"NÃO ENCONTRADO")</f>
        <v>Outras Saídas</v>
      </c>
      <c r="L17265" s="56" t="str">
        <f>VLOOKUP(K17265,'Base -Receita-Despesa'!$B:$AS,1,FALSE)</f>
        <v>Outras Saídas</v>
      </c>
    </row>
    <row r="17266" spans="1:12" x14ac:dyDescent="0.3">
      <c r="A17266" s="286" t="str">
        <f t="shared" si="538"/>
        <v>2020</v>
      </c>
      <c r="B17266" s="205" t="s">
        <v>679</v>
      </c>
      <c r="C17266" s="205" t="s">
        <v>680</v>
      </c>
      <c r="D17266" s="72" t="str">
        <f t="shared" si="539"/>
        <v>abr/2020</v>
      </c>
      <c r="E17266" s="206">
        <v>43924</v>
      </c>
      <c r="F17266" s="205" t="s">
        <v>2874</v>
      </c>
      <c r="G17266" s="205" t="s">
        <v>284</v>
      </c>
      <c r="H17266" s="207" t="s">
        <v>2875</v>
      </c>
      <c r="I17266" s="207" t="s">
        <v>220</v>
      </c>
      <c r="J17266" s="208">
        <v>-44385.14</v>
      </c>
      <c r="K17266" s="79" t="str">
        <f>IFERROR(IFERROR(VLOOKUP(I17266,'DE-PARA'!B:D,3,0),VLOOKUP(I17266,'DE-PARA'!C:D,2,0)),"NÃO ENCONTRADO")</f>
        <v>Pessoal</v>
      </c>
      <c r="L17266" s="56" t="str">
        <f>VLOOKUP(K17266,'Base -Receita-Despesa'!$B:$AS,1,FALSE)</f>
        <v>Pessoal</v>
      </c>
    </row>
    <row r="17267" spans="1:12" x14ac:dyDescent="0.3">
      <c r="A17267" s="286" t="str">
        <f t="shared" si="538"/>
        <v>2020</v>
      </c>
      <c r="B17267" s="205" t="s">
        <v>679</v>
      </c>
      <c r="C17267" s="205" t="s">
        <v>680</v>
      </c>
      <c r="D17267" s="72" t="str">
        <f t="shared" si="539"/>
        <v>abr/2020</v>
      </c>
      <c r="E17267" s="206">
        <v>43924</v>
      </c>
      <c r="F17267" s="205" t="s">
        <v>202</v>
      </c>
      <c r="G17267" s="205" t="s">
        <v>284</v>
      </c>
      <c r="H17267" s="207" t="s">
        <v>203</v>
      </c>
      <c r="I17267" s="207" t="s">
        <v>289</v>
      </c>
      <c r="J17267" s="208">
        <v>179720.95</v>
      </c>
      <c r="K17267" s="79" t="str">
        <f>IFERROR(IFERROR(VLOOKUP(I17267,'DE-PARA'!B:D,3,0),VLOOKUP(I17267,'DE-PARA'!C:D,2,0)),"NÃO ENCONTRADO")</f>
        <v>Entrada Conta Aplicação (+)</v>
      </c>
      <c r="L17267" s="56" t="str">
        <f>VLOOKUP(K17267,'Base -Receita-Despesa'!$B:$AS,1,FALSE)</f>
        <v>ENTRADA CONTA APLICAÇÃO (+)</v>
      </c>
    </row>
    <row r="17268" spans="1:12" x14ac:dyDescent="0.3">
      <c r="A17268" s="286" t="str">
        <f t="shared" si="538"/>
        <v>2020</v>
      </c>
      <c r="B17268" s="205" t="s">
        <v>679</v>
      </c>
      <c r="C17268" s="205" t="s">
        <v>680</v>
      </c>
      <c r="D17268" s="72" t="str">
        <f t="shared" si="539"/>
        <v>abr/2020</v>
      </c>
      <c r="E17268" s="206">
        <v>43927</v>
      </c>
      <c r="F17268" s="205">
        <v>16126</v>
      </c>
      <c r="G17268" s="205" t="s">
        <v>284</v>
      </c>
      <c r="H17268" s="207" t="s">
        <v>1885</v>
      </c>
      <c r="I17268" s="207" t="s">
        <v>239</v>
      </c>
      <c r="J17268" s="207">
        <v>-307.35000000000002</v>
      </c>
      <c r="K17268" s="79" t="str">
        <f>IFERROR(IFERROR(VLOOKUP(I17268,'DE-PARA'!B:D,3,0),VLOOKUP(I17268,'DE-PARA'!C:D,2,0)),"NÃO ENCONTRADO")</f>
        <v>Materiais</v>
      </c>
      <c r="L17268" s="56" t="str">
        <f>VLOOKUP(K17268,'Base -Receita-Despesa'!$B:$AS,1,FALSE)</f>
        <v>Materiais</v>
      </c>
    </row>
    <row r="17269" spans="1:12" x14ac:dyDescent="0.3">
      <c r="A17269" s="286" t="str">
        <f t="shared" si="538"/>
        <v>2020</v>
      </c>
      <c r="B17269" s="205" t="s">
        <v>679</v>
      </c>
      <c r="C17269" s="205" t="s">
        <v>680</v>
      </c>
      <c r="D17269" s="72" t="str">
        <f t="shared" si="539"/>
        <v>abr/2020</v>
      </c>
      <c r="E17269" s="206">
        <v>43927</v>
      </c>
      <c r="F17269" s="205">
        <v>2383</v>
      </c>
      <c r="G17269" s="205" t="s">
        <v>284</v>
      </c>
      <c r="H17269" s="207" t="s">
        <v>1899</v>
      </c>
      <c r="I17269" s="207" t="s">
        <v>249</v>
      </c>
      <c r="J17269" s="207">
        <v>-125</v>
      </c>
      <c r="K17269" s="79" t="str">
        <f>IFERROR(IFERROR(VLOOKUP(I17269,'DE-PARA'!B:D,3,0),VLOOKUP(I17269,'DE-PARA'!C:D,2,0)),"NÃO ENCONTRADO")</f>
        <v>Materiais</v>
      </c>
      <c r="L17269" s="56" t="str">
        <f>VLOOKUP(K17269,'Base -Receita-Despesa'!$B:$AS,1,FALSE)</f>
        <v>Materiais</v>
      </c>
    </row>
    <row r="17270" spans="1:12" x14ac:dyDescent="0.3">
      <c r="A17270" s="286" t="str">
        <f t="shared" si="538"/>
        <v>2020</v>
      </c>
      <c r="B17270" s="205" t="s">
        <v>679</v>
      </c>
      <c r="C17270" s="205" t="s">
        <v>680</v>
      </c>
      <c r="D17270" s="72" t="str">
        <f t="shared" si="539"/>
        <v>abr/2020</v>
      </c>
      <c r="E17270" s="206">
        <v>43927</v>
      </c>
      <c r="F17270" s="205">
        <v>520420</v>
      </c>
      <c r="G17270" s="205" t="s">
        <v>284</v>
      </c>
      <c r="H17270" s="207" t="s">
        <v>2396</v>
      </c>
      <c r="I17270" s="207" t="s">
        <v>118</v>
      </c>
      <c r="J17270" s="208">
        <v>-3161.66</v>
      </c>
      <c r="K17270" s="79" t="str">
        <f>IFERROR(IFERROR(VLOOKUP(I17270,'DE-PARA'!B:D,3,0),VLOOKUP(I17270,'DE-PARA'!C:D,2,0)),"NÃO ENCONTRADO")</f>
        <v>Serviços</v>
      </c>
      <c r="L17270" s="56" t="str">
        <f>VLOOKUP(K17270,'Base -Receita-Despesa'!$B:$AS,1,FALSE)</f>
        <v>Serviços</v>
      </c>
    </row>
    <row r="17271" spans="1:12" x14ac:dyDescent="0.3">
      <c r="A17271" s="286" t="str">
        <f t="shared" ref="A17271:A17334" si="540">IF(K17271="NÃO ENCONTRADO",0,RIGHT(D17271,4))</f>
        <v>2020</v>
      </c>
      <c r="B17271" s="205" t="s">
        <v>679</v>
      </c>
      <c r="C17271" s="205" t="s">
        <v>680</v>
      </c>
      <c r="D17271" s="72" t="str">
        <f t="shared" si="539"/>
        <v>abr/2020</v>
      </c>
      <c r="E17271" s="206">
        <v>43927</v>
      </c>
      <c r="F17271" s="205">
        <v>2341</v>
      </c>
      <c r="G17271" s="205" t="s">
        <v>284</v>
      </c>
      <c r="H17271" s="207" t="s">
        <v>2876</v>
      </c>
      <c r="I17271" s="278" t="s">
        <v>250</v>
      </c>
      <c r="J17271" s="207">
        <v>-654.4</v>
      </c>
      <c r="K17271" s="79" t="str">
        <f>IFERROR(IFERROR(VLOOKUP(I17271,'DE-PARA'!B:D,3,0),VLOOKUP(I17271,'DE-PARA'!C:D,2,0)),"NÃO ENCONTRADO")</f>
        <v>Materiais</v>
      </c>
      <c r="L17271" s="56" t="str">
        <f>VLOOKUP(K17271,'Base -Receita-Despesa'!$B:$AS,1,FALSE)</f>
        <v>Materiais</v>
      </c>
    </row>
    <row r="17272" spans="1:12" x14ac:dyDescent="0.3">
      <c r="A17272" s="286" t="str">
        <f t="shared" si="540"/>
        <v>2020</v>
      </c>
      <c r="B17272" s="205" t="s">
        <v>679</v>
      </c>
      <c r="C17272" s="205" t="s">
        <v>680</v>
      </c>
      <c r="D17272" s="72" t="str">
        <f t="shared" si="539"/>
        <v>abr/2020</v>
      </c>
      <c r="E17272" s="206">
        <v>43927</v>
      </c>
      <c r="F17272" s="205">
        <v>863</v>
      </c>
      <c r="G17272" s="205" t="s">
        <v>284</v>
      </c>
      <c r="H17272" s="207" t="s">
        <v>285</v>
      </c>
      <c r="I17272" s="207" t="s">
        <v>241</v>
      </c>
      <c r="J17272" s="208">
        <v>-6824.4</v>
      </c>
      <c r="K17272" s="79" t="str">
        <f>IFERROR(IFERROR(VLOOKUP(I17272,'DE-PARA'!B:D,3,0),VLOOKUP(I17272,'DE-PARA'!C:D,2,0)),"NÃO ENCONTRADO")</f>
        <v>Materiais</v>
      </c>
      <c r="L17272" s="56" t="str">
        <f>VLOOKUP(K17272,'Base -Receita-Despesa'!$B:$AS,1,FALSE)</f>
        <v>Materiais</v>
      </c>
    </row>
    <row r="17273" spans="1:12" x14ac:dyDescent="0.3">
      <c r="A17273" s="286" t="str">
        <f t="shared" si="540"/>
        <v>2020</v>
      </c>
      <c r="B17273" s="205" t="s">
        <v>679</v>
      </c>
      <c r="C17273" s="205" t="s">
        <v>680</v>
      </c>
      <c r="D17273" s="72" t="str">
        <f t="shared" si="539"/>
        <v>abr/2020</v>
      </c>
      <c r="E17273" s="206">
        <v>43927</v>
      </c>
      <c r="F17273" s="205">
        <v>36197</v>
      </c>
      <c r="G17273" s="205" t="s">
        <v>284</v>
      </c>
      <c r="H17273" s="207" t="s">
        <v>2266</v>
      </c>
      <c r="I17273" s="207" t="s">
        <v>242</v>
      </c>
      <c r="J17273" s="207">
        <v>-428.4</v>
      </c>
      <c r="K17273" s="79" t="str">
        <f>IFERROR(IFERROR(VLOOKUP(I17273,'DE-PARA'!B:D,3,0),VLOOKUP(I17273,'DE-PARA'!C:D,2,0)),"NÃO ENCONTRADO")</f>
        <v>Materiais</v>
      </c>
      <c r="L17273" s="56" t="str">
        <f>VLOOKUP(K17273,'Base -Receita-Despesa'!$B:$AS,1,FALSE)</f>
        <v>Materiais</v>
      </c>
    </row>
    <row r="17274" spans="1:12" x14ac:dyDescent="0.3">
      <c r="A17274" s="286" t="str">
        <f t="shared" si="540"/>
        <v>2020</v>
      </c>
      <c r="B17274" s="205" t="s">
        <v>679</v>
      </c>
      <c r="C17274" s="205" t="s">
        <v>680</v>
      </c>
      <c r="D17274" s="72" t="str">
        <f t="shared" si="539"/>
        <v>abr/2020</v>
      </c>
      <c r="E17274" s="206">
        <v>43927</v>
      </c>
      <c r="F17274" s="205">
        <v>426779</v>
      </c>
      <c r="G17274" s="205" t="s">
        <v>284</v>
      </c>
      <c r="H17274" s="207" t="s">
        <v>1027</v>
      </c>
      <c r="I17274" s="207" t="s">
        <v>242</v>
      </c>
      <c r="J17274" s="207">
        <v>-986.75</v>
      </c>
      <c r="K17274" s="79" t="str">
        <f>IFERROR(IFERROR(VLOOKUP(I17274,'DE-PARA'!B:D,3,0),VLOOKUP(I17274,'DE-PARA'!C:D,2,0)),"NÃO ENCONTRADO")</f>
        <v>Materiais</v>
      </c>
      <c r="L17274" s="56" t="str">
        <f>VLOOKUP(K17274,'Base -Receita-Despesa'!$B:$AS,1,FALSE)</f>
        <v>Materiais</v>
      </c>
    </row>
    <row r="17275" spans="1:12" x14ac:dyDescent="0.3">
      <c r="A17275" s="286" t="str">
        <f t="shared" si="540"/>
        <v>2020</v>
      </c>
      <c r="B17275" s="205" t="s">
        <v>679</v>
      </c>
      <c r="C17275" s="205" t="s">
        <v>680</v>
      </c>
      <c r="D17275" s="72" t="str">
        <f t="shared" si="539"/>
        <v>abr/2020</v>
      </c>
      <c r="E17275" s="206">
        <v>43927</v>
      </c>
      <c r="F17275" s="205">
        <v>426775</v>
      </c>
      <c r="G17275" s="205" t="s">
        <v>284</v>
      </c>
      <c r="H17275" s="207" t="s">
        <v>1027</v>
      </c>
      <c r="I17275" s="207" t="s">
        <v>242</v>
      </c>
      <c r="J17275" s="207">
        <v>-842.92</v>
      </c>
      <c r="K17275" s="79" t="str">
        <f>IFERROR(IFERROR(VLOOKUP(I17275,'DE-PARA'!B:D,3,0),VLOOKUP(I17275,'DE-PARA'!C:D,2,0)),"NÃO ENCONTRADO")</f>
        <v>Materiais</v>
      </c>
      <c r="L17275" s="56" t="str">
        <f>VLOOKUP(K17275,'Base -Receita-Despesa'!$B:$AS,1,FALSE)</f>
        <v>Materiais</v>
      </c>
    </row>
    <row r="17276" spans="1:12" x14ac:dyDescent="0.3">
      <c r="A17276" s="286" t="str">
        <f t="shared" si="540"/>
        <v>2020</v>
      </c>
      <c r="B17276" s="205" t="s">
        <v>679</v>
      </c>
      <c r="C17276" s="205" t="s">
        <v>680</v>
      </c>
      <c r="D17276" s="72" t="str">
        <f t="shared" si="539"/>
        <v>abr/2020</v>
      </c>
      <c r="E17276" s="206">
        <v>43927</v>
      </c>
      <c r="F17276" s="205">
        <v>426772</v>
      </c>
      <c r="G17276" s="205" t="s">
        <v>284</v>
      </c>
      <c r="H17276" s="207" t="s">
        <v>1027</v>
      </c>
      <c r="I17276" s="207" t="s">
        <v>242</v>
      </c>
      <c r="J17276" s="207">
        <v>-583.29999999999995</v>
      </c>
      <c r="K17276" s="79" t="str">
        <f>IFERROR(IFERROR(VLOOKUP(I17276,'DE-PARA'!B:D,3,0),VLOOKUP(I17276,'DE-PARA'!C:D,2,0)),"NÃO ENCONTRADO")</f>
        <v>Materiais</v>
      </c>
      <c r="L17276" s="56" t="str">
        <f>VLOOKUP(K17276,'Base -Receita-Despesa'!$B:$AS,1,FALSE)</f>
        <v>Materiais</v>
      </c>
    </row>
    <row r="17277" spans="1:12" x14ac:dyDescent="0.3">
      <c r="A17277" s="286" t="str">
        <f t="shared" si="540"/>
        <v>2020</v>
      </c>
      <c r="B17277" s="205" t="s">
        <v>679</v>
      </c>
      <c r="C17277" s="205" t="s">
        <v>680</v>
      </c>
      <c r="D17277" s="72" t="str">
        <f t="shared" si="539"/>
        <v>abr/2020</v>
      </c>
      <c r="E17277" s="206">
        <v>43927</v>
      </c>
      <c r="F17277" s="205">
        <v>426757</v>
      </c>
      <c r="G17277" s="205" t="s">
        <v>284</v>
      </c>
      <c r="H17277" s="207" t="s">
        <v>1027</v>
      </c>
      <c r="I17277" s="207" t="s">
        <v>242</v>
      </c>
      <c r="J17277" s="207">
        <v>-583.29999999999995</v>
      </c>
      <c r="K17277" s="79" t="str">
        <f>IFERROR(IFERROR(VLOOKUP(I17277,'DE-PARA'!B:D,3,0),VLOOKUP(I17277,'DE-PARA'!C:D,2,0)),"NÃO ENCONTRADO")</f>
        <v>Materiais</v>
      </c>
      <c r="L17277" s="56" t="str">
        <f>VLOOKUP(K17277,'Base -Receita-Despesa'!$B:$AS,1,FALSE)</f>
        <v>Materiais</v>
      </c>
    </row>
    <row r="17278" spans="1:12" x14ac:dyDescent="0.3">
      <c r="A17278" s="286" t="str">
        <f t="shared" si="540"/>
        <v>2020</v>
      </c>
      <c r="B17278" s="205" t="s">
        <v>679</v>
      </c>
      <c r="C17278" s="205" t="s">
        <v>680</v>
      </c>
      <c r="D17278" s="72" t="str">
        <f t="shared" si="539"/>
        <v>abr/2020</v>
      </c>
      <c r="E17278" s="206">
        <v>43927</v>
      </c>
      <c r="F17278" s="205">
        <v>167782</v>
      </c>
      <c r="G17278" s="205" t="s">
        <v>284</v>
      </c>
      <c r="H17278" s="207" t="s">
        <v>1573</v>
      </c>
      <c r="I17278" s="207" t="s">
        <v>134</v>
      </c>
      <c r="J17278" s="208">
        <v>-5270.34</v>
      </c>
      <c r="K17278" s="79" t="str">
        <f>IFERROR(IFERROR(VLOOKUP(I17278,'DE-PARA'!B:D,3,0),VLOOKUP(I17278,'DE-PARA'!C:D,2,0)),"NÃO ENCONTRADO")</f>
        <v>Serviços</v>
      </c>
      <c r="L17278" s="56" t="str">
        <f>VLOOKUP(K17278,'Base -Receita-Despesa'!$B:$AS,1,FALSE)</f>
        <v>Serviços</v>
      </c>
    </row>
    <row r="17279" spans="1:12" x14ac:dyDescent="0.3">
      <c r="A17279" s="286" t="str">
        <f t="shared" si="540"/>
        <v>2020</v>
      </c>
      <c r="B17279" s="205" t="s">
        <v>679</v>
      </c>
      <c r="C17279" s="205" t="s">
        <v>680</v>
      </c>
      <c r="D17279" s="72" t="str">
        <f t="shared" si="539"/>
        <v>abr/2020</v>
      </c>
      <c r="E17279" s="206">
        <v>43927</v>
      </c>
      <c r="F17279" s="205">
        <v>361370</v>
      </c>
      <c r="G17279" s="205" t="s">
        <v>284</v>
      </c>
      <c r="H17279" s="207" t="s">
        <v>143</v>
      </c>
      <c r="I17279" s="207" t="s">
        <v>244</v>
      </c>
      <c r="J17279" s="208">
        <v>-5048.71</v>
      </c>
      <c r="K17279" s="79" t="str">
        <f>IFERROR(IFERROR(VLOOKUP(I17279,'DE-PARA'!B:D,3,0),VLOOKUP(I17279,'DE-PARA'!C:D,2,0)),"NÃO ENCONTRADO")</f>
        <v>Materiais</v>
      </c>
      <c r="L17279" s="56" t="str">
        <f>VLOOKUP(K17279,'Base -Receita-Despesa'!$B:$AS,1,FALSE)</f>
        <v>Materiais</v>
      </c>
    </row>
    <row r="17280" spans="1:12" x14ac:dyDescent="0.3">
      <c r="A17280" s="286" t="str">
        <f t="shared" si="540"/>
        <v>2020</v>
      </c>
      <c r="B17280" s="205" t="s">
        <v>679</v>
      </c>
      <c r="C17280" s="205" t="s">
        <v>680</v>
      </c>
      <c r="D17280" s="72" t="str">
        <f t="shared" si="539"/>
        <v>abr/2020</v>
      </c>
      <c r="E17280" s="206">
        <v>43927</v>
      </c>
      <c r="F17280" s="205">
        <v>361371</v>
      </c>
      <c r="G17280" s="205" t="s">
        <v>284</v>
      </c>
      <c r="H17280" s="207" t="s">
        <v>143</v>
      </c>
      <c r="I17280" s="207" t="s">
        <v>244</v>
      </c>
      <c r="J17280" s="208">
        <v>-1249.5</v>
      </c>
      <c r="K17280" s="79" t="str">
        <f>IFERROR(IFERROR(VLOOKUP(I17280,'DE-PARA'!B:D,3,0),VLOOKUP(I17280,'DE-PARA'!C:D,2,0)),"NÃO ENCONTRADO")</f>
        <v>Materiais</v>
      </c>
      <c r="L17280" s="56" t="str">
        <f>VLOOKUP(K17280,'Base -Receita-Despesa'!$B:$AS,1,FALSE)</f>
        <v>Materiais</v>
      </c>
    </row>
    <row r="17281" spans="1:12" x14ac:dyDescent="0.3">
      <c r="A17281" s="286" t="str">
        <f t="shared" si="540"/>
        <v>2020</v>
      </c>
      <c r="B17281" s="205" t="s">
        <v>679</v>
      </c>
      <c r="C17281" s="205" t="s">
        <v>680</v>
      </c>
      <c r="D17281" s="72" t="str">
        <f t="shared" si="539"/>
        <v>abr/2020</v>
      </c>
      <c r="E17281" s="206">
        <v>43927</v>
      </c>
      <c r="F17281" s="205" t="s">
        <v>209</v>
      </c>
      <c r="G17281" s="205" t="s">
        <v>284</v>
      </c>
      <c r="H17281" s="207" t="s">
        <v>295</v>
      </c>
      <c r="I17281" s="207" t="s">
        <v>130</v>
      </c>
      <c r="J17281" s="207">
        <v>-9.5</v>
      </c>
      <c r="K17281" s="79" t="str">
        <f>IFERROR(IFERROR(VLOOKUP(I17281,'DE-PARA'!B:D,3,0),VLOOKUP(I17281,'DE-PARA'!C:D,2,0)),"NÃO ENCONTRADO")</f>
        <v>Outras Saídas</v>
      </c>
      <c r="L17281" s="56" t="str">
        <f>VLOOKUP(K17281,'Base -Receita-Despesa'!$B:$AS,1,FALSE)</f>
        <v>Outras Saídas</v>
      </c>
    </row>
    <row r="17282" spans="1:12" x14ac:dyDescent="0.3">
      <c r="A17282" s="286" t="str">
        <f t="shared" si="540"/>
        <v>2020</v>
      </c>
      <c r="B17282" s="205" t="s">
        <v>679</v>
      </c>
      <c r="C17282" s="205" t="s">
        <v>680</v>
      </c>
      <c r="D17282" s="72" t="str">
        <f t="shared" si="539"/>
        <v>abr/2020</v>
      </c>
      <c r="E17282" s="206">
        <v>43927</v>
      </c>
      <c r="F17282" s="205" t="s">
        <v>209</v>
      </c>
      <c r="G17282" s="205" t="s">
        <v>284</v>
      </c>
      <c r="H17282" s="207" t="s">
        <v>295</v>
      </c>
      <c r="I17282" s="207" t="s">
        <v>130</v>
      </c>
      <c r="J17282" s="207">
        <v>-9.5</v>
      </c>
      <c r="K17282" s="79" t="str">
        <f>IFERROR(IFERROR(VLOOKUP(I17282,'DE-PARA'!B:D,3,0),VLOOKUP(I17282,'DE-PARA'!C:D,2,0)),"NÃO ENCONTRADO")</f>
        <v>Outras Saídas</v>
      </c>
      <c r="L17282" s="56" t="str">
        <f>VLOOKUP(K17282,'Base -Receita-Despesa'!$B:$AS,1,FALSE)</f>
        <v>Outras Saídas</v>
      </c>
    </row>
    <row r="17283" spans="1:12" x14ac:dyDescent="0.3">
      <c r="A17283" s="286" t="str">
        <f t="shared" si="540"/>
        <v>2020</v>
      </c>
      <c r="B17283" s="205" t="s">
        <v>679</v>
      </c>
      <c r="C17283" s="205" t="s">
        <v>680</v>
      </c>
      <c r="D17283" s="72" t="str">
        <f t="shared" si="539"/>
        <v>abr/2020</v>
      </c>
      <c r="E17283" s="206">
        <v>43927</v>
      </c>
      <c r="F17283" s="205" t="s">
        <v>209</v>
      </c>
      <c r="G17283" s="205" t="s">
        <v>284</v>
      </c>
      <c r="H17283" s="207" t="s">
        <v>295</v>
      </c>
      <c r="I17283" s="207" t="s">
        <v>130</v>
      </c>
      <c r="J17283" s="207">
        <v>-9.5</v>
      </c>
      <c r="K17283" s="79" t="str">
        <f>IFERROR(IFERROR(VLOOKUP(I17283,'DE-PARA'!B:D,3,0),VLOOKUP(I17283,'DE-PARA'!C:D,2,0)),"NÃO ENCONTRADO")</f>
        <v>Outras Saídas</v>
      </c>
      <c r="L17283" s="56" t="str">
        <f>VLOOKUP(K17283,'Base -Receita-Despesa'!$B:$AS,1,FALSE)</f>
        <v>Outras Saídas</v>
      </c>
    </row>
    <row r="17284" spans="1:12" x14ac:dyDescent="0.3">
      <c r="A17284" s="286" t="str">
        <f t="shared" si="540"/>
        <v>2020</v>
      </c>
      <c r="B17284" s="205" t="s">
        <v>679</v>
      </c>
      <c r="C17284" s="205" t="s">
        <v>680</v>
      </c>
      <c r="D17284" s="72" t="str">
        <f t="shared" ref="D17284:D17347" si="541">TEXT(E17284,"mmm/aaaa")</f>
        <v>abr/2020</v>
      </c>
      <c r="E17284" s="206">
        <v>43927</v>
      </c>
      <c r="F17284" s="205" t="s">
        <v>209</v>
      </c>
      <c r="G17284" s="205" t="s">
        <v>284</v>
      </c>
      <c r="H17284" s="207" t="s">
        <v>133</v>
      </c>
      <c r="I17284" s="207" t="s">
        <v>130</v>
      </c>
      <c r="J17284" s="207">
        <v>-426.12</v>
      </c>
      <c r="K17284" s="79" t="str">
        <f>IFERROR(IFERROR(VLOOKUP(I17284,'DE-PARA'!B:D,3,0),VLOOKUP(I17284,'DE-PARA'!C:D,2,0)),"NÃO ENCONTRADO")</f>
        <v>Outras Saídas</v>
      </c>
      <c r="L17284" s="56" t="str">
        <f>VLOOKUP(K17284,'Base -Receita-Despesa'!$B:$AS,1,FALSE)</f>
        <v>Outras Saídas</v>
      </c>
    </row>
    <row r="17285" spans="1:12" x14ac:dyDescent="0.3">
      <c r="A17285" s="286" t="str">
        <f t="shared" si="540"/>
        <v>2020</v>
      </c>
      <c r="B17285" s="205" t="s">
        <v>679</v>
      </c>
      <c r="C17285" s="205" t="s">
        <v>680</v>
      </c>
      <c r="D17285" s="72" t="str">
        <f t="shared" si="541"/>
        <v>abr/2020</v>
      </c>
      <c r="E17285" s="206">
        <v>43927</v>
      </c>
      <c r="F17285" s="205" t="s">
        <v>202</v>
      </c>
      <c r="G17285" s="205" t="s">
        <v>284</v>
      </c>
      <c r="H17285" s="207" t="s">
        <v>203</v>
      </c>
      <c r="I17285" s="207" t="s">
        <v>289</v>
      </c>
      <c r="J17285" s="208">
        <v>26520.65</v>
      </c>
      <c r="K17285" s="79" t="str">
        <f>IFERROR(IFERROR(VLOOKUP(I17285,'DE-PARA'!B:D,3,0),VLOOKUP(I17285,'DE-PARA'!C:D,2,0)),"NÃO ENCONTRADO")</f>
        <v>Entrada Conta Aplicação (+)</v>
      </c>
      <c r="L17285" s="56" t="str">
        <f>VLOOKUP(K17285,'Base -Receita-Despesa'!$B:$AS,1,FALSE)</f>
        <v>ENTRADA CONTA APLICAÇÃO (+)</v>
      </c>
    </row>
    <row r="17286" spans="1:12" x14ac:dyDescent="0.3">
      <c r="A17286" s="286" t="str">
        <f t="shared" si="540"/>
        <v>2020</v>
      </c>
      <c r="B17286" s="205" t="s">
        <v>679</v>
      </c>
      <c r="C17286" s="205" t="s">
        <v>680</v>
      </c>
      <c r="D17286" s="72" t="str">
        <f t="shared" si="541"/>
        <v>abr/2020</v>
      </c>
      <c r="E17286" s="206">
        <v>43928</v>
      </c>
      <c r="F17286" s="205" t="s">
        <v>1874</v>
      </c>
      <c r="G17286" s="205" t="s">
        <v>284</v>
      </c>
      <c r="H17286" s="207" t="s">
        <v>2877</v>
      </c>
      <c r="I17286" s="207" t="s">
        <v>124</v>
      </c>
      <c r="J17286" s="207">
        <v>-30.08</v>
      </c>
      <c r="K17286" s="79" t="str">
        <f>IFERROR(IFERROR(VLOOKUP(I17286,'DE-PARA'!B:D,3,0),VLOOKUP(I17286,'DE-PARA'!C:D,2,0)),"NÃO ENCONTRADO")</f>
        <v>Encargos sobre Folha de Pagamento</v>
      </c>
      <c r="L17286" s="56" t="str">
        <f>VLOOKUP(K17286,'Base -Receita-Despesa'!$B:$AS,1,FALSE)</f>
        <v>Encargos sobre Folha de Pagamento</v>
      </c>
    </row>
    <row r="17287" spans="1:12" x14ac:dyDescent="0.3">
      <c r="A17287" s="286" t="str">
        <f t="shared" si="540"/>
        <v>2020</v>
      </c>
      <c r="B17287" s="205" t="s">
        <v>679</v>
      </c>
      <c r="C17287" s="205" t="s">
        <v>680</v>
      </c>
      <c r="D17287" s="72" t="str">
        <f t="shared" si="541"/>
        <v>abr/2020</v>
      </c>
      <c r="E17287" s="206">
        <v>43928</v>
      </c>
      <c r="F17287" s="205" t="s">
        <v>1874</v>
      </c>
      <c r="G17287" s="205" t="s">
        <v>284</v>
      </c>
      <c r="H17287" s="207" t="s">
        <v>2877</v>
      </c>
      <c r="I17287" s="207" t="s">
        <v>124</v>
      </c>
      <c r="J17287" s="208">
        <v>-58342.89</v>
      </c>
      <c r="K17287" s="79" t="str">
        <f>IFERROR(IFERROR(VLOOKUP(I17287,'DE-PARA'!B:D,3,0),VLOOKUP(I17287,'DE-PARA'!C:D,2,0)),"NÃO ENCONTRADO")</f>
        <v>Encargos sobre Folha de Pagamento</v>
      </c>
      <c r="L17287" s="56" t="str">
        <f>VLOOKUP(K17287,'Base -Receita-Despesa'!$B:$AS,1,FALSE)</f>
        <v>Encargos sobre Folha de Pagamento</v>
      </c>
    </row>
    <row r="17288" spans="1:12" x14ac:dyDescent="0.3">
      <c r="A17288" s="286" t="str">
        <f t="shared" si="540"/>
        <v>2020</v>
      </c>
      <c r="B17288" s="205" t="s">
        <v>679</v>
      </c>
      <c r="C17288" s="205" t="s">
        <v>680</v>
      </c>
      <c r="D17288" s="72" t="str">
        <f t="shared" si="541"/>
        <v>abr/2020</v>
      </c>
      <c r="E17288" s="206">
        <v>43928</v>
      </c>
      <c r="F17288" s="205">
        <v>3279</v>
      </c>
      <c r="G17288" s="205" t="s">
        <v>284</v>
      </c>
      <c r="H17288" s="207" t="s">
        <v>285</v>
      </c>
      <c r="I17288" s="207" t="s">
        <v>241</v>
      </c>
      <c r="J17288" s="208">
        <v>-1394.98</v>
      </c>
      <c r="K17288" s="79" t="str">
        <f>IFERROR(IFERROR(VLOOKUP(I17288,'DE-PARA'!B:D,3,0),VLOOKUP(I17288,'DE-PARA'!C:D,2,0)),"NÃO ENCONTRADO")</f>
        <v>Materiais</v>
      </c>
      <c r="L17288" s="56" t="str">
        <f>VLOOKUP(K17288,'Base -Receita-Despesa'!$B:$AS,1,FALSE)</f>
        <v>Materiais</v>
      </c>
    </row>
    <row r="17289" spans="1:12" x14ac:dyDescent="0.3">
      <c r="A17289" s="286" t="str">
        <f t="shared" si="540"/>
        <v>2020</v>
      </c>
      <c r="B17289" s="205" t="s">
        <v>679</v>
      </c>
      <c r="C17289" s="205" t="s">
        <v>680</v>
      </c>
      <c r="D17289" s="72" t="str">
        <f t="shared" si="541"/>
        <v>abr/2020</v>
      </c>
      <c r="E17289" s="206">
        <v>43928</v>
      </c>
      <c r="F17289" s="205">
        <v>2963</v>
      </c>
      <c r="G17289" s="205" t="s">
        <v>284</v>
      </c>
      <c r="H17289" s="207" t="s">
        <v>2878</v>
      </c>
      <c r="I17289" s="207" t="s">
        <v>147</v>
      </c>
      <c r="J17289" s="208">
        <v>-3053.69</v>
      </c>
      <c r="K17289" s="79" t="str">
        <f>IFERROR(IFERROR(VLOOKUP(I17289,'DE-PARA'!B:D,3,0),VLOOKUP(I17289,'DE-PARA'!C:D,2,0)),"NÃO ENCONTRADO")</f>
        <v>Serviços</v>
      </c>
      <c r="L17289" s="56" t="str">
        <f>VLOOKUP(K17289,'Base -Receita-Despesa'!$B:$AS,1,FALSE)</f>
        <v>Serviços</v>
      </c>
    </row>
    <row r="17290" spans="1:12" x14ac:dyDescent="0.3">
      <c r="A17290" s="286" t="str">
        <f t="shared" si="540"/>
        <v>2020</v>
      </c>
      <c r="B17290" s="205" t="s">
        <v>679</v>
      </c>
      <c r="C17290" s="205" t="s">
        <v>680</v>
      </c>
      <c r="D17290" s="72" t="str">
        <f t="shared" si="541"/>
        <v>abr/2020</v>
      </c>
      <c r="E17290" s="206">
        <v>43928</v>
      </c>
      <c r="F17290" s="205">
        <v>4090</v>
      </c>
      <c r="G17290" s="205" t="s">
        <v>284</v>
      </c>
      <c r="H17290" s="207" t="s">
        <v>285</v>
      </c>
      <c r="I17290" s="207" t="s">
        <v>241</v>
      </c>
      <c r="J17290" s="207">
        <v>-42.77</v>
      </c>
      <c r="K17290" s="79" t="str">
        <f>IFERROR(IFERROR(VLOOKUP(I17290,'DE-PARA'!B:D,3,0),VLOOKUP(I17290,'DE-PARA'!C:D,2,0)),"NÃO ENCONTRADO")</f>
        <v>Materiais</v>
      </c>
      <c r="L17290" s="56" t="str">
        <f>VLOOKUP(K17290,'Base -Receita-Despesa'!$B:$AS,1,FALSE)</f>
        <v>Materiais</v>
      </c>
    </row>
    <row r="17291" spans="1:12" x14ac:dyDescent="0.3">
      <c r="A17291" s="286" t="str">
        <f t="shared" si="540"/>
        <v>2020</v>
      </c>
      <c r="B17291" s="205" t="s">
        <v>679</v>
      </c>
      <c r="C17291" s="205" t="s">
        <v>680</v>
      </c>
      <c r="D17291" s="72" t="str">
        <f t="shared" si="541"/>
        <v>abr/2020</v>
      </c>
      <c r="E17291" s="206">
        <v>43928</v>
      </c>
      <c r="F17291" s="205">
        <v>41371</v>
      </c>
      <c r="G17291" s="205" t="s">
        <v>284</v>
      </c>
      <c r="H17291" s="207" t="s">
        <v>285</v>
      </c>
      <c r="I17291" s="207" t="s">
        <v>241</v>
      </c>
      <c r="J17291" s="208">
        <v>-2919.85</v>
      </c>
      <c r="K17291" s="79" t="str">
        <f>IFERROR(IFERROR(VLOOKUP(I17291,'DE-PARA'!B:D,3,0),VLOOKUP(I17291,'DE-PARA'!C:D,2,0)),"NÃO ENCONTRADO")</f>
        <v>Materiais</v>
      </c>
      <c r="L17291" s="56" t="str">
        <f>VLOOKUP(K17291,'Base -Receita-Despesa'!$B:$AS,1,FALSE)</f>
        <v>Materiais</v>
      </c>
    </row>
    <row r="17292" spans="1:12" x14ac:dyDescent="0.3">
      <c r="A17292" s="286" t="str">
        <f t="shared" si="540"/>
        <v>2020</v>
      </c>
      <c r="B17292" s="205" t="s">
        <v>679</v>
      </c>
      <c r="C17292" s="205" t="s">
        <v>680</v>
      </c>
      <c r="D17292" s="72" t="str">
        <f t="shared" si="541"/>
        <v>abr/2020</v>
      </c>
      <c r="E17292" s="206">
        <v>43928</v>
      </c>
      <c r="F17292" s="205">
        <v>665</v>
      </c>
      <c r="G17292" s="205" t="s">
        <v>284</v>
      </c>
      <c r="H17292" s="207" t="s">
        <v>2556</v>
      </c>
      <c r="I17292" s="207" t="s">
        <v>250</v>
      </c>
      <c r="J17292" s="207">
        <v>-500.14</v>
      </c>
      <c r="K17292" s="79" t="str">
        <f>IFERROR(IFERROR(VLOOKUP(I17292,'DE-PARA'!B:D,3,0),VLOOKUP(I17292,'DE-PARA'!C:D,2,0)),"NÃO ENCONTRADO")</f>
        <v>Materiais</v>
      </c>
      <c r="L17292" s="56" t="str">
        <f>VLOOKUP(K17292,'Base -Receita-Despesa'!$B:$AS,1,FALSE)</f>
        <v>Materiais</v>
      </c>
    </row>
    <row r="17293" spans="1:12" x14ac:dyDescent="0.3">
      <c r="A17293" s="286" t="str">
        <f t="shared" si="540"/>
        <v>2020</v>
      </c>
      <c r="B17293" s="205" t="s">
        <v>679</v>
      </c>
      <c r="C17293" s="205" t="s">
        <v>680</v>
      </c>
      <c r="D17293" s="72" t="str">
        <f t="shared" si="541"/>
        <v>abr/2020</v>
      </c>
      <c r="E17293" s="206">
        <v>43928</v>
      </c>
      <c r="F17293" s="205">
        <v>427255</v>
      </c>
      <c r="G17293" s="205" t="s">
        <v>284</v>
      </c>
      <c r="H17293" s="207" t="s">
        <v>1027</v>
      </c>
      <c r="I17293" s="207" t="s">
        <v>242</v>
      </c>
      <c r="J17293" s="207">
        <v>-842.92</v>
      </c>
      <c r="K17293" s="79" t="str">
        <f>IFERROR(IFERROR(VLOOKUP(I17293,'DE-PARA'!B:D,3,0),VLOOKUP(I17293,'DE-PARA'!C:D,2,0)),"NÃO ENCONTRADO")</f>
        <v>Materiais</v>
      </c>
      <c r="L17293" s="56" t="str">
        <f>VLOOKUP(K17293,'Base -Receita-Despesa'!$B:$AS,1,FALSE)</f>
        <v>Materiais</v>
      </c>
    </row>
    <row r="17294" spans="1:12" x14ac:dyDescent="0.3">
      <c r="A17294" s="286" t="str">
        <f t="shared" si="540"/>
        <v>2020</v>
      </c>
      <c r="B17294" s="205" t="s">
        <v>679</v>
      </c>
      <c r="C17294" s="205" t="s">
        <v>680</v>
      </c>
      <c r="D17294" s="72" t="str">
        <f t="shared" si="541"/>
        <v>abr/2020</v>
      </c>
      <c r="E17294" s="206">
        <v>43928</v>
      </c>
      <c r="F17294" s="205">
        <v>427230</v>
      </c>
      <c r="G17294" s="205" t="s">
        <v>284</v>
      </c>
      <c r="H17294" s="207" t="s">
        <v>1027</v>
      </c>
      <c r="I17294" s="207" t="s">
        <v>242</v>
      </c>
      <c r="J17294" s="207">
        <v>-185.26</v>
      </c>
      <c r="K17294" s="79" t="str">
        <f>IFERROR(IFERROR(VLOOKUP(I17294,'DE-PARA'!B:D,3,0),VLOOKUP(I17294,'DE-PARA'!C:D,2,0)),"NÃO ENCONTRADO")</f>
        <v>Materiais</v>
      </c>
      <c r="L17294" s="56" t="str">
        <f>VLOOKUP(K17294,'Base -Receita-Despesa'!$B:$AS,1,FALSE)</f>
        <v>Materiais</v>
      </c>
    </row>
    <row r="17295" spans="1:12" x14ac:dyDescent="0.3">
      <c r="A17295" s="286" t="str">
        <f t="shared" si="540"/>
        <v>2020</v>
      </c>
      <c r="B17295" s="205" t="s">
        <v>679</v>
      </c>
      <c r="C17295" s="205" t="s">
        <v>680</v>
      </c>
      <c r="D17295" s="72" t="str">
        <f t="shared" si="541"/>
        <v>abr/2020</v>
      </c>
      <c r="E17295" s="206">
        <v>43928</v>
      </c>
      <c r="F17295" s="205">
        <v>427260</v>
      </c>
      <c r="G17295" s="205" t="s">
        <v>284</v>
      </c>
      <c r="H17295" s="207" t="s">
        <v>1027</v>
      </c>
      <c r="I17295" s="207" t="s">
        <v>242</v>
      </c>
      <c r="J17295" s="207">
        <v>-325.63</v>
      </c>
      <c r="K17295" s="79" t="str">
        <f>IFERROR(IFERROR(VLOOKUP(I17295,'DE-PARA'!B:D,3,0),VLOOKUP(I17295,'DE-PARA'!C:D,2,0)),"NÃO ENCONTRADO")</f>
        <v>Materiais</v>
      </c>
      <c r="L17295" s="56" t="str">
        <f>VLOOKUP(K17295,'Base -Receita-Despesa'!$B:$AS,1,FALSE)</f>
        <v>Materiais</v>
      </c>
    </row>
    <row r="17296" spans="1:12" x14ac:dyDescent="0.3">
      <c r="A17296" s="286" t="str">
        <f t="shared" si="540"/>
        <v>2020</v>
      </c>
      <c r="B17296" s="205" t="s">
        <v>679</v>
      </c>
      <c r="C17296" s="205" t="s">
        <v>680</v>
      </c>
      <c r="D17296" s="72" t="str">
        <f t="shared" si="541"/>
        <v>abr/2020</v>
      </c>
      <c r="E17296" s="206">
        <v>43928</v>
      </c>
      <c r="F17296" s="205" t="s">
        <v>2879</v>
      </c>
      <c r="G17296" s="205" t="s">
        <v>284</v>
      </c>
      <c r="H17296" s="207" t="s">
        <v>2761</v>
      </c>
      <c r="I17296" s="207" t="s">
        <v>145</v>
      </c>
      <c r="J17296" s="208">
        <v>-12060.31</v>
      </c>
      <c r="K17296" s="79" t="str">
        <f>IFERROR(IFERROR(VLOOKUP(I17296,'DE-PARA'!B:D,3,0),VLOOKUP(I17296,'DE-PARA'!C:D,2,0)),"NÃO ENCONTRADO")</f>
        <v>Pessoal</v>
      </c>
      <c r="L17296" s="56" t="str">
        <f>VLOOKUP(K17296,'Base -Receita-Despesa'!$B:$AS,1,FALSE)</f>
        <v>Pessoal</v>
      </c>
    </row>
    <row r="17297" spans="1:12" x14ac:dyDescent="0.3">
      <c r="A17297" s="286" t="str">
        <f t="shared" si="540"/>
        <v>2020</v>
      </c>
      <c r="B17297" s="205" t="s">
        <v>679</v>
      </c>
      <c r="C17297" s="205" t="s">
        <v>680</v>
      </c>
      <c r="D17297" s="72" t="str">
        <f t="shared" si="541"/>
        <v>abr/2020</v>
      </c>
      <c r="E17297" s="206">
        <v>43928</v>
      </c>
      <c r="F17297" s="205" t="s">
        <v>2880</v>
      </c>
      <c r="G17297" s="205" t="s">
        <v>284</v>
      </c>
      <c r="H17297" s="207" t="s">
        <v>2881</v>
      </c>
      <c r="I17297" s="207" t="s">
        <v>145</v>
      </c>
      <c r="J17297" s="208">
        <v>-6120.31</v>
      </c>
      <c r="K17297" s="79" t="str">
        <f>IFERROR(IFERROR(VLOOKUP(I17297,'DE-PARA'!B:D,3,0),VLOOKUP(I17297,'DE-PARA'!C:D,2,0)),"NÃO ENCONTRADO")</f>
        <v>Pessoal</v>
      </c>
      <c r="L17297" s="56" t="str">
        <f>VLOOKUP(K17297,'Base -Receita-Despesa'!$B:$AS,1,FALSE)</f>
        <v>Pessoal</v>
      </c>
    </row>
    <row r="17298" spans="1:12" x14ac:dyDescent="0.3">
      <c r="A17298" s="286" t="str">
        <f t="shared" si="540"/>
        <v>2020</v>
      </c>
      <c r="B17298" s="205" t="s">
        <v>679</v>
      </c>
      <c r="C17298" s="205" t="s">
        <v>680</v>
      </c>
      <c r="D17298" s="72" t="str">
        <f t="shared" si="541"/>
        <v>abr/2020</v>
      </c>
      <c r="E17298" s="206">
        <v>43928</v>
      </c>
      <c r="F17298" s="205" t="s">
        <v>2882</v>
      </c>
      <c r="G17298" s="205" t="s">
        <v>284</v>
      </c>
      <c r="H17298" s="207" t="s">
        <v>2883</v>
      </c>
      <c r="I17298" s="207" t="s">
        <v>145</v>
      </c>
      <c r="J17298" s="208">
        <v>-2002.47</v>
      </c>
      <c r="K17298" s="79" t="str">
        <f>IFERROR(IFERROR(VLOOKUP(I17298,'DE-PARA'!B:D,3,0),VLOOKUP(I17298,'DE-PARA'!C:D,2,0)),"NÃO ENCONTRADO")</f>
        <v>Pessoal</v>
      </c>
      <c r="L17298" s="56" t="str">
        <f>VLOOKUP(K17298,'Base -Receita-Despesa'!$B:$AS,1,FALSE)</f>
        <v>Pessoal</v>
      </c>
    </row>
    <row r="17299" spans="1:12" x14ac:dyDescent="0.3">
      <c r="A17299" s="286" t="str">
        <f t="shared" si="540"/>
        <v>2020</v>
      </c>
      <c r="B17299" s="205" t="s">
        <v>679</v>
      </c>
      <c r="C17299" s="205" t="s">
        <v>680</v>
      </c>
      <c r="D17299" s="72" t="str">
        <f t="shared" si="541"/>
        <v>abr/2020</v>
      </c>
      <c r="E17299" s="206">
        <v>43928</v>
      </c>
      <c r="F17299" s="205">
        <v>45</v>
      </c>
      <c r="G17299" s="205" t="s">
        <v>284</v>
      </c>
      <c r="H17299" s="207" t="s">
        <v>2884</v>
      </c>
      <c r="I17299" s="207" t="s">
        <v>155</v>
      </c>
      <c r="J17299" s="208">
        <v>-8000</v>
      </c>
      <c r="K17299" s="79" t="str">
        <f>IFERROR(IFERROR(VLOOKUP(I17299,'DE-PARA'!B:D,3,0),VLOOKUP(I17299,'DE-PARA'!C:D,2,0)),"NÃO ENCONTRADO")</f>
        <v>Materiais</v>
      </c>
      <c r="L17299" s="56" t="str">
        <f>VLOOKUP(K17299,'Base -Receita-Despesa'!$B:$AS,1,FALSE)</f>
        <v>Materiais</v>
      </c>
    </row>
    <row r="17300" spans="1:12" x14ac:dyDescent="0.3">
      <c r="A17300" s="286" t="str">
        <f t="shared" si="540"/>
        <v>2020</v>
      </c>
      <c r="B17300" s="205" t="s">
        <v>679</v>
      </c>
      <c r="C17300" s="205" t="s">
        <v>680</v>
      </c>
      <c r="D17300" s="72" t="str">
        <f t="shared" si="541"/>
        <v>abr/2020</v>
      </c>
      <c r="E17300" s="206">
        <v>43928</v>
      </c>
      <c r="F17300" s="205">
        <v>10300</v>
      </c>
      <c r="G17300" s="205" t="s">
        <v>284</v>
      </c>
      <c r="H17300" s="207" t="s">
        <v>2885</v>
      </c>
      <c r="I17300" s="207" t="s">
        <v>155</v>
      </c>
      <c r="J17300" s="208">
        <v>-17500</v>
      </c>
      <c r="K17300" s="79" t="str">
        <f>IFERROR(IFERROR(VLOOKUP(I17300,'DE-PARA'!B:D,3,0),VLOOKUP(I17300,'DE-PARA'!C:D,2,0)),"NÃO ENCONTRADO")</f>
        <v>Materiais</v>
      </c>
      <c r="L17300" s="56" t="str">
        <f>VLOOKUP(K17300,'Base -Receita-Despesa'!$B:$AS,1,FALSE)</f>
        <v>Materiais</v>
      </c>
    </row>
    <row r="17301" spans="1:12" x14ac:dyDescent="0.3">
      <c r="A17301" s="286" t="str">
        <f t="shared" si="540"/>
        <v>2020</v>
      </c>
      <c r="B17301" s="205" t="s">
        <v>679</v>
      </c>
      <c r="C17301" s="205" t="s">
        <v>680</v>
      </c>
      <c r="D17301" s="72" t="str">
        <f t="shared" si="541"/>
        <v>abr/2020</v>
      </c>
      <c r="E17301" s="206">
        <v>43928</v>
      </c>
      <c r="F17301" s="205" t="s">
        <v>209</v>
      </c>
      <c r="G17301" s="205" t="s">
        <v>284</v>
      </c>
      <c r="H17301" s="207" t="s">
        <v>295</v>
      </c>
      <c r="I17301" s="207" t="s">
        <v>130</v>
      </c>
      <c r="J17301" s="207">
        <v>-9.5</v>
      </c>
      <c r="K17301" s="79" t="str">
        <f>IFERROR(IFERROR(VLOOKUP(I17301,'DE-PARA'!B:D,3,0),VLOOKUP(I17301,'DE-PARA'!C:D,2,0)),"NÃO ENCONTRADO")</f>
        <v>Outras Saídas</v>
      </c>
      <c r="L17301" s="56" t="str">
        <f>VLOOKUP(K17301,'Base -Receita-Despesa'!$B:$AS,1,FALSE)</f>
        <v>Outras Saídas</v>
      </c>
    </row>
    <row r="17302" spans="1:12" x14ac:dyDescent="0.3">
      <c r="A17302" s="286" t="str">
        <f t="shared" si="540"/>
        <v>2020</v>
      </c>
      <c r="B17302" s="205" t="s">
        <v>679</v>
      </c>
      <c r="C17302" s="205" t="s">
        <v>680</v>
      </c>
      <c r="D17302" s="72" t="str">
        <f t="shared" si="541"/>
        <v>abr/2020</v>
      </c>
      <c r="E17302" s="206">
        <v>43928</v>
      </c>
      <c r="F17302" s="205" t="s">
        <v>209</v>
      </c>
      <c r="G17302" s="205" t="s">
        <v>284</v>
      </c>
      <c r="H17302" s="207" t="s">
        <v>295</v>
      </c>
      <c r="I17302" s="207" t="s">
        <v>130</v>
      </c>
      <c r="J17302" s="207">
        <v>-9.5</v>
      </c>
      <c r="K17302" s="79" t="str">
        <f>IFERROR(IFERROR(VLOOKUP(I17302,'DE-PARA'!B:D,3,0),VLOOKUP(I17302,'DE-PARA'!C:D,2,0)),"NÃO ENCONTRADO")</f>
        <v>Outras Saídas</v>
      </c>
      <c r="L17302" s="56" t="str">
        <f>VLOOKUP(K17302,'Base -Receita-Despesa'!$B:$AS,1,FALSE)</f>
        <v>Outras Saídas</v>
      </c>
    </row>
    <row r="17303" spans="1:12" x14ac:dyDescent="0.3">
      <c r="A17303" s="286" t="str">
        <f t="shared" si="540"/>
        <v>2020</v>
      </c>
      <c r="B17303" s="205" t="s">
        <v>679</v>
      </c>
      <c r="C17303" s="205" t="s">
        <v>680</v>
      </c>
      <c r="D17303" s="72" t="str">
        <f t="shared" si="541"/>
        <v>abr/2020</v>
      </c>
      <c r="E17303" s="206">
        <v>43928</v>
      </c>
      <c r="F17303" s="205" t="s">
        <v>209</v>
      </c>
      <c r="G17303" s="205" t="s">
        <v>284</v>
      </c>
      <c r="H17303" s="207" t="s">
        <v>295</v>
      </c>
      <c r="I17303" s="207" t="s">
        <v>130</v>
      </c>
      <c r="J17303" s="207">
        <v>-9.5</v>
      </c>
      <c r="K17303" s="79" t="str">
        <f>IFERROR(IFERROR(VLOOKUP(I17303,'DE-PARA'!B:D,3,0),VLOOKUP(I17303,'DE-PARA'!C:D,2,0)),"NÃO ENCONTRADO")</f>
        <v>Outras Saídas</v>
      </c>
      <c r="L17303" s="56" t="str">
        <f>VLOOKUP(K17303,'Base -Receita-Despesa'!$B:$AS,1,FALSE)</f>
        <v>Outras Saídas</v>
      </c>
    </row>
    <row r="17304" spans="1:12" x14ac:dyDescent="0.3">
      <c r="A17304" s="286" t="str">
        <f t="shared" si="540"/>
        <v>2020</v>
      </c>
      <c r="B17304" s="205" t="s">
        <v>679</v>
      </c>
      <c r="C17304" s="205" t="s">
        <v>680</v>
      </c>
      <c r="D17304" s="72" t="str">
        <f t="shared" si="541"/>
        <v>abr/2020</v>
      </c>
      <c r="E17304" s="206">
        <v>43928</v>
      </c>
      <c r="F17304" s="205" t="s">
        <v>209</v>
      </c>
      <c r="G17304" s="205" t="s">
        <v>284</v>
      </c>
      <c r="H17304" s="207" t="s">
        <v>295</v>
      </c>
      <c r="I17304" s="207" t="s">
        <v>130</v>
      </c>
      <c r="J17304" s="207">
        <v>-9.5</v>
      </c>
      <c r="K17304" s="79" t="str">
        <f>IFERROR(IFERROR(VLOOKUP(I17304,'DE-PARA'!B:D,3,0),VLOOKUP(I17304,'DE-PARA'!C:D,2,0)),"NÃO ENCONTRADO")</f>
        <v>Outras Saídas</v>
      </c>
      <c r="L17304" s="56" t="str">
        <f>VLOOKUP(K17304,'Base -Receita-Despesa'!$B:$AS,1,FALSE)</f>
        <v>Outras Saídas</v>
      </c>
    </row>
    <row r="17305" spans="1:12" x14ac:dyDescent="0.3">
      <c r="A17305" s="286" t="str">
        <f t="shared" si="540"/>
        <v>2020</v>
      </c>
      <c r="B17305" s="205" t="s">
        <v>679</v>
      </c>
      <c r="C17305" s="205" t="s">
        <v>680</v>
      </c>
      <c r="D17305" s="72" t="str">
        <f t="shared" si="541"/>
        <v>abr/2020</v>
      </c>
      <c r="E17305" s="206">
        <v>43928</v>
      </c>
      <c r="F17305" s="205" t="s">
        <v>209</v>
      </c>
      <c r="G17305" s="205" t="s">
        <v>284</v>
      </c>
      <c r="H17305" s="207" t="s">
        <v>295</v>
      </c>
      <c r="I17305" s="207" t="s">
        <v>130</v>
      </c>
      <c r="J17305" s="207">
        <v>-9.5</v>
      </c>
      <c r="K17305" s="79" t="str">
        <f>IFERROR(IFERROR(VLOOKUP(I17305,'DE-PARA'!B:D,3,0),VLOOKUP(I17305,'DE-PARA'!C:D,2,0)),"NÃO ENCONTRADO")</f>
        <v>Outras Saídas</v>
      </c>
      <c r="L17305" s="56" t="str">
        <f>VLOOKUP(K17305,'Base -Receita-Despesa'!$B:$AS,1,FALSE)</f>
        <v>Outras Saídas</v>
      </c>
    </row>
    <row r="17306" spans="1:12" x14ac:dyDescent="0.3">
      <c r="A17306" s="286" t="str">
        <f t="shared" si="540"/>
        <v>2020</v>
      </c>
      <c r="B17306" s="205" t="s">
        <v>679</v>
      </c>
      <c r="C17306" s="205" t="s">
        <v>680</v>
      </c>
      <c r="D17306" s="72" t="str">
        <f t="shared" si="541"/>
        <v>abr/2020</v>
      </c>
      <c r="E17306" s="206">
        <v>43928</v>
      </c>
      <c r="F17306" s="205" t="s">
        <v>209</v>
      </c>
      <c r="G17306" s="205" t="s">
        <v>284</v>
      </c>
      <c r="H17306" s="207" t="s">
        <v>295</v>
      </c>
      <c r="I17306" s="207" t="s">
        <v>130</v>
      </c>
      <c r="J17306" s="207">
        <v>-9.5</v>
      </c>
      <c r="K17306" s="79" t="str">
        <f>IFERROR(IFERROR(VLOOKUP(I17306,'DE-PARA'!B:D,3,0),VLOOKUP(I17306,'DE-PARA'!C:D,2,0)),"NÃO ENCONTRADO")</f>
        <v>Outras Saídas</v>
      </c>
      <c r="L17306" s="56" t="str">
        <f>VLOOKUP(K17306,'Base -Receita-Despesa'!$B:$AS,1,FALSE)</f>
        <v>Outras Saídas</v>
      </c>
    </row>
    <row r="17307" spans="1:12" x14ac:dyDescent="0.3">
      <c r="A17307" s="286" t="str">
        <f t="shared" si="540"/>
        <v>2020</v>
      </c>
      <c r="B17307" s="205" t="s">
        <v>679</v>
      </c>
      <c r="C17307" s="205" t="s">
        <v>680</v>
      </c>
      <c r="D17307" s="72" t="str">
        <f t="shared" si="541"/>
        <v>abr/2020</v>
      </c>
      <c r="E17307" s="206">
        <v>43928</v>
      </c>
      <c r="F17307" s="205" t="s">
        <v>209</v>
      </c>
      <c r="G17307" s="205" t="s">
        <v>284</v>
      </c>
      <c r="H17307" s="207" t="s">
        <v>295</v>
      </c>
      <c r="I17307" s="207" t="s">
        <v>130</v>
      </c>
      <c r="J17307" s="207">
        <v>-63.6</v>
      </c>
      <c r="K17307" s="79" t="str">
        <f>IFERROR(IFERROR(VLOOKUP(I17307,'DE-PARA'!B:D,3,0),VLOOKUP(I17307,'DE-PARA'!C:D,2,0)),"NÃO ENCONTRADO")</f>
        <v>Outras Saídas</v>
      </c>
      <c r="L17307" s="56" t="str">
        <f>VLOOKUP(K17307,'Base -Receita-Despesa'!$B:$AS,1,FALSE)</f>
        <v>Outras Saídas</v>
      </c>
    </row>
    <row r="17308" spans="1:12" x14ac:dyDescent="0.3">
      <c r="A17308" s="286" t="str">
        <f t="shared" si="540"/>
        <v>2020</v>
      </c>
      <c r="B17308" s="205" t="s">
        <v>679</v>
      </c>
      <c r="C17308" s="205" t="s">
        <v>680</v>
      </c>
      <c r="D17308" s="72" t="str">
        <f t="shared" si="541"/>
        <v>abr/2020</v>
      </c>
      <c r="E17308" s="206">
        <v>43928</v>
      </c>
      <c r="F17308" s="205" t="s">
        <v>202</v>
      </c>
      <c r="G17308" s="205" t="s">
        <v>284</v>
      </c>
      <c r="H17308" s="207" t="s">
        <v>203</v>
      </c>
      <c r="I17308" s="207" t="s">
        <v>289</v>
      </c>
      <c r="J17308" s="208">
        <v>113441.9</v>
      </c>
      <c r="K17308" s="79" t="str">
        <f>IFERROR(IFERROR(VLOOKUP(I17308,'DE-PARA'!B:D,3,0),VLOOKUP(I17308,'DE-PARA'!C:D,2,0)),"NÃO ENCONTRADO")</f>
        <v>Entrada Conta Aplicação (+)</v>
      </c>
      <c r="L17308" s="56" t="str">
        <f>VLOOKUP(K17308,'Base -Receita-Despesa'!$B:$AS,1,FALSE)</f>
        <v>ENTRADA CONTA APLICAÇÃO (+)</v>
      </c>
    </row>
    <row r="17309" spans="1:12" x14ac:dyDescent="0.3">
      <c r="A17309" s="286" t="str">
        <f t="shared" si="540"/>
        <v>2020</v>
      </c>
      <c r="B17309" s="205" t="s">
        <v>679</v>
      </c>
      <c r="C17309" s="205" t="s">
        <v>680</v>
      </c>
      <c r="D17309" s="72" t="str">
        <f t="shared" si="541"/>
        <v>abr/2020</v>
      </c>
      <c r="E17309" s="206">
        <v>43929</v>
      </c>
      <c r="F17309" s="205" t="s">
        <v>2886</v>
      </c>
      <c r="G17309" s="205" t="s">
        <v>284</v>
      </c>
      <c r="H17309" s="207" t="s">
        <v>2887</v>
      </c>
      <c r="I17309" s="207" t="s">
        <v>145</v>
      </c>
      <c r="J17309" s="208">
        <v>-5282</v>
      </c>
      <c r="K17309" s="79" t="str">
        <f>IFERROR(IFERROR(VLOOKUP(I17309,'DE-PARA'!B:D,3,0),VLOOKUP(I17309,'DE-PARA'!C:D,2,0)),"NÃO ENCONTRADO")</f>
        <v>Pessoal</v>
      </c>
      <c r="L17309" s="56" t="str">
        <f>VLOOKUP(K17309,'Base -Receita-Despesa'!$B:$AS,1,FALSE)</f>
        <v>Pessoal</v>
      </c>
    </row>
    <row r="17310" spans="1:12" x14ac:dyDescent="0.3">
      <c r="A17310" s="286" t="str">
        <f t="shared" si="540"/>
        <v>2020</v>
      </c>
      <c r="B17310" s="205" t="s">
        <v>679</v>
      </c>
      <c r="C17310" s="205" t="s">
        <v>680</v>
      </c>
      <c r="D17310" s="72" t="str">
        <f t="shared" si="541"/>
        <v>abr/2020</v>
      </c>
      <c r="E17310" s="206">
        <v>43929</v>
      </c>
      <c r="F17310" s="205">
        <v>4683</v>
      </c>
      <c r="G17310" s="205" t="s">
        <v>284</v>
      </c>
      <c r="H17310" s="207" t="s">
        <v>2020</v>
      </c>
      <c r="I17310" s="281" t="s">
        <v>250</v>
      </c>
      <c r="J17310" s="208">
        <v>-1232</v>
      </c>
      <c r="K17310" s="79" t="str">
        <f>IFERROR(IFERROR(VLOOKUP(I17310,'DE-PARA'!B:D,3,0),VLOOKUP(I17310,'DE-PARA'!C:D,2,0)),"NÃO ENCONTRADO")</f>
        <v>Materiais</v>
      </c>
      <c r="L17310" s="56" t="str">
        <f>VLOOKUP(K17310,'Base -Receita-Despesa'!$B:$AS,1,FALSE)</f>
        <v>Materiais</v>
      </c>
    </row>
    <row r="17311" spans="1:12" x14ac:dyDescent="0.3">
      <c r="A17311" s="286" t="str">
        <f t="shared" si="540"/>
        <v>2020</v>
      </c>
      <c r="B17311" s="205" t="s">
        <v>679</v>
      </c>
      <c r="C17311" s="205" t="s">
        <v>680</v>
      </c>
      <c r="D17311" s="72" t="str">
        <f t="shared" si="541"/>
        <v>abr/2020</v>
      </c>
      <c r="E17311" s="206">
        <v>43929</v>
      </c>
      <c r="F17311" s="205">
        <v>119766</v>
      </c>
      <c r="G17311" s="205" t="s">
        <v>284</v>
      </c>
      <c r="H17311" s="207" t="s">
        <v>2888</v>
      </c>
      <c r="I17311" s="278" t="s">
        <v>250</v>
      </c>
      <c r="J17311" s="208">
        <v>-1598.61</v>
      </c>
      <c r="K17311" s="79" t="str">
        <f>IFERROR(IFERROR(VLOOKUP(I17311,'DE-PARA'!B:D,3,0),VLOOKUP(I17311,'DE-PARA'!C:D,2,0)),"NÃO ENCONTRADO")</f>
        <v>Materiais</v>
      </c>
      <c r="L17311" s="56" t="str">
        <f>VLOOKUP(K17311,'Base -Receita-Despesa'!$B:$AS,1,FALSE)</f>
        <v>Materiais</v>
      </c>
    </row>
    <row r="17312" spans="1:12" x14ac:dyDescent="0.3">
      <c r="A17312" s="286" t="str">
        <f t="shared" si="540"/>
        <v>2020</v>
      </c>
      <c r="B17312" s="205" t="s">
        <v>679</v>
      </c>
      <c r="C17312" s="205" t="s">
        <v>680</v>
      </c>
      <c r="D17312" s="72" t="str">
        <f t="shared" si="541"/>
        <v>abr/2020</v>
      </c>
      <c r="E17312" s="206">
        <v>43929</v>
      </c>
      <c r="F17312" s="205">
        <v>5954</v>
      </c>
      <c r="G17312" s="205" t="s">
        <v>284</v>
      </c>
      <c r="H17312" s="207" t="s">
        <v>2700</v>
      </c>
      <c r="I17312" s="207" t="s">
        <v>238</v>
      </c>
      <c r="J17312" s="208">
        <v>-6845</v>
      </c>
      <c r="K17312" s="79" t="str">
        <f>IFERROR(IFERROR(VLOOKUP(I17312,'DE-PARA'!B:D,3,0),VLOOKUP(I17312,'DE-PARA'!C:D,2,0)),"NÃO ENCONTRADO")</f>
        <v>Materiais</v>
      </c>
      <c r="L17312" s="56" t="str">
        <f>VLOOKUP(K17312,'Base -Receita-Despesa'!$B:$AS,1,FALSE)</f>
        <v>Materiais</v>
      </c>
    </row>
    <row r="17313" spans="1:12" x14ac:dyDescent="0.3">
      <c r="A17313" s="286" t="str">
        <f t="shared" si="540"/>
        <v>2020</v>
      </c>
      <c r="B17313" s="205" t="s">
        <v>679</v>
      </c>
      <c r="C17313" s="205" t="s">
        <v>680</v>
      </c>
      <c r="D17313" s="72" t="str">
        <f t="shared" si="541"/>
        <v>abr/2020</v>
      </c>
      <c r="E17313" s="206">
        <v>43929</v>
      </c>
      <c r="F17313" s="205">
        <v>5955</v>
      </c>
      <c r="G17313" s="205" t="s">
        <v>284</v>
      </c>
      <c r="H17313" s="207" t="s">
        <v>2700</v>
      </c>
      <c r="I17313" s="207" t="s">
        <v>238</v>
      </c>
      <c r="J17313" s="208">
        <v>-1560</v>
      </c>
      <c r="K17313" s="79" t="str">
        <f>IFERROR(IFERROR(VLOOKUP(I17313,'DE-PARA'!B:D,3,0),VLOOKUP(I17313,'DE-PARA'!C:D,2,0)),"NÃO ENCONTRADO")</f>
        <v>Materiais</v>
      </c>
      <c r="L17313" s="56" t="str">
        <f>VLOOKUP(K17313,'Base -Receita-Despesa'!$B:$AS,1,FALSE)</f>
        <v>Materiais</v>
      </c>
    </row>
    <row r="17314" spans="1:12" x14ac:dyDescent="0.3">
      <c r="A17314" s="286" t="str">
        <f t="shared" si="540"/>
        <v>2020</v>
      </c>
      <c r="B17314" s="205" t="s">
        <v>679</v>
      </c>
      <c r="C17314" s="205" t="s">
        <v>680</v>
      </c>
      <c r="D17314" s="72" t="str">
        <f t="shared" si="541"/>
        <v>abr/2020</v>
      </c>
      <c r="E17314" s="206">
        <v>43929</v>
      </c>
      <c r="F17314" s="213">
        <v>216649</v>
      </c>
      <c r="G17314" s="205" t="s">
        <v>284</v>
      </c>
      <c r="H17314" s="207" t="s">
        <v>2889</v>
      </c>
      <c r="I17314" s="207" t="s">
        <v>238</v>
      </c>
      <c r="J17314" s="208">
        <v>-3920</v>
      </c>
      <c r="K17314" s="79" t="str">
        <f>IFERROR(IFERROR(VLOOKUP(I17314,'DE-PARA'!B:D,3,0),VLOOKUP(I17314,'DE-PARA'!C:D,2,0)),"NÃO ENCONTRADO")</f>
        <v>Materiais</v>
      </c>
      <c r="L17314" s="56" t="str">
        <f>VLOOKUP(K17314,'Base -Receita-Despesa'!$B:$AS,1,FALSE)</f>
        <v>Materiais</v>
      </c>
    </row>
    <row r="17315" spans="1:12" x14ac:dyDescent="0.3">
      <c r="A17315" s="286" t="str">
        <f t="shared" si="540"/>
        <v>2020</v>
      </c>
      <c r="B17315" s="205" t="s">
        <v>679</v>
      </c>
      <c r="C17315" s="205" t="s">
        <v>680</v>
      </c>
      <c r="D17315" s="72" t="str">
        <f t="shared" si="541"/>
        <v>abr/2020</v>
      </c>
      <c r="E17315" s="206">
        <v>43929</v>
      </c>
      <c r="F17315" s="213">
        <v>518735</v>
      </c>
      <c r="G17315" s="205" t="s">
        <v>284</v>
      </c>
      <c r="H17315" s="207" t="s">
        <v>2889</v>
      </c>
      <c r="I17315" s="207" t="s">
        <v>238</v>
      </c>
      <c r="J17315" s="208">
        <v>-1300</v>
      </c>
      <c r="K17315" s="79" t="str">
        <f>IFERROR(IFERROR(VLOOKUP(I17315,'DE-PARA'!B:D,3,0),VLOOKUP(I17315,'DE-PARA'!C:D,2,0)),"NÃO ENCONTRADO")</f>
        <v>Materiais</v>
      </c>
      <c r="L17315" s="56" t="str">
        <f>VLOOKUP(K17315,'Base -Receita-Despesa'!$B:$AS,1,FALSE)</f>
        <v>Materiais</v>
      </c>
    </row>
    <row r="17316" spans="1:12" x14ac:dyDescent="0.3">
      <c r="A17316" s="286" t="str">
        <f t="shared" si="540"/>
        <v>2020</v>
      </c>
      <c r="B17316" s="205" t="s">
        <v>679</v>
      </c>
      <c r="C17316" s="205" t="s">
        <v>680</v>
      </c>
      <c r="D17316" s="72" t="str">
        <f t="shared" si="541"/>
        <v>abr/2020</v>
      </c>
      <c r="E17316" s="206">
        <v>43929</v>
      </c>
      <c r="F17316" s="205">
        <v>224</v>
      </c>
      <c r="G17316" s="205" t="s">
        <v>284</v>
      </c>
      <c r="H17316" s="207" t="s">
        <v>1342</v>
      </c>
      <c r="I17316" s="207" t="s">
        <v>232</v>
      </c>
      <c r="J17316" s="208">
        <v>-127944</v>
      </c>
      <c r="K17316" s="79" t="str">
        <f>IFERROR(IFERROR(VLOOKUP(I17316,'DE-PARA'!B:D,3,0),VLOOKUP(I17316,'DE-PARA'!C:D,2,0)),"NÃO ENCONTRADO")</f>
        <v>Pessoal</v>
      </c>
      <c r="L17316" s="56" t="str">
        <f>VLOOKUP(K17316,'Base -Receita-Despesa'!$B:$AS,1,FALSE)</f>
        <v>Pessoal</v>
      </c>
    </row>
    <row r="17317" spans="1:12" x14ac:dyDescent="0.3">
      <c r="A17317" s="286" t="str">
        <f t="shared" si="540"/>
        <v>2020</v>
      </c>
      <c r="B17317" s="205" t="s">
        <v>679</v>
      </c>
      <c r="C17317" s="205" t="s">
        <v>680</v>
      </c>
      <c r="D17317" s="72" t="str">
        <f t="shared" si="541"/>
        <v>abr/2020</v>
      </c>
      <c r="E17317" s="206">
        <v>43929</v>
      </c>
      <c r="F17317" s="205">
        <v>225</v>
      </c>
      <c r="G17317" s="205" t="s">
        <v>284</v>
      </c>
      <c r="H17317" s="207" t="s">
        <v>1342</v>
      </c>
      <c r="I17317" s="207" t="s">
        <v>232</v>
      </c>
      <c r="J17317" s="208">
        <v>-118736.3</v>
      </c>
      <c r="K17317" s="79" t="str">
        <f>IFERROR(IFERROR(VLOOKUP(I17317,'DE-PARA'!B:D,3,0),VLOOKUP(I17317,'DE-PARA'!C:D,2,0)),"NÃO ENCONTRADO")</f>
        <v>Pessoal</v>
      </c>
      <c r="L17317" s="56" t="str">
        <f>VLOOKUP(K17317,'Base -Receita-Despesa'!$B:$AS,1,FALSE)</f>
        <v>Pessoal</v>
      </c>
    </row>
    <row r="17318" spans="1:12" x14ac:dyDescent="0.3">
      <c r="A17318" s="286" t="str">
        <f t="shared" si="540"/>
        <v>2020</v>
      </c>
      <c r="B17318" s="205" t="s">
        <v>679</v>
      </c>
      <c r="C17318" s="205" t="s">
        <v>680</v>
      </c>
      <c r="D17318" s="72" t="str">
        <f t="shared" si="541"/>
        <v>abr/2020</v>
      </c>
      <c r="E17318" s="206">
        <v>43929</v>
      </c>
      <c r="F17318" s="205">
        <v>225</v>
      </c>
      <c r="G17318" s="205" t="s">
        <v>284</v>
      </c>
      <c r="H17318" s="207" t="s">
        <v>1342</v>
      </c>
      <c r="I17318" s="207" t="s">
        <v>232</v>
      </c>
      <c r="J17318" s="208">
        <v>-500000</v>
      </c>
      <c r="K17318" s="79" t="str">
        <f>IFERROR(IFERROR(VLOOKUP(I17318,'DE-PARA'!B:D,3,0),VLOOKUP(I17318,'DE-PARA'!C:D,2,0)),"NÃO ENCONTRADO")</f>
        <v>Pessoal</v>
      </c>
      <c r="L17318" s="56" t="str">
        <f>VLOOKUP(K17318,'Base -Receita-Despesa'!$B:$AS,1,FALSE)</f>
        <v>Pessoal</v>
      </c>
    </row>
    <row r="17319" spans="1:12" x14ac:dyDescent="0.3">
      <c r="A17319" s="286" t="str">
        <f t="shared" si="540"/>
        <v>2020</v>
      </c>
      <c r="B17319" s="205" t="s">
        <v>679</v>
      </c>
      <c r="C17319" s="205" t="s">
        <v>680</v>
      </c>
      <c r="D17319" s="72" t="str">
        <f t="shared" si="541"/>
        <v>abr/2020</v>
      </c>
      <c r="E17319" s="206">
        <v>43929</v>
      </c>
      <c r="F17319" s="205">
        <v>8505</v>
      </c>
      <c r="G17319" s="205" t="s">
        <v>284</v>
      </c>
      <c r="H17319" s="207" t="s">
        <v>2682</v>
      </c>
      <c r="I17319" s="207" t="s">
        <v>237</v>
      </c>
      <c r="J17319" s="208">
        <v>-13424.37</v>
      </c>
      <c r="K17319" s="79" t="str">
        <f>IFERROR(IFERROR(VLOOKUP(I17319,'DE-PARA'!B:D,3,0),VLOOKUP(I17319,'DE-PARA'!C:D,2,0)),"NÃO ENCONTRADO")</f>
        <v>Materiais</v>
      </c>
      <c r="L17319" s="56" t="str">
        <f>VLOOKUP(K17319,'Base -Receita-Despesa'!$B:$AS,1,FALSE)</f>
        <v>Materiais</v>
      </c>
    </row>
    <row r="17320" spans="1:12" x14ac:dyDescent="0.3">
      <c r="A17320" s="286" t="str">
        <f t="shared" si="540"/>
        <v>2020</v>
      </c>
      <c r="B17320" s="205" t="s">
        <v>679</v>
      </c>
      <c r="C17320" s="205" t="s">
        <v>680</v>
      </c>
      <c r="D17320" s="72" t="str">
        <f t="shared" si="541"/>
        <v>abr/2020</v>
      </c>
      <c r="E17320" s="206">
        <v>43929</v>
      </c>
      <c r="F17320" s="205">
        <v>8822</v>
      </c>
      <c r="G17320" s="205" t="s">
        <v>284</v>
      </c>
      <c r="H17320" s="207" t="s">
        <v>2682</v>
      </c>
      <c r="I17320" s="207" t="s">
        <v>237</v>
      </c>
      <c r="J17320" s="207">
        <v>-240</v>
      </c>
      <c r="K17320" s="79" t="str">
        <f>IFERROR(IFERROR(VLOOKUP(I17320,'DE-PARA'!B:D,3,0),VLOOKUP(I17320,'DE-PARA'!C:D,2,0)),"NÃO ENCONTRADO")</f>
        <v>Materiais</v>
      </c>
      <c r="L17320" s="56" t="str">
        <f>VLOOKUP(K17320,'Base -Receita-Despesa'!$B:$AS,1,FALSE)</f>
        <v>Materiais</v>
      </c>
    </row>
    <row r="17321" spans="1:12" x14ac:dyDescent="0.3">
      <c r="A17321" s="286" t="str">
        <f t="shared" si="540"/>
        <v>2020</v>
      </c>
      <c r="B17321" s="205" t="s">
        <v>679</v>
      </c>
      <c r="C17321" s="205" t="s">
        <v>680</v>
      </c>
      <c r="D17321" s="72" t="str">
        <f t="shared" si="541"/>
        <v>abr/2020</v>
      </c>
      <c r="E17321" s="206">
        <v>43929</v>
      </c>
      <c r="F17321" s="205" t="s">
        <v>172</v>
      </c>
      <c r="G17321" s="205" t="s">
        <v>284</v>
      </c>
      <c r="H17321" s="207" t="s">
        <v>1863</v>
      </c>
      <c r="I17321" s="207" t="s">
        <v>126</v>
      </c>
      <c r="J17321" s="208">
        <v>-3785.17</v>
      </c>
      <c r="K17321" s="79" t="str">
        <f>IFERROR(IFERROR(VLOOKUP(I17321,'DE-PARA'!B:D,3,0),VLOOKUP(I17321,'DE-PARA'!C:D,2,0)),"NÃO ENCONTRADO")</f>
        <v>Rescisões Trabalhistas</v>
      </c>
      <c r="L17321" s="56" t="str">
        <f>VLOOKUP(K17321,'Base -Receita-Despesa'!$B:$AS,1,FALSE)</f>
        <v>Rescisões Trabalhistas</v>
      </c>
    </row>
    <row r="17322" spans="1:12" x14ac:dyDescent="0.3">
      <c r="A17322" s="286" t="str">
        <f t="shared" si="540"/>
        <v>2020</v>
      </c>
      <c r="B17322" s="205" t="s">
        <v>679</v>
      </c>
      <c r="C17322" s="205" t="s">
        <v>680</v>
      </c>
      <c r="D17322" s="72" t="str">
        <f t="shared" si="541"/>
        <v>abr/2020</v>
      </c>
      <c r="E17322" s="206">
        <v>43929</v>
      </c>
      <c r="F17322" s="205">
        <v>882487</v>
      </c>
      <c r="G17322" s="205" t="s">
        <v>284</v>
      </c>
      <c r="H17322" s="207" t="s">
        <v>2356</v>
      </c>
      <c r="I17322" s="207" t="s">
        <v>237</v>
      </c>
      <c r="J17322" s="208">
        <v>-27745.11</v>
      </c>
      <c r="K17322" s="79" t="str">
        <f>IFERROR(IFERROR(VLOOKUP(I17322,'DE-PARA'!B:D,3,0),VLOOKUP(I17322,'DE-PARA'!C:D,2,0)),"NÃO ENCONTRADO")</f>
        <v>Materiais</v>
      </c>
      <c r="L17322" s="56" t="str">
        <f>VLOOKUP(K17322,'Base -Receita-Despesa'!$B:$AS,1,FALSE)</f>
        <v>Materiais</v>
      </c>
    </row>
    <row r="17323" spans="1:12" x14ac:dyDescent="0.3">
      <c r="A17323" s="286" t="str">
        <f t="shared" si="540"/>
        <v>2020</v>
      </c>
      <c r="B17323" s="205" t="s">
        <v>679</v>
      </c>
      <c r="C17323" s="205" t="s">
        <v>680</v>
      </c>
      <c r="D17323" s="72" t="str">
        <f t="shared" si="541"/>
        <v>abr/2020</v>
      </c>
      <c r="E17323" s="206">
        <v>43929</v>
      </c>
      <c r="F17323" s="205">
        <v>19349</v>
      </c>
      <c r="G17323" s="205" t="s">
        <v>284</v>
      </c>
      <c r="H17323" s="207" t="s">
        <v>343</v>
      </c>
      <c r="I17323" s="207" t="s">
        <v>237</v>
      </c>
      <c r="J17323" s="208">
        <v>-14261.23</v>
      </c>
      <c r="K17323" s="79" t="str">
        <f>IFERROR(IFERROR(VLOOKUP(I17323,'DE-PARA'!B:D,3,0),VLOOKUP(I17323,'DE-PARA'!C:D,2,0)),"NÃO ENCONTRADO")</f>
        <v>Materiais</v>
      </c>
      <c r="L17323" s="56" t="str">
        <f>VLOOKUP(K17323,'Base -Receita-Despesa'!$B:$AS,1,FALSE)</f>
        <v>Materiais</v>
      </c>
    </row>
    <row r="17324" spans="1:12" x14ac:dyDescent="0.3">
      <c r="A17324" s="286" t="str">
        <f t="shared" si="540"/>
        <v>2020</v>
      </c>
      <c r="B17324" s="205" t="s">
        <v>679</v>
      </c>
      <c r="C17324" s="205" t="s">
        <v>680</v>
      </c>
      <c r="D17324" s="72" t="str">
        <f t="shared" si="541"/>
        <v>abr/2020</v>
      </c>
      <c r="E17324" s="206">
        <v>43929</v>
      </c>
      <c r="F17324" s="205">
        <v>19329</v>
      </c>
      <c r="G17324" s="205" t="s">
        <v>284</v>
      </c>
      <c r="H17324" s="207" t="s">
        <v>343</v>
      </c>
      <c r="I17324" s="207" t="s">
        <v>238</v>
      </c>
      <c r="J17324" s="208">
        <v>-8529.5300000000007</v>
      </c>
      <c r="K17324" s="79" t="str">
        <f>IFERROR(IFERROR(VLOOKUP(I17324,'DE-PARA'!B:D,3,0),VLOOKUP(I17324,'DE-PARA'!C:D,2,0)),"NÃO ENCONTRADO")</f>
        <v>Materiais</v>
      </c>
      <c r="L17324" s="56" t="str">
        <f>VLOOKUP(K17324,'Base -Receita-Despesa'!$B:$AS,1,FALSE)</f>
        <v>Materiais</v>
      </c>
    </row>
    <row r="17325" spans="1:12" x14ac:dyDescent="0.3">
      <c r="A17325" s="286" t="str">
        <f t="shared" si="540"/>
        <v>2020</v>
      </c>
      <c r="B17325" s="205" t="s">
        <v>679</v>
      </c>
      <c r="C17325" s="205" t="s">
        <v>680</v>
      </c>
      <c r="D17325" s="72" t="str">
        <f t="shared" si="541"/>
        <v>abr/2020</v>
      </c>
      <c r="E17325" s="206">
        <v>43929</v>
      </c>
      <c r="F17325" s="205">
        <v>19359</v>
      </c>
      <c r="G17325" s="205" t="s">
        <v>284</v>
      </c>
      <c r="H17325" s="207" t="s">
        <v>343</v>
      </c>
      <c r="I17325" s="207" t="s">
        <v>238</v>
      </c>
      <c r="J17325" s="208">
        <v>-5341</v>
      </c>
      <c r="K17325" s="79" t="str">
        <f>IFERROR(IFERROR(VLOOKUP(I17325,'DE-PARA'!B:D,3,0),VLOOKUP(I17325,'DE-PARA'!C:D,2,0)),"NÃO ENCONTRADO")</f>
        <v>Materiais</v>
      </c>
      <c r="L17325" s="56" t="str">
        <f>VLOOKUP(K17325,'Base -Receita-Despesa'!$B:$AS,1,FALSE)</f>
        <v>Materiais</v>
      </c>
    </row>
    <row r="17326" spans="1:12" x14ac:dyDescent="0.3">
      <c r="A17326" s="286" t="str">
        <f t="shared" si="540"/>
        <v>2020</v>
      </c>
      <c r="B17326" s="205" t="s">
        <v>679</v>
      </c>
      <c r="C17326" s="205" t="s">
        <v>680</v>
      </c>
      <c r="D17326" s="72" t="str">
        <f t="shared" si="541"/>
        <v>abr/2020</v>
      </c>
      <c r="E17326" s="206">
        <v>43929</v>
      </c>
      <c r="F17326" s="205">
        <v>19330</v>
      </c>
      <c r="G17326" s="205" t="s">
        <v>284</v>
      </c>
      <c r="H17326" s="207" t="s">
        <v>343</v>
      </c>
      <c r="I17326" s="207" t="s">
        <v>250</v>
      </c>
      <c r="J17326" s="208">
        <v>-3939.7</v>
      </c>
      <c r="K17326" s="79" t="str">
        <f>IFERROR(IFERROR(VLOOKUP(I17326,'DE-PARA'!B:D,3,0),VLOOKUP(I17326,'DE-PARA'!C:D,2,0)),"NÃO ENCONTRADO")</f>
        <v>Materiais</v>
      </c>
      <c r="L17326" s="56" t="str">
        <f>VLOOKUP(K17326,'Base -Receita-Despesa'!$B:$AS,1,FALSE)</f>
        <v>Materiais</v>
      </c>
    </row>
    <row r="17327" spans="1:12" x14ac:dyDescent="0.3">
      <c r="A17327" s="286" t="str">
        <f t="shared" si="540"/>
        <v>2020</v>
      </c>
      <c r="B17327" s="205" t="s">
        <v>679</v>
      </c>
      <c r="C17327" s="205" t="s">
        <v>680</v>
      </c>
      <c r="D17327" s="72" t="str">
        <f t="shared" si="541"/>
        <v>abr/2020</v>
      </c>
      <c r="E17327" s="206">
        <v>43929</v>
      </c>
      <c r="F17327" s="205">
        <v>19289</v>
      </c>
      <c r="G17327" s="205" t="s">
        <v>284</v>
      </c>
      <c r="H17327" s="207" t="s">
        <v>343</v>
      </c>
      <c r="I17327" s="207" t="s">
        <v>250</v>
      </c>
      <c r="J17327" s="207">
        <v>-234</v>
      </c>
      <c r="K17327" s="79" t="str">
        <f>IFERROR(IFERROR(VLOOKUP(I17327,'DE-PARA'!B:D,3,0),VLOOKUP(I17327,'DE-PARA'!C:D,2,0)),"NÃO ENCONTRADO")</f>
        <v>Materiais</v>
      </c>
      <c r="L17327" s="56" t="str">
        <f>VLOOKUP(K17327,'Base -Receita-Despesa'!$B:$AS,1,FALSE)</f>
        <v>Materiais</v>
      </c>
    </row>
    <row r="17328" spans="1:12" x14ac:dyDescent="0.3">
      <c r="A17328" s="286" t="str">
        <f t="shared" si="540"/>
        <v>2020</v>
      </c>
      <c r="B17328" s="205" t="s">
        <v>679</v>
      </c>
      <c r="C17328" s="205" t="s">
        <v>680</v>
      </c>
      <c r="D17328" s="72" t="str">
        <f t="shared" si="541"/>
        <v>abr/2020</v>
      </c>
      <c r="E17328" s="206">
        <v>43929</v>
      </c>
      <c r="F17328" s="205">
        <v>19542</v>
      </c>
      <c r="G17328" s="205" t="s">
        <v>284</v>
      </c>
      <c r="H17328" s="207" t="s">
        <v>343</v>
      </c>
      <c r="I17328" s="207" t="s">
        <v>238</v>
      </c>
      <c r="J17328" s="208">
        <v>-1000</v>
      </c>
      <c r="K17328" s="79" t="str">
        <f>IFERROR(IFERROR(VLOOKUP(I17328,'DE-PARA'!B:D,3,0),VLOOKUP(I17328,'DE-PARA'!C:D,2,0)),"NÃO ENCONTRADO")</f>
        <v>Materiais</v>
      </c>
      <c r="L17328" s="56" t="str">
        <f>VLOOKUP(K17328,'Base -Receita-Despesa'!$B:$AS,1,FALSE)</f>
        <v>Materiais</v>
      </c>
    </row>
    <row r="17329" spans="1:12" x14ac:dyDescent="0.3">
      <c r="A17329" s="286" t="str">
        <f t="shared" si="540"/>
        <v>2020</v>
      </c>
      <c r="B17329" s="205" t="s">
        <v>679</v>
      </c>
      <c r="C17329" s="205" t="s">
        <v>680</v>
      </c>
      <c r="D17329" s="72" t="str">
        <f t="shared" si="541"/>
        <v>abr/2020</v>
      </c>
      <c r="E17329" s="206">
        <v>43929</v>
      </c>
      <c r="F17329" s="205">
        <v>19562</v>
      </c>
      <c r="G17329" s="205" t="s">
        <v>284</v>
      </c>
      <c r="H17329" s="207" t="s">
        <v>343</v>
      </c>
      <c r="I17329" s="207" t="s">
        <v>250</v>
      </c>
      <c r="J17329" s="207">
        <v>-349.92</v>
      </c>
      <c r="K17329" s="79" t="str">
        <f>IFERROR(IFERROR(VLOOKUP(I17329,'DE-PARA'!B:D,3,0),VLOOKUP(I17329,'DE-PARA'!C:D,2,0)),"NÃO ENCONTRADO")</f>
        <v>Materiais</v>
      </c>
      <c r="L17329" s="56" t="str">
        <f>VLOOKUP(K17329,'Base -Receita-Despesa'!$B:$AS,1,FALSE)</f>
        <v>Materiais</v>
      </c>
    </row>
    <row r="17330" spans="1:12" x14ac:dyDescent="0.3">
      <c r="A17330" s="286" t="str">
        <f t="shared" si="540"/>
        <v>2020</v>
      </c>
      <c r="B17330" s="205" t="s">
        <v>679</v>
      </c>
      <c r="C17330" s="205" t="s">
        <v>680</v>
      </c>
      <c r="D17330" s="72" t="str">
        <f t="shared" si="541"/>
        <v>abr/2020</v>
      </c>
      <c r="E17330" s="206">
        <v>43929</v>
      </c>
      <c r="F17330" s="205">
        <v>19559</v>
      </c>
      <c r="G17330" s="205" t="s">
        <v>284</v>
      </c>
      <c r="H17330" s="207" t="s">
        <v>343</v>
      </c>
      <c r="I17330" s="207" t="s">
        <v>237</v>
      </c>
      <c r="J17330" s="208">
        <v>-2018.75</v>
      </c>
      <c r="K17330" s="79" t="str">
        <f>IFERROR(IFERROR(VLOOKUP(I17330,'DE-PARA'!B:D,3,0),VLOOKUP(I17330,'DE-PARA'!C:D,2,0)),"NÃO ENCONTRADO")</f>
        <v>Materiais</v>
      </c>
      <c r="L17330" s="56" t="str">
        <f>VLOOKUP(K17330,'Base -Receita-Despesa'!$B:$AS,1,FALSE)</f>
        <v>Materiais</v>
      </c>
    </row>
    <row r="17331" spans="1:12" x14ac:dyDescent="0.3">
      <c r="A17331" s="286" t="str">
        <f t="shared" si="540"/>
        <v>2020</v>
      </c>
      <c r="B17331" s="205" t="s">
        <v>679</v>
      </c>
      <c r="C17331" s="205" t="s">
        <v>680</v>
      </c>
      <c r="D17331" s="72" t="str">
        <f t="shared" si="541"/>
        <v>abr/2020</v>
      </c>
      <c r="E17331" s="206">
        <v>43929</v>
      </c>
      <c r="F17331" s="205">
        <v>19482</v>
      </c>
      <c r="G17331" s="205" t="s">
        <v>284</v>
      </c>
      <c r="H17331" s="207" t="s">
        <v>343</v>
      </c>
      <c r="I17331" s="207" t="s">
        <v>237</v>
      </c>
      <c r="J17331" s="208">
        <v>-1458.63</v>
      </c>
      <c r="K17331" s="79" t="str">
        <f>IFERROR(IFERROR(VLOOKUP(I17331,'DE-PARA'!B:D,3,0),VLOOKUP(I17331,'DE-PARA'!C:D,2,0)),"NÃO ENCONTRADO")</f>
        <v>Materiais</v>
      </c>
      <c r="L17331" s="56" t="str">
        <f>VLOOKUP(K17331,'Base -Receita-Despesa'!$B:$AS,1,FALSE)</f>
        <v>Materiais</v>
      </c>
    </row>
    <row r="17332" spans="1:12" x14ac:dyDescent="0.3">
      <c r="A17332" s="286" t="str">
        <f t="shared" si="540"/>
        <v>2020</v>
      </c>
      <c r="B17332" s="205" t="s">
        <v>679</v>
      </c>
      <c r="C17332" s="205" t="s">
        <v>680</v>
      </c>
      <c r="D17332" s="72" t="str">
        <f t="shared" si="541"/>
        <v>abr/2020</v>
      </c>
      <c r="E17332" s="206">
        <v>43929</v>
      </c>
      <c r="F17332" s="205">
        <v>38170</v>
      </c>
      <c r="G17332" s="205" t="s">
        <v>284</v>
      </c>
      <c r="H17332" s="207" t="s">
        <v>2694</v>
      </c>
      <c r="I17332" s="207" t="s">
        <v>237</v>
      </c>
      <c r="J17332" s="207">
        <v>-900.18</v>
      </c>
      <c r="K17332" s="79" t="str">
        <f>IFERROR(IFERROR(VLOOKUP(I17332,'DE-PARA'!B:D,3,0),VLOOKUP(I17332,'DE-PARA'!C:D,2,0)),"NÃO ENCONTRADO")</f>
        <v>Materiais</v>
      </c>
      <c r="L17332" s="56" t="str">
        <f>VLOOKUP(K17332,'Base -Receita-Despesa'!$B:$AS,1,FALSE)</f>
        <v>Materiais</v>
      </c>
    </row>
    <row r="17333" spans="1:12" x14ac:dyDescent="0.3">
      <c r="A17333" s="286" t="str">
        <f t="shared" si="540"/>
        <v>2020</v>
      </c>
      <c r="B17333" s="205" t="s">
        <v>679</v>
      </c>
      <c r="C17333" s="205" t="s">
        <v>680</v>
      </c>
      <c r="D17333" s="72" t="str">
        <f t="shared" si="541"/>
        <v>abr/2020</v>
      </c>
      <c r="E17333" s="206">
        <v>43929</v>
      </c>
      <c r="F17333" s="205">
        <v>38171</v>
      </c>
      <c r="G17333" s="205" t="s">
        <v>284</v>
      </c>
      <c r="H17333" s="207" t="s">
        <v>2694</v>
      </c>
      <c r="I17333" s="207" t="s">
        <v>237</v>
      </c>
      <c r="J17333" s="208">
        <v>-1428.08</v>
      </c>
      <c r="K17333" s="79" t="str">
        <f>IFERROR(IFERROR(VLOOKUP(I17333,'DE-PARA'!B:D,3,0),VLOOKUP(I17333,'DE-PARA'!C:D,2,0)),"NÃO ENCONTRADO")</f>
        <v>Materiais</v>
      </c>
      <c r="L17333" s="56" t="str">
        <f>VLOOKUP(K17333,'Base -Receita-Despesa'!$B:$AS,1,FALSE)</f>
        <v>Materiais</v>
      </c>
    </row>
    <row r="17334" spans="1:12" x14ac:dyDescent="0.3">
      <c r="A17334" s="286" t="str">
        <f t="shared" si="540"/>
        <v>2020</v>
      </c>
      <c r="B17334" s="205" t="s">
        <v>679</v>
      </c>
      <c r="C17334" s="205" t="s">
        <v>680</v>
      </c>
      <c r="D17334" s="72" t="str">
        <f t="shared" si="541"/>
        <v>abr/2020</v>
      </c>
      <c r="E17334" s="206">
        <v>43929</v>
      </c>
      <c r="F17334" s="205">
        <v>24468</v>
      </c>
      <c r="G17334" s="205" t="s">
        <v>284</v>
      </c>
      <c r="H17334" s="207" t="s">
        <v>2080</v>
      </c>
      <c r="I17334" s="207" t="s">
        <v>118</v>
      </c>
      <c r="J17334" s="207">
        <v>-787.93</v>
      </c>
      <c r="K17334" s="79" t="str">
        <f>IFERROR(IFERROR(VLOOKUP(I17334,'DE-PARA'!B:D,3,0),VLOOKUP(I17334,'DE-PARA'!C:D,2,0)),"NÃO ENCONTRADO")</f>
        <v>Serviços</v>
      </c>
      <c r="L17334" s="56" t="str">
        <f>VLOOKUP(K17334,'Base -Receita-Despesa'!$B:$AS,1,FALSE)</f>
        <v>Serviços</v>
      </c>
    </row>
    <row r="17335" spans="1:12" x14ac:dyDescent="0.3">
      <c r="A17335" s="286" t="str">
        <f t="shared" ref="A17335:A17398" si="542">IF(K17335="NÃO ENCONTRADO",0,RIGHT(D17335,4))</f>
        <v>2020</v>
      </c>
      <c r="B17335" s="205" t="s">
        <v>679</v>
      </c>
      <c r="C17335" s="205" t="s">
        <v>680</v>
      </c>
      <c r="D17335" s="72" t="str">
        <f t="shared" si="541"/>
        <v>abr/2020</v>
      </c>
      <c r="E17335" s="206">
        <v>43929</v>
      </c>
      <c r="F17335" s="205">
        <v>24055</v>
      </c>
      <c r="G17335" s="205" t="s">
        <v>284</v>
      </c>
      <c r="H17335" s="207" t="s">
        <v>2080</v>
      </c>
      <c r="I17335" s="207" t="s">
        <v>118</v>
      </c>
      <c r="J17335" s="207">
        <v>-787.93</v>
      </c>
      <c r="K17335" s="79" t="str">
        <f>IFERROR(IFERROR(VLOOKUP(I17335,'DE-PARA'!B:D,3,0),VLOOKUP(I17335,'DE-PARA'!C:D,2,0)),"NÃO ENCONTRADO")</f>
        <v>Serviços</v>
      </c>
      <c r="L17335" s="56" t="str">
        <f>VLOOKUP(K17335,'Base -Receita-Despesa'!$B:$AS,1,FALSE)</f>
        <v>Serviços</v>
      </c>
    </row>
    <row r="17336" spans="1:12" x14ac:dyDescent="0.3">
      <c r="A17336" s="286" t="str">
        <f t="shared" si="542"/>
        <v>2020</v>
      </c>
      <c r="B17336" s="205" t="s">
        <v>679</v>
      </c>
      <c r="C17336" s="205" t="s">
        <v>680</v>
      </c>
      <c r="D17336" s="72" t="str">
        <f t="shared" si="541"/>
        <v>abr/2020</v>
      </c>
      <c r="E17336" s="206">
        <v>43929</v>
      </c>
      <c r="F17336" s="205">
        <v>23800</v>
      </c>
      <c r="G17336" s="205" t="s">
        <v>284</v>
      </c>
      <c r="H17336" s="207" t="s">
        <v>2080</v>
      </c>
      <c r="I17336" s="207" t="s">
        <v>118</v>
      </c>
      <c r="J17336" s="207">
        <v>-787.93</v>
      </c>
      <c r="K17336" s="79" t="str">
        <f>IFERROR(IFERROR(VLOOKUP(I17336,'DE-PARA'!B:D,3,0),VLOOKUP(I17336,'DE-PARA'!C:D,2,0)),"NÃO ENCONTRADO")</f>
        <v>Serviços</v>
      </c>
      <c r="L17336" s="56" t="str">
        <f>VLOOKUP(K17336,'Base -Receita-Despesa'!$B:$AS,1,FALSE)</f>
        <v>Serviços</v>
      </c>
    </row>
    <row r="17337" spans="1:12" x14ac:dyDescent="0.3">
      <c r="A17337" s="286" t="str">
        <f t="shared" si="542"/>
        <v>2020</v>
      </c>
      <c r="B17337" s="205" t="s">
        <v>679</v>
      </c>
      <c r="C17337" s="205" t="s">
        <v>680</v>
      </c>
      <c r="D17337" s="72" t="str">
        <f t="shared" si="541"/>
        <v>abr/2020</v>
      </c>
      <c r="E17337" s="206">
        <v>43929</v>
      </c>
      <c r="F17337" s="205">
        <v>23304</v>
      </c>
      <c r="G17337" s="205" t="s">
        <v>284</v>
      </c>
      <c r="H17337" s="207" t="s">
        <v>2080</v>
      </c>
      <c r="I17337" s="207" t="s">
        <v>118</v>
      </c>
      <c r="J17337" s="207">
        <v>-787.93</v>
      </c>
      <c r="K17337" s="79" t="str">
        <f>IFERROR(IFERROR(VLOOKUP(I17337,'DE-PARA'!B:D,3,0),VLOOKUP(I17337,'DE-PARA'!C:D,2,0)),"NÃO ENCONTRADO")</f>
        <v>Serviços</v>
      </c>
      <c r="L17337" s="56" t="str">
        <f>VLOOKUP(K17337,'Base -Receita-Despesa'!$B:$AS,1,FALSE)</f>
        <v>Serviços</v>
      </c>
    </row>
    <row r="17338" spans="1:12" x14ac:dyDescent="0.3">
      <c r="A17338" s="286" t="str">
        <f t="shared" si="542"/>
        <v>2020</v>
      </c>
      <c r="B17338" s="205" t="s">
        <v>679</v>
      </c>
      <c r="C17338" s="205" t="s">
        <v>680</v>
      </c>
      <c r="D17338" s="72" t="str">
        <f t="shared" si="541"/>
        <v>abr/2020</v>
      </c>
      <c r="E17338" s="206">
        <v>43929</v>
      </c>
      <c r="F17338" s="205">
        <v>7828</v>
      </c>
      <c r="G17338" s="205" t="s">
        <v>284</v>
      </c>
      <c r="H17338" s="207" t="s">
        <v>320</v>
      </c>
      <c r="I17338" s="207" t="s">
        <v>250</v>
      </c>
      <c r="J17338" s="207">
        <v>-135</v>
      </c>
      <c r="K17338" s="79" t="str">
        <f>IFERROR(IFERROR(VLOOKUP(I17338,'DE-PARA'!B:D,3,0),VLOOKUP(I17338,'DE-PARA'!C:D,2,0)),"NÃO ENCONTRADO")</f>
        <v>Materiais</v>
      </c>
      <c r="L17338" s="56" t="str">
        <f>VLOOKUP(K17338,'Base -Receita-Despesa'!$B:$AS,1,FALSE)</f>
        <v>Materiais</v>
      </c>
    </row>
    <row r="17339" spans="1:12" x14ac:dyDescent="0.3">
      <c r="A17339" s="286" t="str">
        <f t="shared" si="542"/>
        <v>2020</v>
      </c>
      <c r="B17339" s="205" t="s">
        <v>679</v>
      </c>
      <c r="C17339" s="205" t="s">
        <v>680</v>
      </c>
      <c r="D17339" s="72" t="str">
        <f t="shared" si="541"/>
        <v>abr/2020</v>
      </c>
      <c r="E17339" s="206">
        <v>43929</v>
      </c>
      <c r="F17339" s="205">
        <v>7805</v>
      </c>
      <c r="G17339" s="205" t="s">
        <v>284</v>
      </c>
      <c r="H17339" s="207" t="s">
        <v>320</v>
      </c>
      <c r="I17339" s="207" t="s">
        <v>238</v>
      </c>
      <c r="J17339" s="208">
        <v>-8582</v>
      </c>
      <c r="K17339" s="79" t="str">
        <f>IFERROR(IFERROR(VLOOKUP(I17339,'DE-PARA'!B:D,3,0),VLOOKUP(I17339,'DE-PARA'!C:D,2,0)),"NÃO ENCONTRADO")</f>
        <v>Materiais</v>
      </c>
      <c r="L17339" s="56" t="str">
        <f>VLOOKUP(K17339,'Base -Receita-Despesa'!$B:$AS,1,FALSE)</f>
        <v>Materiais</v>
      </c>
    </row>
    <row r="17340" spans="1:12" x14ac:dyDescent="0.3">
      <c r="A17340" s="286" t="str">
        <f t="shared" si="542"/>
        <v>2020</v>
      </c>
      <c r="B17340" s="205" t="s">
        <v>679</v>
      </c>
      <c r="C17340" s="205" t="s">
        <v>680</v>
      </c>
      <c r="D17340" s="72" t="str">
        <f t="shared" si="541"/>
        <v>abr/2020</v>
      </c>
      <c r="E17340" s="206">
        <v>43929</v>
      </c>
      <c r="F17340" s="205">
        <v>7730</v>
      </c>
      <c r="G17340" s="205" t="s">
        <v>284</v>
      </c>
      <c r="H17340" s="207" t="s">
        <v>320</v>
      </c>
      <c r="I17340" s="207" t="s">
        <v>250</v>
      </c>
      <c r="J17340" s="208">
        <v>-2100</v>
      </c>
      <c r="K17340" s="79" t="str">
        <f>IFERROR(IFERROR(VLOOKUP(I17340,'DE-PARA'!B:D,3,0),VLOOKUP(I17340,'DE-PARA'!C:D,2,0)),"NÃO ENCONTRADO")</f>
        <v>Materiais</v>
      </c>
      <c r="L17340" s="56" t="str">
        <f>VLOOKUP(K17340,'Base -Receita-Despesa'!$B:$AS,1,FALSE)</f>
        <v>Materiais</v>
      </c>
    </row>
    <row r="17341" spans="1:12" x14ac:dyDescent="0.3">
      <c r="A17341" s="286" t="str">
        <f t="shared" si="542"/>
        <v>2020</v>
      </c>
      <c r="B17341" s="205" t="s">
        <v>679</v>
      </c>
      <c r="C17341" s="205" t="s">
        <v>680</v>
      </c>
      <c r="D17341" s="72" t="str">
        <f t="shared" si="541"/>
        <v>abr/2020</v>
      </c>
      <c r="E17341" s="206">
        <v>43929</v>
      </c>
      <c r="F17341" s="205">
        <v>7721</v>
      </c>
      <c r="G17341" s="205" t="s">
        <v>284</v>
      </c>
      <c r="H17341" s="207" t="s">
        <v>320</v>
      </c>
      <c r="I17341" s="207" t="s">
        <v>250</v>
      </c>
      <c r="J17341" s="207">
        <v>-600</v>
      </c>
      <c r="K17341" s="79" t="str">
        <f>IFERROR(IFERROR(VLOOKUP(I17341,'DE-PARA'!B:D,3,0),VLOOKUP(I17341,'DE-PARA'!C:D,2,0)),"NÃO ENCONTRADO")</f>
        <v>Materiais</v>
      </c>
      <c r="L17341" s="56" t="str">
        <f>VLOOKUP(K17341,'Base -Receita-Despesa'!$B:$AS,1,FALSE)</f>
        <v>Materiais</v>
      </c>
    </row>
    <row r="17342" spans="1:12" x14ac:dyDescent="0.3">
      <c r="A17342" s="286" t="str">
        <f t="shared" si="542"/>
        <v>2020</v>
      </c>
      <c r="B17342" s="205" t="s">
        <v>679</v>
      </c>
      <c r="C17342" s="205" t="s">
        <v>680</v>
      </c>
      <c r="D17342" s="72" t="str">
        <f t="shared" si="541"/>
        <v>abr/2020</v>
      </c>
      <c r="E17342" s="206">
        <v>43929</v>
      </c>
      <c r="F17342" s="205">
        <v>3838</v>
      </c>
      <c r="G17342" s="205" t="s">
        <v>284</v>
      </c>
      <c r="H17342" s="207" t="s">
        <v>2890</v>
      </c>
      <c r="I17342" s="282" t="s">
        <v>118</v>
      </c>
      <c r="J17342" s="207">
        <v>-900</v>
      </c>
      <c r="K17342" s="79" t="str">
        <f>IFERROR(IFERROR(VLOOKUP(I17342,'DE-PARA'!B:D,3,0),VLOOKUP(I17342,'DE-PARA'!C:D,2,0)),"NÃO ENCONTRADO")</f>
        <v>Serviços</v>
      </c>
      <c r="L17342" s="56" t="str">
        <f>VLOOKUP(K17342,'Base -Receita-Despesa'!$B:$AS,1,FALSE)</f>
        <v>Serviços</v>
      </c>
    </row>
    <row r="17343" spans="1:12" x14ac:dyDescent="0.3">
      <c r="A17343" s="286" t="str">
        <f t="shared" si="542"/>
        <v>2020</v>
      </c>
      <c r="B17343" s="205" t="s">
        <v>679</v>
      </c>
      <c r="C17343" s="205" t="s">
        <v>680</v>
      </c>
      <c r="D17343" s="72" t="str">
        <f t="shared" si="541"/>
        <v>abr/2020</v>
      </c>
      <c r="E17343" s="206">
        <v>43929</v>
      </c>
      <c r="F17343" s="205">
        <v>13911</v>
      </c>
      <c r="G17343" s="205" t="s">
        <v>284</v>
      </c>
      <c r="H17343" s="207" t="s">
        <v>2891</v>
      </c>
      <c r="I17343" s="282" t="s">
        <v>238</v>
      </c>
      <c r="J17343" s="208">
        <v>-3900</v>
      </c>
      <c r="K17343" s="79" t="str">
        <f>IFERROR(IFERROR(VLOOKUP(I17343,'DE-PARA'!B:D,3,0),VLOOKUP(I17343,'DE-PARA'!C:D,2,0)),"NÃO ENCONTRADO")</f>
        <v>Materiais</v>
      </c>
      <c r="L17343" s="56" t="str">
        <f>VLOOKUP(K17343,'Base -Receita-Despesa'!$B:$AS,1,FALSE)</f>
        <v>Materiais</v>
      </c>
    </row>
    <row r="17344" spans="1:12" x14ac:dyDescent="0.3">
      <c r="A17344" s="286" t="str">
        <f t="shared" si="542"/>
        <v>2020</v>
      </c>
      <c r="B17344" s="205" t="s">
        <v>679</v>
      </c>
      <c r="C17344" s="205" t="s">
        <v>680</v>
      </c>
      <c r="D17344" s="72" t="str">
        <f t="shared" si="541"/>
        <v>abr/2020</v>
      </c>
      <c r="E17344" s="206">
        <v>43929</v>
      </c>
      <c r="F17344" s="205">
        <v>1378</v>
      </c>
      <c r="G17344" s="205" t="s">
        <v>284</v>
      </c>
      <c r="H17344" s="207" t="s">
        <v>2892</v>
      </c>
      <c r="I17344" s="207" t="s">
        <v>250</v>
      </c>
      <c r="J17344" s="207">
        <v>-960</v>
      </c>
      <c r="K17344" s="79" t="str">
        <f>IFERROR(IFERROR(VLOOKUP(I17344,'DE-PARA'!B:D,3,0),VLOOKUP(I17344,'DE-PARA'!C:D,2,0)),"NÃO ENCONTRADO")</f>
        <v>Materiais</v>
      </c>
      <c r="L17344" s="56" t="str">
        <f>VLOOKUP(K17344,'Base -Receita-Despesa'!$B:$AS,1,FALSE)</f>
        <v>Materiais</v>
      </c>
    </row>
    <row r="17345" spans="1:12" x14ac:dyDescent="0.3">
      <c r="A17345" s="286" t="str">
        <f t="shared" si="542"/>
        <v>2020</v>
      </c>
      <c r="B17345" s="205" t="s">
        <v>679</v>
      </c>
      <c r="C17345" s="205" t="s">
        <v>680</v>
      </c>
      <c r="D17345" s="72" t="str">
        <f t="shared" si="541"/>
        <v>abr/2020</v>
      </c>
      <c r="E17345" s="206">
        <v>43929</v>
      </c>
      <c r="F17345" s="205">
        <v>20</v>
      </c>
      <c r="G17345" s="205" t="s">
        <v>284</v>
      </c>
      <c r="H17345" s="207" t="s">
        <v>2893</v>
      </c>
      <c r="I17345" s="207" t="s">
        <v>167</v>
      </c>
      <c r="J17345" s="207">
        <v>-380</v>
      </c>
      <c r="K17345" s="79" t="str">
        <f>IFERROR(IFERROR(VLOOKUP(I17345,'DE-PARA'!B:D,3,0),VLOOKUP(I17345,'DE-PARA'!C:D,2,0)),"NÃO ENCONTRADO")</f>
        <v>Materiais</v>
      </c>
      <c r="L17345" s="56" t="str">
        <f>VLOOKUP(K17345,'Base -Receita-Despesa'!$B:$AS,1,FALSE)</f>
        <v>Materiais</v>
      </c>
    </row>
    <row r="17346" spans="1:12" x14ac:dyDescent="0.3">
      <c r="A17346" s="286" t="str">
        <f t="shared" si="542"/>
        <v>2020</v>
      </c>
      <c r="B17346" s="205" t="s">
        <v>679</v>
      </c>
      <c r="C17346" s="205" t="s">
        <v>680</v>
      </c>
      <c r="D17346" s="72" t="str">
        <f t="shared" si="541"/>
        <v>abr/2020</v>
      </c>
      <c r="E17346" s="206">
        <v>43929</v>
      </c>
      <c r="F17346" s="205">
        <v>44571</v>
      </c>
      <c r="G17346" s="205" t="s">
        <v>284</v>
      </c>
      <c r="H17346" s="207" t="s">
        <v>2894</v>
      </c>
      <c r="I17346" s="207" t="s">
        <v>155</v>
      </c>
      <c r="J17346" s="207">
        <v>-911.35</v>
      </c>
      <c r="K17346" s="79" t="str">
        <f>IFERROR(IFERROR(VLOOKUP(I17346,'DE-PARA'!B:D,3,0),VLOOKUP(I17346,'DE-PARA'!C:D,2,0)),"NÃO ENCONTRADO")</f>
        <v>Materiais</v>
      </c>
      <c r="L17346" s="56" t="str">
        <f>VLOOKUP(K17346,'Base -Receita-Despesa'!$B:$AS,1,FALSE)</f>
        <v>Materiais</v>
      </c>
    </row>
    <row r="17347" spans="1:12" x14ac:dyDescent="0.3">
      <c r="A17347" s="286" t="str">
        <f t="shared" si="542"/>
        <v>2020</v>
      </c>
      <c r="B17347" s="205" t="s">
        <v>679</v>
      </c>
      <c r="C17347" s="205" t="s">
        <v>680</v>
      </c>
      <c r="D17347" s="72" t="str">
        <f t="shared" si="541"/>
        <v>abr/2020</v>
      </c>
      <c r="E17347" s="206">
        <v>43929</v>
      </c>
      <c r="F17347" s="205">
        <v>44569</v>
      </c>
      <c r="G17347" s="205" t="s">
        <v>284</v>
      </c>
      <c r="H17347" s="207" t="s">
        <v>2894</v>
      </c>
      <c r="I17347" s="207" t="s">
        <v>155</v>
      </c>
      <c r="J17347" s="208">
        <v>-1093</v>
      </c>
      <c r="K17347" s="79" t="str">
        <f>IFERROR(IFERROR(VLOOKUP(I17347,'DE-PARA'!B:D,3,0),VLOOKUP(I17347,'DE-PARA'!C:D,2,0)),"NÃO ENCONTRADO")</f>
        <v>Materiais</v>
      </c>
      <c r="L17347" s="56" t="str">
        <f>VLOOKUP(K17347,'Base -Receita-Despesa'!$B:$AS,1,FALSE)</f>
        <v>Materiais</v>
      </c>
    </row>
    <row r="17348" spans="1:12" x14ac:dyDescent="0.3">
      <c r="A17348" s="286" t="str">
        <f t="shared" si="542"/>
        <v>2020</v>
      </c>
      <c r="B17348" s="205" t="s">
        <v>679</v>
      </c>
      <c r="C17348" s="205" t="s">
        <v>680</v>
      </c>
      <c r="D17348" s="72" t="str">
        <f t="shared" ref="D17348:D17411" si="543">TEXT(E17348,"mmm/aaaa")</f>
        <v>abr/2020</v>
      </c>
      <c r="E17348" s="206">
        <v>43929</v>
      </c>
      <c r="F17348" s="205">
        <v>44570</v>
      </c>
      <c r="G17348" s="205" t="s">
        <v>284</v>
      </c>
      <c r="H17348" s="207" t="s">
        <v>2894</v>
      </c>
      <c r="I17348" s="207" t="s">
        <v>155</v>
      </c>
      <c r="J17348" s="207">
        <v>-131.52000000000001</v>
      </c>
      <c r="K17348" s="79" t="str">
        <f>IFERROR(IFERROR(VLOOKUP(I17348,'DE-PARA'!B:D,3,0),VLOOKUP(I17348,'DE-PARA'!C:D,2,0)),"NÃO ENCONTRADO")</f>
        <v>Materiais</v>
      </c>
      <c r="L17348" s="56" t="str">
        <f>VLOOKUP(K17348,'Base -Receita-Despesa'!$B:$AS,1,FALSE)</f>
        <v>Materiais</v>
      </c>
    </row>
    <row r="17349" spans="1:12" x14ac:dyDescent="0.3">
      <c r="A17349" s="286" t="str">
        <f t="shared" si="542"/>
        <v>2020</v>
      </c>
      <c r="B17349" s="205" t="s">
        <v>679</v>
      </c>
      <c r="C17349" s="205" t="s">
        <v>680</v>
      </c>
      <c r="D17349" s="72" t="str">
        <f t="shared" si="543"/>
        <v>abr/2020</v>
      </c>
      <c r="E17349" s="206">
        <v>43929</v>
      </c>
      <c r="F17349" s="205" t="s">
        <v>2895</v>
      </c>
      <c r="G17349" s="205" t="s">
        <v>284</v>
      </c>
      <c r="H17349" s="207" t="s">
        <v>2896</v>
      </c>
      <c r="I17349" s="207" t="s">
        <v>145</v>
      </c>
      <c r="J17349" s="207">
        <v>-504</v>
      </c>
      <c r="K17349" s="79" t="str">
        <f>IFERROR(IFERROR(VLOOKUP(I17349,'DE-PARA'!B:D,3,0),VLOOKUP(I17349,'DE-PARA'!C:D,2,0)),"NÃO ENCONTRADO")</f>
        <v>Pessoal</v>
      </c>
      <c r="L17349" s="56" t="str">
        <f>VLOOKUP(K17349,'Base -Receita-Despesa'!$B:$AS,1,FALSE)</f>
        <v>Pessoal</v>
      </c>
    </row>
    <row r="17350" spans="1:12" x14ac:dyDescent="0.3">
      <c r="A17350" s="286" t="str">
        <f t="shared" si="542"/>
        <v>2020</v>
      </c>
      <c r="B17350" s="205" t="s">
        <v>679</v>
      </c>
      <c r="C17350" s="205" t="s">
        <v>680</v>
      </c>
      <c r="D17350" s="72" t="str">
        <f t="shared" si="543"/>
        <v>abr/2020</v>
      </c>
      <c r="E17350" s="206">
        <v>43929</v>
      </c>
      <c r="F17350" s="205" t="s">
        <v>127</v>
      </c>
      <c r="G17350" s="205" t="s">
        <v>284</v>
      </c>
      <c r="H17350" s="207" t="s">
        <v>948</v>
      </c>
      <c r="I17350" s="207" t="s">
        <v>128</v>
      </c>
      <c r="J17350" s="208">
        <v>-2253.41</v>
      </c>
      <c r="K17350" s="79" t="str">
        <f>IFERROR(IFERROR(VLOOKUP(I17350,'DE-PARA'!B:D,3,0),VLOOKUP(I17350,'DE-PARA'!C:D,2,0)),"NÃO ENCONTRADO")</f>
        <v>Pessoal</v>
      </c>
      <c r="L17350" s="56" t="str">
        <f>VLOOKUP(K17350,'Base -Receita-Despesa'!$B:$AS,1,FALSE)</f>
        <v>Pessoal</v>
      </c>
    </row>
    <row r="17351" spans="1:12" x14ac:dyDescent="0.3">
      <c r="A17351" s="286" t="str">
        <f t="shared" si="542"/>
        <v>2020</v>
      </c>
      <c r="B17351" s="205" t="s">
        <v>679</v>
      </c>
      <c r="C17351" s="205" t="s">
        <v>680</v>
      </c>
      <c r="D17351" s="72" t="str">
        <f t="shared" si="543"/>
        <v>abr/2020</v>
      </c>
      <c r="E17351" s="206">
        <v>43929</v>
      </c>
      <c r="F17351" s="205" t="s">
        <v>2897</v>
      </c>
      <c r="G17351" s="205" t="s">
        <v>284</v>
      </c>
      <c r="H17351" s="207" t="s">
        <v>2747</v>
      </c>
      <c r="I17351" s="207" t="s">
        <v>145</v>
      </c>
      <c r="J17351" s="207">
        <v>-520.79999999999995</v>
      </c>
      <c r="K17351" s="79" t="str">
        <f>IFERROR(IFERROR(VLOOKUP(I17351,'DE-PARA'!B:D,3,0),VLOOKUP(I17351,'DE-PARA'!C:D,2,0)),"NÃO ENCONTRADO")</f>
        <v>Pessoal</v>
      </c>
      <c r="L17351" s="56" t="str">
        <f>VLOOKUP(K17351,'Base -Receita-Despesa'!$B:$AS,1,FALSE)</f>
        <v>Pessoal</v>
      </c>
    </row>
    <row r="17352" spans="1:12" x14ac:dyDescent="0.3">
      <c r="A17352" s="286" t="str">
        <f t="shared" si="542"/>
        <v>2020</v>
      </c>
      <c r="B17352" s="205" t="s">
        <v>679</v>
      </c>
      <c r="C17352" s="205" t="s">
        <v>680</v>
      </c>
      <c r="D17352" s="72" t="str">
        <f t="shared" si="543"/>
        <v>abr/2020</v>
      </c>
      <c r="E17352" s="206">
        <v>43929</v>
      </c>
      <c r="F17352" s="205" t="s">
        <v>2898</v>
      </c>
      <c r="G17352" s="205" t="s">
        <v>284</v>
      </c>
      <c r="H17352" s="207" t="s">
        <v>2749</v>
      </c>
      <c r="I17352" s="207" t="s">
        <v>145</v>
      </c>
      <c r="J17352" s="208">
        <v>-2542.5500000000002</v>
      </c>
      <c r="K17352" s="79" t="str">
        <f>IFERROR(IFERROR(VLOOKUP(I17352,'DE-PARA'!B:D,3,0),VLOOKUP(I17352,'DE-PARA'!C:D,2,0)),"NÃO ENCONTRADO")</f>
        <v>Pessoal</v>
      </c>
      <c r="L17352" s="56" t="str">
        <f>VLOOKUP(K17352,'Base -Receita-Despesa'!$B:$AS,1,FALSE)</f>
        <v>Pessoal</v>
      </c>
    </row>
    <row r="17353" spans="1:12" x14ac:dyDescent="0.3">
      <c r="A17353" s="286" t="str">
        <f t="shared" si="542"/>
        <v>2020</v>
      </c>
      <c r="B17353" s="205" t="s">
        <v>679</v>
      </c>
      <c r="C17353" s="205" t="s">
        <v>680</v>
      </c>
      <c r="D17353" s="72" t="str">
        <f t="shared" si="543"/>
        <v>abr/2020</v>
      </c>
      <c r="E17353" s="206">
        <v>43929</v>
      </c>
      <c r="F17353" s="205">
        <v>9502</v>
      </c>
      <c r="G17353" s="205" t="s">
        <v>284</v>
      </c>
      <c r="H17353" s="207" t="s">
        <v>307</v>
      </c>
      <c r="I17353" s="207" t="s">
        <v>237</v>
      </c>
      <c r="J17353" s="208">
        <v>-2352.0100000000002</v>
      </c>
      <c r="K17353" s="79" t="str">
        <f>IFERROR(IFERROR(VLOOKUP(I17353,'DE-PARA'!B:D,3,0),VLOOKUP(I17353,'DE-PARA'!C:D,2,0)),"NÃO ENCONTRADO")</f>
        <v>Materiais</v>
      </c>
      <c r="L17353" s="56" t="str">
        <f>VLOOKUP(K17353,'Base -Receita-Despesa'!$B:$AS,1,FALSE)</f>
        <v>Materiais</v>
      </c>
    </row>
    <row r="17354" spans="1:12" x14ac:dyDescent="0.3">
      <c r="A17354" s="286" t="str">
        <f t="shared" si="542"/>
        <v>2020</v>
      </c>
      <c r="B17354" s="205" t="s">
        <v>679</v>
      </c>
      <c r="C17354" s="205" t="s">
        <v>680</v>
      </c>
      <c r="D17354" s="72" t="str">
        <f t="shared" si="543"/>
        <v>abr/2020</v>
      </c>
      <c r="E17354" s="206">
        <v>43929</v>
      </c>
      <c r="F17354" s="205">
        <v>9502</v>
      </c>
      <c r="G17354" s="205" t="s">
        <v>284</v>
      </c>
      <c r="H17354" s="207" t="s">
        <v>307</v>
      </c>
      <c r="I17354" s="207" t="s">
        <v>189</v>
      </c>
      <c r="J17354" s="207">
        <v>-304.66000000000003</v>
      </c>
      <c r="K17354" s="79" t="str">
        <f>IFERROR(IFERROR(VLOOKUP(I17354,'DE-PARA'!B:D,3,0),VLOOKUP(I17354,'DE-PARA'!C:D,2,0)),"NÃO ENCONTRADO")</f>
        <v>Outras Saídas</v>
      </c>
      <c r="L17354" s="56" t="str">
        <f>VLOOKUP(K17354,'Base -Receita-Despesa'!$B:$AS,1,FALSE)</f>
        <v>Outras Saídas</v>
      </c>
    </row>
    <row r="17355" spans="1:12" x14ac:dyDescent="0.3">
      <c r="A17355" s="286" t="str">
        <f t="shared" si="542"/>
        <v>2020</v>
      </c>
      <c r="B17355" s="205" t="s">
        <v>679</v>
      </c>
      <c r="C17355" s="205" t="s">
        <v>680</v>
      </c>
      <c r="D17355" s="72" t="str">
        <f t="shared" si="543"/>
        <v>abr/2020</v>
      </c>
      <c r="E17355" s="206">
        <v>43929</v>
      </c>
      <c r="F17355" s="205">
        <v>2</v>
      </c>
      <c r="G17355" s="205" t="s">
        <v>284</v>
      </c>
      <c r="H17355" s="207" t="s">
        <v>2899</v>
      </c>
      <c r="I17355" s="207" t="s">
        <v>233</v>
      </c>
      <c r="J17355" s="208">
        <v>-10000</v>
      </c>
      <c r="K17355" s="79" t="str">
        <f>IFERROR(IFERROR(VLOOKUP(I17355,'DE-PARA'!B:D,3,0),VLOOKUP(I17355,'DE-PARA'!C:D,2,0)),"NÃO ENCONTRADO")</f>
        <v>Pessoal</v>
      </c>
      <c r="L17355" s="56" t="str">
        <f>VLOOKUP(K17355,'Base -Receita-Despesa'!$B:$AS,1,FALSE)</f>
        <v>Pessoal</v>
      </c>
    </row>
    <row r="17356" spans="1:12" x14ac:dyDescent="0.3">
      <c r="A17356" s="286" t="str">
        <f t="shared" si="542"/>
        <v>2020</v>
      </c>
      <c r="B17356" s="205" t="s">
        <v>679</v>
      </c>
      <c r="C17356" s="205" t="s">
        <v>680</v>
      </c>
      <c r="D17356" s="72" t="str">
        <f t="shared" si="543"/>
        <v>abr/2020</v>
      </c>
      <c r="E17356" s="206">
        <v>43929</v>
      </c>
      <c r="F17356" s="205" t="s">
        <v>209</v>
      </c>
      <c r="G17356" s="205" t="s">
        <v>284</v>
      </c>
      <c r="H17356" s="207" t="s">
        <v>295</v>
      </c>
      <c r="I17356" s="207" t="s">
        <v>130</v>
      </c>
      <c r="J17356" s="207">
        <v>-9.5</v>
      </c>
      <c r="K17356" s="79" t="str">
        <f>IFERROR(IFERROR(VLOOKUP(I17356,'DE-PARA'!B:D,3,0),VLOOKUP(I17356,'DE-PARA'!C:D,2,0)),"NÃO ENCONTRADO")</f>
        <v>Outras Saídas</v>
      </c>
      <c r="L17356" s="56" t="str">
        <f>VLOOKUP(K17356,'Base -Receita-Despesa'!$B:$AS,1,FALSE)</f>
        <v>Outras Saídas</v>
      </c>
    </row>
    <row r="17357" spans="1:12" x14ac:dyDescent="0.3">
      <c r="A17357" s="286" t="str">
        <f t="shared" si="542"/>
        <v>2020</v>
      </c>
      <c r="B17357" s="205" t="s">
        <v>679</v>
      </c>
      <c r="C17357" s="205" t="s">
        <v>680</v>
      </c>
      <c r="D17357" s="72" t="str">
        <f t="shared" si="543"/>
        <v>abr/2020</v>
      </c>
      <c r="E17357" s="206">
        <v>43929</v>
      </c>
      <c r="F17357" s="205" t="s">
        <v>209</v>
      </c>
      <c r="G17357" s="205" t="s">
        <v>284</v>
      </c>
      <c r="H17357" s="207" t="s">
        <v>295</v>
      </c>
      <c r="I17357" s="207" t="s">
        <v>130</v>
      </c>
      <c r="J17357" s="207">
        <v>-9.5</v>
      </c>
      <c r="K17357" s="79" t="str">
        <f>IFERROR(IFERROR(VLOOKUP(I17357,'DE-PARA'!B:D,3,0),VLOOKUP(I17357,'DE-PARA'!C:D,2,0)),"NÃO ENCONTRADO")</f>
        <v>Outras Saídas</v>
      </c>
      <c r="L17357" s="56" t="str">
        <f>VLOOKUP(K17357,'Base -Receita-Despesa'!$B:$AS,1,FALSE)</f>
        <v>Outras Saídas</v>
      </c>
    </row>
    <row r="17358" spans="1:12" x14ac:dyDescent="0.3">
      <c r="A17358" s="286" t="str">
        <f t="shared" si="542"/>
        <v>2020</v>
      </c>
      <c r="B17358" s="205" t="s">
        <v>679</v>
      </c>
      <c r="C17358" s="205" t="s">
        <v>680</v>
      </c>
      <c r="D17358" s="72" t="str">
        <f t="shared" si="543"/>
        <v>abr/2020</v>
      </c>
      <c r="E17358" s="206">
        <v>43929</v>
      </c>
      <c r="F17358" s="205" t="s">
        <v>209</v>
      </c>
      <c r="G17358" s="205" t="s">
        <v>284</v>
      </c>
      <c r="H17358" s="207" t="s">
        <v>295</v>
      </c>
      <c r="I17358" s="207" t="s">
        <v>130</v>
      </c>
      <c r="J17358" s="207">
        <v>-9.5</v>
      </c>
      <c r="K17358" s="79" t="str">
        <f>IFERROR(IFERROR(VLOOKUP(I17358,'DE-PARA'!B:D,3,0),VLOOKUP(I17358,'DE-PARA'!C:D,2,0)),"NÃO ENCONTRADO")</f>
        <v>Outras Saídas</v>
      </c>
      <c r="L17358" s="56" t="str">
        <f>VLOOKUP(K17358,'Base -Receita-Despesa'!$B:$AS,1,FALSE)</f>
        <v>Outras Saídas</v>
      </c>
    </row>
    <row r="17359" spans="1:12" x14ac:dyDescent="0.3">
      <c r="A17359" s="286" t="str">
        <f t="shared" si="542"/>
        <v>2020</v>
      </c>
      <c r="B17359" s="205" t="s">
        <v>679</v>
      </c>
      <c r="C17359" s="205" t="s">
        <v>680</v>
      </c>
      <c r="D17359" s="72" t="str">
        <f t="shared" si="543"/>
        <v>abr/2020</v>
      </c>
      <c r="E17359" s="206">
        <v>43929</v>
      </c>
      <c r="F17359" s="205" t="s">
        <v>209</v>
      </c>
      <c r="G17359" s="205" t="s">
        <v>284</v>
      </c>
      <c r="H17359" s="207" t="s">
        <v>295</v>
      </c>
      <c r="I17359" s="207" t="s">
        <v>130</v>
      </c>
      <c r="J17359" s="207">
        <v>-9.5</v>
      </c>
      <c r="K17359" s="79" t="str">
        <f>IFERROR(IFERROR(VLOOKUP(I17359,'DE-PARA'!B:D,3,0),VLOOKUP(I17359,'DE-PARA'!C:D,2,0)),"NÃO ENCONTRADO")</f>
        <v>Outras Saídas</v>
      </c>
      <c r="L17359" s="56" t="str">
        <f>VLOOKUP(K17359,'Base -Receita-Despesa'!$B:$AS,1,FALSE)</f>
        <v>Outras Saídas</v>
      </c>
    </row>
    <row r="17360" spans="1:12" x14ac:dyDescent="0.3">
      <c r="A17360" s="286" t="str">
        <f t="shared" si="542"/>
        <v>2020</v>
      </c>
      <c r="B17360" s="205" t="s">
        <v>679</v>
      </c>
      <c r="C17360" s="205" t="s">
        <v>680</v>
      </c>
      <c r="D17360" s="72" t="str">
        <f t="shared" si="543"/>
        <v>abr/2020</v>
      </c>
      <c r="E17360" s="206">
        <v>43929</v>
      </c>
      <c r="F17360" s="205" t="s">
        <v>209</v>
      </c>
      <c r="G17360" s="205" t="s">
        <v>284</v>
      </c>
      <c r="H17360" s="207" t="s">
        <v>295</v>
      </c>
      <c r="I17360" s="207" t="s">
        <v>130</v>
      </c>
      <c r="J17360" s="207">
        <v>-9.5</v>
      </c>
      <c r="K17360" s="79" t="str">
        <f>IFERROR(IFERROR(VLOOKUP(I17360,'DE-PARA'!B:D,3,0),VLOOKUP(I17360,'DE-PARA'!C:D,2,0)),"NÃO ENCONTRADO")</f>
        <v>Outras Saídas</v>
      </c>
      <c r="L17360" s="56" t="str">
        <f>VLOOKUP(K17360,'Base -Receita-Despesa'!$B:$AS,1,FALSE)</f>
        <v>Outras Saídas</v>
      </c>
    </row>
    <row r="17361" spans="1:12" x14ac:dyDescent="0.3">
      <c r="A17361" s="286" t="str">
        <f t="shared" si="542"/>
        <v>2020</v>
      </c>
      <c r="B17361" s="205" t="s">
        <v>679</v>
      </c>
      <c r="C17361" s="205" t="s">
        <v>680</v>
      </c>
      <c r="D17361" s="72" t="str">
        <f t="shared" si="543"/>
        <v>abr/2020</v>
      </c>
      <c r="E17361" s="206">
        <v>43929</v>
      </c>
      <c r="F17361" s="205" t="s">
        <v>209</v>
      </c>
      <c r="G17361" s="205" t="s">
        <v>284</v>
      </c>
      <c r="H17361" s="207" t="s">
        <v>295</v>
      </c>
      <c r="I17361" s="207" t="s">
        <v>130</v>
      </c>
      <c r="J17361" s="207">
        <v>-9.5</v>
      </c>
      <c r="K17361" s="79" t="str">
        <f>IFERROR(IFERROR(VLOOKUP(I17361,'DE-PARA'!B:D,3,0),VLOOKUP(I17361,'DE-PARA'!C:D,2,0)),"NÃO ENCONTRADO")</f>
        <v>Outras Saídas</v>
      </c>
      <c r="L17361" s="56" t="str">
        <f>VLOOKUP(K17361,'Base -Receita-Despesa'!$B:$AS,1,FALSE)</f>
        <v>Outras Saídas</v>
      </c>
    </row>
    <row r="17362" spans="1:12" x14ac:dyDescent="0.3">
      <c r="A17362" s="286" t="str">
        <f t="shared" si="542"/>
        <v>2020</v>
      </c>
      <c r="B17362" s="205" t="s">
        <v>679</v>
      </c>
      <c r="C17362" s="205" t="s">
        <v>680</v>
      </c>
      <c r="D17362" s="72" t="str">
        <f t="shared" si="543"/>
        <v>abr/2020</v>
      </c>
      <c r="E17362" s="206">
        <v>43929</v>
      </c>
      <c r="F17362" s="205" t="s">
        <v>209</v>
      </c>
      <c r="G17362" s="205" t="s">
        <v>284</v>
      </c>
      <c r="H17362" s="207" t="s">
        <v>295</v>
      </c>
      <c r="I17362" s="207" t="s">
        <v>130</v>
      </c>
      <c r="J17362" s="207">
        <v>-9.5</v>
      </c>
      <c r="K17362" s="79" t="str">
        <f>IFERROR(IFERROR(VLOOKUP(I17362,'DE-PARA'!B:D,3,0),VLOOKUP(I17362,'DE-PARA'!C:D,2,0)),"NÃO ENCONTRADO")</f>
        <v>Outras Saídas</v>
      </c>
      <c r="L17362" s="56" t="str">
        <f>VLOOKUP(K17362,'Base -Receita-Despesa'!$B:$AS,1,FALSE)</f>
        <v>Outras Saídas</v>
      </c>
    </row>
    <row r="17363" spans="1:12" x14ac:dyDescent="0.3">
      <c r="A17363" s="286" t="str">
        <f t="shared" si="542"/>
        <v>2020</v>
      </c>
      <c r="B17363" s="205" t="s">
        <v>679</v>
      </c>
      <c r="C17363" s="205" t="s">
        <v>680</v>
      </c>
      <c r="D17363" s="72" t="str">
        <f t="shared" si="543"/>
        <v>abr/2020</v>
      </c>
      <c r="E17363" s="206">
        <v>43929</v>
      </c>
      <c r="F17363" s="205" t="s">
        <v>209</v>
      </c>
      <c r="G17363" s="205" t="s">
        <v>284</v>
      </c>
      <c r="H17363" s="207" t="s">
        <v>295</v>
      </c>
      <c r="I17363" s="207" t="s">
        <v>130</v>
      </c>
      <c r="J17363" s="207">
        <v>-9.5</v>
      </c>
      <c r="K17363" s="79" t="str">
        <f>IFERROR(IFERROR(VLOOKUP(I17363,'DE-PARA'!B:D,3,0),VLOOKUP(I17363,'DE-PARA'!C:D,2,0)),"NÃO ENCONTRADO")</f>
        <v>Outras Saídas</v>
      </c>
      <c r="L17363" s="56" t="str">
        <f>VLOOKUP(K17363,'Base -Receita-Despesa'!$B:$AS,1,FALSE)</f>
        <v>Outras Saídas</v>
      </c>
    </row>
    <row r="17364" spans="1:12" x14ac:dyDescent="0.3">
      <c r="A17364" s="286" t="str">
        <f t="shared" si="542"/>
        <v>2020</v>
      </c>
      <c r="B17364" s="205" t="s">
        <v>679</v>
      </c>
      <c r="C17364" s="205" t="s">
        <v>680</v>
      </c>
      <c r="D17364" s="72" t="str">
        <f t="shared" si="543"/>
        <v>abr/2020</v>
      </c>
      <c r="E17364" s="206">
        <v>43929</v>
      </c>
      <c r="F17364" s="205" t="s">
        <v>209</v>
      </c>
      <c r="G17364" s="205" t="s">
        <v>284</v>
      </c>
      <c r="H17364" s="207" t="s">
        <v>295</v>
      </c>
      <c r="I17364" s="207" t="s">
        <v>130</v>
      </c>
      <c r="J17364" s="207">
        <v>-9.5</v>
      </c>
      <c r="K17364" s="79" t="str">
        <f>IFERROR(IFERROR(VLOOKUP(I17364,'DE-PARA'!B:D,3,0),VLOOKUP(I17364,'DE-PARA'!C:D,2,0)),"NÃO ENCONTRADO")</f>
        <v>Outras Saídas</v>
      </c>
      <c r="L17364" s="56" t="str">
        <f>VLOOKUP(K17364,'Base -Receita-Despesa'!$B:$AS,1,FALSE)</f>
        <v>Outras Saídas</v>
      </c>
    </row>
    <row r="17365" spans="1:12" x14ac:dyDescent="0.3">
      <c r="A17365" s="286" t="str">
        <f t="shared" si="542"/>
        <v>2020</v>
      </c>
      <c r="B17365" s="205" t="s">
        <v>679</v>
      </c>
      <c r="C17365" s="205" t="s">
        <v>680</v>
      </c>
      <c r="D17365" s="72" t="str">
        <f t="shared" si="543"/>
        <v>abr/2020</v>
      </c>
      <c r="E17365" s="206">
        <v>43929</v>
      </c>
      <c r="F17365" s="205" t="s">
        <v>209</v>
      </c>
      <c r="G17365" s="205" t="s">
        <v>284</v>
      </c>
      <c r="H17365" s="207" t="s">
        <v>295</v>
      </c>
      <c r="I17365" s="207" t="s">
        <v>130</v>
      </c>
      <c r="J17365" s="207">
        <v>-9.5</v>
      </c>
      <c r="K17365" s="79" t="str">
        <f>IFERROR(IFERROR(VLOOKUP(I17365,'DE-PARA'!B:D,3,0),VLOOKUP(I17365,'DE-PARA'!C:D,2,0)),"NÃO ENCONTRADO")</f>
        <v>Outras Saídas</v>
      </c>
      <c r="L17365" s="56" t="str">
        <f>VLOOKUP(K17365,'Base -Receita-Despesa'!$B:$AS,1,FALSE)</f>
        <v>Outras Saídas</v>
      </c>
    </row>
    <row r="17366" spans="1:12" x14ac:dyDescent="0.3">
      <c r="A17366" s="286" t="str">
        <f t="shared" si="542"/>
        <v>2020</v>
      </c>
      <c r="B17366" s="205" t="s">
        <v>679</v>
      </c>
      <c r="C17366" s="205" t="s">
        <v>680</v>
      </c>
      <c r="D17366" s="72" t="str">
        <f t="shared" si="543"/>
        <v>abr/2020</v>
      </c>
      <c r="E17366" s="206">
        <v>43929</v>
      </c>
      <c r="F17366" s="205" t="s">
        <v>209</v>
      </c>
      <c r="G17366" s="205" t="s">
        <v>284</v>
      </c>
      <c r="H17366" s="207" t="s">
        <v>295</v>
      </c>
      <c r="I17366" s="207" t="s">
        <v>130</v>
      </c>
      <c r="J17366" s="207">
        <v>-9.5</v>
      </c>
      <c r="K17366" s="79" t="str">
        <f>IFERROR(IFERROR(VLOOKUP(I17366,'DE-PARA'!B:D,3,0),VLOOKUP(I17366,'DE-PARA'!C:D,2,0)),"NÃO ENCONTRADO")</f>
        <v>Outras Saídas</v>
      </c>
      <c r="L17366" s="56" t="str">
        <f>VLOOKUP(K17366,'Base -Receita-Despesa'!$B:$AS,1,FALSE)</f>
        <v>Outras Saídas</v>
      </c>
    </row>
    <row r="17367" spans="1:12" x14ac:dyDescent="0.3">
      <c r="A17367" s="286" t="str">
        <f t="shared" si="542"/>
        <v>2020</v>
      </c>
      <c r="B17367" s="205" t="s">
        <v>679</v>
      </c>
      <c r="C17367" s="205" t="s">
        <v>680</v>
      </c>
      <c r="D17367" s="72" t="str">
        <f t="shared" si="543"/>
        <v>abr/2020</v>
      </c>
      <c r="E17367" s="206">
        <v>43929</v>
      </c>
      <c r="F17367" s="205" t="s">
        <v>209</v>
      </c>
      <c r="G17367" s="205" t="s">
        <v>284</v>
      </c>
      <c r="H17367" s="207" t="s">
        <v>295</v>
      </c>
      <c r="I17367" s="207" t="s">
        <v>130</v>
      </c>
      <c r="J17367" s="207">
        <v>-9.5</v>
      </c>
      <c r="K17367" s="79" t="str">
        <f>IFERROR(IFERROR(VLOOKUP(I17367,'DE-PARA'!B:D,3,0),VLOOKUP(I17367,'DE-PARA'!C:D,2,0)),"NÃO ENCONTRADO")</f>
        <v>Outras Saídas</v>
      </c>
      <c r="L17367" s="56" t="str">
        <f>VLOOKUP(K17367,'Base -Receita-Despesa'!$B:$AS,1,FALSE)</f>
        <v>Outras Saídas</v>
      </c>
    </row>
    <row r="17368" spans="1:12" x14ac:dyDescent="0.3">
      <c r="A17368" s="286" t="str">
        <f t="shared" si="542"/>
        <v>2020</v>
      </c>
      <c r="B17368" s="205" t="s">
        <v>679</v>
      </c>
      <c r="C17368" s="205" t="s">
        <v>680</v>
      </c>
      <c r="D17368" s="72" t="str">
        <f t="shared" si="543"/>
        <v>abr/2020</v>
      </c>
      <c r="E17368" s="206">
        <v>43929</v>
      </c>
      <c r="F17368" s="205" t="s">
        <v>209</v>
      </c>
      <c r="G17368" s="205" t="s">
        <v>284</v>
      </c>
      <c r="H17368" s="207" t="s">
        <v>295</v>
      </c>
      <c r="I17368" s="207" t="s">
        <v>130</v>
      </c>
      <c r="J17368" s="207">
        <v>-9.5</v>
      </c>
      <c r="K17368" s="79" t="str">
        <f>IFERROR(IFERROR(VLOOKUP(I17368,'DE-PARA'!B:D,3,0),VLOOKUP(I17368,'DE-PARA'!C:D,2,0)),"NÃO ENCONTRADO")</f>
        <v>Outras Saídas</v>
      </c>
      <c r="L17368" s="56" t="str">
        <f>VLOOKUP(K17368,'Base -Receita-Despesa'!$B:$AS,1,FALSE)</f>
        <v>Outras Saídas</v>
      </c>
    </row>
    <row r="17369" spans="1:12" x14ac:dyDescent="0.3">
      <c r="A17369" s="286" t="str">
        <f t="shared" si="542"/>
        <v>2020</v>
      </c>
      <c r="B17369" s="205" t="s">
        <v>679</v>
      </c>
      <c r="C17369" s="205" t="s">
        <v>680</v>
      </c>
      <c r="D17369" s="72" t="str">
        <f t="shared" si="543"/>
        <v>abr/2020</v>
      </c>
      <c r="E17369" s="206">
        <v>43929</v>
      </c>
      <c r="F17369" s="205" t="s">
        <v>209</v>
      </c>
      <c r="G17369" s="205" t="s">
        <v>284</v>
      </c>
      <c r="H17369" s="207" t="s">
        <v>295</v>
      </c>
      <c r="I17369" s="207" t="s">
        <v>130</v>
      </c>
      <c r="J17369" s="207">
        <v>-9.5</v>
      </c>
      <c r="K17369" s="79" t="str">
        <f>IFERROR(IFERROR(VLOOKUP(I17369,'DE-PARA'!B:D,3,0),VLOOKUP(I17369,'DE-PARA'!C:D,2,0)),"NÃO ENCONTRADO")</f>
        <v>Outras Saídas</v>
      </c>
      <c r="L17369" s="56" t="str">
        <f>VLOOKUP(K17369,'Base -Receita-Despesa'!$B:$AS,1,FALSE)</f>
        <v>Outras Saídas</v>
      </c>
    </row>
    <row r="17370" spans="1:12" x14ac:dyDescent="0.3">
      <c r="A17370" s="286" t="str">
        <f t="shared" si="542"/>
        <v>2020</v>
      </c>
      <c r="B17370" s="205" t="s">
        <v>679</v>
      </c>
      <c r="C17370" s="205" t="s">
        <v>680</v>
      </c>
      <c r="D17370" s="72" t="str">
        <f t="shared" si="543"/>
        <v>abr/2020</v>
      </c>
      <c r="E17370" s="206">
        <v>43929</v>
      </c>
      <c r="F17370" s="205" t="s">
        <v>209</v>
      </c>
      <c r="G17370" s="205" t="s">
        <v>284</v>
      </c>
      <c r="H17370" s="207" t="s">
        <v>295</v>
      </c>
      <c r="I17370" s="207" t="s">
        <v>130</v>
      </c>
      <c r="J17370" s="207">
        <v>-9.5</v>
      </c>
      <c r="K17370" s="79" t="str">
        <f>IFERROR(IFERROR(VLOOKUP(I17370,'DE-PARA'!B:D,3,0),VLOOKUP(I17370,'DE-PARA'!C:D,2,0)),"NÃO ENCONTRADO")</f>
        <v>Outras Saídas</v>
      </c>
      <c r="L17370" s="56" t="str">
        <f>VLOOKUP(K17370,'Base -Receita-Despesa'!$B:$AS,1,FALSE)</f>
        <v>Outras Saídas</v>
      </c>
    </row>
    <row r="17371" spans="1:12" x14ac:dyDescent="0.3">
      <c r="A17371" s="286" t="str">
        <f t="shared" si="542"/>
        <v>2020</v>
      </c>
      <c r="B17371" s="205" t="s">
        <v>679</v>
      </c>
      <c r="C17371" s="205" t="s">
        <v>680</v>
      </c>
      <c r="D17371" s="72" t="str">
        <f t="shared" si="543"/>
        <v>abr/2020</v>
      </c>
      <c r="E17371" s="206">
        <v>43929</v>
      </c>
      <c r="F17371" s="205" t="s">
        <v>209</v>
      </c>
      <c r="G17371" s="205" t="s">
        <v>284</v>
      </c>
      <c r="H17371" s="207" t="s">
        <v>295</v>
      </c>
      <c r="I17371" s="207" t="s">
        <v>130</v>
      </c>
      <c r="J17371" s="207">
        <v>-9.5</v>
      </c>
      <c r="K17371" s="79" t="str">
        <f>IFERROR(IFERROR(VLOOKUP(I17371,'DE-PARA'!B:D,3,0),VLOOKUP(I17371,'DE-PARA'!C:D,2,0)),"NÃO ENCONTRADO")</f>
        <v>Outras Saídas</v>
      </c>
      <c r="L17371" s="56" t="str">
        <f>VLOOKUP(K17371,'Base -Receita-Despesa'!$B:$AS,1,FALSE)</f>
        <v>Outras Saídas</v>
      </c>
    </row>
    <row r="17372" spans="1:12" x14ac:dyDescent="0.3">
      <c r="A17372" s="286" t="str">
        <f t="shared" si="542"/>
        <v>2020</v>
      </c>
      <c r="B17372" s="205" t="s">
        <v>679</v>
      </c>
      <c r="C17372" s="205" t="s">
        <v>680</v>
      </c>
      <c r="D17372" s="72" t="str">
        <f t="shared" si="543"/>
        <v>abr/2020</v>
      </c>
      <c r="E17372" s="206">
        <v>43929</v>
      </c>
      <c r="F17372" s="205" t="s">
        <v>209</v>
      </c>
      <c r="G17372" s="205" t="s">
        <v>284</v>
      </c>
      <c r="H17372" s="207" t="s">
        <v>295</v>
      </c>
      <c r="I17372" s="207" t="s">
        <v>130</v>
      </c>
      <c r="J17372" s="207">
        <v>-9.5</v>
      </c>
      <c r="K17372" s="79" t="str">
        <f>IFERROR(IFERROR(VLOOKUP(I17372,'DE-PARA'!B:D,3,0),VLOOKUP(I17372,'DE-PARA'!C:D,2,0)),"NÃO ENCONTRADO")</f>
        <v>Outras Saídas</v>
      </c>
      <c r="L17372" s="56" t="str">
        <f>VLOOKUP(K17372,'Base -Receita-Despesa'!$B:$AS,1,FALSE)</f>
        <v>Outras Saídas</v>
      </c>
    </row>
    <row r="17373" spans="1:12" x14ac:dyDescent="0.3">
      <c r="A17373" s="286" t="str">
        <f t="shared" si="542"/>
        <v>2020</v>
      </c>
      <c r="B17373" s="205" t="s">
        <v>679</v>
      </c>
      <c r="C17373" s="205" t="s">
        <v>680</v>
      </c>
      <c r="D17373" s="72" t="str">
        <f t="shared" si="543"/>
        <v>abr/2020</v>
      </c>
      <c r="E17373" s="206">
        <v>43929</v>
      </c>
      <c r="F17373" s="205" t="s">
        <v>209</v>
      </c>
      <c r="G17373" s="205" t="s">
        <v>284</v>
      </c>
      <c r="H17373" s="207" t="s">
        <v>295</v>
      </c>
      <c r="I17373" s="207" t="s">
        <v>130</v>
      </c>
      <c r="J17373" s="207">
        <v>-9.5</v>
      </c>
      <c r="K17373" s="79" t="str">
        <f>IFERROR(IFERROR(VLOOKUP(I17373,'DE-PARA'!B:D,3,0),VLOOKUP(I17373,'DE-PARA'!C:D,2,0)),"NÃO ENCONTRADO")</f>
        <v>Outras Saídas</v>
      </c>
      <c r="L17373" s="56" t="str">
        <f>VLOOKUP(K17373,'Base -Receita-Despesa'!$B:$AS,1,FALSE)</f>
        <v>Outras Saídas</v>
      </c>
    </row>
    <row r="17374" spans="1:12" x14ac:dyDescent="0.3">
      <c r="A17374" s="286" t="str">
        <f t="shared" si="542"/>
        <v>2020</v>
      </c>
      <c r="B17374" s="205" t="s">
        <v>679</v>
      </c>
      <c r="C17374" s="205" t="s">
        <v>680</v>
      </c>
      <c r="D17374" s="72" t="str">
        <f t="shared" si="543"/>
        <v>abr/2020</v>
      </c>
      <c r="E17374" s="206">
        <v>43929</v>
      </c>
      <c r="F17374" s="205" t="s">
        <v>209</v>
      </c>
      <c r="G17374" s="205" t="s">
        <v>284</v>
      </c>
      <c r="H17374" s="207" t="s">
        <v>295</v>
      </c>
      <c r="I17374" s="207" t="s">
        <v>130</v>
      </c>
      <c r="J17374" s="207">
        <v>-9.5</v>
      </c>
      <c r="K17374" s="79" t="str">
        <f>IFERROR(IFERROR(VLOOKUP(I17374,'DE-PARA'!B:D,3,0),VLOOKUP(I17374,'DE-PARA'!C:D,2,0)),"NÃO ENCONTRADO")</f>
        <v>Outras Saídas</v>
      </c>
      <c r="L17374" s="56" t="str">
        <f>VLOOKUP(K17374,'Base -Receita-Despesa'!$B:$AS,1,FALSE)</f>
        <v>Outras Saídas</v>
      </c>
    </row>
    <row r="17375" spans="1:12" x14ac:dyDescent="0.3">
      <c r="A17375" s="286" t="str">
        <f t="shared" si="542"/>
        <v>2020</v>
      </c>
      <c r="B17375" s="205" t="s">
        <v>679</v>
      </c>
      <c r="C17375" s="205" t="s">
        <v>680</v>
      </c>
      <c r="D17375" s="72" t="str">
        <f t="shared" si="543"/>
        <v>abr/2020</v>
      </c>
      <c r="E17375" s="206">
        <v>43929</v>
      </c>
      <c r="F17375" s="205" t="s">
        <v>209</v>
      </c>
      <c r="G17375" s="205" t="s">
        <v>284</v>
      </c>
      <c r="H17375" s="207" t="s">
        <v>295</v>
      </c>
      <c r="I17375" s="207" t="s">
        <v>130</v>
      </c>
      <c r="J17375" s="207">
        <v>-9.5</v>
      </c>
      <c r="K17375" s="79" t="str">
        <f>IFERROR(IFERROR(VLOOKUP(I17375,'DE-PARA'!B:D,3,0),VLOOKUP(I17375,'DE-PARA'!C:D,2,0)),"NÃO ENCONTRADO")</f>
        <v>Outras Saídas</v>
      </c>
      <c r="L17375" s="56" t="str">
        <f>VLOOKUP(K17375,'Base -Receita-Despesa'!$B:$AS,1,FALSE)</f>
        <v>Outras Saídas</v>
      </c>
    </row>
    <row r="17376" spans="1:12" x14ac:dyDescent="0.3">
      <c r="A17376" s="286" t="str">
        <f t="shared" si="542"/>
        <v>2020</v>
      </c>
      <c r="B17376" s="205" t="s">
        <v>679</v>
      </c>
      <c r="C17376" s="205" t="s">
        <v>680</v>
      </c>
      <c r="D17376" s="72" t="str">
        <f t="shared" si="543"/>
        <v>abr/2020</v>
      </c>
      <c r="E17376" s="206">
        <v>43929</v>
      </c>
      <c r="F17376" s="205" t="s">
        <v>202</v>
      </c>
      <c r="G17376" s="205" t="s">
        <v>284</v>
      </c>
      <c r="H17376" s="207" t="s">
        <v>203</v>
      </c>
      <c r="I17376" s="207" t="s">
        <v>289</v>
      </c>
      <c r="J17376" s="208">
        <v>894585.6</v>
      </c>
      <c r="K17376" s="79" t="str">
        <f>IFERROR(IFERROR(VLOOKUP(I17376,'DE-PARA'!B:D,3,0),VLOOKUP(I17376,'DE-PARA'!C:D,2,0)),"NÃO ENCONTRADO")</f>
        <v>Entrada Conta Aplicação (+)</v>
      </c>
      <c r="L17376" s="56" t="str">
        <f>VLOOKUP(K17376,'Base -Receita-Despesa'!$B:$AS,1,FALSE)</f>
        <v>ENTRADA CONTA APLICAÇÃO (+)</v>
      </c>
    </row>
    <row r="17377" spans="1:12" x14ac:dyDescent="0.3">
      <c r="A17377" s="286" t="str">
        <f t="shared" si="542"/>
        <v>2020</v>
      </c>
      <c r="B17377" s="205" t="s">
        <v>679</v>
      </c>
      <c r="C17377" s="205" t="s">
        <v>680</v>
      </c>
      <c r="D17377" s="72" t="str">
        <f t="shared" si="543"/>
        <v>abr/2020</v>
      </c>
      <c r="E17377" s="206">
        <v>43930</v>
      </c>
      <c r="F17377" s="205">
        <v>62492</v>
      </c>
      <c r="G17377" s="205" t="s">
        <v>284</v>
      </c>
      <c r="H17377" s="207" t="s">
        <v>2900</v>
      </c>
      <c r="I17377" s="207" t="s">
        <v>137</v>
      </c>
      <c r="J17377" s="208">
        <v>-7851.66</v>
      </c>
      <c r="K17377" s="79" t="str">
        <f>IFERROR(IFERROR(VLOOKUP(I17377,'DE-PARA'!B:D,3,0),VLOOKUP(I17377,'DE-PARA'!C:D,2,0)),"NÃO ENCONTRADO")</f>
        <v>Materiais</v>
      </c>
      <c r="L17377" s="56" t="str">
        <f>VLOOKUP(K17377,'Base -Receita-Despesa'!$B:$AS,1,FALSE)</f>
        <v>Materiais</v>
      </c>
    </row>
    <row r="17378" spans="1:12" x14ac:dyDescent="0.3">
      <c r="A17378" s="286" t="str">
        <f t="shared" si="542"/>
        <v>2020</v>
      </c>
      <c r="B17378" s="205" t="s">
        <v>679</v>
      </c>
      <c r="C17378" s="205" t="s">
        <v>680</v>
      </c>
      <c r="D17378" s="72" t="str">
        <f t="shared" si="543"/>
        <v>abr/2020</v>
      </c>
      <c r="E17378" s="206">
        <v>43930</v>
      </c>
      <c r="F17378" s="205">
        <v>54688</v>
      </c>
      <c r="G17378" s="205" t="s">
        <v>284</v>
      </c>
      <c r="H17378" s="207" t="s">
        <v>2901</v>
      </c>
      <c r="I17378" s="207" t="s">
        <v>137</v>
      </c>
      <c r="J17378" s="208">
        <v>-15908.69</v>
      </c>
      <c r="K17378" s="79" t="str">
        <f>IFERROR(IFERROR(VLOOKUP(I17378,'DE-PARA'!B:D,3,0),VLOOKUP(I17378,'DE-PARA'!C:D,2,0)),"NÃO ENCONTRADO")</f>
        <v>Materiais</v>
      </c>
      <c r="L17378" s="56" t="str">
        <f>VLOOKUP(K17378,'Base -Receita-Despesa'!$B:$AS,1,FALSE)</f>
        <v>Materiais</v>
      </c>
    </row>
    <row r="17379" spans="1:12" x14ac:dyDescent="0.3">
      <c r="A17379" s="286" t="str">
        <f t="shared" si="542"/>
        <v>2020</v>
      </c>
      <c r="B17379" s="205" t="s">
        <v>679</v>
      </c>
      <c r="C17379" s="205" t="s">
        <v>680</v>
      </c>
      <c r="D17379" s="72" t="str">
        <f t="shared" si="543"/>
        <v>abr/2020</v>
      </c>
      <c r="E17379" s="206">
        <v>43930</v>
      </c>
      <c r="F17379" s="205">
        <v>54</v>
      </c>
      <c r="G17379" s="205" t="s">
        <v>284</v>
      </c>
      <c r="H17379" s="207" t="s">
        <v>1989</v>
      </c>
      <c r="I17379" s="207" t="s">
        <v>137</v>
      </c>
      <c r="J17379" s="208">
        <v>-9008.4500000000007</v>
      </c>
      <c r="K17379" s="79" t="str">
        <f>IFERROR(IFERROR(VLOOKUP(I17379,'DE-PARA'!B:D,3,0),VLOOKUP(I17379,'DE-PARA'!C:D,2,0)),"NÃO ENCONTRADO")</f>
        <v>Materiais</v>
      </c>
      <c r="L17379" s="56" t="str">
        <f>VLOOKUP(K17379,'Base -Receita-Despesa'!$B:$AS,1,FALSE)</f>
        <v>Materiais</v>
      </c>
    </row>
    <row r="17380" spans="1:12" x14ac:dyDescent="0.3">
      <c r="A17380" s="286" t="str">
        <f t="shared" si="542"/>
        <v>2020</v>
      </c>
      <c r="B17380" s="205" t="s">
        <v>679</v>
      </c>
      <c r="C17380" s="205" t="s">
        <v>680</v>
      </c>
      <c r="D17380" s="72" t="str">
        <f t="shared" si="543"/>
        <v>abr/2020</v>
      </c>
      <c r="E17380" s="206">
        <v>43930</v>
      </c>
      <c r="F17380" s="205">
        <v>55</v>
      </c>
      <c r="G17380" s="205" t="s">
        <v>284</v>
      </c>
      <c r="H17380" s="207" t="s">
        <v>1989</v>
      </c>
      <c r="I17380" s="207" t="s">
        <v>137</v>
      </c>
      <c r="J17380" s="208">
        <v>-3222.19</v>
      </c>
      <c r="K17380" s="79" t="str">
        <f>IFERROR(IFERROR(VLOOKUP(I17380,'DE-PARA'!B:D,3,0),VLOOKUP(I17380,'DE-PARA'!C:D,2,0)),"NÃO ENCONTRADO")</f>
        <v>Materiais</v>
      </c>
      <c r="L17380" s="56" t="str">
        <f>VLOOKUP(K17380,'Base -Receita-Despesa'!$B:$AS,1,FALSE)</f>
        <v>Materiais</v>
      </c>
    </row>
    <row r="17381" spans="1:12" x14ac:dyDescent="0.3">
      <c r="A17381" s="286" t="str">
        <f t="shared" si="542"/>
        <v>2020</v>
      </c>
      <c r="B17381" s="205" t="s">
        <v>679</v>
      </c>
      <c r="C17381" s="205" t="s">
        <v>680</v>
      </c>
      <c r="D17381" s="72" t="str">
        <f t="shared" si="543"/>
        <v>abr/2020</v>
      </c>
      <c r="E17381" s="206">
        <v>43930</v>
      </c>
      <c r="F17381" s="205" t="s">
        <v>209</v>
      </c>
      <c r="G17381" s="205" t="s">
        <v>284</v>
      </c>
      <c r="H17381" s="207" t="s">
        <v>295</v>
      </c>
      <c r="I17381" s="207" t="s">
        <v>130</v>
      </c>
      <c r="J17381" s="207">
        <v>-9.5</v>
      </c>
      <c r="K17381" s="79" t="str">
        <f>IFERROR(IFERROR(VLOOKUP(I17381,'DE-PARA'!B:D,3,0),VLOOKUP(I17381,'DE-PARA'!C:D,2,0)),"NÃO ENCONTRADO")</f>
        <v>Outras Saídas</v>
      </c>
      <c r="L17381" s="56" t="str">
        <f>VLOOKUP(K17381,'Base -Receita-Despesa'!$B:$AS,1,FALSE)</f>
        <v>Outras Saídas</v>
      </c>
    </row>
    <row r="17382" spans="1:12" x14ac:dyDescent="0.3">
      <c r="A17382" s="286" t="str">
        <f t="shared" si="542"/>
        <v>2020</v>
      </c>
      <c r="B17382" s="205" t="s">
        <v>679</v>
      </c>
      <c r="C17382" s="205" t="s">
        <v>680</v>
      </c>
      <c r="D17382" s="72" t="str">
        <f t="shared" si="543"/>
        <v>abr/2020</v>
      </c>
      <c r="E17382" s="206">
        <v>43930</v>
      </c>
      <c r="F17382" s="205" t="s">
        <v>209</v>
      </c>
      <c r="G17382" s="205" t="s">
        <v>284</v>
      </c>
      <c r="H17382" s="207" t="s">
        <v>295</v>
      </c>
      <c r="I17382" s="207" t="s">
        <v>130</v>
      </c>
      <c r="J17382" s="207">
        <v>-9.5</v>
      </c>
      <c r="K17382" s="79" t="str">
        <f>IFERROR(IFERROR(VLOOKUP(I17382,'DE-PARA'!B:D,3,0),VLOOKUP(I17382,'DE-PARA'!C:D,2,0)),"NÃO ENCONTRADO")</f>
        <v>Outras Saídas</v>
      </c>
      <c r="L17382" s="56" t="str">
        <f>VLOOKUP(K17382,'Base -Receita-Despesa'!$B:$AS,1,FALSE)</f>
        <v>Outras Saídas</v>
      </c>
    </row>
    <row r="17383" spans="1:12" x14ac:dyDescent="0.3">
      <c r="A17383" s="286" t="str">
        <f t="shared" si="542"/>
        <v>2020</v>
      </c>
      <c r="B17383" s="205" t="s">
        <v>679</v>
      </c>
      <c r="C17383" s="205" t="s">
        <v>680</v>
      </c>
      <c r="D17383" s="72" t="str">
        <f t="shared" si="543"/>
        <v>abr/2020</v>
      </c>
      <c r="E17383" s="206">
        <v>43930</v>
      </c>
      <c r="F17383" s="205" t="s">
        <v>202</v>
      </c>
      <c r="G17383" s="205" t="s">
        <v>284</v>
      </c>
      <c r="H17383" s="207" t="s">
        <v>203</v>
      </c>
      <c r="I17383" s="207" t="s">
        <v>289</v>
      </c>
      <c r="J17383" s="208">
        <v>36009.99</v>
      </c>
      <c r="K17383" s="79" t="str">
        <f>IFERROR(IFERROR(VLOOKUP(I17383,'DE-PARA'!B:D,3,0),VLOOKUP(I17383,'DE-PARA'!C:D,2,0)),"NÃO ENCONTRADO")</f>
        <v>Entrada Conta Aplicação (+)</v>
      </c>
      <c r="L17383" s="56" t="str">
        <f>VLOOKUP(K17383,'Base -Receita-Despesa'!$B:$AS,1,FALSE)</f>
        <v>ENTRADA CONTA APLICAÇÃO (+)</v>
      </c>
    </row>
    <row r="17384" spans="1:12" x14ac:dyDescent="0.3">
      <c r="A17384" s="286" t="str">
        <f t="shared" si="542"/>
        <v>2020</v>
      </c>
      <c r="B17384" s="205" t="s">
        <v>681</v>
      </c>
      <c r="C17384" s="205" t="s">
        <v>680</v>
      </c>
      <c r="D17384" s="72" t="str">
        <f t="shared" si="543"/>
        <v>abr/2020</v>
      </c>
      <c r="E17384" s="206">
        <v>43935</v>
      </c>
      <c r="F17384" s="205" t="s">
        <v>209</v>
      </c>
      <c r="G17384" s="205" t="s">
        <v>284</v>
      </c>
      <c r="H17384" s="207" t="s">
        <v>318</v>
      </c>
      <c r="I17384" s="207" t="s">
        <v>130</v>
      </c>
      <c r="J17384" s="207">
        <v>-6.64</v>
      </c>
      <c r="K17384" s="79" t="str">
        <f>IFERROR(IFERROR(VLOOKUP(I17384,'DE-PARA'!B:D,3,0),VLOOKUP(I17384,'DE-PARA'!C:D,2,0)),"NÃO ENCONTRADO")</f>
        <v>Outras Saídas</v>
      </c>
      <c r="L17384" s="56" t="str">
        <f>VLOOKUP(K17384,'Base -Receita-Despesa'!$B:$AS,1,FALSE)</f>
        <v>Outras Saídas</v>
      </c>
    </row>
    <row r="17385" spans="1:12" x14ac:dyDescent="0.3">
      <c r="A17385" s="286" t="str">
        <f t="shared" si="542"/>
        <v>2020</v>
      </c>
      <c r="B17385" s="205" t="s">
        <v>681</v>
      </c>
      <c r="C17385" s="205" t="s">
        <v>680</v>
      </c>
      <c r="D17385" s="72" t="str">
        <f t="shared" si="543"/>
        <v>abr/2020</v>
      </c>
      <c r="E17385" s="206">
        <v>43935</v>
      </c>
      <c r="F17385" s="205" t="s">
        <v>202</v>
      </c>
      <c r="G17385" s="205" t="s">
        <v>284</v>
      </c>
      <c r="H17385" s="207" t="s">
        <v>203</v>
      </c>
      <c r="I17385" s="207" t="s">
        <v>289</v>
      </c>
      <c r="J17385" s="207">
        <v>6.64</v>
      </c>
      <c r="K17385" s="79" t="str">
        <f>IFERROR(IFERROR(VLOOKUP(I17385,'DE-PARA'!B:D,3,0),VLOOKUP(I17385,'DE-PARA'!C:D,2,0)),"NÃO ENCONTRADO")</f>
        <v>Entrada Conta Aplicação (+)</v>
      </c>
      <c r="L17385" s="56" t="str">
        <f>VLOOKUP(K17385,'Base -Receita-Despesa'!$B:$AS,1,FALSE)</f>
        <v>ENTRADA CONTA APLICAÇÃO (+)</v>
      </c>
    </row>
    <row r="17386" spans="1:12" x14ac:dyDescent="0.3">
      <c r="A17386" s="286" t="str">
        <f t="shared" si="542"/>
        <v>2020</v>
      </c>
      <c r="B17386" s="205" t="s">
        <v>679</v>
      </c>
      <c r="C17386" s="205" t="s">
        <v>680</v>
      </c>
      <c r="D17386" s="72" t="str">
        <f t="shared" si="543"/>
        <v>abr/2020</v>
      </c>
      <c r="E17386" s="206">
        <v>43935</v>
      </c>
      <c r="F17386" s="205" t="s">
        <v>2187</v>
      </c>
      <c r="G17386" s="205" t="s">
        <v>284</v>
      </c>
      <c r="H17386" s="207" t="s">
        <v>2902</v>
      </c>
      <c r="I17386" s="207" t="s">
        <v>188</v>
      </c>
      <c r="J17386" s="207">
        <v>-493.5</v>
      </c>
      <c r="K17386" s="79" t="str">
        <f>IFERROR(IFERROR(VLOOKUP(I17386,'DE-PARA'!B:D,3,0),VLOOKUP(I17386,'DE-PARA'!C:D,2,0)),"NÃO ENCONTRADO")</f>
        <v>Tributos, Taxas e Contribuições</v>
      </c>
      <c r="L17386" s="56" t="str">
        <f>VLOOKUP(K17386,'Base -Receita-Despesa'!$B:$AS,1,FALSE)</f>
        <v>Tributos, Taxas e Contribuições</v>
      </c>
    </row>
    <row r="17387" spans="1:12" x14ac:dyDescent="0.3">
      <c r="A17387" s="286" t="str">
        <f t="shared" si="542"/>
        <v>2020</v>
      </c>
      <c r="B17387" s="205" t="s">
        <v>679</v>
      </c>
      <c r="C17387" s="205" t="s">
        <v>680</v>
      </c>
      <c r="D17387" s="72" t="str">
        <f t="shared" si="543"/>
        <v>abr/2020</v>
      </c>
      <c r="E17387" s="206">
        <v>43935</v>
      </c>
      <c r="F17387" s="205" t="s">
        <v>2187</v>
      </c>
      <c r="G17387" s="205" t="s">
        <v>284</v>
      </c>
      <c r="H17387" s="207" t="s">
        <v>2902</v>
      </c>
      <c r="I17387" s="207" t="s">
        <v>188</v>
      </c>
      <c r="J17387" s="207">
        <v>-393.85</v>
      </c>
      <c r="K17387" s="79" t="str">
        <f>IFERROR(IFERROR(VLOOKUP(I17387,'DE-PARA'!B:D,3,0),VLOOKUP(I17387,'DE-PARA'!C:D,2,0)),"NÃO ENCONTRADO")</f>
        <v>Tributos, Taxas e Contribuições</v>
      </c>
      <c r="L17387" s="56" t="str">
        <f>VLOOKUP(K17387,'Base -Receita-Despesa'!$B:$AS,1,FALSE)</f>
        <v>Tributos, Taxas e Contribuições</v>
      </c>
    </row>
    <row r="17388" spans="1:12" x14ac:dyDescent="0.3">
      <c r="A17388" s="286" t="str">
        <f t="shared" si="542"/>
        <v>2020</v>
      </c>
      <c r="B17388" s="205" t="s">
        <v>679</v>
      </c>
      <c r="C17388" s="205" t="s">
        <v>680</v>
      </c>
      <c r="D17388" s="72" t="str">
        <f t="shared" si="543"/>
        <v>abr/2020</v>
      </c>
      <c r="E17388" s="206">
        <v>43935</v>
      </c>
      <c r="F17388" s="205" t="s">
        <v>2187</v>
      </c>
      <c r="G17388" s="205" t="s">
        <v>284</v>
      </c>
      <c r="H17388" s="207" t="s">
        <v>2902</v>
      </c>
      <c r="I17388" s="207" t="s">
        <v>188</v>
      </c>
      <c r="J17388" s="207">
        <v>-701.82</v>
      </c>
      <c r="K17388" s="79" t="str">
        <f>IFERROR(IFERROR(VLOOKUP(I17388,'DE-PARA'!B:D,3,0),VLOOKUP(I17388,'DE-PARA'!C:D,2,0)),"NÃO ENCONTRADO")</f>
        <v>Tributos, Taxas e Contribuições</v>
      </c>
      <c r="L17388" s="56" t="str">
        <f>VLOOKUP(K17388,'Base -Receita-Despesa'!$B:$AS,1,FALSE)</f>
        <v>Tributos, Taxas e Contribuições</v>
      </c>
    </row>
    <row r="17389" spans="1:12" x14ac:dyDescent="0.3">
      <c r="A17389" s="286" t="str">
        <f t="shared" si="542"/>
        <v>2020</v>
      </c>
      <c r="B17389" s="205" t="s">
        <v>679</v>
      </c>
      <c r="C17389" s="205" t="s">
        <v>680</v>
      </c>
      <c r="D17389" s="72" t="str">
        <f t="shared" si="543"/>
        <v>abr/2020</v>
      </c>
      <c r="E17389" s="206">
        <v>43935</v>
      </c>
      <c r="F17389" s="205" t="s">
        <v>2187</v>
      </c>
      <c r="G17389" s="205" t="s">
        <v>284</v>
      </c>
      <c r="H17389" s="207" t="s">
        <v>2902</v>
      </c>
      <c r="I17389" s="207" t="s">
        <v>188</v>
      </c>
      <c r="J17389" s="207">
        <v>-701.82</v>
      </c>
      <c r="K17389" s="79" t="str">
        <f>IFERROR(IFERROR(VLOOKUP(I17389,'DE-PARA'!B:D,3,0),VLOOKUP(I17389,'DE-PARA'!C:D,2,0)),"NÃO ENCONTRADO")</f>
        <v>Tributos, Taxas e Contribuições</v>
      </c>
      <c r="L17389" s="56" t="str">
        <f>VLOOKUP(K17389,'Base -Receita-Despesa'!$B:$AS,1,FALSE)</f>
        <v>Tributos, Taxas e Contribuições</v>
      </c>
    </row>
    <row r="17390" spans="1:12" x14ac:dyDescent="0.3">
      <c r="A17390" s="286" t="str">
        <f t="shared" si="542"/>
        <v>2020</v>
      </c>
      <c r="B17390" s="205" t="s">
        <v>679</v>
      </c>
      <c r="C17390" s="205" t="s">
        <v>680</v>
      </c>
      <c r="D17390" s="72" t="str">
        <f t="shared" si="543"/>
        <v>abr/2020</v>
      </c>
      <c r="E17390" s="206">
        <v>43935</v>
      </c>
      <c r="F17390" s="205" t="s">
        <v>2187</v>
      </c>
      <c r="G17390" s="205" t="s">
        <v>284</v>
      </c>
      <c r="H17390" s="207" t="s">
        <v>2903</v>
      </c>
      <c r="I17390" s="207" t="s">
        <v>188</v>
      </c>
      <c r="J17390" s="207">
        <v>-493.2</v>
      </c>
      <c r="K17390" s="79" t="str">
        <f>IFERROR(IFERROR(VLOOKUP(I17390,'DE-PARA'!B:D,3,0),VLOOKUP(I17390,'DE-PARA'!C:D,2,0)),"NÃO ENCONTRADO")</f>
        <v>Tributos, Taxas e Contribuições</v>
      </c>
      <c r="L17390" s="56" t="str">
        <f>VLOOKUP(K17390,'Base -Receita-Despesa'!$B:$AS,1,FALSE)</f>
        <v>Tributos, Taxas e Contribuições</v>
      </c>
    </row>
    <row r="17391" spans="1:12" x14ac:dyDescent="0.3">
      <c r="A17391" s="286" t="str">
        <f t="shared" si="542"/>
        <v>2020</v>
      </c>
      <c r="B17391" s="205" t="s">
        <v>679</v>
      </c>
      <c r="C17391" s="205" t="s">
        <v>680</v>
      </c>
      <c r="D17391" s="72" t="str">
        <f t="shared" si="543"/>
        <v>abr/2020</v>
      </c>
      <c r="E17391" s="206">
        <v>43935</v>
      </c>
      <c r="F17391" s="205" t="s">
        <v>2187</v>
      </c>
      <c r="G17391" s="205" t="s">
        <v>284</v>
      </c>
      <c r="H17391" s="207" t="s">
        <v>2903</v>
      </c>
      <c r="I17391" s="207" t="s">
        <v>188</v>
      </c>
      <c r="J17391" s="207">
        <v>-393.55</v>
      </c>
      <c r="K17391" s="79" t="str">
        <f>IFERROR(IFERROR(VLOOKUP(I17391,'DE-PARA'!B:D,3,0),VLOOKUP(I17391,'DE-PARA'!C:D,2,0)),"NÃO ENCONTRADO")</f>
        <v>Tributos, Taxas e Contribuições</v>
      </c>
      <c r="L17391" s="56" t="str">
        <f>VLOOKUP(K17391,'Base -Receita-Despesa'!$B:$AS,1,FALSE)</f>
        <v>Tributos, Taxas e Contribuições</v>
      </c>
    </row>
    <row r="17392" spans="1:12" x14ac:dyDescent="0.3">
      <c r="A17392" s="286" t="str">
        <f t="shared" si="542"/>
        <v>2020</v>
      </c>
      <c r="B17392" s="205" t="s">
        <v>679</v>
      </c>
      <c r="C17392" s="205" t="s">
        <v>680</v>
      </c>
      <c r="D17392" s="72" t="str">
        <f t="shared" si="543"/>
        <v>abr/2020</v>
      </c>
      <c r="E17392" s="206">
        <v>43935</v>
      </c>
      <c r="F17392" s="205" t="s">
        <v>2187</v>
      </c>
      <c r="G17392" s="205" t="s">
        <v>284</v>
      </c>
      <c r="H17392" s="207" t="s">
        <v>2904</v>
      </c>
      <c r="I17392" s="207" t="s">
        <v>188</v>
      </c>
      <c r="J17392" s="208">
        <v>-1108.17</v>
      </c>
      <c r="K17392" s="79" t="str">
        <f>IFERROR(IFERROR(VLOOKUP(I17392,'DE-PARA'!B:D,3,0),VLOOKUP(I17392,'DE-PARA'!C:D,2,0)),"NÃO ENCONTRADO")</f>
        <v>Tributos, Taxas e Contribuições</v>
      </c>
      <c r="L17392" s="56" t="str">
        <f>VLOOKUP(K17392,'Base -Receita-Despesa'!$B:$AS,1,FALSE)</f>
        <v>Tributos, Taxas e Contribuições</v>
      </c>
    </row>
    <row r="17393" spans="1:12" x14ac:dyDescent="0.3">
      <c r="A17393" s="286" t="str">
        <f t="shared" si="542"/>
        <v>2020</v>
      </c>
      <c r="B17393" s="205" t="s">
        <v>679</v>
      </c>
      <c r="C17393" s="205" t="s">
        <v>680</v>
      </c>
      <c r="D17393" s="72" t="str">
        <f t="shared" si="543"/>
        <v>abr/2020</v>
      </c>
      <c r="E17393" s="206">
        <v>43935</v>
      </c>
      <c r="F17393" s="205">
        <v>1371</v>
      </c>
      <c r="G17393" s="205" t="s">
        <v>284</v>
      </c>
      <c r="H17393" s="207" t="s">
        <v>2733</v>
      </c>
      <c r="I17393" s="207" t="s">
        <v>186</v>
      </c>
      <c r="J17393" s="208">
        <v>-32000</v>
      </c>
      <c r="K17393" s="79" t="str">
        <f>IFERROR(IFERROR(VLOOKUP(I17393,'DE-PARA'!B:D,3,0),VLOOKUP(I17393,'DE-PARA'!C:D,2,0)),"NÃO ENCONTRADO")</f>
        <v>Serviços</v>
      </c>
      <c r="L17393" s="56" t="str">
        <f>VLOOKUP(K17393,'Base -Receita-Despesa'!$B:$AS,1,FALSE)</f>
        <v>Serviços</v>
      </c>
    </row>
    <row r="17394" spans="1:12" x14ac:dyDescent="0.3">
      <c r="A17394" s="286" t="str">
        <f t="shared" si="542"/>
        <v>2020</v>
      </c>
      <c r="B17394" s="205" t="s">
        <v>679</v>
      </c>
      <c r="C17394" s="205" t="s">
        <v>680</v>
      </c>
      <c r="D17394" s="72" t="str">
        <f t="shared" si="543"/>
        <v>abr/2020</v>
      </c>
      <c r="E17394" s="206">
        <v>43935</v>
      </c>
      <c r="F17394" s="205">
        <v>108</v>
      </c>
      <c r="G17394" s="205" t="s">
        <v>284</v>
      </c>
      <c r="H17394" s="207" t="s">
        <v>324</v>
      </c>
      <c r="I17394" s="267" t="s">
        <v>134</v>
      </c>
      <c r="J17394" s="208">
        <v>-44892</v>
      </c>
      <c r="K17394" s="79" t="str">
        <f>IFERROR(IFERROR(VLOOKUP(I17394,'DE-PARA'!B:D,3,0),VLOOKUP(I17394,'DE-PARA'!C:D,2,0)),"NÃO ENCONTRADO")</f>
        <v>Serviços</v>
      </c>
      <c r="L17394" s="56" t="str">
        <f>VLOOKUP(K17394,'Base -Receita-Despesa'!$B:$AS,1,FALSE)</f>
        <v>Serviços</v>
      </c>
    </row>
    <row r="17395" spans="1:12" x14ac:dyDescent="0.3">
      <c r="A17395" s="286" t="str">
        <f t="shared" si="542"/>
        <v>2020</v>
      </c>
      <c r="B17395" s="205" t="s">
        <v>679</v>
      </c>
      <c r="C17395" s="205" t="s">
        <v>680</v>
      </c>
      <c r="D17395" s="72" t="str">
        <f t="shared" si="543"/>
        <v>abr/2020</v>
      </c>
      <c r="E17395" s="206">
        <v>43935</v>
      </c>
      <c r="F17395" s="205">
        <v>31</v>
      </c>
      <c r="G17395" s="205" t="s">
        <v>284</v>
      </c>
      <c r="H17395" s="207" t="s">
        <v>2651</v>
      </c>
      <c r="I17395" s="207" t="s">
        <v>118</v>
      </c>
      <c r="J17395" s="208">
        <v>-4500</v>
      </c>
      <c r="K17395" s="79" t="str">
        <f>IFERROR(IFERROR(VLOOKUP(I17395,'DE-PARA'!B:D,3,0),VLOOKUP(I17395,'DE-PARA'!C:D,2,0)),"NÃO ENCONTRADO")</f>
        <v>Serviços</v>
      </c>
      <c r="L17395" s="56" t="str">
        <f>VLOOKUP(K17395,'Base -Receita-Despesa'!$B:$AS,1,FALSE)</f>
        <v>Serviços</v>
      </c>
    </row>
    <row r="17396" spans="1:12" x14ac:dyDescent="0.3">
      <c r="A17396" s="286" t="str">
        <f t="shared" si="542"/>
        <v>2020</v>
      </c>
      <c r="B17396" s="205" t="s">
        <v>679</v>
      </c>
      <c r="C17396" s="205" t="s">
        <v>680</v>
      </c>
      <c r="D17396" s="72" t="str">
        <f t="shared" si="543"/>
        <v>abr/2020</v>
      </c>
      <c r="E17396" s="206">
        <v>43935</v>
      </c>
      <c r="F17396" s="205" t="s">
        <v>2187</v>
      </c>
      <c r="G17396" s="205" t="s">
        <v>284</v>
      </c>
      <c r="H17396" s="207" t="s">
        <v>2905</v>
      </c>
      <c r="I17396" s="207" t="s">
        <v>188</v>
      </c>
      <c r="J17396" s="208">
        <v>-10429.85</v>
      </c>
      <c r="K17396" s="79" t="str">
        <f>IFERROR(IFERROR(VLOOKUP(I17396,'DE-PARA'!B:D,3,0),VLOOKUP(I17396,'DE-PARA'!C:D,2,0)),"NÃO ENCONTRADO")</f>
        <v>Tributos, Taxas e Contribuições</v>
      </c>
      <c r="L17396" s="56" t="str">
        <f>VLOOKUP(K17396,'Base -Receita-Despesa'!$B:$AS,1,FALSE)</f>
        <v>Tributos, Taxas e Contribuições</v>
      </c>
    </row>
    <row r="17397" spans="1:12" x14ac:dyDescent="0.3">
      <c r="A17397" s="286" t="str">
        <f t="shared" si="542"/>
        <v>2020</v>
      </c>
      <c r="B17397" s="205" t="s">
        <v>679</v>
      </c>
      <c r="C17397" s="205" t="s">
        <v>680</v>
      </c>
      <c r="D17397" s="72" t="str">
        <f t="shared" si="543"/>
        <v>abr/2020</v>
      </c>
      <c r="E17397" s="206">
        <v>43935</v>
      </c>
      <c r="F17397" s="205">
        <v>358</v>
      </c>
      <c r="G17397" s="205" t="s">
        <v>284</v>
      </c>
      <c r="H17397" s="207" t="s">
        <v>2906</v>
      </c>
      <c r="I17397" s="207" t="s">
        <v>146</v>
      </c>
      <c r="J17397" s="208">
        <v>-1785.25</v>
      </c>
      <c r="K17397" s="79" t="str">
        <f>IFERROR(IFERROR(VLOOKUP(I17397,'DE-PARA'!B:D,3,0),VLOOKUP(I17397,'DE-PARA'!C:D,2,0)),"NÃO ENCONTRADO")</f>
        <v>Serviços</v>
      </c>
      <c r="L17397" s="56" t="str">
        <f>VLOOKUP(K17397,'Base -Receita-Despesa'!$B:$AS,1,FALSE)</f>
        <v>Serviços</v>
      </c>
    </row>
    <row r="17398" spans="1:12" x14ac:dyDescent="0.3">
      <c r="A17398" s="286" t="str">
        <f t="shared" si="542"/>
        <v>2020</v>
      </c>
      <c r="B17398" s="205" t="s">
        <v>679</v>
      </c>
      <c r="C17398" s="205" t="s">
        <v>680</v>
      </c>
      <c r="D17398" s="72" t="str">
        <f t="shared" si="543"/>
        <v>abr/2020</v>
      </c>
      <c r="E17398" s="206">
        <v>43935</v>
      </c>
      <c r="F17398" s="205">
        <v>358</v>
      </c>
      <c r="G17398" s="205" t="s">
        <v>284</v>
      </c>
      <c r="H17398" s="207" t="s">
        <v>999</v>
      </c>
      <c r="I17398" s="207" t="s">
        <v>232</v>
      </c>
      <c r="J17398" s="208">
        <v>-39982.5</v>
      </c>
      <c r="K17398" s="79" t="str">
        <f>IFERROR(IFERROR(VLOOKUP(I17398,'DE-PARA'!B:D,3,0),VLOOKUP(I17398,'DE-PARA'!C:D,2,0)),"NÃO ENCONTRADO")</f>
        <v>Pessoal</v>
      </c>
      <c r="L17398" s="56" t="str">
        <f>VLOOKUP(K17398,'Base -Receita-Despesa'!$B:$AS,1,FALSE)</f>
        <v>Pessoal</v>
      </c>
    </row>
    <row r="17399" spans="1:12" x14ac:dyDescent="0.3">
      <c r="A17399" s="286" t="str">
        <f t="shared" ref="A17399:A17462" si="544">IF(K17399="NÃO ENCONTRADO",0,RIGHT(D17399,4))</f>
        <v>2020</v>
      </c>
      <c r="B17399" s="205" t="s">
        <v>679</v>
      </c>
      <c r="C17399" s="205" t="s">
        <v>680</v>
      </c>
      <c r="D17399" s="72" t="str">
        <f t="shared" si="543"/>
        <v>abr/2020</v>
      </c>
      <c r="E17399" s="206">
        <v>43935</v>
      </c>
      <c r="F17399" s="205">
        <v>327981</v>
      </c>
      <c r="G17399" s="205" t="s">
        <v>284</v>
      </c>
      <c r="H17399" s="207" t="s">
        <v>1702</v>
      </c>
      <c r="I17399" s="207" t="s">
        <v>150</v>
      </c>
      <c r="J17399" s="208">
        <v>-18052.080000000002</v>
      </c>
      <c r="K17399" s="79" t="str">
        <f>IFERROR(IFERROR(VLOOKUP(I17399,'DE-PARA'!B:D,3,0),VLOOKUP(I17399,'DE-PARA'!C:D,2,0)),"NÃO ENCONTRADO")</f>
        <v>Serviços</v>
      </c>
      <c r="L17399" s="56" t="str">
        <f>VLOOKUP(K17399,'Base -Receita-Despesa'!$B:$AS,1,FALSE)</f>
        <v>Serviços</v>
      </c>
    </row>
    <row r="17400" spans="1:12" x14ac:dyDescent="0.3">
      <c r="A17400" s="286" t="str">
        <f t="shared" si="544"/>
        <v>2020</v>
      </c>
      <c r="B17400" s="205" t="s">
        <v>679</v>
      </c>
      <c r="C17400" s="205" t="s">
        <v>680</v>
      </c>
      <c r="D17400" s="72" t="str">
        <f t="shared" si="543"/>
        <v>abr/2020</v>
      </c>
      <c r="E17400" s="206">
        <v>43935</v>
      </c>
      <c r="F17400" s="205">
        <v>8050</v>
      </c>
      <c r="G17400" s="205" t="s">
        <v>284</v>
      </c>
      <c r="H17400" s="207" t="s">
        <v>2907</v>
      </c>
      <c r="I17400" s="282" t="s">
        <v>155</v>
      </c>
      <c r="J17400" s="208">
        <v>-1904</v>
      </c>
      <c r="K17400" s="79" t="str">
        <f>IFERROR(IFERROR(VLOOKUP(I17400,'DE-PARA'!B:D,3,0),VLOOKUP(I17400,'DE-PARA'!C:D,2,0)),"NÃO ENCONTRADO")</f>
        <v>Materiais</v>
      </c>
      <c r="L17400" s="56" t="str">
        <f>VLOOKUP(K17400,'Base -Receita-Despesa'!$B:$AS,1,FALSE)</f>
        <v>Materiais</v>
      </c>
    </row>
    <row r="17401" spans="1:12" x14ac:dyDescent="0.3">
      <c r="A17401" s="286" t="str">
        <f t="shared" si="544"/>
        <v>2020</v>
      </c>
      <c r="B17401" s="205" t="s">
        <v>679</v>
      </c>
      <c r="C17401" s="205" t="s">
        <v>680</v>
      </c>
      <c r="D17401" s="72" t="str">
        <f t="shared" si="543"/>
        <v>abr/2020</v>
      </c>
      <c r="E17401" s="206">
        <v>43935</v>
      </c>
      <c r="F17401" s="205">
        <v>23349</v>
      </c>
      <c r="G17401" s="205" t="s">
        <v>284</v>
      </c>
      <c r="H17401" s="207" t="s">
        <v>214</v>
      </c>
      <c r="I17401" s="278" t="s">
        <v>250</v>
      </c>
      <c r="J17401" s="207">
        <v>-903.5</v>
      </c>
      <c r="K17401" s="79" t="str">
        <f>IFERROR(IFERROR(VLOOKUP(I17401,'DE-PARA'!B:D,3,0),VLOOKUP(I17401,'DE-PARA'!C:D,2,0)),"NÃO ENCONTRADO")</f>
        <v>Materiais</v>
      </c>
      <c r="L17401" s="56" t="str">
        <f>VLOOKUP(K17401,'Base -Receita-Despesa'!$B:$AS,1,FALSE)</f>
        <v>Materiais</v>
      </c>
    </row>
    <row r="17402" spans="1:12" x14ac:dyDescent="0.3">
      <c r="A17402" s="286" t="str">
        <f t="shared" si="544"/>
        <v>2020</v>
      </c>
      <c r="B17402" s="205" t="s">
        <v>679</v>
      </c>
      <c r="C17402" s="205" t="s">
        <v>680</v>
      </c>
      <c r="D17402" s="72" t="str">
        <f t="shared" si="543"/>
        <v>abr/2020</v>
      </c>
      <c r="E17402" s="206">
        <v>43935</v>
      </c>
      <c r="F17402" s="205">
        <v>23070</v>
      </c>
      <c r="G17402" s="205" t="s">
        <v>284</v>
      </c>
      <c r="H17402" s="207" t="s">
        <v>214</v>
      </c>
      <c r="I17402" s="278" t="s">
        <v>250</v>
      </c>
      <c r="J17402" s="207">
        <v>-414.72</v>
      </c>
      <c r="K17402" s="79" t="str">
        <f>IFERROR(IFERROR(VLOOKUP(I17402,'DE-PARA'!B:D,3,0),VLOOKUP(I17402,'DE-PARA'!C:D,2,0)),"NÃO ENCONTRADO")</f>
        <v>Materiais</v>
      </c>
      <c r="L17402" s="56" t="str">
        <f>VLOOKUP(K17402,'Base -Receita-Despesa'!$B:$AS,1,FALSE)</f>
        <v>Materiais</v>
      </c>
    </row>
    <row r="17403" spans="1:12" x14ac:dyDescent="0.3">
      <c r="A17403" s="286" t="str">
        <f t="shared" si="544"/>
        <v>2020</v>
      </c>
      <c r="B17403" s="205" t="s">
        <v>679</v>
      </c>
      <c r="C17403" s="205" t="s">
        <v>680</v>
      </c>
      <c r="D17403" s="72" t="str">
        <f t="shared" si="543"/>
        <v>abr/2020</v>
      </c>
      <c r="E17403" s="206">
        <v>43935</v>
      </c>
      <c r="F17403" s="205">
        <v>267</v>
      </c>
      <c r="G17403" s="205" t="s">
        <v>284</v>
      </c>
      <c r="H17403" s="207" t="s">
        <v>2640</v>
      </c>
      <c r="I17403" s="207" t="s">
        <v>232</v>
      </c>
      <c r="J17403" s="208">
        <v>-38234.22</v>
      </c>
      <c r="K17403" s="79" t="str">
        <f>IFERROR(IFERROR(VLOOKUP(I17403,'DE-PARA'!B:D,3,0),VLOOKUP(I17403,'DE-PARA'!C:D,2,0)),"NÃO ENCONTRADO")</f>
        <v>Pessoal</v>
      </c>
      <c r="L17403" s="56" t="str">
        <f>VLOOKUP(K17403,'Base -Receita-Despesa'!$B:$AS,1,FALSE)</f>
        <v>Pessoal</v>
      </c>
    </row>
    <row r="17404" spans="1:12" x14ac:dyDescent="0.3">
      <c r="A17404" s="286" t="str">
        <f t="shared" si="544"/>
        <v>2020</v>
      </c>
      <c r="B17404" s="205" t="s">
        <v>679</v>
      </c>
      <c r="C17404" s="205" t="s">
        <v>680</v>
      </c>
      <c r="D17404" s="72" t="str">
        <f t="shared" si="543"/>
        <v>abr/2020</v>
      </c>
      <c r="E17404" s="206">
        <v>43935</v>
      </c>
      <c r="F17404" s="205">
        <v>5999</v>
      </c>
      <c r="G17404" s="205" t="s">
        <v>284</v>
      </c>
      <c r="H17404" s="207" t="s">
        <v>2699</v>
      </c>
      <c r="I17404" s="207" t="s">
        <v>238</v>
      </c>
      <c r="J17404" s="208">
        <v>-3308.2</v>
      </c>
      <c r="K17404" s="79" t="str">
        <f>IFERROR(IFERROR(VLOOKUP(I17404,'DE-PARA'!B:D,3,0),VLOOKUP(I17404,'DE-PARA'!C:D,2,0)),"NÃO ENCONTRADO")</f>
        <v>Materiais</v>
      </c>
      <c r="L17404" s="56" t="str">
        <f>VLOOKUP(K17404,'Base -Receita-Despesa'!$B:$AS,1,FALSE)</f>
        <v>Materiais</v>
      </c>
    </row>
    <row r="17405" spans="1:12" x14ac:dyDescent="0.3">
      <c r="A17405" s="286" t="str">
        <f t="shared" si="544"/>
        <v>2020</v>
      </c>
      <c r="B17405" s="205" t="s">
        <v>679</v>
      </c>
      <c r="C17405" s="205" t="s">
        <v>680</v>
      </c>
      <c r="D17405" s="72" t="str">
        <f t="shared" si="543"/>
        <v>abr/2020</v>
      </c>
      <c r="E17405" s="206">
        <v>43935</v>
      </c>
      <c r="F17405" s="205">
        <v>5992</v>
      </c>
      <c r="G17405" s="205" t="s">
        <v>284</v>
      </c>
      <c r="H17405" s="207" t="s">
        <v>2699</v>
      </c>
      <c r="I17405" s="207" t="s">
        <v>238</v>
      </c>
      <c r="J17405" s="207">
        <v>-472.5</v>
      </c>
      <c r="K17405" s="79" t="str">
        <f>IFERROR(IFERROR(VLOOKUP(I17405,'DE-PARA'!B:D,3,0),VLOOKUP(I17405,'DE-PARA'!C:D,2,0)),"NÃO ENCONTRADO")</f>
        <v>Materiais</v>
      </c>
      <c r="L17405" s="56" t="str">
        <f>VLOOKUP(K17405,'Base -Receita-Despesa'!$B:$AS,1,FALSE)</f>
        <v>Materiais</v>
      </c>
    </row>
    <row r="17406" spans="1:12" x14ac:dyDescent="0.3">
      <c r="A17406" s="286" t="str">
        <f t="shared" si="544"/>
        <v>2020</v>
      </c>
      <c r="B17406" s="205" t="s">
        <v>679</v>
      </c>
      <c r="C17406" s="205" t="s">
        <v>680</v>
      </c>
      <c r="D17406" s="72" t="str">
        <f t="shared" si="543"/>
        <v>abr/2020</v>
      </c>
      <c r="E17406" s="206">
        <v>43935</v>
      </c>
      <c r="F17406" s="205">
        <v>154302</v>
      </c>
      <c r="G17406" s="205" t="s">
        <v>284</v>
      </c>
      <c r="H17406" s="207" t="s">
        <v>2250</v>
      </c>
      <c r="I17406" s="207" t="s">
        <v>244</v>
      </c>
      <c r="J17406" s="208">
        <v>-1131.31</v>
      </c>
      <c r="K17406" s="79" t="str">
        <f>IFERROR(IFERROR(VLOOKUP(I17406,'DE-PARA'!B:D,3,0),VLOOKUP(I17406,'DE-PARA'!C:D,2,0)),"NÃO ENCONTRADO")</f>
        <v>Materiais</v>
      </c>
      <c r="L17406" s="56" t="str">
        <f>VLOOKUP(K17406,'Base -Receita-Despesa'!$B:$AS,1,FALSE)</f>
        <v>Materiais</v>
      </c>
    </row>
    <row r="17407" spans="1:12" x14ac:dyDescent="0.3">
      <c r="A17407" s="286" t="str">
        <f t="shared" si="544"/>
        <v>2020</v>
      </c>
      <c r="B17407" s="205" t="s">
        <v>679</v>
      </c>
      <c r="C17407" s="205" t="s">
        <v>680</v>
      </c>
      <c r="D17407" s="72" t="str">
        <f t="shared" si="543"/>
        <v>abr/2020</v>
      </c>
      <c r="E17407" s="206">
        <v>43935</v>
      </c>
      <c r="F17407" s="205">
        <v>413362</v>
      </c>
      <c r="G17407" s="205" t="s">
        <v>284</v>
      </c>
      <c r="H17407" s="207" t="s">
        <v>2696</v>
      </c>
      <c r="I17407" s="207" t="s">
        <v>247</v>
      </c>
      <c r="J17407" s="208">
        <v>-3808</v>
      </c>
      <c r="K17407" s="79" t="str">
        <f>IFERROR(IFERROR(VLOOKUP(I17407,'DE-PARA'!B:D,3,0),VLOOKUP(I17407,'DE-PARA'!C:D,2,0)),"NÃO ENCONTRADO")</f>
        <v>Materiais</v>
      </c>
      <c r="L17407" s="56" t="str">
        <f>VLOOKUP(K17407,'Base -Receita-Despesa'!$B:$AS,1,FALSE)</f>
        <v>Materiais</v>
      </c>
    </row>
    <row r="17408" spans="1:12" x14ac:dyDescent="0.3">
      <c r="A17408" s="286" t="str">
        <f t="shared" si="544"/>
        <v>2020</v>
      </c>
      <c r="B17408" s="205" t="s">
        <v>679</v>
      </c>
      <c r="C17408" s="205" t="s">
        <v>680</v>
      </c>
      <c r="D17408" s="72" t="str">
        <f t="shared" si="543"/>
        <v>abr/2020</v>
      </c>
      <c r="E17408" s="206">
        <v>43935</v>
      </c>
      <c r="F17408" s="205">
        <v>69180</v>
      </c>
      <c r="G17408" s="205" t="s">
        <v>284</v>
      </c>
      <c r="H17408" s="207" t="s">
        <v>2908</v>
      </c>
      <c r="I17408" s="221" t="s">
        <v>238</v>
      </c>
      <c r="J17408" s="208">
        <v>-4188</v>
      </c>
      <c r="K17408" s="79" t="str">
        <f>IFERROR(IFERROR(VLOOKUP(I17408,'DE-PARA'!B:D,3,0),VLOOKUP(I17408,'DE-PARA'!C:D,2,0)),"NÃO ENCONTRADO")</f>
        <v>Materiais</v>
      </c>
      <c r="L17408" s="56" t="str">
        <f>VLOOKUP(K17408,'Base -Receita-Despesa'!$B:$AS,1,FALSE)</f>
        <v>Materiais</v>
      </c>
    </row>
    <row r="17409" spans="1:12" x14ac:dyDescent="0.3">
      <c r="A17409" s="286" t="str">
        <f t="shared" si="544"/>
        <v>2020</v>
      </c>
      <c r="B17409" s="205" t="s">
        <v>679</v>
      </c>
      <c r="C17409" s="205" t="s">
        <v>680</v>
      </c>
      <c r="D17409" s="72" t="str">
        <f t="shared" si="543"/>
        <v>abr/2020</v>
      </c>
      <c r="E17409" s="206">
        <v>43935</v>
      </c>
      <c r="F17409" s="205">
        <v>69179</v>
      </c>
      <c r="G17409" s="205" t="s">
        <v>284</v>
      </c>
      <c r="H17409" s="207" t="s">
        <v>2908</v>
      </c>
      <c r="I17409" s="221" t="s">
        <v>238</v>
      </c>
      <c r="J17409" s="207">
        <v>-675</v>
      </c>
      <c r="K17409" s="79" t="str">
        <f>IFERROR(IFERROR(VLOOKUP(I17409,'DE-PARA'!B:D,3,0),VLOOKUP(I17409,'DE-PARA'!C:D,2,0)),"NÃO ENCONTRADO")</f>
        <v>Materiais</v>
      </c>
      <c r="L17409" s="56" t="str">
        <f>VLOOKUP(K17409,'Base -Receita-Despesa'!$B:$AS,1,FALSE)</f>
        <v>Materiais</v>
      </c>
    </row>
    <row r="17410" spans="1:12" x14ac:dyDescent="0.3">
      <c r="A17410" s="286" t="str">
        <f t="shared" si="544"/>
        <v>2020</v>
      </c>
      <c r="B17410" s="205" t="s">
        <v>679</v>
      </c>
      <c r="C17410" s="205" t="s">
        <v>680</v>
      </c>
      <c r="D17410" s="72" t="str">
        <f t="shared" si="543"/>
        <v>abr/2020</v>
      </c>
      <c r="E17410" s="206">
        <v>43935</v>
      </c>
      <c r="F17410" s="205">
        <v>453</v>
      </c>
      <c r="G17410" s="205" t="s">
        <v>284</v>
      </c>
      <c r="H17410" s="207" t="s">
        <v>339</v>
      </c>
      <c r="I17410" s="207" t="s">
        <v>164</v>
      </c>
      <c r="J17410" s="208">
        <v>-24900</v>
      </c>
      <c r="K17410" s="79" t="str">
        <f>IFERROR(IFERROR(VLOOKUP(I17410,'DE-PARA'!B:D,3,0),VLOOKUP(I17410,'DE-PARA'!C:D,2,0)),"NÃO ENCONTRADO")</f>
        <v>Serviços</v>
      </c>
      <c r="L17410" s="56" t="str">
        <f>VLOOKUP(K17410,'Base -Receita-Despesa'!$B:$AS,1,FALSE)</f>
        <v>Serviços</v>
      </c>
    </row>
    <row r="17411" spans="1:12" x14ac:dyDescent="0.3">
      <c r="A17411" s="286" t="str">
        <f t="shared" si="544"/>
        <v>2020</v>
      </c>
      <c r="B17411" s="205" t="s">
        <v>679</v>
      </c>
      <c r="C17411" s="205" t="s">
        <v>680</v>
      </c>
      <c r="D17411" s="72" t="str">
        <f t="shared" si="543"/>
        <v>abr/2020</v>
      </c>
      <c r="E17411" s="206">
        <v>43935</v>
      </c>
      <c r="F17411" s="205">
        <v>29390</v>
      </c>
      <c r="G17411" s="205" t="s">
        <v>284</v>
      </c>
      <c r="H17411" s="207" t="s">
        <v>2909</v>
      </c>
      <c r="I17411" s="278" t="s">
        <v>250</v>
      </c>
      <c r="J17411" s="208">
        <v>-2247</v>
      </c>
      <c r="K17411" s="79" t="str">
        <f>IFERROR(IFERROR(VLOOKUP(I17411,'DE-PARA'!B:D,3,0),VLOOKUP(I17411,'DE-PARA'!C:D,2,0)),"NÃO ENCONTRADO")</f>
        <v>Materiais</v>
      </c>
      <c r="L17411" s="56" t="str">
        <f>VLOOKUP(K17411,'Base -Receita-Despesa'!$B:$AS,1,FALSE)</f>
        <v>Materiais</v>
      </c>
    </row>
    <row r="17412" spans="1:12" x14ac:dyDescent="0.3">
      <c r="A17412" s="286" t="str">
        <f t="shared" si="544"/>
        <v>2020</v>
      </c>
      <c r="B17412" s="205" t="s">
        <v>679</v>
      </c>
      <c r="C17412" s="205" t="s">
        <v>680</v>
      </c>
      <c r="D17412" s="72" t="str">
        <f t="shared" ref="D17412:D17475" si="545">TEXT(E17412,"mmm/aaaa")</f>
        <v>abr/2020</v>
      </c>
      <c r="E17412" s="206">
        <v>43935</v>
      </c>
      <c r="F17412" s="205">
        <v>758</v>
      </c>
      <c r="G17412" s="205" t="s">
        <v>284</v>
      </c>
      <c r="H17412" s="207" t="s">
        <v>156</v>
      </c>
      <c r="I17412" s="207" t="s">
        <v>157</v>
      </c>
      <c r="J17412" s="208">
        <v>-4814.5</v>
      </c>
      <c r="K17412" s="79" t="str">
        <f>IFERROR(IFERROR(VLOOKUP(I17412,'DE-PARA'!B:D,3,0),VLOOKUP(I17412,'DE-PARA'!C:D,2,0)),"NÃO ENCONTRADO")</f>
        <v>Serviços</v>
      </c>
      <c r="L17412" s="56" t="str">
        <f>VLOOKUP(K17412,'Base -Receita-Despesa'!$B:$AS,1,FALSE)</f>
        <v>Serviços</v>
      </c>
    </row>
    <row r="17413" spans="1:12" x14ac:dyDescent="0.3">
      <c r="A17413" s="286" t="str">
        <f t="shared" si="544"/>
        <v>2020</v>
      </c>
      <c r="B17413" s="205" t="s">
        <v>679</v>
      </c>
      <c r="C17413" s="205" t="s">
        <v>680</v>
      </c>
      <c r="D17413" s="72" t="str">
        <f t="shared" si="545"/>
        <v>abr/2020</v>
      </c>
      <c r="E17413" s="206">
        <v>43935</v>
      </c>
      <c r="F17413" s="205">
        <v>21386</v>
      </c>
      <c r="G17413" s="205" t="s">
        <v>284</v>
      </c>
      <c r="H17413" s="207" t="s">
        <v>2854</v>
      </c>
      <c r="I17413" s="207" t="s">
        <v>238</v>
      </c>
      <c r="J17413" s="208">
        <v>-1125</v>
      </c>
      <c r="K17413" s="79" t="str">
        <f>IFERROR(IFERROR(VLOOKUP(I17413,'DE-PARA'!B:D,3,0),VLOOKUP(I17413,'DE-PARA'!C:D,2,0)),"NÃO ENCONTRADO")</f>
        <v>Materiais</v>
      </c>
      <c r="L17413" s="56" t="str">
        <f>VLOOKUP(K17413,'Base -Receita-Despesa'!$B:$AS,1,FALSE)</f>
        <v>Materiais</v>
      </c>
    </row>
    <row r="17414" spans="1:12" x14ac:dyDescent="0.3">
      <c r="A17414" s="286" t="str">
        <f t="shared" si="544"/>
        <v>2020</v>
      </c>
      <c r="B17414" s="205" t="s">
        <v>679</v>
      </c>
      <c r="C17414" s="205" t="s">
        <v>680</v>
      </c>
      <c r="D17414" s="72" t="str">
        <f t="shared" si="545"/>
        <v>abr/2020</v>
      </c>
      <c r="E17414" s="206">
        <v>43935</v>
      </c>
      <c r="F17414" s="205" t="s">
        <v>2187</v>
      </c>
      <c r="G17414" s="205" t="s">
        <v>284</v>
      </c>
      <c r="H17414" s="207" t="s">
        <v>2910</v>
      </c>
      <c r="I17414" s="207" t="s">
        <v>188</v>
      </c>
      <c r="J17414" s="207">
        <v>-393.31</v>
      </c>
      <c r="K17414" s="79" t="str">
        <f>IFERROR(IFERROR(VLOOKUP(I17414,'DE-PARA'!B:D,3,0),VLOOKUP(I17414,'DE-PARA'!C:D,2,0)),"NÃO ENCONTRADO")</f>
        <v>Tributos, Taxas e Contribuições</v>
      </c>
      <c r="L17414" s="56" t="str">
        <f>VLOOKUP(K17414,'Base -Receita-Despesa'!$B:$AS,1,FALSE)</f>
        <v>Tributos, Taxas e Contribuições</v>
      </c>
    </row>
    <row r="17415" spans="1:12" x14ac:dyDescent="0.3">
      <c r="A17415" s="286" t="str">
        <f t="shared" si="544"/>
        <v>2020</v>
      </c>
      <c r="B17415" s="205" t="s">
        <v>679</v>
      </c>
      <c r="C17415" s="205" t="s">
        <v>680</v>
      </c>
      <c r="D17415" s="72" t="str">
        <f t="shared" si="545"/>
        <v>abr/2020</v>
      </c>
      <c r="E17415" s="206">
        <v>43935</v>
      </c>
      <c r="F17415" s="205" t="s">
        <v>2187</v>
      </c>
      <c r="G17415" s="205" t="s">
        <v>284</v>
      </c>
      <c r="H17415" s="207" t="s">
        <v>2910</v>
      </c>
      <c r="I17415" s="207" t="s">
        <v>188</v>
      </c>
      <c r="J17415" s="207">
        <v>-254.19</v>
      </c>
      <c r="K17415" s="79" t="str">
        <f>IFERROR(IFERROR(VLOOKUP(I17415,'DE-PARA'!B:D,3,0),VLOOKUP(I17415,'DE-PARA'!C:D,2,0)),"NÃO ENCONTRADO")</f>
        <v>Tributos, Taxas e Contribuições</v>
      </c>
      <c r="L17415" s="56" t="str">
        <f>VLOOKUP(K17415,'Base -Receita-Despesa'!$B:$AS,1,FALSE)</f>
        <v>Tributos, Taxas e Contribuições</v>
      </c>
    </row>
    <row r="17416" spans="1:12" x14ac:dyDescent="0.3">
      <c r="A17416" s="286" t="str">
        <f t="shared" si="544"/>
        <v>2020</v>
      </c>
      <c r="B17416" s="205" t="s">
        <v>679</v>
      </c>
      <c r="C17416" s="205" t="s">
        <v>680</v>
      </c>
      <c r="D17416" s="72" t="str">
        <f t="shared" si="545"/>
        <v>abr/2020</v>
      </c>
      <c r="E17416" s="206">
        <v>43935</v>
      </c>
      <c r="F17416" s="205" t="s">
        <v>2187</v>
      </c>
      <c r="G17416" s="205" t="s">
        <v>284</v>
      </c>
      <c r="H17416" s="207" t="s">
        <v>2911</v>
      </c>
      <c r="I17416" s="207" t="s">
        <v>188</v>
      </c>
      <c r="J17416" s="207">
        <v>-320.48</v>
      </c>
      <c r="K17416" s="79" t="str">
        <f>IFERROR(IFERROR(VLOOKUP(I17416,'DE-PARA'!B:D,3,0),VLOOKUP(I17416,'DE-PARA'!C:D,2,0)),"NÃO ENCONTRADO")</f>
        <v>Tributos, Taxas e Contribuições</v>
      </c>
      <c r="L17416" s="56" t="str">
        <f>VLOOKUP(K17416,'Base -Receita-Despesa'!$B:$AS,1,FALSE)</f>
        <v>Tributos, Taxas e Contribuições</v>
      </c>
    </row>
    <row r="17417" spans="1:12" x14ac:dyDescent="0.3">
      <c r="A17417" s="286" t="str">
        <f t="shared" si="544"/>
        <v>2020</v>
      </c>
      <c r="B17417" s="205" t="s">
        <v>679</v>
      </c>
      <c r="C17417" s="205" t="s">
        <v>680</v>
      </c>
      <c r="D17417" s="72" t="str">
        <f t="shared" si="545"/>
        <v>abr/2020</v>
      </c>
      <c r="E17417" s="206">
        <v>43935</v>
      </c>
      <c r="F17417" s="205" t="s">
        <v>2187</v>
      </c>
      <c r="G17417" s="205" t="s">
        <v>284</v>
      </c>
      <c r="H17417" s="207" t="s">
        <v>2912</v>
      </c>
      <c r="I17417" s="207" t="s">
        <v>188</v>
      </c>
      <c r="J17417" s="207">
        <v>-393.31</v>
      </c>
      <c r="K17417" s="79" t="str">
        <f>IFERROR(IFERROR(VLOOKUP(I17417,'DE-PARA'!B:D,3,0),VLOOKUP(I17417,'DE-PARA'!C:D,2,0)),"NÃO ENCONTRADO")</f>
        <v>Tributos, Taxas e Contribuições</v>
      </c>
      <c r="L17417" s="56" t="str">
        <f>VLOOKUP(K17417,'Base -Receita-Despesa'!$B:$AS,1,FALSE)</f>
        <v>Tributos, Taxas e Contribuições</v>
      </c>
    </row>
    <row r="17418" spans="1:12" x14ac:dyDescent="0.3">
      <c r="A17418" s="286" t="str">
        <f t="shared" si="544"/>
        <v>2020</v>
      </c>
      <c r="B17418" s="205" t="s">
        <v>679</v>
      </c>
      <c r="C17418" s="205" t="s">
        <v>680</v>
      </c>
      <c r="D17418" s="72" t="str">
        <f t="shared" si="545"/>
        <v>abr/2020</v>
      </c>
      <c r="E17418" s="206">
        <v>43935</v>
      </c>
      <c r="F17418" s="205" t="s">
        <v>2187</v>
      </c>
      <c r="G17418" s="205" t="s">
        <v>284</v>
      </c>
      <c r="H17418" s="207" t="s">
        <v>2913</v>
      </c>
      <c r="I17418" s="207" t="s">
        <v>188</v>
      </c>
      <c r="J17418" s="207">
        <v>-393.31</v>
      </c>
      <c r="K17418" s="79" t="str">
        <f>IFERROR(IFERROR(VLOOKUP(I17418,'DE-PARA'!B:D,3,0),VLOOKUP(I17418,'DE-PARA'!C:D,2,0)),"NÃO ENCONTRADO")</f>
        <v>Tributos, Taxas e Contribuições</v>
      </c>
      <c r="L17418" s="56" t="str">
        <f>VLOOKUP(K17418,'Base -Receita-Despesa'!$B:$AS,1,FALSE)</f>
        <v>Tributos, Taxas e Contribuições</v>
      </c>
    </row>
    <row r="17419" spans="1:12" x14ac:dyDescent="0.3">
      <c r="A17419" s="286" t="str">
        <f t="shared" si="544"/>
        <v>2020</v>
      </c>
      <c r="B17419" s="205" t="s">
        <v>679</v>
      </c>
      <c r="C17419" s="205" t="s">
        <v>680</v>
      </c>
      <c r="D17419" s="72" t="str">
        <f t="shared" si="545"/>
        <v>abr/2020</v>
      </c>
      <c r="E17419" s="206">
        <v>43935</v>
      </c>
      <c r="F17419" s="205" t="s">
        <v>2187</v>
      </c>
      <c r="G17419" s="205" t="s">
        <v>284</v>
      </c>
      <c r="H17419" s="207" t="s">
        <v>2913</v>
      </c>
      <c r="I17419" s="207" t="s">
        <v>188</v>
      </c>
      <c r="J17419" s="207">
        <v>-393.31</v>
      </c>
      <c r="K17419" s="79" t="str">
        <f>IFERROR(IFERROR(VLOOKUP(I17419,'DE-PARA'!B:D,3,0),VLOOKUP(I17419,'DE-PARA'!C:D,2,0)),"NÃO ENCONTRADO")</f>
        <v>Tributos, Taxas e Contribuições</v>
      </c>
      <c r="L17419" s="56" t="str">
        <f>VLOOKUP(K17419,'Base -Receita-Despesa'!$B:$AS,1,FALSE)</f>
        <v>Tributos, Taxas e Contribuições</v>
      </c>
    </row>
    <row r="17420" spans="1:12" x14ac:dyDescent="0.3">
      <c r="A17420" s="286" t="str">
        <f t="shared" si="544"/>
        <v>2020</v>
      </c>
      <c r="B17420" s="205" t="s">
        <v>679</v>
      </c>
      <c r="C17420" s="205" t="s">
        <v>680</v>
      </c>
      <c r="D17420" s="72" t="str">
        <f t="shared" si="545"/>
        <v>abr/2020</v>
      </c>
      <c r="E17420" s="206">
        <v>43935</v>
      </c>
      <c r="F17420" s="205" t="s">
        <v>2187</v>
      </c>
      <c r="G17420" s="205" t="s">
        <v>284</v>
      </c>
      <c r="H17420" s="207" t="s">
        <v>2913</v>
      </c>
      <c r="I17420" s="207" t="s">
        <v>188</v>
      </c>
      <c r="J17420" s="207">
        <v>-499.28</v>
      </c>
      <c r="K17420" s="79" t="str">
        <f>IFERROR(IFERROR(VLOOKUP(I17420,'DE-PARA'!B:D,3,0),VLOOKUP(I17420,'DE-PARA'!C:D,2,0)),"NÃO ENCONTRADO")</f>
        <v>Tributos, Taxas e Contribuições</v>
      </c>
      <c r="L17420" s="56" t="str">
        <f>VLOOKUP(K17420,'Base -Receita-Despesa'!$B:$AS,1,FALSE)</f>
        <v>Tributos, Taxas e Contribuições</v>
      </c>
    </row>
    <row r="17421" spans="1:12" x14ac:dyDescent="0.3">
      <c r="A17421" s="286" t="str">
        <f t="shared" si="544"/>
        <v>2020</v>
      </c>
      <c r="B17421" s="205" t="s">
        <v>679</v>
      </c>
      <c r="C17421" s="205" t="s">
        <v>680</v>
      </c>
      <c r="D17421" s="72" t="str">
        <f t="shared" si="545"/>
        <v>abr/2020</v>
      </c>
      <c r="E17421" s="206">
        <v>43935</v>
      </c>
      <c r="F17421" s="205" t="s">
        <v>2187</v>
      </c>
      <c r="G17421" s="205" t="s">
        <v>284</v>
      </c>
      <c r="H17421" s="207" t="s">
        <v>2914</v>
      </c>
      <c r="I17421" s="207" t="s">
        <v>188</v>
      </c>
      <c r="J17421" s="207">
        <v>-147.4</v>
      </c>
      <c r="K17421" s="79" t="str">
        <f>IFERROR(IFERROR(VLOOKUP(I17421,'DE-PARA'!B:D,3,0),VLOOKUP(I17421,'DE-PARA'!C:D,2,0)),"NÃO ENCONTRADO")</f>
        <v>Tributos, Taxas e Contribuições</v>
      </c>
      <c r="L17421" s="56" t="str">
        <f>VLOOKUP(K17421,'Base -Receita-Despesa'!$B:$AS,1,FALSE)</f>
        <v>Tributos, Taxas e Contribuições</v>
      </c>
    </row>
    <row r="17422" spans="1:12" x14ac:dyDescent="0.3">
      <c r="A17422" s="286" t="str">
        <f t="shared" si="544"/>
        <v>2020</v>
      </c>
      <c r="B17422" s="205" t="s">
        <v>679</v>
      </c>
      <c r="C17422" s="205" t="s">
        <v>680</v>
      </c>
      <c r="D17422" s="72" t="str">
        <f t="shared" si="545"/>
        <v>abr/2020</v>
      </c>
      <c r="E17422" s="206">
        <v>43935</v>
      </c>
      <c r="F17422" s="205" t="s">
        <v>2187</v>
      </c>
      <c r="G17422" s="205" t="s">
        <v>284</v>
      </c>
      <c r="H17422" s="207" t="s">
        <v>2914</v>
      </c>
      <c r="I17422" s="207" t="s">
        <v>188</v>
      </c>
      <c r="J17422" s="207">
        <v>-701.27</v>
      </c>
      <c r="K17422" s="79" t="str">
        <f>IFERROR(IFERROR(VLOOKUP(I17422,'DE-PARA'!B:D,3,0),VLOOKUP(I17422,'DE-PARA'!C:D,2,0)),"NÃO ENCONTRADO")</f>
        <v>Tributos, Taxas e Contribuições</v>
      </c>
      <c r="L17422" s="56" t="str">
        <f>VLOOKUP(K17422,'Base -Receita-Despesa'!$B:$AS,1,FALSE)</f>
        <v>Tributos, Taxas e Contribuições</v>
      </c>
    </row>
    <row r="17423" spans="1:12" x14ac:dyDescent="0.3">
      <c r="A17423" s="286" t="str">
        <f t="shared" si="544"/>
        <v>2020</v>
      </c>
      <c r="B17423" s="205" t="s">
        <v>679</v>
      </c>
      <c r="C17423" s="205" t="s">
        <v>680</v>
      </c>
      <c r="D17423" s="72" t="str">
        <f t="shared" si="545"/>
        <v>abr/2020</v>
      </c>
      <c r="E17423" s="206">
        <v>43935</v>
      </c>
      <c r="F17423" s="205" t="s">
        <v>2187</v>
      </c>
      <c r="G17423" s="205" t="s">
        <v>284</v>
      </c>
      <c r="H17423" s="207" t="s">
        <v>2915</v>
      </c>
      <c r="I17423" s="207" t="s">
        <v>188</v>
      </c>
      <c r="J17423" s="207">
        <v>-499.28</v>
      </c>
      <c r="K17423" s="79" t="str">
        <f>IFERROR(IFERROR(VLOOKUP(I17423,'DE-PARA'!B:D,3,0),VLOOKUP(I17423,'DE-PARA'!C:D,2,0)),"NÃO ENCONTRADO")</f>
        <v>Tributos, Taxas e Contribuições</v>
      </c>
      <c r="L17423" s="56" t="str">
        <f>VLOOKUP(K17423,'Base -Receita-Despesa'!$B:$AS,1,FALSE)</f>
        <v>Tributos, Taxas e Contribuições</v>
      </c>
    </row>
    <row r="17424" spans="1:12" x14ac:dyDescent="0.3">
      <c r="A17424" s="286" t="str">
        <f t="shared" si="544"/>
        <v>2020</v>
      </c>
      <c r="B17424" s="205" t="s">
        <v>679</v>
      </c>
      <c r="C17424" s="205" t="s">
        <v>680</v>
      </c>
      <c r="D17424" s="72" t="str">
        <f t="shared" si="545"/>
        <v>abr/2020</v>
      </c>
      <c r="E17424" s="206">
        <v>43935</v>
      </c>
      <c r="F17424" s="205" t="s">
        <v>2187</v>
      </c>
      <c r="G17424" s="205" t="s">
        <v>284</v>
      </c>
      <c r="H17424" s="207" t="s">
        <v>2915</v>
      </c>
      <c r="I17424" s="207" t="s">
        <v>188</v>
      </c>
      <c r="J17424" s="207">
        <v>-399.94</v>
      </c>
      <c r="K17424" s="79" t="str">
        <f>IFERROR(IFERROR(VLOOKUP(I17424,'DE-PARA'!B:D,3,0),VLOOKUP(I17424,'DE-PARA'!C:D,2,0)),"NÃO ENCONTRADO")</f>
        <v>Tributos, Taxas e Contribuições</v>
      </c>
      <c r="L17424" s="56" t="str">
        <f>VLOOKUP(K17424,'Base -Receita-Despesa'!$B:$AS,1,FALSE)</f>
        <v>Tributos, Taxas e Contribuições</v>
      </c>
    </row>
    <row r="17425" spans="1:12" x14ac:dyDescent="0.3">
      <c r="A17425" s="286" t="str">
        <f t="shared" si="544"/>
        <v>2020</v>
      </c>
      <c r="B17425" s="205" t="s">
        <v>679</v>
      </c>
      <c r="C17425" s="205" t="s">
        <v>680</v>
      </c>
      <c r="D17425" s="72" t="str">
        <f t="shared" si="545"/>
        <v>abr/2020</v>
      </c>
      <c r="E17425" s="206">
        <v>43935</v>
      </c>
      <c r="F17425" s="205" t="s">
        <v>2187</v>
      </c>
      <c r="G17425" s="205" t="s">
        <v>284</v>
      </c>
      <c r="H17425" s="207" t="s">
        <v>2915</v>
      </c>
      <c r="I17425" s="207" t="s">
        <v>188</v>
      </c>
      <c r="J17425" s="207">
        <v>-707.9</v>
      </c>
      <c r="K17425" s="79" t="str">
        <f>IFERROR(IFERROR(VLOOKUP(I17425,'DE-PARA'!B:D,3,0),VLOOKUP(I17425,'DE-PARA'!C:D,2,0)),"NÃO ENCONTRADO")</f>
        <v>Tributos, Taxas e Contribuições</v>
      </c>
      <c r="L17425" s="56" t="str">
        <f>VLOOKUP(K17425,'Base -Receita-Despesa'!$B:$AS,1,FALSE)</f>
        <v>Tributos, Taxas e Contribuições</v>
      </c>
    </row>
    <row r="17426" spans="1:12" x14ac:dyDescent="0.3">
      <c r="A17426" s="286" t="str">
        <f t="shared" si="544"/>
        <v>2020</v>
      </c>
      <c r="B17426" s="205" t="s">
        <v>679</v>
      </c>
      <c r="C17426" s="205" t="s">
        <v>680</v>
      </c>
      <c r="D17426" s="72" t="str">
        <f t="shared" si="545"/>
        <v>abr/2020</v>
      </c>
      <c r="E17426" s="206">
        <v>43935</v>
      </c>
      <c r="F17426" s="205">
        <v>36318</v>
      </c>
      <c r="G17426" s="205" t="s">
        <v>284</v>
      </c>
      <c r="H17426" s="207" t="s">
        <v>2266</v>
      </c>
      <c r="I17426" s="207" t="s">
        <v>237</v>
      </c>
      <c r="J17426" s="207">
        <v>-822.79</v>
      </c>
      <c r="K17426" s="79" t="str">
        <f>IFERROR(IFERROR(VLOOKUP(I17426,'DE-PARA'!B:D,3,0),VLOOKUP(I17426,'DE-PARA'!C:D,2,0)),"NÃO ENCONTRADO")</f>
        <v>Materiais</v>
      </c>
      <c r="L17426" s="56" t="str">
        <f>VLOOKUP(K17426,'Base -Receita-Despesa'!$B:$AS,1,FALSE)</f>
        <v>Materiais</v>
      </c>
    </row>
    <row r="17427" spans="1:12" x14ac:dyDescent="0.3">
      <c r="A17427" s="286" t="str">
        <f t="shared" si="544"/>
        <v>2020</v>
      </c>
      <c r="B17427" s="205" t="s">
        <v>679</v>
      </c>
      <c r="C17427" s="205" t="s">
        <v>680</v>
      </c>
      <c r="D17427" s="72" t="str">
        <f t="shared" si="545"/>
        <v>abr/2020</v>
      </c>
      <c r="E17427" s="206">
        <v>43935</v>
      </c>
      <c r="F17427" s="205">
        <v>3599</v>
      </c>
      <c r="G17427" s="205" t="s">
        <v>284</v>
      </c>
      <c r="H17427" s="207" t="s">
        <v>285</v>
      </c>
      <c r="I17427" s="207" t="s">
        <v>241</v>
      </c>
      <c r="J17427" s="207">
        <v>-384.93</v>
      </c>
      <c r="K17427" s="79" t="str">
        <f>IFERROR(IFERROR(VLOOKUP(I17427,'DE-PARA'!B:D,3,0),VLOOKUP(I17427,'DE-PARA'!C:D,2,0)),"NÃO ENCONTRADO")</f>
        <v>Materiais</v>
      </c>
      <c r="L17427" s="56" t="str">
        <f>VLOOKUP(K17427,'Base -Receita-Despesa'!$B:$AS,1,FALSE)</f>
        <v>Materiais</v>
      </c>
    </row>
    <row r="17428" spans="1:12" x14ac:dyDescent="0.3">
      <c r="A17428" s="286" t="str">
        <f t="shared" si="544"/>
        <v>2020</v>
      </c>
      <c r="B17428" s="205" t="s">
        <v>679</v>
      </c>
      <c r="C17428" s="205" t="s">
        <v>680</v>
      </c>
      <c r="D17428" s="72" t="str">
        <f t="shared" si="545"/>
        <v>abr/2020</v>
      </c>
      <c r="E17428" s="206">
        <v>43935</v>
      </c>
      <c r="F17428" s="205">
        <v>112865</v>
      </c>
      <c r="G17428" s="205" t="s">
        <v>284</v>
      </c>
      <c r="H17428" s="207" t="s">
        <v>178</v>
      </c>
      <c r="I17428" s="207" t="s">
        <v>237</v>
      </c>
      <c r="J17428" s="207">
        <v>-725</v>
      </c>
      <c r="K17428" s="79" t="str">
        <f>IFERROR(IFERROR(VLOOKUP(I17428,'DE-PARA'!B:D,3,0),VLOOKUP(I17428,'DE-PARA'!C:D,2,0)),"NÃO ENCONTRADO")</f>
        <v>Materiais</v>
      </c>
      <c r="L17428" s="56" t="str">
        <f>VLOOKUP(K17428,'Base -Receita-Despesa'!$B:$AS,1,FALSE)</f>
        <v>Materiais</v>
      </c>
    </row>
    <row r="17429" spans="1:12" x14ac:dyDescent="0.3">
      <c r="A17429" s="286" t="str">
        <f t="shared" si="544"/>
        <v>2020</v>
      </c>
      <c r="B17429" s="205" t="s">
        <v>679</v>
      </c>
      <c r="C17429" s="205" t="s">
        <v>680</v>
      </c>
      <c r="D17429" s="72" t="str">
        <f t="shared" si="545"/>
        <v>abr/2020</v>
      </c>
      <c r="E17429" s="206">
        <v>43935</v>
      </c>
      <c r="F17429" s="205">
        <v>53</v>
      </c>
      <c r="G17429" s="205" t="s">
        <v>284</v>
      </c>
      <c r="H17429" s="207" t="s">
        <v>2868</v>
      </c>
      <c r="I17429" s="207" t="s">
        <v>238</v>
      </c>
      <c r="J17429" s="208">
        <v>-39600</v>
      </c>
      <c r="K17429" s="79" t="str">
        <f>IFERROR(IFERROR(VLOOKUP(I17429,'DE-PARA'!B:D,3,0),VLOOKUP(I17429,'DE-PARA'!C:D,2,0)),"NÃO ENCONTRADO")</f>
        <v>Materiais</v>
      </c>
      <c r="L17429" s="56" t="str">
        <f>VLOOKUP(K17429,'Base -Receita-Despesa'!$B:$AS,1,FALSE)</f>
        <v>Materiais</v>
      </c>
    </row>
    <row r="17430" spans="1:12" x14ac:dyDescent="0.3">
      <c r="A17430" s="286" t="str">
        <f t="shared" si="544"/>
        <v>2020</v>
      </c>
      <c r="B17430" s="205" t="s">
        <v>679</v>
      </c>
      <c r="C17430" s="205" t="s">
        <v>680</v>
      </c>
      <c r="D17430" s="72" t="str">
        <f t="shared" si="545"/>
        <v>abr/2020</v>
      </c>
      <c r="E17430" s="206">
        <v>43935</v>
      </c>
      <c r="F17430" s="205">
        <v>56</v>
      </c>
      <c r="G17430" s="205" t="s">
        <v>284</v>
      </c>
      <c r="H17430" s="207" t="s">
        <v>2868</v>
      </c>
      <c r="I17430" s="207" t="s">
        <v>238</v>
      </c>
      <c r="J17430" s="208">
        <v>-140000</v>
      </c>
      <c r="K17430" s="79" t="str">
        <f>IFERROR(IFERROR(VLOOKUP(I17430,'DE-PARA'!B:D,3,0),VLOOKUP(I17430,'DE-PARA'!C:D,2,0)),"NÃO ENCONTRADO")</f>
        <v>Materiais</v>
      </c>
      <c r="L17430" s="56" t="str">
        <f>VLOOKUP(K17430,'Base -Receita-Despesa'!$B:$AS,1,FALSE)</f>
        <v>Materiais</v>
      </c>
    </row>
    <row r="17431" spans="1:12" x14ac:dyDescent="0.3">
      <c r="A17431" s="286" t="str">
        <f t="shared" si="544"/>
        <v>2020</v>
      </c>
      <c r="B17431" s="205" t="s">
        <v>679</v>
      </c>
      <c r="C17431" s="205" t="s">
        <v>680</v>
      </c>
      <c r="D17431" s="72" t="str">
        <f t="shared" si="545"/>
        <v>abr/2020</v>
      </c>
      <c r="E17431" s="206">
        <v>43935</v>
      </c>
      <c r="F17431" s="205">
        <v>2104</v>
      </c>
      <c r="G17431" s="205" t="s">
        <v>284</v>
      </c>
      <c r="H17431" s="207" t="s">
        <v>313</v>
      </c>
      <c r="I17431" s="207" t="s">
        <v>134</v>
      </c>
      <c r="J17431" s="208">
        <v>-3500</v>
      </c>
      <c r="K17431" s="79" t="str">
        <f>IFERROR(IFERROR(VLOOKUP(I17431,'DE-PARA'!B:D,3,0),VLOOKUP(I17431,'DE-PARA'!C:D,2,0)),"NÃO ENCONTRADO")</f>
        <v>Serviços</v>
      </c>
      <c r="L17431" s="56" t="str">
        <f>VLOOKUP(K17431,'Base -Receita-Despesa'!$B:$AS,1,FALSE)</f>
        <v>Serviços</v>
      </c>
    </row>
    <row r="17432" spans="1:12" x14ac:dyDescent="0.3">
      <c r="A17432" s="286" t="str">
        <f t="shared" si="544"/>
        <v>2020</v>
      </c>
      <c r="B17432" s="205" t="s">
        <v>679</v>
      </c>
      <c r="C17432" s="205" t="s">
        <v>680</v>
      </c>
      <c r="D17432" s="72" t="str">
        <f t="shared" si="545"/>
        <v>abr/2020</v>
      </c>
      <c r="E17432" s="206">
        <v>43935</v>
      </c>
      <c r="F17432" s="205" t="s">
        <v>209</v>
      </c>
      <c r="G17432" s="205" t="s">
        <v>284</v>
      </c>
      <c r="H17432" s="207" t="s">
        <v>295</v>
      </c>
      <c r="I17432" s="207" t="s">
        <v>130</v>
      </c>
      <c r="J17432" s="207">
        <v>-9.5</v>
      </c>
      <c r="K17432" s="79" t="str">
        <f>IFERROR(IFERROR(VLOOKUP(I17432,'DE-PARA'!B:D,3,0),VLOOKUP(I17432,'DE-PARA'!C:D,2,0)),"NÃO ENCONTRADO")</f>
        <v>Outras Saídas</v>
      </c>
      <c r="L17432" s="56" t="str">
        <f>VLOOKUP(K17432,'Base -Receita-Despesa'!$B:$AS,1,FALSE)</f>
        <v>Outras Saídas</v>
      </c>
    </row>
    <row r="17433" spans="1:12" x14ac:dyDescent="0.3">
      <c r="A17433" s="286" t="str">
        <f t="shared" si="544"/>
        <v>2020</v>
      </c>
      <c r="B17433" s="205" t="s">
        <v>679</v>
      </c>
      <c r="C17433" s="205" t="s">
        <v>680</v>
      </c>
      <c r="D17433" s="72" t="str">
        <f t="shared" si="545"/>
        <v>abr/2020</v>
      </c>
      <c r="E17433" s="206">
        <v>43935</v>
      </c>
      <c r="F17433" s="205" t="s">
        <v>209</v>
      </c>
      <c r="G17433" s="205" t="s">
        <v>284</v>
      </c>
      <c r="H17433" s="207" t="s">
        <v>295</v>
      </c>
      <c r="I17433" s="207" t="s">
        <v>130</v>
      </c>
      <c r="J17433" s="207">
        <v>-9.5</v>
      </c>
      <c r="K17433" s="79" t="str">
        <f>IFERROR(IFERROR(VLOOKUP(I17433,'DE-PARA'!B:D,3,0),VLOOKUP(I17433,'DE-PARA'!C:D,2,0)),"NÃO ENCONTRADO")</f>
        <v>Outras Saídas</v>
      </c>
      <c r="L17433" s="56" t="str">
        <f>VLOOKUP(K17433,'Base -Receita-Despesa'!$B:$AS,1,FALSE)</f>
        <v>Outras Saídas</v>
      </c>
    </row>
    <row r="17434" spans="1:12" x14ac:dyDescent="0.3">
      <c r="A17434" s="286" t="str">
        <f t="shared" si="544"/>
        <v>2020</v>
      </c>
      <c r="B17434" s="205" t="s">
        <v>679</v>
      </c>
      <c r="C17434" s="205" t="s">
        <v>680</v>
      </c>
      <c r="D17434" s="72" t="str">
        <f t="shared" si="545"/>
        <v>abr/2020</v>
      </c>
      <c r="E17434" s="206">
        <v>43935</v>
      </c>
      <c r="F17434" s="205" t="s">
        <v>209</v>
      </c>
      <c r="G17434" s="205" t="s">
        <v>284</v>
      </c>
      <c r="H17434" s="207" t="s">
        <v>295</v>
      </c>
      <c r="I17434" s="207" t="s">
        <v>130</v>
      </c>
      <c r="J17434" s="207">
        <v>-9.5</v>
      </c>
      <c r="K17434" s="79" t="str">
        <f>IFERROR(IFERROR(VLOOKUP(I17434,'DE-PARA'!B:D,3,0),VLOOKUP(I17434,'DE-PARA'!C:D,2,0)),"NÃO ENCONTRADO")</f>
        <v>Outras Saídas</v>
      </c>
      <c r="L17434" s="56" t="str">
        <f>VLOOKUP(K17434,'Base -Receita-Despesa'!$B:$AS,1,FALSE)</f>
        <v>Outras Saídas</v>
      </c>
    </row>
    <row r="17435" spans="1:12" x14ac:dyDescent="0.3">
      <c r="A17435" s="286" t="str">
        <f t="shared" si="544"/>
        <v>2020</v>
      </c>
      <c r="B17435" s="205" t="s">
        <v>679</v>
      </c>
      <c r="C17435" s="205" t="s">
        <v>680</v>
      </c>
      <c r="D17435" s="72" t="str">
        <f t="shared" si="545"/>
        <v>abr/2020</v>
      </c>
      <c r="E17435" s="206">
        <v>43935</v>
      </c>
      <c r="F17435" s="205" t="s">
        <v>209</v>
      </c>
      <c r="G17435" s="205" t="s">
        <v>284</v>
      </c>
      <c r="H17435" s="207" t="s">
        <v>295</v>
      </c>
      <c r="I17435" s="207" t="s">
        <v>130</v>
      </c>
      <c r="J17435" s="207">
        <v>-9.5</v>
      </c>
      <c r="K17435" s="79" t="str">
        <f>IFERROR(IFERROR(VLOOKUP(I17435,'DE-PARA'!B:D,3,0),VLOOKUP(I17435,'DE-PARA'!C:D,2,0)),"NÃO ENCONTRADO")</f>
        <v>Outras Saídas</v>
      </c>
      <c r="L17435" s="56" t="str">
        <f>VLOOKUP(K17435,'Base -Receita-Despesa'!$B:$AS,1,FALSE)</f>
        <v>Outras Saídas</v>
      </c>
    </row>
    <row r="17436" spans="1:12" x14ac:dyDescent="0.3">
      <c r="A17436" s="286" t="str">
        <f t="shared" si="544"/>
        <v>2020</v>
      </c>
      <c r="B17436" s="205" t="s">
        <v>679</v>
      </c>
      <c r="C17436" s="205" t="s">
        <v>680</v>
      </c>
      <c r="D17436" s="72" t="str">
        <f t="shared" si="545"/>
        <v>abr/2020</v>
      </c>
      <c r="E17436" s="206">
        <v>43935</v>
      </c>
      <c r="F17436" s="205" t="s">
        <v>209</v>
      </c>
      <c r="G17436" s="205" t="s">
        <v>284</v>
      </c>
      <c r="H17436" s="207" t="s">
        <v>295</v>
      </c>
      <c r="I17436" s="207" t="s">
        <v>130</v>
      </c>
      <c r="J17436" s="207">
        <v>-9.5</v>
      </c>
      <c r="K17436" s="79" t="str">
        <f>IFERROR(IFERROR(VLOOKUP(I17436,'DE-PARA'!B:D,3,0),VLOOKUP(I17436,'DE-PARA'!C:D,2,0)),"NÃO ENCONTRADO")</f>
        <v>Outras Saídas</v>
      </c>
      <c r="L17436" s="56" t="str">
        <f>VLOOKUP(K17436,'Base -Receita-Despesa'!$B:$AS,1,FALSE)</f>
        <v>Outras Saídas</v>
      </c>
    </row>
    <row r="17437" spans="1:12" x14ac:dyDescent="0.3">
      <c r="A17437" s="286" t="str">
        <f t="shared" si="544"/>
        <v>2020</v>
      </c>
      <c r="B17437" s="205" t="s">
        <v>679</v>
      </c>
      <c r="C17437" s="205" t="s">
        <v>680</v>
      </c>
      <c r="D17437" s="72" t="str">
        <f t="shared" si="545"/>
        <v>abr/2020</v>
      </c>
      <c r="E17437" s="206">
        <v>43935</v>
      </c>
      <c r="F17437" s="205" t="s">
        <v>209</v>
      </c>
      <c r="G17437" s="205" t="s">
        <v>284</v>
      </c>
      <c r="H17437" s="207" t="s">
        <v>295</v>
      </c>
      <c r="I17437" s="207" t="s">
        <v>130</v>
      </c>
      <c r="J17437" s="207">
        <v>-9.5</v>
      </c>
      <c r="K17437" s="79" t="str">
        <f>IFERROR(IFERROR(VLOOKUP(I17437,'DE-PARA'!B:D,3,0),VLOOKUP(I17437,'DE-PARA'!C:D,2,0)),"NÃO ENCONTRADO")</f>
        <v>Outras Saídas</v>
      </c>
      <c r="L17437" s="56" t="str">
        <f>VLOOKUP(K17437,'Base -Receita-Despesa'!$B:$AS,1,FALSE)</f>
        <v>Outras Saídas</v>
      </c>
    </row>
    <row r="17438" spans="1:12" x14ac:dyDescent="0.3">
      <c r="A17438" s="286" t="str">
        <f t="shared" si="544"/>
        <v>2020</v>
      </c>
      <c r="B17438" s="205" t="s">
        <v>679</v>
      </c>
      <c r="C17438" s="205" t="s">
        <v>680</v>
      </c>
      <c r="D17438" s="72" t="str">
        <f t="shared" si="545"/>
        <v>abr/2020</v>
      </c>
      <c r="E17438" s="206">
        <v>43935</v>
      </c>
      <c r="F17438" s="205" t="s">
        <v>209</v>
      </c>
      <c r="G17438" s="205" t="s">
        <v>284</v>
      </c>
      <c r="H17438" s="207" t="s">
        <v>295</v>
      </c>
      <c r="I17438" s="207" t="s">
        <v>130</v>
      </c>
      <c r="J17438" s="207">
        <v>-9.5</v>
      </c>
      <c r="K17438" s="79" t="str">
        <f>IFERROR(IFERROR(VLOOKUP(I17438,'DE-PARA'!B:D,3,0),VLOOKUP(I17438,'DE-PARA'!C:D,2,0)),"NÃO ENCONTRADO")</f>
        <v>Outras Saídas</v>
      </c>
      <c r="L17438" s="56" t="str">
        <f>VLOOKUP(K17438,'Base -Receita-Despesa'!$B:$AS,1,FALSE)</f>
        <v>Outras Saídas</v>
      </c>
    </row>
    <row r="17439" spans="1:12" x14ac:dyDescent="0.3">
      <c r="A17439" s="286" t="str">
        <f t="shared" si="544"/>
        <v>2020</v>
      </c>
      <c r="B17439" s="205" t="s">
        <v>679</v>
      </c>
      <c r="C17439" s="205" t="s">
        <v>680</v>
      </c>
      <c r="D17439" s="72" t="str">
        <f t="shared" si="545"/>
        <v>abr/2020</v>
      </c>
      <c r="E17439" s="206">
        <v>43935</v>
      </c>
      <c r="F17439" s="205" t="s">
        <v>209</v>
      </c>
      <c r="G17439" s="205" t="s">
        <v>284</v>
      </c>
      <c r="H17439" s="207" t="s">
        <v>295</v>
      </c>
      <c r="I17439" s="207" t="s">
        <v>130</v>
      </c>
      <c r="J17439" s="207">
        <v>-9.5</v>
      </c>
      <c r="K17439" s="79" t="str">
        <f>IFERROR(IFERROR(VLOOKUP(I17439,'DE-PARA'!B:D,3,0),VLOOKUP(I17439,'DE-PARA'!C:D,2,0)),"NÃO ENCONTRADO")</f>
        <v>Outras Saídas</v>
      </c>
      <c r="L17439" s="56" t="str">
        <f>VLOOKUP(K17439,'Base -Receita-Despesa'!$B:$AS,1,FALSE)</f>
        <v>Outras Saídas</v>
      </c>
    </row>
    <row r="17440" spans="1:12" x14ac:dyDescent="0.3">
      <c r="A17440" s="286" t="str">
        <f t="shared" si="544"/>
        <v>2020</v>
      </c>
      <c r="B17440" s="205" t="s">
        <v>679</v>
      </c>
      <c r="C17440" s="205" t="s">
        <v>680</v>
      </c>
      <c r="D17440" s="72" t="str">
        <f t="shared" si="545"/>
        <v>abr/2020</v>
      </c>
      <c r="E17440" s="206">
        <v>43935</v>
      </c>
      <c r="F17440" s="205" t="s">
        <v>209</v>
      </c>
      <c r="G17440" s="205" t="s">
        <v>284</v>
      </c>
      <c r="H17440" s="207" t="s">
        <v>295</v>
      </c>
      <c r="I17440" s="207" t="s">
        <v>130</v>
      </c>
      <c r="J17440" s="207">
        <v>-9.5</v>
      </c>
      <c r="K17440" s="79" t="str">
        <f>IFERROR(IFERROR(VLOOKUP(I17440,'DE-PARA'!B:D,3,0),VLOOKUP(I17440,'DE-PARA'!C:D,2,0)),"NÃO ENCONTRADO")</f>
        <v>Outras Saídas</v>
      </c>
      <c r="L17440" s="56" t="str">
        <f>VLOOKUP(K17440,'Base -Receita-Despesa'!$B:$AS,1,FALSE)</f>
        <v>Outras Saídas</v>
      </c>
    </row>
    <row r="17441" spans="1:12" x14ac:dyDescent="0.3">
      <c r="A17441" s="286" t="str">
        <f t="shared" si="544"/>
        <v>2020</v>
      </c>
      <c r="B17441" s="205" t="s">
        <v>679</v>
      </c>
      <c r="C17441" s="205" t="s">
        <v>680</v>
      </c>
      <c r="D17441" s="72" t="str">
        <f t="shared" si="545"/>
        <v>abr/2020</v>
      </c>
      <c r="E17441" s="206">
        <v>43935</v>
      </c>
      <c r="F17441" s="205" t="s">
        <v>209</v>
      </c>
      <c r="G17441" s="205" t="s">
        <v>284</v>
      </c>
      <c r="H17441" s="207" t="s">
        <v>295</v>
      </c>
      <c r="I17441" s="207" t="s">
        <v>130</v>
      </c>
      <c r="J17441" s="207">
        <v>-9.5</v>
      </c>
      <c r="K17441" s="79" t="str">
        <f>IFERROR(IFERROR(VLOOKUP(I17441,'DE-PARA'!B:D,3,0),VLOOKUP(I17441,'DE-PARA'!C:D,2,0)),"NÃO ENCONTRADO")</f>
        <v>Outras Saídas</v>
      </c>
      <c r="L17441" s="56" t="str">
        <f>VLOOKUP(K17441,'Base -Receita-Despesa'!$B:$AS,1,FALSE)</f>
        <v>Outras Saídas</v>
      </c>
    </row>
    <row r="17442" spans="1:12" x14ac:dyDescent="0.3">
      <c r="A17442" s="286" t="str">
        <f t="shared" si="544"/>
        <v>2020</v>
      </c>
      <c r="B17442" s="205" t="s">
        <v>679</v>
      </c>
      <c r="C17442" s="205" t="s">
        <v>680</v>
      </c>
      <c r="D17442" s="72" t="str">
        <f t="shared" si="545"/>
        <v>abr/2020</v>
      </c>
      <c r="E17442" s="206">
        <v>43935</v>
      </c>
      <c r="F17442" s="205" t="s">
        <v>209</v>
      </c>
      <c r="G17442" s="205" t="s">
        <v>284</v>
      </c>
      <c r="H17442" s="207" t="s">
        <v>295</v>
      </c>
      <c r="I17442" s="207" t="s">
        <v>130</v>
      </c>
      <c r="J17442" s="207">
        <v>-9.5</v>
      </c>
      <c r="K17442" s="79" t="str">
        <f>IFERROR(IFERROR(VLOOKUP(I17442,'DE-PARA'!B:D,3,0),VLOOKUP(I17442,'DE-PARA'!C:D,2,0)),"NÃO ENCONTRADO")</f>
        <v>Outras Saídas</v>
      </c>
      <c r="L17442" s="56" t="str">
        <f>VLOOKUP(K17442,'Base -Receita-Despesa'!$B:$AS,1,FALSE)</f>
        <v>Outras Saídas</v>
      </c>
    </row>
    <row r="17443" spans="1:12" x14ac:dyDescent="0.3">
      <c r="A17443" s="286" t="str">
        <f t="shared" si="544"/>
        <v>2020</v>
      </c>
      <c r="B17443" s="205" t="s">
        <v>679</v>
      </c>
      <c r="C17443" s="205" t="s">
        <v>680</v>
      </c>
      <c r="D17443" s="72" t="str">
        <f t="shared" si="545"/>
        <v>abr/2020</v>
      </c>
      <c r="E17443" s="206">
        <v>43935</v>
      </c>
      <c r="F17443" s="205" t="s">
        <v>209</v>
      </c>
      <c r="G17443" s="205" t="s">
        <v>284</v>
      </c>
      <c r="H17443" s="207" t="s">
        <v>295</v>
      </c>
      <c r="I17443" s="207" t="s">
        <v>130</v>
      </c>
      <c r="J17443" s="207">
        <v>-9.5</v>
      </c>
      <c r="K17443" s="79" t="str">
        <f>IFERROR(IFERROR(VLOOKUP(I17443,'DE-PARA'!B:D,3,0),VLOOKUP(I17443,'DE-PARA'!C:D,2,0)),"NÃO ENCONTRADO")</f>
        <v>Outras Saídas</v>
      </c>
      <c r="L17443" s="56" t="str">
        <f>VLOOKUP(K17443,'Base -Receita-Despesa'!$B:$AS,1,FALSE)</f>
        <v>Outras Saídas</v>
      </c>
    </row>
    <row r="17444" spans="1:12" x14ac:dyDescent="0.3">
      <c r="A17444" s="286" t="str">
        <f t="shared" si="544"/>
        <v>2020</v>
      </c>
      <c r="B17444" s="205" t="s">
        <v>679</v>
      </c>
      <c r="C17444" s="205" t="s">
        <v>680</v>
      </c>
      <c r="D17444" s="72" t="str">
        <f t="shared" si="545"/>
        <v>abr/2020</v>
      </c>
      <c r="E17444" s="206">
        <v>43935</v>
      </c>
      <c r="F17444" s="205" t="s">
        <v>209</v>
      </c>
      <c r="G17444" s="205" t="s">
        <v>284</v>
      </c>
      <c r="H17444" s="207" t="s">
        <v>295</v>
      </c>
      <c r="I17444" s="207" t="s">
        <v>130</v>
      </c>
      <c r="J17444" s="207">
        <v>-9.5</v>
      </c>
      <c r="K17444" s="79" t="str">
        <f>IFERROR(IFERROR(VLOOKUP(I17444,'DE-PARA'!B:D,3,0),VLOOKUP(I17444,'DE-PARA'!C:D,2,0)),"NÃO ENCONTRADO")</f>
        <v>Outras Saídas</v>
      </c>
      <c r="L17444" s="56" t="str">
        <f>VLOOKUP(K17444,'Base -Receita-Despesa'!$B:$AS,1,FALSE)</f>
        <v>Outras Saídas</v>
      </c>
    </row>
    <row r="17445" spans="1:12" x14ac:dyDescent="0.3">
      <c r="A17445" s="286" t="str">
        <f t="shared" si="544"/>
        <v>2020</v>
      </c>
      <c r="B17445" s="205" t="s">
        <v>679</v>
      </c>
      <c r="C17445" s="205" t="s">
        <v>680</v>
      </c>
      <c r="D17445" s="72" t="str">
        <f t="shared" si="545"/>
        <v>abr/2020</v>
      </c>
      <c r="E17445" s="206">
        <v>43935</v>
      </c>
      <c r="F17445" s="205" t="s">
        <v>209</v>
      </c>
      <c r="G17445" s="205" t="s">
        <v>284</v>
      </c>
      <c r="H17445" s="207" t="s">
        <v>295</v>
      </c>
      <c r="I17445" s="207" t="s">
        <v>130</v>
      </c>
      <c r="J17445" s="207">
        <v>-9.5</v>
      </c>
      <c r="K17445" s="79" t="str">
        <f>IFERROR(IFERROR(VLOOKUP(I17445,'DE-PARA'!B:D,3,0),VLOOKUP(I17445,'DE-PARA'!C:D,2,0)),"NÃO ENCONTRADO")</f>
        <v>Outras Saídas</v>
      </c>
      <c r="L17445" s="56" t="str">
        <f>VLOOKUP(K17445,'Base -Receita-Despesa'!$B:$AS,1,FALSE)</f>
        <v>Outras Saídas</v>
      </c>
    </row>
    <row r="17446" spans="1:12" x14ac:dyDescent="0.3">
      <c r="A17446" s="286" t="str">
        <f t="shared" si="544"/>
        <v>2020</v>
      </c>
      <c r="B17446" s="205" t="s">
        <v>679</v>
      </c>
      <c r="C17446" s="205" t="s">
        <v>680</v>
      </c>
      <c r="D17446" s="72" t="str">
        <f t="shared" si="545"/>
        <v>abr/2020</v>
      </c>
      <c r="E17446" s="206">
        <v>43935</v>
      </c>
      <c r="F17446" s="205" t="s">
        <v>209</v>
      </c>
      <c r="G17446" s="205" t="s">
        <v>284</v>
      </c>
      <c r="H17446" s="207" t="s">
        <v>295</v>
      </c>
      <c r="I17446" s="207" t="s">
        <v>130</v>
      </c>
      <c r="J17446" s="207">
        <v>-9.5</v>
      </c>
      <c r="K17446" s="79" t="str">
        <f>IFERROR(IFERROR(VLOOKUP(I17446,'DE-PARA'!B:D,3,0),VLOOKUP(I17446,'DE-PARA'!C:D,2,0)),"NÃO ENCONTRADO")</f>
        <v>Outras Saídas</v>
      </c>
      <c r="L17446" s="56" t="str">
        <f>VLOOKUP(K17446,'Base -Receita-Despesa'!$B:$AS,1,FALSE)</f>
        <v>Outras Saídas</v>
      </c>
    </row>
    <row r="17447" spans="1:12" x14ac:dyDescent="0.3">
      <c r="A17447" s="286" t="str">
        <f t="shared" si="544"/>
        <v>2020</v>
      </c>
      <c r="B17447" s="205" t="s">
        <v>679</v>
      </c>
      <c r="C17447" s="205" t="s">
        <v>680</v>
      </c>
      <c r="D17447" s="72" t="str">
        <f t="shared" si="545"/>
        <v>abr/2020</v>
      </c>
      <c r="E17447" s="206">
        <v>43935</v>
      </c>
      <c r="F17447" s="205" t="s">
        <v>209</v>
      </c>
      <c r="G17447" s="205" t="s">
        <v>284</v>
      </c>
      <c r="H17447" s="207" t="s">
        <v>295</v>
      </c>
      <c r="I17447" s="207" t="s">
        <v>130</v>
      </c>
      <c r="J17447" s="207">
        <v>-9.5</v>
      </c>
      <c r="K17447" s="79" t="str">
        <f>IFERROR(IFERROR(VLOOKUP(I17447,'DE-PARA'!B:D,3,0),VLOOKUP(I17447,'DE-PARA'!C:D,2,0)),"NÃO ENCONTRADO")</f>
        <v>Outras Saídas</v>
      </c>
      <c r="L17447" s="56" t="str">
        <f>VLOOKUP(K17447,'Base -Receita-Despesa'!$B:$AS,1,FALSE)</f>
        <v>Outras Saídas</v>
      </c>
    </row>
    <row r="17448" spans="1:12" x14ac:dyDescent="0.3">
      <c r="A17448" s="286" t="str">
        <f t="shared" si="544"/>
        <v>2020</v>
      </c>
      <c r="B17448" s="205" t="s">
        <v>679</v>
      </c>
      <c r="C17448" s="205" t="s">
        <v>680</v>
      </c>
      <c r="D17448" s="72" t="str">
        <f t="shared" si="545"/>
        <v>abr/2020</v>
      </c>
      <c r="E17448" s="206">
        <v>43935</v>
      </c>
      <c r="F17448" s="205" t="s">
        <v>209</v>
      </c>
      <c r="G17448" s="205" t="s">
        <v>284</v>
      </c>
      <c r="H17448" s="207" t="s">
        <v>295</v>
      </c>
      <c r="I17448" s="207" t="s">
        <v>130</v>
      </c>
      <c r="J17448" s="207">
        <v>-9.5</v>
      </c>
      <c r="K17448" s="79" t="str">
        <f>IFERROR(IFERROR(VLOOKUP(I17448,'DE-PARA'!B:D,3,0),VLOOKUP(I17448,'DE-PARA'!C:D,2,0)),"NÃO ENCONTRADO")</f>
        <v>Outras Saídas</v>
      </c>
      <c r="L17448" s="56" t="str">
        <f>VLOOKUP(K17448,'Base -Receita-Despesa'!$B:$AS,1,FALSE)</f>
        <v>Outras Saídas</v>
      </c>
    </row>
    <row r="17449" spans="1:12" x14ac:dyDescent="0.3">
      <c r="A17449" s="286" t="str">
        <f t="shared" si="544"/>
        <v>2020</v>
      </c>
      <c r="B17449" s="205" t="s">
        <v>679</v>
      </c>
      <c r="C17449" s="205" t="s">
        <v>680</v>
      </c>
      <c r="D17449" s="72" t="str">
        <f t="shared" si="545"/>
        <v>abr/2020</v>
      </c>
      <c r="E17449" s="206">
        <v>43935</v>
      </c>
      <c r="F17449" s="205" t="s">
        <v>209</v>
      </c>
      <c r="G17449" s="205" t="s">
        <v>284</v>
      </c>
      <c r="H17449" s="207" t="s">
        <v>295</v>
      </c>
      <c r="I17449" s="207" t="s">
        <v>130</v>
      </c>
      <c r="J17449" s="207">
        <v>-9.5</v>
      </c>
      <c r="K17449" s="79" t="str">
        <f>IFERROR(IFERROR(VLOOKUP(I17449,'DE-PARA'!B:D,3,0),VLOOKUP(I17449,'DE-PARA'!C:D,2,0)),"NÃO ENCONTRADO")</f>
        <v>Outras Saídas</v>
      </c>
      <c r="L17449" s="56" t="str">
        <f>VLOOKUP(K17449,'Base -Receita-Despesa'!$B:$AS,1,FALSE)</f>
        <v>Outras Saídas</v>
      </c>
    </row>
    <row r="17450" spans="1:12" x14ac:dyDescent="0.3">
      <c r="A17450" s="286" t="str">
        <f t="shared" si="544"/>
        <v>2020</v>
      </c>
      <c r="B17450" s="205" t="s">
        <v>679</v>
      </c>
      <c r="C17450" s="205" t="s">
        <v>680</v>
      </c>
      <c r="D17450" s="72" t="str">
        <f t="shared" si="545"/>
        <v>abr/2020</v>
      </c>
      <c r="E17450" s="206">
        <v>43935</v>
      </c>
      <c r="F17450" s="205" t="s">
        <v>209</v>
      </c>
      <c r="G17450" s="205" t="s">
        <v>284</v>
      </c>
      <c r="H17450" s="207" t="s">
        <v>295</v>
      </c>
      <c r="I17450" s="207" t="s">
        <v>130</v>
      </c>
      <c r="J17450" s="207">
        <v>-9.5</v>
      </c>
      <c r="K17450" s="79" t="str">
        <f>IFERROR(IFERROR(VLOOKUP(I17450,'DE-PARA'!B:D,3,0),VLOOKUP(I17450,'DE-PARA'!C:D,2,0)),"NÃO ENCONTRADO")</f>
        <v>Outras Saídas</v>
      </c>
      <c r="L17450" s="56" t="str">
        <f>VLOOKUP(K17450,'Base -Receita-Despesa'!$B:$AS,1,FALSE)</f>
        <v>Outras Saídas</v>
      </c>
    </row>
    <row r="17451" spans="1:12" x14ac:dyDescent="0.3">
      <c r="A17451" s="286" t="str">
        <f t="shared" si="544"/>
        <v>2020</v>
      </c>
      <c r="B17451" s="205" t="s">
        <v>679</v>
      </c>
      <c r="C17451" s="205" t="s">
        <v>680</v>
      </c>
      <c r="D17451" s="72" t="str">
        <f t="shared" si="545"/>
        <v>abr/2020</v>
      </c>
      <c r="E17451" s="206">
        <v>43935</v>
      </c>
      <c r="F17451" s="205" t="s">
        <v>209</v>
      </c>
      <c r="G17451" s="205" t="s">
        <v>284</v>
      </c>
      <c r="H17451" s="207" t="s">
        <v>295</v>
      </c>
      <c r="I17451" s="207" t="s">
        <v>130</v>
      </c>
      <c r="J17451" s="207">
        <v>-9.5</v>
      </c>
      <c r="K17451" s="79" t="str">
        <f>IFERROR(IFERROR(VLOOKUP(I17451,'DE-PARA'!B:D,3,0),VLOOKUP(I17451,'DE-PARA'!C:D,2,0)),"NÃO ENCONTRADO")</f>
        <v>Outras Saídas</v>
      </c>
      <c r="L17451" s="56" t="str">
        <f>VLOOKUP(K17451,'Base -Receita-Despesa'!$B:$AS,1,FALSE)</f>
        <v>Outras Saídas</v>
      </c>
    </row>
    <row r="17452" spans="1:12" x14ac:dyDescent="0.3">
      <c r="A17452" s="286" t="str">
        <f t="shared" si="544"/>
        <v>2020</v>
      </c>
      <c r="B17452" s="205" t="s">
        <v>679</v>
      </c>
      <c r="C17452" s="205" t="s">
        <v>680</v>
      </c>
      <c r="D17452" s="72" t="str">
        <f t="shared" si="545"/>
        <v>abr/2020</v>
      </c>
      <c r="E17452" s="206">
        <v>43935</v>
      </c>
      <c r="F17452" s="205" t="s">
        <v>209</v>
      </c>
      <c r="G17452" s="205" t="s">
        <v>284</v>
      </c>
      <c r="H17452" s="207" t="s">
        <v>295</v>
      </c>
      <c r="I17452" s="207" t="s">
        <v>130</v>
      </c>
      <c r="J17452" s="207">
        <v>-9.5</v>
      </c>
      <c r="K17452" s="79" t="str">
        <f>IFERROR(IFERROR(VLOOKUP(I17452,'DE-PARA'!B:D,3,0),VLOOKUP(I17452,'DE-PARA'!C:D,2,0)),"NÃO ENCONTRADO")</f>
        <v>Outras Saídas</v>
      </c>
      <c r="L17452" s="56" t="str">
        <f>VLOOKUP(K17452,'Base -Receita-Despesa'!$B:$AS,1,FALSE)</f>
        <v>Outras Saídas</v>
      </c>
    </row>
    <row r="17453" spans="1:12" x14ac:dyDescent="0.3">
      <c r="A17453" s="286" t="str">
        <f t="shared" si="544"/>
        <v>2020</v>
      </c>
      <c r="B17453" s="205" t="s">
        <v>679</v>
      </c>
      <c r="C17453" s="205" t="s">
        <v>680</v>
      </c>
      <c r="D17453" s="72" t="str">
        <f t="shared" si="545"/>
        <v>abr/2020</v>
      </c>
      <c r="E17453" s="206">
        <v>43935</v>
      </c>
      <c r="F17453" s="205" t="s">
        <v>209</v>
      </c>
      <c r="G17453" s="205" t="s">
        <v>284</v>
      </c>
      <c r="H17453" s="207" t="s">
        <v>295</v>
      </c>
      <c r="I17453" s="207" t="s">
        <v>130</v>
      </c>
      <c r="J17453" s="207">
        <v>-9.5</v>
      </c>
      <c r="K17453" s="79" t="str">
        <f>IFERROR(IFERROR(VLOOKUP(I17453,'DE-PARA'!B:D,3,0),VLOOKUP(I17453,'DE-PARA'!C:D,2,0)),"NÃO ENCONTRADO")</f>
        <v>Outras Saídas</v>
      </c>
      <c r="L17453" s="56" t="str">
        <f>VLOOKUP(K17453,'Base -Receita-Despesa'!$B:$AS,1,FALSE)</f>
        <v>Outras Saídas</v>
      </c>
    </row>
    <row r="17454" spans="1:12" x14ac:dyDescent="0.3">
      <c r="A17454" s="286" t="str">
        <f t="shared" si="544"/>
        <v>2020</v>
      </c>
      <c r="B17454" s="205" t="s">
        <v>679</v>
      </c>
      <c r="C17454" s="205" t="s">
        <v>680</v>
      </c>
      <c r="D17454" s="72" t="str">
        <f t="shared" si="545"/>
        <v>abr/2020</v>
      </c>
      <c r="E17454" s="206">
        <v>43935</v>
      </c>
      <c r="F17454" s="205" t="s">
        <v>209</v>
      </c>
      <c r="G17454" s="205" t="s">
        <v>284</v>
      </c>
      <c r="H17454" s="207" t="s">
        <v>295</v>
      </c>
      <c r="I17454" s="207" t="s">
        <v>130</v>
      </c>
      <c r="J17454" s="207">
        <v>-9.5</v>
      </c>
      <c r="K17454" s="79" t="str">
        <f>IFERROR(IFERROR(VLOOKUP(I17454,'DE-PARA'!B:D,3,0),VLOOKUP(I17454,'DE-PARA'!C:D,2,0)),"NÃO ENCONTRADO")</f>
        <v>Outras Saídas</v>
      </c>
      <c r="L17454" s="56" t="str">
        <f>VLOOKUP(K17454,'Base -Receita-Despesa'!$B:$AS,1,FALSE)</f>
        <v>Outras Saídas</v>
      </c>
    </row>
    <row r="17455" spans="1:12" x14ac:dyDescent="0.3">
      <c r="A17455" s="286" t="str">
        <f t="shared" si="544"/>
        <v>2020</v>
      </c>
      <c r="B17455" s="205" t="s">
        <v>679</v>
      </c>
      <c r="C17455" s="205" t="s">
        <v>680</v>
      </c>
      <c r="D17455" s="72" t="str">
        <f t="shared" si="545"/>
        <v>abr/2020</v>
      </c>
      <c r="E17455" s="206">
        <v>43935</v>
      </c>
      <c r="F17455" s="205" t="s">
        <v>209</v>
      </c>
      <c r="G17455" s="205" t="s">
        <v>284</v>
      </c>
      <c r="H17455" s="207" t="s">
        <v>295</v>
      </c>
      <c r="I17455" s="207" t="s">
        <v>130</v>
      </c>
      <c r="J17455" s="207">
        <v>-9.5</v>
      </c>
      <c r="K17455" s="79" t="str">
        <f>IFERROR(IFERROR(VLOOKUP(I17455,'DE-PARA'!B:D,3,0),VLOOKUP(I17455,'DE-PARA'!C:D,2,0)),"NÃO ENCONTRADO")</f>
        <v>Outras Saídas</v>
      </c>
      <c r="L17455" s="56" t="str">
        <f>VLOOKUP(K17455,'Base -Receita-Despesa'!$B:$AS,1,FALSE)</f>
        <v>Outras Saídas</v>
      </c>
    </row>
    <row r="17456" spans="1:12" x14ac:dyDescent="0.3">
      <c r="A17456" s="286" t="str">
        <f t="shared" si="544"/>
        <v>2020</v>
      </c>
      <c r="B17456" s="205" t="s">
        <v>679</v>
      </c>
      <c r="C17456" s="205" t="s">
        <v>680</v>
      </c>
      <c r="D17456" s="72" t="str">
        <f t="shared" si="545"/>
        <v>abr/2020</v>
      </c>
      <c r="E17456" s="206">
        <v>43935</v>
      </c>
      <c r="F17456" s="205" t="s">
        <v>209</v>
      </c>
      <c r="G17456" s="205" t="s">
        <v>284</v>
      </c>
      <c r="H17456" s="207" t="s">
        <v>295</v>
      </c>
      <c r="I17456" s="207" t="s">
        <v>130</v>
      </c>
      <c r="J17456" s="207">
        <v>-9.5</v>
      </c>
      <c r="K17456" s="79" t="str">
        <f>IFERROR(IFERROR(VLOOKUP(I17456,'DE-PARA'!B:D,3,0),VLOOKUP(I17456,'DE-PARA'!C:D,2,0)),"NÃO ENCONTRADO")</f>
        <v>Outras Saídas</v>
      </c>
      <c r="L17456" s="56" t="str">
        <f>VLOOKUP(K17456,'Base -Receita-Despesa'!$B:$AS,1,FALSE)</f>
        <v>Outras Saídas</v>
      </c>
    </row>
    <row r="17457" spans="1:12" x14ac:dyDescent="0.3">
      <c r="A17457" s="286" t="str">
        <f t="shared" si="544"/>
        <v>2020</v>
      </c>
      <c r="B17457" s="205" t="s">
        <v>679</v>
      </c>
      <c r="C17457" s="205" t="s">
        <v>680</v>
      </c>
      <c r="D17457" s="72" t="str">
        <f t="shared" si="545"/>
        <v>abr/2020</v>
      </c>
      <c r="E17457" s="206">
        <v>43935</v>
      </c>
      <c r="F17457" s="205" t="s">
        <v>202</v>
      </c>
      <c r="G17457" s="205" t="s">
        <v>284</v>
      </c>
      <c r="H17457" s="207" t="s">
        <v>203</v>
      </c>
      <c r="I17457" s="207" t="s">
        <v>289</v>
      </c>
      <c r="J17457" s="208">
        <v>434426.74</v>
      </c>
      <c r="K17457" s="79" t="str">
        <f>IFERROR(IFERROR(VLOOKUP(I17457,'DE-PARA'!B:D,3,0),VLOOKUP(I17457,'DE-PARA'!C:D,2,0)),"NÃO ENCONTRADO")</f>
        <v>Entrada Conta Aplicação (+)</v>
      </c>
      <c r="L17457" s="56" t="str">
        <f>VLOOKUP(K17457,'Base -Receita-Despesa'!$B:$AS,1,FALSE)</f>
        <v>ENTRADA CONTA APLICAÇÃO (+)</v>
      </c>
    </row>
    <row r="17458" spans="1:12" x14ac:dyDescent="0.3">
      <c r="A17458" s="286" t="str">
        <f t="shared" si="544"/>
        <v>2020</v>
      </c>
      <c r="B17458" s="205" t="s">
        <v>679</v>
      </c>
      <c r="C17458" s="205" t="s">
        <v>680</v>
      </c>
      <c r="D17458" s="72" t="str">
        <f t="shared" si="545"/>
        <v>abr/2020</v>
      </c>
      <c r="E17458" s="206">
        <v>43936</v>
      </c>
      <c r="F17458" s="205">
        <v>172923</v>
      </c>
      <c r="G17458" s="205" t="s">
        <v>284</v>
      </c>
      <c r="H17458" s="207" t="s">
        <v>2916</v>
      </c>
      <c r="I17458" s="207" t="s">
        <v>134</v>
      </c>
      <c r="J17458" s="208">
        <v>-5270.34</v>
      </c>
      <c r="K17458" s="79" t="str">
        <f>IFERROR(IFERROR(VLOOKUP(I17458,'DE-PARA'!B:D,3,0),VLOOKUP(I17458,'DE-PARA'!C:D,2,0)),"NÃO ENCONTRADO")</f>
        <v>Serviços</v>
      </c>
      <c r="L17458" s="56" t="str">
        <f>VLOOKUP(K17458,'Base -Receita-Despesa'!$B:$AS,1,FALSE)</f>
        <v>Serviços</v>
      </c>
    </row>
    <row r="17459" spans="1:12" x14ac:dyDescent="0.3">
      <c r="A17459" s="286" t="str">
        <f t="shared" si="544"/>
        <v>2020</v>
      </c>
      <c r="B17459" s="205" t="s">
        <v>679</v>
      </c>
      <c r="C17459" s="205" t="s">
        <v>680</v>
      </c>
      <c r="D17459" s="72" t="str">
        <f t="shared" si="545"/>
        <v>abr/2020</v>
      </c>
      <c r="E17459" s="206">
        <v>43936</v>
      </c>
      <c r="F17459" s="205">
        <v>38161</v>
      </c>
      <c r="G17459" s="205" t="s">
        <v>284</v>
      </c>
      <c r="H17459" s="207" t="s">
        <v>2694</v>
      </c>
      <c r="I17459" s="207" t="s">
        <v>237</v>
      </c>
      <c r="J17459" s="208">
        <v>-2050.4</v>
      </c>
      <c r="K17459" s="79" t="str">
        <f>IFERROR(IFERROR(VLOOKUP(I17459,'DE-PARA'!B:D,3,0),VLOOKUP(I17459,'DE-PARA'!C:D,2,0)),"NÃO ENCONTRADO")</f>
        <v>Materiais</v>
      </c>
      <c r="L17459" s="56" t="str">
        <f>VLOOKUP(K17459,'Base -Receita-Despesa'!$B:$AS,1,FALSE)</f>
        <v>Materiais</v>
      </c>
    </row>
    <row r="17460" spans="1:12" x14ac:dyDescent="0.3">
      <c r="A17460" s="286" t="str">
        <f t="shared" si="544"/>
        <v>2020</v>
      </c>
      <c r="B17460" s="205" t="s">
        <v>679</v>
      </c>
      <c r="C17460" s="205" t="s">
        <v>680</v>
      </c>
      <c r="D17460" s="72" t="str">
        <f t="shared" si="545"/>
        <v>abr/2020</v>
      </c>
      <c r="E17460" s="206">
        <v>43936</v>
      </c>
      <c r="F17460" s="205">
        <v>19456</v>
      </c>
      <c r="G17460" s="205" t="s">
        <v>284</v>
      </c>
      <c r="H17460" s="207" t="s">
        <v>343</v>
      </c>
      <c r="I17460" s="207" t="s">
        <v>237</v>
      </c>
      <c r="J17460" s="208">
        <v>-8975</v>
      </c>
      <c r="K17460" s="79" t="str">
        <f>IFERROR(IFERROR(VLOOKUP(I17460,'DE-PARA'!B:D,3,0),VLOOKUP(I17460,'DE-PARA'!C:D,2,0)),"NÃO ENCONTRADO")</f>
        <v>Materiais</v>
      </c>
      <c r="L17460" s="56" t="str">
        <f>VLOOKUP(K17460,'Base -Receita-Despesa'!$B:$AS,1,FALSE)</f>
        <v>Materiais</v>
      </c>
    </row>
    <row r="17461" spans="1:12" x14ac:dyDescent="0.3">
      <c r="A17461" s="286" t="str">
        <f t="shared" si="544"/>
        <v>2020</v>
      </c>
      <c r="B17461" s="205" t="s">
        <v>679</v>
      </c>
      <c r="C17461" s="205" t="s">
        <v>680</v>
      </c>
      <c r="D17461" s="72" t="str">
        <f t="shared" si="545"/>
        <v>abr/2020</v>
      </c>
      <c r="E17461" s="206">
        <v>43936</v>
      </c>
      <c r="F17461" s="205">
        <v>10351</v>
      </c>
      <c r="G17461" s="205" t="s">
        <v>284</v>
      </c>
      <c r="H17461" s="207" t="s">
        <v>2838</v>
      </c>
      <c r="I17461" s="207" t="s">
        <v>137</v>
      </c>
      <c r="J17461" s="208">
        <v>-2365.2600000000002</v>
      </c>
      <c r="K17461" s="79" t="str">
        <f>IFERROR(IFERROR(VLOOKUP(I17461,'DE-PARA'!B:D,3,0),VLOOKUP(I17461,'DE-PARA'!C:D,2,0)),"NÃO ENCONTRADO")</f>
        <v>Materiais</v>
      </c>
      <c r="L17461" s="56" t="str">
        <f>VLOOKUP(K17461,'Base -Receita-Despesa'!$B:$AS,1,FALSE)</f>
        <v>Materiais</v>
      </c>
    </row>
    <row r="17462" spans="1:12" x14ac:dyDescent="0.3">
      <c r="A17462" s="286" t="str">
        <f t="shared" si="544"/>
        <v>2020</v>
      </c>
      <c r="B17462" s="205" t="s">
        <v>679</v>
      </c>
      <c r="C17462" s="205" t="s">
        <v>680</v>
      </c>
      <c r="D17462" s="72" t="str">
        <f t="shared" si="545"/>
        <v>abr/2020</v>
      </c>
      <c r="E17462" s="206">
        <v>43936</v>
      </c>
      <c r="F17462" s="205">
        <v>891011</v>
      </c>
      <c r="G17462" s="205" t="s">
        <v>284</v>
      </c>
      <c r="H17462" s="207" t="s">
        <v>2356</v>
      </c>
      <c r="I17462" s="207" t="s">
        <v>237</v>
      </c>
      <c r="J17462" s="208">
        <v>-10157.98</v>
      </c>
      <c r="K17462" s="79" t="str">
        <f>IFERROR(IFERROR(VLOOKUP(I17462,'DE-PARA'!B:D,3,0),VLOOKUP(I17462,'DE-PARA'!C:D,2,0)),"NÃO ENCONTRADO")</f>
        <v>Materiais</v>
      </c>
      <c r="L17462" s="56" t="str">
        <f>VLOOKUP(K17462,'Base -Receita-Despesa'!$B:$AS,1,FALSE)</f>
        <v>Materiais</v>
      </c>
    </row>
    <row r="17463" spans="1:12" x14ac:dyDescent="0.3">
      <c r="A17463" s="286" t="str">
        <f t="shared" ref="A17463:A17526" si="546">IF(K17463="NÃO ENCONTRADO",0,RIGHT(D17463,4))</f>
        <v>2020</v>
      </c>
      <c r="B17463" s="205" t="s">
        <v>679</v>
      </c>
      <c r="C17463" s="205" t="s">
        <v>680</v>
      </c>
      <c r="D17463" s="72" t="str">
        <f t="shared" si="545"/>
        <v>abr/2020</v>
      </c>
      <c r="E17463" s="206">
        <v>43936</v>
      </c>
      <c r="F17463" s="205" t="s">
        <v>2187</v>
      </c>
      <c r="G17463" s="205" t="s">
        <v>284</v>
      </c>
      <c r="H17463" s="207" t="s">
        <v>2917</v>
      </c>
      <c r="I17463" s="207" t="s">
        <v>188</v>
      </c>
      <c r="J17463" s="208">
        <v>-1492.11</v>
      </c>
      <c r="K17463" s="79" t="str">
        <f>IFERROR(IFERROR(VLOOKUP(I17463,'DE-PARA'!B:D,3,0),VLOOKUP(I17463,'DE-PARA'!C:D,2,0)),"NÃO ENCONTRADO")</f>
        <v>Tributos, Taxas e Contribuições</v>
      </c>
      <c r="L17463" s="56" t="str">
        <f>VLOOKUP(K17463,'Base -Receita-Despesa'!$B:$AS,1,FALSE)</f>
        <v>Tributos, Taxas e Contribuições</v>
      </c>
    </row>
    <row r="17464" spans="1:12" x14ac:dyDescent="0.3">
      <c r="A17464" s="286" t="str">
        <f t="shared" si="546"/>
        <v>2020</v>
      </c>
      <c r="B17464" s="205" t="s">
        <v>679</v>
      </c>
      <c r="C17464" s="205" t="s">
        <v>680</v>
      </c>
      <c r="D17464" s="72" t="str">
        <f t="shared" si="545"/>
        <v>abr/2020</v>
      </c>
      <c r="E17464" s="206">
        <v>43936</v>
      </c>
      <c r="F17464" s="205">
        <v>26823</v>
      </c>
      <c r="G17464" s="205" t="s">
        <v>284</v>
      </c>
      <c r="H17464" s="207" t="s">
        <v>359</v>
      </c>
      <c r="I17464" s="207" t="s">
        <v>238</v>
      </c>
      <c r="J17464" s="208">
        <v>-2781</v>
      </c>
      <c r="K17464" s="79" t="str">
        <f>IFERROR(IFERROR(VLOOKUP(I17464,'DE-PARA'!B:D,3,0),VLOOKUP(I17464,'DE-PARA'!C:D,2,0)),"NÃO ENCONTRADO")</f>
        <v>Materiais</v>
      </c>
      <c r="L17464" s="56" t="str">
        <f>VLOOKUP(K17464,'Base -Receita-Despesa'!$B:$AS,1,FALSE)</f>
        <v>Materiais</v>
      </c>
    </row>
    <row r="17465" spans="1:12" x14ac:dyDescent="0.3">
      <c r="A17465" s="286" t="str">
        <f t="shared" si="546"/>
        <v>2020</v>
      </c>
      <c r="B17465" s="205" t="s">
        <v>679</v>
      </c>
      <c r="C17465" s="205" t="s">
        <v>680</v>
      </c>
      <c r="D17465" s="72" t="str">
        <f t="shared" si="545"/>
        <v>abr/2020</v>
      </c>
      <c r="E17465" s="206">
        <v>43936</v>
      </c>
      <c r="F17465" s="205">
        <v>26951</v>
      </c>
      <c r="G17465" s="205" t="s">
        <v>284</v>
      </c>
      <c r="H17465" s="207" t="s">
        <v>359</v>
      </c>
      <c r="I17465" s="207" t="s">
        <v>237</v>
      </c>
      <c r="J17465" s="208">
        <v>-3990.64</v>
      </c>
      <c r="K17465" s="79" t="str">
        <f>IFERROR(IFERROR(VLOOKUP(I17465,'DE-PARA'!B:D,3,0),VLOOKUP(I17465,'DE-PARA'!C:D,2,0)),"NÃO ENCONTRADO")</f>
        <v>Materiais</v>
      </c>
      <c r="L17465" s="56" t="str">
        <f>VLOOKUP(K17465,'Base -Receita-Despesa'!$B:$AS,1,FALSE)</f>
        <v>Materiais</v>
      </c>
    </row>
    <row r="17466" spans="1:12" x14ac:dyDescent="0.3">
      <c r="A17466" s="286" t="str">
        <f t="shared" si="546"/>
        <v>2020</v>
      </c>
      <c r="B17466" s="205" t="s">
        <v>679</v>
      </c>
      <c r="C17466" s="205" t="s">
        <v>680</v>
      </c>
      <c r="D17466" s="72" t="str">
        <f t="shared" si="545"/>
        <v>abr/2020</v>
      </c>
      <c r="E17466" s="206">
        <v>43936</v>
      </c>
      <c r="F17466" s="205">
        <v>26988</v>
      </c>
      <c r="G17466" s="205" t="s">
        <v>284</v>
      </c>
      <c r="H17466" s="207" t="s">
        <v>359</v>
      </c>
      <c r="I17466" s="207" t="s">
        <v>240</v>
      </c>
      <c r="J17466" s="208">
        <v>-3309.08</v>
      </c>
      <c r="K17466" s="79" t="str">
        <f>IFERROR(IFERROR(VLOOKUP(I17466,'DE-PARA'!B:D,3,0),VLOOKUP(I17466,'DE-PARA'!C:D,2,0)),"NÃO ENCONTRADO")</f>
        <v>Materiais</v>
      </c>
      <c r="L17466" s="56" t="str">
        <f>VLOOKUP(K17466,'Base -Receita-Despesa'!$B:$AS,1,FALSE)</f>
        <v>Materiais</v>
      </c>
    </row>
    <row r="17467" spans="1:12" x14ac:dyDescent="0.3">
      <c r="A17467" s="286" t="str">
        <f t="shared" si="546"/>
        <v>2020</v>
      </c>
      <c r="B17467" s="205" t="s">
        <v>679</v>
      </c>
      <c r="C17467" s="205" t="s">
        <v>680</v>
      </c>
      <c r="D17467" s="72" t="str">
        <f t="shared" si="545"/>
        <v>abr/2020</v>
      </c>
      <c r="E17467" s="206">
        <v>43936</v>
      </c>
      <c r="F17467" s="205">
        <v>26271</v>
      </c>
      <c r="G17467" s="205" t="s">
        <v>284</v>
      </c>
      <c r="H17467" s="207" t="s">
        <v>359</v>
      </c>
      <c r="I17467" s="207" t="s">
        <v>240</v>
      </c>
      <c r="J17467" s="208">
        <v>-3971.66</v>
      </c>
      <c r="K17467" s="79" t="str">
        <f>IFERROR(IFERROR(VLOOKUP(I17467,'DE-PARA'!B:D,3,0),VLOOKUP(I17467,'DE-PARA'!C:D,2,0)),"NÃO ENCONTRADO")</f>
        <v>Materiais</v>
      </c>
      <c r="L17467" s="56" t="str">
        <f>VLOOKUP(K17467,'Base -Receita-Despesa'!$B:$AS,1,FALSE)</f>
        <v>Materiais</v>
      </c>
    </row>
    <row r="17468" spans="1:12" x14ac:dyDescent="0.3">
      <c r="A17468" s="286" t="str">
        <f t="shared" si="546"/>
        <v>2020</v>
      </c>
      <c r="B17468" s="205" t="s">
        <v>679</v>
      </c>
      <c r="C17468" s="205" t="s">
        <v>680</v>
      </c>
      <c r="D17468" s="72" t="str">
        <f t="shared" si="545"/>
        <v>abr/2020</v>
      </c>
      <c r="E17468" s="206">
        <v>43936</v>
      </c>
      <c r="F17468" s="205">
        <v>26291</v>
      </c>
      <c r="G17468" s="205" t="s">
        <v>284</v>
      </c>
      <c r="H17468" s="207" t="s">
        <v>359</v>
      </c>
      <c r="I17468" s="207" t="s">
        <v>237</v>
      </c>
      <c r="J17468" s="208">
        <v>-14428.79</v>
      </c>
      <c r="K17468" s="79" t="str">
        <f>IFERROR(IFERROR(VLOOKUP(I17468,'DE-PARA'!B:D,3,0),VLOOKUP(I17468,'DE-PARA'!C:D,2,0)),"NÃO ENCONTRADO")</f>
        <v>Materiais</v>
      </c>
      <c r="L17468" s="56" t="str">
        <f>VLOOKUP(K17468,'Base -Receita-Despesa'!$B:$AS,1,FALSE)</f>
        <v>Materiais</v>
      </c>
    </row>
    <row r="17469" spans="1:12" x14ac:dyDescent="0.3">
      <c r="A17469" s="286" t="str">
        <f t="shared" si="546"/>
        <v>2020</v>
      </c>
      <c r="B17469" s="205" t="s">
        <v>679</v>
      </c>
      <c r="C17469" s="205" t="s">
        <v>680</v>
      </c>
      <c r="D17469" s="72" t="str">
        <f t="shared" si="545"/>
        <v>abr/2020</v>
      </c>
      <c r="E17469" s="206">
        <v>43936</v>
      </c>
      <c r="F17469" s="205">
        <v>27500</v>
      </c>
      <c r="G17469" s="205" t="s">
        <v>284</v>
      </c>
      <c r="H17469" s="207" t="s">
        <v>359</v>
      </c>
      <c r="I17469" s="207" t="s">
        <v>237</v>
      </c>
      <c r="J17469" s="207">
        <v>-837.96</v>
      </c>
      <c r="K17469" s="79" t="str">
        <f>IFERROR(IFERROR(VLOOKUP(I17469,'DE-PARA'!B:D,3,0),VLOOKUP(I17469,'DE-PARA'!C:D,2,0)),"NÃO ENCONTRADO")</f>
        <v>Materiais</v>
      </c>
      <c r="L17469" s="56" t="str">
        <f>VLOOKUP(K17469,'Base -Receita-Despesa'!$B:$AS,1,FALSE)</f>
        <v>Materiais</v>
      </c>
    </row>
    <row r="17470" spans="1:12" x14ac:dyDescent="0.3">
      <c r="A17470" s="286" t="str">
        <f t="shared" si="546"/>
        <v>2020</v>
      </c>
      <c r="B17470" s="205" t="s">
        <v>679</v>
      </c>
      <c r="C17470" s="205" t="s">
        <v>680</v>
      </c>
      <c r="D17470" s="72" t="str">
        <f t="shared" si="545"/>
        <v>abr/2020</v>
      </c>
      <c r="E17470" s="206">
        <v>43936</v>
      </c>
      <c r="F17470" s="205" t="s">
        <v>209</v>
      </c>
      <c r="G17470" s="205" t="s">
        <v>284</v>
      </c>
      <c r="H17470" s="207" t="s">
        <v>295</v>
      </c>
      <c r="I17470" s="207" t="s">
        <v>130</v>
      </c>
      <c r="J17470" s="207">
        <v>-10</v>
      </c>
      <c r="K17470" s="79" t="str">
        <f>IFERROR(IFERROR(VLOOKUP(I17470,'DE-PARA'!B:D,3,0),VLOOKUP(I17470,'DE-PARA'!C:D,2,0)),"NÃO ENCONTRADO")</f>
        <v>Outras Saídas</v>
      </c>
      <c r="L17470" s="56" t="str">
        <f>VLOOKUP(K17470,'Base -Receita-Despesa'!$B:$AS,1,FALSE)</f>
        <v>Outras Saídas</v>
      </c>
    </row>
    <row r="17471" spans="1:12" x14ac:dyDescent="0.3">
      <c r="A17471" s="286" t="str">
        <f t="shared" si="546"/>
        <v>2020</v>
      </c>
      <c r="B17471" s="205" t="s">
        <v>679</v>
      </c>
      <c r="C17471" s="205" t="s">
        <v>680</v>
      </c>
      <c r="D17471" s="72" t="str">
        <f t="shared" si="545"/>
        <v>abr/2020</v>
      </c>
      <c r="E17471" s="206">
        <v>43936</v>
      </c>
      <c r="F17471" s="205" t="s">
        <v>209</v>
      </c>
      <c r="G17471" s="205" t="s">
        <v>284</v>
      </c>
      <c r="H17471" s="207" t="s">
        <v>295</v>
      </c>
      <c r="I17471" s="207" t="s">
        <v>130</v>
      </c>
      <c r="J17471" s="207">
        <v>-10</v>
      </c>
      <c r="K17471" s="79" t="str">
        <f>IFERROR(IFERROR(VLOOKUP(I17471,'DE-PARA'!B:D,3,0),VLOOKUP(I17471,'DE-PARA'!C:D,2,0)),"NÃO ENCONTRADO")</f>
        <v>Outras Saídas</v>
      </c>
      <c r="L17471" s="56" t="str">
        <f>VLOOKUP(K17471,'Base -Receita-Despesa'!$B:$AS,1,FALSE)</f>
        <v>Outras Saídas</v>
      </c>
    </row>
    <row r="17472" spans="1:12" x14ac:dyDescent="0.3">
      <c r="A17472" s="286" t="str">
        <f t="shared" si="546"/>
        <v>2020</v>
      </c>
      <c r="B17472" s="205" t="s">
        <v>679</v>
      </c>
      <c r="C17472" s="205" t="s">
        <v>680</v>
      </c>
      <c r="D17472" s="72" t="str">
        <f t="shared" si="545"/>
        <v>abr/2020</v>
      </c>
      <c r="E17472" s="206">
        <v>43936</v>
      </c>
      <c r="F17472" s="205" t="s">
        <v>209</v>
      </c>
      <c r="G17472" s="205" t="s">
        <v>284</v>
      </c>
      <c r="H17472" s="207" t="s">
        <v>295</v>
      </c>
      <c r="I17472" s="207" t="s">
        <v>130</v>
      </c>
      <c r="J17472" s="207">
        <v>-10</v>
      </c>
      <c r="K17472" s="79" t="str">
        <f>IFERROR(IFERROR(VLOOKUP(I17472,'DE-PARA'!B:D,3,0),VLOOKUP(I17472,'DE-PARA'!C:D,2,0)),"NÃO ENCONTRADO")</f>
        <v>Outras Saídas</v>
      </c>
      <c r="L17472" s="56" t="str">
        <f>VLOOKUP(K17472,'Base -Receita-Despesa'!$B:$AS,1,FALSE)</f>
        <v>Outras Saídas</v>
      </c>
    </row>
    <row r="17473" spans="1:12" x14ac:dyDescent="0.3">
      <c r="A17473" s="286" t="str">
        <f t="shared" si="546"/>
        <v>2020</v>
      </c>
      <c r="B17473" s="205" t="s">
        <v>679</v>
      </c>
      <c r="C17473" s="205" t="s">
        <v>680</v>
      </c>
      <c r="D17473" s="72" t="str">
        <f t="shared" si="545"/>
        <v>abr/2020</v>
      </c>
      <c r="E17473" s="206">
        <v>43936</v>
      </c>
      <c r="F17473" s="205" t="s">
        <v>209</v>
      </c>
      <c r="G17473" s="205" t="s">
        <v>284</v>
      </c>
      <c r="H17473" s="207" t="s">
        <v>295</v>
      </c>
      <c r="I17473" s="207" t="s">
        <v>130</v>
      </c>
      <c r="J17473" s="207">
        <v>-10</v>
      </c>
      <c r="K17473" s="79" t="str">
        <f>IFERROR(IFERROR(VLOOKUP(I17473,'DE-PARA'!B:D,3,0),VLOOKUP(I17473,'DE-PARA'!C:D,2,0)),"NÃO ENCONTRADO")</f>
        <v>Outras Saídas</v>
      </c>
      <c r="L17473" s="56" t="str">
        <f>VLOOKUP(K17473,'Base -Receita-Despesa'!$B:$AS,1,FALSE)</f>
        <v>Outras Saídas</v>
      </c>
    </row>
    <row r="17474" spans="1:12" x14ac:dyDescent="0.3">
      <c r="A17474" s="286" t="str">
        <f t="shared" si="546"/>
        <v>2020</v>
      </c>
      <c r="B17474" s="205" t="s">
        <v>679</v>
      </c>
      <c r="C17474" s="205" t="s">
        <v>680</v>
      </c>
      <c r="D17474" s="72" t="str">
        <f t="shared" si="545"/>
        <v>abr/2020</v>
      </c>
      <c r="E17474" s="206">
        <v>43936</v>
      </c>
      <c r="F17474" s="205" t="s">
        <v>209</v>
      </c>
      <c r="G17474" s="205" t="s">
        <v>284</v>
      </c>
      <c r="H17474" s="207" t="s">
        <v>295</v>
      </c>
      <c r="I17474" s="207" t="s">
        <v>130</v>
      </c>
      <c r="J17474" s="207">
        <v>-10</v>
      </c>
      <c r="K17474" s="79" t="str">
        <f>IFERROR(IFERROR(VLOOKUP(I17474,'DE-PARA'!B:D,3,0),VLOOKUP(I17474,'DE-PARA'!C:D,2,0)),"NÃO ENCONTRADO")</f>
        <v>Outras Saídas</v>
      </c>
      <c r="L17474" s="56" t="str">
        <f>VLOOKUP(K17474,'Base -Receita-Despesa'!$B:$AS,1,FALSE)</f>
        <v>Outras Saídas</v>
      </c>
    </row>
    <row r="17475" spans="1:12" x14ac:dyDescent="0.3">
      <c r="A17475" s="286" t="str">
        <f t="shared" si="546"/>
        <v>2020</v>
      </c>
      <c r="B17475" s="205" t="s">
        <v>679</v>
      </c>
      <c r="C17475" s="205" t="s">
        <v>680</v>
      </c>
      <c r="D17475" s="72" t="str">
        <f t="shared" si="545"/>
        <v>abr/2020</v>
      </c>
      <c r="E17475" s="206">
        <v>43936</v>
      </c>
      <c r="F17475" s="205" t="s">
        <v>209</v>
      </c>
      <c r="G17475" s="205" t="s">
        <v>284</v>
      </c>
      <c r="H17475" s="207" t="s">
        <v>295</v>
      </c>
      <c r="I17475" s="207" t="s">
        <v>130</v>
      </c>
      <c r="J17475" s="207">
        <v>-10</v>
      </c>
      <c r="K17475" s="79" t="str">
        <f>IFERROR(IFERROR(VLOOKUP(I17475,'DE-PARA'!B:D,3,0),VLOOKUP(I17475,'DE-PARA'!C:D,2,0)),"NÃO ENCONTRADO")</f>
        <v>Outras Saídas</v>
      </c>
      <c r="L17475" s="56" t="str">
        <f>VLOOKUP(K17475,'Base -Receita-Despesa'!$B:$AS,1,FALSE)</f>
        <v>Outras Saídas</v>
      </c>
    </row>
    <row r="17476" spans="1:12" x14ac:dyDescent="0.3">
      <c r="A17476" s="286" t="str">
        <f t="shared" si="546"/>
        <v>2020</v>
      </c>
      <c r="B17476" s="205" t="s">
        <v>679</v>
      </c>
      <c r="C17476" s="205" t="s">
        <v>680</v>
      </c>
      <c r="D17476" s="72" t="str">
        <f t="shared" ref="D17476:D17539" si="547">TEXT(E17476,"mmm/aaaa")</f>
        <v>abr/2020</v>
      </c>
      <c r="E17476" s="206">
        <v>43936</v>
      </c>
      <c r="F17476" s="205" t="s">
        <v>209</v>
      </c>
      <c r="G17476" s="205" t="s">
        <v>284</v>
      </c>
      <c r="H17476" s="207" t="s">
        <v>318</v>
      </c>
      <c r="I17476" s="207" t="s">
        <v>130</v>
      </c>
      <c r="J17476" s="207">
        <v>-74.25</v>
      </c>
      <c r="K17476" s="79" t="str">
        <f>IFERROR(IFERROR(VLOOKUP(I17476,'DE-PARA'!B:D,3,0),VLOOKUP(I17476,'DE-PARA'!C:D,2,0)),"NÃO ENCONTRADO")</f>
        <v>Outras Saídas</v>
      </c>
      <c r="L17476" s="56" t="str">
        <f>VLOOKUP(K17476,'Base -Receita-Despesa'!$B:$AS,1,FALSE)</f>
        <v>Outras Saídas</v>
      </c>
    </row>
    <row r="17477" spans="1:12" x14ac:dyDescent="0.3">
      <c r="A17477" s="286" t="str">
        <f t="shared" si="546"/>
        <v>2020</v>
      </c>
      <c r="B17477" s="205" t="s">
        <v>679</v>
      </c>
      <c r="C17477" s="205" t="s">
        <v>680</v>
      </c>
      <c r="D17477" s="72" t="str">
        <f t="shared" si="547"/>
        <v>abr/2020</v>
      </c>
      <c r="E17477" s="206">
        <v>43936</v>
      </c>
      <c r="F17477" s="205" t="s">
        <v>202</v>
      </c>
      <c r="G17477" s="205" t="s">
        <v>284</v>
      </c>
      <c r="H17477" s="207" t="s">
        <v>203</v>
      </c>
      <c r="I17477" s="207" t="s">
        <v>289</v>
      </c>
      <c r="J17477" s="208">
        <v>59764.47</v>
      </c>
      <c r="K17477" s="79" t="str">
        <f>IFERROR(IFERROR(VLOOKUP(I17477,'DE-PARA'!B:D,3,0),VLOOKUP(I17477,'DE-PARA'!C:D,2,0)),"NÃO ENCONTRADO")</f>
        <v>Entrada Conta Aplicação (+)</v>
      </c>
      <c r="L17477" s="56" t="str">
        <f>VLOOKUP(K17477,'Base -Receita-Despesa'!$B:$AS,1,FALSE)</f>
        <v>ENTRADA CONTA APLICAÇÃO (+)</v>
      </c>
    </row>
    <row r="17478" spans="1:12" x14ac:dyDescent="0.3">
      <c r="A17478" s="286" t="str">
        <f t="shared" si="546"/>
        <v>2020</v>
      </c>
      <c r="B17478" s="205" t="s">
        <v>679</v>
      </c>
      <c r="C17478" s="205" t="s">
        <v>680</v>
      </c>
      <c r="D17478" s="72" t="str">
        <f t="shared" si="547"/>
        <v>abr/2020</v>
      </c>
      <c r="E17478" s="206">
        <v>43937</v>
      </c>
      <c r="F17478" s="205">
        <v>19559</v>
      </c>
      <c r="G17478" s="205" t="s">
        <v>284</v>
      </c>
      <c r="H17478" s="207" t="s">
        <v>343</v>
      </c>
      <c r="I17478" s="207" t="s">
        <v>237</v>
      </c>
      <c r="J17478" s="208">
        <v>-2018.75</v>
      </c>
      <c r="K17478" s="79" t="str">
        <f>IFERROR(IFERROR(VLOOKUP(I17478,'DE-PARA'!B:D,3,0),VLOOKUP(I17478,'DE-PARA'!C:D,2,0)),"NÃO ENCONTRADO")</f>
        <v>Materiais</v>
      </c>
      <c r="L17478" s="56" t="str">
        <f>VLOOKUP(K17478,'Base -Receita-Despesa'!$B:$AS,1,FALSE)</f>
        <v>Materiais</v>
      </c>
    </row>
    <row r="17479" spans="1:12" x14ac:dyDescent="0.3">
      <c r="A17479" s="286" t="str">
        <f t="shared" si="546"/>
        <v>2020</v>
      </c>
      <c r="B17479" s="205" t="s">
        <v>679</v>
      </c>
      <c r="C17479" s="205" t="s">
        <v>680</v>
      </c>
      <c r="D17479" s="72" t="str">
        <f t="shared" si="547"/>
        <v>abr/2020</v>
      </c>
      <c r="E17479" s="206">
        <v>43937</v>
      </c>
      <c r="F17479" s="205">
        <v>117130</v>
      </c>
      <c r="G17479" s="205" t="s">
        <v>284</v>
      </c>
      <c r="H17479" s="207" t="s">
        <v>2296</v>
      </c>
      <c r="I17479" s="207" t="s">
        <v>248</v>
      </c>
      <c r="J17479" s="208">
        <v>-7551.16</v>
      </c>
      <c r="K17479" s="79" t="str">
        <f>IFERROR(IFERROR(VLOOKUP(I17479,'DE-PARA'!B:D,3,0),VLOOKUP(I17479,'DE-PARA'!C:D,2,0)),"NÃO ENCONTRADO")</f>
        <v>Materiais</v>
      </c>
      <c r="L17479" s="56" t="str">
        <f>VLOOKUP(K17479,'Base -Receita-Despesa'!$B:$AS,1,FALSE)</f>
        <v>Materiais</v>
      </c>
    </row>
    <row r="17480" spans="1:12" x14ac:dyDescent="0.3">
      <c r="A17480" s="286" t="str">
        <f t="shared" si="546"/>
        <v>2020</v>
      </c>
      <c r="B17480" s="205" t="s">
        <v>679</v>
      </c>
      <c r="C17480" s="205" t="s">
        <v>680</v>
      </c>
      <c r="D17480" s="72" t="str">
        <f t="shared" si="547"/>
        <v>abr/2020</v>
      </c>
      <c r="E17480" s="206">
        <v>43937</v>
      </c>
      <c r="F17480" s="205">
        <v>16610</v>
      </c>
      <c r="G17480" s="205" t="s">
        <v>284</v>
      </c>
      <c r="H17480" s="207" t="s">
        <v>2835</v>
      </c>
      <c r="I17480" s="281" t="s">
        <v>250</v>
      </c>
      <c r="J17480" s="208">
        <v>-3675</v>
      </c>
      <c r="K17480" s="79" t="str">
        <f>IFERROR(IFERROR(VLOOKUP(I17480,'DE-PARA'!B:D,3,0),VLOOKUP(I17480,'DE-PARA'!C:D,2,0)),"NÃO ENCONTRADO")</f>
        <v>Materiais</v>
      </c>
      <c r="L17480" s="56" t="str">
        <f>VLOOKUP(K17480,'Base -Receita-Despesa'!$B:$AS,1,FALSE)</f>
        <v>Materiais</v>
      </c>
    </row>
    <row r="17481" spans="1:12" x14ac:dyDescent="0.3">
      <c r="A17481" s="286" t="str">
        <f t="shared" si="546"/>
        <v>2020</v>
      </c>
      <c r="B17481" s="205" t="s">
        <v>679</v>
      </c>
      <c r="C17481" s="205" t="s">
        <v>680</v>
      </c>
      <c r="D17481" s="72" t="str">
        <f t="shared" si="547"/>
        <v>abr/2020</v>
      </c>
      <c r="E17481" s="206">
        <v>43937</v>
      </c>
      <c r="F17481" s="205" t="s">
        <v>200</v>
      </c>
      <c r="G17481" s="205" t="s">
        <v>284</v>
      </c>
      <c r="H17481" s="207" t="s">
        <v>291</v>
      </c>
      <c r="I17481" s="207" t="s">
        <v>226</v>
      </c>
      <c r="J17481" s="208">
        <v>-28327.46</v>
      </c>
      <c r="K17481" s="79" t="str">
        <f>IFERROR(IFERROR(VLOOKUP(I17481,'DE-PARA'!B:D,3,0),VLOOKUP(I17481,'DE-PARA'!C:D,2,0)),"NÃO ENCONTRADO")</f>
        <v>Reembolso de Rateios(-)</v>
      </c>
      <c r="L17481" s="56" t="str">
        <f>VLOOKUP(K17481,'Base -Receita-Despesa'!$B:$AS,1,FALSE)</f>
        <v>Reembolso de Rateios(-)</v>
      </c>
    </row>
    <row r="17482" spans="1:12" x14ac:dyDescent="0.3">
      <c r="A17482" s="286" t="str">
        <f t="shared" si="546"/>
        <v>2020</v>
      </c>
      <c r="B17482" s="205" t="s">
        <v>679</v>
      </c>
      <c r="C17482" s="205" t="s">
        <v>680</v>
      </c>
      <c r="D17482" s="72" t="str">
        <f t="shared" si="547"/>
        <v>abr/2020</v>
      </c>
      <c r="E17482" s="206">
        <v>43937</v>
      </c>
      <c r="F17482" s="205" t="s">
        <v>209</v>
      </c>
      <c r="G17482" s="205" t="s">
        <v>284</v>
      </c>
      <c r="H17482" s="207" t="s">
        <v>295</v>
      </c>
      <c r="I17482" s="207" t="s">
        <v>130</v>
      </c>
      <c r="J17482" s="207">
        <v>-10</v>
      </c>
      <c r="K17482" s="79" t="str">
        <f>IFERROR(IFERROR(VLOOKUP(I17482,'DE-PARA'!B:D,3,0),VLOOKUP(I17482,'DE-PARA'!C:D,2,0)),"NÃO ENCONTRADO")</f>
        <v>Outras Saídas</v>
      </c>
      <c r="L17482" s="56" t="str">
        <f>VLOOKUP(K17482,'Base -Receita-Despesa'!$B:$AS,1,FALSE)</f>
        <v>Outras Saídas</v>
      </c>
    </row>
    <row r="17483" spans="1:12" x14ac:dyDescent="0.3">
      <c r="A17483" s="286" t="str">
        <f t="shared" si="546"/>
        <v>2020</v>
      </c>
      <c r="B17483" s="205" t="s">
        <v>679</v>
      </c>
      <c r="C17483" s="205" t="s">
        <v>680</v>
      </c>
      <c r="D17483" s="72" t="str">
        <f t="shared" si="547"/>
        <v>abr/2020</v>
      </c>
      <c r="E17483" s="206">
        <v>43937</v>
      </c>
      <c r="F17483" s="205" t="s">
        <v>209</v>
      </c>
      <c r="G17483" s="205" t="s">
        <v>284</v>
      </c>
      <c r="H17483" s="207" t="s">
        <v>295</v>
      </c>
      <c r="I17483" s="207" t="s">
        <v>130</v>
      </c>
      <c r="J17483" s="207">
        <v>-10</v>
      </c>
      <c r="K17483" s="79" t="str">
        <f>IFERROR(IFERROR(VLOOKUP(I17483,'DE-PARA'!B:D,3,0),VLOOKUP(I17483,'DE-PARA'!C:D,2,0)),"NÃO ENCONTRADO")</f>
        <v>Outras Saídas</v>
      </c>
      <c r="L17483" s="56" t="str">
        <f>VLOOKUP(K17483,'Base -Receita-Despesa'!$B:$AS,1,FALSE)</f>
        <v>Outras Saídas</v>
      </c>
    </row>
    <row r="17484" spans="1:12" x14ac:dyDescent="0.3">
      <c r="A17484" s="286" t="str">
        <f t="shared" si="546"/>
        <v>2020</v>
      </c>
      <c r="B17484" s="205" t="s">
        <v>679</v>
      </c>
      <c r="C17484" s="205" t="s">
        <v>680</v>
      </c>
      <c r="D17484" s="72" t="str">
        <f t="shared" si="547"/>
        <v>abr/2020</v>
      </c>
      <c r="E17484" s="206">
        <v>43937</v>
      </c>
      <c r="F17484" s="205" t="s">
        <v>209</v>
      </c>
      <c r="G17484" s="205" t="s">
        <v>284</v>
      </c>
      <c r="H17484" s="207" t="s">
        <v>295</v>
      </c>
      <c r="I17484" s="207" t="s">
        <v>130</v>
      </c>
      <c r="J17484" s="207">
        <v>-10</v>
      </c>
      <c r="K17484" s="79" t="str">
        <f>IFERROR(IFERROR(VLOOKUP(I17484,'DE-PARA'!B:D,3,0),VLOOKUP(I17484,'DE-PARA'!C:D,2,0)),"NÃO ENCONTRADO")</f>
        <v>Outras Saídas</v>
      </c>
      <c r="L17484" s="56" t="str">
        <f>VLOOKUP(K17484,'Base -Receita-Despesa'!$B:$AS,1,FALSE)</f>
        <v>Outras Saídas</v>
      </c>
    </row>
    <row r="17485" spans="1:12" x14ac:dyDescent="0.3">
      <c r="A17485" s="286" t="str">
        <f t="shared" si="546"/>
        <v>2020</v>
      </c>
      <c r="B17485" s="205" t="s">
        <v>679</v>
      </c>
      <c r="C17485" s="205" t="s">
        <v>680</v>
      </c>
      <c r="D17485" s="72" t="str">
        <f t="shared" si="547"/>
        <v>abr/2020</v>
      </c>
      <c r="E17485" s="206">
        <v>43937</v>
      </c>
      <c r="F17485" s="205" t="s">
        <v>131</v>
      </c>
      <c r="G17485" s="205" t="s">
        <v>284</v>
      </c>
      <c r="H17485" s="207" t="s">
        <v>2918</v>
      </c>
      <c r="I17485" s="207" t="s">
        <v>132</v>
      </c>
      <c r="J17485" s="208">
        <v>-153421.49</v>
      </c>
      <c r="K17485" s="79" t="str">
        <f>IFERROR(IFERROR(VLOOKUP(I17485,'DE-PARA'!B:D,3,0),VLOOKUP(I17485,'DE-PARA'!C:D,2,0)),"NÃO ENCONTRADO")</f>
        <v>Pessoal</v>
      </c>
      <c r="L17485" s="56" t="str">
        <f>VLOOKUP(K17485,'Base -Receita-Despesa'!$B:$AS,1,FALSE)</f>
        <v>Pessoal</v>
      </c>
    </row>
    <row r="17486" spans="1:12" x14ac:dyDescent="0.3">
      <c r="A17486" s="286" t="str">
        <f t="shared" si="546"/>
        <v>2020</v>
      </c>
      <c r="B17486" s="205" t="s">
        <v>679</v>
      </c>
      <c r="C17486" s="205" t="s">
        <v>680</v>
      </c>
      <c r="D17486" s="72" t="str">
        <f t="shared" si="547"/>
        <v>abr/2020</v>
      </c>
      <c r="E17486" s="206">
        <v>43937</v>
      </c>
      <c r="F17486" s="205" t="s">
        <v>202</v>
      </c>
      <c r="G17486" s="205" t="s">
        <v>284</v>
      </c>
      <c r="H17486" s="207" t="s">
        <v>203</v>
      </c>
      <c r="I17486" s="207" t="s">
        <v>289</v>
      </c>
      <c r="J17486" s="208">
        <v>195023.86</v>
      </c>
      <c r="K17486" s="79" t="str">
        <f>IFERROR(IFERROR(VLOOKUP(I17486,'DE-PARA'!B:D,3,0),VLOOKUP(I17486,'DE-PARA'!C:D,2,0)),"NÃO ENCONTRADO")</f>
        <v>Entrada Conta Aplicação (+)</v>
      </c>
      <c r="L17486" s="56" t="str">
        <f>VLOOKUP(K17486,'Base -Receita-Despesa'!$B:$AS,1,FALSE)</f>
        <v>ENTRADA CONTA APLICAÇÃO (+)</v>
      </c>
    </row>
    <row r="17487" spans="1:12" x14ac:dyDescent="0.3">
      <c r="A17487" s="286" t="str">
        <f t="shared" si="546"/>
        <v>2020</v>
      </c>
      <c r="B17487" s="205" t="s">
        <v>679</v>
      </c>
      <c r="C17487" s="205" t="s">
        <v>680</v>
      </c>
      <c r="D17487" s="72" t="str">
        <f t="shared" si="547"/>
        <v>abr/2020</v>
      </c>
      <c r="E17487" s="206">
        <v>43938</v>
      </c>
      <c r="F17487" s="205" t="s">
        <v>131</v>
      </c>
      <c r="G17487" s="205" t="s">
        <v>284</v>
      </c>
      <c r="H17487" s="207" t="s">
        <v>2872</v>
      </c>
      <c r="I17487" s="207" t="s">
        <v>132</v>
      </c>
      <c r="J17487" s="207">
        <v>-610.79</v>
      </c>
      <c r="K17487" s="79" t="str">
        <f>IFERROR(IFERROR(VLOOKUP(I17487,'DE-PARA'!B:D,3,0),VLOOKUP(I17487,'DE-PARA'!C:D,2,0)),"NÃO ENCONTRADO")</f>
        <v>Pessoal</v>
      </c>
      <c r="L17487" s="56" t="str">
        <f>VLOOKUP(K17487,'Base -Receita-Despesa'!$B:$AS,1,FALSE)</f>
        <v>Pessoal</v>
      </c>
    </row>
    <row r="17488" spans="1:12" x14ac:dyDescent="0.3">
      <c r="A17488" s="286" t="str">
        <f t="shared" si="546"/>
        <v>2020</v>
      </c>
      <c r="B17488" s="205" t="s">
        <v>679</v>
      </c>
      <c r="C17488" s="205" t="s">
        <v>680</v>
      </c>
      <c r="D17488" s="72" t="str">
        <f t="shared" si="547"/>
        <v>abr/2020</v>
      </c>
      <c r="E17488" s="206">
        <v>43938</v>
      </c>
      <c r="F17488" s="205" t="s">
        <v>131</v>
      </c>
      <c r="G17488" s="205" t="s">
        <v>284</v>
      </c>
      <c r="H17488" s="207" t="s">
        <v>2919</v>
      </c>
      <c r="I17488" s="207" t="s">
        <v>132</v>
      </c>
      <c r="J17488" s="207">
        <v>-610.79</v>
      </c>
      <c r="K17488" s="79" t="str">
        <f>IFERROR(IFERROR(VLOOKUP(I17488,'DE-PARA'!B:D,3,0),VLOOKUP(I17488,'DE-PARA'!C:D,2,0)),"NÃO ENCONTRADO")</f>
        <v>Pessoal</v>
      </c>
      <c r="L17488" s="56" t="str">
        <f>VLOOKUP(K17488,'Base -Receita-Despesa'!$B:$AS,1,FALSE)</f>
        <v>Pessoal</v>
      </c>
    </row>
    <row r="17489" spans="1:12" x14ac:dyDescent="0.3">
      <c r="A17489" s="286" t="str">
        <f t="shared" si="546"/>
        <v>2020</v>
      </c>
      <c r="B17489" s="205" t="s">
        <v>679</v>
      </c>
      <c r="C17489" s="205" t="s">
        <v>680</v>
      </c>
      <c r="D17489" s="72" t="str">
        <f t="shared" si="547"/>
        <v>abr/2020</v>
      </c>
      <c r="E17489" s="206">
        <v>43938</v>
      </c>
      <c r="F17489" s="205" t="s">
        <v>131</v>
      </c>
      <c r="G17489" s="205" t="s">
        <v>284</v>
      </c>
      <c r="H17489" s="207" t="s">
        <v>2869</v>
      </c>
      <c r="I17489" s="207" t="s">
        <v>132</v>
      </c>
      <c r="J17489" s="207">
        <v>-610.79</v>
      </c>
      <c r="K17489" s="79" t="str">
        <f>IFERROR(IFERROR(VLOOKUP(I17489,'DE-PARA'!B:D,3,0),VLOOKUP(I17489,'DE-PARA'!C:D,2,0)),"NÃO ENCONTRADO")</f>
        <v>Pessoal</v>
      </c>
      <c r="L17489" s="56" t="str">
        <f>VLOOKUP(K17489,'Base -Receita-Despesa'!$B:$AS,1,FALSE)</f>
        <v>Pessoal</v>
      </c>
    </row>
    <row r="17490" spans="1:12" x14ac:dyDescent="0.3">
      <c r="A17490" s="286" t="str">
        <f t="shared" si="546"/>
        <v>2020</v>
      </c>
      <c r="B17490" s="205" t="s">
        <v>679</v>
      </c>
      <c r="C17490" s="205" t="s">
        <v>680</v>
      </c>
      <c r="D17490" s="72" t="str">
        <f t="shared" si="547"/>
        <v>abr/2020</v>
      </c>
      <c r="E17490" s="206">
        <v>43938</v>
      </c>
      <c r="F17490" s="205" t="s">
        <v>131</v>
      </c>
      <c r="G17490" s="205" t="s">
        <v>284</v>
      </c>
      <c r="H17490" s="207" t="s">
        <v>2726</v>
      </c>
      <c r="I17490" s="207" t="s">
        <v>132</v>
      </c>
      <c r="J17490" s="207">
        <v>-722.35</v>
      </c>
      <c r="K17490" s="79" t="str">
        <f>IFERROR(IFERROR(VLOOKUP(I17490,'DE-PARA'!B:D,3,0),VLOOKUP(I17490,'DE-PARA'!C:D,2,0)),"NÃO ENCONTRADO")</f>
        <v>Pessoal</v>
      </c>
      <c r="L17490" s="56" t="str">
        <f>VLOOKUP(K17490,'Base -Receita-Despesa'!$B:$AS,1,FALSE)</f>
        <v>Pessoal</v>
      </c>
    </row>
    <row r="17491" spans="1:12" x14ac:dyDescent="0.3">
      <c r="A17491" s="286" t="str">
        <f t="shared" si="546"/>
        <v>2020</v>
      </c>
      <c r="B17491" s="205" t="s">
        <v>679</v>
      </c>
      <c r="C17491" s="205" t="s">
        <v>680</v>
      </c>
      <c r="D17491" s="72" t="str">
        <f t="shared" si="547"/>
        <v>abr/2020</v>
      </c>
      <c r="E17491" s="206">
        <v>43938</v>
      </c>
      <c r="F17491" s="205" t="s">
        <v>131</v>
      </c>
      <c r="G17491" s="205" t="s">
        <v>284</v>
      </c>
      <c r="H17491" s="207" t="s">
        <v>2865</v>
      </c>
      <c r="I17491" s="207" t="s">
        <v>132</v>
      </c>
      <c r="J17491" s="207">
        <v>-849.82</v>
      </c>
      <c r="K17491" s="79" t="str">
        <f>IFERROR(IFERROR(VLOOKUP(I17491,'DE-PARA'!B:D,3,0),VLOOKUP(I17491,'DE-PARA'!C:D,2,0)),"NÃO ENCONTRADO")</f>
        <v>Pessoal</v>
      </c>
      <c r="L17491" s="56" t="str">
        <f>VLOOKUP(K17491,'Base -Receita-Despesa'!$B:$AS,1,FALSE)</f>
        <v>Pessoal</v>
      </c>
    </row>
    <row r="17492" spans="1:12" x14ac:dyDescent="0.3">
      <c r="A17492" s="286" t="str">
        <f t="shared" si="546"/>
        <v>2020</v>
      </c>
      <c r="B17492" s="205" t="s">
        <v>679</v>
      </c>
      <c r="C17492" s="205" t="s">
        <v>680</v>
      </c>
      <c r="D17492" s="72" t="str">
        <f t="shared" si="547"/>
        <v>abr/2020</v>
      </c>
      <c r="E17492" s="206">
        <v>43938</v>
      </c>
      <c r="F17492" s="205">
        <v>215465</v>
      </c>
      <c r="G17492" s="205" t="s">
        <v>284</v>
      </c>
      <c r="H17492" s="207" t="s">
        <v>987</v>
      </c>
      <c r="I17492" s="207" t="s">
        <v>238</v>
      </c>
      <c r="J17492" s="208">
        <v>-4373</v>
      </c>
      <c r="K17492" s="79" t="str">
        <f>IFERROR(IFERROR(VLOOKUP(I17492,'DE-PARA'!B:D,3,0),VLOOKUP(I17492,'DE-PARA'!C:D,2,0)),"NÃO ENCONTRADO")</f>
        <v>Materiais</v>
      </c>
      <c r="L17492" s="56" t="str">
        <f>VLOOKUP(K17492,'Base -Receita-Despesa'!$B:$AS,1,FALSE)</f>
        <v>Materiais</v>
      </c>
    </row>
    <row r="17493" spans="1:12" x14ac:dyDescent="0.3">
      <c r="A17493" s="286" t="str">
        <f t="shared" si="546"/>
        <v>2020</v>
      </c>
      <c r="B17493" s="205" t="s">
        <v>679</v>
      </c>
      <c r="C17493" s="205" t="s">
        <v>680</v>
      </c>
      <c r="D17493" s="72" t="str">
        <f t="shared" si="547"/>
        <v>abr/2020</v>
      </c>
      <c r="E17493" s="206">
        <v>43938</v>
      </c>
      <c r="F17493" s="205">
        <v>8821</v>
      </c>
      <c r="G17493" s="205" t="s">
        <v>284</v>
      </c>
      <c r="H17493" s="207" t="s">
        <v>2028</v>
      </c>
      <c r="I17493" s="207" t="s">
        <v>237</v>
      </c>
      <c r="J17493" s="208">
        <v>-4479.6000000000004</v>
      </c>
      <c r="K17493" s="79" t="str">
        <f>IFERROR(IFERROR(VLOOKUP(I17493,'DE-PARA'!B:D,3,0),VLOOKUP(I17493,'DE-PARA'!C:D,2,0)),"NÃO ENCONTRADO")</f>
        <v>Materiais</v>
      </c>
      <c r="L17493" s="56" t="str">
        <f>VLOOKUP(K17493,'Base -Receita-Despesa'!$B:$AS,1,FALSE)</f>
        <v>Materiais</v>
      </c>
    </row>
    <row r="17494" spans="1:12" x14ac:dyDescent="0.3">
      <c r="A17494" s="286" t="str">
        <f t="shared" si="546"/>
        <v>2020</v>
      </c>
      <c r="B17494" s="205" t="s">
        <v>679</v>
      </c>
      <c r="C17494" s="205" t="s">
        <v>680</v>
      </c>
      <c r="D17494" s="72" t="str">
        <f t="shared" si="547"/>
        <v>abr/2020</v>
      </c>
      <c r="E17494" s="206">
        <v>43938</v>
      </c>
      <c r="F17494" s="205">
        <v>8463</v>
      </c>
      <c r="G17494" s="205" t="s">
        <v>284</v>
      </c>
      <c r="H17494" s="207" t="s">
        <v>2834</v>
      </c>
      <c r="I17494" s="207" t="s">
        <v>237</v>
      </c>
      <c r="J17494" s="207">
        <v>-993.6</v>
      </c>
      <c r="K17494" s="79" t="str">
        <f>IFERROR(IFERROR(VLOOKUP(I17494,'DE-PARA'!B:D,3,0),VLOOKUP(I17494,'DE-PARA'!C:D,2,0)),"NÃO ENCONTRADO")</f>
        <v>Materiais</v>
      </c>
      <c r="L17494" s="56" t="str">
        <f>VLOOKUP(K17494,'Base -Receita-Despesa'!$B:$AS,1,FALSE)</f>
        <v>Materiais</v>
      </c>
    </row>
    <row r="17495" spans="1:12" x14ac:dyDescent="0.3">
      <c r="A17495" s="286" t="str">
        <f t="shared" si="546"/>
        <v>2020</v>
      </c>
      <c r="B17495" s="205" t="s">
        <v>679</v>
      </c>
      <c r="C17495" s="205" t="s">
        <v>680</v>
      </c>
      <c r="D17495" s="72" t="str">
        <f t="shared" si="547"/>
        <v>abr/2020</v>
      </c>
      <c r="E17495" s="206">
        <v>43938</v>
      </c>
      <c r="F17495" s="205">
        <v>8499</v>
      </c>
      <c r="G17495" s="205" t="s">
        <v>284</v>
      </c>
      <c r="H17495" s="207" t="s">
        <v>2834</v>
      </c>
      <c r="I17495" s="207" t="s">
        <v>249</v>
      </c>
      <c r="J17495" s="208">
        <v>-6859.6</v>
      </c>
      <c r="K17495" s="79" t="str">
        <f>IFERROR(IFERROR(VLOOKUP(I17495,'DE-PARA'!B:D,3,0),VLOOKUP(I17495,'DE-PARA'!C:D,2,0)),"NÃO ENCONTRADO")</f>
        <v>Materiais</v>
      </c>
      <c r="L17495" s="56" t="str">
        <f>VLOOKUP(K17495,'Base -Receita-Despesa'!$B:$AS,1,FALSE)</f>
        <v>Materiais</v>
      </c>
    </row>
    <row r="17496" spans="1:12" x14ac:dyDescent="0.3">
      <c r="A17496" s="286" t="str">
        <f t="shared" si="546"/>
        <v>2020</v>
      </c>
      <c r="B17496" s="205" t="s">
        <v>679</v>
      </c>
      <c r="C17496" s="205" t="s">
        <v>680</v>
      </c>
      <c r="D17496" s="72" t="str">
        <f t="shared" si="547"/>
        <v>abr/2020</v>
      </c>
      <c r="E17496" s="206">
        <v>43938</v>
      </c>
      <c r="F17496" s="205">
        <v>2811417</v>
      </c>
      <c r="G17496" s="205" t="s">
        <v>284</v>
      </c>
      <c r="H17496" s="207" t="s">
        <v>2722</v>
      </c>
      <c r="I17496" s="207" t="s">
        <v>238</v>
      </c>
      <c r="J17496" s="208">
        <v>-2763</v>
      </c>
      <c r="K17496" s="79" t="str">
        <f>IFERROR(IFERROR(VLOOKUP(I17496,'DE-PARA'!B:D,3,0),VLOOKUP(I17496,'DE-PARA'!C:D,2,0)),"NÃO ENCONTRADO")</f>
        <v>Materiais</v>
      </c>
      <c r="L17496" s="56" t="str">
        <f>VLOOKUP(K17496,'Base -Receita-Despesa'!$B:$AS,1,FALSE)</f>
        <v>Materiais</v>
      </c>
    </row>
    <row r="17497" spans="1:12" x14ac:dyDescent="0.3">
      <c r="A17497" s="286" t="str">
        <f t="shared" si="546"/>
        <v>2020</v>
      </c>
      <c r="B17497" s="205" t="s">
        <v>679</v>
      </c>
      <c r="C17497" s="205" t="s">
        <v>680</v>
      </c>
      <c r="D17497" s="72" t="str">
        <f t="shared" si="547"/>
        <v>abr/2020</v>
      </c>
      <c r="E17497" s="206">
        <v>43938</v>
      </c>
      <c r="F17497" s="205" t="s">
        <v>131</v>
      </c>
      <c r="G17497" s="205" t="s">
        <v>284</v>
      </c>
      <c r="H17497" s="207" t="s">
        <v>2870</v>
      </c>
      <c r="I17497" s="207" t="s">
        <v>132</v>
      </c>
      <c r="J17497" s="207">
        <v>-859.02</v>
      </c>
      <c r="K17497" s="79" t="str">
        <f>IFERROR(IFERROR(VLOOKUP(I17497,'DE-PARA'!B:D,3,0),VLOOKUP(I17497,'DE-PARA'!C:D,2,0)),"NÃO ENCONTRADO")</f>
        <v>Pessoal</v>
      </c>
      <c r="L17497" s="56" t="str">
        <f>VLOOKUP(K17497,'Base -Receita-Despesa'!$B:$AS,1,FALSE)</f>
        <v>Pessoal</v>
      </c>
    </row>
    <row r="17498" spans="1:12" x14ac:dyDescent="0.3">
      <c r="A17498" s="286" t="str">
        <f t="shared" si="546"/>
        <v>2020</v>
      </c>
      <c r="B17498" s="205" t="s">
        <v>679</v>
      </c>
      <c r="C17498" s="205" t="s">
        <v>680</v>
      </c>
      <c r="D17498" s="72" t="str">
        <f t="shared" si="547"/>
        <v>abr/2020</v>
      </c>
      <c r="E17498" s="206">
        <v>43938</v>
      </c>
      <c r="F17498" s="205" t="s">
        <v>131</v>
      </c>
      <c r="G17498" s="205" t="s">
        <v>284</v>
      </c>
      <c r="H17498" s="207" t="s">
        <v>2920</v>
      </c>
      <c r="I17498" s="207" t="s">
        <v>132</v>
      </c>
      <c r="J17498" s="207">
        <v>-897.75</v>
      </c>
      <c r="K17498" s="79" t="str">
        <f>IFERROR(IFERROR(VLOOKUP(I17498,'DE-PARA'!B:D,3,0),VLOOKUP(I17498,'DE-PARA'!C:D,2,0)),"NÃO ENCONTRADO")</f>
        <v>Pessoal</v>
      </c>
      <c r="L17498" s="56" t="str">
        <f>VLOOKUP(K17498,'Base -Receita-Despesa'!$B:$AS,1,FALSE)</f>
        <v>Pessoal</v>
      </c>
    </row>
    <row r="17499" spans="1:12" x14ac:dyDescent="0.3">
      <c r="A17499" s="286" t="str">
        <f t="shared" si="546"/>
        <v>2020</v>
      </c>
      <c r="B17499" s="205" t="s">
        <v>679</v>
      </c>
      <c r="C17499" s="205" t="s">
        <v>680</v>
      </c>
      <c r="D17499" s="72" t="str">
        <f t="shared" si="547"/>
        <v>abr/2020</v>
      </c>
      <c r="E17499" s="206">
        <v>43938</v>
      </c>
      <c r="F17499" s="205" t="s">
        <v>131</v>
      </c>
      <c r="G17499" s="205" t="s">
        <v>284</v>
      </c>
      <c r="H17499" s="207" t="s">
        <v>2867</v>
      </c>
      <c r="I17499" s="207" t="s">
        <v>132</v>
      </c>
      <c r="J17499" s="207">
        <v>-610.79</v>
      </c>
      <c r="K17499" s="79" t="str">
        <f>IFERROR(IFERROR(VLOOKUP(I17499,'DE-PARA'!B:D,3,0),VLOOKUP(I17499,'DE-PARA'!C:D,2,0)),"NÃO ENCONTRADO")</f>
        <v>Pessoal</v>
      </c>
      <c r="L17499" s="56" t="str">
        <f>VLOOKUP(K17499,'Base -Receita-Despesa'!$B:$AS,1,FALSE)</f>
        <v>Pessoal</v>
      </c>
    </row>
    <row r="17500" spans="1:12" x14ac:dyDescent="0.3">
      <c r="A17500" s="286" t="str">
        <f t="shared" si="546"/>
        <v>2020</v>
      </c>
      <c r="B17500" s="205" t="s">
        <v>679</v>
      </c>
      <c r="C17500" s="205" t="s">
        <v>680</v>
      </c>
      <c r="D17500" s="72" t="str">
        <f t="shared" si="547"/>
        <v>abr/2020</v>
      </c>
      <c r="E17500" s="206">
        <v>43938</v>
      </c>
      <c r="F17500" s="205" t="s">
        <v>131</v>
      </c>
      <c r="G17500" s="205" t="s">
        <v>284</v>
      </c>
      <c r="H17500" s="207" t="s">
        <v>2873</v>
      </c>
      <c r="I17500" s="207" t="s">
        <v>132</v>
      </c>
      <c r="J17500" s="207">
        <v>-330.08</v>
      </c>
      <c r="K17500" s="79" t="str">
        <f>IFERROR(IFERROR(VLOOKUP(I17500,'DE-PARA'!B:D,3,0),VLOOKUP(I17500,'DE-PARA'!C:D,2,0)),"NÃO ENCONTRADO")</f>
        <v>Pessoal</v>
      </c>
      <c r="L17500" s="56" t="str">
        <f>VLOOKUP(K17500,'Base -Receita-Despesa'!$B:$AS,1,FALSE)</f>
        <v>Pessoal</v>
      </c>
    </row>
    <row r="17501" spans="1:12" x14ac:dyDescent="0.3">
      <c r="A17501" s="286" t="str">
        <f t="shared" si="546"/>
        <v>2020</v>
      </c>
      <c r="B17501" s="205" t="s">
        <v>679</v>
      </c>
      <c r="C17501" s="205" t="s">
        <v>680</v>
      </c>
      <c r="D17501" s="72" t="str">
        <f t="shared" si="547"/>
        <v>abr/2020</v>
      </c>
      <c r="E17501" s="206">
        <v>43938</v>
      </c>
      <c r="F17501" s="205" t="s">
        <v>131</v>
      </c>
      <c r="G17501" s="205" t="s">
        <v>284</v>
      </c>
      <c r="H17501" s="207" t="s">
        <v>2866</v>
      </c>
      <c r="I17501" s="207" t="s">
        <v>132</v>
      </c>
      <c r="J17501" s="207">
        <v>-610.79</v>
      </c>
      <c r="K17501" s="79" t="str">
        <f>IFERROR(IFERROR(VLOOKUP(I17501,'DE-PARA'!B:D,3,0),VLOOKUP(I17501,'DE-PARA'!C:D,2,0)),"NÃO ENCONTRADO")</f>
        <v>Pessoal</v>
      </c>
      <c r="L17501" s="56" t="str">
        <f>VLOOKUP(K17501,'Base -Receita-Despesa'!$B:$AS,1,FALSE)</f>
        <v>Pessoal</v>
      </c>
    </row>
    <row r="17502" spans="1:12" x14ac:dyDescent="0.3">
      <c r="A17502" s="286" t="str">
        <f t="shared" si="546"/>
        <v>2020</v>
      </c>
      <c r="B17502" s="205" t="s">
        <v>679</v>
      </c>
      <c r="C17502" s="205" t="s">
        <v>680</v>
      </c>
      <c r="D17502" s="72" t="str">
        <f t="shared" si="547"/>
        <v>abr/2020</v>
      </c>
      <c r="E17502" s="206">
        <v>43938</v>
      </c>
      <c r="F17502" s="205" t="s">
        <v>131</v>
      </c>
      <c r="G17502" s="205" t="s">
        <v>284</v>
      </c>
      <c r="H17502" s="207" t="s">
        <v>2871</v>
      </c>
      <c r="I17502" s="207" t="s">
        <v>132</v>
      </c>
      <c r="J17502" s="207">
        <v>-859.02</v>
      </c>
      <c r="K17502" s="79" t="str">
        <f>IFERROR(IFERROR(VLOOKUP(I17502,'DE-PARA'!B:D,3,0),VLOOKUP(I17502,'DE-PARA'!C:D,2,0)),"NÃO ENCONTRADO")</f>
        <v>Pessoal</v>
      </c>
      <c r="L17502" s="56" t="str">
        <f>VLOOKUP(K17502,'Base -Receita-Despesa'!$B:$AS,1,FALSE)</f>
        <v>Pessoal</v>
      </c>
    </row>
    <row r="17503" spans="1:12" x14ac:dyDescent="0.3">
      <c r="A17503" s="286" t="str">
        <f t="shared" si="546"/>
        <v>2020</v>
      </c>
      <c r="B17503" s="205" t="s">
        <v>679</v>
      </c>
      <c r="C17503" s="205" t="s">
        <v>680</v>
      </c>
      <c r="D17503" s="72" t="str">
        <f t="shared" si="547"/>
        <v>abr/2020</v>
      </c>
      <c r="E17503" s="206">
        <v>43938</v>
      </c>
      <c r="F17503" s="205">
        <v>643</v>
      </c>
      <c r="G17503" s="205" t="s">
        <v>284</v>
      </c>
      <c r="H17503" s="207" t="s">
        <v>2921</v>
      </c>
      <c r="I17503" s="207" t="s">
        <v>250</v>
      </c>
      <c r="J17503" s="208">
        <v>-1200.5</v>
      </c>
      <c r="K17503" s="79" t="str">
        <f>IFERROR(IFERROR(VLOOKUP(I17503,'DE-PARA'!B:D,3,0),VLOOKUP(I17503,'DE-PARA'!C:D,2,0)),"NÃO ENCONTRADO")</f>
        <v>Materiais</v>
      </c>
      <c r="L17503" s="56" t="str">
        <f>VLOOKUP(K17503,'Base -Receita-Despesa'!$B:$AS,1,FALSE)</f>
        <v>Materiais</v>
      </c>
    </row>
    <row r="17504" spans="1:12" x14ac:dyDescent="0.3">
      <c r="A17504" s="286" t="str">
        <f t="shared" si="546"/>
        <v>2020</v>
      </c>
      <c r="B17504" s="205" t="s">
        <v>679</v>
      </c>
      <c r="C17504" s="205" t="s">
        <v>680</v>
      </c>
      <c r="D17504" s="72" t="str">
        <f t="shared" si="547"/>
        <v>abr/2020</v>
      </c>
      <c r="E17504" s="206">
        <v>43938</v>
      </c>
      <c r="F17504" s="205" t="s">
        <v>209</v>
      </c>
      <c r="G17504" s="205" t="s">
        <v>284</v>
      </c>
      <c r="H17504" s="207" t="s">
        <v>295</v>
      </c>
      <c r="I17504" s="207" t="s">
        <v>130</v>
      </c>
      <c r="J17504" s="207">
        <v>-10</v>
      </c>
      <c r="K17504" s="79" t="str">
        <f>IFERROR(IFERROR(VLOOKUP(I17504,'DE-PARA'!B:D,3,0),VLOOKUP(I17504,'DE-PARA'!C:D,2,0)),"NÃO ENCONTRADO")</f>
        <v>Outras Saídas</v>
      </c>
      <c r="L17504" s="56" t="str">
        <f>VLOOKUP(K17504,'Base -Receita-Despesa'!$B:$AS,1,FALSE)</f>
        <v>Outras Saídas</v>
      </c>
    </row>
    <row r="17505" spans="1:12" x14ac:dyDescent="0.3">
      <c r="A17505" s="286" t="str">
        <f t="shared" si="546"/>
        <v>2020</v>
      </c>
      <c r="B17505" s="205" t="s">
        <v>679</v>
      </c>
      <c r="C17505" s="205" t="s">
        <v>680</v>
      </c>
      <c r="D17505" s="72" t="str">
        <f t="shared" si="547"/>
        <v>abr/2020</v>
      </c>
      <c r="E17505" s="206">
        <v>43938</v>
      </c>
      <c r="F17505" s="205" t="s">
        <v>209</v>
      </c>
      <c r="G17505" s="205" t="s">
        <v>284</v>
      </c>
      <c r="H17505" s="207" t="s">
        <v>295</v>
      </c>
      <c r="I17505" s="207" t="s">
        <v>130</v>
      </c>
      <c r="J17505" s="207">
        <v>-10</v>
      </c>
      <c r="K17505" s="79" t="str">
        <f>IFERROR(IFERROR(VLOOKUP(I17505,'DE-PARA'!B:D,3,0),VLOOKUP(I17505,'DE-PARA'!C:D,2,0)),"NÃO ENCONTRADO")</f>
        <v>Outras Saídas</v>
      </c>
      <c r="L17505" s="56" t="str">
        <f>VLOOKUP(K17505,'Base -Receita-Despesa'!$B:$AS,1,FALSE)</f>
        <v>Outras Saídas</v>
      </c>
    </row>
    <row r="17506" spans="1:12" x14ac:dyDescent="0.3">
      <c r="A17506" s="286" t="str">
        <f t="shared" si="546"/>
        <v>2020</v>
      </c>
      <c r="B17506" s="205" t="s">
        <v>679</v>
      </c>
      <c r="C17506" s="205" t="s">
        <v>680</v>
      </c>
      <c r="D17506" s="72" t="str">
        <f t="shared" si="547"/>
        <v>abr/2020</v>
      </c>
      <c r="E17506" s="206">
        <v>43938</v>
      </c>
      <c r="F17506" s="205" t="s">
        <v>209</v>
      </c>
      <c r="G17506" s="205" t="s">
        <v>284</v>
      </c>
      <c r="H17506" s="207" t="s">
        <v>295</v>
      </c>
      <c r="I17506" s="207" t="s">
        <v>130</v>
      </c>
      <c r="J17506" s="207">
        <v>-10</v>
      </c>
      <c r="K17506" s="79" t="str">
        <f>IFERROR(IFERROR(VLOOKUP(I17506,'DE-PARA'!B:D,3,0),VLOOKUP(I17506,'DE-PARA'!C:D,2,0)),"NÃO ENCONTRADO")</f>
        <v>Outras Saídas</v>
      </c>
      <c r="L17506" s="56" t="str">
        <f>VLOOKUP(K17506,'Base -Receita-Despesa'!$B:$AS,1,FALSE)</f>
        <v>Outras Saídas</v>
      </c>
    </row>
    <row r="17507" spans="1:12" x14ac:dyDescent="0.3">
      <c r="A17507" s="286" t="str">
        <f t="shared" si="546"/>
        <v>2020</v>
      </c>
      <c r="B17507" s="205" t="s">
        <v>679</v>
      </c>
      <c r="C17507" s="205" t="s">
        <v>680</v>
      </c>
      <c r="D17507" s="72" t="str">
        <f t="shared" si="547"/>
        <v>abr/2020</v>
      </c>
      <c r="E17507" s="206">
        <v>43938</v>
      </c>
      <c r="F17507" s="205" t="s">
        <v>209</v>
      </c>
      <c r="G17507" s="205" t="s">
        <v>284</v>
      </c>
      <c r="H17507" s="207" t="s">
        <v>295</v>
      </c>
      <c r="I17507" s="207" t="s">
        <v>130</v>
      </c>
      <c r="J17507" s="207">
        <v>-10</v>
      </c>
      <c r="K17507" s="79" t="str">
        <f>IFERROR(IFERROR(VLOOKUP(I17507,'DE-PARA'!B:D,3,0),VLOOKUP(I17507,'DE-PARA'!C:D,2,0)),"NÃO ENCONTRADO")</f>
        <v>Outras Saídas</v>
      </c>
      <c r="L17507" s="56" t="str">
        <f>VLOOKUP(K17507,'Base -Receita-Despesa'!$B:$AS,1,FALSE)</f>
        <v>Outras Saídas</v>
      </c>
    </row>
    <row r="17508" spans="1:12" x14ac:dyDescent="0.3">
      <c r="A17508" s="286" t="str">
        <f t="shared" si="546"/>
        <v>2020</v>
      </c>
      <c r="B17508" s="205" t="s">
        <v>679</v>
      </c>
      <c r="C17508" s="205" t="s">
        <v>680</v>
      </c>
      <c r="D17508" s="72" t="str">
        <f t="shared" si="547"/>
        <v>abr/2020</v>
      </c>
      <c r="E17508" s="206">
        <v>43938</v>
      </c>
      <c r="F17508" s="205" t="s">
        <v>209</v>
      </c>
      <c r="G17508" s="205" t="s">
        <v>284</v>
      </c>
      <c r="H17508" s="207" t="s">
        <v>295</v>
      </c>
      <c r="I17508" s="207" t="s">
        <v>130</v>
      </c>
      <c r="J17508" s="207">
        <v>-10</v>
      </c>
      <c r="K17508" s="79" t="str">
        <f>IFERROR(IFERROR(VLOOKUP(I17508,'DE-PARA'!B:D,3,0),VLOOKUP(I17508,'DE-PARA'!C:D,2,0)),"NÃO ENCONTRADO")</f>
        <v>Outras Saídas</v>
      </c>
      <c r="L17508" s="56" t="str">
        <f>VLOOKUP(K17508,'Base -Receita-Despesa'!$B:$AS,1,FALSE)</f>
        <v>Outras Saídas</v>
      </c>
    </row>
    <row r="17509" spans="1:12" x14ac:dyDescent="0.3">
      <c r="A17509" s="286" t="str">
        <f t="shared" si="546"/>
        <v>2020</v>
      </c>
      <c r="B17509" s="205" t="s">
        <v>679</v>
      </c>
      <c r="C17509" s="205" t="s">
        <v>680</v>
      </c>
      <c r="D17509" s="72" t="str">
        <f t="shared" si="547"/>
        <v>abr/2020</v>
      </c>
      <c r="E17509" s="206">
        <v>43938</v>
      </c>
      <c r="F17509" s="205" t="s">
        <v>209</v>
      </c>
      <c r="G17509" s="205" t="s">
        <v>284</v>
      </c>
      <c r="H17509" s="207" t="s">
        <v>295</v>
      </c>
      <c r="I17509" s="207" t="s">
        <v>130</v>
      </c>
      <c r="J17509" s="207">
        <v>-10</v>
      </c>
      <c r="K17509" s="79" t="str">
        <f>IFERROR(IFERROR(VLOOKUP(I17509,'DE-PARA'!B:D,3,0),VLOOKUP(I17509,'DE-PARA'!C:D,2,0)),"NÃO ENCONTRADO")</f>
        <v>Outras Saídas</v>
      </c>
      <c r="L17509" s="56" t="str">
        <f>VLOOKUP(K17509,'Base -Receita-Despesa'!$B:$AS,1,FALSE)</f>
        <v>Outras Saídas</v>
      </c>
    </row>
    <row r="17510" spans="1:12" x14ac:dyDescent="0.3">
      <c r="A17510" s="286" t="str">
        <f t="shared" si="546"/>
        <v>2020</v>
      </c>
      <c r="B17510" s="205" t="s">
        <v>679</v>
      </c>
      <c r="C17510" s="205" t="s">
        <v>680</v>
      </c>
      <c r="D17510" s="72" t="str">
        <f t="shared" si="547"/>
        <v>abr/2020</v>
      </c>
      <c r="E17510" s="206">
        <v>43938</v>
      </c>
      <c r="F17510" s="205" t="s">
        <v>209</v>
      </c>
      <c r="G17510" s="205" t="s">
        <v>284</v>
      </c>
      <c r="H17510" s="207" t="s">
        <v>295</v>
      </c>
      <c r="I17510" s="207" t="s">
        <v>130</v>
      </c>
      <c r="J17510" s="207">
        <v>-10</v>
      </c>
      <c r="K17510" s="79" t="str">
        <f>IFERROR(IFERROR(VLOOKUP(I17510,'DE-PARA'!B:D,3,0),VLOOKUP(I17510,'DE-PARA'!C:D,2,0)),"NÃO ENCONTRADO")</f>
        <v>Outras Saídas</v>
      </c>
      <c r="L17510" s="56" t="str">
        <f>VLOOKUP(K17510,'Base -Receita-Despesa'!$B:$AS,1,FALSE)</f>
        <v>Outras Saídas</v>
      </c>
    </row>
    <row r="17511" spans="1:12" x14ac:dyDescent="0.3">
      <c r="A17511" s="286" t="str">
        <f t="shared" si="546"/>
        <v>2020</v>
      </c>
      <c r="B17511" s="205" t="s">
        <v>679</v>
      </c>
      <c r="C17511" s="205" t="s">
        <v>680</v>
      </c>
      <c r="D17511" s="72" t="str">
        <f t="shared" si="547"/>
        <v>abr/2020</v>
      </c>
      <c r="E17511" s="206">
        <v>43938</v>
      </c>
      <c r="F17511" s="205" t="s">
        <v>209</v>
      </c>
      <c r="G17511" s="205" t="s">
        <v>284</v>
      </c>
      <c r="H17511" s="207" t="s">
        <v>295</v>
      </c>
      <c r="I17511" s="207" t="s">
        <v>130</v>
      </c>
      <c r="J17511" s="207">
        <v>-10</v>
      </c>
      <c r="K17511" s="79" t="str">
        <f>IFERROR(IFERROR(VLOOKUP(I17511,'DE-PARA'!B:D,3,0),VLOOKUP(I17511,'DE-PARA'!C:D,2,0)),"NÃO ENCONTRADO")</f>
        <v>Outras Saídas</v>
      </c>
      <c r="L17511" s="56" t="str">
        <f>VLOOKUP(K17511,'Base -Receita-Despesa'!$B:$AS,1,FALSE)</f>
        <v>Outras Saídas</v>
      </c>
    </row>
    <row r="17512" spans="1:12" x14ac:dyDescent="0.3">
      <c r="A17512" s="286" t="str">
        <f t="shared" si="546"/>
        <v>2020</v>
      </c>
      <c r="B17512" s="205" t="s">
        <v>679</v>
      </c>
      <c r="C17512" s="205" t="s">
        <v>680</v>
      </c>
      <c r="D17512" s="72" t="str">
        <f t="shared" si="547"/>
        <v>abr/2020</v>
      </c>
      <c r="E17512" s="206">
        <v>43938</v>
      </c>
      <c r="F17512" s="205" t="s">
        <v>202</v>
      </c>
      <c r="G17512" s="205" t="s">
        <v>284</v>
      </c>
      <c r="H17512" s="207" t="s">
        <v>203</v>
      </c>
      <c r="I17512" s="207" t="s">
        <v>289</v>
      </c>
      <c r="J17512" s="208">
        <v>28321.29</v>
      </c>
      <c r="K17512" s="79" t="str">
        <f>IFERROR(IFERROR(VLOOKUP(I17512,'DE-PARA'!B:D,3,0),VLOOKUP(I17512,'DE-PARA'!C:D,2,0)),"NÃO ENCONTRADO")</f>
        <v>Entrada Conta Aplicação (+)</v>
      </c>
      <c r="L17512" s="56" t="str">
        <f>VLOOKUP(K17512,'Base -Receita-Despesa'!$B:$AS,1,FALSE)</f>
        <v>ENTRADA CONTA APLICAÇÃO (+)</v>
      </c>
    </row>
    <row r="17513" spans="1:12" x14ac:dyDescent="0.3">
      <c r="A17513" s="286" t="str">
        <f t="shared" si="546"/>
        <v>2020</v>
      </c>
      <c r="B17513" s="205" t="s">
        <v>679</v>
      </c>
      <c r="C17513" s="205" t="s">
        <v>680</v>
      </c>
      <c r="D17513" s="72" t="str">
        <f t="shared" si="547"/>
        <v>abr/2020</v>
      </c>
      <c r="E17513" s="206">
        <v>43941</v>
      </c>
      <c r="F17513" s="205" t="s">
        <v>2187</v>
      </c>
      <c r="G17513" s="205" t="s">
        <v>284</v>
      </c>
      <c r="H17513" s="207" t="s">
        <v>2922</v>
      </c>
      <c r="I17513" s="207" t="s">
        <v>188</v>
      </c>
      <c r="J17513" s="207">
        <v>360.22</v>
      </c>
      <c r="K17513" s="79" t="str">
        <f>IFERROR(IFERROR(VLOOKUP(I17513,'DE-PARA'!B:D,3,0),VLOOKUP(I17513,'DE-PARA'!C:D,2,0)),"NÃO ENCONTRADO")</f>
        <v>Tributos, Taxas e Contribuições</v>
      </c>
      <c r="L17513" s="56" t="str">
        <f>VLOOKUP(K17513,'Base -Receita-Despesa'!$B:$AS,1,FALSE)</f>
        <v>Tributos, Taxas e Contribuições</v>
      </c>
    </row>
    <row r="17514" spans="1:12" x14ac:dyDescent="0.3">
      <c r="A17514" s="286" t="str">
        <f t="shared" si="546"/>
        <v>2020</v>
      </c>
      <c r="B17514" s="205" t="s">
        <v>679</v>
      </c>
      <c r="C17514" s="205" t="s">
        <v>680</v>
      </c>
      <c r="D17514" s="72" t="str">
        <f t="shared" si="547"/>
        <v>abr/2020</v>
      </c>
      <c r="E17514" s="206">
        <v>43941</v>
      </c>
      <c r="F17514" s="205" t="s">
        <v>209</v>
      </c>
      <c r="G17514" s="205" t="s">
        <v>284</v>
      </c>
      <c r="H17514" s="207" t="s">
        <v>133</v>
      </c>
      <c r="I17514" s="207" t="s">
        <v>130</v>
      </c>
      <c r="J17514" s="207">
        <v>-403.86</v>
      </c>
      <c r="K17514" s="79" t="str">
        <f>IFERROR(IFERROR(VLOOKUP(I17514,'DE-PARA'!B:D,3,0),VLOOKUP(I17514,'DE-PARA'!C:D,2,0)),"NÃO ENCONTRADO")</f>
        <v>Outras Saídas</v>
      </c>
      <c r="L17514" s="56" t="str">
        <f>VLOOKUP(K17514,'Base -Receita-Despesa'!$B:$AS,1,FALSE)</f>
        <v>Outras Saídas</v>
      </c>
    </row>
    <row r="17515" spans="1:12" x14ac:dyDescent="0.3">
      <c r="A17515" s="286" t="str">
        <f t="shared" si="546"/>
        <v>2020</v>
      </c>
      <c r="B17515" s="205" t="s">
        <v>679</v>
      </c>
      <c r="C17515" s="205" t="s">
        <v>680</v>
      </c>
      <c r="D17515" s="72" t="str">
        <f t="shared" si="547"/>
        <v>abr/2020</v>
      </c>
      <c r="E17515" s="206">
        <v>43941</v>
      </c>
      <c r="F17515" s="205" t="s">
        <v>202</v>
      </c>
      <c r="G17515" s="205" t="s">
        <v>284</v>
      </c>
      <c r="H17515" s="207" t="s">
        <v>203</v>
      </c>
      <c r="I17515" s="207" t="s">
        <v>289</v>
      </c>
      <c r="J17515" s="207">
        <v>43.64</v>
      </c>
      <c r="K17515" s="79" t="str">
        <f>IFERROR(IFERROR(VLOOKUP(I17515,'DE-PARA'!B:D,3,0),VLOOKUP(I17515,'DE-PARA'!C:D,2,0)),"NÃO ENCONTRADO")</f>
        <v>Entrada Conta Aplicação (+)</v>
      </c>
      <c r="L17515" s="56" t="str">
        <f>VLOOKUP(K17515,'Base -Receita-Despesa'!$B:$AS,1,FALSE)</f>
        <v>ENTRADA CONTA APLICAÇÃO (+)</v>
      </c>
    </row>
    <row r="17516" spans="1:12" x14ac:dyDescent="0.3">
      <c r="A17516" s="286" t="str">
        <f t="shared" si="546"/>
        <v>2020</v>
      </c>
      <c r="B17516" s="205" t="s">
        <v>681</v>
      </c>
      <c r="C17516" s="205" t="s">
        <v>680</v>
      </c>
      <c r="D17516" s="72" t="str">
        <f t="shared" si="547"/>
        <v>abr/2020</v>
      </c>
      <c r="E17516" s="206">
        <v>43944</v>
      </c>
      <c r="F17516" s="205" t="s">
        <v>140</v>
      </c>
      <c r="G17516" s="205" t="s">
        <v>284</v>
      </c>
      <c r="H17516" s="207" t="s">
        <v>140</v>
      </c>
      <c r="I17516" s="207" t="s">
        <v>224</v>
      </c>
      <c r="J17516" s="208">
        <v>914010.56</v>
      </c>
      <c r="K17516" s="79" t="str">
        <f>IFERROR(IFERROR(VLOOKUP(I17516,'DE-PARA'!B:D,3,0),VLOOKUP(I17516,'DE-PARA'!C:D,2,0)),"NÃO ENCONTRADO")</f>
        <v>Repasses Contrato de Gestão</v>
      </c>
      <c r="L17516" s="56" t="str">
        <f>VLOOKUP(K17516,'Base -Receita-Despesa'!$B:$AS,1,FALSE)</f>
        <v>Repasses Contrato de Gestão</v>
      </c>
    </row>
    <row r="17517" spans="1:12" x14ac:dyDescent="0.3">
      <c r="A17517" s="286" t="str">
        <f t="shared" si="546"/>
        <v>2020</v>
      </c>
      <c r="B17517" s="205" t="s">
        <v>681</v>
      </c>
      <c r="C17517" s="205" t="s">
        <v>680</v>
      </c>
      <c r="D17517" s="72" t="str">
        <f t="shared" si="547"/>
        <v>abr/2020</v>
      </c>
      <c r="E17517" s="206">
        <v>43944</v>
      </c>
      <c r="F17517" s="205" t="s">
        <v>209</v>
      </c>
      <c r="G17517" s="205" t="s">
        <v>284</v>
      </c>
      <c r="H17517" s="207" t="s">
        <v>2923</v>
      </c>
      <c r="I17517" s="207" t="s">
        <v>130</v>
      </c>
      <c r="J17517" s="207">
        <v>-92.36</v>
      </c>
      <c r="K17517" s="79" t="str">
        <f>IFERROR(IFERROR(VLOOKUP(I17517,'DE-PARA'!B:D,3,0),VLOOKUP(I17517,'DE-PARA'!C:D,2,0)),"NÃO ENCONTRADO")</f>
        <v>Outras Saídas</v>
      </c>
      <c r="L17517" s="56" t="str">
        <f>VLOOKUP(K17517,'Base -Receita-Despesa'!$B:$AS,1,FALSE)</f>
        <v>Outras Saídas</v>
      </c>
    </row>
    <row r="17518" spans="1:12" x14ac:dyDescent="0.3">
      <c r="A17518" s="286" t="str">
        <f t="shared" si="546"/>
        <v>2020</v>
      </c>
      <c r="B17518" s="205" t="s">
        <v>679</v>
      </c>
      <c r="C17518" s="205" t="s">
        <v>680</v>
      </c>
      <c r="D17518" s="72" t="str">
        <f t="shared" si="547"/>
        <v>abr/2020</v>
      </c>
      <c r="E17518" s="206">
        <v>43944</v>
      </c>
      <c r="F17518" s="205">
        <v>2161</v>
      </c>
      <c r="G17518" s="205" t="s">
        <v>284</v>
      </c>
      <c r="H17518" s="207" t="s">
        <v>2598</v>
      </c>
      <c r="I17518" s="207" t="s">
        <v>116</v>
      </c>
      <c r="J17518" s="207">
        <v>415.28</v>
      </c>
      <c r="K17518" s="79" t="str">
        <f>IFERROR(IFERROR(VLOOKUP(I17518,'DE-PARA'!B:D,3,0),VLOOKUP(I17518,'DE-PARA'!C:D,2,0)),"NÃO ENCONTRADO")</f>
        <v>Serviços</v>
      </c>
      <c r="L17518" s="56" t="str">
        <f>VLOOKUP(K17518,'Base -Receita-Despesa'!$B:$AS,1,FALSE)</f>
        <v>Serviços</v>
      </c>
    </row>
    <row r="17519" spans="1:12" x14ac:dyDescent="0.3">
      <c r="A17519" s="286" t="str">
        <f t="shared" si="546"/>
        <v>2020</v>
      </c>
      <c r="B17519" s="205" t="s">
        <v>679</v>
      </c>
      <c r="C17519" s="205" t="s">
        <v>680</v>
      </c>
      <c r="D17519" s="72" t="str">
        <f t="shared" si="547"/>
        <v>abr/2020</v>
      </c>
      <c r="E17519" s="206">
        <v>43944</v>
      </c>
      <c r="F17519" s="205">
        <v>39155</v>
      </c>
      <c r="G17519" s="205" t="s">
        <v>284</v>
      </c>
      <c r="H17519" s="207" t="s">
        <v>2694</v>
      </c>
      <c r="I17519" s="207" t="s">
        <v>237</v>
      </c>
      <c r="J17519" s="208">
        <v>-6663.33</v>
      </c>
      <c r="K17519" s="79" t="str">
        <f>IFERROR(IFERROR(VLOOKUP(I17519,'DE-PARA'!B:D,3,0),VLOOKUP(I17519,'DE-PARA'!C:D,2,0)),"NÃO ENCONTRADO")</f>
        <v>Materiais</v>
      </c>
      <c r="L17519" s="56" t="str">
        <f>VLOOKUP(K17519,'Base -Receita-Despesa'!$B:$AS,1,FALSE)</f>
        <v>Materiais</v>
      </c>
    </row>
    <row r="17520" spans="1:12" x14ac:dyDescent="0.3">
      <c r="A17520" s="286" t="str">
        <f t="shared" si="546"/>
        <v>2020</v>
      </c>
      <c r="B17520" s="205" t="s">
        <v>679</v>
      </c>
      <c r="C17520" s="205" t="s">
        <v>680</v>
      </c>
      <c r="D17520" s="72" t="str">
        <f t="shared" si="547"/>
        <v>abr/2020</v>
      </c>
      <c r="E17520" s="206">
        <v>43944</v>
      </c>
      <c r="F17520" s="205" t="s">
        <v>2187</v>
      </c>
      <c r="G17520" s="205" t="s">
        <v>284</v>
      </c>
      <c r="H17520" s="207" t="s">
        <v>2924</v>
      </c>
      <c r="I17520" s="207" t="s">
        <v>188</v>
      </c>
      <c r="J17520" s="207">
        <v>-331.07</v>
      </c>
      <c r="K17520" s="79" t="str">
        <f>IFERROR(IFERROR(VLOOKUP(I17520,'DE-PARA'!B:D,3,0),VLOOKUP(I17520,'DE-PARA'!C:D,2,0)),"NÃO ENCONTRADO")</f>
        <v>Tributos, Taxas e Contribuições</v>
      </c>
      <c r="L17520" s="56" t="str">
        <f>VLOOKUP(K17520,'Base -Receita-Despesa'!$B:$AS,1,FALSE)</f>
        <v>Tributos, Taxas e Contribuições</v>
      </c>
    </row>
    <row r="17521" spans="1:12" x14ac:dyDescent="0.3">
      <c r="A17521" s="286" t="str">
        <f t="shared" si="546"/>
        <v>2020</v>
      </c>
      <c r="B17521" s="205" t="s">
        <v>679</v>
      </c>
      <c r="C17521" s="205" t="s">
        <v>680</v>
      </c>
      <c r="D17521" s="72" t="str">
        <f t="shared" si="547"/>
        <v>abr/2020</v>
      </c>
      <c r="E17521" s="206">
        <v>43944</v>
      </c>
      <c r="F17521" s="205" t="s">
        <v>209</v>
      </c>
      <c r="G17521" s="205" t="s">
        <v>284</v>
      </c>
      <c r="H17521" s="207" t="s">
        <v>295</v>
      </c>
      <c r="I17521" s="207" t="s">
        <v>130</v>
      </c>
      <c r="J17521" s="207">
        <v>-10</v>
      </c>
      <c r="K17521" s="79" t="str">
        <f>IFERROR(IFERROR(VLOOKUP(I17521,'DE-PARA'!B:D,3,0),VLOOKUP(I17521,'DE-PARA'!C:D,2,0)),"NÃO ENCONTRADO")</f>
        <v>Outras Saídas</v>
      </c>
      <c r="L17521" s="56" t="str">
        <f>VLOOKUP(K17521,'Base -Receita-Despesa'!$B:$AS,1,FALSE)</f>
        <v>Outras Saídas</v>
      </c>
    </row>
    <row r="17522" spans="1:12" x14ac:dyDescent="0.3">
      <c r="A17522" s="286" t="str">
        <f t="shared" si="546"/>
        <v>2020</v>
      </c>
      <c r="B17522" s="205" t="s">
        <v>679</v>
      </c>
      <c r="C17522" s="205" t="s">
        <v>680</v>
      </c>
      <c r="D17522" s="72" t="str">
        <f t="shared" si="547"/>
        <v>abr/2020</v>
      </c>
      <c r="E17522" s="206">
        <v>43944</v>
      </c>
      <c r="F17522" s="205" t="s">
        <v>209</v>
      </c>
      <c r="G17522" s="205" t="s">
        <v>284</v>
      </c>
      <c r="H17522" s="207" t="s">
        <v>295</v>
      </c>
      <c r="I17522" s="207" t="s">
        <v>130</v>
      </c>
      <c r="J17522" s="207">
        <v>-10</v>
      </c>
      <c r="K17522" s="79" t="str">
        <f>IFERROR(IFERROR(VLOOKUP(I17522,'DE-PARA'!B:D,3,0),VLOOKUP(I17522,'DE-PARA'!C:D,2,0)),"NÃO ENCONTRADO")</f>
        <v>Outras Saídas</v>
      </c>
      <c r="L17522" s="56" t="str">
        <f>VLOOKUP(K17522,'Base -Receita-Despesa'!$B:$AS,1,FALSE)</f>
        <v>Outras Saídas</v>
      </c>
    </row>
    <row r="17523" spans="1:12" x14ac:dyDescent="0.3">
      <c r="A17523" s="286" t="str">
        <f t="shared" si="546"/>
        <v>2020</v>
      </c>
      <c r="B17523" s="205" t="s">
        <v>679</v>
      </c>
      <c r="C17523" s="205" t="s">
        <v>680</v>
      </c>
      <c r="D17523" s="72" t="str">
        <f t="shared" si="547"/>
        <v>abr/2020</v>
      </c>
      <c r="E17523" s="206">
        <v>43944</v>
      </c>
      <c r="F17523" s="205" t="s">
        <v>202</v>
      </c>
      <c r="G17523" s="205" t="s">
        <v>284</v>
      </c>
      <c r="H17523" s="207" t="s">
        <v>203</v>
      </c>
      <c r="I17523" s="207" t="s">
        <v>289</v>
      </c>
      <c r="J17523" s="208">
        <v>6599.12</v>
      </c>
      <c r="K17523" s="79" t="str">
        <f>IFERROR(IFERROR(VLOOKUP(I17523,'DE-PARA'!B:D,3,0),VLOOKUP(I17523,'DE-PARA'!C:D,2,0)),"NÃO ENCONTRADO")</f>
        <v>Entrada Conta Aplicação (+)</v>
      </c>
      <c r="L17523" s="56" t="str">
        <f>VLOOKUP(K17523,'Base -Receita-Despesa'!$B:$AS,1,FALSE)</f>
        <v>ENTRADA CONTA APLICAÇÃO (+)</v>
      </c>
    </row>
    <row r="17524" spans="1:12" x14ac:dyDescent="0.3">
      <c r="A17524" s="286" t="str">
        <f t="shared" si="546"/>
        <v>2020</v>
      </c>
      <c r="B17524" s="205" t="s">
        <v>681</v>
      </c>
      <c r="C17524" s="205" t="s">
        <v>680</v>
      </c>
      <c r="D17524" s="72" t="str">
        <f t="shared" si="547"/>
        <v>abr/2020</v>
      </c>
      <c r="E17524" s="206">
        <v>43945</v>
      </c>
      <c r="F17524" s="205" t="s">
        <v>200</v>
      </c>
      <c r="G17524" s="205" t="s">
        <v>284</v>
      </c>
      <c r="H17524" s="207" t="s">
        <v>1875</v>
      </c>
      <c r="I17524" s="207" t="s">
        <v>123</v>
      </c>
      <c r="J17524" s="208">
        <v>-500000</v>
      </c>
      <c r="K17524" s="79" t="str">
        <f>IFERROR(IFERROR(VLOOKUP(I17524,'DE-PARA'!B:D,3,0),VLOOKUP(I17524,'DE-PARA'!C:D,2,0)),"NÃO ENCONTRADO")</f>
        <v>TEV – Transferências Entre Contas (Entradas)</v>
      </c>
      <c r="L17524" s="56" t="str">
        <f>VLOOKUP(K17524,'Base -Receita-Despesa'!$B:$AS,1,FALSE)</f>
        <v>TEV – Transferências Entre Contas (Entradas)</v>
      </c>
    </row>
    <row r="17525" spans="1:12" x14ac:dyDescent="0.3">
      <c r="A17525" s="286" t="str">
        <f t="shared" si="546"/>
        <v>2020</v>
      </c>
      <c r="B17525" s="205" t="s">
        <v>679</v>
      </c>
      <c r="C17525" s="205" t="s">
        <v>680</v>
      </c>
      <c r="D17525" s="72" t="str">
        <f t="shared" si="547"/>
        <v>abr/2020</v>
      </c>
      <c r="E17525" s="206">
        <v>43945</v>
      </c>
      <c r="F17525" s="205" t="s">
        <v>200</v>
      </c>
      <c r="G17525" s="205" t="s">
        <v>284</v>
      </c>
      <c r="H17525" s="207" t="s">
        <v>1875</v>
      </c>
      <c r="I17525" s="207" t="s">
        <v>123</v>
      </c>
      <c r="J17525" s="208">
        <v>500000</v>
      </c>
      <c r="K17525" s="79" t="str">
        <f>IFERROR(IFERROR(VLOOKUP(I17525,'DE-PARA'!B:D,3,0),VLOOKUP(I17525,'DE-PARA'!C:D,2,0)),"NÃO ENCONTRADO")</f>
        <v>TEV – Transferências Entre Contas (Entradas)</v>
      </c>
      <c r="L17525" s="56" t="str">
        <f>VLOOKUP(K17525,'Base -Receita-Despesa'!$B:$AS,1,FALSE)</f>
        <v>TEV – Transferências Entre Contas (Entradas)</v>
      </c>
    </row>
    <row r="17526" spans="1:12" x14ac:dyDescent="0.3">
      <c r="A17526" s="286" t="str">
        <f t="shared" si="546"/>
        <v>2020</v>
      </c>
      <c r="B17526" s="205" t="s">
        <v>679</v>
      </c>
      <c r="C17526" s="205" t="s">
        <v>680</v>
      </c>
      <c r="D17526" s="72" t="str">
        <f t="shared" si="547"/>
        <v>abr/2020</v>
      </c>
      <c r="E17526" s="206">
        <v>43945</v>
      </c>
      <c r="F17526" s="205">
        <v>22031</v>
      </c>
      <c r="G17526" s="205" t="s">
        <v>284</v>
      </c>
      <c r="H17526" s="207" t="s">
        <v>2575</v>
      </c>
      <c r="I17526" s="207" t="s">
        <v>261</v>
      </c>
      <c r="J17526" s="207">
        <v>56.89</v>
      </c>
      <c r="K17526" s="79" t="str">
        <f>IFERROR(IFERROR(VLOOKUP(I17526,'DE-PARA'!B:D,3,0),VLOOKUP(I17526,'DE-PARA'!C:D,2,0)),"NÃO ENCONTRADO")</f>
        <v>Serviços</v>
      </c>
      <c r="L17526" s="56" t="str">
        <f>VLOOKUP(K17526,'Base -Receita-Despesa'!$B:$AS,1,FALSE)</f>
        <v>Serviços</v>
      </c>
    </row>
    <row r="17527" spans="1:12" x14ac:dyDescent="0.3">
      <c r="A17527" s="286" t="str">
        <f t="shared" ref="A17527:A17590" si="548">IF(K17527="NÃO ENCONTRADO",0,RIGHT(D17527,4))</f>
        <v>2020</v>
      </c>
      <c r="B17527" s="205" t="s">
        <v>679</v>
      </c>
      <c r="C17527" s="205" t="s">
        <v>680</v>
      </c>
      <c r="D17527" s="72" t="str">
        <f t="shared" si="547"/>
        <v>abr/2020</v>
      </c>
      <c r="E17527" s="206">
        <v>43945</v>
      </c>
      <c r="F17527" s="205">
        <v>1334052</v>
      </c>
      <c r="G17527" s="205" t="s">
        <v>284</v>
      </c>
      <c r="H17527" s="207" t="s">
        <v>2169</v>
      </c>
      <c r="I17527" s="207" t="s">
        <v>188</v>
      </c>
      <c r="J17527" s="207">
        <v>-96</v>
      </c>
      <c r="K17527" s="79" t="str">
        <f>IFERROR(IFERROR(VLOOKUP(I17527,'DE-PARA'!B:D,3,0),VLOOKUP(I17527,'DE-PARA'!C:D,2,0)),"NÃO ENCONTRADO")</f>
        <v>Tributos, Taxas e Contribuições</v>
      </c>
      <c r="L17527" s="56" t="str">
        <f>VLOOKUP(K17527,'Base -Receita-Despesa'!$B:$AS,1,FALSE)</f>
        <v>Tributos, Taxas e Contribuições</v>
      </c>
    </row>
    <row r="17528" spans="1:12" x14ac:dyDescent="0.3">
      <c r="A17528" s="286" t="str">
        <f t="shared" si="548"/>
        <v>2020</v>
      </c>
      <c r="B17528" s="205" t="s">
        <v>679</v>
      </c>
      <c r="C17528" s="205" t="s">
        <v>680</v>
      </c>
      <c r="D17528" s="72" t="str">
        <f t="shared" si="547"/>
        <v>abr/2020</v>
      </c>
      <c r="E17528" s="206">
        <v>43945</v>
      </c>
      <c r="F17528" s="205" t="s">
        <v>176</v>
      </c>
      <c r="G17528" s="205" t="s">
        <v>284</v>
      </c>
      <c r="H17528" s="207" t="s">
        <v>2925</v>
      </c>
      <c r="I17528" s="207" t="s">
        <v>153</v>
      </c>
      <c r="J17528" s="208">
        <v>-7318.19</v>
      </c>
      <c r="K17528" s="79" t="str">
        <f>IFERROR(IFERROR(VLOOKUP(I17528,'DE-PARA'!B:D,3,0),VLOOKUP(I17528,'DE-PARA'!C:D,2,0)),"NÃO ENCONTRADO")</f>
        <v>Encargos sobre Folha de Pagamento</v>
      </c>
      <c r="L17528" s="56" t="str">
        <f>VLOOKUP(K17528,'Base -Receita-Despesa'!$B:$AS,1,FALSE)</f>
        <v>Encargos sobre Folha de Pagamento</v>
      </c>
    </row>
    <row r="17529" spans="1:12" x14ac:dyDescent="0.3">
      <c r="A17529" s="286" t="str">
        <f t="shared" si="548"/>
        <v>2020</v>
      </c>
      <c r="B17529" s="205" t="s">
        <v>679</v>
      </c>
      <c r="C17529" s="205" t="s">
        <v>680</v>
      </c>
      <c r="D17529" s="72" t="str">
        <f t="shared" si="547"/>
        <v>abr/2020</v>
      </c>
      <c r="E17529" s="206">
        <v>43945</v>
      </c>
      <c r="F17529" s="205">
        <v>78788</v>
      </c>
      <c r="G17529" s="205" t="s">
        <v>284</v>
      </c>
      <c r="H17529" s="207" t="s">
        <v>2346</v>
      </c>
      <c r="I17529" s="207" t="s">
        <v>238</v>
      </c>
      <c r="J17529" s="208">
        <v>-1010.67</v>
      </c>
      <c r="K17529" s="79" t="str">
        <f>IFERROR(IFERROR(VLOOKUP(I17529,'DE-PARA'!B:D,3,0),VLOOKUP(I17529,'DE-PARA'!C:D,2,0)),"NÃO ENCONTRADO")</f>
        <v>Materiais</v>
      </c>
      <c r="L17529" s="56" t="str">
        <f>VLOOKUP(K17529,'Base -Receita-Despesa'!$B:$AS,1,FALSE)</f>
        <v>Materiais</v>
      </c>
    </row>
    <row r="17530" spans="1:12" x14ac:dyDescent="0.3">
      <c r="A17530" s="286" t="str">
        <f t="shared" si="548"/>
        <v>2020</v>
      </c>
      <c r="B17530" s="205" t="s">
        <v>679</v>
      </c>
      <c r="C17530" s="205" t="s">
        <v>680</v>
      </c>
      <c r="D17530" s="72" t="str">
        <f t="shared" si="547"/>
        <v>abr/2020</v>
      </c>
      <c r="E17530" s="206">
        <v>43945</v>
      </c>
      <c r="F17530" s="205">
        <v>1.26025420115017E+16</v>
      </c>
      <c r="G17530" s="205" t="s">
        <v>284</v>
      </c>
      <c r="H17530" s="207" t="s">
        <v>394</v>
      </c>
      <c r="I17530" s="207" t="s">
        <v>188</v>
      </c>
      <c r="J17530" s="207">
        <v>-185.06</v>
      </c>
      <c r="K17530" s="79" t="str">
        <f>IFERROR(IFERROR(VLOOKUP(I17530,'DE-PARA'!B:D,3,0),VLOOKUP(I17530,'DE-PARA'!C:D,2,0)),"NÃO ENCONTRADO")</f>
        <v>Tributos, Taxas e Contribuições</v>
      </c>
      <c r="L17530" s="56" t="str">
        <f>VLOOKUP(K17530,'Base -Receita-Despesa'!$B:$AS,1,FALSE)</f>
        <v>Tributos, Taxas e Contribuições</v>
      </c>
    </row>
    <row r="17531" spans="1:12" x14ac:dyDescent="0.3">
      <c r="A17531" s="286" t="str">
        <f t="shared" si="548"/>
        <v>2020</v>
      </c>
      <c r="B17531" s="205" t="s">
        <v>679</v>
      </c>
      <c r="C17531" s="205" t="s">
        <v>680</v>
      </c>
      <c r="D17531" s="72" t="str">
        <f t="shared" si="547"/>
        <v>abr/2020</v>
      </c>
      <c r="E17531" s="206">
        <v>43945</v>
      </c>
      <c r="F17531" s="205">
        <v>1.26025420115019E+16</v>
      </c>
      <c r="G17531" s="205" t="s">
        <v>284</v>
      </c>
      <c r="H17531" s="207" t="s">
        <v>394</v>
      </c>
      <c r="I17531" s="207" t="s">
        <v>188</v>
      </c>
      <c r="J17531" s="207">
        <v>-201.25</v>
      </c>
      <c r="K17531" s="79" t="str">
        <f>IFERROR(IFERROR(VLOOKUP(I17531,'DE-PARA'!B:D,3,0),VLOOKUP(I17531,'DE-PARA'!C:D,2,0)),"NÃO ENCONTRADO")</f>
        <v>Tributos, Taxas e Contribuições</v>
      </c>
      <c r="L17531" s="56" t="str">
        <f>VLOOKUP(K17531,'Base -Receita-Despesa'!$B:$AS,1,FALSE)</f>
        <v>Tributos, Taxas e Contribuições</v>
      </c>
    </row>
    <row r="17532" spans="1:12" x14ac:dyDescent="0.3">
      <c r="A17532" s="286" t="str">
        <f t="shared" si="548"/>
        <v>2020</v>
      </c>
      <c r="B17532" s="205" t="s">
        <v>679</v>
      </c>
      <c r="C17532" s="205" t="s">
        <v>680</v>
      </c>
      <c r="D17532" s="72" t="str">
        <f t="shared" si="547"/>
        <v>abr/2020</v>
      </c>
      <c r="E17532" s="206">
        <v>43945</v>
      </c>
      <c r="F17532" s="205">
        <v>2184</v>
      </c>
      <c r="G17532" s="205" t="s">
        <v>284</v>
      </c>
      <c r="H17532" s="207" t="s">
        <v>2926</v>
      </c>
      <c r="I17532" s="207" t="s">
        <v>157</v>
      </c>
      <c r="J17532" s="208">
        <v>-46420</v>
      </c>
      <c r="K17532" s="79" t="str">
        <f>IFERROR(IFERROR(VLOOKUP(I17532,'DE-PARA'!B:D,3,0),VLOOKUP(I17532,'DE-PARA'!C:D,2,0)),"NÃO ENCONTRADO")</f>
        <v>Serviços</v>
      </c>
      <c r="L17532" s="56" t="str">
        <f>VLOOKUP(K17532,'Base -Receita-Despesa'!$B:$AS,1,FALSE)</f>
        <v>Serviços</v>
      </c>
    </row>
    <row r="17533" spans="1:12" x14ac:dyDescent="0.3">
      <c r="A17533" s="286" t="str">
        <f t="shared" si="548"/>
        <v>2020</v>
      </c>
      <c r="B17533" s="205" t="s">
        <v>679</v>
      </c>
      <c r="C17533" s="205" t="s">
        <v>680</v>
      </c>
      <c r="D17533" s="72" t="str">
        <f t="shared" si="547"/>
        <v>abr/2020</v>
      </c>
      <c r="E17533" s="206">
        <v>43945</v>
      </c>
      <c r="F17533" s="205">
        <v>32840</v>
      </c>
      <c r="G17533" s="205" t="s">
        <v>284</v>
      </c>
      <c r="H17533" s="207" t="s">
        <v>1047</v>
      </c>
      <c r="I17533" s="207" t="s">
        <v>258</v>
      </c>
      <c r="J17533" s="208">
        <v>-48449.05</v>
      </c>
      <c r="K17533" s="79" t="str">
        <f>IFERROR(IFERROR(VLOOKUP(I17533,'DE-PARA'!B:D,3,0),VLOOKUP(I17533,'DE-PARA'!C:D,2,0)),"NÃO ENCONTRADO")</f>
        <v>Serviços</v>
      </c>
      <c r="L17533" s="56" t="str">
        <f>VLOOKUP(K17533,'Base -Receita-Despesa'!$B:$AS,1,FALSE)</f>
        <v>Serviços</v>
      </c>
    </row>
    <row r="17534" spans="1:12" x14ac:dyDescent="0.3">
      <c r="A17534" s="286" t="str">
        <f t="shared" si="548"/>
        <v>2020</v>
      </c>
      <c r="B17534" s="205" t="s">
        <v>679</v>
      </c>
      <c r="C17534" s="205" t="s">
        <v>680</v>
      </c>
      <c r="D17534" s="72" t="str">
        <f t="shared" si="547"/>
        <v>abr/2020</v>
      </c>
      <c r="E17534" s="206">
        <v>43945</v>
      </c>
      <c r="F17534" s="205" t="s">
        <v>209</v>
      </c>
      <c r="G17534" s="205" t="s">
        <v>284</v>
      </c>
      <c r="H17534" s="207" t="s">
        <v>295</v>
      </c>
      <c r="I17534" s="207" t="s">
        <v>130</v>
      </c>
      <c r="J17534" s="207">
        <v>-10</v>
      </c>
      <c r="K17534" s="79" t="str">
        <f>IFERROR(IFERROR(VLOOKUP(I17534,'DE-PARA'!B:D,3,0),VLOOKUP(I17534,'DE-PARA'!C:D,2,0)),"NÃO ENCONTRADO")</f>
        <v>Outras Saídas</v>
      </c>
      <c r="L17534" s="56" t="str">
        <f>VLOOKUP(K17534,'Base -Receita-Despesa'!$B:$AS,1,FALSE)</f>
        <v>Outras Saídas</v>
      </c>
    </row>
    <row r="17535" spans="1:12" x14ac:dyDescent="0.3">
      <c r="A17535" s="286" t="str">
        <f t="shared" si="548"/>
        <v>2020</v>
      </c>
      <c r="B17535" s="205" t="s">
        <v>679</v>
      </c>
      <c r="C17535" s="205" t="s">
        <v>680</v>
      </c>
      <c r="D17535" s="72" t="str">
        <f t="shared" si="547"/>
        <v>abr/2020</v>
      </c>
      <c r="E17535" s="206">
        <v>43948</v>
      </c>
      <c r="F17535" s="205" t="s">
        <v>1606</v>
      </c>
      <c r="G17535" s="205" t="s">
        <v>284</v>
      </c>
      <c r="H17535" s="207" t="s">
        <v>1876</v>
      </c>
      <c r="I17535" s="207" t="s">
        <v>201</v>
      </c>
      <c r="J17535" s="208">
        <v>-749071.63</v>
      </c>
      <c r="K17535" s="79" t="str">
        <f>IFERROR(IFERROR(VLOOKUP(I17535,'DE-PARA'!B:D,3,0),VLOOKUP(I17535,'DE-PARA'!C:D,2,0)),"NÃO ENCONTRADO")</f>
        <v>Saídas Da C/A Por Regates (-)</v>
      </c>
      <c r="L17535" s="56" t="str">
        <f>VLOOKUP(K17535,'Base -Receita-Despesa'!$B:$AS,1,FALSE)</f>
        <v>SAÍDAS DA C/A POR REGATES (-)</v>
      </c>
    </row>
    <row r="17536" spans="1:12" x14ac:dyDescent="0.3">
      <c r="A17536" s="286" t="str">
        <f t="shared" si="548"/>
        <v>2020</v>
      </c>
      <c r="B17536" s="205" t="s">
        <v>679</v>
      </c>
      <c r="C17536" s="205" t="s">
        <v>680</v>
      </c>
      <c r="D17536" s="72" t="str">
        <f t="shared" si="547"/>
        <v>abr/2020</v>
      </c>
      <c r="E17536" s="206">
        <v>43948</v>
      </c>
      <c r="F17536" s="205" t="s">
        <v>200</v>
      </c>
      <c r="G17536" s="205" t="s">
        <v>284</v>
      </c>
      <c r="H17536" s="207" t="s">
        <v>1875</v>
      </c>
      <c r="I17536" s="207" t="s">
        <v>123</v>
      </c>
      <c r="J17536" s="208">
        <v>413918.21</v>
      </c>
      <c r="K17536" s="79" t="str">
        <f>IFERROR(IFERROR(VLOOKUP(I17536,'DE-PARA'!B:D,3,0),VLOOKUP(I17536,'DE-PARA'!C:D,2,0)),"NÃO ENCONTRADO")</f>
        <v>TEV – Transferências Entre Contas (Entradas)</v>
      </c>
      <c r="L17536" s="56" t="str">
        <f>VLOOKUP(K17536,'Base -Receita-Despesa'!$B:$AS,1,FALSE)</f>
        <v>TEV – Transferências Entre Contas (Entradas)</v>
      </c>
    </row>
    <row r="17537" spans="1:12" x14ac:dyDescent="0.3">
      <c r="A17537" s="286" t="str">
        <f t="shared" si="548"/>
        <v>2020</v>
      </c>
      <c r="B17537" s="205" t="s">
        <v>679</v>
      </c>
      <c r="C17537" s="205" t="s">
        <v>680</v>
      </c>
      <c r="D17537" s="72" t="str">
        <f t="shared" si="547"/>
        <v>abr/2020</v>
      </c>
      <c r="E17537" s="206">
        <v>43948</v>
      </c>
      <c r="F17537" s="205">
        <v>1334120</v>
      </c>
      <c r="G17537" s="205" t="s">
        <v>284</v>
      </c>
      <c r="H17537" s="207" t="s">
        <v>2169</v>
      </c>
      <c r="I17537" s="207" t="s">
        <v>188</v>
      </c>
      <c r="J17537" s="207">
        <v>-100</v>
      </c>
      <c r="K17537" s="79" t="str">
        <f>IFERROR(IFERROR(VLOOKUP(I17537,'DE-PARA'!B:D,3,0),VLOOKUP(I17537,'DE-PARA'!C:D,2,0)),"NÃO ENCONTRADO")</f>
        <v>Tributos, Taxas e Contribuições</v>
      </c>
      <c r="L17537" s="56" t="str">
        <f>VLOOKUP(K17537,'Base -Receita-Despesa'!$B:$AS,1,FALSE)</f>
        <v>Tributos, Taxas e Contribuições</v>
      </c>
    </row>
    <row r="17538" spans="1:12" x14ac:dyDescent="0.3">
      <c r="A17538" s="286" t="str">
        <f t="shared" si="548"/>
        <v>2020</v>
      </c>
      <c r="B17538" s="205" t="s">
        <v>679</v>
      </c>
      <c r="C17538" s="205" t="s">
        <v>680</v>
      </c>
      <c r="D17538" s="72" t="str">
        <f t="shared" si="547"/>
        <v>abr/2020</v>
      </c>
      <c r="E17538" s="206">
        <v>43948</v>
      </c>
      <c r="F17538" s="205">
        <v>73922</v>
      </c>
      <c r="G17538" s="205" t="s">
        <v>284</v>
      </c>
      <c r="H17538" s="207" t="s">
        <v>2346</v>
      </c>
      <c r="I17538" s="207" t="s">
        <v>237</v>
      </c>
      <c r="J17538" s="208">
        <v>-10542.78</v>
      </c>
      <c r="K17538" s="79" t="str">
        <f>IFERROR(IFERROR(VLOOKUP(I17538,'DE-PARA'!B:D,3,0),VLOOKUP(I17538,'DE-PARA'!C:D,2,0)),"NÃO ENCONTRADO")</f>
        <v>Materiais</v>
      </c>
      <c r="L17538" s="56" t="str">
        <f>VLOOKUP(K17538,'Base -Receita-Despesa'!$B:$AS,1,FALSE)</f>
        <v>Materiais</v>
      </c>
    </row>
    <row r="17539" spans="1:12" x14ac:dyDescent="0.3">
      <c r="A17539" s="286" t="str">
        <f t="shared" si="548"/>
        <v>2020</v>
      </c>
      <c r="B17539" s="205" t="s">
        <v>679</v>
      </c>
      <c r="C17539" s="205" t="s">
        <v>680</v>
      </c>
      <c r="D17539" s="72" t="str">
        <f t="shared" si="547"/>
        <v>abr/2020</v>
      </c>
      <c r="E17539" s="206">
        <v>43948</v>
      </c>
      <c r="F17539" s="205" t="s">
        <v>1999</v>
      </c>
      <c r="G17539" s="205" t="s">
        <v>284</v>
      </c>
      <c r="H17539" s="207" t="s">
        <v>578</v>
      </c>
      <c r="I17539" s="207" t="s">
        <v>265</v>
      </c>
      <c r="J17539" s="207">
        <v>-455.93</v>
      </c>
      <c r="K17539" s="79" t="str">
        <f>IFERROR(IFERROR(VLOOKUP(I17539,'DE-PARA'!B:D,3,0),VLOOKUP(I17539,'DE-PARA'!C:D,2,0)),"NÃO ENCONTRADO")</f>
        <v>Despesas com Viagens</v>
      </c>
      <c r="L17539" s="56" t="str">
        <f>VLOOKUP(K17539,'Base -Receita-Despesa'!$B:$AS,1,FALSE)</f>
        <v>Despesas com Viagens</v>
      </c>
    </row>
    <row r="17540" spans="1:12" x14ac:dyDescent="0.3">
      <c r="A17540" s="286" t="str">
        <f t="shared" si="548"/>
        <v>2020</v>
      </c>
      <c r="B17540" s="205" t="s">
        <v>679</v>
      </c>
      <c r="C17540" s="205" t="s">
        <v>680</v>
      </c>
      <c r="D17540" s="72" t="str">
        <f t="shared" ref="D17540:D17603" si="549">TEXT(E17540,"mmm/aaaa")</f>
        <v>abr/2020</v>
      </c>
      <c r="E17540" s="206">
        <v>43948</v>
      </c>
      <c r="F17540" s="205" t="s">
        <v>2339</v>
      </c>
      <c r="G17540" s="205" t="s">
        <v>2528</v>
      </c>
      <c r="H17540" s="207" t="s">
        <v>2649</v>
      </c>
      <c r="I17540" s="207" t="s">
        <v>270</v>
      </c>
      <c r="J17540" s="208">
        <v>-50094.54</v>
      </c>
      <c r="K17540" s="79" t="str">
        <f>IFERROR(IFERROR(VLOOKUP(I17540,'DE-PARA'!B:D,3,0),VLOOKUP(I17540,'DE-PARA'!C:D,2,0)),"NÃO ENCONTRADO")</f>
        <v>Outras Saídas</v>
      </c>
      <c r="L17540" s="56" t="str">
        <f>VLOOKUP(K17540,'Base -Receita-Despesa'!$B:$AS,1,FALSE)</f>
        <v>Outras Saídas</v>
      </c>
    </row>
    <row r="17541" spans="1:12" x14ac:dyDescent="0.3">
      <c r="A17541" s="286" t="str">
        <f t="shared" si="548"/>
        <v>2020</v>
      </c>
      <c r="B17541" s="205" t="s">
        <v>679</v>
      </c>
      <c r="C17541" s="205" t="s">
        <v>680</v>
      </c>
      <c r="D17541" s="72" t="str">
        <f t="shared" si="549"/>
        <v>abr/2020</v>
      </c>
      <c r="E17541" s="206">
        <v>43948</v>
      </c>
      <c r="F17541" s="205" t="s">
        <v>209</v>
      </c>
      <c r="G17541" s="205" t="s">
        <v>284</v>
      </c>
      <c r="H17541" s="207" t="s">
        <v>2927</v>
      </c>
      <c r="I17541" s="207" t="s">
        <v>130</v>
      </c>
      <c r="J17541" s="207">
        <v>-10</v>
      </c>
      <c r="K17541" s="79" t="str">
        <f>IFERROR(IFERROR(VLOOKUP(I17541,'DE-PARA'!B:D,3,0),VLOOKUP(I17541,'DE-PARA'!C:D,2,0)),"NÃO ENCONTRADO")</f>
        <v>Outras Saídas</v>
      </c>
      <c r="L17541" s="56" t="str">
        <f>VLOOKUP(K17541,'Base -Receita-Despesa'!$B:$AS,1,FALSE)</f>
        <v>Outras Saídas</v>
      </c>
    </row>
    <row r="17542" spans="1:12" x14ac:dyDescent="0.3">
      <c r="A17542" s="286" t="str">
        <f t="shared" si="548"/>
        <v>2020</v>
      </c>
      <c r="B17542" s="205" t="s">
        <v>679</v>
      </c>
      <c r="C17542" s="205" t="s">
        <v>680</v>
      </c>
      <c r="D17542" s="72" t="str">
        <f t="shared" si="549"/>
        <v>abr/2020</v>
      </c>
      <c r="E17542" s="206">
        <v>43948</v>
      </c>
      <c r="F17542" s="205" t="s">
        <v>209</v>
      </c>
      <c r="G17542" s="205" t="s">
        <v>284</v>
      </c>
      <c r="H17542" s="207" t="s">
        <v>295</v>
      </c>
      <c r="I17542" s="207" t="s">
        <v>130</v>
      </c>
      <c r="J17542" s="207">
        <v>-10</v>
      </c>
      <c r="K17542" s="79" t="str">
        <f>IFERROR(IFERROR(VLOOKUP(I17542,'DE-PARA'!B:D,3,0),VLOOKUP(I17542,'DE-PARA'!C:D,2,0)),"NÃO ENCONTRADO")</f>
        <v>Outras Saídas</v>
      </c>
      <c r="L17542" s="56" t="str">
        <f>VLOOKUP(K17542,'Base -Receita-Despesa'!$B:$AS,1,FALSE)</f>
        <v>Outras Saídas</v>
      </c>
    </row>
    <row r="17543" spans="1:12" x14ac:dyDescent="0.3">
      <c r="A17543" s="286" t="str">
        <f t="shared" si="548"/>
        <v>2020</v>
      </c>
      <c r="B17543" s="205" t="s">
        <v>681</v>
      </c>
      <c r="C17543" s="205" t="s">
        <v>680</v>
      </c>
      <c r="D17543" s="72" t="str">
        <f t="shared" si="549"/>
        <v>abr/2020</v>
      </c>
      <c r="E17543" s="206">
        <v>43948</v>
      </c>
      <c r="F17543" s="205" t="s">
        <v>200</v>
      </c>
      <c r="G17543" s="205" t="s">
        <v>284</v>
      </c>
      <c r="H17543" s="207" t="s">
        <v>1875</v>
      </c>
      <c r="I17543" s="207" t="s">
        <v>123</v>
      </c>
      <c r="J17543" s="208">
        <v>-413918.21</v>
      </c>
      <c r="K17543" s="79" t="str">
        <f>IFERROR(IFERROR(VLOOKUP(I17543,'DE-PARA'!B:D,3,0),VLOOKUP(I17543,'DE-PARA'!C:D,2,0)),"NÃO ENCONTRADO")</f>
        <v>TEV – Transferências Entre Contas (Entradas)</v>
      </c>
      <c r="L17543" s="56" t="str">
        <f>VLOOKUP(K17543,'Base -Receita-Despesa'!$B:$AS,1,FALSE)</f>
        <v>TEV – Transferências Entre Contas (Entradas)</v>
      </c>
    </row>
    <row r="17544" spans="1:12" x14ac:dyDescent="0.3">
      <c r="A17544" s="286" t="str">
        <f t="shared" si="548"/>
        <v>2020</v>
      </c>
      <c r="B17544" s="205" t="s">
        <v>681</v>
      </c>
      <c r="C17544" s="205" t="s">
        <v>680</v>
      </c>
      <c r="D17544" s="72" t="str">
        <f t="shared" si="549"/>
        <v>abr/2020</v>
      </c>
      <c r="E17544" s="206">
        <v>43948</v>
      </c>
      <c r="F17544" s="205" t="s">
        <v>202</v>
      </c>
      <c r="G17544" s="205" t="s">
        <v>284</v>
      </c>
      <c r="H17544" s="207" t="s">
        <v>203</v>
      </c>
      <c r="I17544" s="207" t="s">
        <v>289</v>
      </c>
      <c r="J17544" s="207">
        <v>0.01</v>
      </c>
      <c r="K17544" s="79" t="str">
        <f>IFERROR(IFERROR(VLOOKUP(I17544,'DE-PARA'!B:D,3,0),VLOOKUP(I17544,'DE-PARA'!C:D,2,0)),"NÃO ENCONTRADO")</f>
        <v>Entrada Conta Aplicação (+)</v>
      </c>
      <c r="L17544" s="56" t="str">
        <f>VLOOKUP(K17544,'Base -Receita-Despesa'!$B:$AS,1,FALSE)</f>
        <v>ENTRADA CONTA APLICAÇÃO (+)</v>
      </c>
    </row>
    <row r="17545" spans="1:12" x14ac:dyDescent="0.3">
      <c r="A17545" s="286" t="str">
        <f t="shared" si="548"/>
        <v>2020</v>
      </c>
      <c r="B17545" s="205" t="s">
        <v>679</v>
      </c>
      <c r="C17545" s="205" t="s">
        <v>680</v>
      </c>
      <c r="D17545" s="72" t="str">
        <f t="shared" si="549"/>
        <v>abr/2020</v>
      </c>
      <c r="E17545" s="206">
        <v>43949</v>
      </c>
      <c r="F17545" s="205" t="s">
        <v>210</v>
      </c>
      <c r="G17545" s="205" t="s">
        <v>284</v>
      </c>
      <c r="H17545" s="207" t="s">
        <v>2928</v>
      </c>
      <c r="I17545" s="207" t="s">
        <v>139</v>
      </c>
      <c r="J17545" s="207">
        <v>9.6</v>
      </c>
      <c r="K17545" s="79" t="str">
        <f>IFERROR(IFERROR(VLOOKUP(I17545,'DE-PARA'!B:D,3,0),VLOOKUP(I17545,'DE-PARA'!C:D,2,0)),"NÃO ENCONTRADO")</f>
        <v>Outras Saídas</v>
      </c>
      <c r="L17545" s="56" t="str">
        <f>VLOOKUP(K17545,'Base -Receita-Despesa'!$B:$AS,1,FALSE)</f>
        <v>Outras Saídas</v>
      </c>
    </row>
    <row r="17546" spans="1:12" x14ac:dyDescent="0.3">
      <c r="A17546" s="286" t="str">
        <f t="shared" si="548"/>
        <v>2020</v>
      </c>
      <c r="B17546" s="205" t="s">
        <v>679</v>
      </c>
      <c r="C17546" s="205" t="s">
        <v>680</v>
      </c>
      <c r="D17546" s="72" t="str">
        <f t="shared" si="549"/>
        <v>abr/2020</v>
      </c>
      <c r="E17546" s="206">
        <v>43949</v>
      </c>
      <c r="F17546" s="205">
        <v>19497</v>
      </c>
      <c r="G17546" s="205" t="s">
        <v>284</v>
      </c>
      <c r="H17546" s="207" t="s">
        <v>343</v>
      </c>
      <c r="I17546" s="207" t="s">
        <v>237</v>
      </c>
      <c r="J17546" s="208">
        <v>-3223.45</v>
      </c>
      <c r="K17546" s="79" t="str">
        <f>IFERROR(IFERROR(VLOOKUP(I17546,'DE-PARA'!B:D,3,0),VLOOKUP(I17546,'DE-PARA'!C:D,2,0)),"NÃO ENCONTRADO")</f>
        <v>Materiais</v>
      </c>
      <c r="L17546" s="56" t="str">
        <f>VLOOKUP(K17546,'Base -Receita-Despesa'!$B:$AS,1,FALSE)</f>
        <v>Materiais</v>
      </c>
    </row>
    <row r="17547" spans="1:12" x14ac:dyDescent="0.3">
      <c r="A17547" s="286" t="str">
        <f t="shared" si="548"/>
        <v>2020</v>
      </c>
      <c r="B17547" s="205" t="s">
        <v>679</v>
      </c>
      <c r="C17547" s="205" t="s">
        <v>680</v>
      </c>
      <c r="D17547" s="72" t="str">
        <f t="shared" si="549"/>
        <v>abr/2020</v>
      </c>
      <c r="E17547" s="206">
        <v>43949</v>
      </c>
      <c r="F17547" s="205">
        <v>19625</v>
      </c>
      <c r="G17547" s="205" t="s">
        <v>284</v>
      </c>
      <c r="H17547" s="207" t="s">
        <v>343</v>
      </c>
      <c r="I17547" s="207" t="s">
        <v>237</v>
      </c>
      <c r="J17547" s="207">
        <v>-745.02</v>
      </c>
      <c r="K17547" s="79" t="str">
        <f>IFERROR(IFERROR(VLOOKUP(I17547,'DE-PARA'!B:D,3,0),VLOOKUP(I17547,'DE-PARA'!C:D,2,0)),"NÃO ENCONTRADO")</f>
        <v>Materiais</v>
      </c>
      <c r="L17547" s="56" t="str">
        <f>VLOOKUP(K17547,'Base -Receita-Despesa'!$B:$AS,1,FALSE)</f>
        <v>Materiais</v>
      </c>
    </row>
    <row r="17548" spans="1:12" x14ac:dyDescent="0.3">
      <c r="A17548" s="286" t="str">
        <f t="shared" si="548"/>
        <v>2020</v>
      </c>
      <c r="B17548" s="205" t="s">
        <v>679</v>
      </c>
      <c r="C17548" s="205" t="s">
        <v>680</v>
      </c>
      <c r="D17548" s="72" t="str">
        <f t="shared" si="549"/>
        <v>abr/2020</v>
      </c>
      <c r="E17548" s="206">
        <v>43949</v>
      </c>
      <c r="F17548" s="205">
        <v>19656</v>
      </c>
      <c r="G17548" s="205" t="s">
        <v>284</v>
      </c>
      <c r="H17548" s="207" t="s">
        <v>343</v>
      </c>
      <c r="I17548" s="207" t="s">
        <v>237</v>
      </c>
      <c r="J17548" s="208">
        <v>-1772.63</v>
      </c>
      <c r="K17548" s="79" t="str">
        <f>IFERROR(IFERROR(VLOOKUP(I17548,'DE-PARA'!B:D,3,0),VLOOKUP(I17548,'DE-PARA'!C:D,2,0)),"NÃO ENCONTRADO")</f>
        <v>Materiais</v>
      </c>
      <c r="L17548" s="56" t="str">
        <f>VLOOKUP(K17548,'Base -Receita-Despesa'!$B:$AS,1,FALSE)</f>
        <v>Materiais</v>
      </c>
    </row>
    <row r="17549" spans="1:12" x14ac:dyDescent="0.3">
      <c r="A17549" s="286" t="str">
        <f t="shared" si="548"/>
        <v>2020</v>
      </c>
      <c r="B17549" s="205" t="s">
        <v>679</v>
      </c>
      <c r="C17549" s="205" t="s">
        <v>680</v>
      </c>
      <c r="D17549" s="72" t="str">
        <f t="shared" si="549"/>
        <v>abr/2020</v>
      </c>
      <c r="E17549" s="206">
        <v>43949</v>
      </c>
      <c r="F17549" s="205">
        <v>19790</v>
      </c>
      <c r="G17549" s="205" t="s">
        <v>284</v>
      </c>
      <c r="H17549" s="207" t="s">
        <v>343</v>
      </c>
      <c r="I17549" s="207" t="s">
        <v>237</v>
      </c>
      <c r="J17549" s="208">
        <v>-1717.65</v>
      </c>
      <c r="K17549" s="79" t="str">
        <f>IFERROR(IFERROR(VLOOKUP(I17549,'DE-PARA'!B:D,3,0),VLOOKUP(I17549,'DE-PARA'!C:D,2,0)),"NÃO ENCONTRADO")</f>
        <v>Materiais</v>
      </c>
      <c r="L17549" s="56" t="str">
        <f>VLOOKUP(K17549,'Base -Receita-Despesa'!$B:$AS,1,FALSE)</f>
        <v>Materiais</v>
      </c>
    </row>
    <row r="17550" spans="1:12" x14ac:dyDescent="0.3">
      <c r="A17550" s="286" t="str">
        <f t="shared" si="548"/>
        <v>2020</v>
      </c>
      <c r="B17550" s="205" t="s">
        <v>679</v>
      </c>
      <c r="C17550" s="205" t="s">
        <v>680</v>
      </c>
      <c r="D17550" s="72" t="str">
        <f t="shared" si="549"/>
        <v>abr/2020</v>
      </c>
      <c r="E17550" s="206">
        <v>43949</v>
      </c>
      <c r="F17550" s="205">
        <v>19789</v>
      </c>
      <c r="G17550" s="205" t="s">
        <v>284</v>
      </c>
      <c r="H17550" s="207" t="s">
        <v>343</v>
      </c>
      <c r="I17550" s="207" t="s">
        <v>238</v>
      </c>
      <c r="J17550" s="207">
        <v>-990</v>
      </c>
      <c r="K17550" s="79" t="str">
        <f>IFERROR(IFERROR(VLOOKUP(I17550,'DE-PARA'!B:D,3,0),VLOOKUP(I17550,'DE-PARA'!C:D,2,0)),"NÃO ENCONTRADO")</f>
        <v>Materiais</v>
      </c>
      <c r="L17550" s="56" t="str">
        <f>VLOOKUP(K17550,'Base -Receita-Despesa'!$B:$AS,1,FALSE)</f>
        <v>Materiais</v>
      </c>
    </row>
    <row r="17551" spans="1:12" x14ac:dyDescent="0.3">
      <c r="A17551" s="286" t="str">
        <f t="shared" si="548"/>
        <v>2020</v>
      </c>
      <c r="B17551" s="205" t="s">
        <v>679</v>
      </c>
      <c r="C17551" s="205" t="s">
        <v>680</v>
      </c>
      <c r="D17551" s="72" t="str">
        <f t="shared" si="549"/>
        <v>abr/2020</v>
      </c>
      <c r="E17551" s="206">
        <v>43949</v>
      </c>
      <c r="F17551" s="205">
        <v>19788</v>
      </c>
      <c r="G17551" s="205" t="s">
        <v>284</v>
      </c>
      <c r="H17551" s="207" t="s">
        <v>343</v>
      </c>
      <c r="I17551" s="207" t="s">
        <v>238</v>
      </c>
      <c r="J17551" s="208">
        <v>-10115.73</v>
      </c>
      <c r="K17551" s="79" t="str">
        <f>IFERROR(IFERROR(VLOOKUP(I17551,'DE-PARA'!B:D,3,0),VLOOKUP(I17551,'DE-PARA'!C:D,2,0)),"NÃO ENCONTRADO")</f>
        <v>Materiais</v>
      </c>
      <c r="L17551" s="56" t="str">
        <f>VLOOKUP(K17551,'Base -Receita-Despesa'!$B:$AS,1,FALSE)</f>
        <v>Materiais</v>
      </c>
    </row>
    <row r="17552" spans="1:12" x14ac:dyDescent="0.3">
      <c r="A17552" s="286" t="str">
        <f t="shared" si="548"/>
        <v>2020</v>
      </c>
      <c r="B17552" s="205" t="s">
        <v>679</v>
      </c>
      <c r="C17552" s="205" t="s">
        <v>680</v>
      </c>
      <c r="D17552" s="72" t="str">
        <f t="shared" si="549"/>
        <v>abr/2020</v>
      </c>
      <c r="E17552" s="206">
        <v>43949</v>
      </c>
      <c r="F17552" s="205">
        <v>19330</v>
      </c>
      <c r="G17552" s="205" t="s">
        <v>284</v>
      </c>
      <c r="H17552" s="207" t="s">
        <v>343</v>
      </c>
      <c r="I17552" s="207" t="s">
        <v>238</v>
      </c>
      <c r="J17552" s="208">
        <v>-3939.7</v>
      </c>
      <c r="K17552" s="79" t="str">
        <f>IFERROR(IFERROR(VLOOKUP(I17552,'DE-PARA'!B:D,3,0),VLOOKUP(I17552,'DE-PARA'!C:D,2,0)),"NÃO ENCONTRADO")</f>
        <v>Materiais</v>
      </c>
      <c r="L17552" s="56" t="str">
        <f>VLOOKUP(K17552,'Base -Receita-Despesa'!$B:$AS,1,FALSE)</f>
        <v>Materiais</v>
      </c>
    </row>
    <row r="17553" spans="1:12" x14ac:dyDescent="0.3">
      <c r="A17553" s="286" t="str">
        <f t="shared" si="548"/>
        <v>2020</v>
      </c>
      <c r="B17553" s="205" t="s">
        <v>679</v>
      </c>
      <c r="C17553" s="205" t="s">
        <v>680</v>
      </c>
      <c r="D17553" s="72" t="str">
        <f t="shared" si="549"/>
        <v>abr/2020</v>
      </c>
      <c r="E17553" s="206">
        <v>43949</v>
      </c>
      <c r="F17553" s="205" t="s">
        <v>209</v>
      </c>
      <c r="G17553" s="205" t="s">
        <v>284</v>
      </c>
      <c r="H17553" s="207" t="s">
        <v>295</v>
      </c>
      <c r="I17553" s="207" t="s">
        <v>130</v>
      </c>
      <c r="J17553" s="207">
        <v>-10</v>
      </c>
      <c r="K17553" s="79" t="str">
        <f>IFERROR(IFERROR(VLOOKUP(I17553,'DE-PARA'!B:D,3,0),VLOOKUP(I17553,'DE-PARA'!C:D,2,0)),"NÃO ENCONTRADO")</f>
        <v>Outras Saídas</v>
      </c>
      <c r="L17553" s="56" t="str">
        <f>VLOOKUP(K17553,'Base -Receita-Despesa'!$B:$AS,1,FALSE)</f>
        <v>Outras Saídas</v>
      </c>
    </row>
    <row r="17554" spans="1:12" x14ac:dyDescent="0.3">
      <c r="A17554" s="286" t="str">
        <f t="shared" si="548"/>
        <v>2020</v>
      </c>
      <c r="B17554" s="205" t="s">
        <v>679</v>
      </c>
      <c r="C17554" s="205" t="s">
        <v>680</v>
      </c>
      <c r="D17554" s="72" t="str">
        <f t="shared" si="549"/>
        <v>abr/2020</v>
      </c>
      <c r="E17554" s="206">
        <v>43949</v>
      </c>
      <c r="F17554" s="205" t="s">
        <v>202</v>
      </c>
      <c r="G17554" s="205" t="s">
        <v>284</v>
      </c>
      <c r="H17554" s="207" t="s">
        <v>203</v>
      </c>
      <c r="I17554" s="207" t="s">
        <v>289</v>
      </c>
      <c r="J17554" s="208">
        <v>22504.58</v>
      </c>
      <c r="K17554" s="79" t="str">
        <f>IFERROR(IFERROR(VLOOKUP(I17554,'DE-PARA'!B:D,3,0),VLOOKUP(I17554,'DE-PARA'!C:D,2,0)),"NÃO ENCONTRADO")</f>
        <v>Entrada Conta Aplicação (+)</v>
      </c>
      <c r="L17554" s="56" t="str">
        <f>VLOOKUP(K17554,'Base -Receita-Despesa'!$B:$AS,1,FALSE)</f>
        <v>ENTRADA CONTA APLICAÇÃO (+)</v>
      </c>
    </row>
    <row r="17555" spans="1:12" x14ac:dyDescent="0.3">
      <c r="A17555" s="286" t="str">
        <f t="shared" si="548"/>
        <v>2020</v>
      </c>
      <c r="B17555" s="205" t="s">
        <v>679</v>
      </c>
      <c r="C17555" s="205" t="s">
        <v>680</v>
      </c>
      <c r="D17555" s="72" t="str">
        <f t="shared" si="549"/>
        <v>abr/2020</v>
      </c>
      <c r="E17555" s="206">
        <v>43950</v>
      </c>
      <c r="F17555" s="205">
        <v>1052</v>
      </c>
      <c r="G17555" s="205" t="s">
        <v>284</v>
      </c>
      <c r="H17555" s="207" t="s">
        <v>2831</v>
      </c>
      <c r="I17555" s="267" t="s">
        <v>260</v>
      </c>
      <c r="J17555" s="208">
        <v>-15653.68</v>
      </c>
      <c r="K17555" s="79" t="str">
        <f>IFERROR(IFERROR(VLOOKUP(I17555,'DE-PARA'!B:D,3,0),VLOOKUP(I17555,'DE-PARA'!C:D,2,0)),"NÃO ENCONTRADO")</f>
        <v>Serviços</v>
      </c>
      <c r="L17555" s="56" t="str">
        <f>VLOOKUP(K17555,'Base -Receita-Despesa'!$B:$AS,1,FALSE)</f>
        <v>Serviços</v>
      </c>
    </row>
    <row r="17556" spans="1:12" x14ac:dyDescent="0.3">
      <c r="A17556" s="286" t="str">
        <f t="shared" si="548"/>
        <v>2020</v>
      </c>
      <c r="B17556" s="205" t="s">
        <v>679</v>
      </c>
      <c r="C17556" s="205" t="s">
        <v>680</v>
      </c>
      <c r="D17556" s="72" t="str">
        <f t="shared" si="549"/>
        <v>abr/2020</v>
      </c>
      <c r="E17556" s="206">
        <v>43950</v>
      </c>
      <c r="F17556" s="205" t="s">
        <v>2187</v>
      </c>
      <c r="G17556" s="205" t="s">
        <v>284</v>
      </c>
      <c r="H17556" s="207" t="s">
        <v>2929</v>
      </c>
      <c r="I17556" s="207" t="s">
        <v>188</v>
      </c>
      <c r="J17556" s="208">
        <v>-4290.66</v>
      </c>
      <c r="K17556" s="79" t="str">
        <f>IFERROR(IFERROR(VLOOKUP(I17556,'DE-PARA'!B:D,3,0),VLOOKUP(I17556,'DE-PARA'!C:D,2,0)),"NÃO ENCONTRADO")</f>
        <v>Tributos, Taxas e Contribuições</v>
      </c>
      <c r="L17556" s="56" t="str">
        <f>VLOOKUP(K17556,'Base -Receita-Despesa'!$B:$AS,1,FALSE)</f>
        <v>Tributos, Taxas e Contribuições</v>
      </c>
    </row>
    <row r="17557" spans="1:12" x14ac:dyDescent="0.3">
      <c r="A17557" s="286" t="str">
        <f t="shared" si="548"/>
        <v>2020</v>
      </c>
      <c r="B17557" s="205" t="s">
        <v>679</v>
      </c>
      <c r="C17557" s="205" t="s">
        <v>680</v>
      </c>
      <c r="D17557" s="72" t="str">
        <f t="shared" si="549"/>
        <v>abr/2020</v>
      </c>
      <c r="E17557" s="206">
        <v>43950</v>
      </c>
      <c r="F17557" s="205" t="s">
        <v>209</v>
      </c>
      <c r="G17557" s="205" t="s">
        <v>284</v>
      </c>
      <c r="H17557" s="207" t="s">
        <v>295</v>
      </c>
      <c r="I17557" s="207" t="s">
        <v>130</v>
      </c>
      <c r="J17557" s="207">
        <v>-10</v>
      </c>
      <c r="K17557" s="79" t="str">
        <f>IFERROR(IFERROR(VLOOKUP(I17557,'DE-PARA'!B:D,3,0),VLOOKUP(I17557,'DE-PARA'!C:D,2,0)),"NÃO ENCONTRADO")</f>
        <v>Outras Saídas</v>
      </c>
      <c r="L17557" s="56" t="str">
        <f>VLOOKUP(K17557,'Base -Receita-Despesa'!$B:$AS,1,FALSE)</f>
        <v>Outras Saídas</v>
      </c>
    </row>
    <row r="17558" spans="1:12" x14ac:dyDescent="0.3">
      <c r="A17558" s="286" t="str">
        <f t="shared" si="548"/>
        <v>2020</v>
      </c>
      <c r="B17558" s="205" t="s">
        <v>679</v>
      </c>
      <c r="C17558" s="205" t="s">
        <v>680</v>
      </c>
      <c r="D17558" s="72" t="str">
        <f t="shared" si="549"/>
        <v>abr/2020</v>
      </c>
      <c r="E17558" s="206">
        <v>43950</v>
      </c>
      <c r="F17558" s="205" t="s">
        <v>209</v>
      </c>
      <c r="G17558" s="205" t="s">
        <v>284</v>
      </c>
      <c r="H17558" s="207" t="s">
        <v>295</v>
      </c>
      <c r="I17558" s="207" t="s">
        <v>130</v>
      </c>
      <c r="J17558" s="207">
        <v>-10</v>
      </c>
      <c r="K17558" s="79" t="str">
        <f>IFERROR(IFERROR(VLOOKUP(I17558,'DE-PARA'!B:D,3,0),VLOOKUP(I17558,'DE-PARA'!C:D,2,0)),"NÃO ENCONTRADO")</f>
        <v>Outras Saídas</v>
      </c>
      <c r="L17558" s="56" t="str">
        <f>VLOOKUP(K17558,'Base -Receita-Despesa'!$B:$AS,1,FALSE)</f>
        <v>Outras Saídas</v>
      </c>
    </row>
    <row r="17559" spans="1:12" x14ac:dyDescent="0.3">
      <c r="A17559" s="286" t="str">
        <f t="shared" si="548"/>
        <v>2020</v>
      </c>
      <c r="B17559" s="205" t="s">
        <v>679</v>
      </c>
      <c r="C17559" s="205" t="s">
        <v>680</v>
      </c>
      <c r="D17559" s="72" t="str">
        <f t="shared" si="549"/>
        <v>abr/2020</v>
      </c>
      <c r="E17559" s="206">
        <v>43950</v>
      </c>
      <c r="F17559" s="205" t="s">
        <v>127</v>
      </c>
      <c r="G17559" s="205" t="s">
        <v>284</v>
      </c>
      <c r="H17559" s="207" t="s">
        <v>2930</v>
      </c>
      <c r="I17559" s="207" t="s">
        <v>128</v>
      </c>
      <c r="J17559" s="208">
        <v>-2856.27</v>
      </c>
      <c r="K17559" s="79" t="str">
        <f>IFERROR(IFERROR(VLOOKUP(I17559,'DE-PARA'!B:D,3,0),VLOOKUP(I17559,'DE-PARA'!C:D,2,0)),"NÃO ENCONTRADO")</f>
        <v>Pessoal</v>
      </c>
      <c r="L17559" s="56" t="str">
        <f>VLOOKUP(K17559,'Base -Receita-Despesa'!$B:$AS,1,FALSE)</f>
        <v>Pessoal</v>
      </c>
    </row>
    <row r="17560" spans="1:12" x14ac:dyDescent="0.3">
      <c r="A17560" s="286" t="str">
        <f t="shared" si="548"/>
        <v>2020</v>
      </c>
      <c r="B17560" s="205" t="s">
        <v>679</v>
      </c>
      <c r="C17560" s="205" t="s">
        <v>680</v>
      </c>
      <c r="D17560" s="72" t="str">
        <f t="shared" si="549"/>
        <v>abr/2020</v>
      </c>
      <c r="E17560" s="206">
        <v>43950</v>
      </c>
      <c r="F17560" s="205" t="s">
        <v>127</v>
      </c>
      <c r="G17560" s="205" t="s">
        <v>284</v>
      </c>
      <c r="H17560" s="207" t="s">
        <v>2931</v>
      </c>
      <c r="I17560" s="207" t="s">
        <v>128</v>
      </c>
      <c r="J17560" s="208">
        <v>-3311.13</v>
      </c>
      <c r="K17560" s="79" t="str">
        <f>IFERROR(IFERROR(VLOOKUP(I17560,'DE-PARA'!B:D,3,0),VLOOKUP(I17560,'DE-PARA'!C:D,2,0)),"NÃO ENCONTRADO")</f>
        <v>Pessoal</v>
      </c>
      <c r="L17560" s="56" t="str">
        <f>VLOOKUP(K17560,'Base -Receita-Despesa'!$B:$AS,1,FALSE)</f>
        <v>Pessoal</v>
      </c>
    </row>
    <row r="17561" spans="1:12" x14ac:dyDescent="0.3">
      <c r="A17561" s="286" t="str">
        <f t="shared" si="548"/>
        <v>2020</v>
      </c>
      <c r="B17561" s="205" t="s">
        <v>679</v>
      </c>
      <c r="C17561" s="205" t="s">
        <v>680</v>
      </c>
      <c r="D17561" s="72" t="str">
        <f t="shared" si="549"/>
        <v>abr/2020</v>
      </c>
      <c r="E17561" s="206">
        <v>43950</v>
      </c>
      <c r="F17561" s="205" t="s">
        <v>127</v>
      </c>
      <c r="G17561" s="205" t="s">
        <v>284</v>
      </c>
      <c r="H17561" s="207" t="s">
        <v>2932</v>
      </c>
      <c r="I17561" s="207" t="s">
        <v>128</v>
      </c>
      <c r="J17561" s="208">
        <v>-5131.46</v>
      </c>
      <c r="K17561" s="79" t="str">
        <f>IFERROR(IFERROR(VLOOKUP(I17561,'DE-PARA'!B:D,3,0),VLOOKUP(I17561,'DE-PARA'!C:D,2,0)),"NÃO ENCONTRADO")</f>
        <v>Pessoal</v>
      </c>
      <c r="L17561" s="56" t="str">
        <f>VLOOKUP(K17561,'Base -Receita-Despesa'!$B:$AS,1,FALSE)</f>
        <v>Pessoal</v>
      </c>
    </row>
    <row r="17562" spans="1:12" x14ac:dyDescent="0.3">
      <c r="A17562" s="286" t="str">
        <f t="shared" si="548"/>
        <v>2020</v>
      </c>
      <c r="B17562" s="205" t="s">
        <v>679</v>
      </c>
      <c r="C17562" s="205" t="s">
        <v>680</v>
      </c>
      <c r="D17562" s="72" t="str">
        <f t="shared" si="549"/>
        <v>abr/2020</v>
      </c>
      <c r="E17562" s="206">
        <v>43950</v>
      </c>
      <c r="F17562" s="205" t="s">
        <v>202</v>
      </c>
      <c r="G17562" s="205" t="s">
        <v>284</v>
      </c>
      <c r="H17562" s="207" t="s">
        <v>203</v>
      </c>
      <c r="I17562" s="207" t="s">
        <v>289</v>
      </c>
      <c r="J17562" s="208">
        <v>31263.200000000001</v>
      </c>
      <c r="K17562" s="79" t="str">
        <f>IFERROR(IFERROR(VLOOKUP(I17562,'DE-PARA'!B:D,3,0),VLOOKUP(I17562,'DE-PARA'!C:D,2,0)),"NÃO ENCONTRADO")</f>
        <v>Entrada Conta Aplicação (+)</v>
      </c>
      <c r="L17562" s="56" t="str">
        <f>VLOOKUP(K17562,'Base -Receita-Despesa'!$B:$AS,1,FALSE)</f>
        <v>ENTRADA CONTA APLICAÇÃO (+)</v>
      </c>
    </row>
    <row r="17563" spans="1:12" x14ac:dyDescent="0.3">
      <c r="A17563" s="286" t="str">
        <f t="shared" si="548"/>
        <v>2020</v>
      </c>
      <c r="B17563" s="205" t="s">
        <v>679</v>
      </c>
      <c r="C17563" s="205" t="s">
        <v>680</v>
      </c>
      <c r="D17563" s="72" t="str">
        <f t="shared" si="549"/>
        <v>abr/2020</v>
      </c>
      <c r="E17563" s="206">
        <v>43951</v>
      </c>
      <c r="F17563" s="205" t="s">
        <v>210</v>
      </c>
      <c r="G17563" s="205" t="s">
        <v>284</v>
      </c>
      <c r="H17563" s="207" t="s">
        <v>2928</v>
      </c>
      <c r="I17563" s="207" t="s">
        <v>139</v>
      </c>
      <c r="J17563" s="207">
        <v>13.1</v>
      </c>
      <c r="K17563" s="79" t="str">
        <f>IFERROR(IFERROR(VLOOKUP(I17563,'DE-PARA'!B:D,3,0),VLOOKUP(I17563,'DE-PARA'!C:D,2,0)),"NÃO ENCONTRADO")</f>
        <v>Outras Saídas</v>
      </c>
      <c r="L17563" s="56" t="str">
        <f>VLOOKUP(K17563,'Base -Receita-Despesa'!$B:$AS,1,FALSE)</f>
        <v>Outras Saídas</v>
      </c>
    </row>
    <row r="17564" spans="1:12" x14ac:dyDescent="0.3">
      <c r="A17564" s="286" t="str">
        <f t="shared" si="548"/>
        <v>2020</v>
      </c>
      <c r="B17564" s="205" t="s">
        <v>679</v>
      </c>
      <c r="C17564" s="205" t="s">
        <v>680</v>
      </c>
      <c r="D17564" s="72" t="str">
        <f t="shared" si="549"/>
        <v>abr/2020</v>
      </c>
      <c r="E17564" s="206">
        <v>43951</v>
      </c>
      <c r="F17564" s="205" t="s">
        <v>2187</v>
      </c>
      <c r="G17564" s="205" t="s">
        <v>284</v>
      </c>
      <c r="H17564" s="207" t="s">
        <v>2933</v>
      </c>
      <c r="I17564" s="207" t="s">
        <v>188</v>
      </c>
      <c r="J17564" s="207">
        <v>-710.19</v>
      </c>
      <c r="K17564" s="79" t="str">
        <f>IFERROR(IFERROR(VLOOKUP(I17564,'DE-PARA'!B:D,3,0),VLOOKUP(I17564,'DE-PARA'!C:D,2,0)),"NÃO ENCONTRADO")</f>
        <v>Tributos, Taxas e Contribuições</v>
      </c>
      <c r="L17564" s="56" t="str">
        <f>VLOOKUP(K17564,'Base -Receita-Despesa'!$B:$AS,1,FALSE)</f>
        <v>Tributos, Taxas e Contribuições</v>
      </c>
    </row>
    <row r="17565" spans="1:12" x14ac:dyDescent="0.3">
      <c r="A17565" s="286" t="str">
        <f t="shared" si="548"/>
        <v>2020</v>
      </c>
      <c r="B17565" s="205" t="s">
        <v>679</v>
      </c>
      <c r="C17565" s="205" t="s">
        <v>680</v>
      </c>
      <c r="D17565" s="72" t="str">
        <f t="shared" si="549"/>
        <v>abr/2020</v>
      </c>
      <c r="E17565" s="206">
        <v>43951</v>
      </c>
      <c r="F17565" s="205">
        <v>216938</v>
      </c>
      <c r="G17565" s="205" t="s">
        <v>284</v>
      </c>
      <c r="H17565" s="207" t="s">
        <v>987</v>
      </c>
      <c r="I17565" s="207" t="s">
        <v>238</v>
      </c>
      <c r="J17565" s="208">
        <v>-14015.5</v>
      </c>
      <c r="K17565" s="79" t="str">
        <f>IFERROR(IFERROR(VLOOKUP(I17565,'DE-PARA'!B:D,3,0),VLOOKUP(I17565,'DE-PARA'!C:D,2,0)),"NÃO ENCONTRADO")</f>
        <v>Materiais</v>
      </c>
      <c r="L17565" s="56" t="str">
        <f>VLOOKUP(K17565,'Base -Receita-Despesa'!$B:$AS,1,FALSE)</f>
        <v>Materiais</v>
      </c>
    </row>
    <row r="17566" spans="1:12" x14ac:dyDescent="0.3">
      <c r="A17566" s="286" t="str">
        <f t="shared" si="548"/>
        <v>2020</v>
      </c>
      <c r="B17566" s="213" t="s">
        <v>679</v>
      </c>
      <c r="C17566" s="213" t="s">
        <v>680</v>
      </c>
      <c r="D17566" s="72" t="str">
        <f t="shared" si="549"/>
        <v>abr/2020</v>
      </c>
      <c r="E17566" s="218">
        <v>43951</v>
      </c>
      <c r="F17566" s="213">
        <v>529</v>
      </c>
      <c r="G17566" s="213" t="s">
        <v>284</v>
      </c>
      <c r="H17566" s="221" t="s">
        <v>2934</v>
      </c>
      <c r="I17566" s="221" t="s">
        <v>237</v>
      </c>
      <c r="J17566" s="235">
        <v>-21500</v>
      </c>
      <c r="K17566" s="79" t="str">
        <f>IFERROR(IFERROR(VLOOKUP(I17566,'DE-PARA'!B:D,3,0),VLOOKUP(I17566,'DE-PARA'!C:D,2,0)),"NÃO ENCONTRADO")</f>
        <v>Materiais</v>
      </c>
      <c r="L17566" s="56" t="str">
        <f>VLOOKUP(K17566,'Base -Receita-Despesa'!$B:$AS,1,FALSE)</f>
        <v>Materiais</v>
      </c>
    </row>
    <row r="17567" spans="1:12" x14ac:dyDescent="0.3">
      <c r="A17567" s="286" t="str">
        <f t="shared" si="548"/>
        <v>2020</v>
      </c>
      <c r="B17567" s="205" t="s">
        <v>679</v>
      </c>
      <c r="C17567" s="205" t="s">
        <v>680</v>
      </c>
      <c r="D17567" s="72" t="str">
        <f t="shared" si="549"/>
        <v>abr/2020</v>
      </c>
      <c r="E17567" s="206">
        <v>43951</v>
      </c>
      <c r="F17567" s="205" t="s">
        <v>209</v>
      </c>
      <c r="G17567" s="205" t="s">
        <v>284</v>
      </c>
      <c r="H17567" s="207" t="s">
        <v>295</v>
      </c>
      <c r="I17567" s="207" t="s">
        <v>130</v>
      </c>
      <c r="J17567" s="207">
        <v>-10</v>
      </c>
      <c r="K17567" s="79" t="str">
        <f>IFERROR(IFERROR(VLOOKUP(I17567,'DE-PARA'!B:D,3,0),VLOOKUP(I17567,'DE-PARA'!C:D,2,0)),"NÃO ENCONTRADO")</f>
        <v>Outras Saídas</v>
      </c>
      <c r="L17567" s="56" t="str">
        <f>VLOOKUP(K17567,'Base -Receita-Despesa'!$B:$AS,1,FALSE)</f>
        <v>Outras Saídas</v>
      </c>
    </row>
    <row r="17568" spans="1:12" x14ac:dyDescent="0.3">
      <c r="A17568" s="286" t="str">
        <f t="shared" si="548"/>
        <v>2020</v>
      </c>
      <c r="B17568" s="205" t="s">
        <v>679</v>
      </c>
      <c r="C17568" s="205" t="s">
        <v>680</v>
      </c>
      <c r="D17568" s="72" t="str">
        <f t="shared" si="549"/>
        <v>abr/2020</v>
      </c>
      <c r="E17568" s="206">
        <v>43951</v>
      </c>
      <c r="F17568" s="205" t="s">
        <v>209</v>
      </c>
      <c r="G17568" s="205" t="s">
        <v>284</v>
      </c>
      <c r="H17568" s="207" t="s">
        <v>295</v>
      </c>
      <c r="I17568" s="207" t="s">
        <v>130</v>
      </c>
      <c r="J17568" s="207">
        <v>-10</v>
      </c>
      <c r="K17568" s="79" t="str">
        <f>IFERROR(IFERROR(VLOOKUP(I17568,'DE-PARA'!B:D,3,0),VLOOKUP(I17568,'DE-PARA'!C:D,2,0)),"NÃO ENCONTRADO")</f>
        <v>Outras Saídas</v>
      </c>
      <c r="L17568" s="56" t="str">
        <f>VLOOKUP(K17568,'Base -Receita-Despesa'!$B:$AS,1,FALSE)</f>
        <v>Outras Saídas</v>
      </c>
    </row>
    <row r="17569" spans="1:12" x14ac:dyDescent="0.3">
      <c r="A17569" s="286" t="str">
        <f t="shared" si="548"/>
        <v>2020</v>
      </c>
      <c r="B17569" s="205" t="s">
        <v>679</v>
      </c>
      <c r="C17569" s="205" t="s">
        <v>680</v>
      </c>
      <c r="D17569" s="72" t="str">
        <f t="shared" si="549"/>
        <v>abr/2020</v>
      </c>
      <c r="E17569" s="206">
        <v>43951</v>
      </c>
      <c r="F17569" s="205" t="s">
        <v>209</v>
      </c>
      <c r="G17569" s="205" t="s">
        <v>284</v>
      </c>
      <c r="H17569" s="207" t="s">
        <v>295</v>
      </c>
      <c r="I17569" s="207" t="s">
        <v>130</v>
      </c>
      <c r="J17569" s="207">
        <v>-10</v>
      </c>
      <c r="K17569" s="79" t="str">
        <f>IFERROR(IFERROR(VLOOKUP(I17569,'DE-PARA'!B:D,3,0),VLOOKUP(I17569,'DE-PARA'!C:D,2,0)),"NÃO ENCONTRADO")</f>
        <v>Outras Saídas</v>
      </c>
      <c r="L17569" s="56" t="str">
        <f>VLOOKUP(K17569,'Base -Receita-Despesa'!$B:$AS,1,FALSE)</f>
        <v>Outras Saídas</v>
      </c>
    </row>
    <row r="17570" spans="1:12" x14ac:dyDescent="0.3">
      <c r="A17570" s="286" t="str">
        <f t="shared" si="548"/>
        <v>2020</v>
      </c>
      <c r="B17570" s="205" t="s">
        <v>679</v>
      </c>
      <c r="C17570" s="205" t="s">
        <v>680</v>
      </c>
      <c r="D17570" s="72" t="str">
        <f t="shared" si="549"/>
        <v>abr/2020</v>
      </c>
      <c r="E17570" s="206">
        <v>43951</v>
      </c>
      <c r="F17570" s="205" t="s">
        <v>202</v>
      </c>
      <c r="G17570" s="205" t="s">
        <v>284</v>
      </c>
      <c r="H17570" s="207" t="s">
        <v>203</v>
      </c>
      <c r="I17570" s="207" t="s">
        <v>289</v>
      </c>
      <c r="J17570" s="208">
        <v>36242.589999999997</v>
      </c>
      <c r="K17570" s="79" t="str">
        <f>IFERROR(IFERROR(VLOOKUP(I17570,'DE-PARA'!B:D,3,0),VLOOKUP(I17570,'DE-PARA'!C:D,2,0)),"NÃO ENCONTRADO")</f>
        <v>Entrada Conta Aplicação (+)</v>
      </c>
      <c r="L17570" s="56" t="str">
        <f>VLOOKUP(K17570,'Base -Receita-Despesa'!$B:$AS,1,FALSE)</f>
        <v>ENTRADA CONTA APLICAÇÃO (+)</v>
      </c>
    </row>
    <row r="17571" spans="1:12" x14ac:dyDescent="0.3">
      <c r="A17571" s="286" t="str">
        <f t="shared" si="548"/>
        <v>2020</v>
      </c>
      <c r="B17571" s="205" t="s">
        <v>681</v>
      </c>
      <c r="C17571" s="205" t="s">
        <v>680</v>
      </c>
      <c r="D17571" s="72" t="str">
        <f t="shared" si="549"/>
        <v>abr/2020</v>
      </c>
      <c r="E17571" s="206">
        <v>43951</v>
      </c>
      <c r="F17571" s="205" t="s">
        <v>170</v>
      </c>
      <c r="G17571" s="205" t="s">
        <v>284</v>
      </c>
      <c r="H17571" s="207" t="s">
        <v>2935</v>
      </c>
      <c r="I17571" s="207" t="s">
        <v>227</v>
      </c>
      <c r="J17571" s="207">
        <v>-51.22</v>
      </c>
      <c r="K17571" s="79" t="str">
        <f>IFERROR(IFERROR(VLOOKUP(I17571,'DE-PARA'!B:D,3,0),VLOOKUP(I17571,'DE-PARA'!C:D,2,0)),"NÃO ENCONTRADO")</f>
        <v>Rendimentos sobre Aplicações Financeiras</v>
      </c>
      <c r="L17571" s="56" t="str">
        <f>VLOOKUP(K17571,'Base -Receita-Despesa'!$B:$AS,1,FALSE)</f>
        <v>Rendimentos sobre Aplicações Financeiras</v>
      </c>
    </row>
    <row r="17572" spans="1:12" x14ac:dyDescent="0.3">
      <c r="A17572" s="286" t="str">
        <f t="shared" si="548"/>
        <v>2020</v>
      </c>
      <c r="B17572" s="205" t="s">
        <v>679</v>
      </c>
      <c r="C17572" s="205" t="s">
        <v>680</v>
      </c>
      <c r="D17572" s="72" t="str">
        <f t="shared" si="549"/>
        <v>abr/2020</v>
      </c>
      <c r="E17572" s="206">
        <v>43951</v>
      </c>
      <c r="F17572" s="205" t="s">
        <v>170</v>
      </c>
      <c r="G17572" s="205" t="s">
        <v>284</v>
      </c>
      <c r="H17572" s="207" t="s">
        <v>2935</v>
      </c>
      <c r="I17572" s="207" t="s">
        <v>227</v>
      </c>
      <c r="J17572" s="207">
        <v>611.83000000000004</v>
      </c>
      <c r="K17572" s="79" t="str">
        <f>IFERROR(IFERROR(VLOOKUP(I17572,'DE-PARA'!B:D,3,0),VLOOKUP(I17572,'DE-PARA'!C:D,2,0)),"NÃO ENCONTRADO")</f>
        <v>Rendimentos sobre Aplicações Financeiras</v>
      </c>
      <c r="L17572" s="56" t="str">
        <f>VLOOKUP(K17572,'Base -Receita-Despesa'!$B:$AS,1,FALSE)</f>
        <v>Rendimentos sobre Aplicações Financeiras</v>
      </c>
    </row>
    <row r="17573" spans="1:12" x14ac:dyDescent="0.3">
      <c r="B17573" s="205"/>
      <c r="C17573" s="205"/>
      <c r="D17573" s="72"/>
      <c r="E17573" s="206"/>
      <c r="F17573" s="205"/>
      <c r="G17573" s="205"/>
      <c r="H17573" s="207"/>
      <c r="I17573" s="207"/>
      <c r="J17573" s="207"/>
      <c r="K17573" s="79"/>
    </row>
    <row r="17574" spans="1:12" x14ac:dyDescent="0.3">
      <c r="B17574" s="205"/>
      <c r="C17574" s="205"/>
      <c r="D17574" s="72"/>
      <c r="E17574" s="206"/>
      <c r="F17574" s="205"/>
      <c r="G17574" s="205"/>
      <c r="H17574" s="207"/>
      <c r="I17574" s="207"/>
      <c r="J17574" s="207"/>
      <c r="K17574" s="79"/>
    </row>
    <row r="17575" spans="1:12" x14ac:dyDescent="0.3">
      <c r="B17575" s="205"/>
      <c r="C17575" s="205"/>
      <c r="D17575" s="72"/>
      <c r="E17575" s="206"/>
      <c r="F17575" s="205"/>
      <c r="G17575" s="205"/>
      <c r="H17575" s="207"/>
      <c r="I17575" s="207"/>
      <c r="J17575" s="208"/>
      <c r="K17575" s="79"/>
    </row>
    <row r="17576" spans="1:12" x14ac:dyDescent="0.3">
      <c r="B17576" s="205"/>
      <c r="C17576" s="205"/>
      <c r="D17576" s="72"/>
      <c r="E17576" s="206"/>
      <c r="F17576" s="205"/>
      <c r="G17576" s="205"/>
      <c r="H17576" s="207"/>
      <c r="I17576" s="207"/>
      <c r="J17576" s="208"/>
      <c r="K17576" s="79"/>
    </row>
    <row r="17577" spans="1:12" x14ac:dyDescent="0.3">
      <c r="B17577" s="205"/>
      <c r="C17577" s="205"/>
      <c r="D17577" s="72"/>
      <c r="E17577" s="206"/>
      <c r="F17577" s="205"/>
      <c r="G17577" s="205"/>
      <c r="H17577" s="207"/>
      <c r="I17577" s="207"/>
      <c r="J17577" s="208"/>
      <c r="K17577" s="79"/>
    </row>
    <row r="17578" spans="1:12" x14ac:dyDescent="0.3">
      <c r="B17578" s="205"/>
      <c r="C17578" s="205"/>
      <c r="D17578" s="72"/>
      <c r="E17578" s="206"/>
      <c r="F17578" s="205"/>
      <c r="G17578" s="205"/>
      <c r="H17578" s="207"/>
      <c r="I17578" s="207"/>
      <c r="J17578" s="208"/>
      <c r="K17578" s="79"/>
    </row>
    <row r="17579" spans="1:12" x14ac:dyDescent="0.3">
      <c r="B17579" s="205"/>
      <c r="C17579" s="205"/>
      <c r="D17579" s="72"/>
      <c r="E17579" s="206"/>
      <c r="F17579" s="205"/>
      <c r="G17579" s="205"/>
      <c r="H17579" s="207"/>
      <c r="I17579" s="207"/>
      <c r="J17579" s="208"/>
      <c r="K17579" s="79"/>
    </row>
    <row r="17580" spans="1:12" x14ac:dyDescent="0.3">
      <c r="B17580" s="205"/>
      <c r="C17580" s="205"/>
      <c r="D17580" s="72"/>
      <c r="E17580" s="206"/>
      <c r="F17580" s="205"/>
      <c r="G17580" s="205"/>
      <c r="H17580" s="207"/>
      <c r="I17580" s="207"/>
      <c r="J17580" s="207"/>
      <c r="K17580" s="79"/>
    </row>
    <row r="17581" spans="1:12" x14ac:dyDescent="0.3">
      <c r="B17581" s="205"/>
      <c r="C17581" s="205"/>
      <c r="D17581" s="72"/>
      <c r="E17581" s="206"/>
      <c r="F17581" s="205"/>
      <c r="G17581" s="205"/>
      <c r="H17581" s="207"/>
      <c r="I17581" s="207"/>
      <c r="J17581" s="208"/>
      <c r="K17581" s="79"/>
    </row>
    <row r="17582" spans="1:12" x14ac:dyDescent="0.3">
      <c r="B17582" s="205"/>
      <c r="C17582" s="205"/>
      <c r="D17582" s="72"/>
      <c r="E17582" s="206"/>
      <c r="F17582" s="205"/>
      <c r="G17582" s="205"/>
      <c r="H17582" s="207"/>
      <c r="I17582" s="207"/>
      <c r="J17582" s="207"/>
      <c r="K17582" s="79"/>
    </row>
    <row r="17583" spans="1:12" x14ac:dyDescent="0.3">
      <c r="B17583" s="205"/>
      <c r="C17583" s="205"/>
      <c r="D17583" s="72"/>
      <c r="E17583" s="206"/>
      <c r="F17583" s="205"/>
      <c r="G17583" s="205"/>
      <c r="H17583" s="207"/>
      <c r="I17583" s="207"/>
      <c r="J17583" s="207"/>
      <c r="K17583" s="79"/>
    </row>
    <row r="17584" spans="1:12" x14ac:dyDescent="0.3">
      <c r="B17584" s="205"/>
      <c r="C17584" s="205"/>
      <c r="D17584" s="72"/>
      <c r="E17584" s="206"/>
      <c r="F17584" s="205"/>
      <c r="G17584" s="205"/>
      <c r="H17584" s="207"/>
      <c r="I17584" s="207"/>
      <c r="J17584" s="208"/>
      <c r="K17584" s="79"/>
    </row>
    <row r="17585" spans="2:11" x14ac:dyDescent="0.3">
      <c r="B17585" s="205"/>
      <c r="C17585" s="205"/>
      <c r="D17585" s="72"/>
      <c r="E17585" s="206"/>
      <c r="F17585" s="205"/>
      <c r="G17585" s="205"/>
      <c r="H17585" s="207"/>
      <c r="I17585" s="207"/>
      <c r="J17585" s="208"/>
      <c r="K17585" s="79"/>
    </row>
    <row r="17586" spans="2:11" x14ac:dyDescent="0.3">
      <c r="B17586" s="205"/>
      <c r="C17586" s="205"/>
      <c r="D17586" s="72"/>
      <c r="E17586" s="206"/>
      <c r="F17586" s="205"/>
      <c r="G17586" s="205"/>
      <c r="H17586" s="207"/>
      <c r="I17586" s="207"/>
      <c r="J17586" s="207"/>
      <c r="K17586" s="79"/>
    </row>
    <row r="17587" spans="2:11" x14ac:dyDescent="0.3">
      <c r="B17587" s="205"/>
      <c r="C17587" s="205"/>
      <c r="D17587" s="72"/>
      <c r="E17587" s="206"/>
      <c r="F17587" s="205"/>
      <c r="G17587" s="205"/>
      <c r="H17587" s="207"/>
      <c r="I17587" s="207"/>
      <c r="J17587" s="208"/>
      <c r="K17587" s="79"/>
    </row>
    <row r="17588" spans="2:11" x14ac:dyDescent="0.3">
      <c r="B17588" s="205"/>
      <c r="C17588" s="205"/>
      <c r="D17588" s="72"/>
      <c r="E17588" s="206"/>
      <c r="F17588" s="205"/>
      <c r="G17588" s="205"/>
      <c r="H17588" s="207"/>
      <c r="I17588" s="207"/>
      <c r="J17588" s="207"/>
      <c r="K17588" s="79"/>
    </row>
    <row r="17589" spans="2:11" x14ac:dyDescent="0.3">
      <c r="B17589" s="205"/>
      <c r="C17589" s="205"/>
      <c r="D17589" s="72"/>
      <c r="E17589" s="206"/>
      <c r="F17589" s="205"/>
      <c r="G17589" s="205"/>
      <c r="H17589" s="207"/>
      <c r="I17589" s="207"/>
      <c r="J17589" s="208"/>
      <c r="K17589" s="79"/>
    </row>
    <row r="17590" spans="2:11" x14ac:dyDescent="0.3">
      <c r="B17590" s="205"/>
      <c r="C17590" s="205"/>
      <c r="D17590" s="72"/>
      <c r="E17590" s="206"/>
      <c r="F17590" s="205"/>
      <c r="G17590" s="205"/>
      <c r="H17590" s="207"/>
      <c r="I17590" s="207"/>
      <c r="J17590" s="207"/>
      <c r="K17590" s="79"/>
    </row>
    <row r="17591" spans="2:11" x14ac:dyDescent="0.3">
      <c r="B17591" s="205"/>
      <c r="C17591" s="205"/>
      <c r="D17591" s="72"/>
      <c r="E17591" s="206"/>
      <c r="F17591" s="205"/>
      <c r="G17591" s="205"/>
      <c r="H17591" s="207"/>
      <c r="I17591" s="207"/>
      <c r="J17591" s="207"/>
      <c r="K17591" s="79"/>
    </row>
    <row r="17592" spans="2:11" x14ac:dyDescent="0.3">
      <c r="B17592" s="205"/>
      <c r="C17592" s="205"/>
      <c r="D17592" s="72"/>
      <c r="E17592" s="206"/>
      <c r="F17592" s="205"/>
      <c r="G17592" s="205"/>
      <c r="H17592" s="207"/>
      <c r="I17592" s="207"/>
      <c r="J17592" s="207"/>
      <c r="K17592" s="79"/>
    </row>
    <row r="17593" spans="2:11" x14ac:dyDescent="0.3">
      <c r="B17593" s="205"/>
      <c r="C17593" s="205"/>
      <c r="D17593" s="72"/>
      <c r="E17593" s="206"/>
      <c r="F17593" s="205"/>
      <c r="G17593" s="205"/>
      <c r="H17593" s="207"/>
      <c r="I17593" s="207"/>
      <c r="J17593" s="208"/>
      <c r="K17593" s="79"/>
    </row>
    <row r="17594" spans="2:11" x14ac:dyDescent="0.3">
      <c r="B17594" s="205"/>
      <c r="C17594" s="205"/>
      <c r="D17594" s="72"/>
      <c r="E17594" s="206"/>
      <c r="F17594" s="205"/>
      <c r="G17594" s="205"/>
      <c r="H17594" s="207"/>
      <c r="I17594" s="207"/>
      <c r="J17594" s="207"/>
      <c r="K17594" s="79"/>
    </row>
    <row r="17595" spans="2:11" x14ac:dyDescent="0.3">
      <c r="B17595" s="205"/>
      <c r="C17595" s="205"/>
      <c r="D17595" s="72"/>
      <c r="E17595" s="206"/>
      <c r="F17595" s="205"/>
      <c r="G17595" s="205"/>
      <c r="H17595" s="207"/>
      <c r="I17595" s="207"/>
      <c r="J17595" s="208"/>
      <c r="K17595" s="79"/>
    </row>
    <row r="17596" spans="2:11" x14ac:dyDescent="0.3">
      <c r="B17596" s="205"/>
      <c r="C17596" s="205"/>
      <c r="D17596" s="72"/>
      <c r="E17596" s="206"/>
      <c r="F17596" s="205"/>
      <c r="G17596" s="205"/>
      <c r="H17596" s="207"/>
      <c r="I17596" s="207"/>
      <c r="J17596" s="207"/>
      <c r="K17596" s="79"/>
    </row>
    <row r="17597" spans="2:11" x14ac:dyDescent="0.3">
      <c r="B17597" s="205"/>
      <c r="C17597" s="205"/>
      <c r="D17597" s="72"/>
      <c r="E17597" s="206"/>
      <c r="F17597" s="205"/>
      <c r="G17597" s="205"/>
      <c r="H17597" s="207"/>
      <c r="I17597" s="207"/>
      <c r="J17597" s="208"/>
      <c r="K17597" s="79"/>
    </row>
    <row r="17598" spans="2:11" x14ac:dyDescent="0.3">
      <c r="B17598" s="205"/>
      <c r="C17598" s="205"/>
      <c r="D17598" s="72"/>
      <c r="E17598" s="206"/>
      <c r="F17598" s="205"/>
      <c r="G17598" s="205"/>
      <c r="H17598" s="207"/>
      <c r="I17598" s="207"/>
      <c r="J17598" s="207"/>
      <c r="K17598" s="79"/>
    </row>
    <row r="17599" spans="2:11" x14ac:dyDescent="0.3">
      <c r="B17599" s="205"/>
      <c r="C17599" s="205"/>
      <c r="D17599" s="72"/>
      <c r="E17599" s="206"/>
      <c r="F17599" s="205"/>
      <c r="G17599" s="205"/>
      <c r="H17599" s="207"/>
      <c r="I17599" s="207"/>
      <c r="J17599" s="208"/>
      <c r="K17599" s="79"/>
    </row>
    <row r="17600" spans="2:11" x14ac:dyDescent="0.3">
      <c r="B17600" s="205"/>
      <c r="C17600" s="205"/>
      <c r="D17600" s="72"/>
      <c r="E17600" s="206"/>
      <c r="F17600" s="205"/>
      <c r="G17600" s="205"/>
      <c r="H17600" s="207"/>
      <c r="I17600" s="207"/>
      <c r="J17600" s="207"/>
      <c r="K17600" s="79"/>
    </row>
    <row r="17601" spans="2:11" x14ac:dyDescent="0.3">
      <c r="B17601" s="205"/>
      <c r="C17601" s="205"/>
      <c r="D17601" s="72"/>
      <c r="E17601" s="206"/>
      <c r="F17601" s="205"/>
      <c r="G17601" s="205"/>
      <c r="H17601" s="207"/>
      <c r="I17601" s="207"/>
      <c r="J17601" s="207"/>
      <c r="K17601" s="79"/>
    </row>
    <row r="17602" spans="2:11" x14ac:dyDescent="0.3">
      <c r="B17602" s="205"/>
      <c r="C17602" s="205"/>
      <c r="D17602" s="72"/>
      <c r="E17602" s="206"/>
      <c r="F17602" s="205"/>
      <c r="G17602" s="205"/>
      <c r="H17602" s="207"/>
      <c r="I17602" s="207"/>
      <c r="J17602" s="207"/>
      <c r="K17602" s="79"/>
    </row>
    <row r="17603" spans="2:11" x14ac:dyDescent="0.3">
      <c r="B17603" s="205"/>
      <c r="C17603" s="205"/>
      <c r="D17603" s="72"/>
      <c r="E17603" s="206"/>
      <c r="F17603" s="205"/>
      <c r="G17603" s="205"/>
      <c r="H17603" s="207"/>
      <c r="I17603" s="207"/>
      <c r="J17603" s="207"/>
      <c r="K17603" s="79"/>
    </row>
    <row r="17604" spans="2:11" x14ac:dyDescent="0.3">
      <c r="B17604" s="205"/>
      <c r="C17604" s="205"/>
      <c r="D17604" s="72"/>
      <c r="E17604" s="206"/>
      <c r="F17604" s="205"/>
      <c r="G17604" s="205"/>
      <c r="H17604" s="207"/>
      <c r="I17604" s="207"/>
      <c r="J17604" s="208"/>
      <c r="K17604" s="79"/>
    </row>
    <row r="17605" spans="2:11" x14ac:dyDescent="0.3">
      <c r="B17605" s="205"/>
      <c r="C17605" s="205"/>
      <c r="D17605" s="72"/>
      <c r="E17605" s="206"/>
      <c r="F17605" s="205"/>
      <c r="G17605" s="205"/>
      <c r="H17605" s="207"/>
      <c r="I17605" s="207"/>
      <c r="J17605" s="207"/>
      <c r="K17605" s="79"/>
    </row>
    <row r="17606" spans="2:11" x14ac:dyDescent="0.3">
      <c r="B17606" s="205"/>
      <c r="C17606" s="205"/>
      <c r="D17606" s="72"/>
      <c r="E17606" s="206"/>
      <c r="F17606" s="205"/>
      <c r="G17606" s="205"/>
      <c r="H17606" s="207"/>
      <c r="I17606" s="207"/>
      <c r="J17606" s="207"/>
      <c r="K17606" s="79"/>
    </row>
    <row r="17607" spans="2:11" x14ac:dyDescent="0.3">
      <c r="B17607" s="205"/>
      <c r="C17607" s="205"/>
      <c r="D17607" s="72"/>
      <c r="E17607" s="206"/>
      <c r="F17607" s="205"/>
      <c r="G17607" s="205"/>
      <c r="H17607" s="207"/>
      <c r="I17607" s="207"/>
      <c r="J17607" s="208"/>
      <c r="K17607" s="79"/>
    </row>
    <row r="17608" spans="2:11" x14ac:dyDescent="0.3">
      <c r="B17608" s="205"/>
      <c r="C17608" s="205"/>
      <c r="D17608" s="72"/>
      <c r="E17608" s="206"/>
      <c r="F17608" s="205"/>
      <c r="G17608" s="205"/>
      <c r="H17608" s="207"/>
      <c r="I17608" s="207"/>
      <c r="J17608" s="207"/>
      <c r="K17608" s="79"/>
    </row>
    <row r="17609" spans="2:11" x14ac:dyDescent="0.3">
      <c r="B17609" s="205"/>
      <c r="C17609" s="205"/>
      <c r="D17609" s="72"/>
      <c r="E17609" s="206"/>
      <c r="F17609" s="205"/>
      <c r="G17609" s="205"/>
      <c r="H17609" s="207"/>
      <c r="I17609" s="207"/>
      <c r="J17609" s="208"/>
      <c r="K17609" s="79"/>
    </row>
    <row r="17610" spans="2:11" x14ac:dyDescent="0.3">
      <c r="B17610" s="205"/>
      <c r="C17610" s="205"/>
      <c r="D17610" s="72"/>
      <c r="E17610" s="206"/>
      <c r="F17610" s="205"/>
      <c r="G17610" s="205"/>
      <c r="H17610" s="207"/>
      <c r="I17610" s="207"/>
      <c r="J17610" s="207"/>
      <c r="K17610" s="79"/>
    </row>
    <row r="17611" spans="2:11" x14ac:dyDescent="0.3">
      <c r="B17611" s="205"/>
      <c r="C17611" s="205"/>
      <c r="D17611" s="72"/>
      <c r="E17611" s="206"/>
      <c r="F17611" s="205"/>
      <c r="G17611" s="205"/>
      <c r="H17611" s="207"/>
      <c r="I17611" s="207"/>
      <c r="J17611" s="207"/>
      <c r="K17611" s="79"/>
    </row>
    <row r="17612" spans="2:11" x14ac:dyDescent="0.3">
      <c r="B17612" s="205"/>
      <c r="C17612" s="205"/>
      <c r="D17612" s="72"/>
      <c r="E17612" s="206"/>
      <c r="F17612" s="205"/>
      <c r="G17612" s="205"/>
      <c r="H17612" s="207"/>
      <c r="I17612" s="207"/>
      <c r="J17612" s="207"/>
      <c r="K17612" s="79"/>
    </row>
    <row r="17613" spans="2:11" x14ac:dyDescent="0.3">
      <c r="B17613" s="205"/>
      <c r="C17613" s="205"/>
      <c r="D17613" s="72"/>
      <c r="E17613" s="206"/>
      <c r="F17613" s="205"/>
      <c r="G17613" s="205"/>
      <c r="H17613" s="207"/>
      <c r="I17613" s="207"/>
      <c r="J17613" s="208"/>
      <c r="K17613" s="79"/>
    </row>
    <row r="17614" spans="2:11" x14ac:dyDescent="0.3">
      <c r="B17614" s="205"/>
      <c r="C17614" s="205"/>
      <c r="D17614" s="72"/>
      <c r="E17614" s="206"/>
      <c r="F17614" s="205"/>
      <c r="G17614" s="205"/>
      <c r="H17614" s="207"/>
      <c r="I17614" s="207"/>
      <c r="J17614" s="208"/>
      <c r="K17614" s="79"/>
    </row>
    <row r="17615" spans="2:11" x14ac:dyDescent="0.3">
      <c r="B17615" s="205"/>
      <c r="C17615" s="205"/>
      <c r="D17615" s="72"/>
      <c r="E17615" s="206"/>
      <c r="F17615" s="205"/>
      <c r="G17615" s="205"/>
      <c r="H17615" s="207"/>
      <c r="I17615" s="207"/>
      <c r="J17615" s="207"/>
      <c r="K17615" s="79"/>
    </row>
    <row r="17616" spans="2:11" x14ac:dyDescent="0.3">
      <c r="B17616" s="205"/>
      <c r="C17616" s="205"/>
      <c r="D17616" s="72"/>
      <c r="E17616" s="206"/>
      <c r="F17616" s="205"/>
      <c r="G17616" s="205"/>
      <c r="H17616" s="207"/>
      <c r="I17616" s="207"/>
      <c r="J17616" s="207"/>
      <c r="K17616" s="79"/>
    </row>
    <row r="17617" spans="2:11" x14ac:dyDescent="0.3">
      <c r="B17617" s="205"/>
      <c r="C17617" s="205"/>
      <c r="D17617" s="72"/>
      <c r="E17617" s="206"/>
      <c r="F17617" s="205"/>
      <c r="G17617" s="205"/>
      <c r="H17617" s="207"/>
      <c r="I17617" s="207"/>
      <c r="J17617" s="208"/>
      <c r="K17617" s="79"/>
    </row>
    <row r="17618" spans="2:11" x14ac:dyDescent="0.3">
      <c r="B17618" s="205"/>
      <c r="C17618" s="205"/>
      <c r="D17618" s="72"/>
      <c r="E17618" s="206"/>
      <c r="F17618" s="205"/>
      <c r="G17618" s="205"/>
      <c r="H17618" s="207"/>
      <c r="I17618" s="207"/>
      <c r="J17618" s="208"/>
      <c r="K17618" s="79"/>
    </row>
    <row r="17619" spans="2:11" x14ac:dyDescent="0.3">
      <c r="B17619" s="205"/>
      <c r="C17619" s="205"/>
      <c r="D17619" s="72"/>
      <c r="E17619" s="206"/>
      <c r="F17619" s="205"/>
      <c r="G17619" s="205"/>
      <c r="H17619" s="207"/>
      <c r="I17619" s="207"/>
      <c r="J17619" s="207"/>
      <c r="K17619" s="79"/>
    </row>
    <row r="17620" spans="2:11" x14ac:dyDescent="0.3">
      <c r="B17620" s="205"/>
      <c r="C17620" s="205"/>
      <c r="D17620" s="72"/>
      <c r="E17620" s="206"/>
      <c r="F17620" s="205"/>
      <c r="G17620" s="205"/>
      <c r="H17620" s="207"/>
      <c r="I17620" s="207"/>
      <c r="J17620" s="207"/>
      <c r="K17620" s="79"/>
    </row>
    <row r="17621" spans="2:11" x14ac:dyDescent="0.3">
      <c r="B17621" s="205"/>
      <c r="C17621" s="205"/>
      <c r="D17621" s="72"/>
      <c r="E17621" s="206"/>
      <c r="F17621" s="205"/>
      <c r="G17621" s="205"/>
      <c r="H17621" s="207"/>
      <c r="I17621" s="207"/>
      <c r="J17621" s="207"/>
      <c r="K17621" s="79"/>
    </row>
    <row r="17622" spans="2:11" x14ac:dyDescent="0.3">
      <c r="B17622" s="205"/>
      <c r="C17622" s="205"/>
      <c r="D17622" s="72"/>
      <c r="E17622" s="206"/>
      <c r="F17622" s="205"/>
      <c r="G17622" s="205"/>
      <c r="H17622" s="207"/>
      <c r="I17622" s="207"/>
      <c r="J17622" s="207"/>
      <c r="K17622" s="79"/>
    </row>
    <row r="17623" spans="2:11" x14ac:dyDescent="0.3">
      <c r="B17623" s="205"/>
      <c r="C17623" s="205"/>
      <c r="D17623" s="72"/>
      <c r="E17623" s="206"/>
      <c r="F17623" s="205"/>
      <c r="G17623" s="205"/>
      <c r="H17623" s="207"/>
      <c r="I17623" s="207"/>
      <c r="J17623" s="208"/>
      <c r="K17623" s="79"/>
    </row>
    <row r="17624" spans="2:11" x14ac:dyDescent="0.3">
      <c r="B17624" s="205"/>
      <c r="C17624" s="205"/>
      <c r="D17624" s="72"/>
      <c r="E17624" s="206"/>
      <c r="F17624" s="205"/>
      <c r="G17624" s="205"/>
      <c r="H17624" s="207"/>
      <c r="I17624" s="207"/>
      <c r="J17624" s="207"/>
      <c r="K17624" s="79"/>
    </row>
    <row r="17625" spans="2:11" x14ac:dyDescent="0.3">
      <c r="B17625" s="205"/>
      <c r="C17625" s="205"/>
      <c r="D17625" s="72"/>
      <c r="E17625" s="206"/>
      <c r="F17625" s="205"/>
      <c r="G17625" s="205"/>
      <c r="H17625" s="207"/>
      <c r="I17625" s="207"/>
      <c r="J17625" s="207"/>
      <c r="K17625" s="79"/>
    </row>
    <row r="17626" spans="2:11" x14ac:dyDescent="0.3">
      <c r="B17626" s="205"/>
      <c r="C17626" s="205"/>
      <c r="D17626" s="72"/>
      <c r="E17626" s="206"/>
      <c r="F17626" s="205"/>
      <c r="G17626" s="205"/>
      <c r="H17626" s="207"/>
      <c r="I17626" s="207"/>
      <c r="J17626" s="208"/>
      <c r="K17626" s="79"/>
    </row>
    <row r="17627" spans="2:11" x14ac:dyDescent="0.3">
      <c r="B17627" s="205"/>
      <c r="C17627" s="205"/>
      <c r="D17627" s="72"/>
      <c r="E17627" s="206"/>
      <c r="F17627" s="205"/>
      <c r="G17627" s="205"/>
      <c r="H17627" s="207"/>
      <c r="I17627" s="207"/>
      <c r="J17627" s="207"/>
      <c r="K17627" s="79"/>
    </row>
    <row r="17628" spans="2:11" x14ac:dyDescent="0.3">
      <c r="B17628" s="205"/>
      <c r="C17628" s="205"/>
      <c r="D17628" s="72"/>
      <c r="E17628" s="206"/>
      <c r="F17628" s="205"/>
      <c r="G17628" s="205"/>
      <c r="H17628" s="207"/>
      <c r="I17628" s="207"/>
      <c r="J17628" s="208"/>
      <c r="K17628" s="79"/>
    </row>
    <row r="17629" spans="2:11" x14ac:dyDescent="0.3">
      <c r="B17629" s="205"/>
      <c r="C17629" s="205"/>
      <c r="D17629" s="72"/>
      <c r="E17629" s="206"/>
      <c r="F17629" s="205"/>
      <c r="G17629" s="205"/>
      <c r="H17629" s="207"/>
      <c r="I17629" s="207"/>
      <c r="J17629" s="208"/>
      <c r="K17629" s="79"/>
    </row>
    <row r="17630" spans="2:11" x14ac:dyDescent="0.3">
      <c r="B17630" s="205"/>
      <c r="C17630" s="205"/>
      <c r="D17630" s="72"/>
      <c r="E17630" s="206"/>
      <c r="F17630" s="205"/>
      <c r="G17630" s="205"/>
      <c r="H17630" s="207"/>
      <c r="I17630" s="207"/>
      <c r="J17630" s="207"/>
      <c r="K17630" s="79"/>
    </row>
    <row r="17631" spans="2:11" x14ac:dyDescent="0.3">
      <c r="B17631" s="205"/>
      <c r="C17631" s="205"/>
      <c r="D17631" s="72"/>
      <c r="E17631" s="206"/>
      <c r="F17631" s="205"/>
      <c r="G17631" s="205"/>
      <c r="H17631" s="207"/>
      <c r="I17631" s="207"/>
      <c r="J17631" s="208"/>
      <c r="K17631" s="79"/>
    </row>
    <row r="17632" spans="2:11" x14ac:dyDescent="0.3">
      <c r="B17632" s="205"/>
      <c r="C17632" s="205"/>
      <c r="D17632" s="72"/>
      <c r="E17632" s="206"/>
      <c r="F17632" s="205"/>
      <c r="G17632" s="205"/>
      <c r="H17632" s="207"/>
      <c r="I17632" s="207"/>
      <c r="J17632" s="207"/>
      <c r="K17632" s="79"/>
    </row>
    <row r="17633" spans="2:11" x14ac:dyDescent="0.3">
      <c r="B17633" s="205"/>
      <c r="C17633" s="205"/>
      <c r="D17633" s="72"/>
      <c r="E17633" s="206"/>
      <c r="F17633" s="205"/>
      <c r="G17633" s="205"/>
      <c r="H17633" s="207"/>
      <c r="I17633" s="207"/>
      <c r="J17633" s="207"/>
      <c r="K17633" s="79"/>
    </row>
    <row r="17634" spans="2:11" x14ac:dyDescent="0.3">
      <c r="B17634" s="205"/>
      <c r="C17634" s="205"/>
      <c r="D17634" s="72"/>
      <c r="E17634" s="206"/>
      <c r="F17634" s="205"/>
      <c r="G17634" s="205"/>
      <c r="H17634" s="207"/>
      <c r="I17634" s="207"/>
      <c r="J17634" s="207"/>
      <c r="K17634" s="79"/>
    </row>
    <row r="17635" spans="2:11" x14ac:dyDescent="0.3">
      <c r="B17635" s="205"/>
      <c r="C17635" s="205"/>
      <c r="D17635" s="72"/>
      <c r="E17635" s="206"/>
      <c r="F17635" s="205"/>
      <c r="G17635" s="205"/>
      <c r="H17635" s="207"/>
      <c r="I17635" s="207"/>
      <c r="J17635" s="207"/>
      <c r="K17635" s="79"/>
    </row>
    <row r="17636" spans="2:11" x14ac:dyDescent="0.3">
      <c r="B17636" s="205"/>
      <c r="C17636" s="205"/>
      <c r="D17636" s="72"/>
      <c r="E17636" s="206"/>
      <c r="F17636" s="205"/>
      <c r="G17636" s="205"/>
      <c r="H17636" s="207"/>
      <c r="I17636" s="207"/>
      <c r="J17636" s="207"/>
      <c r="K17636" s="79"/>
    </row>
    <row r="17637" spans="2:11" x14ac:dyDescent="0.3">
      <c r="B17637" s="205"/>
      <c r="C17637" s="205"/>
      <c r="D17637" s="72"/>
      <c r="E17637" s="206"/>
      <c r="F17637" s="205"/>
      <c r="G17637" s="205"/>
      <c r="H17637" s="207"/>
      <c r="I17637" s="207"/>
      <c r="J17637" s="207"/>
      <c r="K17637" s="79"/>
    </row>
    <row r="17638" spans="2:11" x14ac:dyDescent="0.3">
      <c r="B17638" s="205"/>
      <c r="C17638" s="205"/>
      <c r="D17638" s="72"/>
      <c r="E17638" s="206"/>
      <c r="F17638" s="205"/>
      <c r="G17638" s="205"/>
      <c r="H17638" s="207"/>
      <c r="I17638" s="207"/>
      <c r="J17638" s="208"/>
      <c r="K17638" s="79"/>
    </row>
    <row r="17639" spans="2:11" x14ac:dyDescent="0.3">
      <c r="B17639" s="205"/>
      <c r="C17639" s="205"/>
      <c r="D17639" s="72"/>
      <c r="E17639" s="206"/>
      <c r="F17639" s="205"/>
      <c r="G17639" s="205"/>
      <c r="H17639" s="207"/>
      <c r="I17639" s="207"/>
      <c r="J17639" s="208"/>
      <c r="K17639" s="79"/>
    </row>
    <row r="17640" spans="2:11" x14ac:dyDescent="0.3">
      <c r="B17640" s="205"/>
      <c r="C17640" s="205"/>
      <c r="D17640" s="72"/>
      <c r="E17640" s="206"/>
      <c r="F17640" s="205"/>
      <c r="G17640" s="205"/>
      <c r="H17640" s="207"/>
      <c r="I17640" s="207"/>
      <c r="J17640" s="208"/>
      <c r="K17640" s="79"/>
    </row>
    <row r="17641" spans="2:11" x14ac:dyDescent="0.3">
      <c r="B17641" s="205"/>
      <c r="C17641" s="205"/>
      <c r="D17641" s="72"/>
      <c r="E17641" s="206"/>
      <c r="F17641" s="205"/>
      <c r="G17641" s="205"/>
      <c r="H17641" s="207"/>
      <c r="I17641" s="207"/>
      <c r="J17641" s="208"/>
      <c r="K17641" s="79"/>
    </row>
    <row r="17642" spans="2:11" x14ac:dyDescent="0.3">
      <c r="B17642" s="205"/>
      <c r="C17642" s="205"/>
      <c r="D17642" s="72"/>
      <c r="E17642" s="206"/>
      <c r="F17642" s="205"/>
      <c r="G17642" s="205"/>
      <c r="H17642" s="207"/>
      <c r="I17642" s="207"/>
      <c r="J17642" s="208"/>
      <c r="K17642" s="79"/>
    </row>
    <row r="17643" spans="2:11" x14ac:dyDescent="0.3">
      <c r="B17643" s="205"/>
      <c r="C17643" s="205"/>
      <c r="D17643" s="72"/>
      <c r="E17643" s="206"/>
      <c r="F17643" s="205"/>
      <c r="G17643" s="205"/>
      <c r="H17643" s="207"/>
      <c r="I17643" s="207"/>
      <c r="J17643" s="207"/>
      <c r="K17643" s="79"/>
    </row>
    <row r="17644" spans="2:11" x14ac:dyDescent="0.3">
      <c r="B17644" s="205"/>
      <c r="C17644" s="205"/>
      <c r="D17644" s="72"/>
      <c r="E17644" s="206"/>
      <c r="F17644" s="205"/>
      <c r="G17644" s="205"/>
      <c r="H17644" s="207"/>
      <c r="I17644" s="207"/>
      <c r="J17644" s="207"/>
      <c r="K17644" s="79"/>
    </row>
    <row r="17645" spans="2:11" x14ac:dyDescent="0.3">
      <c r="B17645" s="205"/>
      <c r="C17645" s="205"/>
      <c r="D17645" s="72"/>
      <c r="E17645" s="206"/>
      <c r="F17645" s="205"/>
      <c r="G17645" s="205"/>
      <c r="H17645" s="207"/>
      <c r="I17645" s="207"/>
      <c r="J17645" s="207"/>
      <c r="K17645" s="79"/>
    </row>
    <row r="17646" spans="2:11" x14ac:dyDescent="0.3">
      <c r="B17646" s="205"/>
      <c r="C17646" s="205"/>
      <c r="D17646" s="72"/>
      <c r="E17646" s="206"/>
      <c r="F17646" s="205"/>
      <c r="G17646" s="205"/>
      <c r="H17646" s="207"/>
      <c r="I17646" s="207"/>
      <c r="J17646" s="207"/>
      <c r="K17646" s="79"/>
    </row>
    <row r="17647" spans="2:11" x14ac:dyDescent="0.3">
      <c r="B17647" s="205"/>
      <c r="C17647" s="205"/>
      <c r="D17647" s="72"/>
      <c r="E17647" s="206"/>
      <c r="F17647" s="205"/>
      <c r="G17647" s="205"/>
      <c r="H17647" s="207"/>
      <c r="I17647" s="207"/>
      <c r="J17647" s="207"/>
      <c r="K17647" s="79"/>
    </row>
    <row r="17648" spans="2:11" x14ac:dyDescent="0.3">
      <c r="B17648" s="205"/>
      <c r="C17648" s="205"/>
      <c r="D17648" s="72"/>
      <c r="E17648" s="206"/>
      <c r="F17648" s="205"/>
      <c r="G17648" s="205"/>
      <c r="H17648" s="207"/>
      <c r="I17648" s="207"/>
      <c r="J17648" s="207"/>
      <c r="K17648" s="79"/>
    </row>
    <row r="17649" spans="2:11" x14ac:dyDescent="0.3">
      <c r="B17649" s="205"/>
      <c r="C17649" s="205"/>
      <c r="D17649" s="72"/>
      <c r="E17649" s="206"/>
      <c r="F17649" s="205"/>
      <c r="G17649" s="205"/>
      <c r="H17649" s="207"/>
      <c r="I17649" s="207"/>
      <c r="J17649" s="207"/>
      <c r="K17649" s="79"/>
    </row>
    <row r="17650" spans="2:11" x14ac:dyDescent="0.3">
      <c r="B17650" s="205"/>
      <c r="C17650" s="205"/>
      <c r="D17650" s="72"/>
      <c r="E17650" s="206"/>
      <c r="F17650" s="205"/>
      <c r="G17650" s="205"/>
      <c r="H17650" s="207"/>
      <c r="I17650" s="207"/>
      <c r="J17650" s="207"/>
      <c r="K17650" s="79"/>
    </row>
    <row r="17651" spans="2:11" x14ac:dyDescent="0.3">
      <c r="B17651" s="205"/>
      <c r="C17651" s="205"/>
      <c r="D17651" s="72"/>
      <c r="E17651" s="206"/>
      <c r="F17651" s="205"/>
      <c r="G17651" s="205"/>
      <c r="H17651" s="207"/>
      <c r="I17651" s="207"/>
      <c r="J17651" s="208"/>
      <c r="K17651" s="79"/>
    </row>
    <row r="17652" spans="2:11" x14ac:dyDescent="0.3">
      <c r="B17652" s="205"/>
      <c r="C17652" s="205"/>
      <c r="D17652" s="72"/>
      <c r="E17652" s="206"/>
      <c r="F17652" s="205"/>
      <c r="G17652" s="205"/>
      <c r="H17652" s="207"/>
      <c r="I17652" s="207"/>
      <c r="J17652" s="208"/>
      <c r="K17652" s="79"/>
    </row>
    <row r="17653" spans="2:11" x14ac:dyDescent="0.3">
      <c r="B17653" s="205"/>
      <c r="C17653" s="205"/>
      <c r="D17653" s="72"/>
      <c r="E17653" s="206"/>
      <c r="F17653" s="205"/>
      <c r="G17653" s="205"/>
      <c r="H17653" s="207"/>
      <c r="I17653" s="207"/>
      <c r="J17653" s="207"/>
      <c r="K17653" s="79"/>
    </row>
    <row r="17654" spans="2:11" x14ac:dyDescent="0.3">
      <c r="B17654" s="205"/>
      <c r="C17654" s="205"/>
      <c r="D17654" s="72"/>
      <c r="E17654" s="206"/>
      <c r="F17654" s="205"/>
      <c r="G17654" s="205"/>
      <c r="H17654" s="207"/>
      <c r="I17654" s="207"/>
      <c r="J17654" s="208"/>
      <c r="K17654" s="79"/>
    </row>
    <row r="17655" spans="2:11" x14ac:dyDescent="0.3">
      <c r="B17655" s="205"/>
      <c r="C17655" s="205"/>
      <c r="D17655" s="72"/>
      <c r="E17655" s="206"/>
      <c r="F17655" s="205"/>
      <c r="G17655" s="205"/>
      <c r="H17655" s="207"/>
      <c r="I17655" s="207"/>
      <c r="J17655" s="207"/>
      <c r="K17655" s="79"/>
    </row>
    <row r="17656" spans="2:11" x14ac:dyDescent="0.3">
      <c r="B17656" s="205"/>
      <c r="C17656" s="205"/>
      <c r="D17656" s="72"/>
      <c r="E17656" s="206"/>
      <c r="F17656" s="205"/>
      <c r="G17656" s="205"/>
      <c r="H17656" s="207"/>
      <c r="I17656" s="207"/>
      <c r="J17656" s="208"/>
      <c r="K17656" s="79"/>
    </row>
    <row r="17657" spans="2:11" x14ac:dyDescent="0.3">
      <c r="B17657" s="205"/>
      <c r="C17657" s="205"/>
      <c r="D17657" s="72"/>
      <c r="E17657" s="206"/>
      <c r="F17657" s="205"/>
      <c r="G17657" s="205"/>
      <c r="H17657" s="207"/>
      <c r="I17657" s="207"/>
      <c r="J17657" s="208"/>
      <c r="K17657" s="79"/>
    </row>
    <row r="17658" spans="2:11" x14ac:dyDescent="0.3">
      <c r="B17658" s="205"/>
      <c r="C17658" s="205"/>
      <c r="D17658" s="72"/>
      <c r="E17658" s="206"/>
      <c r="F17658" s="205"/>
      <c r="G17658" s="205"/>
      <c r="H17658" s="207"/>
      <c r="I17658" s="207"/>
      <c r="J17658" s="207"/>
      <c r="K17658" s="79"/>
    </row>
    <row r="17659" spans="2:11" x14ac:dyDescent="0.3">
      <c r="B17659" s="205"/>
      <c r="C17659" s="205"/>
      <c r="D17659" s="72"/>
      <c r="E17659" s="206"/>
      <c r="F17659" s="205"/>
      <c r="G17659" s="205"/>
      <c r="H17659" s="207"/>
      <c r="I17659" s="207"/>
      <c r="J17659" s="207"/>
      <c r="K17659" s="79"/>
    </row>
    <row r="17660" spans="2:11" x14ac:dyDescent="0.3">
      <c r="B17660" s="205"/>
      <c r="C17660" s="205"/>
      <c r="D17660" s="72"/>
      <c r="E17660" s="206"/>
      <c r="F17660" s="205"/>
      <c r="G17660" s="205"/>
      <c r="H17660" s="207"/>
      <c r="I17660" s="207"/>
      <c r="J17660" s="208"/>
      <c r="K17660" s="79"/>
    </row>
    <row r="17661" spans="2:11" x14ac:dyDescent="0.3">
      <c r="B17661" s="205"/>
      <c r="C17661" s="205"/>
      <c r="D17661" s="72"/>
      <c r="E17661" s="206"/>
      <c r="F17661" s="205"/>
      <c r="G17661" s="205"/>
      <c r="H17661" s="207"/>
      <c r="I17661" s="207"/>
      <c r="J17661" s="208"/>
      <c r="K17661" s="79"/>
    </row>
    <row r="17662" spans="2:11" x14ac:dyDescent="0.3">
      <c r="B17662" s="205"/>
      <c r="C17662" s="205"/>
      <c r="D17662" s="72"/>
      <c r="E17662" s="206"/>
      <c r="F17662" s="205"/>
      <c r="G17662" s="205"/>
      <c r="H17662" s="207"/>
      <c r="I17662" s="207"/>
      <c r="J17662" s="207"/>
      <c r="K17662" s="79"/>
    </row>
    <row r="17663" spans="2:11" x14ac:dyDescent="0.3">
      <c r="B17663" s="205"/>
      <c r="C17663" s="205"/>
      <c r="D17663" s="72"/>
      <c r="E17663" s="206"/>
      <c r="F17663" s="205"/>
      <c r="G17663" s="205"/>
      <c r="H17663" s="207"/>
      <c r="I17663" s="207"/>
      <c r="J17663" s="208"/>
      <c r="K17663" s="79"/>
    </row>
    <row r="17664" spans="2:11" x14ac:dyDescent="0.3">
      <c r="B17664" s="205"/>
      <c r="C17664" s="205"/>
      <c r="D17664" s="72"/>
      <c r="E17664" s="206"/>
      <c r="F17664" s="205"/>
      <c r="G17664" s="205"/>
      <c r="H17664" s="207"/>
      <c r="I17664" s="207"/>
      <c r="J17664" s="208"/>
      <c r="K17664" s="79"/>
    </row>
    <row r="17665" spans="2:11" x14ac:dyDescent="0.3">
      <c r="B17665" s="205"/>
      <c r="C17665" s="205"/>
      <c r="D17665" s="72"/>
      <c r="E17665" s="206"/>
      <c r="F17665" s="205"/>
      <c r="G17665" s="205"/>
      <c r="H17665" s="207"/>
      <c r="I17665" s="207"/>
      <c r="J17665" s="208"/>
      <c r="K17665" s="79"/>
    </row>
    <row r="17666" spans="2:11" x14ac:dyDescent="0.3">
      <c r="B17666" s="205"/>
      <c r="C17666" s="205"/>
      <c r="D17666" s="72"/>
      <c r="E17666" s="206"/>
      <c r="F17666" s="205"/>
      <c r="G17666" s="205"/>
      <c r="H17666" s="207"/>
      <c r="I17666" s="207"/>
      <c r="J17666" s="207"/>
      <c r="K17666" s="79"/>
    </row>
    <row r="17667" spans="2:11" x14ac:dyDescent="0.3">
      <c r="B17667" s="205"/>
      <c r="C17667" s="205"/>
      <c r="D17667" s="72"/>
      <c r="E17667" s="206"/>
      <c r="F17667" s="205"/>
      <c r="G17667" s="205"/>
      <c r="H17667" s="207"/>
      <c r="I17667" s="207"/>
      <c r="J17667" s="208"/>
      <c r="K17667" s="79"/>
    </row>
    <row r="17668" spans="2:11" x14ac:dyDescent="0.3">
      <c r="B17668" s="205"/>
      <c r="C17668" s="205"/>
      <c r="D17668" s="72"/>
      <c r="E17668" s="206"/>
      <c r="F17668" s="205"/>
      <c r="G17668" s="205"/>
      <c r="H17668" s="207"/>
      <c r="I17668" s="207"/>
      <c r="J17668" s="208"/>
      <c r="K17668" s="79"/>
    </row>
    <row r="17669" spans="2:11" x14ac:dyDescent="0.3">
      <c r="B17669" s="205"/>
      <c r="C17669" s="205"/>
      <c r="D17669" s="72"/>
      <c r="E17669" s="206"/>
      <c r="F17669" s="205"/>
      <c r="G17669" s="205"/>
      <c r="H17669" s="207"/>
      <c r="I17669" s="207"/>
      <c r="J17669" s="208"/>
      <c r="K17669" s="79"/>
    </row>
    <row r="17670" spans="2:11" x14ac:dyDescent="0.3">
      <c r="B17670" s="205"/>
      <c r="C17670" s="205"/>
      <c r="D17670" s="72"/>
      <c r="E17670" s="206"/>
      <c r="F17670" s="205"/>
      <c r="G17670" s="205"/>
      <c r="H17670" s="207"/>
      <c r="I17670" s="207"/>
      <c r="J17670" s="208"/>
      <c r="K17670" s="79"/>
    </row>
    <row r="17671" spans="2:11" x14ac:dyDescent="0.3">
      <c r="B17671" s="205"/>
      <c r="C17671" s="205"/>
      <c r="D17671" s="72"/>
      <c r="E17671" s="206"/>
      <c r="F17671" s="205"/>
      <c r="G17671" s="205"/>
      <c r="H17671" s="207"/>
      <c r="I17671" s="207"/>
      <c r="J17671" s="208"/>
      <c r="K17671" s="79"/>
    </row>
    <row r="17672" spans="2:11" x14ac:dyDescent="0.3">
      <c r="B17672" s="205"/>
      <c r="C17672" s="205"/>
      <c r="D17672" s="72"/>
      <c r="E17672" s="206"/>
      <c r="F17672" s="205"/>
      <c r="G17672" s="205"/>
      <c r="H17672" s="207"/>
      <c r="I17672" s="207"/>
      <c r="J17672" s="208"/>
      <c r="K17672" s="79"/>
    </row>
    <row r="17673" spans="2:11" x14ac:dyDescent="0.3">
      <c r="B17673" s="205"/>
      <c r="C17673" s="205"/>
      <c r="D17673" s="72"/>
      <c r="E17673" s="206"/>
      <c r="F17673" s="205"/>
      <c r="G17673" s="205"/>
      <c r="H17673" s="207"/>
      <c r="I17673" s="207"/>
      <c r="J17673" s="208"/>
      <c r="K17673" s="79"/>
    </row>
    <row r="17674" spans="2:11" x14ac:dyDescent="0.3">
      <c r="B17674" s="205"/>
      <c r="C17674" s="205"/>
      <c r="D17674" s="72"/>
      <c r="E17674" s="206"/>
      <c r="F17674" s="205"/>
      <c r="G17674" s="205"/>
      <c r="H17674" s="207"/>
      <c r="I17674" s="207"/>
      <c r="J17674" s="208"/>
      <c r="K17674" s="79"/>
    </row>
    <row r="17675" spans="2:11" x14ac:dyDescent="0.3">
      <c r="B17675" s="205"/>
      <c r="C17675" s="205"/>
      <c r="D17675" s="72"/>
      <c r="E17675" s="206"/>
      <c r="F17675" s="205"/>
      <c r="G17675" s="205"/>
      <c r="H17675" s="207"/>
      <c r="I17675" s="207"/>
      <c r="J17675" s="207"/>
      <c r="K17675" s="79"/>
    </row>
    <row r="17676" spans="2:11" x14ac:dyDescent="0.3">
      <c r="B17676" s="205"/>
      <c r="C17676" s="205"/>
      <c r="D17676" s="72"/>
      <c r="E17676" s="206"/>
      <c r="F17676" s="205"/>
      <c r="G17676" s="205"/>
      <c r="H17676" s="207"/>
      <c r="I17676" s="207"/>
      <c r="J17676" s="208"/>
      <c r="K17676" s="79"/>
    </row>
    <row r="17677" spans="2:11" x14ac:dyDescent="0.3">
      <c r="B17677" s="205"/>
      <c r="C17677" s="205"/>
      <c r="D17677" s="72"/>
      <c r="E17677" s="206"/>
      <c r="F17677" s="205"/>
      <c r="G17677" s="205"/>
      <c r="H17677" s="207"/>
      <c r="I17677" s="207"/>
      <c r="J17677" s="208"/>
      <c r="K17677" s="79"/>
    </row>
    <row r="17678" spans="2:11" x14ac:dyDescent="0.3">
      <c r="B17678" s="205"/>
      <c r="C17678" s="205"/>
      <c r="D17678" s="72"/>
      <c r="E17678" s="206"/>
      <c r="F17678" s="205"/>
      <c r="G17678" s="205"/>
      <c r="H17678" s="207"/>
      <c r="I17678" s="207"/>
      <c r="J17678" s="207"/>
      <c r="K17678" s="79"/>
    </row>
    <row r="17679" spans="2:11" x14ac:dyDescent="0.3">
      <c r="B17679" s="205"/>
      <c r="C17679" s="205"/>
      <c r="D17679" s="72"/>
      <c r="E17679" s="206"/>
      <c r="F17679" s="205"/>
      <c r="G17679" s="205"/>
      <c r="H17679" s="207"/>
      <c r="I17679" s="207"/>
      <c r="J17679" s="208"/>
      <c r="K17679" s="79"/>
    </row>
    <row r="17680" spans="2:11" x14ac:dyDescent="0.3">
      <c r="B17680" s="205"/>
      <c r="C17680" s="205"/>
      <c r="D17680" s="72"/>
      <c r="E17680" s="206"/>
      <c r="F17680" s="205"/>
      <c r="G17680" s="205"/>
      <c r="H17680" s="207"/>
      <c r="I17680" s="207"/>
      <c r="J17680" s="207"/>
      <c r="K17680" s="79"/>
    </row>
    <row r="17681" spans="2:11" x14ac:dyDescent="0.3">
      <c r="B17681" s="205"/>
      <c r="C17681" s="205"/>
      <c r="D17681" s="72"/>
      <c r="E17681" s="206"/>
      <c r="F17681" s="205"/>
      <c r="G17681" s="205"/>
      <c r="H17681" s="207"/>
      <c r="I17681" s="207"/>
      <c r="J17681" s="207"/>
      <c r="K17681" s="79"/>
    </row>
    <row r="17682" spans="2:11" x14ac:dyDescent="0.3">
      <c r="B17682" s="205"/>
      <c r="C17682" s="205"/>
      <c r="D17682" s="72"/>
      <c r="E17682" s="206"/>
      <c r="F17682" s="205"/>
      <c r="G17682" s="205"/>
      <c r="H17682" s="207"/>
      <c r="I17682" s="207"/>
      <c r="J17682" s="208"/>
      <c r="K17682" s="79"/>
    </row>
    <row r="17683" spans="2:11" x14ac:dyDescent="0.3">
      <c r="B17683" s="205"/>
      <c r="C17683" s="205"/>
      <c r="D17683" s="72"/>
      <c r="E17683" s="206"/>
      <c r="F17683" s="205"/>
      <c r="G17683" s="205"/>
      <c r="H17683" s="207"/>
      <c r="I17683" s="207"/>
      <c r="J17683" s="208"/>
      <c r="K17683" s="79"/>
    </row>
    <row r="17684" spans="2:11" x14ac:dyDescent="0.3">
      <c r="B17684" s="205"/>
      <c r="C17684" s="205"/>
      <c r="D17684" s="72"/>
      <c r="E17684" s="206"/>
      <c r="F17684" s="205"/>
      <c r="G17684" s="205"/>
      <c r="H17684" s="207"/>
      <c r="I17684" s="207"/>
      <c r="J17684" s="208"/>
      <c r="K17684" s="79"/>
    </row>
    <row r="17685" spans="2:11" x14ac:dyDescent="0.3">
      <c r="B17685" s="205"/>
      <c r="C17685" s="205"/>
      <c r="D17685" s="72"/>
      <c r="E17685" s="206"/>
      <c r="F17685" s="205"/>
      <c r="G17685" s="205"/>
      <c r="H17685" s="207"/>
      <c r="I17685" s="207"/>
      <c r="J17685" s="207"/>
      <c r="K17685" s="79"/>
    </row>
    <row r="17686" spans="2:11" x14ac:dyDescent="0.3">
      <c r="B17686" s="205"/>
      <c r="C17686" s="205"/>
      <c r="D17686" s="72"/>
      <c r="E17686" s="206"/>
      <c r="F17686" s="205"/>
      <c r="G17686" s="205"/>
      <c r="H17686" s="207"/>
      <c r="I17686" s="207"/>
      <c r="J17686" s="207"/>
      <c r="K17686" s="79"/>
    </row>
    <row r="17687" spans="2:11" x14ac:dyDescent="0.3">
      <c r="B17687" s="205"/>
      <c r="C17687" s="205"/>
      <c r="D17687" s="72"/>
      <c r="E17687" s="206"/>
      <c r="F17687" s="205"/>
      <c r="G17687" s="205"/>
      <c r="H17687" s="207"/>
      <c r="I17687" s="207"/>
      <c r="J17687" s="208"/>
      <c r="K17687" s="79"/>
    </row>
    <row r="17688" spans="2:11" x14ac:dyDescent="0.3">
      <c r="B17688" s="205"/>
      <c r="C17688" s="205"/>
      <c r="D17688" s="72"/>
      <c r="E17688" s="206"/>
      <c r="F17688" s="205"/>
      <c r="G17688" s="205"/>
      <c r="H17688" s="207"/>
      <c r="I17688" s="207"/>
      <c r="J17688" s="208"/>
      <c r="K17688" s="79"/>
    </row>
    <row r="17689" spans="2:11" x14ac:dyDescent="0.3">
      <c r="B17689" s="205"/>
      <c r="C17689" s="205"/>
      <c r="D17689" s="72"/>
      <c r="E17689" s="206"/>
      <c r="F17689" s="205"/>
      <c r="G17689" s="205"/>
      <c r="H17689" s="207"/>
      <c r="I17689" s="207"/>
      <c r="J17689" s="208"/>
      <c r="K17689" s="79"/>
    </row>
    <row r="17690" spans="2:11" x14ac:dyDescent="0.3">
      <c r="B17690" s="205"/>
      <c r="C17690" s="205"/>
      <c r="D17690" s="72"/>
      <c r="E17690" s="206"/>
      <c r="F17690" s="205"/>
      <c r="G17690" s="205"/>
      <c r="H17690" s="207"/>
      <c r="I17690" s="207"/>
      <c r="J17690" s="208"/>
      <c r="K17690" s="79"/>
    </row>
    <row r="17691" spans="2:11" x14ac:dyDescent="0.3">
      <c r="B17691" s="205"/>
      <c r="C17691" s="205"/>
      <c r="D17691" s="72"/>
      <c r="E17691" s="206"/>
      <c r="F17691" s="205"/>
      <c r="G17691" s="205"/>
      <c r="H17691" s="207"/>
      <c r="I17691" s="207"/>
      <c r="J17691" s="207"/>
      <c r="K17691" s="79"/>
    </row>
    <row r="17692" spans="2:11" x14ac:dyDescent="0.3">
      <c r="B17692" s="205"/>
      <c r="C17692" s="205"/>
      <c r="D17692" s="72"/>
      <c r="E17692" s="206"/>
      <c r="F17692" s="205"/>
      <c r="G17692" s="205"/>
      <c r="H17692" s="207"/>
      <c r="I17692" s="207"/>
      <c r="J17692" s="208"/>
      <c r="K17692" s="79"/>
    </row>
    <row r="17693" spans="2:11" x14ac:dyDescent="0.3">
      <c r="B17693" s="205"/>
      <c r="C17693" s="205"/>
      <c r="D17693" s="72"/>
      <c r="E17693" s="206"/>
      <c r="F17693" s="205"/>
      <c r="G17693" s="205"/>
      <c r="H17693" s="207"/>
      <c r="I17693" s="207"/>
      <c r="J17693" s="208"/>
      <c r="K17693" s="79"/>
    </row>
    <row r="17694" spans="2:11" x14ac:dyDescent="0.3">
      <c r="B17694" s="205"/>
      <c r="C17694" s="205"/>
      <c r="D17694" s="72"/>
      <c r="E17694" s="206"/>
      <c r="F17694" s="205"/>
      <c r="G17694" s="205"/>
      <c r="H17694" s="207"/>
      <c r="I17694" s="207"/>
      <c r="J17694" s="208"/>
      <c r="K17694" s="79"/>
    </row>
    <row r="17695" spans="2:11" x14ac:dyDescent="0.3">
      <c r="B17695" s="205"/>
      <c r="C17695" s="205"/>
      <c r="D17695" s="72"/>
      <c r="E17695" s="206"/>
      <c r="F17695" s="205"/>
      <c r="G17695" s="205"/>
      <c r="H17695" s="207"/>
      <c r="I17695" s="207"/>
      <c r="J17695" s="208"/>
      <c r="K17695" s="79"/>
    </row>
    <row r="17696" spans="2:11" x14ac:dyDescent="0.3">
      <c r="B17696" s="205"/>
      <c r="C17696" s="205"/>
      <c r="D17696" s="72"/>
      <c r="E17696" s="206"/>
      <c r="F17696" s="205"/>
      <c r="G17696" s="205"/>
      <c r="H17696" s="207"/>
      <c r="I17696" s="207"/>
      <c r="J17696" s="208"/>
      <c r="K17696" s="79"/>
    </row>
    <row r="17697" spans="2:11" x14ac:dyDescent="0.3">
      <c r="B17697" s="205"/>
      <c r="C17697" s="205"/>
      <c r="D17697" s="72"/>
      <c r="E17697" s="206"/>
      <c r="F17697" s="205"/>
      <c r="G17697" s="205"/>
      <c r="H17697" s="207"/>
      <c r="I17697" s="207"/>
      <c r="J17697" s="208"/>
      <c r="K17697" s="79"/>
    </row>
    <row r="17698" spans="2:11" x14ac:dyDescent="0.3">
      <c r="B17698" s="205"/>
      <c r="C17698" s="205"/>
      <c r="D17698" s="72"/>
      <c r="E17698" s="206"/>
      <c r="F17698" s="205"/>
      <c r="G17698" s="205"/>
      <c r="H17698" s="207"/>
      <c r="I17698" s="207"/>
      <c r="J17698" s="207"/>
      <c r="K17698" s="79"/>
    </row>
    <row r="17699" spans="2:11" x14ac:dyDescent="0.3">
      <c r="B17699" s="205"/>
      <c r="C17699" s="205"/>
      <c r="D17699" s="72"/>
      <c r="E17699" s="206"/>
      <c r="F17699" s="205"/>
      <c r="G17699" s="205"/>
      <c r="H17699" s="207"/>
      <c r="I17699" s="207"/>
      <c r="J17699" s="207"/>
      <c r="K17699" s="79"/>
    </row>
    <row r="17700" spans="2:11" x14ac:dyDescent="0.3">
      <c r="B17700" s="205"/>
      <c r="C17700" s="205"/>
      <c r="D17700" s="72"/>
      <c r="E17700" s="206"/>
      <c r="F17700" s="205"/>
      <c r="G17700" s="205"/>
      <c r="H17700" s="207"/>
      <c r="I17700" s="207"/>
      <c r="J17700" s="207"/>
      <c r="K17700" s="79"/>
    </row>
    <row r="17701" spans="2:11" x14ac:dyDescent="0.3">
      <c r="B17701" s="205"/>
      <c r="C17701" s="205"/>
      <c r="D17701" s="72"/>
      <c r="E17701" s="206"/>
      <c r="F17701" s="205"/>
      <c r="G17701" s="205"/>
      <c r="H17701" s="207"/>
      <c r="I17701" s="207"/>
      <c r="J17701" s="207"/>
      <c r="K17701" s="79"/>
    </row>
    <row r="17702" spans="2:11" x14ac:dyDescent="0.3">
      <c r="B17702" s="205"/>
      <c r="C17702" s="205"/>
      <c r="D17702" s="72"/>
      <c r="E17702" s="206"/>
      <c r="F17702" s="205"/>
      <c r="G17702" s="205"/>
      <c r="H17702" s="207"/>
      <c r="I17702" s="207"/>
      <c r="J17702" s="207"/>
      <c r="K17702" s="79"/>
    </row>
    <row r="17703" spans="2:11" x14ac:dyDescent="0.3">
      <c r="B17703" s="205"/>
      <c r="C17703" s="205"/>
      <c r="D17703" s="72"/>
      <c r="E17703" s="206"/>
      <c r="F17703" s="205"/>
      <c r="G17703" s="205"/>
      <c r="H17703" s="207"/>
      <c r="I17703" s="207"/>
      <c r="J17703" s="207"/>
      <c r="K17703" s="79"/>
    </row>
    <row r="17704" spans="2:11" x14ac:dyDescent="0.3">
      <c r="B17704" s="205"/>
      <c r="C17704" s="205"/>
      <c r="D17704" s="72"/>
      <c r="E17704" s="206"/>
      <c r="F17704" s="205"/>
      <c r="G17704" s="205"/>
      <c r="H17704" s="207"/>
      <c r="I17704" s="207"/>
      <c r="J17704" s="207"/>
      <c r="K17704" s="79"/>
    </row>
    <row r="17705" spans="2:11" x14ac:dyDescent="0.3">
      <c r="B17705" s="205"/>
      <c r="C17705" s="205"/>
      <c r="D17705" s="72"/>
      <c r="E17705" s="206"/>
      <c r="F17705" s="205"/>
      <c r="G17705" s="205"/>
      <c r="H17705" s="207"/>
      <c r="I17705" s="207"/>
      <c r="J17705" s="207"/>
      <c r="K17705" s="79"/>
    </row>
    <row r="17706" spans="2:11" x14ac:dyDescent="0.3">
      <c r="B17706" s="205"/>
      <c r="C17706" s="205"/>
      <c r="D17706" s="72"/>
      <c r="E17706" s="206"/>
      <c r="F17706" s="205"/>
      <c r="G17706" s="205"/>
      <c r="H17706" s="207"/>
      <c r="I17706" s="207"/>
      <c r="J17706" s="207"/>
      <c r="K17706" s="79"/>
    </row>
    <row r="17707" spans="2:11" x14ac:dyDescent="0.3">
      <c r="B17707" s="205"/>
      <c r="C17707" s="205"/>
      <c r="D17707" s="72"/>
      <c r="E17707" s="206"/>
      <c r="F17707" s="205"/>
      <c r="G17707" s="205"/>
      <c r="H17707" s="207"/>
      <c r="I17707" s="207"/>
      <c r="J17707" s="207"/>
      <c r="K17707" s="79"/>
    </row>
    <row r="17708" spans="2:11" x14ac:dyDescent="0.3">
      <c r="B17708" s="205"/>
      <c r="C17708" s="205"/>
      <c r="D17708" s="72"/>
      <c r="E17708" s="206"/>
      <c r="F17708" s="205"/>
      <c r="G17708" s="205"/>
      <c r="H17708" s="207"/>
      <c r="I17708" s="207"/>
      <c r="J17708" s="208"/>
      <c r="K17708" s="79"/>
    </row>
    <row r="17709" spans="2:11" x14ac:dyDescent="0.3">
      <c r="B17709" s="212"/>
      <c r="C17709" s="212"/>
      <c r="D17709" s="72"/>
      <c r="E17709" s="217"/>
      <c r="F17709" s="212"/>
      <c r="G17709" s="212"/>
      <c r="H17709" s="229"/>
      <c r="I17709" s="207"/>
      <c r="J17709" s="230"/>
      <c r="K17709" s="79"/>
    </row>
    <row r="17710" spans="2:11" x14ac:dyDescent="0.3">
      <c r="B17710" s="205"/>
      <c r="C17710" s="205"/>
      <c r="D17710" s="72"/>
      <c r="E17710" s="206"/>
      <c r="F17710" s="205"/>
      <c r="G17710" s="205"/>
      <c r="H17710" s="207"/>
      <c r="I17710" s="207"/>
      <c r="J17710" s="208"/>
      <c r="K17710" s="79"/>
    </row>
    <row r="17711" spans="2:11" x14ac:dyDescent="0.3">
      <c r="B17711" s="205"/>
      <c r="C17711" s="205"/>
      <c r="D17711" s="72"/>
      <c r="E17711" s="206"/>
      <c r="F17711" s="205"/>
      <c r="G17711" s="205"/>
      <c r="H17711" s="207"/>
      <c r="I17711" s="207"/>
      <c r="J17711" s="208"/>
      <c r="K17711" s="79"/>
    </row>
    <row r="17712" spans="2:11" x14ac:dyDescent="0.3">
      <c r="B17712" s="205"/>
      <c r="C17712" s="205"/>
      <c r="D17712" s="72"/>
      <c r="E17712" s="206"/>
      <c r="F17712" s="205"/>
      <c r="G17712" s="205"/>
      <c r="H17712" s="207"/>
      <c r="I17712" s="207"/>
      <c r="J17712" s="208"/>
      <c r="K17712" s="79"/>
    </row>
    <row r="17713" spans="2:11" x14ac:dyDescent="0.3">
      <c r="B17713" s="205"/>
      <c r="C17713" s="205"/>
      <c r="D17713" s="72"/>
      <c r="E17713" s="206"/>
      <c r="F17713" s="205"/>
      <c r="G17713" s="205"/>
      <c r="H17713" s="207"/>
      <c r="I17713" s="207"/>
      <c r="J17713" s="207"/>
      <c r="K17713" s="79"/>
    </row>
    <row r="17714" spans="2:11" x14ac:dyDescent="0.3">
      <c r="B17714" s="205"/>
      <c r="C17714" s="205"/>
      <c r="D17714" s="72"/>
      <c r="E17714" s="206"/>
      <c r="F17714" s="205"/>
      <c r="G17714" s="205"/>
      <c r="H17714" s="207"/>
      <c r="I17714" s="207"/>
      <c r="J17714" s="208"/>
      <c r="K17714" s="79"/>
    </row>
    <row r="17715" spans="2:11" x14ac:dyDescent="0.3">
      <c r="B17715" s="205"/>
      <c r="C17715" s="205"/>
      <c r="D17715" s="72"/>
      <c r="E17715" s="206"/>
      <c r="F17715" s="205"/>
      <c r="G17715" s="205"/>
      <c r="H17715" s="207"/>
      <c r="I17715" s="207"/>
      <c r="J17715" s="208"/>
      <c r="K17715" s="79"/>
    </row>
    <row r="17716" spans="2:11" x14ac:dyDescent="0.3">
      <c r="B17716" s="205"/>
      <c r="C17716" s="205"/>
      <c r="D17716" s="72"/>
      <c r="E17716" s="206"/>
      <c r="F17716" s="205"/>
      <c r="G17716" s="205"/>
      <c r="H17716" s="207"/>
      <c r="I17716" s="207"/>
      <c r="J17716" s="208"/>
      <c r="K17716" s="79"/>
    </row>
    <row r="17717" spans="2:11" x14ac:dyDescent="0.3">
      <c r="B17717" s="205"/>
      <c r="C17717" s="205"/>
      <c r="D17717" s="72"/>
      <c r="E17717" s="206"/>
      <c r="F17717" s="205"/>
      <c r="G17717" s="205"/>
      <c r="H17717" s="207"/>
      <c r="I17717" s="207"/>
      <c r="J17717" s="208"/>
      <c r="K17717" s="79"/>
    </row>
    <row r="17718" spans="2:11" x14ac:dyDescent="0.3">
      <c r="B17718" s="205"/>
      <c r="C17718" s="205"/>
      <c r="D17718" s="72"/>
      <c r="E17718" s="206"/>
      <c r="F17718" s="205"/>
      <c r="G17718" s="205"/>
      <c r="H17718" s="207"/>
      <c r="I17718" s="207"/>
      <c r="J17718" s="208"/>
      <c r="K17718" s="79"/>
    </row>
    <row r="17719" spans="2:11" x14ac:dyDescent="0.3">
      <c r="B17719" s="205"/>
      <c r="C17719" s="205"/>
      <c r="D17719" s="72"/>
      <c r="E17719" s="206"/>
      <c r="F17719" s="205"/>
      <c r="G17719" s="205"/>
      <c r="H17719" s="207"/>
      <c r="I17719" s="207"/>
      <c r="J17719" s="208"/>
      <c r="K17719" s="79"/>
    </row>
    <row r="17720" spans="2:11" x14ac:dyDescent="0.3">
      <c r="B17720" s="205"/>
      <c r="C17720" s="212"/>
      <c r="D17720" s="72"/>
      <c r="E17720" s="217"/>
      <c r="F17720" s="212"/>
      <c r="G17720" s="212"/>
      <c r="H17720" s="229"/>
      <c r="I17720" s="229"/>
      <c r="J17720" s="229"/>
      <c r="K17720" s="79"/>
    </row>
    <row r="17721" spans="2:11" x14ac:dyDescent="0.3">
      <c r="B17721" s="205"/>
      <c r="C17721" s="212"/>
      <c r="D17721" s="72"/>
      <c r="E17721" s="217"/>
      <c r="F17721" s="212"/>
      <c r="G17721" s="212"/>
      <c r="H17721" s="229"/>
      <c r="I17721" s="229"/>
      <c r="J17721" s="229"/>
      <c r="K17721" s="79"/>
    </row>
    <row r="17722" spans="2:11" x14ac:dyDescent="0.3">
      <c r="B17722" s="205"/>
      <c r="C17722" s="212"/>
      <c r="D17722" s="72"/>
      <c r="E17722" s="217"/>
      <c r="F17722" s="212"/>
      <c r="G17722" s="212"/>
      <c r="H17722" s="229"/>
      <c r="I17722" s="229"/>
      <c r="J17722" s="229"/>
      <c r="K17722" s="79"/>
    </row>
    <row r="17723" spans="2:11" x14ac:dyDescent="0.3">
      <c r="B17723" s="205"/>
      <c r="C17723" s="212"/>
      <c r="D17723" s="72"/>
      <c r="E17723" s="217"/>
      <c r="F17723" s="212"/>
      <c r="G17723" s="212"/>
      <c r="H17723" s="229"/>
      <c r="I17723" s="229"/>
      <c r="J17723" s="229"/>
      <c r="K17723" s="79"/>
    </row>
    <row r="17724" spans="2:11" x14ac:dyDescent="0.3">
      <c r="B17724" s="205"/>
      <c r="C17724" s="212"/>
      <c r="D17724" s="72"/>
      <c r="E17724" s="217"/>
      <c r="F17724" s="212"/>
      <c r="G17724" s="212"/>
      <c r="H17724" s="229"/>
      <c r="I17724" s="229"/>
      <c r="J17724" s="230"/>
      <c r="K17724" s="79"/>
    </row>
    <row r="17725" spans="2:11" x14ac:dyDescent="0.3">
      <c r="B17725" s="205"/>
      <c r="C17725" s="212"/>
      <c r="D17725" s="72"/>
      <c r="E17725" s="217"/>
      <c r="F17725" s="212"/>
      <c r="G17725" s="212"/>
      <c r="H17725" s="229"/>
      <c r="I17725" s="229"/>
      <c r="J17725" s="229"/>
      <c r="K17725" s="79"/>
    </row>
    <row r="17726" spans="2:11" x14ac:dyDescent="0.3">
      <c r="B17726" s="205"/>
      <c r="C17726" s="212"/>
      <c r="D17726" s="72"/>
      <c r="E17726" s="217"/>
      <c r="F17726" s="212"/>
      <c r="G17726" s="212"/>
      <c r="H17726" s="229"/>
      <c r="I17726" s="229"/>
      <c r="J17726" s="229"/>
      <c r="K17726" s="79"/>
    </row>
    <row r="17727" spans="2:11" x14ac:dyDescent="0.3">
      <c r="B17727" s="205"/>
      <c r="C17727" s="212"/>
      <c r="D17727" s="72"/>
      <c r="E17727" s="217"/>
      <c r="F17727" s="212"/>
      <c r="G17727" s="212"/>
      <c r="H17727" s="229"/>
      <c r="I17727" s="229"/>
      <c r="J17727" s="229"/>
      <c r="K17727" s="79"/>
    </row>
    <row r="17728" spans="2:11" x14ac:dyDescent="0.3">
      <c r="B17728" s="205"/>
      <c r="C17728" s="212"/>
      <c r="D17728" s="72"/>
      <c r="E17728" s="217"/>
      <c r="F17728" s="212"/>
      <c r="G17728" s="212"/>
      <c r="H17728" s="229"/>
      <c r="I17728" s="229"/>
      <c r="J17728" s="229"/>
      <c r="K17728" s="79"/>
    </row>
    <row r="17729" spans="2:11" x14ac:dyDescent="0.3">
      <c r="B17729" s="205"/>
      <c r="C17729" s="212"/>
      <c r="D17729" s="72"/>
      <c r="E17729" s="217"/>
      <c r="F17729" s="212"/>
      <c r="G17729" s="212"/>
      <c r="H17729" s="229"/>
      <c r="I17729" s="229"/>
      <c r="J17729" s="229"/>
      <c r="K17729" s="79"/>
    </row>
    <row r="17730" spans="2:11" x14ac:dyDescent="0.3">
      <c r="B17730" s="205"/>
      <c r="C17730" s="212"/>
      <c r="D17730" s="72"/>
      <c r="E17730" s="217"/>
      <c r="F17730" s="212"/>
      <c r="G17730" s="212"/>
      <c r="H17730" s="229"/>
      <c r="I17730" s="229"/>
      <c r="J17730" s="230"/>
      <c r="K17730" s="79"/>
    </row>
    <row r="17731" spans="2:11" x14ac:dyDescent="0.3">
      <c r="B17731" s="205"/>
      <c r="C17731" s="212"/>
      <c r="D17731" s="72"/>
      <c r="E17731" s="217"/>
      <c r="F17731" s="212"/>
      <c r="G17731" s="212"/>
      <c r="H17731" s="229"/>
      <c r="I17731" s="229"/>
      <c r="J17731" s="229"/>
      <c r="K17731" s="79"/>
    </row>
    <row r="17732" spans="2:11" x14ac:dyDescent="0.3">
      <c r="B17732" s="205"/>
      <c r="C17732" s="212"/>
      <c r="D17732" s="72"/>
      <c r="E17732" s="217"/>
      <c r="F17732" s="212"/>
      <c r="G17732" s="212"/>
      <c r="H17732" s="229"/>
      <c r="I17732" s="229"/>
      <c r="J17732" s="229"/>
      <c r="K17732" s="79"/>
    </row>
    <row r="17733" spans="2:11" x14ac:dyDescent="0.3">
      <c r="B17733" s="205"/>
      <c r="C17733" s="212"/>
      <c r="D17733" s="72"/>
      <c r="E17733" s="217"/>
      <c r="F17733" s="212"/>
      <c r="G17733" s="212"/>
      <c r="H17733" s="229"/>
      <c r="I17733" s="229"/>
      <c r="J17733" s="229"/>
      <c r="K17733" s="79"/>
    </row>
    <row r="17734" spans="2:11" x14ac:dyDescent="0.3">
      <c r="B17734" s="205"/>
      <c r="C17734" s="212"/>
      <c r="D17734" s="72"/>
      <c r="E17734" s="217"/>
      <c r="F17734" s="212"/>
      <c r="G17734" s="212"/>
      <c r="H17734" s="229"/>
      <c r="I17734" s="229"/>
      <c r="J17734" s="229"/>
      <c r="K17734" s="79"/>
    </row>
    <row r="17735" spans="2:11" x14ac:dyDescent="0.3">
      <c r="B17735" s="205"/>
      <c r="C17735" s="212"/>
      <c r="D17735" s="72"/>
      <c r="E17735" s="217"/>
      <c r="F17735" s="212"/>
      <c r="G17735" s="212"/>
      <c r="H17735" s="229"/>
      <c r="I17735" s="229"/>
      <c r="J17735" s="229"/>
      <c r="K17735" s="79"/>
    </row>
    <row r="17736" spans="2:11" x14ac:dyDescent="0.3">
      <c r="B17736" s="205"/>
      <c r="C17736" s="212"/>
      <c r="D17736" s="72"/>
      <c r="E17736" s="217"/>
      <c r="F17736" s="212"/>
      <c r="G17736" s="212"/>
      <c r="H17736" s="229"/>
      <c r="I17736" s="229"/>
      <c r="J17736" s="230"/>
      <c r="K17736" s="79"/>
    </row>
    <row r="17737" spans="2:11" x14ac:dyDescent="0.3">
      <c r="B17737" s="205"/>
      <c r="C17737" s="212"/>
      <c r="D17737" s="72"/>
      <c r="E17737" s="217"/>
      <c r="F17737" s="212"/>
      <c r="G17737" s="212"/>
      <c r="H17737" s="229"/>
      <c r="I17737" s="229"/>
      <c r="J17737" s="229"/>
      <c r="K17737" s="79"/>
    </row>
    <row r="17738" spans="2:11" x14ac:dyDescent="0.3">
      <c r="B17738" s="205"/>
      <c r="C17738" s="212"/>
      <c r="D17738" s="72"/>
      <c r="E17738" s="217"/>
      <c r="F17738" s="212"/>
      <c r="G17738" s="212"/>
      <c r="H17738" s="229"/>
      <c r="I17738" s="229"/>
      <c r="J17738" s="229"/>
      <c r="K17738" s="79"/>
    </row>
    <row r="17739" spans="2:11" x14ac:dyDescent="0.3">
      <c r="B17739" s="205"/>
      <c r="C17739" s="212"/>
      <c r="D17739" s="72"/>
      <c r="E17739" s="217"/>
      <c r="F17739" s="212"/>
      <c r="G17739" s="212"/>
      <c r="H17739" s="229"/>
      <c r="I17739" s="229"/>
      <c r="J17739" s="229"/>
      <c r="K17739" s="79"/>
    </row>
    <row r="17740" spans="2:11" x14ac:dyDescent="0.3">
      <c r="B17740" s="205"/>
      <c r="C17740" s="212"/>
      <c r="D17740" s="72"/>
      <c r="E17740" s="217"/>
      <c r="F17740" s="212"/>
      <c r="G17740" s="212"/>
      <c r="H17740" s="229"/>
      <c r="I17740" s="229"/>
      <c r="J17740" s="229"/>
      <c r="K17740" s="79"/>
    </row>
    <row r="17741" spans="2:11" x14ac:dyDescent="0.3">
      <c r="B17741" s="205"/>
      <c r="C17741" s="212"/>
      <c r="D17741" s="72"/>
      <c r="E17741" s="217"/>
      <c r="F17741" s="212"/>
      <c r="G17741" s="212"/>
      <c r="H17741" s="229"/>
      <c r="I17741" s="229"/>
      <c r="J17741" s="229"/>
      <c r="K17741" s="79"/>
    </row>
    <row r="17742" spans="2:11" x14ac:dyDescent="0.3">
      <c r="B17742" s="205"/>
      <c r="C17742" s="212"/>
      <c r="D17742" s="72"/>
      <c r="E17742" s="217"/>
      <c r="F17742" s="212"/>
      <c r="G17742" s="212"/>
      <c r="H17742" s="229"/>
      <c r="I17742" s="229"/>
      <c r="J17742" s="229"/>
      <c r="K17742" s="79"/>
    </row>
    <row r="17743" spans="2:11" x14ac:dyDescent="0.3">
      <c r="B17743" s="205"/>
      <c r="C17743" s="212"/>
      <c r="D17743" s="72"/>
      <c r="E17743" s="217"/>
      <c r="F17743" s="212"/>
      <c r="G17743" s="212"/>
      <c r="H17743" s="229"/>
      <c r="I17743" s="229"/>
      <c r="J17743" s="230"/>
      <c r="K17743" s="79"/>
    </row>
    <row r="17744" spans="2:11" x14ac:dyDescent="0.3">
      <c r="B17744" s="205"/>
      <c r="C17744" s="212"/>
      <c r="D17744" s="72"/>
      <c r="E17744" s="217"/>
      <c r="F17744" s="212"/>
      <c r="G17744" s="212"/>
      <c r="H17744" s="229"/>
      <c r="I17744" s="229"/>
      <c r="J17744" s="229"/>
      <c r="K17744" s="79"/>
    </row>
    <row r="17745" spans="2:11" x14ac:dyDescent="0.3">
      <c r="B17745" s="205"/>
      <c r="C17745" s="212"/>
      <c r="D17745" s="72"/>
      <c r="E17745" s="217"/>
      <c r="F17745" s="212"/>
      <c r="G17745" s="212"/>
      <c r="H17745" s="229"/>
      <c r="I17745" s="229"/>
      <c r="J17745" s="229"/>
      <c r="K17745" s="79"/>
    </row>
    <row r="17746" spans="2:11" x14ac:dyDescent="0.3">
      <c r="B17746" s="205"/>
      <c r="C17746" s="212"/>
      <c r="D17746" s="72"/>
      <c r="E17746" s="217"/>
      <c r="F17746" s="212"/>
      <c r="G17746" s="212"/>
      <c r="H17746" s="229"/>
      <c r="I17746" s="229"/>
      <c r="J17746" s="230"/>
      <c r="K17746" s="79"/>
    </row>
    <row r="17747" spans="2:11" x14ac:dyDescent="0.3">
      <c r="B17747" s="205"/>
      <c r="C17747" s="212"/>
      <c r="D17747" s="72"/>
      <c r="E17747" s="217"/>
      <c r="F17747" s="212"/>
      <c r="G17747" s="212"/>
      <c r="H17747" s="229"/>
      <c r="I17747" s="229"/>
      <c r="J17747" s="229"/>
      <c r="K17747" s="79"/>
    </row>
    <row r="17748" spans="2:11" x14ac:dyDescent="0.3">
      <c r="B17748" s="205"/>
      <c r="C17748" s="212"/>
      <c r="D17748" s="72"/>
      <c r="E17748" s="217"/>
      <c r="F17748" s="212"/>
      <c r="G17748" s="212"/>
      <c r="H17748" s="229"/>
      <c r="I17748" s="229"/>
      <c r="J17748" s="229"/>
      <c r="K17748" s="79"/>
    </row>
    <row r="17749" spans="2:11" x14ac:dyDescent="0.3">
      <c r="B17749" s="205"/>
      <c r="C17749" s="212"/>
      <c r="D17749" s="72"/>
      <c r="E17749" s="217"/>
      <c r="F17749" s="212"/>
      <c r="G17749" s="212"/>
      <c r="H17749" s="229"/>
      <c r="I17749" s="229"/>
      <c r="J17749" s="229"/>
      <c r="K17749" s="79"/>
    </row>
    <row r="17750" spans="2:11" x14ac:dyDescent="0.3">
      <c r="B17750" s="205"/>
      <c r="C17750" s="212"/>
      <c r="D17750" s="72"/>
      <c r="E17750" s="217"/>
      <c r="F17750" s="212"/>
      <c r="G17750" s="212"/>
      <c r="H17750" s="229"/>
      <c r="I17750" s="229"/>
      <c r="J17750" s="229"/>
      <c r="K17750" s="79"/>
    </row>
    <row r="17751" spans="2:11" x14ac:dyDescent="0.3">
      <c r="B17751" s="205"/>
      <c r="C17751" s="212"/>
      <c r="D17751" s="72"/>
      <c r="E17751" s="217"/>
      <c r="F17751" s="212"/>
      <c r="G17751" s="212"/>
      <c r="H17751" s="229"/>
      <c r="I17751" s="229"/>
      <c r="J17751" s="229"/>
      <c r="K17751" s="79"/>
    </row>
    <row r="17752" spans="2:11" x14ac:dyDescent="0.3">
      <c r="B17752" s="205"/>
      <c r="C17752" s="212"/>
      <c r="D17752" s="72"/>
      <c r="E17752" s="217"/>
      <c r="F17752" s="212"/>
      <c r="G17752" s="212"/>
      <c r="H17752" s="229"/>
      <c r="I17752" s="229"/>
      <c r="J17752" s="229"/>
      <c r="K17752" s="79"/>
    </row>
    <row r="17753" spans="2:11" x14ac:dyDescent="0.3">
      <c r="B17753" s="205"/>
      <c r="C17753" s="212"/>
      <c r="D17753" s="72"/>
      <c r="E17753" s="217"/>
      <c r="F17753" s="212"/>
      <c r="G17753" s="212"/>
      <c r="H17753" s="229"/>
      <c r="I17753" s="229"/>
      <c r="J17753" s="229"/>
      <c r="K17753" s="79"/>
    </row>
    <row r="17754" spans="2:11" x14ac:dyDescent="0.3">
      <c r="B17754" s="205"/>
      <c r="C17754" s="212"/>
      <c r="D17754" s="72"/>
      <c r="E17754" s="217"/>
      <c r="F17754" s="212"/>
      <c r="G17754" s="212"/>
      <c r="H17754" s="229"/>
      <c r="I17754" s="229"/>
      <c r="J17754" s="230"/>
      <c r="K17754" s="79"/>
    </row>
    <row r="17755" spans="2:11" x14ac:dyDescent="0.3">
      <c r="B17755" s="205"/>
      <c r="C17755" s="212"/>
      <c r="D17755" s="72"/>
      <c r="E17755" s="217"/>
      <c r="F17755" s="212"/>
      <c r="G17755" s="212"/>
      <c r="H17755" s="229"/>
      <c r="I17755" s="229"/>
      <c r="J17755" s="230"/>
      <c r="K17755" s="79"/>
    </row>
    <row r="17756" spans="2:11" x14ac:dyDescent="0.3">
      <c r="B17756" s="205"/>
      <c r="C17756" s="212"/>
      <c r="D17756" s="72"/>
      <c r="E17756" s="217"/>
      <c r="F17756" s="212"/>
      <c r="G17756" s="212"/>
      <c r="H17756" s="229"/>
      <c r="I17756" s="229"/>
      <c r="J17756" s="229"/>
      <c r="K17756" s="79"/>
    </row>
    <row r="17757" spans="2:11" x14ac:dyDescent="0.3">
      <c r="B17757" s="205"/>
      <c r="C17757" s="212"/>
      <c r="D17757" s="72"/>
      <c r="E17757" s="217"/>
      <c r="F17757" s="212"/>
      <c r="G17757" s="212"/>
      <c r="H17757" s="229"/>
      <c r="I17757" s="229"/>
      <c r="J17757" s="229"/>
      <c r="K17757" s="79"/>
    </row>
    <row r="17758" spans="2:11" x14ac:dyDescent="0.3">
      <c r="B17758" s="205"/>
      <c r="C17758" s="212"/>
      <c r="D17758" s="72"/>
      <c r="E17758" s="217"/>
      <c r="F17758" s="212"/>
      <c r="G17758" s="212"/>
      <c r="H17758" s="229"/>
      <c r="I17758" s="229"/>
      <c r="J17758" s="229"/>
      <c r="K17758" s="79"/>
    </row>
    <row r="17759" spans="2:11" x14ac:dyDescent="0.3">
      <c r="B17759" s="205"/>
      <c r="C17759" s="212"/>
      <c r="D17759" s="72"/>
      <c r="E17759" s="217"/>
      <c r="F17759" s="212"/>
      <c r="G17759" s="212"/>
      <c r="H17759" s="229"/>
      <c r="I17759" s="229"/>
      <c r="J17759" s="229"/>
      <c r="K17759" s="79"/>
    </row>
    <row r="17760" spans="2:11" x14ac:dyDescent="0.3">
      <c r="B17760" s="205"/>
      <c r="C17760" s="212"/>
      <c r="D17760" s="72"/>
      <c r="E17760" s="217"/>
      <c r="F17760" s="212"/>
      <c r="G17760" s="212"/>
      <c r="H17760" s="229"/>
      <c r="I17760" s="229"/>
      <c r="J17760" s="229"/>
      <c r="K17760" s="79"/>
    </row>
    <row r="17761" spans="2:11" x14ac:dyDescent="0.3">
      <c r="B17761" s="205"/>
      <c r="C17761" s="212"/>
      <c r="D17761" s="72"/>
      <c r="E17761" s="217"/>
      <c r="F17761" s="212"/>
      <c r="G17761" s="212"/>
      <c r="H17761" s="229"/>
      <c r="I17761" s="229"/>
      <c r="J17761" s="230"/>
      <c r="K17761" s="79"/>
    </row>
    <row r="17762" spans="2:11" x14ac:dyDescent="0.3">
      <c r="B17762" s="205"/>
      <c r="C17762" s="212"/>
      <c r="D17762" s="72"/>
      <c r="E17762" s="217"/>
      <c r="F17762" s="212"/>
      <c r="G17762" s="212"/>
      <c r="H17762" s="229"/>
      <c r="I17762" s="229"/>
      <c r="J17762" s="229"/>
      <c r="K17762" s="79"/>
    </row>
    <row r="17763" spans="2:11" x14ac:dyDescent="0.3">
      <c r="B17763" s="205"/>
      <c r="C17763" s="212"/>
      <c r="D17763" s="72"/>
      <c r="E17763" s="217"/>
      <c r="F17763" s="212"/>
      <c r="G17763" s="212"/>
      <c r="H17763" s="229"/>
      <c r="I17763" s="229"/>
      <c r="J17763" s="283"/>
      <c r="K17763" s="79"/>
    </row>
    <row r="17764" spans="2:11" x14ac:dyDescent="0.3">
      <c r="B17764" s="205"/>
      <c r="C17764" s="212"/>
      <c r="D17764" s="72"/>
      <c r="E17764" s="217"/>
      <c r="F17764" s="212"/>
      <c r="G17764" s="212"/>
      <c r="H17764" s="229"/>
      <c r="I17764" s="229"/>
      <c r="J17764" s="229"/>
      <c r="K17764" s="79"/>
    </row>
    <row r="17765" spans="2:11" x14ac:dyDescent="0.3">
      <c r="B17765" s="205"/>
      <c r="C17765" s="212"/>
      <c r="D17765" s="72"/>
      <c r="E17765" s="217"/>
      <c r="F17765" s="212"/>
      <c r="G17765" s="212"/>
      <c r="H17765" s="229"/>
      <c r="I17765" s="229"/>
      <c r="J17765" s="229"/>
      <c r="K17765" s="79"/>
    </row>
    <row r="17766" spans="2:11" x14ac:dyDescent="0.3">
      <c r="B17766" s="205"/>
      <c r="C17766" s="212"/>
      <c r="D17766" s="72"/>
      <c r="E17766" s="217"/>
      <c r="F17766" s="212"/>
      <c r="G17766" s="212"/>
      <c r="H17766" s="229"/>
      <c r="I17766" s="229"/>
      <c r="J17766" s="229"/>
      <c r="K17766" s="79"/>
    </row>
    <row r="17767" spans="2:11" x14ac:dyDescent="0.3">
      <c r="B17767" s="205"/>
      <c r="C17767" s="212"/>
      <c r="D17767" s="72"/>
      <c r="E17767" s="217"/>
      <c r="F17767" s="212"/>
      <c r="G17767" s="212"/>
      <c r="H17767" s="229"/>
      <c r="I17767" s="229"/>
      <c r="J17767" s="229"/>
      <c r="K17767" s="79"/>
    </row>
    <row r="17768" spans="2:11" x14ac:dyDescent="0.3">
      <c r="B17768" s="205"/>
      <c r="C17768" s="212"/>
      <c r="D17768" s="72"/>
      <c r="E17768" s="217"/>
      <c r="F17768" s="212"/>
      <c r="G17768" s="212"/>
      <c r="H17768" s="229"/>
      <c r="I17768" s="229"/>
      <c r="J17768" s="229"/>
      <c r="K17768" s="79"/>
    </row>
    <row r="17769" spans="2:11" x14ac:dyDescent="0.3">
      <c r="B17769" s="205"/>
      <c r="C17769" s="212"/>
      <c r="D17769" s="72"/>
      <c r="E17769" s="217"/>
      <c r="F17769" s="212"/>
      <c r="G17769" s="212"/>
      <c r="H17769" s="229"/>
      <c r="I17769" s="229"/>
      <c r="J17769" s="229"/>
      <c r="K17769" s="79"/>
    </row>
    <row r="17770" spans="2:11" x14ac:dyDescent="0.3">
      <c r="B17770" s="205"/>
      <c r="C17770" s="212"/>
      <c r="D17770" s="72"/>
      <c r="E17770" s="217"/>
      <c r="F17770" s="212"/>
      <c r="G17770" s="212"/>
      <c r="H17770" s="229"/>
      <c r="I17770" s="229"/>
      <c r="J17770" s="229"/>
      <c r="K17770" s="79"/>
    </row>
    <row r="17771" spans="2:11" x14ac:dyDescent="0.3">
      <c r="B17771" s="205"/>
      <c r="C17771" s="212"/>
      <c r="D17771" s="72"/>
      <c r="E17771" s="217"/>
      <c r="F17771" s="212"/>
      <c r="G17771" s="212"/>
      <c r="H17771" s="229"/>
      <c r="I17771" s="229"/>
      <c r="J17771" s="229"/>
      <c r="K17771" s="79"/>
    </row>
    <row r="17772" spans="2:11" x14ac:dyDescent="0.3">
      <c r="B17772" s="205"/>
      <c r="C17772" s="212"/>
      <c r="D17772" s="72"/>
      <c r="E17772" s="217"/>
      <c r="F17772" s="212"/>
      <c r="G17772" s="212"/>
      <c r="H17772" s="229"/>
      <c r="I17772" s="229"/>
      <c r="J17772" s="229"/>
      <c r="K17772" s="79"/>
    </row>
    <row r="17773" spans="2:11" x14ac:dyDescent="0.3">
      <c r="B17773" s="205"/>
      <c r="C17773" s="212"/>
      <c r="D17773" s="72"/>
      <c r="E17773" s="217"/>
      <c r="F17773" s="212"/>
      <c r="G17773" s="212"/>
      <c r="H17773" s="229"/>
      <c r="I17773" s="229"/>
      <c r="J17773" s="229"/>
      <c r="K17773" s="79"/>
    </row>
    <row r="17774" spans="2:11" x14ac:dyDescent="0.3">
      <c r="B17774" s="205"/>
      <c r="C17774" s="212"/>
      <c r="D17774" s="72"/>
      <c r="E17774" s="217"/>
      <c r="F17774" s="212"/>
      <c r="G17774" s="212"/>
      <c r="H17774" s="229"/>
      <c r="I17774" s="229"/>
      <c r="J17774" s="229"/>
      <c r="K17774" s="79"/>
    </row>
    <row r="17775" spans="2:11" x14ac:dyDescent="0.3">
      <c r="B17775" s="205"/>
      <c r="C17775" s="212"/>
      <c r="D17775" s="72"/>
      <c r="E17775" s="217"/>
      <c r="F17775" s="212"/>
      <c r="G17775" s="212"/>
      <c r="H17775" s="229"/>
      <c r="I17775" s="229"/>
      <c r="J17775" s="230"/>
      <c r="K17775" s="79"/>
    </row>
    <row r="17776" spans="2:11" x14ac:dyDescent="0.3">
      <c r="B17776" s="205"/>
      <c r="C17776" s="212"/>
      <c r="D17776" s="72"/>
      <c r="E17776" s="217"/>
      <c r="F17776" s="212"/>
      <c r="G17776" s="212"/>
      <c r="H17776" s="229"/>
      <c r="I17776" s="229"/>
      <c r="J17776" s="229"/>
      <c r="K17776" s="79"/>
    </row>
    <row r="17777" spans="2:11" x14ac:dyDescent="0.3">
      <c r="B17777" s="205"/>
      <c r="C17777" s="212"/>
      <c r="D17777" s="72"/>
      <c r="E17777" s="217"/>
      <c r="F17777" s="212"/>
      <c r="G17777" s="212"/>
      <c r="H17777" s="229"/>
      <c r="I17777" s="229"/>
      <c r="J17777" s="229"/>
      <c r="K17777" s="79"/>
    </row>
    <row r="17778" spans="2:11" x14ac:dyDescent="0.3">
      <c r="B17778" s="205"/>
      <c r="C17778" s="212"/>
      <c r="D17778" s="72"/>
      <c r="E17778" s="217"/>
      <c r="F17778" s="212"/>
      <c r="G17778" s="212"/>
      <c r="H17778" s="229"/>
      <c r="I17778" s="229"/>
      <c r="J17778" s="229"/>
      <c r="K17778" s="79"/>
    </row>
    <row r="17779" spans="2:11" x14ac:dyDescent="0.3">
      <c r="B17779" s="205"/>
      <c r="C17779" s="212"/>
      <c r="D17779" s="72"/>
      <c r="E17779" s="217"/>
      <c r="F17779" s="212"/>
      <c r="G17779" s="212"/>
      <c r="H17779" s="229"/>
      <c r="I17779" s="229"/>
      <c r="J17779" s="229"/>
      <c r="K17779" s="79"/>
    </row>
    <row r="17780" spans="2:11" x14ac:dyDescent="0.3">
      <c r="B17780" s="205"/>
      <c r="C17780" s="212"/>
      <c r="D17780" s="72"/>
      <c r="E17780" s="217"/>
      <c r="F17780" s="212"/>
      <c r="G17780" s="212"/>
      <c r="H17780" s="229"/>
      <c r="I17780" s="229"/>
      <c r="J17780" s="229"/>
      <c r="K17780" s="79"/>
    </row>
    <row r="17781" spans="2:11" x14ac:dyDescent="0.3">
      <c r="B17781" s="205"/>
      <c r="C17781" s="212"/>
      <c r="D17781" s="72"/>
      <c r="E17781" s="217"/>
      <c r="F17781" s="212"/>
      <c r="G17781" s="212"/>
      <c r="H17781" s="229"/>
      <c r="I17781" s="229"/>
      <c r="J17781" s="229"/>
      <c r="K17781" s="79"/>
    </row>
    <row r="17782" spans="2:11" x14ac:dyDescent="0.3">
      <c r="B17782" s="205"/>
      <c r="C17782" s="212"/>
      <c r="D17782" s="72"/>
      <c r="E17782" s="217"/>
      <c r="F17782" s="212"/>
      <c r="G17782" s="212"/>
      <c r="H17782" s="229"/>
      <c r="I17782" s="229"/>
      <c r="J17782" s="229"/>
      <c r="K17782" s="79"/>
    </row>
    <row r="17783" spans="2:11" x14ac:dyDescent="0.3">
      <c r="B17783" s="205"/>
      <c r="C17783" s="212"/>
      <c r="D17783" s="72"/>
      <c r="E17783" s="217"/>
      <c r="F17783" s="212"/>
      <c r="G17783" s="212"/>
      <c r="H17783" s="229"/>
      <c r="I17783" s="229"/>
      <c r="J17783" s="229"/>
      <c r="K17783" s="79"/>
    </row>
    <row r="17784" spans="2:11" x14ac:dyDescent="0.3">
      <c r="B17784" s="205"/>
      <c r="C17784" s="212"/>
      <c r="D17784" s="72"/>
      <c r="E17784" s="217"/>
      <c r="F17784" s="212"/>
      <c r="G17784" s="212"/>
      <c r="H17784" s="229"/>
      <c r="I17784" s="229"/>
      <c r="J17784" s="229"/>
      <c r="K17784" s="79"/>
    </row>
    <row r="17785" spans="2:11" x14ac:dyDescent="0.3">
      <c r="B17785" s="205"/>
      <c r="C17785" s="212"/>
      <c r="D17785" s="72"/>
      <c r="E17785" s="217"/>
      <c r="F17785" s="212"/>
      <c r="G17785" s="212"/>
      <c r="H17785" s="229"/>
      <c r="I17785" s="229"/>
      <c r="J17785" s="229"/>
      <c r="K17785" s="79"/>
    </row>
    <row r="17786" spans="2:11" x14ac:dyDescent="0.3">
      <c r="B17786" s="205"/>
      <c r="C17786" s="212"/>
      <c r="D17786" s="72"/>
      <c r="E17786" s="217"/>
      <c r="F17786" s="212"/>
      <c r="G17786" s="212"/>
      <c r="H17786" s="229"/>
      <c r="I17786" s="229"/>
      <c r="J17786" s="229"/>
      <c r="K17786" s="79"/>
    </row>
    <row r="17787" spans="2:11" x14ac:dyDescent="0.3">
      <c r="B17787" s="205"/>
      <c r="C17787" s="212"/>
      <c r="D17787" s="72"/>
      <c r="E17787" s="217"/>
      <c r="F17787" s="212"/>
      <c r="G17787" s="212"/>
      <c r="H17787" s="229"/>
      <c r="I17787" s="229"/>
      <c r="J17787" s="229"/>
      <c r="K17787" s="79"/>
    </row>
    <row r="17788" spans="2:11" x14ac:dyDescent="0.3">
      <c r="B17788" s="205"/>
      <c r="C17788" s="212"/>
      <c r="D17788" s="72"/>
      <c r="E17788" s="217"/>
      <c r="F17788" s="212"/>
      <c r="G17788" s="212"/>
      <c r="H17788" s="229"/>
      <c r="I17788" s="229"/>
      <c r="J17788" s="229"/>
      <c r="K17788" s="79"/>
    </row>
    <row r="17789" spans="2:11" x14ac:dyDescent="0.3">
      <c r="B17789" s="205"/>
      <c r="C17789" s="212"/>
      <c r="D17789" s="72"/>
      <c r="E17789" s="217"/>
      <c r="F17789" s="212"/>
      <c r="G17789" s="212"/>
      <c r="H17789" s="229"/>
      <c r="I17789" s="229"/>
      <c r="J17789" s="229"/>
      <c r="K17789" s="79"/>
    </row>
    <row r="17790" spans="2:11" x14ac:dyDescent="0.3">
      <c r="B17790" s="205"/>
      <c r="C17790" s="212"/>
      <c r="D17790" s="72"/>
      <c r="E17790" s="217"/>
      <c r="F17790" s="212"/>
      <c r="G17790" s="212"/>
      <c r="H17790" s="229"/>
      <c r="I17790" s="229"/>
      <c r="J17790" s="229"/>
      <c r="K17790" s="79"/>
    </row>
    <row r="17791" spans="2:11" x14ac:dyDescent="0.3">
      <c r="B17791" s="205"/>
      <c r="C17791" s="212"/>
      <c r="D17791" s="72"/>
      <c r="E17791" s="217"/>
      <c r="F17791" s="212"/>
      <c r="G17791" s="212"/>
      <c r="H17791" s="229"/>
      <c r="I17791" s="229"/>
      <c r="J17791" s="229"/>
      <c r="K17791" s="79"/>
    </row>
    <row r="17792" spans="2:11" x14ac:dyDescent="0.3">
      <c r="B17792" s="205"/>
      <c r="C17792" s="212"/>
      <c r="D17792" s="72"/>
      <c r="E17792" s="217"/>
      <c r="F17792" s="212"/>
      <c r="G17792" s="212"/>
      <c r="H17792" s="229"/>
      <c r="I17792" s="229"/>
      <c r="J17792" s="229"/>
      <c r="K17792" s="79"/>
    </row>
    <row r="17793" spans="2:11" x14ac:dyDescent="0.3">
      <c r="B17793" s="205"/>
      <c r="C17793" s="212"/>
      <c r="D17793" s="72"/>
      <c r="E17793" s="217"/>
      <c r="F17793" s="212"/>
      <c r="G17793" s="212"/>
      <c r="H17793" s="229"/>
      <c r="I17793" s="229"/>
      <c r="J17793" s="229"/>
      <c r="K17793" s="79"/>
    </row>
    <row r="17794" spans="2:11" x14ac:dyDescent="0.3">
      <c r="B17794" s="205"/>
      <c r="C17794" s="212"/>
      <c r="D17794" s="72"/>
      <c r="E17794" s="217"/>
      <c r="F17794" s="212"/>
      <c r="G17794" s="212"/>
      <c r="H17794" s="229"/>
      <c r="I17794" s="229"/>
      <c r="J17794" s="229"/>
      <c r="K17794" s="79"/>
    </row>
    <row r="17795" spans="2:11" x14ac:dyDescent="0.3">
      <c r="B17795" s="205"/>
      <c r="C17795" s="212"/>
      <c r="D17795" s="72"/>
      <c r="E17795" s="217"/>
      <c r="F17795" s="212"/>
      <c r="G17795" s="212"/>
      <c r="H17795" s="229"/>
      <c r="I17795" s="229"/>
      <c r="J17795" s="229"/>
      <c r="K17795" s="79"/>
    </row>
    <row r="17796" spans="2:11" x14ac:dyDescent="0.3">
      <c r="B17796" s="205"/>
      <c r="C17796" s="212"/>
      <c r="D17796" s="72"/>
      <c r="E17796" s="217"/>
      <c r="F17796" s="212"/>
      <c r="G17796" s="212"/>
      <c r="H17796" s="229"/>
      <c r="I17796" s="229"/>
      <c r="J17796" s="229"/>
      <c r="K17796" s="79"/>
    </row>
    <row r="17797" spans="2:11" x14ac:dyDescent="0.3">
      <c r="B17797" s="205"/>
      <c r="C17797" s="212"/>
      <c r="D17797" s="72"/>
      <c r="E17797" s="217"/>
      <c r="F17797" s="212"/>
      <c r="G17797" s="212"/>
      <c r="H17797" s="229"/>
      <c r="I17797" s="229"/>
      <c r="J17797" s="229"/>
      <c r="K17797" s="79"/>
    </row>
    <row r="17798" spans="2:11" x14ac:dyDescent="0.3">
      <c r="B17798" s="205"/>
      <c r="C17798" s="212"/>
      <c r="D17798" s="72"/>
      <c r="E17798" s="217"/>
      <c r="F17798" s="212"/>
      <c r="G17798" s="212"/>
      <c r="H17798" s="229"/>
      <c r="I17798" s="229"/>
      <c r="J17798" s="229"/>
      <c r="K17798" s="79"/>
    </row>
    <row r="17799" spans="2:11" x14ac:dyDescent="0.3">
      <c r="B17799" s="205"/>
      <c r="C17799" s="212"/>
      <c r="D17799" s="72"/>
      <c r="E17799" s="217"/>
      <c r="F17799" s="212"/>
      <c r="G17799" s="212"/>
      <c r="H17799" s="229"/>
      <c r="I17799" s="229"/>
      <c r="J17799" s="229"/>
      <c r="K17799" s="79"/>
    </row>
    <row r="17800" spans="2:11" x14ac:dyDescent="0.3">
      <c r="B17800" s="205"/>
      <c r="C17800" s="212"/>
      <c r="D17800" s="72"/>
      <c r="E17800" s="217"/>
      <c r="F17800" s="212"/>
      <c r="G17800" s="212"/>
      <c r="H17800" s="229"/>
      <c r="I17800" s="229"/>
      <c r="J17800" s="229"/>
      <c r="K17800" s="79"/>
    </row>
    <row r="17801" spans="2:11" x14ac:dyDescent="0.3">
      <c r="B17801" s="205"/>
      <c r="C17801" s="212"/>
      <c r="D17801" s="72"/>
      <c r="E17801" s="217"/>
      <c r="F17801" s="212"/>
      <c r="G17801" s="212"/>
      <c r="H17801" s="229"/>
      <c r="I17801" s="229"/>
      <c r="J17801" s="230"/>
      <c r="K17801" s="79"/>
    </row>
    <row r="17802" spans="2:11" x14ac:dyDescent="0.3">
      <c r="B17802" s="205"/>
      <c r="C17802" s="212"/>
      <c r="D17802" s="72"/>
      <c r="E17802" s="217"/>
      <c r="F17802" s="212"/>
      <c r="G17802" s="212"/>
      <c r="H17802" s="229"/>
      <c r="I17802" s="229"/>
      <c r="J17802" s="229"/>
      <c r="K17802" s="79"/>
    </row>
    <row r="17803" spans="2:11" x14ac:dyDescent="0.3">
      <c r="B17803" s="205"/>
      <c r="C17803" s="212"/>
      <c r="D17803" s="72"/>
      <c r="E17803" s="217"/>
      <c r="F17803" s="212"/>
      <c r="G17803" s="212"/>
      <c r="H17803" s="229"/>
      <c r="I17803" s="229"/>
      <c r="J17803" s="229"/>
      <c r="K17803" s="79"/>
    </row>
    <row r="17804" spans="2:11" x14ac:dyDescent="0.3">
      <c r="B17804" s="205"/>
      <c r="C17804" s="212"/>
      <c r="D17804" s="72"/>
      <c r="E17804" s="217"/>
      <c r="F17804" s="212"/>
      <c r="G17804" s="212"/>
      <c r="H17804" s="229"/>
      <c r="I17804" s="229"/>
      <c r="J17804" s="229"/>
      <c r="K17804" s="79"/>
    </row>
    <row r="17805" spans="2:11" x14ac:dyDescent="0.3">
      <c r="B17805" s="205"/>
      <c r="C17805" s="212"/>
      <c r="D17805" s="72"/>
      <c r="E17805" s="217"/>
      <c r="F17805" s="212"/>
      <c r="G17805" s="212"/>
      <c r="H17805" s="229"/>
      <c r="I17805" s="229"/>
      <c r="J17805" s="229"/>
      <c r="K17805" s="79"/>
    </row>
    <row r="17806" spans="2:11" x14ac:dyDescent="0.3">
      <c r="B17806" s="205"/>
      <c r="C17806" s="212"/>
      <c r="D17806" s="72"/>
      <c r="E17806" s="217"/>
      <c r="F17806" s="212"/>
      <c r="G17806" s="212"/>
      <c r="H17806" s="229"/>
      <c r="I17806" s="229"/>
      <c r="J17806" s="229"/>
      <c r="K17806" s="79"/>
    </row>
    <row r="17807" spans="2:11" x14ac:dyDescent="0.3">
      <c r="B17807" s="205"/>
      <c r="C17807" s="212"/>
      <c r="D17807" s="72"/>
      <c r="E17807" s="217"/>
      <c r="F17807" s="212"/>
      <c r="G17807" s="212"/>
      <c r="H17807" s="229"/>
      <c r="I17807" s="229"/>
      <c r="J17807" s="229"/>
      <c r="K17807" s="79"/>
    </row>
    <row r="17808" spans="2:11" x14ac:dyDescent="0.3">
      <c r="B17808" s="205"/>
      <c r="C17808" s="212"/>
      <c r="D17808" s="72"/>
      <c r="E17808" s="217"/>
      <c r="F17808" s="212"/>
      <c r="G17808" s="212"/>
      <c r="H17808" s="229"/>
      <c r="I17808" s="229"/>
      <c r="J17808" s="229"/>
      <c r="K17808" s="79"/>
    </row>
    <row r="17809" spans="2:11" x14ac:dyDescent="0.3">
      <c r="B17809" s="205"/>
      <c r="C17809" s="212"/>
      <c r="D17809" s="72"/>
      <c r="E17809" s="217"/>
      <c r="F17809" s="212"/>
      <c r="G17809" s="212"/>
      <c r="H17809" s="229"/>
      <c r="I17809" s="229"/>
      <c r="J17809" s="229"/>
      <c r="K17809" s="79"/>
    </row>
    <row r="17810" spans="2:11" x14ac:dyDescent="0.3">
      <c r="B17810" s="205"/>
      <c r="C17810" s="212"/>
      <c r="D17810" s="72"/>
      <c r="E17810" s="217"/>
      <c r="F17810" s="212"/>
      <c r="G17810" s="212"/>
      <c r="H17810" s="229"/>
      <c r="I17810" s="229"/>
      <c r="J17810" s="229"/>
      <c r="K17810" s="79"/>
    </row>
    <row r="17811" spans="2:11" x14ac:dyDescent="0.3">
      <c r="B17811" s="205"/>
      <c r="C17811" s="212"/>
      <c r="D17811" s="72"/>
      <c r="E17811" s="217"/>
      <c r="F17811" s="212"/>
      <c r="G17811" s="212"/>
      <c r="H17811" s="229"/>
      <c r="I17811" s="229"/>
      <c r="J17811" s="229"/>
      <c r="K17811" s="79"/>
    </row>
    <row r="17812" spans="2:11" x14ac:dyDescent="0.3">
      <c r="B17812" s="205"/>
      <c r="C17812" s="212"/>
      <c r="D17812" s="72"/>
      <c r="E17812" s="217"/>
      <c r="F17812" s="212"/>
      <c r="G17812" s="212"/>
      <c r="H17812" s="229"/>
      <c r="I17812" s="229"/>
      <c r="J17812" s="229"/>
      <c r="K17812" s="79"/>
    </row>
    <row r="17813" spans="2:11" x14ac:dyDescent="0.3">
      <c r="B17813" s="205"/>
      <c r="C17813" s="212"/>
      <c r="D17813" s="72"/>
      <c r="E17813" s="217"/>
      <c r="F17813" s="212"/>
      <c r="G17813" s="212"/>
      <c r="H17813" s="229"/>
      <c r="I17813" s="229"/>
      <c r="J17813" s="229"/>
      <c r="K17813" s="79"/>
    </row>
    <row r="17814" spans="2:11" x14ac:dyDescent="0.3">
      <c r="B17814" s="205"/>
      <c r="C17814" s="212"/>
      <c r="D17814" s="72"/>
      <c r="E17814" s="217"/>
      <c r="F17814" s="212"/>
      <c r="G17814" s="212"/>
      <c r="H17814" s="229"/>
      <c r="I17814" s="229"/>
      <c r="J17814" s="229"/>
      <c r="K17814" s="79"/>
    </row>
    <row r="17815" spans="2:11" x14ac:dyDescent="0.3">
      <c r="B17815" s="205"/>
      <c r="C17815" s="212"/>
      <c r="D17815" s="72"/>
      <c r="E17815" s="217"/>
      <c r="F17815" s="212"/>
      <c r="G17815" s="212"/>
      <c r="H17815" s="229"/>
      <c r="I17815" s="229"/>
      <c r="J17815" s="229"/>
      <c r="K17815" s="79"/>
    </row>
    <row r="17816" spans="2:11" x14ac:dyDescent="0.3">
      <c r="B17816" s="205"/>
      <c r="C17816" s="212"/>
      <c r="D17816" s="72"/>
      <c r="E17816" s="217"/>
      <c r="F17816" s="212"/>
      <c r="G17816" s="212"/>
      <c r="H17816" s="229"/>
      <c r="I17816" s="229"/>
      <c r="J17816" s="229"/>
      <c r="K17816" s="79"/>
    </row>
    <row r="17817" spans="2:11" x14ac:dyDescent="0.3">
      <c r="B17817" s="205"/>
      <c r="C17817" s="212"/>
      <c r="D17817" s="72"/>
      <c r="E17817" s="217"/>
      <c r="F17817" s="212"/>
      <c r="G17817" s="212"/>
      <c r="H17817" s="229"/>
      <c r="I17817" s="229"/>
      <c r="J17817" s="230"/>
      <c r="K17817" s="79"/>
    </row>
    <row r="17818" spans="2:11" x14ac:dyDescent="0.3">
      <c r="B17818" s="205"/>
      <c r="C17818" s="212"/>
      <c r="D17818" s="72"/>
      <c r="E17818" s="217"/>
      <c r="F17818" s="212"/>
      <c r="G17818" s="212"/>
      <c r="H17818" s="229"/>
      <c r="I17818" s="229"/>
      <c r="J17818" s="230"/>
      <c r="K17818" s="79"/>
    </row>
    <row r="17819" spans="2:11" x14ac:dyDescent="0.3">
      <c r="B17819" s="205"/>
      <c r="C17819" s="212"/>
      <c r="D17819" s="72"/>
      <c r="E17819" s="217"/>
      <c r="F17819" s="212"/>
      <c r="G17819" s="212"/>
      <c r="H17819" s="229"/>
      <c r="I17819" s="229"/>
      <c r="J17819" s="229"/>
      <c r="K17819" s="79"/>
    </row>
    <row r="17820" spans="2:11" x14ac:dyDescent="0.3">
      <c r="B17820" s="205"/>
      <c r="C17820" s="212"/>
      <c r="D17820" s="72"/>
      <c r="E17820" s="217"/>
      <c r="F17820" s="212"/>
      <c r="G17820" s="212"/>
      <c r="H17820" s="229"/>
      <c r="I17820" s="229"/>
      <c r="J17820" s="229"/>
      <c r="K17820" s="79"/>
    </row>
    <row r="17821" spans="2:11" x14ac:dyDescent="0.3">
      <c r="B17821" s="205"/>
      <c r="C17821" s="212"/>
      <c r="D17821" s="72"/>
      <c r="E17821" s="217"/>
      <c r="F17821" s="212"/>
      <c r="G17821" s="212"/>
      <c r="H17821" s="229"/>
      <c r="I17821" s="229"/>
      <c r="J17821" s="229"/>
      <c r="K17821" s="79"/>
    </row>
    <row r="17822" spans="2:11" x14ac:dyDescent="0.3">
      <c r="B17822" s="205"/>
      <c r="C17822" s="212"/>
      <c r="D17822" s="72"/>
      <c r="E17822" s="217"/>
      <c r="F17822" s="212"/>
      <c r="G17822" s="212"/>
      <c r="H17822" s="229"/>
      <c r="I17822" s="229"/>
      <c r="J17822" s="229"/>
      <c r="K17822" s="79"/>
    </row>
    <row r="17823" spans="2:11" x14ac:dyDescent="0.3">
      <c r="B17823" s="205"/>
      <c r="C17823" s="212"/>
      <c r="D17823" s="72"/>
      <c r="E17823" s="217"/>
      <c r="F17823" s="212"/>
      <c r="G17823" s="212"/>
      <c r="H17823" s="229"/>
      <c r="I17823" s="229"/>
      <c r="J17823" s="229"/>
      <c r="K17823" s="79"/>
    </row>
    <row r="17824" spans="2:11" x14ac:dyDescent="0.3">
      <c r="B17824" s="205"/>
      <c r="C17824" s="212"/>
      <c r="D17824" s="72"/>
      <c r="E17824" s="217"/>
      <c r="F17824" s="212"/>
      <c r="G17824" s="212"/>
      <c r="H17824" s="229"/>
      <c r="I17824" s="229"/>
      <c r="J17824" s="229"/>
      <c r="K17824" s="79"/>
    </row>
    <row r="17825" spans="2:11" x14ac:dyDescent="0.3">
      <c r="B17825" s="205"/>
      <c r="C17825" s="212"/>
      <c r="D17825" s="72"/>
      <c r="E17825" s="217"/>
      <c r="F17825" s="212"/>
      <c r="G17825" s="212"/>
      <c r="H17825" s="229"/>
      <c r="I17825" s="229"/>
      <c r="J17825" s="229"/>
      <c r="K17825" s="79"/>
    </row>
    <row r="17826" spans="2:11" x14ac:dyDescent="0.3">
      <c r="B17826" s="205"/>
      <c r="C17826" s="212"/>
      <c r="D17826" s="72"/>
      <c r="E17826" s="217"/>
      <c r="F17826" s="212"/>
      <c r="G17826" s="212"/>
      <c r="H17826" s="229"/>
      <c r="I17826" s="229"/>
      <c r="J17826" s="229"/>
      <c r="K17826" s="79"/>
    </row>
    <row r="17827" spans="2:11" x14ac:dyDescent="0.3">
      <c r="B17827" s="205"/>
      <c r="C17827" s="212"/>
      <c r="D17827" s="72"/>
      <c r="E17827" s="217"/>
      <c r="F17827" s="212"/>
      <c r="G17827" s="212"/>
      <c r="H17827" s="229"/>
      <c r="I17827" s="229"/>
      <c r="J17827" s="229"/>
      <c r="K17827" s="79"/>
    </row>
    <row r="17828" spans="2:11" x14ac:dyDescent="0.3">
      <c r="B17828" s="205"/>
      <c r="C17828" s="212"/>
      <c r="D17828" s="72"/>
      <c r="E17828" s="217"/>
      <c r="F17828" s="212"/>
      <c r="G17828" s="212"/>
      <c r="H17828" s="229"/>
      <c r="I17828" s="229"/>
      <c r="J17828" s="229"/>
      <c r="K17828" s="79"/>
    </row>
    <row r="17829" spans="2:11" x14ac:dyDescent="0.3">
      <c r="B17829" s="205"/>
      <c r="C17829" s="212"/>
      <c r="D17829" s="72"/>
      <c r="E17829" s="217"/>
      <c r="F17829" s="212"/>
      <c r="G17829" s="212"/>
      <c r="H17829" s="229"/>
      <c r="I17829" s="229"/>
      <c r="J17829" s="229"/>
      <c r="K17829" s="79"/>
    </row>
    <row r="17830" spans="2:11" x14ac:dyDescent="0.3">
      <c r="B17830" s="205"/>
      <c r="C17830" s="212"/>
      <c r="D17830" s="72"/>
      <c r="E17830" s="217"/>
      <c r="F17830" s="212"/>
      <c r="G17830" s="212"/>
      <c r="H17830" s="229"/>
      <c r="I17830" s="229"/>
      <c r="J17830" s="229"/>
      <c r="K17830" s="79"/>
    </row>
    <row r="17831" spans="2:11" x14ac:dyDescent="0.3">
      <c r="B17831" s="205"/>
      <c r="C17831" s="212"/>
      <c r="D17831" s="72"/>
      <c r="E17831" s="217"/>
      <c r="F17831" s="212"/>
      <c r="G17831" s="212"/>
      <c r="H17831" s="229"/>
      <c r="I17831" s="229"/>
      <c r="J17831" s="229"/>
      <c r="K17831" s="79"/>
    </row>
    <row r="17832" spans="2:11" x14ac:dyDescent="0.3">
      <c r="B17832" s="205"/>
      <c r="C17832" s="212"/>
      <c r="D17832" s="72"/>
      <c r="E17832" s="217"/>
      <c r="F17832" s="212"/>
      <c r="G17832" s="212"/>
      <c r="H17832" s="229"/>
      <c r="I17832" s="229"/>
      <c r="J17832" s="229"/>
      <c r="K17832" s="79"/>
    </row>
    <row r="17833" spans="2:11" x14ac:dyDescent="0.3">
      <c r="B17833" s="205"/>
      <c r="C17833" s="212"/>
      <c r="D17833" s="72"/>
      <c r="E17833" s="217"/>
      <c r="F17833" s="212"/>
      <c r="G17833" s="212"/>
      <c r="H17833" s="229"/>
      <c r="I17833" s="229"/>
      <c r="J17833" s="229"/>
      <c r="K17833" s="79"/>
    </row>
    <row r="17834" spans="2:11" x14ac:dyDescent="0.3">
      <c r="B17834" s="205"/>
      <c r="C17834" s="212"/>
      <c r="D17834" s="72"/>
      <c r="E17834" s="217"/>
      <c r="F17834" s="212"/>
      <c r="G17834" s="212"/>
      <c r="H17834" s="229"/>
      <c r="I17834" s="229"/>
      <c r="J17834" s="229"/>
      <c r="K17834" s="79"/>
    </row>
    <row r="17835" spans="2:11" x14ac:dyDescent="0.3">
      <c r="B17835" s="205"/>
      <c r="C17835" s="212"/>
      <c r="D17835" s="72"/>
      <c r="E17835" s="217"/>
      <c r="F17835" s="212"/>
      <c r="G17835" s="212"/>
      <c r="H17835" s="229"/>
      <c r="I17835" s="229"/>
      <c r="J17835" s="229"/>
      <c r="K17835" s="79"/>
    </row>
    <row r="17836" spans="2:11" x14ac:dyDescent="0.3">
      <c r="B17836" s="205"/>
      <c r="C17836" s="212"/>
      <c r="D17836" s="72"/>
      <c r="E17836" s="217"/>
      <c r="F17836" s="212"/>
      <c r="G17836" s="212"/>
      <c r="H17836" s="229"/>
      <c r="I17836" s="229"/>
      <c r="J17836" s="229"/>
      <c r="K17836" s="79"/>
    </row>
    <row r="17837" spans="2:11" x14ac:dyDescent="0.3">
      <c r="B17837" s="205"/>
      <c r="C17837" s="212"/>
      <c r="D17837" s="72"/>
      <c r="E17837" s="217"/>
      <c r="F17837" s="212"/>
      <c r="G17837" s="212"/>
      <c r="H17837" s="229"/>
      <c r="I17837" s="229"/>
      <c r="J17837" s="229"/>
      <c r="K17837" s="79"/>
    </row>
    <row r="17838" spans="2:11" x14ac:dyDescent="0.3">
      <c r="B17838" s="205"/>
      <c r="C17838" s="212"/>
      <c r="D17838" s="72"/>
      <c r="E17838" s="217"/>
      <c r="F17838" s="212"/>
      <c r="G17838" s="212"/>
      <c r="H17838" s="229"/>
      <c r="I17838" s="229"/>
      <c r="J17838" s="229"/>
      <c r="K17838" s="79"/>
    </row>
    <row r="17839" spans="2:11" x14ac:dyDescent="0.3">
      <c r="B17839" s="205"/>
      <c r="C17839" s="212"/>
      <c r="D17839" s="72"/>
      <c r="E17839" s="217"/>
      <c r="F17839" s="212"/>
      <c r="G17839" s="212"/>
      <c r="H17839" s="229"/>
      <c r="I17839" s="229"/>
      <c r="J17839" s="229"/>
      <c r="K17839" s="79"/>
    </row>
    <row r="17840" spans="2:11" x14ac:dyDescent="0.3">
      <c r="B17840" s="205"/>
      <c r="C17840" s="205"/>
      <c r="D17840" s="72"/>
      <c r="E17840" s="206"/>
      <c r="F17840" s="205"/>
      <c r="G17840" s="205"/>
      <c r="H17840" s="207"/>
      <c r="I17840" s="207"/>
      <c r="J17840" s="207"/>
      <c r="K17840" s="79"/>
    </row>
    <row r="17841" spans="2:11" x14ac:dyDescent="0.3">
      <c r="B17841" s="205"/>
      <c r="C17841" s="205"/>
      <c r="D17841" s="72"/>
      <c r="E17841" s="206"/>
      <c r="F17841" s="205"/>
      <c r="G17841" s="205"/>
      <c r="H17841" s="207"/>
      <c r="I17841" s="207"/>
      <c r="J17841" s="208"/>
      <c r="K17841" s="79"/>
    </row>
    <row r="17842" spans="2:11" x14ac:dyDescent="0.3">
      <c r="B17842" s="205"/>
      <c r="C17842" s="205"/>
      <c r="D17842" s="72"/>
      <c r="E17842" s="206"/>
      <c r="F17842" s="205"/>
      <c r="G17842" s="205"/>
      <c r="H17842" s="207"/>
      <c r="I17842" s="207"/>
      <c r="J17842" s="208"/>
      <c r="K17842" s="79"/>
    </row>
    <row r="17843" spans="2:11" x14ac:dyDescent="0.3">
      <c r="B17843" s="205"/>
      <c r="C17843" s="205"/>
      <c r="D17843" s="72"/>
      <c r="E17843" s="206"/>
      <c r="F17843" s="205"/>
      <c r="G17843" s="205"/>
      <c r="H17843" s="207"/>
      <c r="I17843" s="207"/>
      <c r="J17843" s="208"/>
      <c r="K17843" s="79"/>
    </row>
    <row r="17844" spans="2:11" x14ac:dyDescent="0.3">
      <c r="B17844" s="205"/>
      <c r="C17844" s="205"/>
      <c r="D17844" s="72"/>
      <c r="E17844" s="206"/>
      <c r="F17844" s="205"/>
      <c r="G17844" s="205"/>
      <c r="H17844" s="207"/>
      <c r="I17844" s="207"/>
      <c r="J17844" s="208"/>
      <c r="K17844" s="79"/>
    </row>
    <row r="17845" spans="2:11" x14ac:dyDescent="0.3">
      <c r="B17845" s="205"/>
      <c r="C17845" s="205"/>
      <c r="D17845" s="72"/>
      <c r="E17845" s="206"/>
      <c r="F17845" s="205"/>
      <c r="G17845" s="205"/>
      <c r="H17845" s="207"/>
      <c r="I17845" s="207"/>
      <c r="J17845" s="208"/>
      <c r="K17845" s="79"/>
    </row>
    <row r="17846" spans="2:11" x14ac:dyDescent="0.3">
      <c r="B17846" s="205"/>
      <c r="C17846" s="205"/>
      <c r="D17846" s="72"/>
      <c r="E17846" s="206"/>
      <c r="F17846" s="205"/>
      <c r="G17846" s="205"/>
      <c r="H17846" s="207"/>
      <c r="I17846" s="207"/>
      <c r="J17846" s="208"/>
      <c r="K17846" s="79"/>
    </row>
    <row r="17847" spans="2:11" x14ac:dyDescent="0.3">
      <c r="B17847" s="205"/>
      <c r="C17847" s="205"/>
      <c r="D17847" s="72"/>
      <c r="E17847" s="206"/>
      <c r="F17847" s="205"/>
      <c r="G17847" s="205"/>
      <c r="H17847" s="207"/>
      <c r="I17847" s="207"/>
      <c r="J17847" s="208"/>
      <c r="K17847" s="79"/>
    </row>
    <row r="17848" spans="2:11" x14ac:dyDescent="0.3">
      <c r="B17848" s="205"/>
      <c r="C17848" s="205"/>
      <c r="D17848" s="72"/>
      <c r="E17848" s="206"/>
      <c r="F17848" s="205"/>
      <c r="G17848" s="205"/>
      <c r="H17848" s="207"/>
      <c r="I17848" s="207"/>
      <c r="J17848" s="208"/>
      <c r="K17848" s="79"/>
    </row>
    <row r="17849" spans="2:11" x14ac:dyDescent="0.3">
      <c r="B17849" s="205"/>
      <c r="C17849" s="205"/>
      <c r="D17849" s="72"/>
      <c r="E17849" s="206"/>
      <c r="F17849" s="205"/>
      <c r="G17849" s="205"/>
      <c r="H17849" s="207"/>
      <c r="I17849" s="207"/>
      <c r="J17849" s="208"/>
      <c r="K17849" s="79"/>
    </row>
    <row r="17850" spans="2:11" x14ac:dyDescent="0.3">
      <c r="B17850" s="205"/>
      <c r="C17850" s="205"/>
      <c r="D17850" s="72"/>
      <c r="E17850" s="206"/>
      <c r="F17850" s="205"/>
      <c r="G17850" s="205"/>
      <c r="H17850" s="207"/>
      <c r="I17850" s="207"/>
      <c r="J17850" s="207"/>
      <c r="K17850" s="79"/>
    </row>
    <row r="17851" spans="2:11" x14ac:dyDescent="0.3">
      <c r="B17851" s="205"/>
      <c r="C17851" s="205"/>
      <c r="D17851" s="72"/>
      <c r="E17851" s="206"/>
      <c r="F17851" s="205"/>
      <c r="G17851" s="205"/>
      <c r="H17851" s="207"/>
      <c r="I17851" s="207"/>
      <c r="J17851" s="207"/>
      <c r="K17851" s="79"/>
    </row>
    <row r="17852" spans="2:11" x14ac:dyDescent="0.3">
      <c r="B17852" s="205"/>
      <c r="C17852" s="205"/>
      <c r="D17852" s="72"/>
      <c r="E17852" s="206"/>
      <c r="F17852" s="205"/>
      <c r="G17852" s="205"/>
      <c r="H17852" s="207"/>
      <c r="I17852" s="207"/>
      <c r="J17852" s="207"/>
      <c r="K17852" s="79"/>
    </row>
    <row r="17853" spans="2:11" x14ac:dyDescent="0.3">
      <c r="B17853" s="205"/>
      <c r="C17853" s="205"/>
      <c r="D17853" s="72"/>
      <c r="E17853" s="206"/>
      <c r="F17853" s="205"/>
      <c r="G17853" s="205"/>
      <c r="H17853" s="207"/>
      <c r="I17853" s="207"/>
      <c r="J17853" s="207"/>
      <c r="K17853" s="79"/>
    </row>
    <row r="17854" spans="2:11" x14ac:dyDescent="0.3">
      <c r="B17854" s="205"/>
      <c r="C17854" s="205"/>
      <c r="D17854" s="72"/>
      <c r="E17854" s="206"/>
      <c r="F17854" s="205"/>
      <c r="G17854" s="205"/>
      <c r="H17854" s="207"/>
      <c r="I17854" s="207"/>
      <c r="J17854" s="207"/>
      <c r="K17854" s="79"/>
    </row>
    <row r="17855" spans="2:11" x14ac:dyDescent="0.3">
      <c r="B17855" s="205"/>
      <c r="C17855" s="205"/>
      <c r="D17855" s="72"/>
      <c r="E17855" s="206"/>
      <c r="F17855" s="205"/>
      <c r="G17855" s="205"/>
      <c r="H17855" s="238"/>
      <c r="I17855" s="207"/>
      <c r="J17855" s="207"/>
      <c r="K17855" s="79"/>
    </row>
    <row r="17856" spans="2:11" x14ac:dyDescent="0.3">
      <c r="B17856" s="205"/>
      <c r="C17856" s="205"/>
      <c r="D17856" s="72"/>
      <c r="E17856" s="206"/>
      <c r="F17856" s="205"/>
      <c r="G17856" s="205"/>
      <c r="H17856" s="238"/>
      <c r="I17856" s="207"/>
      <c r="J17856" s="207"/>
      <c r="K17856" s="79"/>
    </row>
    <row r="17857" spans="2:11" x14ac:dyDescent="0.3">
      <c r="B17857" s="205"/>
      <c r="C17857" s="205"/>
      <c r="D17857" s="72"/>
      <c r="E17857" s="206"/>
      <c r="F17857" s="205"/>
      <c r="G17857" s="205"/>
      <c r="H17857" s="238"/>
      <c r="I17857" s="207"/>
      <c r="J17857" s="207"/>
      <c r="K17857" s="79"/>
    </row>
    <row r="17858" spans="2:11" x14ac:dyDescent="0.3">
      <c r="B17858" s="205"/>
      <c r="C17858" s="205"/>
      <c r="D17858" s="72"/>
      <c r="E17858" s="206"/>
      <c r="F17858" s="205"/>
      <c r="G17858" s="205"/>
      <c r="H17858" s="207"/>
      <c r="I17858" s="207"/>
      <c r="J17858" s="207"/>
      <c r="K17858" s="79"/>
    </row>
    <row r="17859" spans="2:11" x14ac:dyDescent="0.3">
      <c r="B17859" s="205"/>
      <c r="C17859" s="205"/>
      <c r="D17859" s="72"/>
      <c r="E17859" s="206"/>
      <c r="F17859" s="205"/>
      <c r="G17859" s="205"/>
      <c r="H17859" s="207"/>
      <c r="I17859" s="207"/>
      <c r="J17859" s="207"/>
      <c r="K17859" s="79"/>
    </row>
    <row r="17860" spans="2:11" x14ac:dyDescent="0.3">
      <c r="B17860" s="205"/>
      <c r="C17860" s="205"/>
      <c r="D17860" s="72"/>
      <c r="E17860" s="206"/>
      <c r="F17860" s="205"/>
      <c r="G17860" s="205"/>
      <c r="H17860" s="207"/>
      <c r="I17860" s="207"/>
      <c r="J17860" s="207"/>
      <c r="K17860" s="79"/>
    </row>
    <row r="17861" spans="2:11" x14ac:dyDescent="0.3">
      <c r="B17861" s="205"/>
      <c r="C17861" s="205"/>
      <c r="D17861" s="72"/>
      <c r="E17861" s="206"/>
      <c r="F17861" s="205"/>
      <c r="G17861" s="205"/>
      <c r="H17861" s="207"/>
      <c r="I17861" s="207"/>
      <c r="J17861" s="207"/>
      <c r="K17861" s="79"/>
    </row>
    <row r="17862" spans="2:11" x14ac:dyDescent="0.3">
      <c r="B17862" s="205"/>
      <c r="C17862" s="205"/>
      <c r="D17862" s="72"/>
      <c r="E17862" s="206"/>
      <c r="F17862" s="205"/>
      <c r="G17862" s="205"/>
      <c r="H17862" s="207"/>
      <c r="I17862" s="207"/>
      <c r="J17862" s="207"/>
      <c r="K17862" s="79"/>
    </row>
    <row r="17863" spans="2:11" x14ac:dyDescent="0.3">
      <c r="B17863" s="205"/>
      <c r="C17863" s="205"/>
      <c r="D17863" s="72"/>
      <c r="E17863" s="206"/>
      <c r="F17863" s="205"/>
      <c r="G17863" s="205"/>
      <c r="H17863" s="207"/>
      <c r="I17863" s="207"/>
      <c r="J17863" s="208"/>
      <c r="K17863" s="79"/>
    </row>
    <row r="17864" spans="2:11" x14ac:dyDescent="0.3">
      <c r="B17864" s="205"/>
      <c r="C17864" s="205"/>
      <c r="D17864" s="72"/>
      <c r="E17864" s="206"/>
      <c r="F17864" s="205"/>
      <c r="G17864" s="205"/>
      <c r="H17864" s="207"/>
      <c r="I17864" s="207"/>
      <c r="J17864" s="207"/>
      <c r="K17864" s="79"/>
    </row>
    <row r="17865" spans="2:11" x14ac:dyDescent="0.3">
      <c r="B17865" s="205"/>
      <c r="C17865" s="205"/>
      <c r="D17865" s="72"/>
      <c r="E17865" s="206"/>
      <c r="F17865" s="205"/>
      <c r="G17865" s="205"/>
      <c r="H17865" s="207"/>
      <c r="I17865" s="207"/>
      <c r="J17865" s="207"/>
      <c r="K17865" s="79"/>
    </row>
    <row r="17866" spans="2:11" x14ac:dyDescent="0.3">
      <c r="B17866" s="205"/>
      <c r="C17866" s="205"/>
      <c r="D17866" s="72"/>
      <c r="E17866" s="206"/>
      <c r="F17866" s="205"/>
      <c r="G17866" s="205"/>
      <c r="H17866" s="207"/>
      <c r="I17866" s="207"/>
      <c r="J17866" s="208"/>
      <c r="K17866" s="79"/>
    </row>
    <row r="17867" spans="2:11" x14ac:dyDescent="0.3">
      <c r="B17867" s="205"/>
      <c r="C17867" s="205"/>
      <c r="D17867" s="72"/>
      <c r="E17867" s="206"/>
      <c r="F17867" s="205"/>
      <c r="G17867" s="205"/>
      <c r="H17867" s="207"/>
      <c r="I17867" s="207"/>
      <c r="J17867" s="208"/>
      <c r="K17867" s="79"/>
    </row>
    <row r="17868" spans="2:11" x14ac:dyDescent="0.3">
      <c r="B17868" s="205"/>
      <c r="C17868" s="205"/>
      <c r="D17868" s="72"/>
      <c r="E17868" s="206"/>
      <c r="F17868" s="205"/>
      <c r="G17868" s="205"/>
      <c r="H17868" s="207"/>
      <c r="I17868" s="207"/>
      <c r="J17868" s="208"/>
      <c r="K17868" s="79"/>
    </row>
    <row r="17869" spans="2:11" x14ac:dyDescent="0.3">
      <c r="B17869" s="205"/>
      <c r="C17869" s="205"/>
      <c r="D17869" s="72"/>
      <c r="E17869" s="206"/>
      <c r="F17869" s="205"/>
      <c r="G17869" s="205"/>
      <c r="H17869" s="207"/>
      <c r="I17869" s="207"/>
      <c r="J17869" s="208"/>
      <c r="K17869" s="79"/>
    </row>
    <row r="17870" spans="2:11" x14ac:dyDescent="0.3">
      <c r="B17870" s="205"/>
      <c r="C17870" s="205"/>
      <c r="D17870" s="72"/>
      <c r="E17870" s="206"/>
      <c r="F17870" s="205"/>
      <c r="G17870" s="205"/>
      <c r="H17870" s="207"/>
      <c r="I17870" s="207"/>
      <c r="J17870" s="207"/>
      <c r="K17870" s="79"/>
    </row>
    <row r="17871" spans="2:11" x14ac:dyDescent="0.3">
      <c r="B17871" s="205"/>
      <c r="C17871" s="205"/>
      <c r="D17871" s="72"/>
      <c r="E17871" s="206"/>
      <c r="F17871" s="205"/>
      <c r="G17871" s="205"/>
      <c r="H17871" s="207"/>
      <c r="I17871" s="207"/>
      <c r="J17871" s="207"/>
      <c r="K17871" s="79"/>
    </row>
    <row r="17872" spans="2:11" x14ac:dyDescent="0.3">
      <c r="B17872" s="205"/>
      <c r="C17872" s="205"/>
      <c r="D17872" s="72"/>
      <c r="E17872" s="206"/>
      <c r="F17872" s="205"/>
      <c r="G17872" s="205"/>
      <c r="H17872" s="207"/>
      <c r="I17872" s="207"/>
      <c r="J17872" s="208"/>
      <c r="K17872" s="79"/>
    </row>
    <row r="17873" spans="2:11" x14ac:dyDescent="0.3">
      <c r="B17873" s="205"/>
      <c r="C17873" s="205"/>
      <c r="D17873" s="72"/>
      <c r="E17873" s="206"/>
      <c r="F17873" s="205"/>
      <c r="G17873" s="205"/>
      <c r="H17873" s="207"/>
      <c r="I17873" s="207"/>
      <c r="J17873" s="208"/>
      <c r="K17873" s="79"/>
    </row>
    <row r="17874" spans="2:11" x14ac:dyDescent="0.3">
      <c r="B17874" s="205"/>
      <c r="C17874" s="205"/>
      <c r="D17874" s="72"/>
      <c r="E17874" s="206"/>
      <c r="F17874" s="205"/>
      <c r="G17874" s="205"/>
      <c r="H17874" s="207"/>
      <c r="I17874" s="207"/>
      <c r="J17874" s="208"/>
      <c r="K17874" s="79"/>
    </row>
    <row r="17875" spans="2:11" x14ac:dyDescent="0.3">
      <c r="B17875" s="205"/>
      <c r="C17875" s="205"/>
      <c r="D17875" s="72"/>
      <c r="E17875" s="206"/>
      <c r="F17875" s="205"/>
      <c r="G17875" s="205"/>
      <c r="H17875" s="207"/>
      <c r="I17875" s="207"/>
      <c r="J17875" s="208"/>
      <c r="K17875" s="79"/>
    </row>
    <row r="17876" spans="2:11" x14ac:dyDescent="0.3">
      <c r="B17876" s="205"/>
      <c r="C17876" s="205"/>
      <c r="D17876" s="72"/>
      <c r="E17876" s="206"/>
      <c r="F17876" s="205"/>
      <c r="G17876" s="205"/>
      <c r="H17876" s="207"/>
      <c r="I17876" s="207"/>
      <c r="J17876" s="208"/>
      <c r="K17876" s="79"/>
    </row>
    <row r="17877" spans="2:11" x14ac:dyDescent="0.3">
      <c r="B17877" s="205"/>
      <c r="C17877" s="205"/>
      <c r="D17877" s="72"/>
      <c r="E17877" s="206"/>
      <c r="F17877" s="205"/>
      <c r="G17877" s="205"/>
      <c r="H17877" s="207"/>
      <c r="I17877" s="207"/>
      <c r="J17877" s="208"/>
      <c r="K17877" s="79"/>
    </row>
    <row r="17878" spans="2:11" x14ac:dyDescent="0.3">
      <c r="B17878" s="205"/>
      <c r="C17878" s="205"/>
      <c r="D17878" s="72"/>
      <c r="E17878" s="206"/>
      <c r="F17878" s="205"/>
      <c r="G17878" s="205"/>
      <c r="H17878" s="207"/>
      <c r="I17878" s="207"/>
      <c r="J17878" s="208"/>
      <c r="K17878" s="79"/>
    </row>
    <row r="17879" spans="2:11" x14ac:dyDescent="0.3">
      <c r="B17879" s="205"/>
      <c r="C17879" s="205"/>
      <c r="D17879" s="72"/>
      <c r="E17879" s="206"/>
      <c r="F17879" s="205"/>
      <c r="G17879" s="205"/>
      <c r="H17879" s="207"/>
      <c r="I17879" s="207"/>
      <c r="J17879" s="208"/>
      <c r="K17879" s="79"/>
    </row>
    <row r="17880" spans="2:11" x14ac:dyDescent="0.3">
      <c r="B17880" s="205"/>
      <c r="C17880" s="205"/>
      <c r="D17880" s="72"/>
      <c r="E17880" s="206"/>
      <c r="F17880" s="205"/>
      <c r="G17880" s="205"/>
      <c r="H17880" s="207"/>
      <c r="I17880" s="207"/>
      <c r="J17880" s="207"/>
      <c r="K17880" s="79"/>
    </row>
    <row r="17881" spans="2:11" x14ac:dyDescent="0.3">
      <c r="B17881" s="205"/>
      <c r="C17881" s="205"/>
      <c r="D17881" s="72"/>
      <c r="E17881" s="206"/>
      <c r="F17881" s="205"/>
      <c r="G17881" s="205"/>
      <c r="H17881" s="207"/>
      <c r="I17881" s="207"/>
      <c r="J17881" s="207"/>
      <c r="K17881" s="79"/>
    </row>
    <row r="17882" spans="2:11" x14ac:dyDescent="0.3">
      <c r="B17882" s="205"/>
      <c r="C17882" s="205"/>
      <c r="D17882" s="72"/>
      <c r="E17882" s="206"/>
      <c r="F17882" s="205"/>
      <c r="G17882" s="205"/>
      <c r="H17882" s="207"/>
      <c r="I17882" s="207"/>
      <c r="J17882" s="207"/>
      <c r="K17882" s="79"/>
    </row>
    <row r="17883" spans="2:11" x14ac:dyDescent="0.3">
      <c r="B17883" s="205"/>
      <c r="C17883" s="205"/>
      <c r="D17883" s="72"/>
      <c r="E17883" s="206"/>
      <c r="F17883" s="205"/>
      <c r="G17883" s="205"/>
      <c r="H17883" s="207"/>
      <c r="I17883" s="207"/>
      <c r="J17883" s="207"/>
      <c r="K17883" s="79"/>
    </row>
    <row r="17884" spans="2:11" x14ac:dyDescent="0.3">
      <c r="B17884" s="205"/>
      <c r="C17884" s="205"/>
      <c r="D17884" s="72"/>
      <c r="E17884" s="206"/>
      <c r="F17884" s="205"/>
      <c r="G17884" s="205"/>
      <c r="H17884" s="207"/>
      <c r="I17884" s="207"/>
      <c r="J17884" s="207"/>
      <c r="K17884" s="79"/>
    </row>
    <row r="17885" spans="2:11" x14ac:dyDescent="0.3">
      <c r="B17885" s="205"/>
      <c r="C17885" s="205"/>
      <c r="D17885" s="72"/>
      <c r="E17885" s="206"/>
      <c r="F17885" s="205"/>
      <c r="G17885" s="205"/>
      <c r="H17885" s="207"/>
      <c r="I17885" s="207"/>
      <c r="J17885" s="207"/>
      <c r="K17885" s="79"/>
    </row>
    <row r="17886" spans="2:11" x14ac:dyDescent="0.3">
      <c r="B17886" s="205"/>
      <c r="C17886" s="205"/>
      <c r="D17886" s="72"/>
      <c r="E17886" s="206"/>
      <c r="F17886" s="205"/>
      <c r="G17886" s="205"/>
      <c r="H17886" s="207"/>
      <c r="I17886" s="207"/>
      <c r="J17886" s="207"/>
      <c r="K17886" s="79"/>
    </row>
    <row r="17887" spans="2:11" x14ac:dyDescent="0.3">
      <c r="B17887" s="205"/>
      <c r="C17887" s="205"/>
      <c r="D17887" s="72"/>
      <c r="E17887" s="206"/>
      <c r="F17887" s="205"/>
      <c r="G17887" s="205"/>
      <c r="H17887" s="207"/>
      <c r="I17887" s="207"/>
      <c r="J17887" s="207"/>
      <c r="K17887" s="79"/>
    </row>
    <row r="17888" spans="2:11" x14ac:dyDescent="0.3">
      <c r="B17888" s="205"/>
      <c r="C17888" s="205"/>
      <c r="D17888" s="72"/>
      <c r="E17888" s="206"/>
      <c r="F17888" s="205"/>
      <c r="G17888" s="205"/>
      <c r="H17888" s="207"/>
      <c r="I17888" s="207"/>
      <c r="J17888" s="208"/>
      <c r="K17888" s="79"/>
    </row>
    <row r="17889" spans="2:11" x14ac:dyDescent="0.3">
      <c r="B17889" s="205"/>
      <c r="C17889" s="205"/>
      <c r="D17889" s="72"/>
      <c r="E17889" s="206"/>
      <c r="F17889" s="205"/>
      <c r="G17889" s="205"/>
      <c r="H17889" s="207"/>
      <c r="I17889" s="207"/>
      <c r="J17889" s="208"/>
      <c r="K17889" s="79"/>
    </row>
    <row r="17890" spans="2:11" x14ac:dyDescent="0.3">
      <c r="B17890" s="205"/>
      <c r="C17890" s="205"/>
      <c r="D17890" s="72"/>
      <c r="E17890" s="206"/>
      <c r="F17890" s="205"/>
      <c r="G17890" s="205"/>
      <c r="H17890" s="207"/>
      <c r="I17890" s="207"/>
      <c r="J17890" s="208"/>
      <c r="K17890" s="79"/>
    </row>
    <row r="17891" spans="2:11" x14ac:dyDescent="0.3">
      <c r="B17891" s="205"/>
      <c r="C17891" s="205"/>
      <c r="D17891" s="72"/>
      <c r="E17891" s="206"/>
      <c r="F17891" s="205"/>
      <c r="G17891" s="205"/>
      <c r="H17891" s="207"/>
      <c r="I17891" s="207"/>
      <c r="J17891" s="208"/>
      <c r="K17891" s="79"/>
    </row>
    <row r="17892" spans="2:11" x14ac:dyDescent="0.3">
      <c r="B17892" s="205"/>
      <c r="C17892" s="205"/>
      <c r="D17892" s="72"/>
      <c r="E17892" s="206"/>
      <c r="F17892" s="205"/>
      <c r="G17892" s="205"/>
      <c r="H17892" s="207"/>
      <c r="I17892" s="207"/>
      <c r="J17892" s="208"/>
      <c r="K17892" s="79"/>
    </row>
    <row r="17893" spans="2:11" x14ac:dyDescent="0.3">
      <c r="B17893" s="205"/>
      <c r="C17893" s="205"/>
      <c r="D17893" s="72"/>
      <c r="E17893" s="206"/>
      <c r="F17893" s="205"/>
      <c r="G17893" s="205"/>
      <c r="H17893" s="207"/>
      <c r="I17893" s="207"/>
      <c r="J17893" s="207"/>
      <c r="K17893" s="79"/>
    </row>
    <row r="17894" spans="2:11" x14ac:dyDescent="0.3">
      <c r="B17894" s="205"/>
      <c r="C17894" s="205"/>
      <c r="D17894" s="72"/>
      <c r="E17894" s="206"/>
      <c r="F17894" s="205"/>
      <c r="G17894" s="205"/>
      <c r="H17894" s="207"/>
      <c r="I17894" s="207"/>
      <c r="J17894" s="208"/>
      <c r="K17894" s="79"/>
    </row>
    <row r="17895" spans="2:11" x14ac:dyDescent="0.3">
      <c r="B17895" s="205"/>
      <c r="C17895" s="205"/>
      <c r="D17895" s="72"/>
      <c r="E17895" s="206"/>
      <c r="F17895" s="205"/>
      <c r="G17895" s="205"/>
      <c r="H17895" s="207"/>
      <c r="I17895" s="207"/>
      <c r="J17895" s="207"/>
      <c r="K17895" s="79"/>
    </row>
    <row r="17896" spans="2:11" x14ac:dyDescent="0.3">
      <c r="B17896" s="205"/>
      <c r="C17896" s="205"/>
      <c r="D17896" s="72"/>
      <c r="E17896" s="206"/>
      <c r="F17896" s="205"/>
      <c r="G17896" s="205"/>
      <c r="H17896" s="207"/>
      <c r="I17896" s="207"/>
      <c r="J17896" s="208"/>
      <c r="K17896" s="79"/>
    </row>
    <row r="17897" spans="2:11" x14ac:dyDescent="0.3">
      <c r="B17897" s="205"/>
      <c r="C17897" s="205"/>
      <c r="D17897" s="72"/>
      <c r="E17897" s="206"/>
      <c r="F17897" s="205"/>
      <c r="G17897" s="205"/>
      <c r="H17897" s="207"/>
      <c r="I17897" s="207"/>
      <c r="J17897" s="207"/>
      <c r="K17897" s="79"/>
    </row>
    <row r="17898" spans="2:11" x14ac:dyDescent="0.3">
      <c r="B17898" s="205"/>
      <c r="C17898" s="205"/>
      <c r="D17898" s="72"/>
      <c r="E17898" s="206"/>
      <c r="F17898" s="205"/>
      <c r="G17898" s="205"/>
      <c r="H17898" s="207"/>
      <c r="I17898" s="207"/>
      <c r="J17898" s="207"/>
      <c r="K17898" s="79"/>
    </row>
    <row r="17899" spans="2:11" x14ac:dyDescent="0.3">
      <c r="B17899" s="205"/>
      <c r="C17899" s="205"/>
      <c r="D17899" s="72"/>
      <c r="E17899" s="206"/>
      <c r="F17899" s="205"/>
      <c r="G17899" s="205"/>
      <c r="H17899" s="207"/>
      <c r="I17899" s="207"/>
      <c r="J17899" s="208"/>
      <c r="K17899" s="79"/>
    </row>
    <row r="17900" spans="2:11" x14ac:dyDescent="0.3">
      <c r="B17900" s="205"/>
      <c r="C17900" s="205"/>
      <c r="D17900" s="72"/>
      <c r="E17900" s="206"/>
      <c r="F17900" s="205"/>
      <c r="G17900" s="205"/>
      <c r="H17900" s="207"/>
      <c r="I17900" s="207"/>
      <c r="J17900" s="208"/>
      <c r="K17900" s="79"/>
    </row>
    <row r="17901" spans="2:11" x14ac:dyDescent="0.3">
      <c r="B17901" s="205"/>
      <c r="C17901" s="205"/>
      <c r="D17901" s="72"/>
      <c r="E17901" s="206"/>
      <c r="F17901" s="205"/>
      <c r="G17901" s="205"/>
      <c r="H17901" s="207"/>
      <c r="I17901" s="207"/>
      <c r="J17901" s="207"/>
      <c r="K17901" s="79"/>
    </row>
    <row r="17902" spans="2:11" x14ac:dyDescent="0.3">
      <c r="B17902" s="205"/>
      <c r="C17902" s="205"/>
      <c r="D17902" s="72"/>
      <c r="E17902" s="206"/>
      <c r="F17902" s="205"/>
      <c r="G17902" s="205"/>
      <c r="H17902" s="207"/>
      <c r="I17902" s="207"/>
      <c r="J17902" s="207"/>
      <c r="K17902" s="79"/>
    </row>
    <row r="17903" spans="2:11" x14ac:dyDescent="0.3">
      <c r="B17903" s="205"/>
      <c r="C17903" s="205"/>
      <c r="D17903" s="72"/>
      <c r="E17903" s="206"/>
      <c r="F17903" s="205"/>
      <c r="G17903" s="205"/>
      <c r="H17903" s="207"/>
      <c r="I17903" s="207"/>
      <c r="J17903" s="207"/>
      <c r="K17903" s="79"/>
    </row>
    <row r="17904" spans="2:11" x14ac:dyDescent="0.3">
      <c r="B17904" s="205"/>
      <c r="C17904" s="205"/>
      <c r="D17904" s="72"/>
      <c r="E17904" s="206"/>
      <c r="F17904" s="205"/>
      <c r="G17904" s="205"/>
      <c r="H17904" s="207"/>
      <c r="I17904" s="207"/>
      <c r="J17904" s="207"/>
      <c r="K17904" s="79"/>
    </row>
    <row r="17905" spans="2:11" x14ac:dyDescent="0.3">
      <c r="B17905" s="205"/>
      <c r="C17905" s="205"/>
      <c r="D17905" s="72"/>
      <c r="E17905" s="206"/>
      <c r="F17905" s="205"/>
      <c r="G17905" s="205"/>
      <c r="H17905" s="207"/>
      <c r="I17905" s="207"/>
      <c r="J17905" s="208"/>
      <c r="K17905" s="79"/>
    </row>
    <row r="17906" spans="2:11" x14ac:dyDescent="0.3">
      <c r="B17906" s="205"/>
      <c r="C17906" s="205"/>
      <c r="D17906" s="72"/>
      <c r="E17906" s="206"/>
      <c r="F17906" s="205"/>
      <c r="G17906" s="205"/>
      <c r="H17906" s="207"/>
      <c r="I17906" s="207"/>
      <c r="J17906" s="208"/>
      <c r="K17906" s="79"/>
    </row>
    <row r="17907" spans="2:11" x14ac:dyDescent="0.3">
      <c r="B17907" s="205"/>
      <c r="C17907" s="205"/>
      <c r="D17907" s="72"/>
      <c r="E17907" s="206"/>
      <c r="F17907" s="205"/>
      <c r="G17907" s="205"/>
      <c r="H17907" s="207"/>
      <c r="I17907" s="207"/>
      <c r="J17907" s="208"/>
      <c r="K17907" s="79"/>
    </row>
    <row r="17908" spans="2:11" x14ac:dyDescent="0.3">
      <c r="B17908" s="205"/>
      <c r="C17908" s="205"/>
      <c r="D17908" s="72"/>
      <c r="E17908" s="206"/>
      <c r="F17908" s="205"/>
      <c r="G17908" s="205"/>
      <c r="H17908" s="207"/>
      <c r="I17908" s="207"/>
      <c r="J17908" s="208"/>
      <c r="K17908" s="79"/>
    </row>
    <row r="17909" spans="2:11" x14ac:dyDescent="0.3">
      <c r="B17909" s="205"/>
      <c r="C17909" s="205"/>
      <c r="D17909" s="72"/>
      <c r="E17909" s="206"/>
      <c r="F17909" s="205"/>
      <c r="G17909" s="205"/>
      <c r="H17909" s="207"/>
      <c r="I17909" s="207"/>
      <c r="J17909" s="208"/>
      <c r="K17909" s="79"/>
    </row>
    <row r="17910" spans="2:11" x14ac:dyDescent="0.3">
      <c r="B17910" s="205"/>
      <c r="C17910" s="205"/>
      <c r="D17910" s="72"/>
      <c r="E17910" s="206"/>
      <c r="F17910" s="205"/>
      <c r="G17910" s="205"/>
      <c r="H17910" s="207"/>
      <c r="I17910" s="207"/>
      <c r="J17910" s="208"/>
      <c r="K17910" s="79"/>
    </row>
    <row r="17911" spans="2:11" x14ac:dyDescent="0.3">
      <c r="B17911" s="205"/>
      <c r="C17911" s="205"/>
      <c r="D17911" s="72"/>
      <c r="E17911" s="206"/>
      <c r="F17911" s="205"/>
      <c r="G17911" s="205"/>
      <c r="H17911" s="207"/>
      <c r="I17911" s="207"/>
      <c r="J17911" s="208"/>
      <c r="K17911" s="79"/>
    </row>
    <row r="17912" spans="2:11" x14ac:dyDescent="0.3">
      <c r="B17912" s="205"/>
      <c r="C17912" s="205"/>
      <c r="D17912" s="72"/>
      <c r="E17912" s="206"/>
      <c r="F17912" s="205"/>
      <c r="G17912" s="205"/>
      <c r="H17912" s="207"/>
      <c r="I17912" s="207"/>
      <c r="J17912" s="208"/>
      <c r="K17912" s="79"/>
    </row>
    <row r="17913" spans="2:11" x14ac:dyDescent="0.3">
      <c r="B17913" s="205"/>
      <c r="C17913" s="205"/>
      <c r="D17913" s="72"/>
      <c r="E17913" s="206"/>
      <c r="F17913" s="205"/>
      <c r="G17913" s="205"/>
      <c r="H17913" s="207"/>
      <c r="I17913" s="207"/>
      <c r="J17913" s="208"/>
      <c r="K17913" s="79"/>
    </row>
    <row r="17914" spans="2:11" x14ac:dyDescent="0.3">
      <c r="B17914" s="205"/>
      <c r="C17914" s="205"/>
      <c r="D17914" s="72"/>
      <c r="E17914" s="206"/>
      <c r="F17914" s="205"/>
      <c r="G17914" s="205"/>
      <c r="H17914" s="207"/>
      <c r="I17914" s="207"/>
      <c r="J17914" s="207"/>
      <c r="K17914" s="79"/>
    </row>
    <row r="17915" spans="2:11" x14ac:dyDescent="0.3">
      <c r="B17915" s="205"/>
      <c r="C17915" s="205"/>
      <c r="D17915" s="72"/>
      <c r="E17915" s="206"/>
      <c r="F17915" s="205"/>
      <c r="G17915" s="205"/>
      <c r="H17915" s="207"/>
      <c r="I17915" s="207"/>
      <c r="J17915" s="207"/>
      <c r="K17915" s="79"/>
    </row>
    <row r="17916" spans="2:11" x14ac:dyDescent="0.3">
      <c r="B17916" s="205"/>
      <c r="C17916" s="205"/>
      <c r="D17916" s="72"/>
      <c r="E17916" s="206"/>
      <c r="F17916" s="205"/>
      <c r="G17916" s="205"/>
      <c r="H17916" s="207"/>
      <c r="I17916" s="207"/>
      <c r="J17916" s="207"/>
      <c r="K17916" s="79"/>
    </row>
    <row r="17917" spans="2:11" x14ac:dyDescent="0.3">
      <c r="B17917" s="205"/>
      <c r="C17917" s="205"/>
      <c r="D17917" s="72"/>
      <c r="E17917" s="206"/>
      <c r="F17917" s="205"/>
      <c r="G17917" s="205"/>
      <c r="H17917" s="207"/>
      <c r="I17917" s="207"/>
      <c r="J17917" s="207"/>
      <c r="K17917" s="79"/>
    </row>
    <row r="17918" spans="2:11" x14ac:dyDescent="0.3">
      <c r="B17918" s="205"/>
      <c r="C17918" s="205"/>
      <c r="D17918" s="72"/>
      <c r="E17918" s="206"/>
      <c r="F17918" s="205"/>
      <c r="G17918" s="205"/>
      <c r="H17918" s="207"/>
      <c r="I17918" s="207"/>
      <c r="J17918" s="207"/>
      <c r="K17918" s="79"/>
    </row>
    <row r="17919" spans="2:11" x14ac:dyDescent="0.3">
      <c r="B17919" s="205"/>
      <c r="C17919" s="205"/>
      <c r="D17919" s="72"/>
      <c r="E17919" s="206"/>
      <c r="F17919" s="205"/>
      <c r="G17919" s="205"/>
      <c r="H17919" s="207"/>
      <c r="I17919" s="207"/>
      <c r="J17919" s="207"/>
      <c r="K17919" s="79"/>
    </row>
    <row r="17920" spans="2:11" x14ac:dyDescent="0.3">
      <c r="B17920" s="205"/>
      <c r="C17920" s="205"/>
      <c r="D17920" s="72"/>
      <c r="E17920" s="206"/>
      <c r="F17920" s="205"/>
      <c r="G17920" s="205"/>
      <c r="H17920" s="207"/>
      <c r="I17920" s="207"/>
      <c r="J17920" s="207"/>
      <c r="K17920" s="79"/>
    </row>
    <row r="17921" spans="2:11" x14ac:dyDescent="0.3">
      <c r="B17921" s="205"/>
      <c r="C17921" s="205"/>
      <c r="D17921" s="72"/>
      <c r="E17921" s="206"/>
      <c r="F17921" s="205"/>
      <c r="G17921" s="205"/>
      <c r="H17921" s="207"/>
      <c r="I17921" s="207"/>
      <c r="J17921" s="207"/>
      <c r="K17921" s="79"/>
    </row>
    <row r="17922" spans="2:11" x14ac:dyDescent="0.3">
      <c r="B17922" s="205"/>
      <c r="C17922" s="205"/>
      <c r="D17922" s="72"/>
      <c r="E17922" s="206"/>
      <c r="F17922" s="205"/>
      <c r="G17922" s="205"/>
      <c r="H17922" s="207"/>
      <c r="I17922" s="207"/>
      <c r="J17922" s="207"/>
      <c r="K17922" s="79"/>
    </row>
    <row r="17923" spans="2:11" x14ac:dyDescent="0.3">
      <c r="B17923" s="205"/>
      <c r="C17923" s="205"/>
      <c r="D17923" s="72"/>
      <c r="E17923" s="206"/>
      <c r="F17923" s="205"/>
      <c r="G17923" s="205"/>
      <c r="H17923" s="207"/>
      <c r="I17923" s="207"/>
      <c r="J17923" s="207"/>
      <c r="K17923" s="79"/>
    </row>
    <row r="17924" spans="2:11" x14ac:dyDescent="0.3">
      <c r="B17924" s="205"/>
      <c r="C17924" s="205"/>
      <c r="D17924" s="72"/>
      <c r="E17924" s="206"/>
      <c r="F17924" s="205"/>
      <c r="G17924" s="205"/>
      <c r="H17924" s="207"/>
      <c r="I17924" s="207"/>
      <c r="J17924" s="207"/>
      <c r="K17924" s="79"/>
    </row>
    <row r="17925" spans="2:11" x14ac:dyDescent="0.3">
      <c r="B17925" s="205"/>
      <c r="C17925" s="205"/>
      <c r="D17925" s="72"/>
      <c r="E17925" s="206"/>
      <c r="F17925" s="205"/>
      <c r="G17925" s="205"/>
      <c r="H17925" s="207"/>
      <c r="I17925" s="207"/>
      <c r="J17925" s="207"/>
      <c r="K17925" s="79"/>
    </row>
    <row r="17926" spans="2:11" x14ac:dyDescent="0.3">
      <c r="B17926" s="205"/>
      <c r="C17926" s="205"/>
      <c r="D17926" s="72"/>
      <c r="E17926" s="206"/>
      <c r="F17926" s="205"/>
      <c r="G17926" s="205"/>
      <c r="H17926" s="207"/>
      <c r="I17926" s="207"/>
      <c r="J17926" s="207"/>
      <c r="K17926" s="79"/>
    </row>
    <row r="17927" spans="2:11" x14ac:dyDescent="0.3">
      <c r="B17927" s="205"/>
      <c r="C17927" s="205"/>
      <c r="D17927" s="72"/>
      <c r="E17927" s="206"/>
      <c r="F17927" s="205"/>
      <c r="G17927" s="205"/>
      <c r="H17927" s="207"/>
      <c r="I17927" s="207"/>
      <c r="J17927" s="207"/>
      <c r="K17927" s="79"/>
    </row>
    <row r="17928" spans="2:11" x14ac:dyDescent="0.3">
      <c r="B17928" s="205"/>
      <c r="C17928" s="205"/>
      <c r="D17928" s="72"/>
      <c r="E17928" s="206"/>
      <c r="F17928" s="205"/>
      <c r="G17928" s="205"/>
      <c r="H17928" s="207"/>
      <c r="I17928" s="207"/>
      <c r="J17928" s="207"/>
      <c r="K17928" s="79"/>
    </row>
    <row r="17929" spans="2:11" x14ac:dyDescent="0.3">
      <c r="B17929" s="205"/>
      <c r="C17929" s="205"/>
      <c r="D17929" s="72"/>
      <c r="E17929" s="206"/>
      <c r="F17929" s="205"/>
      <c r="G17929" s="205"/>
      <c r="H17929" s="239"/>
      <c r="I17929" s="207"/>
      <c r="J17929" s="208"/>
      <c r="K17929" s="79"/>
    </row>
    <row r="17930" spans="2:11" x14ac:dyDescent="0.3">
      <c r="B17930" s="205"/>
      <c r="C17930" s="205"/>
      <c r="D17930" s="72"/>
      <c r="E17930" s="206"/>
      <c r="F17930" s="205"/>
      <c r="G17930" s="205"/>
      <c r="H17930" s="207"/>
      <c r="I17930" s="207"/>
      <c r="J17930" s="208"/>
      <c r="K17930" s="79"/>
    </row>
    <row r="17931" spans="2:11" x14ac:dyDescent="0.3">
      <c r="B17931" s="205"/>
      <c r="C17931" s="205"/>
      <c r="D17931" s="72"/>
      <c r="E17931" s="206"/>
      <c r="F17931" s="205"/>
      <c r="G17931" s="205"/>
      <c r="H17931" s="207"/>
      <c r="I17931" s="207"/>
      <c r="J17931" s="208"/>
      <c r="K17931" s="79"/>
    </row>
    <row r="17932" spans="2:11" x14ac:dyDescent="0.3">
      <c r="B17932" s="205"/>
      <c r="C17932" s="205"/>
      <c r="D17932" s="72"/>
      <c r="E17932" s="206"/>
      <c r="F17932" s="205"/>
      <c r="G17932" s="205"/>
      <c r="H17932" s="207"/>
      <c r="I17932" s="207"/>
      <c r="J17932" s="208"/>
      <c r="K17932" s="79"/>
    </row>
    <row r="17933" spans="2:11" x14ac:dyDescent="0.3">
      <c r="B17933" s="205"/>
      <c r="C17933" s="205"/>
      <c r="D17933" s="72"/>
      <c r="E17933" s="206"/>
      <c r="F17933" s="205"/>
      <c r="G17933" s="205"/>
      <c r="H17933" s="207"/>
      <c r="I17933" s="207"/>
      <c r="J17933" s="207"/>
      <c r="K17933" s="79"/>
    </row>
    <row r="17934" spans="2:11" x14ac:dyDescent="0.3">
      <c r="B17934" s="205"/>
      <c r="C17934" s="205"/>
      <c r="D17934" s="72"/>
      <c r="E17934" s="206"/>
      <c r="F17934" s="205"/>
      <c r="G17934" s="205"/>
      <c r="H17934" s="207"/>
      <c r="I17934" s="207"/>
      <c r="J17934" s="208"/>
      <c r="K17934" s="79"/>
    </row>
    <row r="17935" spans="2:11" x14ac:dyDescent="0.3">
      <c r="B17935" s="205"/>
      <c r="C17935" s="205"/>
      <c r="D17935" s="72"/>
      <c r="E17935" s="206"/>
      <c r="F17935" s="205"/>
      <c r="G17935" s="205"/>
      <c r="H17935" s="207"/>
      <c r="I17935" s="207"/>
      <c r="J17935" s="208"/>
      <c r="K17935" s="79"/>
    </row>
    <row r="17936" spans="2:11" x14ac:dyDescent="0.3">
      <c r="B17936" s="205"/>
      <c r="C17936" s="205"/>
      <c r="D17936" s="72"/>
      <c r="E17936" s="206"/>
      <c r="F17936" s="205"/>
      <c r="G17936" s="205"/>
      <c r="H17936" s="207"/>
      <c r="I17936" s="207"/>
      <c r="J17936" s="208"/>
      <c r="K17936" s="79"/>
    </row>
    <row r="17937" spans="2:11" x14ac:dyDescent="0.3">
      <c r="B17937" s="205"/>
      <c r="C17937" s="205"/>
      <c r="D17937" s="72"/>
      <c r="E17937" s="206"/>
      <c r="F17937" s="205"/>
      <c r="G17937" s="205"/>
      <c r="H17937" s="207"/>
      <c r="I17937" s="207"/>
      <c r="J17937" s="208"/>
      <c r="K17937" s="79"/>
    </row>
    <row r="17938" spans="2:11" x14ac:dyDescent="0.3">
      <c r="B17938" s="205"/>
      <c r="C17938" s="205"/>
      <c r="D17938" s="72"/>
      <c r="E17938" s="206"/>
      <c r="F17938" s="205"/>
      <c r="G17938" s="205"/>
      <c r="H17938" s="207"/>
      <c r="I17938" s="207"/>
      <c r="J17938" s="208"/>
      <c r="K17938" s="79"/>
    </row>
    <row r="17939" spans="2:11" x14ac:dyDescent="0.3">
      <c r="B17939" s="205"/>
      <c r="C17939" s="205"/>
      <c r="D17939" s="72"/>
      <c r="E17939" s="206"/>
      <c r="F17939" s="205"/>
      <c r="G17939" s="205"/>
      <c r="H17939" s="207"/>
      <c r="I17939" s="207"/>
      <c r="J17939" s="208"/>
      <c r="K17939" s="79"/>
    </row>
    <row r="17940" spans="2:11" x14ac:dyDescent="0.3">
      <c r="B17940" s="205"/>
      <c r="C17940" s="205"/>
      <c r="D17940" s="72"/>
      <c r="E17940" s="206"/>
      <c r="F17940" s="205"/>
      <c r="G17940" s="205"/>
      <c r="H17940" s="207"/>
      <c r="I17940" s="207"/>
      <c r="J17940" s="208"/>
      <c r="K17940" s="79"/>
    </row>
    <row r="17941" spans="2:11" x14ac:dyDescent="0.3">
      <c r="B17941" s="205"/>
      <c r="C17941" s="205"/>
      <c r="D17941" s="72"/>
      <c r="E17941" s="206"/>
      <c r="F17941" s="205"/>
      <c r="G17941" s="205"/>
      <c r="H17941" s="207"/>
      <c r="I17941" s="207"/>
      <c r="J17941" s="208"/>
      <c r="K17941" s="79"/>
    </row>
    <row r="17942" spans="2:11" x14ac:dyDescent="0.3">
      <c r="B17942" s="205"/>
      <c r="C17942" s="205"/>
      <c r="D17942" s="72"/>
      <c r="E17942" s="206"/>
      <c r="F17942" s="205"/>
      <c r="G17942" s="205"/>
      <c r="H17942" s="207"/>
      <c r="I17942" s="207"/>
      <c r="J17942" s="208"/>
      <c r="K17942" s="79"/>
    </row>
    <row r="17943" spans="2:11" x14ac:dyDescent="0.3">
      <c r="B17943" s="205"/>
      <c r="C17943" s="205"/>
      <c r="D17943" s="72"/>
      <c r="E17943" s="206"/>
      <c r="F17943" s="205"/>
      <c r="G17943" s="205"/>
      <c r="H17943" s="207"/>
      <c r="I17943" s="207"/>
      <c r="J17943" s="208"/>
      <c r="K17943" s="79"/>
    </row>
    <row r="17944" spans="2:11" x14ac:dyDescent="0.3">
      <c r="B17944" s="205"/>
      <c r="C17944" s="205"/>
      <c r="D17944" s="72"/>
      <c r="E17944" s="206"/>
      <c r="F17944" s="205"/>
      <c r="G17944" s="205"/>
      <c r="H17944" s="207"/>
      <c r="I17944" s="207"/>
      <c r="J17944" s="208"/>
      <c r="K17944" s="79"/>
    </row>
    <row r="17945" spans="2:11" x14ac:dyDescent="0.3">
      <c r="B17945" s="205"/>
      <c r="C17945" s="205"/>
      <c r="D17945" s="72"/>
      <c r="E17945" s="206"/>
      <c r="F17945" s="205"/>
      <c r="G17945" s="205"/>
      <c r="H17945" s="207"/>
      <c r="I17945" s="207"/>
      <c r="J17945" s="208"/>
      <c r="K17945" s="79"/>
    </row>
    <row r="17946" spans="2:11" x14ac:dyDescent="0.3">
      <c r="B17946" s="205"/>
      <c r="C17946" s="205"/>
      <c r="D17946" s="72"/>
      <c r="E17946" s="206"/>
      <c r="F17946" s="205"/>
      <c r="G17946" s="205"/>
      <c r="H17946" s="207"/>
      <c r="I17946" s="207"/>
      <c r="J17946" s="208"/>
      <c r="K17946" s="79"/>
    </row>
    <row r="17947" spans="2:11" x14ac:dyDescent="0.3">
      <c r="B17947" s="205"/>
      <c r="C17947" s="205"/>
      <c r="D17947" s="72"/>
      <c r="E17947" s="206"/>
      <c r="F17947" s="205"/>
      <c r="G17947" s="205"/>
      <c r="H17947" s="207"/>
      <c r="I17947" s="207"/>
      <c r="J17947" s="208"/>
      <c r="K17947" s="79"/>
    </row>
    <row r="17948" spans="2:11" x14ac:dyDescent="0.3">
      <c r="B17948" s="205"/>
      <c r="C17948" s="205"/>
      <c r="D17948" s="72"/>
      <c r="E17948" s="206"/>
      <c r="F17948" s="205"/>
      <c r="G17948" s="205"/>
      <c r="H17948" s="207"/>
      <c r="I17948" s="207"/>
      <c r="J17948" s="207"/>
      <c r="K17948" s="79"/>
    </row>
    <row r="17949" spans="2:11" x14ac:dyDescent="0.3">
      <c r="B17949" s="205"/>
      <c r="C17949" s="205"/>
      <c r="D17949" s="72"/>
      <c r="E17949" s="206"/>
      <c r="F17949" s="205"/>
      <c r="G17949" s="205"/>
      <c r="H17949" s="207"/>
      <c r="I17949" s="207"/>
      <c r="J17949" s="208"/>
      <c r="K17949" s="79"/>
    </row>
    <row r="17950" spans="2:11" x14ac:dyDescent="0.3">
      <c r="B17950" s="205"/>
      <c r="C17950" s="205"/>
      <c r="D17950" s="72"/>
      <c r="E17950" s="206"/>
      <c r="F17950" s="205"/>
      <c r="G17950" s="205"/>
      <c r="H17950" s="207"/>
      <c r="I17950" s="207"/>
      <c r="J17950" s="208"/>
      <c r="K17950" s="79"/>
    </row>
    <row r="17951" spans="2:11" x14ac:dyDescent="0.3">
      <c r="B17951" s="205"/>
      <c r="C17951" s="205"/>
      <c r="D17951" s="72"/>
      <c r="E17951" s="206"/>
      <c r="F17951" s="205"/>
      <c r="G17951" s="205"/>
      <c r="H17951" s="207"/>
      <c r="I17951" s="207"/>
      <c r="J17951" s="208"/>
      <c r="K17951" s="79"/>
    </row>
    <row r="17952" spans="2:11" x14ac:dyDescent="0.3">
      <c r="B17952" s="205"/>
      <c r="C17952" s="205"/>
      <c r="D17952" s="72"/>
      <c r="E17952" s="206"/>
      <c r="F17952" s="205"/>
      <c r="G17952" s="205"/>
      <c r="H17952" s="207"/>
      <c r="I17952" s="207"/>
      <c r="J17952" s="207"/>
      <c r="K17952" s="79"/>
    </row>
    <row r="17953" spans="2:11" x14ac:dyDescent="0.3">
      <c r="B17953" s="205"/>
      <c r="C17953" s="205"/>
      <c r="D17953" s="72"/>
      <c r="E17953" s="206"/>
      <c r="F17953" s="205"/>
      <c r="G17953" s="205"/>
      <c r="H17953" s="207"/>
      <c r="I17953" s="207"/>
      <c r="J17953" s="208"/>
      <c r="K17953" s="79"/>
    </row>
    <row r="17954" spans="2:11" x14ac:dyDescent="0.3">
      <c r="B17954" s="205"/>
      <c r="C17954" s="205"/>
      <c r="D17954" s="72"/>
      <c r="E17954" s="206"/>
      <c r="F17954" s="205"/>
      <c r="G17954" s="205"/>
      <c r="H17954" s="207"/>
      <c r="I17954" s="207"/>
      <c r="J17954" s="208"/>
      <c r="K17954" s="79"/>
    </row>
    <row r="17955" spans="2:11" x14ac:dyDescent="0.3">
      <c r="B17955" s="205"/>
      <c r="C17955" s="205"/>
      <c r="D17955" s="72"/>
      <c r="E17955" s="206"/>
      <c r="F17955" s="205"/>
      <c r="G17955" s="205"/>
      <c r="H17955" s="207"/>
      <c r="I17955" s="207"/>
      <c r="J17955" s="208"/>
      <c r="K17955" s="79"/>
    </row>
    <row r="17956" spans="2:11" x14ac:dyDescent="0.3">
      <c r="B17956" s="205"/>
      <c r="C17956" s="205"/>
      <c r="D17956" s="72"/>
      <c r="E17956" s="206"/>
      <c r="F17956" s="205"/>
      <c r="G17956" s="205"/>
      <c r="H17956" s="207"/>
      <c r="I17956" s="207"/>
      <c r="J17956" s="208"/>
      <c r="K17956" s="79"/>
    </row>
    <row r="17957" spans="2:11" x14ac:dyDescent="0.3">
      <c r="B17957" s="205"/>
      <c r="C17957" s="205"/>
      <c r="D17957" s="72"/>
      <c r="E17957" s="206"/>
      <c r="F17957" s="205"/>
      <c r="G17957" s="205"/>
      <c r="H17957" s="207"/>
      <c r="I17957" s="207"/>
      <c r="J17957" s="208"/>
      <c r="K17957" s="79"/>
    </row>
    <row r="17958" spans="2:11" x14ac:dyDescent="0.3">
      <c r="B17958" s="205"/>
      <c r="C17958" s="205"/>
      <c r="D17958" s="72"/>
      <c r="E17958" s="206"/>
      <c r="F17958" s="205"/>
      <c r="G17958" s="205"/>
      <c r="H17958" s="207"/>
      <c r="I17958" s="207"/>
      <c r="J17958" s="208"/>
      <c r="K17958" s="79"/>
    </row>
    <row r="17959" spans="2:11" x14ac:dyDescent="0.3">
      <c r="B17959" s="205"/>
      <c r="C17959" s="205"/>
      <c r="D17959" s="72"/>
      <c r="E17959" s="206"/>
      <c r="F17959" s="205"/>
      <c r="G17959" s="205"/>
      <c r="H17959" s="207"/>
      <c r="I17959" s="207"/>
      <c r="J17959" s="208"/>
      <c r="K17959" s="79"/>
    </row>
    <row r="17960" spans="2:11" x14ac:dyDescent="0.3">
      <c r="B17960" s="205"/>
      <c r="C17960" s="205"/>
      <c r="D17960" s="72"/>
      <c r="E17960" s="206"/>
      <c r="F17960" s="205"/>
      <c r="G17960" s="205"/>
      <c r="H17960" s="207"/>
      <c r="I17960" s="207"/>
      <c r="J17960" s="207"/>
      <c r="K17960" s="79"/>
    </row>
    <row r="17961" spans="2:11" x14ac:dyDescent="0.3">
      <c r="B17961" s="205"/>
      <c r="C17961" s="205"/>
      <c r="D17961" s="72"/>
      <c r="E17961" s="206"/>
      <c r="F17961" s="205"/>
      <c r="G17961" s="205"/>
      <c r="H17961" s="207"/>
      <c r="I17961" s="207"/>
      <c r="J17961" s="208"/>
      <c r="K17961" s="79"/>
    </row>
    <row r="17962" spans="2:11" x14ac:dyDescent="0.3">
      <c r="B17962" s="205"/>
      <c r="C17962" s="205"/>
      <c r="D17962" s="72"/>
      <c r="E17962" s="206"/>
      <c r="F17962" s="205"/>
      <c r="G17962" s="205"/>
      <c r="H17962" s="207"/>
      <c r="I17962" s="207"/>
      <c r="J17962" s="208"/>
      <c r="K17962" s="79"/>
    </row>
    <row r="17963" spans="2:11" x14ac:dyDescent="0.3">
      <c r="B17963" s="205"/>
      <c r="C17963" s="205"/>
      <c r="D17963" s="72"/>
      <c r="E17963" s="206"/>
      <c r="F17963" s="205"/>
      <c r="G17963" s="205"/>
      <c r="H17963" s="207"/>
      <c r="I17963" s="207"/>
      <c r="J17963" s="207"/>
      <c r="K17963" s="79"/>
    </row>
    <row r="17964" spans="2:11" x14ac:dyDescent="0.3">
      <c r="B17964" s="205"/>
      <c r="C17964" s="205"/>
      <c r="D17964" s="72"/>
      <c r="E17964" s="206"/>
      <c r="F17964" s="205"/>
      <c r="G17964" s="205"/>
      <c r="H17964" s="207"/>
      <c r="I17964" s="207"/>
      <c r="J17964" s="208"/>
      <c r="K17964" s="79"/>
    </row>
    <row r="17965" spans="2:11" x14ac:dyDescent="0.3">
      <c r="B17965" s="205"/>
      <c r="C17965" s="205"/>
      <c r="D17965" s="72"/>
      <c r="E17965" s="206"/>
      <c r="F17965" s="205"/>
      <c r="G17965" s="277"/>
      <c r="H17965" s="207"/>
      <c r="I17965" s="207"/>
      <c r="J17965" s="208"/>
      <c r="K17965" s="79"/>
    </row>
    <row r="17966" spans="2:11" x14ac:dyDescent="0.3">
      <c r="B17966" s="205"/>
      <c r="C17966" s="205"/>
      <c r="D17966" s="72"/>
      <c r="E17966" s="206"/>
      <c r="F17966" s="205"/>
      <c r="G17966" s="205"/>
      <c r="H17966" s="207"/>
      <c r="I17966" s="207"/>
      <c r="J17966" s="208"/>
      <c r="K17966" s="79"/>
    </row>
    <row r="17967" spans="2:11" x14ac:dyDescent="0.3">
      <c r="B17967" s="205"/>
      <c r="C17967" s="205"/>
      <c r="D17967" s="72"/>
      <c r="E17967" s="206"/>
      <c r="F17967" s="205"/>
      <c r="G17967" s="205"/>
      <c r="H17967" s="207"/>
      <c r="I17967" s="207"/>
      <c r="J17967" s="208"/>
      <c r="K17967" s="79"/>
    </row>
    <row r="17968" spans="2:11" x14ac:dyDescent="0.3">
      <c r="B17968" s="205"/>
      <c r="C17968" s="205"/>
      <c r="D17968" s="72"/>
      <c r="E17968" s="206"/>
      <c r="F17968" s="205"/>
      <c r="G17968" s="205"/>
      <c r="H17968" s="209"/>
      <c r="I17968" s="207"/>
      <c r="J17968" s="208"/>
      <c r="K17968" s="79"/>
    </row>
    <row r="17969" spans="2:11" x14ac:dyDescent="0.3">
      <c r="B17969" s="205"/>
      <c r="C17969" s="205"/>
      <c r="D17969" s="72"/>
      <c r="E17969" s="206"/>
      <c r="F17969" s="205"/>
      <c r="G17969" s="205"/>
      <c r="H17969" s="207"/>
      <c r="I17969" s="207"/>
      <c r="J17969" s="207"/>
      <c r="K17969" s="79"/>
    </row>
    <row r="17970" spans="2:11" x14ac:dyDescent="0.3">
      <c r="B17970" s="205"/>
      <c r="C17970" s="205"/>
      <c r="D17970" s="72"/>
      <c r="E17970" s="206"/>
      <c r="F17970" s="205"/>
      <c r="G17970" s="205"/>
      <c r="H17970" s="207"/>
      <c r="I17970" s="207"/>
      <c r="J17970" s="208"/>
      <c r="K17970" s="79"/>
    </row>
    <row r="17971" spans="2:11" x14ac:dyDescent="0.3">
      <c r="B17971" s="205"/>
      <c r="C17971" s="205"/>
      <c r="D17971" s="72"/>
      <c r="E17971" s="206"/>
      <c r="F17971" s="205"/>
      <c r="G17971" s="205"/>
      <c r="H17971" s="207"/>
      <c r="I17971" s="207"/>
      <c r="J17971" s="208"/>
      <c r="K17971" s="79"/>
    </row>
    <row r="17972" spans="2:11" x14ac:dyDescent="0.3">
      <c r="B17972" s="205"/>
      <c r="C17972" s="205"/>
      <c r="D17972" s="72"/>
      <c r="E17972" s="206"/>
      <c r="F17972" s="205"/>
      <c r="G17972" s="205"/>
      <c r="H17972" s="207"/>
      <c r="I17972" s="207"/>
      <c r="J17972" s="208"/>
      <c r="K17972" s="79"/>
    </row>
    <row r="17973" spans="2:11" x14ac:dyDescent="0.3">
      <c r="B17973" s="205"/>
      <c r="C17973" s="205"/>
      <c r="D17973" s="72"/>
      <c r="E17973" s="206"/>
      <c r="F17973" s="205"/>
      <c r="G17973" s="205"/>
      <c r="H17973" s="207"/>
      <c r="I17973" s="207"/>
      <c r="J17973" s="208"/>
      <c r="K17973" s="79"/>
    </row>
    <row r="17974" spans="2:11" x14ac:dyDescent="0.3">
      <c r="B17974" s="205"/>
      <c r="C17974" s="205"/>
      <c r="D17974" s="72"/>
      <c r="E17974" s="206"/>
      <c r="F17974" s="205"/>
      <c r="G17974" s="205"/>
      <c r="H17974" s="207"/>
      <c r="I17974" s="207"/>
      <c r="J17974" s="208"/>
      <c r="K17974" s="79"/>
    </row>
    <row r="17975" spans="2:11" x14ac:dyDescent="0.3">
      <c r="B17975" s="205"/>
      <c r="C17975" s="205"/>
      <c r="D17975" s="72"/>
      <c r="E17975" s="206"/>
      <c r="F17975" s="205"/>
      <c r="G17975" s="205"/>
      <c r="H17975" s="207"/>
      <c r="I17975" s="207"/>
      <c r="J17975" s="208"/>
      <c r="K17975" s="79"/>
    </row>
    <row r="17976" spans="2:11" x14ac:dyDescent="0.3">
      <c r="B17976" s="205"/>
      <c r="C17976" s="205"/>
      <c r="D17976" s="72"/>
      <c r="E17976" s="206"/>
      <c r="F17976" s="205"/>
      <c r="G17976" s="205"/>
      <c r="H17976" s="207"/>
      <c r="I17976" s="207"/>
      <c r="J17976" s="208"/>
      <c r="K17976" s="79"/>
    </row>
    <row r="17977" spans="2:11" x14ac:dyDescent="0.3">
      <c r="B17977" s="205"/>
      <c r="C17977" s="205"/>
      <c r="D17977" s="72"/>
      <c r="E17977" s="206"/>
      <c r="F17977" s="205"/>
      <c r="G17977" s="205"/>
      <c r="H17977" s="207"/>
      <c r="I17977" s="207"/>
      <c r="J17977" s="208"/>
      <c r="K17977" s="79"/>
    </row>
    <row r="17978" spans="2:11" x14ac:dyDescent="0.3">
      <c r="B17978" s="205"/>
      <c r="C17978" s="205"/>
      <c r="D17978" s="72"/>
      <c r="E17978" s="206"/>
      <c r="F17978" s="205"/>
      <c r="G17978" s="205"/>
      <c r="H17978" s="207"/>
      <c r="I17978" s="207"/>
      <c r="J17978" s="208"/>
      <c r="K17978" s="79"/>
    </row>
    <row r="17979" spans="2:11" x14ac:dyDescent="0.3">
      <c r="B17979" s="205"/>
      <c r="C17979" s="205"/>
      <c r="D17979" s="72"/>
      <c r="E17979" s="206"/>
      <c r="F17979" s="205"/>
      <c r="G17979" s="205"/>
      <c r="H17979" s="207"/>
      <c r="I17979" s="207"/>
      <c r="J17979" s="208"/>
      <c r="K17979" s="79"/>
    </row>
    <row r="17980" spans="2:11" x14ac:dyDescent="0.3">
      <c r="B17980" s="205"/>
      <c r="C17980" s="205"/>
      <c r="D17980" s="72"/>
      <c r="E17980" s="206"/>
      <c r="F17980" s="205"/>
      <c r="G17980" s="205"/>
      <c r="H17980" s="207"/>
      <c r="I17980" s="207"/>
      <c r="J17980" s="207"/>
      <c r="K17980" s="79"/>
    </row>
    <row r="17981" spans="2:11" x14ac:dyDescent="0.3">
      <c r="B17981" s="205"/>
      <c r="C17981" s="205"/>
      <c r="D17981" s="72"/>
      <c r="E17981" s="206"/>
      <c r="F17981" s="205"/>
      <c r="G17981" s="205"/>
      <c r="H17981" s="207"/>
      <c r="I17981" s="207"/>
      <c r="J17981" s="207"/>
      <c r="K17981" s="79"/>
    </row>
    <row r="17982" spans="2:11" x14ac:dyDescent="0.3">
      <c r="B17982" s="205"/>
      <c r="C17982" s="205"/>
      <c r="D17982" s="72"/>
      <c r="E17982" s="206"/>
      <c r="F17982" s="205"/>
      <c r="G17982" s="205"/>
      <c r="H17982" s="207"/>
      <c r="I17982" s="207"/>
      <c r="J17982" s="207"/>
      <c r="K17982" s="79"/>
    </row>
    <row r="17983" spans="2:11" x14ac:dyDescent="0.3">
      <c r="B17983" s="205"/>
      <c r="C17983" s="205"/>
      <c r="D17983" s="72"/>
      <c r="E17983" s="206"/>
      <c r="F17983" s="205"/>
      <c r="G17983" s="205"/>
      <c r="H17983" s="207"/>
      <c r="I17983" s="207"/>
      <c r="J17983" s="207"/>
      <c r="K17983" s="79"/>
    </row>
    <row r="17984" spans="2:11" x14ac:dyDescent="0.3">
      <c r="B17984" s="205"/>
      <c r="C17984" s="205"/>
      <c r="D17984" s="72"/>
      <c r="E17984" s="206"/>
      <c r="F17984" s="205"/>
      <c r="G17984" s="205"/>
      <c r="H17984" s="207"/>
      <c r="I17984" s="207"/>
      <c r="J17984" s="207"/>
      <c r="K17984" s="79"/>
    </row>
    <row r="17985" spans="2:11" x14ac:dyDescent="0.3">
      <c r="B17985" s="205"/>
      <c r="C17985" s="205"/>
      <c r="D17985" s="72"/>
      <c r="E17985" s="206"/>
      <c r="F17985" s="205"/>
      <c r="G17985" s="205"/>
      <c r="H17985" s="207"/>
      <c r="I17985" s="207"/>
      <c r="J17985" s="207"/>
      <c r="K17985" s="79"/>
    </row>
    <row r="17986" spans="2:11" x14ac:dyDescent="0.3">
      <c r="B17986" s="205"/>
      <c r="C17986" s="205"/>
      <c r="D17986" s="72"/>
      <c r="E17986" s="206"/>
      <c r="F17986" s="205"/>
      <c r="G17986" s="205"/>
      <c r="H17986" s="207"/>
      <c r="I17986" s="207"/>
      <c r="J17986" s="208"/>
      <c r="K17986" s="79"/>
    </row>
    <row r="17987" spans="2:11" x14ac:dyDescent="0.3">
      <c r="B17987" s="205"/>
      <c r="C17987" s="205"/>
      <c r="D17987" s="72"/>
      <c r="E17987" s="206"/>
      <c r="F17987" s="205"/>
      <c r="G17987" s="205"/>
      <c r="H17987" s="207"/>
      <c r="I17987" s="207"/>
      <c r="J17987" s="208"/>
      <c r="K17987" s="79"/>
    </row>
    <row r="17988" spans="2:11" x14ac:dyDescent="0.3">
      <c r="B17988" s="205"/>
      <c r="C17988" s="205"/>
      <c r="D17988" s="72"/>
      <c r="E17988" s="206"/>
      <c r="F17988" s="205"/>
      <c r="G17988" s="205"/>
      <c r="H17988" s="207"/>
      <c r="I17988" s="207"/>
      <c r="J17988" s="208"/>
      <c r="K17988" s="79"/>
    </row>
    <row r="17989" spans="2:11" x14ac:dyDescent="0.3">
      <c r="B17989" s="205"/>
      <c r="C17989" s="205"/>
      <c r="D17989" s="72"/>
      <c r="E17989" s="206"/>
      <c r="F17989" s="205"/>
      <c r="G17989" s="205"/>
      <c r="H17989" s="207"/>
      <c r="I17989" s="207"/>
      <c r="J17989" s="208"/>
      <c r="K17989" s="79"/>
    </row>
    <row r="17990" spans="2:11" x14ac:dyDescent="0.3">
      <c r="B17990" s="205"/>
      <c r="C17990" s="205"/>
      <c r="D17990" s="72"/>
      <c r="E17990" s="206"/>
      <c r="F17990" s="240"/>
      <c r="G17990" s="205"/>
      <c r="H17990" s="207"/>
      <c r="I17990" s="207"/>
      <c r="J17990" s="208"/>
      <c r="K17990" s="79"/>
    </row>
    <row r="17991" spans="2:11" x14ac:dyDescent="0.3">
      <c r="B17991" s="205"/>
      <c r="C17991" s="205"/>
      <c r="D17991" s="72"/>
      <c r="E17991" s="206"/>
      <c r="F17991" s="205"/>
      <c r="G17991" s="205"/>
      <c r="H17991" s="207"/>
      <c r="I17991" s="207"/>
      <c r="J17991" s="207"/>
      <c r="K17991" s="79"/>
    </row>
    <row r="17992" spans="2:11" x14ac:dyDescent="0.3">
      <c r="B17992" s="205"/>
      <c r="C17992" s="205"/>
      <c r="D17992" s="72"/>
      <c r="E17992" s="206"/>
      <c r="F17992" s="205"/>
      <c r="G17992" s="205"/>
      <c r="H17992" s="207"/>
      <c r="I17992" s="207"/>
      <c r="J17992" s="207"/>
      <c r="K17992" s="79"/>
    </row>
    <row r="17993" spans="2:11" x14ac:dyDescent="0.3">
      <c r="B17993" s="205"/>
      <c r="C17993" s="205"/>
      <c r="D17993" s="72"/>
      <c r="E17993" s="206"/>
      <c r="F17993" s="205"/>
      <c r="G17993" s="205"/>
      <c r="H17993" s="207"/>
      <c r="I17993" s="207"/>
      <c r="J17993" s="208"/>
      <c r="K17993" s="79"/>
    </row>
    <row r="17994" spans="2:11" x14ac:dyDescent="0.3">
      <c r="B17994" s="205"/>
      <c r="C17994" s="205"/>
      <c r="D17994" s="72"/>
      <c r="E17994" s="206"/>
      <c r="F17994" s="205"/>
      <c r="G17994" s="205"/>
      <c r="H17994" s="207"/>
      <c r="I17994" s="207"/>
      <c r="J17994" s="208"/>
      <c r="K17994" s="79"/>
    </row>
    <row r="17995" spans="2:11" x14ac:dyDescent="0.3">
      <c r="B17995" s="205"/>
      <c r="C17995" s="205"/>
      <c r="D17995" s="72"/>
      <c r="E17995" s="206"/>
      <c r="F17995" s="205"/>
      <c r="G17995" s="205"/>
      <c r="H17995" s="207"/>
      <c r="I17995" s="207"/>
      <c r="J17995" s="208"/>
      <c r="K17995" s="79"/>
    </row>
    <row r="17996" spans="2:11" x14ac:dyDescent="0.3">
      <c r="B17996" s="205"/>
      <c r="C17996" s="205"/>
      <c r="D17996" s="72"/>
      <c r="E17996" s="206"/>
      <c r="F17996" s="205"/>
      <c r="G17996" s="205"/>
      <c r="H17996" s="207"/>
      <c r="I17996" s="207"/>
      <c r="J17996" s="208"/>
      <c r="K17996" s="79"/>
    </row>
    <row r="17997" spans="2:11" x14ac:dyDescent="0.3">
      <c r="B17997" s="205"/>
      <c r="C17997" s="205"/>
      <c r="D17997" s="72"/>
      <c r="E17997" s="206"/>
      <c r="F17997" s="205"/>
      <c r="G17997" s="205"/>
      <c r="H17997" s="207"/>
      <c r="I17997" s="207"/>
      <c r="J17997" s="208"/>
      <c r="K17997" s="79"/>
    </row>
    <row r="17998" spans="2:11" x14ac:dyDescent="0.3">
      <c r="B17998" s="205"/>
      <c r="C17998" s="205"/>
      <c r="D17998" s="72"/>
      <c r="E17998" s="206"/>
      <c r="F17998" s="205"/>
      <c r="G17998" s="205"/>
      <c r="H17998" s="207"/>
      <c r="I17998" s="207"/>
      <c r="J17998" s="208"/>
      <c r="K17998" s="79"/>
    </row>
    <row r="17999" spans="2:11" x14ac:dyDescent="0.3">
      <c r="B17999" s="205"/>
      <c r="C17999" s="205"/>
      <c r="D17999" s="72"/>
      <c r="E17999" s="206"/>
      <c r="F17999" s="205"/>
      <c r="G17999" s="205"/>
      <c r="H17999" s="207"/>
      <c r="I17999" s="207"/>
      <c r="J17999" s="207"/>
      <c r="K17999" s="79"/>
    </row>
    <row r="18000" spans="2:11" x14ac:dyDescent="0.3">
      <c r="B18000" s="205"/>
      <c r="C18000" s="205"/>
      <c r="D18000" s="72"/>
      <c r="E18000" s="206"/>
      <c r="F18000" s="205"/>
      <c r="G18000" s="205"/>
      <c r="H18000" s="207"/>
      <c r="I18000" s="207"/>
      <c r="J18000" s="207"/>
      <c r="K18000" s="79"/>
    </row>
    <row r="18001" spans="2:11" x14ac:dyDescent="0.3">
      <c r="B18001" s="205"/>
      <c r="C18001" s="205"/>
      <c r="D18001" s="72"/>
      <c r="E18001" s="206"/>
      <c r="F18001" s="205"/>
      <c r="G18001" s="205"/>
      <c r="H18001" s="207"/>
      <c r="I18001" s="207"/>
      <c r="J18001" s="207"/>
      <c r="K18001" s="79"/>
    </row>
    <row r="18002" spans="2:11" x14ac:dyDescent="0.3">
      <c r="B18002" s="205"/>
      <c r="C18002" s="205"/>
      <c r="D18002" s="72"/>
      <c r="E18002" s="206"/>
      <c r="F18002" s="205"/>
      <c r="G18002" s="205"/>
      <c r="H18002" s="207"/>
      <c r="I18002" s="207"/>
      <c r="J18002" s="208"/>
      <c r="K18002" s="79"/>
    </row>
    <row r="18003" spans="2:11" x14ac:dyDescent="0.3">
      <c r="B18003" s="205"/>
      <c r="C18003" s="205"/>
      <c r="D18003" s="72"/>
      <c r="E18003" s="206"/>
      <c r="F18003" s="205"/>
      <c r="G18003" s="205"/>
      <c r="H18003" s="207"/>
      <c r="I18003" s="207"/>
      <c r="J18003" s="208"/>
      <c r="K18003" s="79"/>
    </row>
    <row r="18004" spans="2:11" x14ac:dyDescent="0.3">
      <c r="B18004" s="205"/>
      <c r="C18004" s="205"/>
      <c r="D18004" s="72"/>
      <c r="E18004" s="206"/>
      <c r="F18004" s="205"/>
      <c r="G18004" s="205"/>
      <c r="H18004" s="207"/>
      <c r="I18004" s="207"/>
      <c r="J18004" s="207"/>
      <c r="K18004" s="79"/>
    </row>
    <row r="18005" spans="2:11" x14ac:dyDescent="0.3">
      <c r="B18005" s="205"/>
      <c r="C18005" s="205"/>
      <c r="D18005" s="72"/>
      <c r="E18005" s="206"/>
      <c r="F18005" s="205"/>
      <c r="G18005" s="205"/>
      <c r="H18005" s="207"/>
      <c r="I18005" s="207"/>
      <c r="J18005" s="207"/>
      <c r="K18005" s="79"/>
    </row>
    <row r="18006" spans="2:11" x14ac:dyDescent="0.3">
      <c r="B18006" s="205"/>
      <c r="C18006" s="205"/>
      <c r="D18006" s="72"/>
      <c r="E18006" s="206"/>
      <c r="F18006" s="205"/>
      <c r="G18006" s="205"/>
      <c r="H18006" s="207"/>
      <c r="I18006" s="207"/>
      <c r="J18006" s="207"/>
      <c r="K18006" s="79"/>
    </row>
    <row r="18007" spans="2:11" x14ac:dyDescent="0.3">
      <c r="B18007" s="205"/>
      <c r="C18007" s="205"/>
      <c r="D18007" s="72"/>
      <c r="E18007" s="206"/>
      <c r="F18007" s="205"/>
      <c r="G18007" s="205"/>
      <c r="H18007" s="207"/>
      <c r="I18007" s="207"/>
      <c r="J18007" s="207"/>
      <c r="K18007" s="79"/>
    </row>
    <row r="18008" spans="2:11" x14ac:dyDescent="0.3">
      <c r="B18008" s="205"/>
      <c r="C18008" s="205"/>
      <c r="D18008" s="72"/>
      <c r="E18008" s="206"/>
      <c r="F18008" s="205"/>
      <c r="G18008" s="205"/>
      <c r="H18008" s="207"/>
      <c r="I18008" s="207"/>
      <c r="J18008" s="207"/>
      <c r="K18008" s="79"/>
    </row>
    <row r="18009" spans="2:11" x14ac:dyDescent="0.3">
      <c r="B18009" s="205"/>
      <c r="C18009" s="205"/>
      <c r="D18009" s="72"/>
      <c r="E18009" s="206"/>
      <c r="F18009" s="205"/>
      <c r="G18009" s="205"/>
      <c r="H18009" s="207"/>
      <c r="I18009" s="207"/>
      <c r="J18009" s="207"/>
      <c r="K18009" s="79"/>
    </row>
    <row r="18010" spans="2:11" x14ac:dyDescent="0.3">
      <c r="B18010" s="205"/>
      <c r="C18010" s="205"/>
      <c r="D18010" s="72"/>
      <c r="E18010" s="206"/>
      <c r="F18010" s="205"/>
      <c r="G18010" s="205"/>
      <c r="H18010" s="207"/>
      <c r="I18010" s="207"/>
      <c r="J18010" s="207"/>
      <c r="K18010" s="79"/>
    </row>
    <row r="18011" spans="2:11" x14ac:dyDescent="0.3">
      <c r="B18011" s="205"/>
      <c r="C18011" s="205"/>
      <c r="D18011" s="72"/>
      <c r="E18011" s="206"/>
      <c r="F18011" s="205"/>
      <c r="G18011" s="205"/>
      <c r="H18011" s="207"/>
      <c r="I18011" s="207"/>
      <c r="J18011" s="207"/>
      <c r="K18011" s="79"/>
    </row>
    <row r="18012" spans="2:11" x14ac:dyDescent="0.3">
      <c r="B18012" s="205"/>
      <c r="C18012" s="205"/>
      <c r="D18012" s="72"/>
      <c r="E18012" s="206"/>
      <c r="F18012" s="205"/>
      <c r="G18012" s="205"/>
      <c r="H18012" s="207"/>
      <c r="I18012" s="207"/>
      <c r="J18012" s="207"/>
      <c r="K18012" s="79"/>
    </row>
    <row r="18013" spans="2:11" x14ac:dyDescent="0.3">
      <c r="B18013" s="205"/>
      <c r="C18013" s="205"/>
      <c r="D18013" s="72"/>
      <c r="E18013" s="206"/>
      <c r="F18013" s="205"/>
      <c r="G18013" s="205"/>
      <c r="H18013" s="207"/>
      <c r="I18013" s="207"/>
      <c r="J18013" s="207"/>
      <c r="K18013" s="79"/>
    </row>
    <row r="18014" spans="2:11" x14ac:dyDescent="0.3">
      <c r="B18014" s="205"/>
      <c r="C18014" s="205"/>
      <c r="D18014" s="72"/>
      <c r="E18014" s="206"/>
      <c r="F18014" s="205"/>
      <c r="G18014" s="205"/>
      <c r="H18014" s="207"/>
      <c r="I18014" s="207"/>
      <c r="J18014" s="230"/>
      <c r="K18014" s="79"/>
    </row>
    <row r="18015" spans="2:11" x14ac:dyDescent="0.3">
      <c r="B18015" s="205"/>
      <c r="C18015" s="205"/>
      <c r="D18015" s="72"/>
      <c r="E18015" s="206"/>
      <c r="F18015" s="205"/>
      <c r="G18015" s="205"/>
      <c r="H18015" s="207"/>
      <c r="I18015" s="207"/>
      <c r="J18015" s="229"/>
      <c r="K18015" s="79"/>
    </row>
    <row r="18016" spans="2:11" x14ac:dyDescent="0.3">
      <c r="B18016" s="205"/>
      <c r="C18016" s="205"/>
      <c r="D18016" s="72"/>
      <c r="E18016" s="206"/>
      <c r="F18016" s="205"/>
      <c r="G18016" s="205"/>
      <c r="H18016" s="207"/>
      <c r="I18016" s="207"/>
      <c r="J18016" s="230"/>
      <c r="K18016" s="79"/>
    </row>
    <row r="18017" spans="2:11" x14ac:dyDescent="0.3">
      <c r="B18017" s="205"/>
      <c r="C18017" s="205"/>
      <c r="D18017" s="72"/>
      <c r="E18017" s="206"/>
      <c r="F18017" s="205"/>
      <c r="G18017" s="205"/>
      <c r="H18017" s="207"/>
      <c r="I18017" s="207"/>
      <c r="J18017" s="229"/>
      <c r="K18017" s="79"/>
    </row>
    <row r="18018" spans="2:11" x14ac:dyDescent="0.3">
      <c r="B18018" s="205"/>
      <c r="C18018" s="212"/>
      <c r="D18018" s="72"/>
      <c r="E18018" s="217"/>
      <c r="F18018" s="205"/>
      <c r="G18018" s="205"/>
      <c r="H18018" s="207"/>
      <c r="I18018" s="207"/>
      <c r="J18018" s="230"/>
      <c r="K18018" s="79"/>
    </row>
    <row r="18019" spans="2:11" x14ac:dyDescent="0.3">
      <c r="B18019" s="205"/>
      <c r="C18019" s="205"/>
      <c r="D18019" s="72"/>
      <c r="E18019" s="206"/>
      <c r="F18019" s="205"/>
      <c r="G18019" s="205"/>
      <c r="H18019" s="207"/>
      <c r="I18019" s="207"/>
      <c r="J18019" s="230"/>
      <c r="K18019" s="79"/>
    </row>
    <row r="18020" spans="2:11" x14ac:dyDescent="0.3">
      <c r="B18020" s="205"/>
      <c r="C18020" s="205"/>
      <c r="D18020" s="72"/>
      <c r="E18020" s="206"/>
      <c r="F18020" s="205"/>
      <c r="G18020" s="205"/>
      <c r="H18020" s="207"/>
      <c r="I18020" s="207"/>
      <c r="J18020" s="230"/>
      <c r="K18020" s="79"/>
    </row>
    <row r="18021" spans="2:11" x14ac:dyDescent="0.3">
      <c r="B18021" s="205"/>
      <c r="C18021" s="205"/>
      <c r="D18021" s="72"/>
      <c r="E18021" s="206"/>
      <c r="F18021" s="205"/>
      <c r="G18021" s="205"/>
      <c r="H18021" s="207"/>
      <c r="I18021" s="207"/>
      <c r="J18021" s="230"/>
      <c r="K18021" s="79"/>
    </row>
    <row r="18022" spans="2:11" x14ac:dyDescent="0.3">
      <c r="B18022" s="205"/>
      <c r="C18022" s="205"/>
      <c r="D18022" s="72"/>
      <c r="E18022" s="206"/>
      <c r="F18022" s="205"/>
      <c r="G18022" s="205"/>
      <c r="H18022" s="207"/>
      <c r="I18022" s="207"/>
      <c r="J18022" s="230"/>
      <c r="K18022" s="79"/>
    </row>
    <row r="18023" spans="2:11" x14ac:dyDescent="0.3">
      <c r="B18023" s="205"/>
      <c r="C18023" s="205"/>
      <c r="D18023" s="72"/>
      <c r="E18023" s="206"/>
      <c r="F18023" s="205"/>
      <c r="G18023" s="205"/>
      <c r="H18023" s="207"/>
      <c r="I18023" s="207"/>
      <c r="J18023" s="229"/>
      <c r="K18023" s="79"/>
    </row>
    <row r="18024" spans="2:11" x14ac:dyDescent="0.3">
      <c r="B18024" s="205"/>
      <c r="C18024" s="205"/>
      <c r="D18024" s="72"/>
      <c r="E18024" s="206"/>
      <c r="F18024" s="205"/>
      <c r="G18024" s="205"/>
      <c r="H18024" s="207"/>
      <c r="I18024" s="207"/>
      <c r="J18024" s="229"/>
      <c r="K18024" s="79"/>
    </row>
    <row r="18025" spans="2:11" x14ac:dyDescent="0.3">
      <c r="B18025" s="205"/>
      <c r="C18025" s="205"/>
      <c r="D18025" s="72"/>
      <c r="E18025" s="206"/>
      <c r="F18025" s="205"/>
      <c r="G18025" s="205"/>
      <c r="H18025" s="207"/>
      <c r="I18025" s="207"/>
      <c r="J18025" s="208"/>
      <c r="K18025" s="79"/>
    </row>
    <row r="18026" spans="2:11" x14ac:dyDescent="0.3">
      <c r="B18026" s="205"/>
      <c r="C18026" s="205"/>
      <c r="D18026" s="72"/>
      <c r="E18026" s="206"/>
      <c r="F18026" s="205"/>
      <c r="G18026" s="205"/>
      <c r="H18026" s="207"/>
      <c r="I18026" s="207"/>
      <c r="J18026" s="208"/>
      <c r="K18026" s="79"/>
    </row>
    <row r="18027" spans="2:11" x14ac:dyDescent="0.3">
      <c r="B18027" s="205"/>
      <c r="C18027" s="205"/>
      <c r="D18027" s="72"/>
      <c r="E18027" s="206"/>
      <c r="F18027" s="205"/>
      <c r="G18027" s="205"/>
      <c r="H18027" s="207"/>
      <c r="I18027" s="207"/>
      <c r="J18027" s="208"/>
      <c r="K18027" s="79"/>
    </row>
    <row r="18028" spans="2:11" x14ac:dyDescent="0.3">
      <c r="B18028" s="205"/>
      <c r="C18028" s="205"/>
      <c r="D18028" s="72"/>
      <c r="E18028" s="206"/>
      <c r="F18028" s="205"/>
      <c r="G18028" s="205"/>
      <c r="H18028" s="207"/>
      <c r="I18028" s="207"/>
      <c r="J18028" s="207"/>
      <c r="K18028" s="79"/>
    </row>
    <row r="18029" spans="2:11" x14ac:dyDescent="0.3">
      <c r="B18029" s="205"/>
      <c r="C18029" s="205"/>
      <c r="D18029" s="72"/>
      <c r="E18029" s="206"/>
      <c r="F18029" s="205"/>
      <c r="G18029" s="205"/>
      <c r="H18029" s="207"/>
      <c r="I18029" s="207"/>
      <c r="J18029" s="208"/>
      <c r="K18029" s="79"/>
    </row>
    <row r="18030" spans="2:11" x14ac:dyDescent="0.3">
      <c r="B18030" s="205"/>
      <c r="C18030" s="205"/>
      <c r="D18030" s="72"/>
      <c r="E18030" s="206"/>
      <c r="F18030" s="205"/>
      <c r="G18030" s="205"/>
      <c r="H18030" s="207"/>
      <c r="I18030" s="207"/>
      <c r="J18030" s="208"/>
      <c r="K18030" s="79"/>
    </row>
    <row r="18031" spans="2:11" x14ac:dyDescent="0.3">
      <c r="B18031" s="205"/>
      <c r="C18031" s="205"/>
      <c r="D18031" s="72"/>
      <c r="E18031" s="206"/>
      <c r="F18031" s="205"/>
      <c r="G18031" s="205"/>
      <c r="H18031" s="207"/>
      <c r="I18031" s="207"/>
      <c r="J18031" s="208"/>
      <c r="K18031" s="79"/>
    </row>
    <row r="18032" spans="2:11" x14ac:dyDescent="0.3">
      <c r="B18032" s="205"/>
      <c r="C18032" s="205"/>
      <c r="D18032" s="72"/>
      <c r="E18032" s="206"/>
      <c r="F18032" s="205"/>
      <c r="G18032" s="205"/>
      <c r="H18032" s="207"/>
      <c r="I18032" s="229"/>
      <c r="J18032" s="207"/>
      <c r="K18032" s="79"/>
    </row>
    <row r="18033" spans="2:11" x14ac:dyDescent="0.3">
      <c r="B18033" s="205"/>
      <c r="C18033" s="205"/>
      <c r="D18033" s="72"/>
      <c r="E18033" s="206"/>
      <c r="F18033" s="205"/>
      <c r="G18033" s="205"/>
      <c r="H18033" s="207"/>
      <c r="I18033" s="207"/>
      <c r="J18033" s="208"/>
      <c r="K18033" s="79"/>
    </row>
    <row r="18034" spans="2:11" x14ac:dyDescent="0.3">
      <c r="B18034" s="205"/>
      <c r="C18034" s="205"/>
      <c r="D18034" s="72"/>
      <c r="E18034" s="206"/>
      <c r="F18034" s="205"/>
      <c r="G18034" s="205"/>
      <c r="H18034" s="207"/>
      <c r="I18034" s="207"/>
      <c r="J18034" s="208"/>
      <c r="K18034" s="79"/>
    </row>
    <row r="18035" spans="2:11" x14ac:dyDescent="0.3">
      <c r="B18035" s="205"/>
      <c r="C18035" s="205"/>
      <c r="D18035" s="72"/>
      <c r="E18035" s="206"/>
      <c r="F18035" s="205"/>
      <c r="G18035" s="205"/>
      <c r="H18035" s="207"/>
      <c r="I18035" s="207"/>
      <c r="J18035" s="207"/>
      <c r="K18035" s="79"/>
    </row>
    <row r="18036" spans="2:11" x14ac:dyDescent="0.3">
      <c r="B18036" s="205"/>
      <c r="C18036" s="205"/>
      <c r="D18036" s="72"/>
      <c r="E18036" s="206"/>
      <c r="F18036" s="205"/>
      <c r="G18036" s="205"/>
      <c r="H18036" s="207"/>
      <c r="I18036" s="207"/>
      <c r="J18036" s="207"/>
      <c r="K18036" s="79"/>
    </row>
    <row r="18037" spans="2:11" x14ac:dyDescent="0.3">
      <c r="B18037" s="205"/>
      <c r="C18037" s="205"/>
      <c r="D18037" s="72"/>
      <c r="E18037" s="206"/>
      <c r="F18037" s="205"/>
      <c r="G18037" s="205"/>
      <c r="H18037" s="207"/>
      <c r="I18037" s="207"/>
      <c r="J18037" s="207"/>
      <c r="K18037" s="79"/>
    </row>
    <row r="18038" spans="2:11" x14ac:dyDescent="0.3">
      <c r="B18038" s="205"/>
      <c r="C18038" s="205"/>
      <c r="D18038" s="72"/>
      <c r="E18038" s="206"/>
      <c r="F18038" s="205"/>
      <c r="G18038" s="205"/>
      <c r="H18038" s="207"/>
      <c r="I18038" s="207"/>
      <c r="J18038" s="207"/>
      <c r="K18038" s="79"/>
    </row>
    <row r="18039" spans="2:11" x14ac:dyDescent="0.3">
      <c r="B18039" s="205"/>
      <c r="C18039" s="205"/>
      <c r="D18039" s="72"/>
      <c r="E18039" s="206"/>
      <c r="F18039" s="205"/>
      <c r="G18039" s="205"/>
      <c r="H18039" s="207"/>
      <c r="I18039" s="207"/>
      <c r="J18039" s="208"/>
      <c r="K18039" s="79"/>
    </row>
    <row r="18040" spans="2:11" x14ac:dyDescent="0.3">
      <c r="B18040" s="205"/>
      <c r="C18040" s="205"/>
      <c r="D18040" s="72"/>
      <c r="E18040" s="206"/>
      <c r="F18040" s="205"/>
      <c r="G18040" s="205"/>
      <c r="H18040" s="207"/>
      <c r="I18040" s="207"/>
      <c r="J18040" s="207"/>
      <c r="K18040" s="79"/>
    </row>
    <row r="18041" spans="2:11" x14ac:dyDescent="0.3">
      <c r="B18041" s="205"/>
      <c r="C18041" s="205"/>
      <c r="D18041" s="72"/>
      <c r="E18041" s="206"/>
      <c r="F18041" s="205"/>
      <c r="G18041" s="205"/>
      <c r="H18041" s="207"/>
      <c r="I18041" s="207"/>
      <c r="J18041" s="207"/>
      <c r="K18041" s="79"/>
    </row>
    <row r="18042" spans="2:11" x14ac:dyDescent="0.3">
      <c r="B18042" s="205"/>
      <c r="C18042" s="205"/>
      <c r="D18042" s="72"/>
      <c r="E18042" s="206"/>
      <c r="F18042" s="205"/>
      <c r="G18042" s="205"/>
      <c r="H18042" s="207"/>
      <c r="I18042" s="207"/>
      <c r="J18042" s="208"/>
      <c r="K18042" s="79"/>
    </row>
    <row r="18043" spans="2:11" x14ac:dyDescent="0.3">
      <c r="B18043" s="205"/>
      <c r="C18043" s="205"/>
      <c r="D18043" s="72"/>
      <c r="E18043" s="206"/>
      <c r="F18043" s="205"/>
      <c r="G18043" s="205"/>
      <c r="H18043" s="207"/>
      <c r="I18043" s="207"/>
      <c r="J18043" s="208"/>
      <c r="K18043" s="79"/>
    </row>
    <row r="18044" spans="2:11" x14ac:dyDescent="0.3">
      <c r="B18044" s="205"/>
      <c r="C18044" s="205"/>
      <c r="D18044" s="72"/>
      <c r="E18044" s="206"/>
      <c r="F18044" s="205"/>
      <c r="G18044" s="205"/>
      <c r="H18044" s="207"/>
      <c r="I18044" s="207"/>
      <c r="J18044" s="208"/>
      <c r="K18044" s="79"/>
    </row>
    <row r="18045" spans="2:11" x14ac:dyDescent="0.3">
      <c r="B18045" s="205"/>
      <c r="C18045" s="205"/>
      <c r="D18045" s="72"/>
      <c r="E18045" s="206"/>
      <c r="F18045" s="205"/>
      <c r="G18045" s="205"/>
      <c r="H18045" s="207"/>
      <c r="I18045" s="207"/>
      <c r="J18045" s="208"/>
      <c r="K18045" s="79"/>
    </row>
    <row r="18046" spans="2:11" x14ac:dyDescent="0.3">
      <c r="B18046" s="205"/>
      <c r="C18046" s="205"/>
      <c r="D18046" s="72"/>
      <c r="E18046" s="206"/>
      <c r="F18046" s="205"/>
      <c r="G18046" s="205"/>
      <c r="H18046" s="207"/>
      <c r="I18046" s="207"/>
      <c r="J18046" s="208"/>
      <c r="K18046" s="79"/>
    </row>
    <row r="18047" spans="2:11" x14ac:dyDescent="0.3">
      <c r="B18047" s="205"/>
      <c r="C18047" s="205"/>
      <c r="D18047" s="72"/>
      <c r="E18047" s="206"/>
      <c r="F18047" s="205"/>
      <c r="G18047" s="205"/>
      <c r="H18047" s="207"/>
      <c r="I18047" s="207"/>
      <c r="J18047" s="208"/>
      <c r="K18047" s="79"/>
    </row>
    <row r="18048" spans="2:11" x14ac:dyDescent="0.3">
      <c r="B18048" s="205"/>
      <c r="C18048" s="205"/>
      <c r="D18048" s="72"/>
      <c r="E18048" s="206"/>
      <c r="F18048" s="205"/>
      <c r="G18048" s="205"/>
      <c r="H18048" s="207"/>
      <c r="I18048" s="207"/>
      <c r="J18048" s="207"/>
      <c r="K18048" s="79"/>
    </row>
    <row r="18049" spans="2:11" x14ac:dyDescent="0.3">
      <c r="B18049" s="205"/>
      <c r="C18049" s="205"/>
      <c r="D18049" s="72"/>
      <c r="E18049" s="206"/>
      <c r="F18049" s="205"/>
      <c r="G18049" s="205"/>
      <c r="H18049" s="207"/>
      <c r="I18049" s="207"/>
      <c r="J18049" s="207"/>
      <c r="K18049" s="79"/>
    </row>
    <row r="18050" spans="2:11" x14ac:dyDescent="0.3">
      <c r="B18050" s="205"/>
      <c r="C18050" s="205"/>
      <c r="D18050" s="72"/>
      <c r="E18050" s="206"/>
      <c r="F18050" s="205"/>
      <c r="G18050" s="205"/>
      <c r="H18050" s="207"/>
      <c r="I18050" s="207"/>
      <c r="J18050" s="207"/>
      <c r="K18050" s="79"/>
    </row>
    <row r="18051" spans="2:11" x14ac:dyDescent="0.3">
      <c r="B18051" s="205"/>
      <c r="C18051" s="205"/>
      <c r="D18051" s="72"/>
      <c r="E18051" s="206"/>
      <c r="F18051" s="205"/>
      <c r="G18051" s="205"/>
      <c r="H18051" s="207"/>
      <c r="I18051" s="207"/>
      <c r="J18051" s="207"/>
      <c r="K18051" s="79"/>
    </row>
    <row r="18052" spans="2:11" x14ac:dyDescent="0.3">
      <c r="B18052" s="205"/>
      <c r="C18052" s="205"/>
      <c r="D18052" s="72"/>
      <c r="E18052" s="206"/>
      <c r="F18052" s="205"/>
      <c r="G18052" s="205"/>
      <c r="H18052" s="207"/>
      <c r="I18052" s="207"/>
      <c r="J18052" s="208"/>
      <c r="K18052" s="79"/>
    </row>
    <row r="18053" spans="2:11" x14ac:dyDescent="0.3">
      <c r="B18053" s="205"/>
      <c r="C18053" s="205"/>
      <c r="D18053" s="72"/>
      <c r="E18053" s="206"/>
      <c r="F18053" s="205"/>
      <c r="G18053" s="205"/>
      <c r="H18053" s="207"/>
      <c r="I18053" s="207"/>
      <c r="J18053" s="208"/>
      <c r="K18053" s="79"/>
    </row>
    <row r="18054" spans="2:11" x14ac:dyDescent="0.3">
      <c r="B18054" s="205"/>
      <c r="C18054" s="205"/>
      <c r="D18054" s="72"/>
      <c r="E18054" s="206"/>
      <c r="F18054" s="205"/>
      <c r="G18054" s="205"/>
      <c r="H18054" s="207"/>
      <c r="I18054" s="207"/>
      <c r="J18054" s="208"/>
      <c r="K18054" s="79"/>
    </row>
    <row r="18055" spans="2:11" x14ac:dyDescent="0.3">
      <c r="B18055" s="205"/>
      <c r="C18055" s="205"/>
      <c r="D18055" s="72"/>
      <c r="E18055" s="206"/>
      <c r="F18055" s="205"/>
      <c r="G18055" s="205"/>
      <c r="H18055" s="207"/>
      <c r="I18055" s="207"/>
      <c r="J18055" s="208"/>
      <c r="K18055" s="79"/>
    </row>
    <row r="18056" spans="2:11" x14ac:dyDescent="0.3">
      <c r="B18056" s="205"/>
      <c r="C18056" s="205"/>
      <c r="D18056" s="72"/>
      <c r="E18056" s="206"/>
      <c r="F18056" s="205"/>
      <c r="G18056" s="205"/>
      <c r="H18056" s="207"/>
      <c r="I18056" s="207"/>
      <c r="J18056" s="208"/>
      <c r="K18056" s="79"/>
    </row>
    <row r="18057" spans="2:11" x14ac:dyDescent="0.3">
      <c r="B18057" s="205"/>
      <c r="C18057" s="205"/>
      <c r="D18057" s="72"/>
      <c r="E18057" s="206"/>
      <c r="F18057" s="205"/>
      <c r="G18057" s="205"/>
      <c r="H18057" s="207"/>
      <c r="I18057" s="207"/>
      <c r="J18057" s="207"/>
      <c r="K18057" s="79"/>
    </row>
    <row r="18058" spans="2:11" x14ac:dyDescent="0.3">
      <c r="B18058" s="205"/>
      <c r="C18058" s="205"/>
      <c r="D18058" s="72"/>
      <c r="E18058" s="206"/>
      <c r="F18058" s="205"/>
      <c r="G18058" s="205"/>
      <c r="H18058" s="207"/>
      <c r="I18058" s="207"/>
      <c r="J18058" s="207"/>
      <c r="K18058" s="79"/>
    </row>
    <row r="18059" spans="2:11" x14ac:dyDescent="0.3">
      <c r="B18059" s="205"/>
      <c r="C18059" s="205"/>
      <c r="D18059" s="72"/>
      <c r="E18059" s="206"/>
      <c r="F18059" s="205"/>
      <c r="G18059" s="205"/>
      <c r="H18059" s="207"/>
      <c r="I18059" s="207"/>
      <c r="J18059" s="207"/>
      <c r="K18059" s="79"/>
    </row>
    <row r="18060" spans="2:11" x14ac:dyDescent="0.3">
      <c r="B18060" s="205"/>
      <c r="C18060" s="205"/>
      <c r="D18060" s="72"/>
      <c r="E18060" s="206"/>
      <c r="F18060" s="205"/>
      <c r="G18060" s="205"/>
      <c r="H18060" s="207"/>
      <c r="I18060" s="207"/>
      <c r="J18060" s="207"/>
      <c r="K18060" s="79"/>
    </row>
    <row r="18061" spans="2:11" x14ac:dyDescent="0.3">
      <c r="B18061" s="205"/>
      <c r="C18061" s="205"/>
      <c r="D18061" s="72"/>
      <c r="E18061" s="206"/>
      <c r="F18061" s="205"/>
      <c r="G18061" s="205"/>
      <c r="H18061" s="207"/>
      <c r="I18061" s="207"/>
      <c r="J18061" s="207"/>
      <c r="K18061" s="79"/>
    </row>
    <row r="18062" spans="2:11" x14ac:dyDescent="0.3">
      <c r="B18062" s="205"/>
      <c r="C18062" s="205"/>
      <c r="D18062" s="72"/>
      <c r="E18062" s="206"/>
      <c r="F18062" s="205"/>
      <c r="G18062" s="205"/>
      <c r="H18062" s="207"/>
      <c r="I18062" s="207"/>
      <c r="J18062" s="208"/>
      <c r="K18062" s="79"/>
    </row>
    <row r="18063" spans="2:11" x14ac:dyDescent="0.3">
      <c r="B18063" s="205"/>
      <c r="C18063" s="205"/>
      <c r="D18063" s="72"/>
      <c r="E18063" s="206"/>
      <c r="F18063" s="205"/>
      <c r="G18063" s="205"/>
      <c r="H18063" s="207"/>
      <c r="I18063" s="207"/>
      <c r="J18063" s="207"/>
      <c r="K18063" s="79"/>
    </row>
    <row r="18064" spans="2:11" x14ac:dyDescent="0.3">
      <c r="B18064" s="205"/>
      <c r="C18064" s="205"/>
      <c r="D18064" s="72"/>
      <c r="E18064" s="206"/>
      <c r="F18064" s="205"/>
      <c r="G18064" s="205"/>
      <c r="H18064" s="207"/>
      <c r="I18064" s="207"/>
      <c r="J18064" s="208"/>
      <c r="K18064" s="79"/>
    </row>
    <row r="18065" spans="2:11" x14ac:dyDescent="0.3">
      <c r="B18065" s="205"/>
      <c r="C18065" s="205"/>
      <c r="D18065" s="72"/>
      <c r="E18065" s="206"/>
      <c r="F18065" s="205"/>
      <c r="G18065" s="205"/>
      <c r="H18065" s="207"/>
      <c r="I18065" s="207"/>
      <c r="J18065" s="207"/>
      <c r="K18065" s="79"/>
    </row>
    <row r="18066" spans="2:11" x14ac:dyDescent="0.3">
      <c r="B18066" s="205"/>
      <c r="C18066" s="205"/>
      <c r="D18066" s="72"/>
      <c r="E18066" s="206"/>
      <c r="F18066" s="205"/>
      <c r="G18066" s="205"/>
      <c r="H18066" s="207"/>
      <c r="I18066" s="207"/>
      <c r="J18066" s="207"/>
      <c r="K18066" s="79"/>
    </row>
    <row r="18067" spans="2:11" x14ac:dyDescent="0.3">
      <c r="B18067" s="205"/>
      <c r="C18067" s="205"/>
      <c r="D18067" s="72"/>
      <c r="E18067" s="206"/>
      <c r="F18067" s="205"/>
      <c r="G18067" s="205"/>
      <c r="H18067" s="207"/>
      <c r="I18067" s="207"/>
      <c r="J18067" s="207"/>
      <c r="K18067" s="79"/>
    </row>
    <row r="18068" spans="2:11" x14ac:dyDescent="0.3">
      <c r="B18068" s="205"/>
      <c r="C18068" s="205"/>
      <c r="D18068" s="72"/>
      <c r="E18068" s="206"/>
      <c r="F18068" s="205"/>
      <c r="G18068" s="205"/>
      <c r="H18068" s="207"/>
      <c r="I18068" s="207"/>
      <c r="J18068" s="207"/>
      <c r="K18068" s="79"/>
    </row>
    <row r="18069" spans="2:11" x14ac:dyDescent="0.3">
      <c r="B18069" s="205"/>
      <c r="C18069" s="205"/>
      <c r="D18069" s="72"/>
      <c r="E18069" s="206"/>
      <c r="F18069" s="205"/>
      <c r="G18069" s="205"/>
      <c r="H18069" s="207"/>
      <c r="I18069" s="207"/>
      <c r="J18069" s="207"/>
      <c r="K18069" s="79"/>
    </row>
    <row r="18070" spans="2:11" x14ac:dyDescent="0.3">
      <c r="B18070" s="205"/>
      <c r="C18070" s="205"/>
      <c r="D18070" s="72"/>
      <c r="E18070" s="206"/>
      <c r="F18070" s="205"/>
      <c r="G18070" s="205"/>
      <c r="H18070" s="207"/>
      <c r="I18070" s="207"/>
      <c r="J18070" s="207"/>
      <c r="K18070" s="79"/>
    </row>
    <row r="18071" spans="2:11" x14ac:dyDescent="0.3">
      <c r="B18071" s="205"/>
      <c r="C18071" s="205"/>
      <c r="D18071" s="72"/>
      <c r="E18071" s="206"/>
      <c r="F18071" s="205"/>
      <c r="G18071" s="205"/>
      <c r="H18071" s="207"/>
      <c r="I18071" s="207"/>
      <c r="J18071" s="208"/>
      <c r="K18071" s="79"/>
    </row>
    <row r="18072" spans="2:11" x14ac:dyDescent="0.3">
      <c r="B18072" s="205"/>
      <c r="C18072" s="205"/>
      <c r="D18072" s="72"/>
      <c r="E18072" s="206"/>
      <c r="F18072" s="205"/>
      <c r="G18072" s="205"/>
      <c r="H18072" s="207"/>
      <c r="I18072" s="207"/>
      <c r="J18072" s="207"/>
      <c r="K18072" s="79"/>
    </row>
    <row r="18073" spans="2:11" x14ac:dyDescent="0.3">
      <c r="B18073" s="205"/>
      <c r="C18073" s="205"/>
      <c r="D18073" s="72"/>
      <c r="E18073" s="206"/>
      <c r="F18073" s="205"/>
      <c r="G18073" s="205"/>
      <c r="H18073" s="207"/>
      <c r="I18073" s="207"/>
      <c r="J18073" s="208"/>
      <c r="K18073" s="79"/>
    </row>
    <row r="18074" spans="2:11" x14ac:dyDescent="0.3">
      <c r="B18074" s="205"/>
      <c r="C18074" s="205"/>
      <c r="D18074" s="72"/>
      <c r="E18074" s="206"/>
      <c r="F18074" s="205"/>
      <c r="G18074" s="205"/>
      <c r="H18074" s="207"/>
      <c r="I18074" s="207"/>
      <c r="J18074" s="207"/>
      <c r="K18074" s="79"/>
    </row>
    <row r="18075" spans="2:11" x14ac:dyDescent="0.3">
      <c r="B18075" s="205"/>
      <c r="C18075" s="205"/>
      <c r="D18075" s="72"/>
      <c r="E18075" s="206"/>
      <c r="F18075" s="205"/>
      <c r="G18075" s="205"/>
      <c r="H18075" s="207"/>
      <c r="I18075" s="207"/>
      <c r="J18075" s="208"/>
      <c r="K18075" s="79"/>
    </row>
    <row r="18076" spans="2:11" x14ac:dyDescent="0.3">
      <c r="B18076" s="205"/>
      <c r="C18076" s="205"/>
      <c r="D18076" s="72"/>
      <c r="E18076" s="206"/>
      <c r="F18076" s="205"/>
      <c r="G18076" s="205"/>
      <c r="H18076" s="207"/>
      <c r="I18076" s="207"/>
      <c r="J18076" s="208"/>
      <c r="K18076" s="79"/>
    </row>
    <row r="18077" spans="2:11" x14ac:dyDescent="0.3">
      <c r="B18077" s="205"/>
      <c r="C18077" s="205"/>
      <c r="D18077" s="72"/>
      <c r="E18077" s="206"/>
      <c r="F18077" s="205"/>
      <c r="G18077" s="205"/>
      <c r="H18077" s="207"/>
      <c r="I18077" s="207"/>
      <c r="J18077" s="208"/>
      <c r="K18077" s="79"/>
    </row>
    <row r="18078" spans="2:11" x14ac:dyDescent="0.3">
      <c r="B18078" s="205"/>
      <c r="C18078" s="205"/>
      <c r="D18078" s="72"/>
      <c r="E18078" s="206"/>
      <c r="F18078" s="205"/>
      <c r="G18078" s="205"/>
      <c r="H18078" s="207"/>
      <c r="I18078" s="207"/>
      <c r="J18078" s="207"/>
      <c r="K18078" s="79"/>
    </row>
    <row r="18079" spans="2:11" x14ac:dyDescent="0.3">
      <c r="B18079" s="205"/>
      <c r="C18079" s="205"/>
      <c r="D18079" s="72"/>
      <c r="E18079" s="206"/>
      <c r="F18079" s="205"/>
      <c r="G18079" s="205"/>
      <c r="H18079" s="207"/>
      <c r="I18079" s="207"/>
      <c r="J18079" s="208"/>
      <c r="K18079" s="79"/>
    </row>
    <row r="18080" spans="2:11" x14ac:dyDescent="0.3">
      <c r="B18080" s="205"/>
      <c r="C18080" s="205"/>
      <c r="D18080" s="72"/>
      <c r="E18080" s="206"/>
      <c r="F18080" s="205"/>
      <c r="G18080" s="205"/>
      <c r="H18080" s="207"/>
      <c r="I18080" s="207"/>
      <c r="J18080" s="207"/>
      <c r="K18080" s="79"/>
    </row>
    <row r="18081" spans="2:11" x14ac:dyDescent="0.3">
      <c r="B18081" s="205"/>
      <c r="C18081" s="205"/>
      <c r="D18081" s="72"/>
      <c r="E18081" s="206"/>
      <c r="F18081" s="205"/>
      <c r="G18081" s="205"/>
      <c r="H18081" s="207"/>
      <c r="I18081" s="207"/>
      <c r="J18081" s="208"/>
      <c r="K18081" s="79"/>
    </row>
    <row r="18082" spans="2:11" x14ac:dyDescent="0.3">
      <c r="B18082" s="205"/>
      <c r="C18082" s="205"/>
      <c r="D18082" s="72"/>
      <c r="E18082" s="206"/>
      <c r="F18082" s="205"/>
      <c r="G18082" s="205"/>
      <c r="H18082" s="207"/>
      <c r="I18082" s="207"/>
      <c r="J18082" s="207"/>
      <c r="K18082" s="79"/>
    </row>
    <row r="18083" spans="2:11" x14ac:dyDescent="0.3">
      <c r="B18083" s="205"/>
      <c r="C18083" s="205"/>
      <c r="D18083" s="72"/>
      <c r="E18083" s="206"/>
      <c r="F18083" s="205"/>
      <c r="G18083" s="205"/>
      <c r="H18083" s="207"/>
      <c r="I18083" s="207"/>
      <c r="J18083" s="208"/>
      <c r="K18083" s="79"/>
    </row>
    <row r="18084" spans="2:11" x14ac:dyDescent="0.3">
      <c r="B18084" s="205"/>
      <c r="C18084" s="205"/>
      <c r="D18084" s="72"/>
      <c r="E18084" s="206"/>
      <c r="F18084" s="205"/>
      <c r="G18084" s="205"/>
      <c r="H18084" s="207"/>
      <c r="I18084" s="207"/>
      <c r="J18084" s="207"/>
      <c r="K18084" s="79"/>
    </row>
    <row r="18085" spans="2:11" x14ac:dyDescent="0.3">
      <c r="B18085" s="205"/>
      <c r="C18085" s="205"/>
      <c r="D18085" s="72"/>
      <c r="E18085" s="206"/>
      <c r="F18085" s="205"/>
      <c r="G18085" s="205"/>
      <c r="H18085" s="207"/>
      <c r="I18085" s="207"/>
      <c r="J18085" s="207"/>
      <c r="K18085" s="79"/>
    </row>
    <row r="18086" spans="2:11" x14ac:dyDescent="0.3">
      <c r="B18086" s="205"/>
      <c r="C18086" s="205"/>
      <c r="D18086" s="72"/>
      <c r="E18086" s="206"/>
      <c r="F18086" s="205"/>
      <c r="G18086" s="205"/>
      <c r="H18086" s="207"/>
      <c r="I18086" s="207"/>
      <c r="J18086" s="207"/>
      <c r="K18086" s="79"/>
    </row>
    <row r="18087" spans="2:11" x14ac:dyDescent="0.3">
      <c r="B18087" s="205"/>
      <c r="C18087" s="205"/>
      <c r="D18087" s="72"/>
      <c r="E18087" s="206"/>
      <c r="F18087" s="205"/>
      <c r="G18087" s="205"/>
      <c r="H18087" s="207"/>
      <c r="I18087" s="207"/>
      <c r="J18087" s="208"/>
      <c r="K18087" s="79"/>
    </row>
    <row r="18088" spans="2:11" x14ac:dyDescent="0.3">
      <c r="B18088" s="205"/>
      <c r="C18088" s="205"/>
      <c r="D18088" s="72"/>
      <c r="E18088" s="206"/>
      <c r="F18088" s="205"/>
      <c r="G18088" s="205"/>
      <c r="H18088" s="207"/>
      <c r="I18088" s="207"/>
      <c r="J18088" s="207"/>
      <c r="K18088" s="79"/>
    </row>
    <row r="18089" spans="2:11" x14ac:dyDescent="0.3">
      <c r="B18089" s="205"/>
      <c r="C18089" s="205"/>
      <c r="D18089" s="72"/>
      <c r="E18089" s="206"/>
      <c r="F18089" s="205"/>
      <c r="G18089" s="205"/>
      <c r="H18089" s="207"/>
      <c r="I18089" s="207"/>
      <c r="J18089" s="207"/>
      <c r="K18089" s="79"/>
    </row>
    <row r="18090" spans="2:11" x14ac:dyDescent="0.3">
      <c r="B18090" s="205"/>
      <c r="C18090" s="205"/>
      <c r="D18090" s="72"/>
      <c r="E18090" s="206"/>
      <c r="F18090" s="205"/>
      <c r="G18090" s="205"/>
      <c r="H18090" s="207"/>
      <c r="I18090" s="207"/>
      <c r="J18090" s="207"/>
      <c r="K18090" s="79"/>
    </row>
    <row r="18091" spans="2:11" x14ac:dyDescent="0.3">
      <c r="B18091" s="205"/>
      <c r="C18091" s="205"/>
      <c r="D18091" s="72"/>
      <c r="E18091" s="206"/>
      <c r="F18091" s="205"/>
      <c r="G18091" s="205"/>
      <c r="H18091" s="207"/>
      <c r="I18091" s="207"/>
      <c r="J18091" s="207"/>
      <c r="K18091" s="79"/>
    </row>
    <row r="18092" spans="2:11" x14ac:dyDescent="0.3">
      <c r="B18092" s="205"/>
      <c r="C18092" s="205"/>
      <c r="D18092" s="72"/>
      <c r="E18092" s="206"/>
      <c r="F18092" s="205"/>
      <c r="G18092" s="205"/>
      <c r="H18092" s="207"/>
      <c r="I18092" s="207"/>
      <c r="J18092" s="207"/>
      <c r="K18092" s="79"/>
    </row>
    <row r="18093" spans="2:11" x14ac:dyDescent="0.3">
      <c r="B18093" s="205"/>
      <c r="C18093" s="205"/>
      <c r="D18093" s="72"/>
      <c r="E18093" s="206"/>
      <c r="F18093" s="205"/>
      <c r="G18093" s="205"/>
      <c r="H18093" s="207"/>
      <c r="I18093" s="207"/>
      <c r="J18093" s="208"/>
      <c r="K18093" s="79"/>
    </row>
    <row r="18094" spans="2:11" x14ac:dyDescent="0.3">
      <c r="B18094" s="205"/>
      <c r="C18094" s="205"/>
      <c r="D18094" s="72"/>
      <c r="E18094" s="206"/>
      <c r="F18094" s="205"/>
      <c r="G18094" s="205"/>
      <c r="H18094" s="207"/>
      <c r="I18094" s="207"/>
      <c r="J18094" s="207"/>
      <c r="K18094" s="79"/>
    </row>
    <row r="18095" spans="2:11" x14ac:dyDescent="0.3">
      <c r="B18095" s="205"/>
      <c r="C18095" s="205"/>
      <c r="D18095" s="72"/>
      <c r="E18095" s="206"/>
      <c r="F18095" s="205"/>
      <c r="G18095" s="205"/>
      <c r="H18095" s="207"/>
      <c r="I18095" s="207"/>
      <c r="J18095" s="207"/>
      <c r="K18095" s="79"/>
    </row>
    <row r="18096" spans="2:11" x14ac:dyDescent="0.3">
      <c r="B18096" s="205"/>
      <c r="C18096" s="205"/>
      <c r="D18096" s="72"/>
      <c r="E18096" s="206"/>
      <c r="F18096" s="205"/>
      <c r="G18096" s="205"/>
      <c r="H18096" s="207"/>
      <c r="I18096" s="207"/>
      <c r="J18096" s="207"/>
      <c r="K18096" s="79"/>
    </row>
    <row r="18097" spans="2:11" x14ac:dyDescent="0.3">
      <c r="B18097" s="205"/>
      <c r="C18097" s="205"/>
      <c r="D18097" s="72"/>
      <c r="E18097" s="206"/>
      <c r="F18097" s="205"/>
      <c r="G18097" s="205"/>
      <c r="H18097" s="207"/>
      <c r="I18097" s="207"/>
      <c r="J18097" s="208"/>
      <c r="K18097" s="79"/>
    </row>
    <row r="18098" spans="2:11" x14ac:dyDescent="0.3">
      <c r="B18098" s="205"/>
      <c r="C18098" s="205"/>
      <c r="D18098" s="72"/>
      <c r="E18098" s="206"/>
      <c r="F18098" s="205"/>
      <c r="G18098" s="205"/>
      <c r="H18098" s="207"/>
      <c r="I18098" s="207"/>
      <c r="J18098" s="207"/>
      <c r="K18098" s="79"/>
    </row>
    <row r="18099" spans="2:11" x14ac:dyDescent="0.3">
      <c r="B18099" s="205"/>
      <c r="C18099" s="205"/>
      <c r="D18099" s="72"/>
      <c r="E18099" s="206"/>
      <c r="F18099" s="205"/>
      <c r="G18099" s="205"/>
      <c r="H18099" s="207"/>
      <c r="I18099" s="207"/>
      <c r="J18099" s="207"/>
      <c r="K18099" s="79"/>
    </row>
    <row r="18100" spans="2:11" x14ac:dyDescent="0.3">
      <c r="B18100" s="205"/>
      <c r="C18100" s="205"/>
      <c r="D18100" s="72"/>
      <c r="E18100" s="206"/>
      <c r="F18100" s="205"/>
      <c r="G18100" s="205"/>
      <c r="H18100" s="207"/>
      <c r="I18100" s="207"/>
      <c r="J18100" s="207"/>
      <c r="K18100" s="79"/>
    </row>
    <row r="18101" spans="2:11" x14ac:dyDescent="0.3">
      <c r="B18101" s="205"/>
      <c r="C18101" s="205"/>
      <c r="D18101" s="72"/>
      <c r="E18101" s="206"/>
      <c r="F18101" s="205"/>
      <c r="G18101" s="205"/>
      <c r="H18101" s="207"/>
      <c r="I18101" s="207"/>
      <c r="J18101" s="208"/>
      <c r="K18101" s="79"/>
    </row>
    <row r="18102" spans="2:11" x14ac:dyDescent="0.3">
      <c r="B18102" s="205"/>
      <c r="C18102" s="205"/>
      <c r="D18102" s="72"/>
      <c r="E18102" s="206"/>
      <c r="F18102" s="205"/>
      <c r="G18102" s="205"/>
      <c r="H18102" s="207"/>
      <c r="I18102" s="207"/>
      <c r="J18102" s="207"/>
      <c r="K18102" s="79"/>
    </row>
    <row r="18103" spans="2:11" x14ac:dyDescent="0.3">
      <c r="B18103" s="205"/>
      <c r="C18103" s="205"/>
      <c r="D18103" s="72"/>
      <c r="E18103" s="206"/>
      <c r="F18103" s="205"/>
      <c r="G18103" s="205"/>
      <c r="H18103" s="207"/>
      <c r="I18103" s="207"/>
      <c r="J18103" s="208"/>
      <c r="K18103" s="79"/>
    </row>
    <row r="18104" spans="2:11" x14ac:dyDescent="0.3">
      <c r="B18104" s="205"/>
      <c r="C18104" s="205"/>
      <c r="D18104" s="72"/>
      <c r="E18104" s="206"/>
      <c r="F18104" s="205"/>
      <c r="G18104" s="205"/>
      <c r="H18104" s="207"/>
      <c r="I18104" s="207"/>
      <c r="J18104" s="208"/>
      <c r="K18104" s="79"/>
    </row>
    <row r="18105" spans="2:11" x14ac:dyDescent="0.3">
      <c r="B18105" s="205"/>
      <c r="C18105" s="205"/>
      <c r="D18105" s="72"/>
      <c r="E18105" s="206"/>
      <c r="F18105" s="205"/>
      <c r="G18105" s="205"/>
      <c r="H18105" s="207"/>
      <c r="I18105" s="207"/>
      <c r="J18105" s="208"/>
      <c r="K18105" s="79"/>
    </row>
    <row r="18106" spans="2:11" x14ac:dyDescent="0.3">
      <c r="B18106" s="205"/>
      <c r="C18106" s="205"/>
      <c r="D18106" s="72"/>
      <c r="E18106" s="206"/>
      <c r="F18106" s="205"/>
      <c r="G18106" s="205"/>
      <c r="H18106" s="207"/>
      <c r="I18106" s="207"/>
      <c r="J18106" s="208"/>
      <c r="K18106" s="79"/>
    </row>
    <row r="18107" spans="2:11" x14ac:dyDescent="0.3">
      <c r="B18107" s="205"/>
      <c r="C18107" s="205"/>
      <c r="D18107" s="72"/>
      <c r="E18107" s="206"/>
      <c r="F18107" s="205"/>
      <c r="G18107" s="205"/>
      <c r="H18107" s="207"/>
      <c r="I18107" s="207"/>
      <c r="J18107" s="208"/>
      <c r="K18107" s="79"/>
    </row>
    <row r="18108" spans="2:11" x14ac:dyDescent="0.3">
      <c r="B18108" s="205"/>
      <c r="C18108" s="205"/>
      <c r="D18108" s="72"/>
      <c r="E18108" s="206"/>
      <c r="F18108" s="205"/>
      <c r="G18108" s="205"/>
      <c r="H18108" s="207"/>
      <c r="I18108" s="207"/>
      <c r="J18108" s="208"/>
      <c r="K18108" s="79"/>
    </row>
    <row r="18109" spans="2:11" x14ac:dyDescent="0.3">
      <c r="B18109" s="205"/>
      <c r="C18109" s="205"/>
      <c r="D18109" s="72"/>
      <c r="E18109" s="206"/>
      <c r="F18109" s="205"/>
      <c r="G18109" s="205"/>
      <c r="H18109" s="207"/>
      <c r="I18109" s="207"/>
      <c r="J18109" s="208"/>
      <c r="K18109" s="79"/>
    </row>
    <row r="18110" spans="2:11" x14ac:dyDescent="0.3">
      <c r="B18110" s="205"/>
      <c r="C18110" s="205"/>
      <c r="D18110" s="72"/>
      <c r="E18110" s="206"/>
      <c r="F18110" s="205"/>
      <c r="G18110" s="205"/>
      <c r="H18110" s="207"/>
      <c r="I18110" s="207"/>
      <c r="J18110" s="208"/>
      <c r="K18110" s="79"/>
    </row>
    <row r="18111" spans="2:11" x14ac:dyDescent="0.3">
      <c r="B18111" s="205"/>
      <c r="C18111" s="205"/>
      <c r="D18111" s="72"/>
      <c r="E18111" s="206"/>
      <c r="F18111" s="205"/>
      <c r="G18111" s="205"/>
      <c r="H18111" s="207"/>
      <c r="I18111" s="207"/>
      <c r="J18111" s="208"/>
      <c r="K18111" s="79"/>
    </row>
    <row r="18112" spans="2:11" x14ac:dyDescent="0.3">
      <c r="B18112" s="205"/>
      <c r="C18112" s="205"/>
      <c r="D18112" s="72"/>
      <c r="E18112" s="206"/>
      <c r="F18112" s="205"/>
      <c r="G18112" s="205"/>
      <c r="H18112" s="207"/>
      <c r="I18112" s="207"/>
      <c r="J18112" s="207"/>
      <c r="K18112" s="79"/>
    </row>
    <row r="18113" spans="2:11" x14ac:dyDescent="0.3">
      <c r="B18113" s="205"/>
      <c r="C18113" s="205"/>
      <c r="D18113" s="72"/>
      <c r="E18113" s="206"/>
      <c r="F18113" s="205"/>
      <c r="G18113" s="205"/>
      <c r="H18113" s="207"/>
      <c r="I18113" s="207"/>
      <c r="J18113" s="207"/>
      <c r="K18113" s="79"/>
    </row>
    <row r="18114" spans="2:11" x14ac:dyDescent="0.3">
      <c r="B18114" s="205"/>
      <c r="C18114" s="205"/>
      <c r="D18114" s="72"/>
      <c r="E18114" s="206"/>
      <c r="F18114" s="205"/>
      <c r="G18114" s="205"/>
      <c r="H18114" s="207"/>
      <c r="I18114" s="207"/>
      <c r="J18114" s="208"/>
      <c r="K18114" s="79"/>
    </row>
    <row r="18115" spans="2:11" x14ac:dyDescent="0.3">
      <c r="B18115" s="205"/>
      <c r="C18115" s="205"/>
      <c r="D18115" s="72"/>
      <c r="E18115" s="206"/>
      <c r="F18115" s="205"/>
      <c r="G18115" s="205"/>
      <c r="H18115" s="207"/>
      <c r="I18115" s="207"/>
      <c r="J18115" s="208"/>
      <c r="K18115" s="79"/>
    </row>
    <row r="18116" spans="2:11" x14ac:dyDescent="0.3">
      <c r="B18116" s="205"/>
      <c r="C18116" s="205"/>
      <c r="D18116" s="72"/>
      <c r="E18116" s="206"/>
      <c r="F18116" s="205"/>
      <c r="G18116" s="205"/>
      <c r="H18116" s="207"/>
      <c r="I18116" s="207"/>
      <c r="J18116" s="208"/>
      <c r="K18116" s="79"/>
    </row>
    <row r="18117" spans="2:11" x14ac:dyDescent="0.3">
      <c r="B18117" s="205"/>
      <c r="C18117" s="205"/>
      <c r="D18117" s="72"/>
      <c r="E18117" s="206"/>
      <c r="F18117" s="205"/>
      <c r="G18117" s="205"/>
      <c r="H18117" s="207"/>
      <c r="I18117" s="207"/>
      <c r="J18117" s="208"/>
      <c r="K18117" s="79"/>
    </row>
    <row r="18118" spans="2:11" x14ac:dyDescent="0.3">
      <c r="B18118" s="205"/>
      <c r="C18118" s="205"/>
      <c r="D18118" s="72"/>
      <c r="E18118" s="206"/>
      <c r="F18118" s="205"/>
      <c r="G18118" s="205"/>
      <c r="H18118" s="207"/>
      <c r="I18118" s="207"/>
      <c r="J18118" s="208"/>
      <c r="K18118" s="79"/>
    </row>
    <row r="18119" spans="2:11" x14ac:dyDescent="0.3">
      <c r="B18119" s="205"/>
      <c r="C18119" s="205"/>
      <c r="D18119" s="72"/>
      <c r="E18119" s="206"/>
      <c r="F18119" s="205"/>
      <c r="G18119" s="205"/>
      <c r="H18119" s="207"/>
      <c r="I18119" s="207"/>
      <c r="J18119" s="207"/>
      <c r="K18119" s="79"/>
    </row>
    <row r="18120" spans="2:11" x14ac:dyDescent="0.3">
      <c r="B18120" s="205"/>
      <c r="C18120" s="205"/>
      <c r="D18120" s="72"/>
      <c r="E18120" s="206"/>
      <c r="F18120" s="205"/>
      <c r="G18120" s="205"/>
      <c r="H18120" s="207"/>
      <c r="I18120" s="207"/>
      <c r="J18120" s="208"/>
      <c r="K18120" s="79"/>
    </row>
    <row r="18121" spans="2:11" x14ac:dyDescent="0.3">
      <c r="B18121" s="205"/>
      <c r="C18121" s="205"/>
      <c r="D18121" s="72"/>
      <c r="E18121" s="206"/>
      <c r="F18121" s="205"/>
      <c r="G18121" s="205"/>
      <c r="H18121" s="207"/>
      <c r="I18121" s="207"/>
      <c r="J18121" s="208"/>
      <c r="K18121" s="79"/>
    </row>
    <row r="18122" spans="2:11" x14ac:dyDescent="0.3">
      <c r="B18122" s="205"/>
      <c r="C18122" s="205"/>
      <c r="D18122" s="72"/>
      <c r="E18122" s="206"/>
      <c r="F18122" s="205"/>
      <c r="G18122" s="205"/>
      <c r="H18122" s="207"/>
      <c r="I18122" s="207"/>
      <c r="J18122" s="207"/>
      <c r="K18122" s="79"/>
    </row>
    <row r="18123" spans="2:11" x14ac:dyDescent="0.3">
      <c r="B18123" s="205"/>
      <c r="C18123" s="205"/>
      <c r="D18123" s="72"/>
      <c r="E18123" s="206"/>
      <c r="F18123" s="205"/>
      <c r="G18123" s="205"/>
      <c r="H18123" s="207"/>
      <c r="I18123" s="207"/>
      <c r="J18123" s="208"/>
      <c r="K18123" s="79"/>
    </row>
    <row r="18124" spans="2:11" x14ac:dyDescent="0.3">
      <c r="B18124" s="205"/>
      <c r="C18124" s="205"/>
      <c r="D18124" s="72"/>
      <c r="E18124" s="206"/>
      <c r="F18124" s="205"/>
      <c r="G18124" s="205"/>
      <c r="H18124" s="207"/>
      <c r="I18124" s="207"/>
      <c r="J18124" s="208"/>
      <c r="K18124" s="79"/>
    </row>
    <row r="18125" spans="2:11" x14ac:dyDescent="0.3">
      <c r="B18125" s="205"/>
      <c r="C18125" s="205"/>
      <c r="D18125" s="72"/>
      <c r="E18125" s="206"/>
      <c r="F18125" s="205"/>
      <c r="G18125" s="205"/>
      <c r="H18125" s="207"/>
      <c r="I18125" s="207"/>
      <c r="J18125" s="208"/>
      <c r="K18125" s="79"/>
    </row>
    <row r="18126" spans="2:11" x14ac:dyDescent="0.3">
      <c r="B18126" s="205"/>
      <c r="C18126" s="205"/>
      <c r="D18126" s="72"/>
      <c r="E18126" s="206"/>
      <c r="F18126" s="205"/>
      <c r="G18126" s="205"/>
      <c r="H18126" s="207"/>
      <c r="I18126" s="207"/>
      <c r="J18126" s="208"/>
      <c r="K18126" s="79"/>
    </row>
    <row r="18127" spans="2:11" x14ac:dyDescent="0.3">
      <c r="B18127" s="205"/>
      <c r="C18127" s="205"/>
      <c r="D18127" s="72"/>
      <c r="E18127" s="206"/>
      <c r="F18127" s="205"/>
      <c r="G18127" s="205"/>
      <c r="H18127" s="207"/>
      <c r="I18127" s="207"/>
      <c r="J18127" s="208"/>
      <c r="K18127" s="79"/>
    </row>
    <row r="18128" spans="2:11" x14ac:dyDescent="0.3">
      <c r="B18128" s="205"/>
      <c r="C18128" s="205"/>
      <c r="D18128" s="72"/>
      <c r="E18128" s="206"/>
      <c r="F18128" s="205"/>
      <c r="G18128" s="205"/>
      <c r="H18128" s="207"/>
      <c r="I18128" s="207"/>
      <c r="J18128" s="208"/>
      <c r="K18128" s="79"/>
    </row>
    <row r="18129" spans="2:11" x14ac:dyDescent="0.3">
      <c r="B18129" s="205"/>
      <c r="C18129" s="205"/>
      <c r="D18129" s="72"/>
      <c r="E18129" s="206"/>
      <c r="F18129" s="205"/>
      <c r="G18129" s="205"/>
      <c r="H18129" s="207"/>
      <c r="I18129" s="207"/>
      <c r="J18129" s="208"/>
      <c r="K18129" s="79"/>
    </row>
    <row r="18130" spans="2:11" x14ac:dyDescent="0.3">
      <c r="B18130" s="205"/>
      <c r="C18130" s="205"/>
      <c r="D18130" s="72"/>
      <c r="E18130" s="206"/>
      <c r="F18130" s="205"/>
      <c r="G18130" s="205"/>
      <c r="H18130" s="207"/>
      <c r="I18130" s="207"/>
      <c r="J18130" s="208"/>
      <c r="K18130" s="79"/>
    </row>
    <row r="18131" spans="2:11" x14ac:dyDescent="0.3">
      <c r="B18131" s="205"/>
      <c r="C18131" s="205"/>
      <c r="D18131" s="72"/>
      <c r="E18131" s="206"/>
      <c r="F18131" s="205"/>
      <c r="G18131" s="205"/>
      <c r="H18131" s="207"/>
      <c r="I18131" s="207"/>
      <c r="J18131" s="208"/>
      <c r="K18131" s="79"/>
    </row>
    <row r="18132" spans="2:11" x14ac:dyDescent="0.3">
      <c r="B18132" s="205"/>
      <c r="C18132" s="205"/>
      <c r="D18132" s="72"/>
      <c r="E18132" s="206"/>
      <c r="F18132" s="205"/>
      <c r="G18132" s="205"/>
      <c r="H18132" s="207"/>
      <c r="I18132" s="207"/>
      <c r="J18132" s="208"/>
      <c r="K18132" s="79"/>
    </row>
    <row r="18133" spans="2:11" x14ac:dyDescent="0.3">
      <c r="B18133" s="205"/>
      <c r="C18133" s="205"/>
      <c r="D18133" s="72"/>
      <c r="E18133" s="206"/>
      <c r="F18133" s="205"/>
      <c r="G18133" s="205"/>
      <c r="H18133" s="207"/>
      <c r="I18133" s="207"/>
      <c r="J18133" s="208"/>
      <c r="K18133" s="79"/>
    </row>
    <row r="18134" spans="2:11" x14ac:dyDescent="0.3">
      <c r="B18134" s="205"/>
      <c r="C18134" s="205"/>
      <c r="D18134" s="72"/>
      <c r="E18134" s="206"/>
      <c r="F18134" s="205"/>
      <c r="G18134" s="205"/>
      <c r="H18134" s="207"/>
      <c r="I18134" s="207"/>
      <c r="J18134" s="208"/>
      <c r="K18134" s="79"/>
    </row>
    <row r="18135" spans="2:11" x14ac:dyDescent="0.3">
      <c r="B18135" s="205"/>
      <c r="C18135" s="205"/>
      <c r="D18135" s="72"/>
      <c r="E18135" s="206"/>
      <c r="F18135" s="205"/>
      <c r="G18135" s="205"/>
      <c r="H18135" s="207"/>
      <c r="I18135" s="207"/>
      <c r="J18135" s="208"/>
      <c r="K18135" s="79"/>
    </row>
    <row r="18136" spans="2:11" x14ac:dyDescent="0.3">
      <c r="B18136" s="205"/>
      <c r="C18136" s="205"/>
      <c r="D18136" s="72"/>
      <c r="E18136" s="206"/>
      <c r="F18136" s="205"/>
      <c r="G18136" s="205"/>
      <c r="H18136" s="207"/>
      <c r="I18136" s="207"/>
      <c r="J18136" s="208"/>
      <c r="K18136" s="79"/>
    </row>
    <row r="18137" spans="2:11" x14ac:dyDescent="0.3">
      <c r="B18137" s="205"/>
      <c r="C18137" s="205"/>
      <c r="D18137" s="72"/>
      <c r="E18137" s="206"/>
      <c r="F18137" s="205"/>
      <c r="G18137" s="205"/>
      <c r="H18137" s="207"/>
      <c r="I18137" s="207"/>
      <c r="J18137" s="207"/>
      <c r="K18137" s="79"/>
    </row>
    <row r="18138" spans="2:11" x14ac:dyDescent="0.3">
      <c r="B18138" s="205"/>
      <c r="C18138" s="205"/>
      <c r="D18138" s="72"/>
      <c r="E18138" s="206"/>
      <c r="F18138" s="205"/>
      <c r="G18138" s="205"/>
      <c r="H18138" s="207"/>
      <c r="I18138" s="207"/>
      <c r="J18138" s="207"/>
      <c r="K18138" s="79"/>
    </row>
    <row r="18139" spans="2:11" x14ac:dyDescent="0.3">
      <c r="B18139" s="205"/>
      <c r="C18139" s="205"/>
      <c r="D18139" s="72"/>
      <c r="E18139" s="206"/>
      <c r="F18139" s="205"/>
      <c r="G18139" s="205"/>
      <c r="H18139" s="207"/>
      <c r="I18139" s="207"/>
      <c r="J18139" s="207"/>
      <c r="K18139" s="79"/>
    </row>
    <row r="18140" spans="2:11" x14ac:dyDescent="0.3">
      <c r="B18140" s="205"/>
      <c r="C18140" s="205"/>
      <c r="D18140" s="72"/>
      <c r="E18140" s="206"/>
      <c r="F18140" s="205"/>
      <c r="G18140" s="205"/>
      <c r="H18140" s="207"/>
      <c r="I18140" s="207"/>
      <c r="J18140" s="207"/>
      <c r="K18140" s="79"/>
    </row>
    <row r="18141" spans="2:11" x14ac:dyDescent="0.3">
      <c r="B18141" s="205"/>
      <c r="C18141" s="205"/>
      <c r="D18141" s="72"/>
      <c r="E18141" s="206"/>
      <c r="F18141" s="205"/>
      <c r="G18141" s="205"/>
      <c r="H18141" s="207"/>
      <c r="I18141" s="207"/>
      <c r="J18141" s="207"/>
      <c r="K18141" s="79"/>
    </row>
    <row r="18142" spans="2:11" x14ac:dyDescent="0.3">
      <c r="B18142" s="205"/>
      <c r="C18142" s="205"/>
      <c r="D18142" s="72"/>
      <c r="E18142" s="206"/>
      <c r="F18142" s="205"/>
      <c r="G18142" s="205"/>
      <c r="H18142" s="207"/>
      <c r="I18142" s="207"/>
      <c r="J18142" s="207"/>
      <c r="K18142" s="79"/>
    </row>
    <row r="18143" spans="2:11" x14ac:dyDescent="0.3">
      <c r="B18143" s="205"/>
      <c r="C18143" s="205"/>
      <c r="D18143" s="72"/>
      <c r="E18143" s="206"/>
      <c r="F18143" s="205"/>
      <c r="G18143" s="205"/>
      <c r="H18143" s="207"/>
      <c r="I18143" s="207"/>
      <c r="J18143" s="208"/>
      <c r="K18143" s="79"/>
    </row>
    <row r="18144" spans="2:11" x14ac:dyDescent="0.3">
      <c r="B18144" s="205"/>
      <c r="C18144" s="205"/>
      <c r="D18144" s="72"/>
      <c r="E18144" s="206"/>
      <c r="F18144" s="205"/>
      <c r="G18144" s="205"/>
      <c r="H18144" s="207"/>
      <c r="I18144" s="207"/>
      <c r="J18144" s="208"/>
      <c r="K18144" s="79"/>
    </row>
    <row r="18145" spans="2:11" x14ac:dyDescent="0.3">
      <c r="B18145" s="205"/>
      <c r="C18145" s="205"/>
      <c r="D18145" s="72"/>
      <c r="E18145" s="206"/>
      <c r="F18145" s="205"/>
      <c r="G18145" s="205"/>
      <c r="H18145" s="207"/>
      <c r="I18145" s="207"/>
      <c r="J18145" s="208"/>
      <c r="K18145" s="79"/>
    </row>
    <row r="18146" spans="2:11" x14ac:dyDescent="0.3">
      <c r="B18146" s="205"/>
      <c r="C18146" s="205"/>
      <c r="D18146" s="72"/>
      <c r="E18146" s="206"/>
      <c r="F18146" s="205"/>
      <c r="G18146" s="205"/>
      <c r="H18146" s="207"/>
      <c r="I18146" s="207"/>
      <c r="J18146" s="208"/>
      <c r="K18146" s="79"/>
    </row>
    <row r="18147" spans="2:11" x14ac:dyDescent="0.3">
      <c r="B18147" s="205"/>
      <c r="C18147" s="205"/>
      <c r="D18147" s="72"/>
      <c r="E18147" s="206"/>
      <c r="F18147" s="205"/>
      <c r="G18147" s="205"/>
      <c r="H18147" s="207"/>
      <c r="I18147" s="207"/>
      <c r="J18147" s="208"/>
      <c r="K18147" s="79"/>
    </row>
    <row r="18148" spans="2:11" x14ac:dyDescent="0.3">
      <c r="B18148" s="205"/>
      <c r="C18148" s="205"/>
      <c r="D18148" s="72"/>
      <c r="E18148" s="206"/>
      <c r="F18148" s="205"/>
      <c r="G18148" s="205"/>
      <c r="H18148" s="207"/>
      <c r="I18148" s="207"/>
      <c r="J18148" s="208"/>
      <c r="K18148" s="79"/>
    </row>
    <row r="18149" spans="2:11" x14ac:dyDescent="0.3">
      <c r="B18149" s="205"/>
      <c r="C18149" s="205"/>
      <c r="D18149" s="72"/>
      <c r="E18149" s="206"/>
      <c r="F18149" s="205"/>
      <c r="G18149" s="205"/>
      <c r="H18149" s="207"/>
      <c r="I18149" s="278"/>
      <c r="J18149" s="208"/>
      <c r="K18149" s="79"/>
    </row>
    <row r="18150" spans="2:11" x14ac:dyDescent="0.3">
      <c r="B18150" s="205"/>
      <c r="C18150" s="205"/>
      <c r="D18150" s="72"/>
      <c r="E18150" s="206"/>
      <c r="F18150" s="205"/>
      <c r="G18150" s="205"/>
      <c r="H18150" s="207"/>
      <c r="I18150" s="207"/>
      <c r="J18150" s="207"/>
      <c r="K18150" s="79"/>
    </row>
    <row r="18151" spans="2:11" x14ac:dyDescent="0.3">
      <c r="B18151" s="205"/>
      <c r="C18151" s="205"/>
      <c r="D18151" s="72"/>
      <c r="E18151" s="206"/>
      <c r="F18151" s="205"/>
      <c r="G18151" s="205"/>
      <c r="H18151" s="207"/>
      <c r="I18151" s="207"/>
      <c r="J18151" s="207"/>
      <c r="K18151" s="79"/>
    </row>
    <row r="18152" spans="2:11" x14ac:dyDescent="0.3">
      <c r="B18152" s="205"/>
      <c r="C18152" s="205"/>
      <c r="D18152" s="72"/>
      <c r="E18152" s="206"/>
      <c r="F18152" s="205"/>
      <c r="G18152" s="205"/>
      <c r="H18152" s="207"/>
      <c r="I18152" s="207"/>
      <c r="J18152" s="207"/>
      <c r="K18152" s="79"/>
    </row>
    <row r="18153" spans="2:11" x14ac:dyDescent="0.3">
      <c r="B18153" s="205"/>
      <c r="C18153" s="205"/>
      <c r="D18153" s="72"/>
      <c r="E18153" s="206"/>
      <c r="F18153" s="205"/>
      <c r="G18153" s="205"/>
      <c r="H18153" s="207"/>
      <c r="I18153" s="207"/>
      <c r="J18153" s="208"/>
      <c r="K18153" s="79"/>
    </row>
    <row r="18154" spans="2:11" x14ac:dyDescent="0.3">
      <c r="B18154" s="205"/>
      <c r="C18154" s="205"/>
      <c r="D18154" s="72"/>
      <c r="E18154" s="206"/>
      <c r="F18154" s="205"/>
      <c r="G18154" s="205"/>
      <c r="H18154" s="207"/>
      <c r="I18154" s="207"/>
      <c r="J18154" s="208"/>
      <c r="K18154" s="79"/>
    </row>
    <row r="18155" spans="2:11" x14ac:dyDescent="0.3">
      <c r="B18155" s="205"/>
      <c r="C18155" s="205"/>
      <c r="D18155" s="72"/>
      <c r="E18155" s="206"/>
      <c r="F18155" s="205"/>
      <c r="G18155" s="205"/>
      <c r="H18155" s="207"/>
      <c r="I18155" s="207"/>
      <c r="J18155" s="208"/>
      <c r="K18155" s="79"/>
    </row>
    <row r="18156" spans="2:11" x14ac:dyDescent="0.3">
      <c r="B18156" s="205"/>
      <c r="C18156" s="205"/>
      <c r="D18156" s="72"/>
      <c r="E18156" s="206"/>
      <c r="F18156" s="205"/>
      <c r="G18156" s="205"/>
      <c r="H18156" s="207"/>
      <c r="I18156" s="207"/>
      <c r="J18156" s="208"/>
      <c r="K18156" s="79"/>
    </row>
    <row r="18157" spans="2:11" x14ac:dyDescent="0.3">
      <c r="B18157" s="205"/>
      <c r="C18157" s="205"/>
      <c r="D18157" s="72"/>
      <c r="E18157" s="206"/>
      <c r="F18157" s="205"/>
      <c r="G18157" s="205"/>
      <c r="H18157" s="207"/>
      <c r="I18157" s="207"/>
      <c r="J18157" s="208"/>
      <c r="K18157" s="79"/>
    </row>
    <row r="18158" spans="2:11" x14ac:dyDescent="0.3">
      <c r="B18158" s="205"/>
      <c r="C18158" s="205"/>
      <c r="D18158" s="72"/>
      <c r="E18158" s="206"/>
      <c r="F18158" s="205"/>
      <c r="G18158" s="205"/>
      <c r="H18158" s="207"/>
      <c r="I18158" s="207"/>
      <c r="J18158" s="208"/>
      <c r="K18158" s="79"/>
    </row>
    <row r="18159" spans="2:11" x14ac:dyDescent="0.3">
      <c r="B18159" s="205"/>
      <c r="C18159" s="205"/>
      <c r="D18159" s="72"/>
      <c r="E18159" s="206"/>
      <c r="F18159" s="205"/>
      <c r="G18159" s="205"/>
      <c r="H18159" s="207"/>
      <c r="I18159" s="207"/>
      <c r="J18159" s="207"/>
      <c r="K18159" s="79"/>
    </row>
    <row r="18160" spans="2:11" x14ac:dyDescent="0.3">
      <c r="B18160" s="205"/>
      <c r="C18160" s="205"/>
      <c r="D18160" s="72"/>
      <c r="E18160" s="206"/>
      <c r="F18160" s="205"/>
      <c r="G18160" s="205"/>
      <c r="H18160" s="207"/>
      <c r="I18160" s="207"/>
      <c r="J18160" s="207"/>
      <c r="K18160" s="79"/>
    </row>
    <row r="18161" spans="2:11" x14ac:dyDescent="0.3">
      <c r="B18161" s="205"/>
      <c r="C18161" s="205"/>
      <c r="D18161" s="72"/>
      <c r="E18161" s="206"/>
      <c r="F18161" s="205"/>
      <c r="G18161" s="205"/>
      <c r="H18161" s="207"/>
      <c r="I18161" s="207"/>
      <c r="J18161" s="207"/>
      <c r="K18161" s="79"/>
    </row>
    <row r="18162" spans="2:11" x14ac:dyDescent="0.3">
      <c r="B18162" s="205"/>
      <c r="C18162" s="205"/>
      <c r="D18162" s="72"/>
      <c r="E18162" s="206"/>
      <c r="F18162" s="205"/>
      <c r="G18162" s="205"/>
      <c r="H18162" s="207"/>
      <c r="I18162" s="207"/>
      <c r="J18162" s="208"/>
      <c r="K18162" s="79"/>
    </row>
    <row r="18163" spans="2:11" x14ac:dyDescent="0.3">
      <c r="B18163" s="205"/>
      <c r="C18163" s="205"/>
      <c r="D18163" s="72"/>
      <c r="E18163" s="206"/>
      <c r="F18163" s="205"/>
      <c r="G18163" s="205"/>
      <c r="H18163" s="207"/>
      <c r="I18163" s="207"/>
      <c r="J18163" s="207"/>
      <c r="K18163" s="79"/>
    </row>
    <row r="18164" spans="2:11" x14ac:dyDescent="0.3">
      <c r="B18164" s="205"/>
      <c r="C18164" s="205"/>
      <c r="D18164" s="72"/>
      <c r="E18164" s="206"/>
      <c r="F18164" s="205"/>
      <c r="G18164" s="205"/>
      <c r="H18164" s="207"/>
      <c r="I18164" s="207"/>
      <c r="J18164" s="208"/>
      <c r="K18164" s="79"/>
    </row>
    <row r="18165" spans="2:11" x14ac:dyDescent="0.3">
      <c r="B18165" s="205"/>
      <c r="C18165" s="205"/>
      <c r="D18165" s="72"/>
      <c r="E18165" s="206"/>
      <c r="F18165" s="205"/>
      <c r="G18165" s="205"/>
      <c r="H18165" s="207"/>
      <c r="I18165" s="207"/>
      <c r="J18165" s="207"/>
      <c r="K18165" s="79"/>
    </row>
    <row r="18166" spans="2:11" x14ac:dyDescent="0.3">
      <c r="B18166" s="205"/>
      <c r="C18166" s="205"/>
      <c r="D18166" s="72"/>
      <c r="E18166" s="206"/>
      <c r="F18166" s="205"/>
      <c r="G18166" s="205"/>
      <c r="H18166" s="207"/>
      <c r="I18166" s="207"/>
      <c r="J18166" s="208"/>
      <c r="K18166" s="79"/>
    </row>
    <row r="18167" spans="2:11" x14ac:dyDescent="0.3">
      <c r="B18167" s="205"/>
      <c r="C18167" s="205"/>
      <c r="D18167" s="72"/>
      <c r="E18167" s="206"/>
      <c r="F18167" s="205"/>
      <c r="G18167" s="205"/>
      <c r="H18167" s="207"/>
      <c r="I18167" s="207"/>
      <c r="J18167" s="208"/>
      <c r="K18167" s="79"/>
    </row>
    <row r="18168" spans="2:11" x14ac:dyDescent="0.3">
      <c r="B18168" s="205"/>
      <c r="C18168" s="205"/>
      <c r="D18168" s="72"/>
      <c r="E18168" s="206"/>
      <c r="F18168" s="205"/>
      <c r="G18168" s="205"/>
      <c r="H18168" s="207"/>
      <c r="I18168" s="207"/>
      <c r="J18168" s="207"/>
      <c r="K18168" s="79"/>
    </row>
    <row r="18169" spans="2:11" x14ac:dyDescent="0.3">
      <c r="B18169" s="205"/>
      <c r="C18169" s="205"/>
      <c r="D18169" s="72"/>
      <c r="E18169" s="206"/>
      <c r="F18169" s="205"/>
      <c r="G18169" s="205"/>
      <c r="H18169" s="207"/>
      <c r="I18169" s="207"/>
      <c r="J18169" s="207"/>
      <c r="K18169" s="79"/>
    </row>
    <row r="18170" spans="2:11" x14ac:dyDescent="0.3">
      <c r="B18170" s="205"/>
      <c r="C18170" s="205"/>
      <c r="D18170" s="72"/>
      <c r="E18170" s="206"/>
      <c r="F18170" s="205"/>
      <c r="G18170" s="205"/>
      <c r="H18170" s="207"/>
      <c r="I18170" s="207"/>
      <c r="J18170" s="208"/>
      <c r="K18170" s="79"/>
    </row>
    <row r="18171" spans="2:11" x14ac:dyDescent="0.3">
      <c r="B18171" s="205"/>
      <c r="C18171" s="205"/>
      <c r="D18171" s="72"/>
      <c r="E18171" s="206"/>
      <c r="F18171" s="205"/>
      <c r="G18171" s="205"/>
      <c r="H18171" s="207"/>
      <c r="I18171" s="207"/>
      <c r="J18171" s="208"/>
      <c r="K18171" s="79"/>
    </row>
    <row r="18172" spans="2:11" x14ac:dyDescent="0.3">
      <c r="B18172" s="205"/>
      <c r="C18172" s="205"/>
      <c r="D18172" s="72"/>
      <c r="E18172" s="206"/>
      <c r="F18172" s="205"/>
      <c r="G18172" s="205"/>
      <c r="H18172" s="207"/>
      <c r="I18172" s="207"/>
      <c r="J18172" s="208"/>
      <c r="K18172" s="79"/>
    </row>
    <row r="18173" spans="2:11" x14ac:dyDescent="0.3">
      <c r="B18173" s="205"/>
      <c r="C18173" s="205"/>
      <c r="D18173" s="72"/>
      <c r="E18173" s="206"/>
      <c r="F18173" s="205"/>
      <c r="G18173" s="205"/>
      <c r="H18173" s="207"/>
      <c r="I18173" s="207"/>
      <c r="J18173" s="208"/>
      <c r="K18173" s="79"/>
    </row>
    <row r="18174" spans="2:11" x14ac:dyDescent="0.3">
      <c r="B18174" s="205"/>
      <c r="C18174" s="205"/>
      <c r="D18174" s="72"/>
      <c r="E18174" s="206"/>
      <c r="F18174" s="205"/>
      <c r="G18174" s="205"/>
      <c r="H18174" s="207"/>
      <c r="I18174" s="207"/>
      <c r="J18174" s="208"/>
      <c r="K18174" s="79"/>
    </row>
    <row r="18175" spans="2:11" x14ac:dyDescent="0.3">
      <c r="B18175" s="205"/>
      <c r="C18175" s="205"/>
      <c r="D18175" s="72"/>
      <c r="E18175" s="206"/>
      <c r="F18175" s="205"/>
      <c r="G18175" s="205"/>
      <c r="H18175" s="207"/>
      <c r="I18175" s="207"/>
      <c r="J18175" s="208"/>
      <c r="K18175" s="79"/>
    </row>
    <row r="18176" spans="2:11" x14ac:dyDescent="0.3">
      <c r="B18176" s="205"/>
      <c r="C18176" s="205"/>
      <c r="D18176" s="72"/>
      <c r="E18176" s="206"/>
      <c r="F18176" s="205"/>
      <c r="G18176" s="205"/>
      <c r="H18176" s="207"/>
      <c r="I18176" s="207"/>
      <c r="J18176" s="208"/>
      <c r="K18176" s="79"/>
    </row>
    <row r="18177" spans="2:11" x14ac:dyDescent="0.3">
      <c r="B18177" s="205"/>
      <c r="C18177" s="205"/>
      <c r="D18177" s="72"/>
      <c r="E18177" s="206"/>
      <c r="F18177" s="205"/>
      <c r="G18177" s="205"/>
      <c r="H18177" s="207"/>
      <c r="I18177" s="207"/>
      <c r="J18177" s="208"/>
      <c r="K18177" s="79"/>
    </row>
    <row r="18178" spans="2:11" x14ac:dyDescent="0.3">
      <c r="B18178" s="205"/>
      <c r="C18178" s="205"/>
      <c r="D18178" s="72"/>
      <c r="E18178" s="206"/>
      <c r="F18178" s="205"/>
      <c r="G18178" s="205"/>
      <c r="H18178" s="207"/>
      <c r="I18178" s="207"/>
      <c r="J18178" s="207"/>
      <c r="K18178" s="79"/>
    </row>
    <row r="18179" spans="2:11" x14ac:dyDescent="0.3">
      <c r="B18179" s="205"/>
      <c r="C18179" s="205"/>
      <c r="D18179" s="72"/>
      <c r="E18179" s="206"/>
      <c r="F18179" s="205"/>
      <c r="G18179" s="205"/>
      <c r="H18179" s="207"/>
      <c r="I18179" s="207"/>
      <c r="J18179" s="207"/>
      <c r="K18179" s="79"/>
    </row>
    <row r="18180" spans="2:11" x14ac:dyDescent="0.3">
      <c r="B18180" s="205"/>
      <c r="C18180" s="205"/>
      <c r="D18180" s="72"/>
      <c r="E18180" s="206"/>
      <c r="F18180" s="205"/>
      <c r="G18180" s="205"/>
      <c r="H18180" s="207"/>
      <c r="I18180" s="207"/>
      <c r="J18180" s="207"/>
      <c r="K18180" s="79"/>
    </row>
    <row r="18181" spans="2:11" x14ac:dyDescent="0.3">
      <c r="B18181" s="205"/>
      <c r="C18181" s="205"/>
      <c r="D18181" s="72"/>
      <c r="E18181" s="206"/>
      <c r="F18181" s="205"/>
      <c r="G18181" s="205"/>
      <c r="H18181" s="207"/>
      <c r="I18181" s="207"/>
      <c r="J18181" s="207"/>
      <c r="K18181" s="79"/>
    </row>
    <row r="18182" spans="2:11" x14ac:dyDescent="0.3">
      <c r="B18182" s="205"/>
      <c r="C18182" s="205"/>
      <c r="D18182" s="72"/>
      <c r="E18182" s="206"/>
      <c r="F18182" s="205"/>
      <c r="G18182" s="205"/>
      <c r="H18182" s="207"/>
      <c r="I18182" s="207"/>
      <c r="J18182" s="208"/>
      <c r="K18182" s="79"/>
    </row>
    <row r="18183" spans="2:11" x14ac:dyDescent="0.3">
      <c r="B18183" s="205"/>
      <c r="C18183" s="205"/>
      <c r="D18183" s="72"/>
      <c r="E18183" s="206"/>
      <c r="F18183" s="205"/>
      <c r="G18183" s="205"/>
      <c r="H18183" s="207"/>
      <c r="I18183" s="207"/>
      <c r="J18183" s="208"/>
      <c r="K18183" s="79"/>
    </row>
    <row r="18184" spans="2:11" x14ac:dyDescent="0.3">
      <c r="B18184" s="205"/>
      <c r="C18184" s="205"/>
      <c r="D18184" s="72"/>
      <c r="E18184" s="206"/>
      <c r="F18184" s="205"/>
      <c r="G18184" s="205"/>
      <c r="H18184" s="207"/>
      <c r="I18184" s="207"/>
      <c r="J18184" s="208"/>
      <c r="K18184" s="79"/>
    </row>
    <row r="18185" spans="2:11" x14ac:dyDescent="0.3">
      <c r="B18185" s="205"/>
      <c r="C18185" s="205"/>
      <c r="D18185" s="72"/>
      <c r="E18185" s="206"/>
      <c r="F18185" s="205"/>
      <c r="G18185" s="205"/>
      <c r="H18185" s="207"/>
      <c r="I18185" s="207"/>
      <c r="J18185" s="208"/>
      <c r="K18185" s="79"/>
    </row>
    <row r="18186" spans="2:11" x14ac:dyDescent="0.3">
      <c r="B18186" s="205"/>
      <c r="C18186" s="205"/>
      <c r="D18186" s="72"/>
      <c r="E18186" s="206"/>
      <c r="F18186" s="205"/>
      <c r="G18186" s="205"/>
      <c r="H18186" s="207"/>
      <c r="I18186" s="207"/>
      <c r="J18186" s="208"/>
      <c r="K18186" s="79"/>
    </row>
    <row r="18187" spans="2:11" x14ac:dyDescent="0.3">
      <c r="B18187" s="205"/>
      <c r="C18187" s="205"/>
      <c r="D18187" s="72"/>
      <c r="E18187" s="206"/>
      <c r="F18187" s="205"/>
      <c r="G18187" s="205"/>
      <c r="H18187" s="207"/>
      <c r="I18187" s="207"/>
      <c r="J18187" s="208"/>
      <c r="K18187" s="79"/>
    </row>
    <row r="18188" spans="2:11" x14ac:dyDescent="0.3">
      <c r="B18188" s="205"/>
      <c r="C18188" s="205"/>
      <c r="D18188" s="72"/>
      <c r="E18188" s="206"/>
      <c r="F18188" s="205"/>
      <c r="G18188" s="205"/>
      <c r="H18188" s="207"/>
      <c r="I18188" s="207"/>
      <c r="J18188" s="208"/>
      <c r="K18188" s="79"/>
    </row>
    <row r="18189" spans="2:11" x14ac:dyDescent="0.3">
      <c r="B18189" s="205"/>
      <c r="C18189" s="205"/>
      <c r="D18189" s="72"/>
      <c r="E18189" s="206"/>
      <c r="F18189" s="205"/>
      <c r="G18189" s="205"/>
      <c r="H18189" s="207"/>
      <c r="I18189" s="207"/>
      <c r="J18189" s="208"/>
      <c r="K18189" s="79"/>
    </row>
    <row r="18190" spans="2:11" x14ac:dyDescent="0.3">
      <c r="B18190" s="205"/>
      <c r="C18190" s="205"/>
      <c r="D18190" s="72"/>
      <c r="E18190" s="206"/>
      <c r="F18190" s="205"/>
      <c r="G18190" s="205"/>
      <c r="H18190" s="207"/>
      <c r="I18190" s="207"/>
      <c r="J18190" s="208"/>
      <c r="K18190" s="79"/>
    </row>
    <row r="18191" spans="2:11" x14ac:dyDescent="0.3">
      <c r="B18191" s="205"/>
      <c r="C18191" s="205"/>
      <c r="D18191" s="72"/>
      <c r="E18191" s="206"/>
      <c r="F18191" s="205"/>
      <c r="G18191" s="205"/>
      <c r="H18191" s="207"/>
      <c r="I18191" s="207"/>
      <c r="J18191" s="208"/>
      <c r="K18191" s="79"/>
    </row>
    <row r="18192" spans="2:11" x14ac:dyDescent="0.3">
      <c r="B18192" s="205"/>
      <c r="C18192" s="205"/>
      <c r="D18192" s="72"/>
      <c r="E18192" s="206"/>
      <c r="F18192" s="205"/>
      <c r="G18192" s="205"/>
      <c r="H18192" s="207"/>
      <c r="I18192" s="207"/>
      <c r="J18192" s="208"/>
      <c r="K18192" s="79"/>
    </row>
    <row r="18193" spans="2:11" x14ac:dyDescent="0.3">
      <c r="B18193" s="205"/>
      <c r="C18193" s="205"/>
      <c r="D18193" s="72"/>
      <c r="E18193" s="206"/>
      <c r="F18193" s="205"/>
      <c r="G18193" s="205"/>
      <c r="H18193" s="207"/>
      <c r="I18193" s="207"/>
      <c r="J18193" s="208"/>
      <c r="K18193" s="79"/>
    </row>
    <row r="18194" spans="2:11" x14ac:dyDescent="0.3">
      <c r="B18194" s="205"/>
      <c r="C18194" s="205"/>
      <c r="D18194" s="72"/>
      <c r="E18194" s="206"/>
      <c r="F18194" s="205"/>
      <c r="G18194" s="205"/>
      <c r="H18194" s="207"/>
      <c r="I18194" s="207"/>
      <c r="J18194" s="208"/>
      <c r="K18194" s="79"/>
    </row>
    <row r="18195" spans="2:11" x14ac:dyDescent="0.3">
      <c r="B18195" s="205"/>
      <c r="C18195" s="205"/>
      <c r="D18195" s="72"/>
      <c r="E18195" s="206"/>
      <c r="F18195" s="205"/>
      <c r="G18195" s="205"/>
      <c r="H18195" s="207"/>
      <c r="I18195" s="207"/>
      <c r="J18195" s="208"/>
      <c r="K18195" s="79"/>
    </row>
    <row r="18196" spans="2:11" x14ac:dyDescent="0.3">
      <c r="B18196" s="205"/>
      <c r="C18196" s="205"/>
      <c r="D18196" s="72"/>
      <c r="E18196" s="206"/>
      <c r="F18196" s="205"/>
      <c r="G18196" s="205"/>
      <c r="H18196" s="207"/>
      <c r="I18196" s="207"/>
      <c r="J18196" s="208"/>
      <c r="K18196" s="79"/>
    </row>
    <row r="18197" spans="2:11" x14ac:dyDescent="0.3">
      <c r="B18197" s="205"/>
      <c r="C18197" s="205"/>
      <c r="D18197" s="72"/>
      <c r="E18197" s="206"/>
      <c r="F18197" s="205"/>
      <c r="G18197" s="205"/>
      <c r="H18197" s="207"/>
      <c r="I18197" s="207"/>
      <c r="J18197" s="208"/>
      <c r="K18197" s="79"/>
    </row>
    <row r="18198" spans="2:11" x14ac:dyDescent="0.3">
      <c r="B18198" s="205"/>
      <c r="C18198" s="205"/>
      <c r="D18198" s="72"/>
      <c r="E18198" s="206"/>
      <c r="F18198" s="205"/>
      <c r="G18198" s="205"/>
      <c r="H18198" s="207"/>
      <c r="I18198" s="207"/>
      <c r="J18198" s="208"/>
      <c r="K18198" s="79"/>
    </row>
    <row r="18199" spans="2:11" x14ac:dyDescent="0.3">
      <c r="B18199" s="205"/>
      <c r="C18199" s="205"/>
      <c r="D18199" s="72"/>
      <c r="E18199" s="206"/>
      <c r="F18199" s="205"/>
      <c r="G18199" s="205"/>
      <c r="H18199" s="207"/>
      <c r="I18199" s="207"/>
      <c r="J18199" s="208"/>
      <c r="K18199" s="79"/>
    </row>
    <row r="18200" spans="2:11" x14ac:dyDescent="0.3">
      <c r="B18200" s="205"/>
      <c r="C18200" s="205"/>
      <c r="D18200" s="72"/>
      <c r="E18200" s="206"/>
      <c r="F18200" s="205"/>
      <c r="G18200" s="205"/>
      <c r="H18200" s="207"/>
      <c r="I18200" s="207"/>
      <c r="J18200" s="208"/>
      <c r="K18200" s="79"/>
    </row>
    <row r="18201" spans="2:11" x14ac:dyDescent="0.3">
      <c r="B18201" s="205"/>
      <c r="C18201" s="205"/>
      <c r="D18201" s="72"/>
      <c r="E18201" s="206"/>
      <c r="F18201" s="205"/>
      <c r="G18201" s="205"/>
      <c r="H18201" s="207"/>
      <c r="I18201" s="207"/>
      <c r="J18201" s="208"/>
      <c r="K18201" s="79"/>
    </row>
    <row r="18202" spans="2:11" x14ac:dyDescent="0.3">
      <c r="B18202" s="205"/>
      <c r="C18202" s="205"/>
      <c r="D18202" s="72"/>
      <c r="E18202" s="206"/>
      <c r="F18202" s="205"/>
      <c r="G18202" s="205"/>
      <c r="H18202" s="207"/>
      <c r="I18202" s="207"/>
      <c r="J18202" s="208"/>
      <c r="K18202" s="79"/>
    </row>
    <row r="18203" spans="2:11" x14ac:dyDescent="0.3">
      <c r="B18203" s="205"/>
      <c r="C18203" s="205"/>
      <c r="D18203" s="72"/>
      <c r="E18203" s="206"/>
      <c r="F18203" s="205"/>
      <c r="G18203" s="205"/>
      <c r="H18203" s="207"/>
      <c r="I18203" s="207"/>
      <c r="J18203" s="208"/>
      <c r="K18203" s="79"/>
    </row>
    <row r="18204" spans="2:11" x14ac:dyDescent="0.3">
      <c r="B18204" s="205"/>
      <c r="C18204" s="205"/>
      <c r="D18204" s="72"/>
      <c r="E18204" s="206"/>
      <c r="F18204" s="205"/>
      <c r="G18204" s="205"/>
      <c r="H18204" s="207"/>
      <c r="I18204" s="207"/>
      <c r="J18204" s="208"/>
      <c r="K18204" s="79"/>
    </row>
    <row r="18205" spans="2:11" x14ac:dyDescent="0.3">
      <c r="B18205" s="205"/>
      <c r="C18205" s="205"/>
      <c r="D18205" s="72"/>
      <c r="E18205" s="206"/>
      <c r="F18205" s="205"/>
      <c r="G18205" s="205"/>
      <c r="H18205" s="207"/>
      <c r="I18205" s="207"/>
      <c r="J18205" s="208"/>
      <c r="K18205" s="79"/>
    </row>
    <row r="18206" spans="2:11" x14ac:dyDescent="0.3">
      <c r="B18206" s="205"/>
      <c r="C18206" s="205"/>
      <c r="D18206" s="72"/>
      <c r="E18206" s="206"/>
      <c r="F18206" s="205"/>
      <c r="G18206" s="205"/>
      <c r="H18206" s="207"/>
      <c r="I18206" s="207"/>
      <c r="J18206" s="208"/>
      <c r="K18206" s="79"/>
    </row>
    <row r="18207" spans="2:11" x14ac:dyDescent="0.3">
      <c r="B18207" s="205"/>
      <c r="C18207" s="205"/>
      <c r="D18207" s="72"/>
      <c r="E18207" s="206"/>
      <c r="F18207" s="205"/>
      <c r="G18207" s="205"/>
      <c r="H18207" s="207"/>
      <c r="I18207" s="207"/>
      <c r="J18207" s="208"/>
      <c r="K18207" s="79"/>
    </row>
    <row r="18208" spans="2:11" x14ac:dyDescent="0.3">
      <c r="B18208" s="205"/>
      <c r="C18208" s="205"/>
      <c r="D18208" s="72"/>
      <c r="E18208" s="206"/>
      <c r="F18208" s="205"/>
      <c r="G18208" s="205"/>
      <c r="H18208" s="207"/>
      <c r="I18208" s="207"/>
      <c r="J18208" s="207"/>
      <c r="K18208" s="79"/>
    </row>
    <row r="18209" spans="2:11" x14ac:dyDescent="0.3">
      <c r="B18209" s="205"/>
      <c r="C18209" s="205"/>
      <c r="D18209" s="72"/>
      <c r="E18209" s="206"/>
      <c r="F18209" s="205"/>
      <c r="G18209" s="205"/>
      <c r="H18209" s="207"/>
      <c r="I18209" s="207"/>
      <c r="J18209" s="208"/>
      <c r="K18209" s="79"/>
    </row>
    <row r="18210" spans="2:11" x14ac:dyDescent="0.3">
      <c r="B18210" s="205"/>
      <c r="C18210" s="205"/>
      <c r="D18210" s="72"/>
      <c r="E18210" s="206"/>
      <c r="F18210" s="205"/>
      <c r="G18210" s="205"/>
      <c r="H18210" s="207"/>
      <c r="I18210" s="207"/>
      <c r="J18210" s="208"/>
      <c r="K18210" s="79"/>
    </row>
    <row r="18211" spans="2:11" x14ac:dyDescent="0.3">
      <c r="B18211" s="205"/>
      <c r="C18211" s="205"/>
      <c r="D18211" s="72"/>
      <c r="E18211" s="206"/>
      <c r="F18211" s="205"/>
      <c r="G18211" s="205"/>
      <c r="H18211" s="207"/>
      <c r="I18211" s="207"/>
      <c r="J18211" s="208"/>
      <c r="K18211" s="79"/>
    </row>
    <row r="18212" spans="2:11" x14ac:dyDescent="0.3">
      <c r="B18212" s="205"/>
      <c r="C18212" s="205"/>
      <c r="D18212" s="72"/>
      <c r="E18212" s="206"/>
      <c r="F18212" s="205"/>
      <c r="G18212" s="205"/>
      <c r="H18212" s="207"/>
      <c r="I18212" s="207"/>
      <c r="J18212" s="208"/>
      <c r="K18212" s="79"/>
    </row>
    <row r="18213" spans="2:11" x14ac:dyDescent="0.3">
      <c r="B18213" s="205"/>
      <c r="C18213" s="205"/>
      <c r="D18213" s="72"/>
      <c r="E18213" s="206"/>
      <c r="F18213" s="205"/>
      <c r="G18213" s="205"/>
      <c r="H18213" s="207"/>
      <c r="I18213" s="207"/>
      <c r="J18213" s="207"/>
      <c r="K18213" s="79"/>
    </row>
    <row r="18214" spans="2:11" x14ac:dyDescent="0.3">
      <c r="B18214" s="205"/>
      <c r="C18214" s="205"/>
      <c r="D18214" s="72"/>
      <c r="E18214" s="206"/>
      <c r="F18214" s="205"/>
      <c r="G18214" s="205"/>
      <c r="H18214" s="207"/>
      <c r="I18214" s="207"/>
      <c r="J18214" s="207"/>
      <c r="K18214" s="79"/>
    </row>
    <row r="18215" spans="2:11" x14ac:dyDescent="0.3">
      <c r="B18215" s="205"/>
      <c r="C18215" s="205"/>
      <c r="D18215" s="72"/>
      <c r="E18215" s="206"/>
      <c r="F18215" s="205"/>
      <c r="G18215" s="205"/>
      <c r="H18215" s="207"/>
      <c r="I18215" s="207"/>
      <c r="J18215" s="208"/>
      <c r="K18215" s="79"/>
    </row>
    <row r="18216" spans="2:11" x14ac:dyDescent="0.3">
      <c r="B18216" s="205"/>
      <c r="C18216" s="205"/>
      <c r="D18216" s="72"/>
      <c r="E18216" s="206"/>
      <c r="F18216" s="205"/>
      <c r="G18216" s="205"/>
      <c r="H18216" s="207"/>
      <c r="I18216" s="207"/>
      <c r="J18216" s="208"/>
      <c r="K18216" s="79"/>
    </row>
    <row r="18217" spans="2:11" x14ac:dyDescent="0.3">
      <c r="B18217" s="205"/>
      <c r="C18217" s="205"/>
      <c r="D18217" s="72"/>
      <c r="E18217" s="206"/>
      <c r="F18217" s="205"/>
      <c r="G18217" s="205"/>
      <c r="H18217" s="207"/>
      <c r="I18217" s="207"/>
      <c r="J18217" s="208"/>
      <c r="K18217" s="79"/>
    </row>
    <row r="18218" spans="2:11" x14ac:dyDescent="0.3">
      <c r="B18218" s="205"/>
      <c r="C18218" s="205"/>
      <c r="D18218" s="72"/>
      <c r="E18218" s="206"/>
      <c r="F18218" s="205"/>
      <c r="G18218" s="205"/>
      <c r="H18218" s="207"/>
      <c r="I18218" s="207"/>
      <c r="J18218" s="207"/>
      <c r="K18218" s="79"/>
    </row>
    <row r="18219" spans="2:11" x14ac:dyDescent="0.3">
      <c r="B18219" s="205"/>
      <c r="C18219" s="205"/>
      <c r="D18219" s="72"/>
      <c r="E18219" s="206"/>
      <c r="F18219" s="205"/>
      <c r="G18219" s="205"/>
      <c r="H18219" s="207"/>
      <c r="I18219" s="207"/>
      <c r="J18219" s="207"/>
      <c r="K18219" s="79"/>
    </row>
    <row r="18220" spans="2:11" x14ac:dyDescent="0.3">
      <c r="B18220" s="205"/>
      <c r="C18220" s="205"/>
      <c r="D18220" s="72"/>
      <c r="E18220" s="206"/>
      <c r="F18220" s="205"/>
      <c r="G18220" s="205"/>
      <c r="H18220" s="207"/>
      <c r="I18220" s="207"/>
      <c r="J18220" s="207"/>
      <c r="K18220" s="79"/>
    </row>
    <row r="18221" spans="2:11" x14ac:dyDescent="0.3">
      <c r="B18221" s="205"/>
      <c r="C18221" s="205"/>
      <c r="D18221" s="72"/>
      <c r="E18221" s="206"/>
      <c r="F18221" s="205"/>
      <c r="G18221" s="205"/>
      <c r="H18221" s="207"/>
      <c r="I18221" s="207"/>
      <c r="J18221" s="207"/>
      <c r="K18221" s="79"/>
    </row>
    <row r="18222" spans="2:11" x14ac:dyDescent="0.3">
      <c r="B18222" s="205"/>
      <c r="C18222" s="205"/>
      <c r="D18222" s="72"/>
      <c r="E18222" s="206"/>
      <c r="F18222" s="205"/>
      <c r="G18222" s="205"/>
      <c r="H18222" s="207"/>
      <c r="I18222" s="207"/>
      <c r="J18222" s="207"/>
      <c r="K18222" s="79"/>
    </row>
    <row r="18223" spans="2:11" x14ac:dyDescent="0.3">
      <c r="B18223" s="205"/>
      <c r="C18223" s="205"/>
      <c r="D18223" s="72"/>
      <c r="E18223" s="206"/>
      <c r="F18223" s="205"/>
      <c r="G18223" s="205"/>
      <c r="H18223" s="207"/>
      <c r="I18223" s="207"/>
      <c r="J18223" s="207"/>
      <c r="K18223" s="79"/>
    </row>
    <row r="18224" spans="2:11" x14ac:dyDescent="0.3">
      <c r="B18224" s="205"/>
      <c r="C18224" s="205"/>
      <c r="D18224" s="72"/>
      <c r="E18224" s="206"/>
      <c r="F18224" s="205"/>
      <c r="G18224" s="205"/>
      <c r="H18224" s="207"/>
      <c r="I18224" s="207"/>
      <c r="J18224" s="208"/>
      <c r="K18224" s="79"/>
    </row>
    <row r="18225" spans="2:11" x14ac:dyDescent="0.3">
      <c r="B18225" s="205"/>
      <c r="C18225" s="205"/>
      <c r="D18225" s="72"/>
      <c r="E18225" s="206"/>
      <c r="F18225" s="205"/>
      <c r="G18225" s="205"/>
      <c r="H18225" s="207"/>
      <c r="I18225" s="207"/>
      <c r="J18225" s="208"/>
      <c r="K18225" s="79"/>
    </row>
    <row r="18226" spans="2:11" x14ac:dyDescent="0.3">
      <c r="B18226" s="205"/>
      <c r="C18226" s="205"/>
      <c r="D18226" s="72"/>
      <c r="E18226" s="206"/>
      <c r="F18226" s="205"/>
      <c r="G18226" s="205"/>
      <c r="H18226" s="207"/>
      <c r="I18226" s="207"/>
      <c r="J18226" s="208"/>
      <c r="K18226" s="79"/>
    </row>
    <row r="18227" spans="2:11" x14ac:dyDescent="0.3">
      <c r="B18227" s="205"/>
      <c r="C18227" s="205"/>
      <c r="D18227" s="72"/>
      <c r="E18227" s="206"/>
      <c r="F18227" s="205"/>
      <c r="G18227" s="205"/>
      <c r="H18227" s="207"/>
      <c r="I18227" s="207"/>
      <c r="J18227" s="208"/>
      <c r="K18227" s="79"/>
    </row>
    <row r="18228" spans="2:11" x14ac:dyDescent="0.3">
      <c r="B18228" s="205"/>
      <c r="C18228" s="205"/>
      <c r="D18228" s="72"/>
      <c r="E18228" s="206"/>
      <c r="F18228" s="205"/>
      <c r="G18228" s="205"/>
      <c r="H18228" s="207"/>
      <c r="I18228" s="207"/>
      <c r="J18228" s="208"/>
      <c r="K18228" s="79"/>
    </row>
    <row r="18229" spans="2:11" x14ac:dyDescent="0.3">
      <c r="B18229" s="205"/>
      <c r="C18229" s="205"/>
      <c r="D18229" s="72"/>
      <c r="E18229" s="206"/>
      <c r="F18229" s="205"/>
      <c r="G18229" s="205"/>
      <c r="H18229" s="207"/>
      <c r="I18229" s="207"/>
      <c r="J18229" s="208"/>
      <c r="K18229" s="79"/>
    </row>
    <row r="18230" spans="2:11" x14ac:dyDescent="0.3">
      <c r="B18230" s="205"/>
      <c r="C18230" s="205"/>
      <c r="D18230" s="72"/>
      <c r="E18230" s="206"/>
      <c r="F18230" s="205"/>
      <c r="G18230" s="205"/>
      <c r="H18230" s="207"/>
      <c r="I18230" s="207"/>
      <c r="J18230" s="207"/>
      <c r="K18230" s="79"/>
    </row>
    <row r="18231" spans="2:11" x14ac:dyDescent="0.3">
      <c r="B18231" s="205"/>
      <c r="C18231" s="205"/>
      <c r="D18231" s="72"/>
      <c r="E18231" s="206"/>
      <c r="F18231" s="205"/>
      <c r="G18231" s="205"/>
      <c r="H18231" s="207"/>
      <c r="I18231" s="207"/>
      <c r="J18231" s="207"/>
      <c r="K18231" s="79"/>
    </row>
    <row r="18232" spans="2:11" x14ac:dyDescent="0.3">
      <c r="B18232" s="205"/>
      <c r="C18232" s="205"/>
      <c r="D18232" s="72"/>
      <c r="E18232" s="206"/>
      <c r="F18232" s="205"/>
      <c r="G18232" s="205"/>
      <c r="H18232" s="207"/>
      <c r="I18232" s="207"/>
      <c r="J18232" s="207"/>
      <c r="K18232" s="79"/>
    </row>
    <row r="18233" spans="2:11" x14ac:dyDescent="0.3">
      <c r="B18233" s="205"/>
      <c r="C18233" s="205"/>
      <c r="D18233" s="72"/>
      <c r="E18233" s="206"/>
      <c r="F18233" s="205"/>
      <c r="G18233" s="205"/>
      <c r="H18233" s="207"/>
      <c r="I18233" s="207"/>
      <c r="J18233" s="207"/>
      <c r="K18233" s="79"/>
    </row>
    <row r="18234" spans="2:11" x14ac:dyDescent="0.3">
      <c r="B18234" s="205"/>
      <c r="C18234" s="205"/>
      <c r="D18234" s="72"/>
      <c r="E18234" s="206"/>
      <c r="F18234" s="205"/>
      <c r="G18234" s="205"/>
      <c r="H18234" s="207"/>
      <c r="I18234" s="207"/>
      <c r="J18234" s="207"/>
      <c r="K18234" s="79"/>
    </row>
    <row r="18235" spans="2:11" x14ac:dyDescent="0.3">
      <c r="B18235" s="205"/>
      <c r="C18235" s="205"/>
      <c r="D18235" s="72"/>
      <c r="E18235" s="206"/>
      <c r="F18235" s="205"/>
      <c r="G18235" s="205"/>
      <c r="H18235" s="207"/>
      <c r="I18235" s="207"/>
      <c r="J18235" s="207"/>
      <c r="K18235" s="79"/>
    </row>
    <row r="18236" spans="2:11" x14ac:dyDescent="0.3">
      <c r="B18236" s="205"/>
      <c r="C18236" s="205"/>
      <c r="D18236" s="72"/>
      <c r="E18236" s="206"/>
      <c r="F18236" s="205"/>
      <c r="G18236" s="205"/>
      <c r="H18236" s="207"/>
      <c r="I18236" s="207"/>
      <c r="J18236" s="207"/>
      <c r="K18236" s="79"/>
    </row>
    <row r="18237" spans="2:11" x14ac:dyDescent="0.3">
      <c r="B18237" s="205"/>
      <c r="C18237" s="205"/>
      <c r="D18237" s="72"/>
      <c r="E18237" s="206"/>
      <c r="F18237" s="205"/>
      <c r="G18237" s="205"/>
      <c r="H18237" s="207"/>
      <c r="I18237" s="207"/>
      <c r="J18237" s="207"/>
      <c r="K18237" s="79"/>
    </row>
    <row r="18238" spans="2:11" x14ac:dyDescent="0.3">
      <c r="B18238" s="205"/>
      <c r="C18238" s="205"/>
      <c r="D18238" s="72"/>
      <c r="E18238" s="206"/>
      <c r="F18238" s="205"/>
      <c r="G18238" s="205"/>
      <c r="H18238" s="207"/>
      <c r="I18238" s="207"/>
      <c r="J18238" s="207"/>
      <c r="K18238" s="79"/>
    </row>
    <row r="18239" spans="2:11" x14ac:dyDescent="0.3">
      <c r="B18239" s="205"/>
      <c r="C18239" s="205"/>
      <c r="D18239" s="72"/>
      <c r="E18239" s="206"/>
      <c r="F18239" s="205"/>
      <c r="G18239" s="205"/>
      <c r="H18239" s="207"/>
      <c r="I18239" s="207"/>
      <c r="J18239" s="207"/>
      <c r="K18239" s="79"/>
    </row>
    <row r="18240" spans="2:11" x14ac:dyDescent="0.3">
      <c r="B18240" s="205"/>
      <c r="C18240" s="205"/>
      <c r="D18240" s="72"/>
      <c r="E18240" s="206"/>
      <c r="F18240" s="205"/>
      <c r="G18240" s="205"/>
      <c r="H18240" s="207"/>
      <c r="I18240" s="207"/>
      <c r="J18240" s="207"/>
      <c r="K18240" s="79"/>
    </row>
    <row r="18241" spans="2:11" x14ac:dyDescent="0.3">
      <c r="B18241" s="205"/>
      <c r="C18241" s="205"/>
      <c r="D18241" s="72"/>
      <c r="E18241" s="206"/>
      <c r="F18241" s="205"/>
      <c r="G18241" s="205"/>
      <c r="H18241" s="207"/>
      <c r="I18241" s="207"/>
      <c r="J18241" s="207"/>
      <c r="K18241" s="79"/>
    </row>
    <row r="18242" spans="2:11" x14ac:dyDescent="0.3">
      <c r="B18242" s="205"/>
      <c r="C18242" s="205"/>
      <c r="D18242" s="72"/>
      <c r="E18242" s="206"/>
      <c r="F18242" s="205"/>
      <c r="G18242" s="205"/>
      <c r="H18242" s="207"/>
      <c r="I18242" s="207"/>
      <c r="J18242" s="207"/>
      <c r="K18242" s="79"/>
    </row>
    <row r="18243" spans="2:11" x14ac:dyDescent="0.3">
      <c r="B18243" s="205"/>
      <c r="C18243" s="205"/>
      <c r="D18243" s="72"/>
      <c r="E18243" s="206"/>
      <c r="F18243" s="205"/>
      <c r="G18243" s="205"/>
      <c r="H18243" s="207"/>
      <c r="I18243" s="207"/>
      <c r="J18243" s="207"/>
      <c r="K18243" s="79"/>
    </row>
    <row r="18244" spans="2:11" x14ac:dyDescent="0.3">
      <c r="B18244" s="205"/>
      <c r="C18244" s="205"/>
      <c r="D18244" s="72"/>
      <c r="E18244" s="206"/>
      <c r="F18244" s="205"/>
      <c r="G18244" s="205"/>
      <c r="H18244" s="207"/>
      <c r="I18244" s="207"/>
      <c r="J18244" s="207"/>
      <c r="K18244" s="79"/>
    </row>
    <row r="18245" spans="2:11" x14ac:dyDescent="0.3">
      <c r="B18245" s="205"/>
      <c r="C18245" s="205"/>
      <c r="D18245" s="72"/>
      <c r="E18245" s="206"/>
      <c r="F18245" s="205"/>
      <c r="G18245" s="205"/>
      <c r="H18245" s="207"/>
      <c r="I18245" s="207"/>
      <c r="J18245" s="207"/>
      <c r="K18245" s="79"/>
    </row>
    <row r="18246" spans="2:11" x14ac:dyDescent="0.3">
      <c r="B18246" s="205"/>
      <c r="C18246" s="205"/>
      <c r="D18246" s="72"/>
      <c r="E18246" s="206"/>
      <c r="F18246" s="205"/>
      <c r="G18246" s="205"/>
      <c r="H18246" s="207"/>
      <c r="I18246" s="207"/>
      <c r="J18246" s="207"/>
      <c r="K18246" s="79"/>
    </row>
    <row r="18247" spans="2:11" x14ac:dyDescent="0.3">
      <c r="B18247" s="205"/>
      <c r="C18247" s="205"/>
      <c r="D18247" s="72"/>
      <c r="E18247" s="206"/>
      <c r="F18247" s="205"/>
      <c r="G18247" s="205"/>
      <c r="H18247" s="207"/>
      <c r="I18247" s="207"/>
      <c r="J18247" s="207"/>
      <c r="K18247" s="79"/>
    </row>
    <row r="18248" spans="2:11" x14ac:dyDescent="0.3">
      <c r="B18248" s="205"/>
      <c r="C18248" s="205"/>
      <c r="D18248" s="72"/>
      <c r="E18248" s="206"/>
      <c r="F18248" s="205"/>
      <c r="G18248" s="205"/>
      <c r="H18248" s="207"/>
      <c r="I18248" s="207"/>
      <c r="J18248" s="207"/>
      <c r="K18248" s="79"/>
    </row>
    <row r="18249" spans="2:11" x14ac:dyDescent="0.3">
      <c r="B18249" s="205"/>
      <c r="C18249" s="205"/>
      <c r="D18249" s="72"/>
      <c r="E18249" s="206"/>
      <c r="F18249" s="205"/>
      <c r="G18249" s="205"/>
      <c r="H18249" s="207"/>
      <c r="I18249" s="207"/>
      <c r="J18249" s="207"/>
      <c r="K18249" s="79"/>
    </row>
    <row r="18250" spans="2:11" x14ac:dyDescent="0.3">
      <c r="B18250" s="205"/>
      <c r="C18250" s="205"/>
      <c r="D18250" s="72"/>
      <c r="E18250" s="206"/>
      <c r="F18250" s="205"/>
      <c r="G18250" s="205"/>
      <c r="H18250" s="207"/>
      <c r="I18250" s="207"/>
      <c r="J18250" s="208"/>
      <c r="K18250" s="79"/>
    </row>
    <row r="18251" spans="2:11" x14ac:dyDescent="0.3">
      <c r="B18251" s="205"/>
      <c r="C18251" s="205"/>
      <c r="D18251" s="72"/>
      <c r="E18251" s="206"/>
      <c r="F18251" s="205"/>
      <c r="G18251" s="205"/>
      <c r="H18251" s="207"/>
      <c r="I18251" s="207"/>
      <c r="J18251" s="207"/>
      <c r="K18251" s="79"/>
    </row>
    <row r="18252" spans="2:11" x14ac:dyDescent="0.3">
      <c r="B18252" s="205"/>
      <c r="C18252" s="205"/>
      <c r="D18252" s="72"/>
      <c r="E18252" s="206"/>
      <c r="F18252" s="205"/>
      <c r="G18252" s="205"/>
      <c r="H18252" s="207"/>
      <c r="I18252" s="207"/>
      <c r="J18252" s="207"/>
      <c r="K18252" s="79"/>
    </row>
    <row r="18253" spans="2:11" x14ac:dyDescent="0.3">
      <c r="B18253" s="205"/>
      <c r="C18253" s="205"/>
      <c r="D18253" s="72"/>
      <c r="E18253" s="206"/>
      <c r="F18253" s="205"/>
      <c r="G18253" s="205"/>
      <c r="H18253" s="207"/>
      <c r="I18253" s="207"/>
      <c r="J18253" s="207"/>
      <c r="K18253" s="79"/>
    </row>
    <row r="18254" spans="2:11" x14ac:dyDescent="0.3">
      <c r="B18254" s="205"/>
      <c r="C18254" s="205"/>
      <c r="D18254" s="72"/>
      <c r="E18254" s="206"/>
      <c r="F18254" s="205"/>
      <c r="G18254" s="205"/>
      <c r="H18254" s="207"/>
      <c r="I18254" s="207"/>
      <c r="J18254" s="208"/>
      <c r="K18254" s="79"/>
    </row>
    <row r="18255" spans="2:11" x14ac:dyDescent="0.3">
      <c r="B18255" s="205"/>
      <c r="C18255" s="205"/>
      <c r="D18255" s="72"/>
      <c r="E18255" s="206"/>
      <c r="F18255" s="205"/>
      <c r="G18255" s="205"/>
      <c r="H18255" s="207"/>
      <c r="I18255" s="207"/>
      <c r="J18255" s="208"/>
      <c r="K18255" s="79"/>
    </row>
    <row r="18256" spans="2:11" x14ac:dyDescent="0.3">
      <c r="B18256" s="205"/>
      <c r="C18256" s="205"/>
      <c r="D18256" s="72"/>
      <c r="E18256" s="206"/>
      <c r="F18256" s="205"/>
      <c r="G18256" s="205"/>
      <c r="H18256" s="207"/>
      <c r="I18256" s="207"/>
      <c r="J18256" s="208"/>
      <c r="K18256" s="79"/>
    </row>
    <row r="18257" spans="2:11" x14ac:dyDescent="0.3">
      <c r="B18257" s="205"/>
      <c r="C18257" s="205"/>
      <c r="D18257" s="72"/>
      <c r="E18257" s="206"/>
      <c r="F18257" s="205"/>
      <c r="G18257" s="205"/>
      <c r="H18257" s="207"/>
      <c r="I18257" s="207"/>
      <c r="J18257" s="208"/>
      <c r="K18257" s="79"/>
    </row>
    <row r="18258" spans="2:11" x14ac:dyDescent="0.3">
      <c r="B18258" s="205"/>
      <c r="C18258" s="205"/>
      <c r="D18258" s="72"/>
      <c r="E18258" s="206"/>
      <c r="F18258" s="205"/>
      <c r="G18258" s="205"/>
      <c r="H18258" s="207"/>
      <c r="I18258" s="207"/>
      <c r="J18258" s="208"/>
      <c r="K18258" s="79"/>
    </row>
    <row r="18259" spans="2:11" x14ac:dyDescent="0.3">
      <c r="B18259" s="205"/>
      <c r="C18259" s="205"/>
      <c r="D18259" s="72"/>
      <c r="E18259" s="206"/>
      <c r="F18259" s="205"/>
      <c r="G18259" s="205"/>
      <c r="H18259" s="207"/>
      <c r="I18259" s="207"/>
      <c r="J18259" s="208"/>
      <c r="K18259" s="79"/>
    </row>
    <row r="18260" spans="2:11" x14ac:dyDescent="0.3">
      <c r="B18260" s="205"/>
      <c r="C18260" s="205"/>
      <c r="D18260" s="72"/>
      <c r="E18260" s="206"/>
      <c r="F18260" s="205"/>
      <c r="G18260" s="205"/>
      <c r="H18260" s="207"/>
      <c r="I18260" s="207"/>
      <c r="J18260" s="207"/>
      <c r="K18260" s="79"/>
    </row>
    <row r="18261" spans="2:11" x14ac:dyDescent="0.3">
      <c r="B18261" s="205"/>
      <c r="C18261" s="205"/>
      <c r="D18261" s="72"/>
      <c r="E18261" s="206"/>
      <c r="F18261" s="205"/>
      <c r="G18261" s="205"/>
      <c r="H18261" s="207"/>
      <c r="I18261" s="207"/>
      <c r="J18261" s="208"/>
      <c r="K18261" s="79"/>
    </row>
    <row r="18262" spans="2:11" x14ac:dyDescent="0.3">
      <c r="B18262" s="205"/>
      <c r="C18262" s="205"/>
      <c r="D18262" s="72"/>
      <c r="E18262" s="206"/>
      <c r="F18262" s="205"/>
      <c r="G18262" s="205"/>
      <c r="H18262" s="207"/>
      <c r="I18262" s="207"/>
      <c r="J18262" s="208"/>
      <c r="K18262" s="79"/>
    </row>
    <row r="18263" spans="2:11" x14ac:dyDescent="0.3">
      <c r="B18263" s="205"/>
      <c r="C18263" s="205"/>
      <c r="D18263" s="72"/>
      <c r="E18263" s="206"/>
      <c r="F18263" s="205"/>
      <c r="G18263" s="205"/>
      <c r="H18263" s="207"/>
      <c r="I18263" s="207"/>
      <c r="J18263" s="208"/>
      <c r="K18263" s="79"/>
    </row>
    <row r="18264" spans="2:11" x14ac:dyDescent="0.3">
      <c r="B18264" s="205"/>
      <c r="C18264" s="205"/>
      <c r="D18264" s="72"/>
      <c r="E18264" s="206"/>
      <c r="F18264" s="205"/>
      <c r="G18264" s="205"/>
      <c r="H18264" s="207"/>
      <c r="I18264" s="207"/>
      <c r="J18264" s="208"/>
      <c r="K18264" s="79"/>
    </row>
    <row r="18265" spans="2:11" x14ac:dyDescent="0.3">
      <c r="B18265" s="205"/>
      <c r="C18265" s="205"/>
      <c r="D18265" s="72"/>
      <c r="E18265" s="206"/>
      <c r="F18265" s="205"/>
      <c r="G18265" s="205"/>
      <c r="H18265" s="207"/>
      <c r="I18265" s="207"/>
      <c r="J18265" s="208"/>
      <c r="K18265" s="79"/>
    </row>
    <row r="18266" spans="2:11" x14ac:dyDescent="0.3">
      <c r="B18266" s="205"/>
      <c r="C18266" s="205"/>
      <c r="D18266" s="72"/>
      <c r="E18266" s="206"/>
      <c r="F18266" s="205"/>
      <c r="G18266" s="205"/>
      <c r="H18266" s="207"/>
      <c r="I18266" s="207"/>
      <c r="J18266" s="208"/>
      <c r="K18266" s="79"/>
    </row>
    <row r="18267" spans="2:11" x14ac:dyDescent="0.3">
      <c r="B18267" s="205"/>
      <c r="C18267" s="205"/>
      <c r="D18267" s="72"/>
      <c r="E18267" s="206"/>
      <c r="F18267" s="205"/>
      <c r="G18267" s="205"/>
      <c r="H18267" s="207"/>
      <c r="I18267" s="207"/>
      <c r="J18267" s="208"/>
      <c r="K18267" s="79"/>
    </row>
    <row r="18268" spans="2:11" x14ac:dyDescent="0.3">
      <c r="B18268" s="205"/>
      <c r="C18268" s="205"/>
      <c r="D18268" s="72"/>
      <c r="E18268" s="206"/>
      <c r="F18268" s="205"/>
      <c r="G18268" s="205"/>
      <c r="H18268" s="207"/>
      <c r="I18268" s="207"/>
      <c r="J18268" s="207"/>
      <c r="K18268" s="79"/>
    </row>
    <row r="18269" spans="2:11" x14ac:dyDescent="0.3">
      <c r="B18269" s="205"/>
      <c r="C18269" s="205"/>
      <c r="D18269" s="72"/>
      <c r="E18269" s="206"/>
      <c r="F18269" s="205"/>
      <c r="G18269" s="205"/>
      <c r="H18269" s="207"/>
      <c r="I18269" s="207"/>
      <c r="J18269" s="208"/>
      <c r="K18269" s="79"/>
    </row>
    <row r="18270" spans="2:11" x14ac:dyDescent="0.3">
      <c r="B18270" s="205"/>
      <c r="C18270" s="205"/>
      <c r="D18270" s="72"/>
      <c r="E18270" s="206"/>
      <c r="F18270" s="205"/>
      <c r="G18270" s="205"/>
      <c r="H18270" s="207"/>
      <c r="I18270" s="207"/>
      <c r="J18270" s="208"/>
      <c r="K18270" s="79"/>
    </row>
    <row r="18271" spans="2:11" x14ac:dyDescent="0.3">
      <c r="B18271" s="205"/>
      <c r="C18271" s="205"/>
      <c r="D18271" s="72"/>
      <c r="E18271" s="206"/>
      <c r="F18271" s="205"/>
      <c r="G18271" s="205"/>
      <c r="H18271" s="207"/>
      <c r="I18271" s="207"/>
      <c r="J18271" s="208"/>
      <c r="K18271" s="79"/>
    </row>
    <row r="18272" spans="2:11" x14ac:dyDescent="0.3">
      <c r="B18272" s="205"/>
      <c r="C18272" s="205"/>
      <c r="D18272" s="72"/>
      <c r="E18272" s="206"/>
      <c r="F18272" s="205"/>
      <c r="G18272" s="205"/>
      <c r="H18272" s="207"/>
      <c r="I18272" s="207"/>
      <c r="J18272" s="208"/>
      <c r="K18272" s="79"/>
    </row>
    <row r="18273" spans="2:11" x14ac:dyDescent="0.3">
      <c r="B18273" s="205"/>
      <c r="C18273" s="205"/>
      <c r="D18273" s="72"/>
      <c r="E18273" s="206"/>
      <c r="F18273" s="205"/>
      <c r="G18273" s="205"/>
      <c r="H18273" s="207"/>
      <c r="I18273" s="207"/>
      <c r="J18273" s="208"/>
      <c r="K18273" s="79"/>
    </row>
    <row r="18274" spans="2:11" x14ac:dyDescent="0.3">
      <c r="B18274" s="205"/>
      <c r="C18274" s="205"/>
      <c r="D18274" s="72"/>
      <c r="E18274" s="206"/>
      <c r="F18274" s="205"/>
      <c r="G18274" s="205"/>
      <c r="H18274" s="207"/>
      <c r="I18274" s="207"/>
      <c r="J18274" s="208"/>
      <c r="K18274" s="79"/>
    </row>
    <row r="18275" spans="2:11" x14ac:dyDescent="0.3">
      <c r="B18275" s="205"/>
      <c r="C18275" s="205"/>
      <c r="D18275" s="72"/>
      <c r="E18275" s="206"/>
      <c r="F18275" s="205"/>
      <c r="G18275" s="205"/>
      <c r="H18275" s="207"/>
      <c r="I18275" s="207"/>
      <c r="J18275" s="207"/>
      <c r="K18275" s="79"/>
    </row>
    <row r="18276" spans="2:11" x14ac:dyDescent="0.3">
      <c r="B18276" s="205"/>
      <c r="C18276" s="205"/>
      <c r="D18276" s="72"/>
      <c r="E18276" s="206"/>
      <c r="F18276" s="205"/>
      <c r="G18276" s="205"/>
      <c r="H18276" s="207"/>
      <c r="I18276" s="207"/>
      <c r="J18276" s="208"/>
      <c r="K18276" s="79"/>
    </row>
    <row r="18277" spans="2:11" x14ac:dyDescent="0.3">
      <c r="B18277" s="205"/>
      <c r="C18277" s="205"/>
      <c r="D18277" s="72"/>
      <c r="E18277" s="206"/>
      <c r="F18277" s="205"/>
      <c r="G18277" s="205"/>
      <c r="H18277" s="207"/>
      <c r="I18277" s="207"/>
      <c r="J18277" s="208"/>
      <c r="K18277" s="79"/>
    </row>
    <row r="18278" spans="2:11" x14ac:dyDescent="0.3">
      <c r="B18278" s="205"/>
      <c r="C18278" s="205"/>
      <c r="D18278" s="72"/>
      <c r="E18278" s="206"/>
      <c r="F18278" s="205"/>
      <c r="G18278" s="205"/>
      <c r="H18278" s="207"/>
      <c r="I18278" s="207"/>
      <c r="J18278" s="208"/>
      <c r="K18278" s="79"/>
    </row>
    <row r="18279" spans="2:11" x14ac:dyDescent="0.3">
      <c r="B18279" s="205"/>
      <c r="C18279" s="205"/>
      <c r="D18279" s="72"/>
      <c r="E18279" s="206"/>
      <c r="F18279" s="205"/>
      <c r="G18279" s="205"/>
      <c r="H18279" s="207"/>
      <c r="I18279" s="207"/>
      <c r="J18279" s="208"/>
      <c r="K18279" s="79"/>
    </row>
    <row r="18280" spans="2:11" x14ac:dyDescent="0.3">
      <c r="B18280" s="205"/>
      <c r="C18280" s="205"/>
      <c r="D18280" s="72"/>
      <c r="E18280" s="206"/>
      <c r="F18280" s="205"/>
      <c r="G18280" s="205"/>
      <c r="H18280" s="207"/>
      <c r="I18280" s="207"/>
      <c r="J18280" s="208"/>
      <c r="K18280" s="79"/>
    </row>
    <row r="18281" spans="2:11" x14ac:dyDescent="0.3">
      <c r="B18281" s="205"/>
      <c r="C18281" s="205"/>
      <c r="D18281" s="72"/>
      <c r="E18281" s="206"/>
      <c r="F18281" s="205"/>
      <c r="G18281" s="205"/>
      <c r="H18281" s="207"/>
      <c r="I18281" s="207"/>
      <c r="J18281" s="208"/>
      <c r="K18281" s="79"/>
    </row>
    <row r="18282" spans="2:11" x14ac:dyDescent="0.3">
      <c r="B18282" s="205"/>
      <c r="C18282" s="205"/>
      <c r="D18282" s="72"/>
      <c r="E18282" s="206"/>
      <c r="F18282" s="205"/>
      <c r="G18282" s="205"/>
      <c r="H18282" s="207"/>
      <c r="I18282" s="207"/>
      <c r="J18282" s="207"/>
      <c r="K18282" s="79"/>
    </row>
    <row r="18283" spans="2:11" x14ac:dyDescent="0.3">
      <c r="B18283" s="205"/>
      <c r="C18283" s="205"/>
      <c r="D18283" s="72"/>
      <c r="E18283" s="206"/>
      <c r="F18283" s="205"/>
      <c r="G18283" s="205"/>
      <c r="H18283" s="207"/>
      <c r="I18283" s="207"/>
      <c r="J18283" s="207"/>
      <c r="K18283" s="79"/>
    </row>
    <row r="18284" spans="2:11" x14ac:dyDescent="0.3">
      <c r="B18284" s="205"/>
      <c r="C18284" s="205"/>
      <c r="D18284" s="72"/>
      <c r="E18284" s="206"/>
      <c r="F18284" s="205"/>
      <c r="G18284" s="205"/>
      <c r="H18284" s="207"/>
      <c r="I18284" s="207"/>
      <c r="J18284" s="208"/>
      <c r="K18284" s="79"/>
    </row>
    <row r="18285" spans="2:11" x14ac:dyDescent="0.3">
      <c r="B18285" s="205"/>
      <c r="C18285" s="205"/>
      <c r="D18285" s="72"/>
      <c r="E18285" s="206"/>
      <c r="F18285" s="205"/>
      <c r="G18285" s="205"/>
      <c r="H18285" s="207"/>
      <c r="I18285" s="207"/>
      <c r="J18285" s="208"/>
      <c r="K18285" s="79"/>
    </row>
    <row r="18286" spans="2:11" x14ac:dyDescent="0.3">
      <c r="B18286" s="205"/>
      <c r="C18286" s="205"/>
      <c r="D18286" s="72"/>
      <c r="E18286" s="206"/>
      <c r="F18286" s="205"/>
      <c r="G18286" s="205"/>
      <c r="H18286" s="207"/>
      <c r="I18286" s="207"/>
      <c r="J18286" s="207"/>
      <c r="K18286" s="79"/>
    </row>
    <row r="18287" spans="2:11" x14ac:dyDescent="0.3">
      <c r="B18287" s="205"/>
      <c r="C18287" s="205"/>
      <c r="D18287" s="72"/>
      <c r="E18287" s="206"/>
      <c r="F18287" s="205"/>
      <c r="G18287" s="205"/>
      <c r="H18287" s="207"/>
      <c r="I18287" s="207"/>
      <c r="J18287" s="207"/>
      <c r="K18287" s="79"/>
    </row>
    <row r="18288" spans="2:11" x14ac:dyDescent="0.3">
      <c r="B18288" s="205"/>
      <c r="C18288" s="205"/>
      <c r="D18288" s="72"/>
      <c r="E18288" s="206"/>
      <c r="F18288" s="205"/>
      <c r="G18288" s="205"/>
      <c r="H18288" s="207"/>
      <c r="I18288" s="207"/>
      <c r="J18288" s="207"/>
      <c r="K18288" s="79"/>
    </row>
    <row r="18289" spans="2:11" x14ac:dyDescent="0.3">
      <c r="B18289" s="205"/>
      <c r="C18289" s="205"/>
      <c r="D18289" s="72"/>
      <c r="E18289" s="206"/>
      <c r="F18289" s="205"/>
      <c r="G18289" s="205"/>
      <c r="H18289" s="207"/>
      <c r="I18289" s="207"/>
      <c r="J18289" s="207"/>
      <c r="K18289" s="79"/>
    </row>
    <row r="18290" spans="2:11" x14ac:dyDescent="0.3">
      <c r="B18290" s="205"/>
      <c r="C18290" s="205"/>
      <c r="D18290" s="72"/>
      <c r="E18290" s="206"/>
      <c r="F18290" s="205"/>
      <c r="G18290" s="205"/>
      <c r="H18290" s="207"/>
      <c r="I18290" s="207"/>
      <c r="J18290" s="207"/>
      <c r="K18290" s="79"/>
    </row>
    <row r="18291" spans="2:11" x14ac:dyDescent="0.3">
      <c r="B18291" s="205"/>
      <c r="C18291" s="205"/>
      <c r="D18291" s="72"/>
      <c r="E18291" s="206"/>
      <c r="F18291" s="205"/>
      <c r="G18291" s="205"/>
      <c r="H18291" s="207"/>
      <c r="I18291" s="207"/>
      <c r="J18291" s="207"/>
      <c r="K18291" s="79"/>
    </row>
    <row r="18292" spans="2:11" x14ac:dyDescent="0.3">
      <c r="B18292" s="205"/>
      <c r="C18292" s="205"/>
      <c r="D18292" s="72"/>
      <c r="E18292" s="206"/>
      <c r="F18292" s="205"/>
      <c r="G18292" s="205"/>
      <c r="H18292" s="207"/>
      <c r="I18292" s="207"/>
      <c r="J18292" s="207"/>
      <c r="K18292" s="79"/>
    </row>
    <row r="18293" spans="2:11" x14ac:dyDescent="0.3">
      <c r="B18293" s="205"/>
      <c r="C18293" s="205"/>
      <c r="D18293" s="72"/>
      <c r="E18293" s="206"/>
      <c r="F18293" s="205"/>
      <c r="G18293" s="205"/>
      <c r="H18293" s="207"/>
      <c r="I18293" s="207"/>
      <c r="J18293" s="207"/>
      <c r="K18293" s="79"/>
    </row>
    <row r="18294" spans="2:11" x14ac:dyDescent="0.3">
      <c r="B18294" s="205"/>
      <c r="C18294" s="205"/>
      <c r="D18294" s="72"/>
      <c r="E18294" s="206"/>
      <c r="F18294" s="205"/>
      <c r="G18294" s="205"/>
      <c r="H18294" s="207"/>
      <c r="I18294" s="207"/>
      <c r="J18294" s="207"/>
      <c r="K18294" s="79"/>
    </row>
    <row r="18295" spans="2:11" x14ac:dyDescent="0.3">
      <c r="B18295" s="205"/>
      <c r="C18295" s="205"/>
      <c r="D18295" s="72"/>
      <c r="E18295" s="206"/>
      <c r="F18295" s="205"/>
      <c r="G18295" s="205"/>
      <c r="H18295" s="207"/>
      <c r="I18295" s="207"/>
      <c r="J18295" s="207"/>
      <c r="K18295" s="79"/>
    </row>
    <row r="18296" spans="2:11" x14ac:dyDescent="0.3">
      <c r="B18296" s="205"/>
      <c r="C18296" s="205"/>
      <c r="D18296" s="72"/>
      <c r="E18296" s="206"/>
      <c r="F18296" s="205"/>
      <c r="G18296" s="205"/>
      <c r="H18296" s="207"/>
      <c r="I18296" s="207"/>
      <c r="J18296" s="207"/>
      <c r="K18296" s="79"/>
    </row>
    <row r="18297" spans="2:11" x14ac:dyDescent="0.3">
      <c r="B18297" s="205"/>
      <c r="C18297" s="205"/>
      <c r="D18297" s="72"/>
      <c r="E18297" s="206"/>
      <c r="F18297" s="205"/>
      <c r="G18297" s="205"/>
      <c r="H18297" s="207"/>
      <c r="I18297" s="207"/>
      <c r="J18297" s="207"/>
      <c r="K18297" s="79"/>
    </row>
    <row r="18298" spans="2:11" x14ac:dyDescent="0.3">
      <c r="B18298" s="205"/>
      <c r="C18298" s="205"/>
      <c r="D18298" s="72"/>
      <c r="E18298" s="206"/>
      <c r="F18298" s="205"/>
      <c r="G18298" s="205"/>
      <c r="H18298" s="207"/>
      <c r="I18298" s="207"/>
      <c r="J18298" s="207"/>
      <c r="K18298" s="79"/>
    </row>
    <row r="18299" spans="2:11" x14ac:dyDescent="0.3">
      <c r="B18299" s="205"/>
      <c r="C18299" s="205"/>
      <c r="D18299" s="72"/>
      <c r="E18299" s="206"/>
      <c r="F18299" s="205"/>
      <c r="G18299" s="205"/>
      <c r="H18299" s="207"/>
      <c r="I18299" s="207"/>
      <c r="J18299" s="207"/>
      <c r="K18299" s="79"/>
    </row>
    <row r="18300" spans="2:11" x14ac:dyDescent="0.3">
      <c r="B18300" s="205"/>
      <c r="C18300" s="205"/>
      <c r="D18300" s="72"/>
      <c r="E18300" s="206"/>
      <c r="F18300" s="205"/>
      <c r="G18300" s="205"/>
      <c r="H18300" s="207"/>
      <c r="I18300" s="207"/>
      <c r="J18300" s="207"/>
      <c r="K18300" s="79"/>
    </row>
    <row r="18301" spans="2:11" x14ac:dyDescent="0.3">
      <c r="B18301" s="205"/>
      <c r="C18301" s="205"/>
      <c r="D18301" s="72"/>
      <c r="E18301" s="206"/>
      <c r="F18301" s="205"/>
      <c r="G18301" s="205"/>
      <c r="H18301" s="207"/>
      <c r="I18301" s="207"/>
      <c r="J18301" s="207"/>
      <c r="K18301" s="79"/>
    </row>
    <row r="18302" spans="2:11" x14ac:dyDescent="0.3">
      <c r="B18302" s="205"/>
      <c r="C18302" s="205"/>
      <c r="D18302" s="72"/>
      <c r="E18302" s="206"/>
      <c r="F18302" s="205"/>
      <c r="G18302" s="205"/>
      <c r="H18302" s="207"/>
      <c r="I18302" s="207"/>
      <c r="J18302" s="207"/>
      <c r="K18302" s="79"/>
    </row>
    <row r="18303" spans="2:11" x14ac:dyDescent="0.3">
      <c r="B18303" s="205"/>
      <c r="C18303" s="205"/>
      <c r="D18303" s="72"/>
      <c r="E18303" s="206"/>
      <c r="F18303" s="205"/>
      <c r="G18303" s="205"/>
      <c r="H18303" s="207"/>
      <c r="I18303" s="207"/>
      <c r="J18303" s="207"/>
      <c r="K18303" s="79"/>
    </row>
    <row r="18304" spans="2:11" x14ac:dyDescent="0.3">
      <c r="B18304" s="205"/>
      <c r="C18304" s="205"/>
      <c r="D18304" s="72"/>
      <c r="E18304" s="206"/>
      <c r="F18304" s="205"/>
      <c r="G18304" s="205"/>
      <c r="H18304" s="207"/>
      <c r="I18304" s="207"/>
      <c r="J18304" s="207"/>
      <c r="K18304" s="79"/>
    </row>
    <row r="18305" spans="2:11" x14ac:dyDescent="0.3">
      <c r="B18305" s="205"/>
      <c r="C18305" s="205"/>
      <c r="D18305" s="72"/>
      <c r="E18305" s="206"/>
      <c r="F18305" s="205"/>
      <c r="G18305" s="205"/>
      <c r="H18305" s="207"/>
      <c r="I18305" s="207"/>
      <c r="J18305" s="207"/>
      <c r="K18305" s="79"/>
    </row>
    <row r="18306" spans="2:11" x14ac:dyDescent="0.3">
      <c r="B18306" s="205"/>
      <c r="C18306" s="205"/>
      <c r="D18306" s="72"/>
      <c r="E18306" s="206"/>
      <c r="F18306" s="205"/>
      <c r="G18306" s="205"/>
      <c r="H18306" s="207"/>
      <c r="I18306" s="207"/>
      <c r="J18306" s="207"/>
      <c r="K18306" s="79"/>
    </row>
    <row r="18307" spans="2:11" x14ac:dyDescent="0.3">
      <c r="B18307" s="205"/>
      <c r="C18307" s="205"/>
      <c r="D18307" s="72"/>
      <c r="E18307" s="206"/>
      <c r="F18307" s="205"/>
      <c r="G18307" s="205"/>
      <c r="H18307" s="207"/>
      <c r="I18307" s="207"/>
      <c r="J18307" s="207"/>
      <c r="K18307" s="79"/>
    </row>
    <row r="18308" spans="2:11" x14ac:dyDescent="0.3">
      <c r="B18308" s="205"/>
      <c r="C18308" s="205"/>
      <c r="D18308" s="72"/>
      <c r="E18308" s="206"/>
      <c r="F18308" s="205"/>
      <c r="G18308" s="205"/>
      <c r="H18308" s="207"/>
      <c r="I18308" s="207"/>
      <c r="J18308" s="207"/>
      <c r="K18308" s="79"/>
    </row>
    <row r="18309" spans="2:11" x14ac:dyDescent="0.3">
      <c r="B18309" s="205"/>
      <c r="C18309" s="205"/>
      <c r="D18309" s="72"/>
      <c r="E18309" s="206"/>
      <c r="F18309" s="205"/>
      <c r="G18309" s="205"/>
      <c r="H18309" s="207"/>
      <c r="I18309" s="207"/>
      <c r="J18309" s="207"/>
      <c r="K18309" s="79"/>
    </row>
    <row r="18310" spans="2:11" x14ac:dyDescent="0.3">
      <c r="B18310" s="205"/>
      <c r="C18310" s="205"/>
      <c r="D18310" s="72"/>
      <c r="E18310" s="206"/>
      <c r="F18310" s="205"/>
      <c r="G18310" s="205"/>
      <c r="H18310" s="207"/>
      <c r="I18310" s="207"/>
      <c r="J18310" s="207"/>
      <c r="K18310" s="79"/>
    </row>
    <row r="18311" spans="2:11" x14ac:dyDescent="0.3">
      <c r="B18311" s="205"/>
      <c r="C18311" s="205"/>
      <c r="D18311" s="72"/>
      <c r="E18311" s="206"/>
      <c r="F18311" s="205"/>
      <c r="G18311" s="205"/>
      <c r="H18311" s="207"/>
      <c r="I18311" s="207"/>
      <c r="J18311" s="207"/>
      <c r="K18311" s="79"/>
    </row>
    <row r="18312" spans="2:11" x14ac:dyDescent="0.3">
      <c r="B18312" s="205"/>
      <c r="C18312" s="205"/>
      <c r="D18312" s="72"/>
      <c r="E18312" s="206"/>
      <c r="F18312" s="205"/>
      <c r="G18312" s="205"/>
      <c r="H18312" s="207"/>
      <c r="I18312" s="207"/>
      <c r="J18312" s="207"/>
      <c r="K18312" s="79"/>
    </row>
    <row r="18313" spans="2:11" x14ac:dyDescent="0.3">
      <c r="B18313" s="205"/>
      <c r="C18313" s="205"/>
      <c r="D18313" s="72"/>
      <c r="E18313" s="206"/>
      <c r="F18313" s="205"/>
      <c r="G18313" s="205"/>
      <c r="H18313" s="207"/>
      <c r="I18313" s="207"/>
      <c r="J18313" s="207"/>
      <c r="K18313" s="79"/>
    </row>
    <row r="18314" spans="2:11" x14ac:dyDescent="0.3">
      <c r="B18314" s="205"/>
      <c r="C18314" s="205"/>
      <c r="D18314" s="72"/>
      <c r="E18314" s="206"/>
      <c r="F18314" s="205"/>
      <c r="G18314" s="205"/>
      <c r="H18314" s="207"/>
      <c r="I18314" s="207"/>
      <c r="J18314" s="207"/>
      <c r="K18314" s="79"/>
    </row>
    <row r="18315" spans="2:11" x14ac:dyDescent="0.3">
      <c r="B18315" s="205"/>
      <c r="C18315" s="205"/>
      <c r="D18315" s="72"/>
      <c r="E18315" s="206"/>
      <c r="F18315" s="205"/>
      <c r="G18315" s="205"/>
      <c r="H18315" s="207"/>
      <c r="I18315" s="207"/>
      <c r="J18315" s="208"/>
      <c r="K18315" s="79"/>
    </row>
    <row r="18316" spans="2:11" x14ac:dyDescent="0.3">
      <c r="B18316" s="205"/>
      <c r="C18316" s="205"/>
      <c r="D18316" s="72"/>
      <c r="E18316" s="206"/>
      <c r="F18316" s="205"/>
      <c r="G18316" s="205"/>
      <c r="H18316" s="207"/>
      <c r="I18316" s="207"/>
      <c r="J18316" s="208"/>
      <c r="K18316" s="79"/>
    </row>
    <row r="18317" spans="2:11" x14ac:dyDescent="0.3">
      <c r="B18317" s="205"/>
      <c r="C18317" s="205"/>
      <c r="D18317" s="72"/>
      <c r="E18317" s="206"/>
      <c r="F18317" s="205"/>
      <c r="G18317" s="205"/>
      <c r="H18317" s="207"/>
      <c r="I18317" s="207"/>
      <c r="J18317" s="208"/>
      <c r="K18317" s="79"/>
    </row>
    <row r="18318" spans="2:11" x14ac:dyDescent="0.3">
      <c r="B18318" s="205"/>
      <c r="C18318" s="205"/>
      <c r="D18318" s="72"/>
      <c r="E18318" s="206"/>
      <c r="F18318" s="205"/>
      <c r="G18318" s="205"/>
      <c r="H18318" s="207"/>
      <c r="I18318" s="207"/>
      <c r="J18318" s="208"/>
      <c r="K18318" s="79"/>
    </row>
    <row r="18319" spans="2:11" x14ac:dyDescent="0.3">
      <c r="B18319" s="205"/>
      <c r="C18319" s="205"/>
      <c r="D18319" s="72"/>
      <c r="E18319" s="206"/>
      <c r="F18319" s="205"/>
      <c r="G18319" s="205"/>
      <c r="H18319" s="207"/>
      <c r="I18319" s="207"/>
      <c r="J18319" s="207"/>
      <c r="K18319" s="79"/>
    </row>
    <row r="18320" spans="2:11" x14ac:dyDescent="0.3">
      <c r="B18320" s="205"/>
      <c r="C18320" s="205"/>
      <c r="D18320" s="72"/>
      <c r="E18320" s="206"/>
      <c r="F18320" s="205"/>
      <c r="G18320" s="205"/>
      <c r="H18320" s="207"/>
      <c r="I18320" s="207"/>
      <c r="J18320" s="207"/>
      <c r="K18320" s="79"/>
    </row>
    <row r="18321" spans="2:11" x14ac:dyDescent="0.3">
      <c r="B18321" s="205"/>
      <c r="C18321" s="205"/>
      <c r="D18321" s="72"/>
      <c r="E18321" s="206"/>
      <c r="F18321" s="205"/>
      <c r="G18321" s="205"/>
      <c r="H18321" s="207"/>
      <c r="I18321" s="207"/>
      <c r="J18321" s="207"/>
      <c r="K18321" s="79"/>
    </row>
    <row r="18322" spans="2:11" x14ac:dyDescent="0.3">
      <c r="B18322" s="205"/>
      <c r="C18322" s="205"/>
      <c r="D18322" s="72"/>
      <c r="E18322" s="206"/>
      <c r="F18322" s="205"/>
      <c r="G18322" s="205"/>
      <c r="H18322" s="207"/>
      <c r="I18322" s="207"/>
      <c r="J18322" s="207"/>
      <c r="K18322" s="79"/>
    </row>
    <row r="18323" spans="2:11" x14ac:dyDescent="0.3">
      <c r="B18323" s="205"/>
      <c r="C18323" s="205"/>
      <c r="D18323" s="72"/>
      <c r="E18323" s="206"/>
      <c r="F18323" s="205"/>
      <c r="G18323" s="205"/>
      <c r="H18323" s="207"/>
      <c r="I18323" s="207"/>
      <c r="J18323" s="207"/>
      <c r="K18323" s="79"/>
    </row>
    <row r="18324" spans="2:11" x14ac:dyDescent="0.3">
      <c r="B18324" s="205"/>
      <c r="C18324" s="205"/>
      <c r="D18324" s="72"/>
      <c r="E18324" s="206"/>
      <c r="F18324" s="205"/>
      <c r="G18324" s="205"/>
      <c r="H18324" s="207"/>
      <c r="I18324" s="207"/>
      <c r="J18324" s="207"/>
      <c r="K18324" s="79"/>
    </row>
    <row r="18325" spans="2:11" x14ac:dyDescent="0.3">
      <c r="B18325" s="205"/>
      <c r="C18325" s="205"/>
      <c r="D18325" s="72"/>
      <c r="E18325" s="206"/>
      <c r="F18325" s="205"/>
      <c r="G18325" s="205"/>
      <c r="H18325" s="207"/>
      <c r="I18325" s="207"/>
      <c r="J18325" s="207"/>
      <c r="K18325" s="79"/>
    </row>
    <row r="18326" spans="2:11" x14ac:dyDescent="0.3">
      <c r="B18326" s="205"/>
      <c r="C18326" s="205"/>
      <c r="D18326" s="72"/>
      <c r="E18326" s="206"/>
      <c r="F18326" s="205"/>
      <c r="G18326" s="205"/>
      <c r="H18326" s="207"/>
      <c r="I18326" s="207"/>
      <c r="J18326" s="207"/>
      <c r="K18326" s="79"/>
    </row>
    <row r="18327" spans="2:11" x14ac:dyDescent="0.3">
      <c r="B18327" s="205"/>
      <c r="C18327" s="205"/>
      <c r="D18327" s="72"/>
      <c r="E18327" s="206"/>
      <c r="F18327" s="205"/>
      <c r="G18327" s="205"/>
      <c r="H18327" s="207"/>
      <c r="I18327" s="207"/>
      <c r="J18327" s="207"/>
      <c r="K18327" s="79"/>
    </row>
    <row r="18328" spans="2:11" x14ac:dyDescent="0.3">
      <c r="B18328" s="205"/>
      <c r="C18328" s="205"/>
      <c r="D18328" s="72"/>
      <c r="E18328" s="206"/>
      <c r="F18328" s="205"/>
      <c r="G18328" s="205"/>
      <c r="H18328" s="207"/>
      <c r="I18328" s="207"/>
      <c r="J18328" s="207"/>
      <c r="K18328" s="79"/>
    </row>
    <row r="18329" spans="2:11" x14ac:dyDescent="0.3">
      <c r="B18329" s="205"/>
      <c r="C18329" s="205"/>
      <c r="D18329" s="72"/>
      <c r="E18329" s="206"/>
      <c r="F18329" s="205"/>
      <c r="G18329" s="205"/>
      <c r="H18329" s="207"/>
      <c r="I18329" s="207"/>
      <c r="J18329" s="207"/>
      <c r="K18329" s="79"/>
    </row>
    <row r="18330" spans="2:11" x14ac:dyDescent="0.3">
      <c r="B18330" s="205"/>
      <c r="C18330" s="205"/>
      <c r="D18330" s="72"/>
      <c r="E18330" s="206"/>
      <c r="F18330" s="205"/>
      <c r="G18330" s="205"/>
      <c r="H18330" s="207"/>
      <c r="I18330" s="207"/>
      <c r="J18330" s="207"/>
      <c r="K18330" s="79"/>
    </row>
    <row r="18331" spans="2:11" x14ac:dyDescent="0.3">
      <c r="B18331" s="205"/>
      <c r="C18331" s="205"/>
      <c r="D18331" s="72"/>
      <c r="E18331" s="206"/>
      <c r="F18331" s="205"/>
      <c r="G18331" s="205"/>
      <c r="H18331" s="207"/>
      <c r="I18331" s="207"/>
      <c r="J18331" s="207"/>
      <c r="K18331" s="79"/>
    </row>
    <row r="18332" spans="2:11" x14ac:dyDescent="0.3">
      <c r="B18332" s="205"/>
      <c r="C18332" s="205"/>
      <c r="D18332" s="72"/>
      <c r="E18332" s="206"/>
      <c r="F18332" s="205"/>
      <c r="G18332" s="205"/>
      <c r="H18332" s="207"/>
      <c r="I18332" s="207"/>
      <c r="J18332" s="207"/>
      <c r="K18332" s="79"/>
    </row>
    <row r="18333" spans="2:11" x14ac:dyDescent="0.3">
      <c r="B18333" s="205"/>
      <c r="C18333" s="205"/>
      <c r="D18333" s="72"/>
      <c r="E18333" s="206"/>
      <c r="F18333" s="205"/>
      <c r="G18333" s="205"/>
      <c r="H18333" s="207"/>
      <c r="I18333" s="207"/>
      <c r="J18333" s="207"/>
      <c r="K18333" s="79"/>
    </row>
    <row r="18334" spans="2:11" x14ac:dyDescent="0.3">
      <c r="B18334" s="205"/>
      <c r="C18334" s="205"/>
      <c r="D18334" s="72"/>
      <c r="E18334" s="206"/>
      <c r="F18334" s="205"/>
      <c r="G18334" s="205"/>
      <c r="H18334" s="207"/>
      <c r="I18334" s="207"/>
      <c r="J18334" s="207"/>
      <c r="K18334" s="79"/>
    </row>
    <row r="18335" spans="2:11" x14ac:dyDescent="0.3">
      <c r="B18335" s="205"/>
      <c r="C18335" s="205"/>
      <c r="D18335" s="72"/>
      <c r="E18335" s="206"/>
      <c r="F18335" s="205"/>
      <c r="G18335" s="205"/>
      <c r="H18335" s="207"/>
      <c r="I18335" s="207"/>
      <c r="J18335" s="208"/>
      <c r="K18335" s="79"/>
    </row>
    <row r="18336" spans="2:11" x14ac:dyDescent="0.3">
      <c r="B18336" s="205"/>
      <c r="C18336" s="205"/>
      <c r="D18336" s="72"/>
      <c r="E18336" s="206"/>
      <c r="F18336" s="205"/>
      <c r="G18336" s="205"/>
      <c r="H18336" s="207"/>
      <c r="I18336" s="207"/>
      <c r="J18336" s="208"/>
      <c r="K18336" s="79"/>
    </row>
    <row r="18337" spans="2:11" x14ac:dyDescent="0.3">
      <c r="B18337" s="205"/>
      <c r="C18337" s="205"/>
      <c r="D18337" s="72"/>
      <c r="E18337" s="206"/>
      <c r="F18337" s="205"/>
      <c r="G18337" s="205"/>
      <c r="H18337" s="207"/>
      <c r="I18337" s="207"/>
      <c r="J18337" s="208"/>
      <c r="K18337" s="79"/>
    </row>
    <row r="18338" spans="2:11" x14ac:dyDescent="0.3">
      <c r="B18338" s="205"/>
      <c r="C18338" s="205"/>
      <c r="D18338" s="72"/>
      <c r="E18338" s="206"/>
      <c r="F18338" s="205"/>
      <c r="G18338" s="205"/>
      <c r="H18338" s="207"/>
      <c r="I18338" s="207"/>
      <c r="J18338" s="208"/>
      <c r="K18338" s="79"/>
    </row>
    <row r="18339" spans="2:11" x14ac:dyDescent="0.3">
      <c r="B18339" s="205"/>
      <c r="C18339" s="205"/>
      <c r="D18339" s="72"/>
      <c r="E18339" s="206"/>
      <c r="F18339" s="205"/>
      <c r="G18339" s="205"/>
      <c r="H18339" s="207"/>
      <c r="I18339" s="207"/>
      <c r="J18339" s="207"/>
      <c r="K18339" s="79"/>
    </row>
    <row r="18340" spans="2:11" x14ac:dyDescent="0.3">
      <c r="B18340" s="205"/>
      <c r="C18340" s="205"/>
      <c r="D18340" s="72"/>
      <c r="E18340" s="206"/>
      <c r="F18340" s="205"/>
      <c r="G18340" s="205"/>
      <c r="H18340" s="207"/>
      <c r="I18340" s="207"/>
      <c r="J18340" s="208"/>
      <c r="K18340" s="79"/>
    </row>
    <row r="18341" spans="2:11" x14ac:dyDescent="0.3">
      <c r="B18341" s="205"/>
      <c r="C18341" s="205"/>
      <c r="D18341" s="72"/>
      <c r="E18341" s="206"/>
      <c r="F18341" s="205"/>
      <c r="G18341" s="205"/>
      <c r="H18341" s="207"/>
      <c r="I18341" s="207"/>
      <c r="J18341" s="207"/>
      <c r="K18341" s="79"/>
    </row>
    <row r="18342" spans="2:11" x14ac:dyDescent="0.3">
      <c r="B18342" s="205"/>
      <c r="C18342" s="205"/>
      <c r="D18342" s="72"/>
      <c r="E18342" s="206"/>
      <c r="F18342" s="205"/>
      <c r="G18342" s="205"/>
      <c r="H18342" s="207"/>
      <c r="I18342" s="207"/>
      <c r="J18342" s="208"/>
      <c r="K18342" s="79"/>
    </row>
    <row r="18343" spans="2:11" x14ac:dyDescent="0.3">
      <c r="B18343" s="205"/>
      <c r="C18343" s="205"/>
      <c r="D18343" s="72"/>
      <c r="E18343" s="206"/>
      <c r="F18343" s="205"/>
      <c r="G18343" s="205"/>
      <c r="H18343" s="207"/>
      <c r="I18343" s="207"/>
      <c r="J18343" s="207"/>
      <c r="K18343" s="79"/>
    </row>
    <row r="18344" spans="2:11" x14ac:dyDescent="0.3">
      <c r="B18344" s="205"/>
      <c r="C18344" s="205"/>
      <c r="D18344" s="72"/>
      <c r="E18344" s="206"/>
      <c r="F18344" s="205"/>
      <c r="G18344" s="205"/>
      <c r="H18344" s="207"/>
      <c r="I18344" s="207"/>
      <c r="J18344" s="208"/>
      <c r="K18344" s="79"/>
    </row>
    <row r="18345" spans="2:11" x14ac:dyDescent="0.3">
      <c r="B18345" s="205"/>
      <c r="C18345" s="205"/>
      <c r="D18345" s="72"/>
      <c r="E18345" s="206"/>
      <c r="F18345" s="205"/>
      <c r="G18345" s="205"/>
      <c r="H18345" s="207"/>
      <c r="I18345" s="207"/>
      <c r="J18345" s="207"/>
      <c r="K18345" s="79"/>
    </row>
    <row r="18346" spans="2:11" x14ac:dyDescent="0.3">
      <c r="B18346" s="205"/>
      <c r="C18346" s="205"/>
      <c r="D18346" s="72"/>
      <c r="E18346" s="206"/>
      <c r="F18346" s="205"/>
      <c r="G18346" s="205"/>
      <c r="H18346" s="207"/>
      <c r="I18346" s="207"/>
      <c r="J18346" s="208"/>
      <c r="K18346" s="79"/>
    </row>
    <row r="18347" spans="2:11" x14ac:dyDescent="0.3">
      <c r="B18347" s="205"/>
      <c r="C18347" s="205"/>
      <c r="D18347" s="72"/>
      <c r="E18347" s="206"/>
      <c r="F18347" s="205"/>
      <c r="G18347" s="205"/>
      <c r="H18347" s="207"/>
      <c r="I18347" s="207"/>
      <c r="J18347" s="207"/>
      <c r="K18347" s="79"/>
    </row>
    <row r="18348" spans="2:11" x14ac:dyDescent="0.3">
      <c r="B18348" s="205"/>
      <c r="C18348" s="205"/>
      <c r="D18348" s="72"/>
      <c r="E18348" s="206"/>
      <c r="F18348" s="205"/>
      <c r="G18348" s="205"/>
      <c r="H18348" s="207"/>
      <c r="I18348" s="207"/>
      <c r="J18348" s="208"/>
      <c r="K18348" s="79"/>
    </row>
    <row r="18349" spans="2:11" x14ac:dyDescent="0.3">
      <c r="B18349" s="205"/>
      <c r="C18349" s="205"/>
      <c r="D18349" s="72"/>
      <c r="E18349" s="206"/>
      <c r="F18349" s="205"/>
      <c r="G18349" s="205"/>
      <c r="H18349" s="207"/>
      <c r="I18349" s="207"/>
      <c r="J18349" s="207"/>
      <c r="K18349" s="79"/>
    </row>
    <row r="18350" spans="2:11" x14ac:dyDescent="0.3">
      <c r="B18350" s="205"/>
      <c r="C18350" s="205"/>
      <c r="D18350" s="72"/>
      <c r="E18350" s="206"/>
      <c r="F18350" s="205"/>
      <c r="G18350" s="205"/>
      <c r="H18350" s="207"/>
      <c r="I18350" s="207"/>
      <c r="J18350" s="208"/>
      <c r="K18350" s="79"/>
    </row>
    <row r="18351" spans="2:11" x14ac:dyDescent="0.3">
      <c r="B18351" s="205"/>
      <c r="C18351" s="205"/>
      <c r="D18351" s="72"/>
      <c r="E18351" s="206"/>
      <c r="F18351" s="205"/>
      <c r="G18351" s="205"/>
      <c r="H18351" s="207"/>
      <c r="I18351" s="207"/>
      <c r="J18351" s="207"/>
      <c r="K18351" s="79"/>
    </row>
    <row r="18352" spans="2:11" x14ac:dyDescent="0.3">
      <c r="B18352" s="205"/>
      <c r="C18352" s="205"/>
      <c r="D18352" s="72"/>
      <c r="E18352" s="206"/>
      <c r="F18352" s="205"/>
      <c r="G18352" s="205"/>
      <c r="H18352" s="207"/>
      <c r="I18352" s="207"/>
      <c r="J18352" s="208"/>
      <c r="K18352" s="79"/>
    </row>
    <row r="18353" spans="2:11" x14ac:dyDescent="0.3">
      <c r="B18353" s="205"/>
      <c r="C18353" s="205"/>
      <c r="D18353" s="72"/>
      <c r="E18353" s="206"/>
      <c r="F18353" s="205"/>
      <c r="G18353" s="205"/>
      <c r="H18353" s="207"/>
      <c r="I18353" s="207"/>
      <c r="J18353" s="208"/>
      <c r="K18353" s="79"/>
    </row>
    <row r="18354" spans="2:11" x14ac:dyDescent="0.3">
      <c r="B18354" s="205"/>
      <c r="C18354" s="205"/>
      <c r="D18354" s="72"/>
      <c r="E18354" s="206"/>
      <c r="F18354" s="205"/>
      <c r="G18354" s="205"/>
      <c r="H18354" s="207"/>
      <c r="I18354" s="207"/>
      <c r="J18354" s="207"/>
      <c r="K18354" s="79"/>
    </row>
    <row r="18355" spans="2:11" x14ac:dyDescent="0.3">
      <c r="B18355" s="205"/>
      <c r="C18355" s="205"/>
      <c r="D18355" s="72"/>
      <c r="E18355" s="206"/>
      <c r="F18355" s="205"/>
      <c r="G18355" s="205"/>
      <c r="H18355" s="207"/>
      <c r="I18355" s="207"/>
      <c r="J18355" s="207"/>
      <c r="K18355" s="79"/>
    </row>
    <row r="18356" spans="2:11" x14ac:dyDescent="0.3">
      <c r="B18356" s="205"/>
      <c r="C18356" s="205"/>
      <c r="D18356" s="72"/>
      <c r="E18356" s="206"/>
      <c r="F18356" s="205"/>
      <c r="G18356" s="205"/>
      <c r="H18356" s="207"/>
      <c r="I18356" s="207"/>
      <c r="J18356" s="208"/>
      <c r="K18356" s="79"/>
    </row>
    <row r="18357" spans="2:11" x14ac:dyDescent="0.3">
      <c r="B18357" s="205"/>
      <c r="C18357" s="205"/>
      <c r="D18357" s="72"/>
      <c r="E18357" s="206"/>
      <c r="F18357" s="205"/>
      <c r="G18357" s="205"/>
      <c r="H18357" s="207"/>
      <c r="I18357" s="207"/>
      <c r="J18357" s="208"/>
      <c r="K18357" s="79"/>
    </row>
    <row r="18358" spans="2:11" x14ac:dyDescent="0.3">
      <c r="B18358" s="205"/>
      <c r="C18358" s="205"/>
      <c r="D18358" s="72"/>
      <c r="E18358" s="206"/>
      <c r="F18358" s="205"/>
      <c r="G18358" s="205"/>
      <c r="H18358" s="207"/>
      <c r="I18358" s="207"/>
      <c r="J18358" s="208"/>
      <c r="K18358" s="79"/>
    </row>
    <row r="18359" spans="2:11" x14ac:dyDescent="0.3">
      <c r="B18359" s="205"/>
      <c r="C18359" s="205"/>
      <c r="D18359" s="72"/>
      <c r="E18359" s="206"/>
      <c r="F18359" s="205"/>
      <c r="G18359" s="205"/>
      <c r="H18359" s="207"/>
      <c r="I18359" s="207"/>
      <c r="J18359" s="208"/>
      <c r="K18359" s="79"/>
    </row>
    <row r="18360" spans="2:11" x14ac:dyDescent="0.3">
      <c r="B18360" s="205"/>
      <c r="C18360" s="205"/>
      <c r="D18360" s="72"/>
      <c r="E18360" s="206"/>
      <c r="F18360" s="205"/>
      <c r="G18360" s="205"/>
      <c r="H18360" s="207"/>
      <c r="I18360" s="207"/>
      <c r="J18360" s="208"/>
      <c r="K18360" s="79"/>
    </row>
    <row r="18361" spans="2:11" x14ac:dyDescent="0.3">
      <c r="B18361" s="205"/>
      <c r="C18361" s="205"/>
      <c r="D18361" s="72"/>
      <c r="E18361" s="206"/>
      <c r="F18361" s="205"/>
      <c r="G18361" s="205"/>
      <c r="H18361" s="207"/>
      <c r="I18361" s="207"/>
      <c r="J18361" s="207"/>
      <c r="K18361" s="79"/>
    </row>
    <row r="18362" spans="2:11" x14ac:dyDescent="0.3">
      <c r="B18362" s="205"/>
      <c r="C18362" s="205"/>
      <c r="D18362" s="72"/>
      <c r="E18362" s="206"/>
      <c r="F18362" s="205"/>
      <c r="G18362" s="205"/>
      <c r="H18362" s="207"/>
      <c r="I18362" s="207"/>
      <c r="J18362" s="208"/>
      <c r="K18362" s="79"/>
    </row>
    <row r="18363" spans="2:11" x14ac:dyDescent="0.3">
      <c r="B18363" s="205"/>
      <c r="C18363" s="205"/>
      <c r="D18363" s="72"/>
      <c r="E18363" s="206"/>
      <c r="F18363" s="205"/>
      <c r="G18363" s="205"/>
      <c r="H18363" s="207"/>
      <c r="I18363" s="207"/>
      <c r="J18363" s="207"/>
      <c r="K18363" s="79"/>
    </row>
    <row r="18364" spans="2:11" x14ac:dyDescent="0.3">
      <c r="B18364" s="205"/>
      <c r="C18364" s="205"/>
      <c r="D18364" s="72"/>
      <c r="E18364" s="206"/>
      <c r="F18364" s="205"/>
      <c r="G18364" s="205"/>
      <c r="H18364" s="207"/>
      <c r="I18364" s="207"/>
      <c r="J18364" s="207"/>
      <c r="K18364" s="79"/>
    </row>
    <row r="18365" spans="2:11" x14ac:dyDescent="0.3">
      <c r="B18365" s="205"/>
      <c r="C18365" s="205"/>
      <c r="D18365" s="72"/>
      <c r="E18365" s="206"/>
      <c r="F18365" s="205"/>
      <c r="G18365" s="205"/>
      <c r="H18365" s="207"/>
      <c r="I18365" s="207"/>
      <c r="J18365" s="208"/>
      <c r="K18365" s="79"/>
    </row>
    <row r="18366" spans="2:11" x14ac:dyDescent="0.3">
      <c r="B18366" s="205"/>
      <c r="C18366" s="205"/>
      <c r="D18366" s="72"/>
      <c r="E18366" s="206"/>
      <c r="F18366" s="205"/>
      <c r="G18366" s="205"/>
      <c r="H18366" s="207"/>
      <c r="I18366" s="207"/>
      <c r="J18366" s="208"/>
      <c r="K18366" s="79"/>
    </row>
    <row r="18367" spans="2:11" x14ac:dyDescent="0.3">
      <c r="B18367" s="205"/>
      <c r="C18367" s="205"/>
      <c r="D18367" s="72"/>
      <c r="E18367" s="206"/>
      <c r="F18367" s="205"/>
      <c r="G18367" s="205"/>
      <c r="H18367" s="207"/>
      <c r="I18367" s="207"/>
      <c r="J18367" s="208"/>
      <c r="K18367" s="79"/>
    </row>
    <row r="18368" spans="2:11" x14ac:dyDescent="0.3">
      <c r="B18368" s="205"/>
      <c r="C18368" s="205"/>
      <c r="D18368" s="72"/>
      <c r="E18368" s="206"/>
      <c r="F18368" s="205"/>
      <c r="G18368" s="205"/>
      <c r="H18368" s="207"/>
      <c r="I18368" s="207"/>
      <c r="J18368" s="207"/>
      <c r="K18368" s="79"/>
    </row>
    <row r="18369" spans="2:11" x14ac:dyDescent="0.3">
      <c r="B18369" s="205"/>
      <c r="C18369" s="205"/>
      <c r="D18369" s="72"/>
      <c r="E18369" s="206"/>
      <c r="F18369" s="205"/>
      <c r="G18369" s="205"/>
      <c r="H18369" s="207"/>
      <c r="I18369" s="207"/>
      <c r="J18369" s="207"/>
      <c r="K18369" s="79"/>
    </row>
    <row r="18370" spans="2:11" x14ac:dyDescent="0.3">
      <c r="B18370" s="205"/>
      <c r="C18370" s="205"/>
      <c r="D18370" s="72"/>
      <c r="E18370" s="206"/>
      <c r="F18370" s="205"/>
      <c r="G18370" s="205"/>
      <c r="H18370" s="207"/>
      <c r="I18370" s="207"/>
      <c r="J18370" s="207"/>
      <c r="K18370" s="79"/>
    </row>
    <row r="18371" spans="2:11" x14ac:dyDescent="0.3">
      <c r="B18371" s="205"/>
      <c r="C18371" s="205"/>
      <c r="D18371" s="72"/>
      <c r="E18371" s="206"/>
      <c r="F18371" s="205"/>
      <c r="G18371" s="205"/>
      <c r="H18371" s="207"/>
      <c r="I18371" s="207"/>
      <c r="J18371" s="207"/>
      <c r="K18371" s="79"/>
    </row>
    <row r="18372" spans="2:11" x14ac:dyDescent="0.3">
      <c r="B18372" s="205"/>
      <c r="C18372" s="205"/>
      <c r="D18372" s="72"/>
      <c r="E18372" s="206"/>
      <c r="F18372" s="205"/>
      <c r="G18372" s="205"/>
      <c r="H18372" s="207"/>
      <c r="I18372" s="207"/>
      <c r="J18372" s="207"/>
      <c r="K18372" s="79"/>
    </row>
    <row r="18373" spans="2:11" x14ac:dyDescent="0.3">
      <c r="B18373" s="205"/>
      <c r="C18373" s="205"/>
      <c r="D18373" s="72"/>
      <c r="E18373" s="206"/>
      <c r="F18373" s="205"/>
      <c r="G18373" s="205"/>
      <c r="H18373" s="207"/>
      <c r="I18373" s="207"/>
      <c r="J18373" s="207"/>
      <c r="K18373" s="79"/>
    </row>
    <row r="18374" spans="2:11" x14ac:dyDescent="0.3">
      <c r="B18374" s="205"/>
      <c r="C18374" s="205"/>
      <c r="D18374" s="72"/>
      <c r="E18374" s="206"/>
      <c r="F18374" s="205"/>
      <c r="G18374" s="205"/>
      <c r="H18374" s="207"/>
      <c r="I18374" s="207"/>
      <c r="J18374" s="207"/>
      <c r="K18374" s="79"/>
    </row>
    <row r="18375" spans="2:11" x14ac:dyDescent="0.3">
      <c r="B18375" s="205"/>
      <c r="C18375" s="205"/>
      <c r="D18375" s="72"/>
      <c r="E18375" s="206"/>
      <c r="F18375" s="205"/>
      <c r="G18375" s="205"/>
      <c r="H18375" s="207"/>
      <c r="I18375" s="207"/>
      <c r="J18375" s="207"/>
      <c r="K18375" s="79"/>
    </row>
    <row r="18376" spans="2:11" x14ac:dyDescent="0.3">
      <c r="B18376" s="205"/>
      <c r="C18376" s="205"/>
      <c r="D18376" s="72"/>
      <c r="E18376" s="206"/>
      <c r="F18376" s="205"/>
      <c r="G18376" s="205"/>
      <c r="H18376" s="207"/>
      <c r="I18376" s="207"/>
      <c r="J18376" s="208"/>
      <c r="K18376" s="79"/>
    </row>
    <row r="18377" spans="2:11" x14ac:dyDescent="0.3">
      <c r="B18377" s="205"/>
      <c r="C18377" s="205"/>
      <c r="D18377" s="72"/>
      <c r="E18377" s="206"/>
      <c r="F18377" s="205"/>
      <c r="G18377" s="205"/>
      <c r="H18377" s="207"/>
      <c r="I18377" s="207"/>
      <c r="J18377" s="207"/>
      <c r="K18377" s="79"/>
    </row>
    <row r="18378" spans="2:11" x14ac:dyDescent="0.3">
      <c r="B18378" s="205"/>
      <c r="C18378" s="205"/>
      <c r="D18378" s="72"/>
      <c r="E18378" s="206"/>
      <c r="F18378" s="205"/>
      <c r="G18378" s="205"/>
      <c r="H18378" s="207"/>
      <c r="I18378" s="207"/>
      <c r="J18378" s="208"/>
      <c r="K18378" s="79"/>
    </row>
    <row r="18379" spans="2:11" x14ac:dyDescent="0.3">
      <c r="B18379" s="205"/>
      <c r="C18379" s="205"/>
      <c r="D18379" s="72"/>
      <c r="E18379" s="206"/>
      <c r="F18379" s="205"/>
      <c r="G18379" s="205"/>
      <c r="H18379" s="207"/>
      <c r="I18379" s="207"/>
      <c r="J18379" s="207"/>
      <c r="K18379" s="79"/>
    </row>
    <row r="18380" spans="2:11" x14ac:dyDescent="0.3">
      <c r="B18380" s="205"/>
      <c r="C18380" s="205"/>
      <c r="D18380" s="72"/>
      <c r="E18380" s="206"/>
      <c r="F18380" s="205"/>
      <c r="G18380" s="205"/>
      <c r="H18380" s="207"/>
      <c r="I18380" s="207"/>
      <c r="J18380" s="208"/>
      <c r="K18380" s="79"/>
    </row>
    <row r="18381" spans="2:11" x14ac:dyDescent="0.3">
      <c r="B18381" s="205"/>
      <c r="C18381" s="205"/>
      <c r="D18381" s="72"/>
      <c r="E18381" s="206"/>
      <c r="F18381" s="205"/>
      <c r="G18381" s="205"/>
      <c r="H18381" s="207"/>
      <c r="I18381" s="207"/>
      <c r="J18381" s="208"/>
      <c r="K18381" s="79"/>
    </row>
    <row r="18382" spans="2:11" x14ac:dyDescent="0.3">
      <c r="B18382" s="205"/>
      <c r="C18382" s="205"/>
      <c r="D18382" s="72"/>
      <c r="E18382" s="206"/>
      <c r="F18382" s="205"/>
      <c r="G18382" s="205"/>
      <c r="H18382" s="207"/>
      <c r="I18382" s="207"/>
      <c r="J18382" s="207"/>
      <c r="K18382" s="79"/>
    </row>
    <row r="18383" spans="2:11" x14ac:dyDescent="0.3">
      <c r="B18383" s="205"/>
      <c r="C18383" s="205"/>
      <c r="D18383" s="72"/>
      <c r="E18383" s="206"/>
      <c r="F18383" s="205"/>
      <c r="G18383" s="205"/>
      <c r="H18383" s="207"/>
      <c r="I18383" s="207"/>
      <c r="J18383" s="207"/>
      <c r="K18383" s="79"/>
    </row>
    <row r="18384" spans="2:11" x14ac:dyDescent="0.3">
      <c r="B18384" s="205"/>
      <c r="C18384" s="205"/>
      <c r="D18384" s="72"/>
      <c r="E18384" s="206"/>
      <c r="F18384" s="205"/>
      <c r="G18384" s="205"/>
      <c r="H18384" s="207"/>
      <c r="I18384" s="207"/>
      <c r="J18384" s="207"/>
      <c r="K18384" s="79"/>
    </row>
    <row r="18385" spans="2:11" x14ac:dyDescent="0.3">
      <c r="B18385" s="205"/>
      <c r="C18385" s="205"/>
      <c r="D18385" s="72"/>
      <c r="E18385" s="206"/>
      <c r="F18385" s="205"/>
      <c r="G18385" s="205"/>
      <c r="H18385" s="207"/>
      <c r="I18385" s="207"/>
      <c r="J18385" s="207"/>
      <c r="K18385" s="79"/>
    </row>
    <row r="18386" spans="2:11" x14ac:dyDescent="0.3">
      <c r="B18386" s="205"/>
      <c r="C18386" s="205"/>
      <c r="D18386" s="72"/>
      <c r="E18386" s="206"/>
      <c r="F18386" s="205"/>
      <c r="G18386" s="205"/>
      <c r="H18386" s="207"/>
      <c r="I18386" s="207"/>
      <c r="J18386" s="207"/>
      <c r="K18386" s="79"/>
    </row>
    <row r="18387" spans="2:11" x14ac:dyDescent="0.3">
      <c r="B18387" s="205"/>
      <c r="C18387" s="205"/>
      <c r="D18387" s="72"/>
      <c r="E18387" s="206"/>
      <c r="F18387" s="205"/>
      <c r="G18387" s="205"/>
      <c r="H18387" s="207"/>
      <c r="I18387" s="207"/>
      <c r="J18387" s="208"/>
      <c r="K18387" s="79"/>
    </row>
    <row r="18388" spans="2:11" x14ac:dyDescent="0.3">
      <c r="B18388" s="205"/>
      <c r="C18388" s="205"/>
      <c r="D18388" s="72"/>
      <c r="E18388" s="206"/>
      <c r="F18388" s="205"/>
      <c r="G18388" s="205"/>
      <c r="H18388" s="207"/>
      <c r="I18388" s="207"/>
      <c r="J18388" s="208"/>
      <c r="K18388" s="79"/>
    </row>
    <row r="18389" spans="2:11" x14ac:dyDescent="0.3">
      <c r="B18389" s="205"/>
      <c r="C18389" s="205"/>
      <c r="D18389" s="72"/>
      <c r="E18389" s="206"/>
      <c r="F18389" s="205"/>
      <c r="G18389" s="205"/>
      <c r="H18389" s="207"/>
      <c r="I18389" s="207"/>
      <c r="J18389" s="207"/>
      <c r="K18389" s="79"/>
    </row>
    <row r="18390" spans="2:11" x14ac:dyDescent="0.3">
      <c r="B18390" s="205"/>
      <c r="C18390" s="205"/>
      <c r="D18390" s="72"/>
      <c r="E18390" s="206"/>
      <c r="F18390" s="205"/>
      <c r="G18390" s="205"/>
      <c r="H18390" s="207"/>
      <c r="I18390" s="207"/>
      <c r="J18390" s="208"/>
      <c r="K18390" s="79"/>
    </row>
    <row r="18391" spans="2:11" x14ac:dyDescent="0.3">
      <c r="B18391" s="205"/>
      <c r="C18391" s="205"/>
      <c r="D18391" s="72"/>
      <c r="E18391" s="206"/>
      <c r="F18391" s="205"/>
      <c r="G18391" s="205"/>
      <c r="H18391" s="207"/>
      <c r="I18391" s="207"/>
      <c r="J18391" s="207"/>
      <c r="K18391" s="79"/>
    </row>
    <row r="18392" spans="2:11" x14ac:dyDescent="0.3">
      <c r="B18392" s="205"/>
      <c r="C18392" s="205"/>
      <c r="D18392" s="72"/>
      <c r="E18392" s="206"/>
      <c r="F18392" s="205"/>
      <c r="G18392" s="205"/>
      <c r="H18392" s="207"/>
      <c r="I18392" s="207"/>
      <c r="J18392" s="208"/>
      <c r="K18392" s="79"/>
    </row>
    <row r="18393" spans="2:11" x14ac:dyDescent="0.3">
      <c r="B18393" s="205"/>
      <c r="C18393" s="205"/>
      <c r="D18393" s="72"/>
      <c r="E18393" s="206"/>
      <c r="F18393" s="205"/>
      <c r="G18393" s="205"/>
      <c r="H18393" s="207"/>
      <c r="I18393" s="207"/>
      <c r="J18393" s="208"/>
      <c r="K18393" s="79"/>
    </row>
    <row r="18394" spans="2:11" x14ac:dyDescent="0.3">
      <c r="B18394" s="205"/>
      <c r="C18394" s="205"/>
      <c r="D18394" s="72"/>
      <c r="E18394" s="206"/>
      <c r="F18394" s="205"/>
      <c r="G18394" s="205"/>
      <c r="H18394" s="207"/>
      <c r="I18394" s="207"/>
      <c r="J18394" s="208"/>
      <c r="K18394" s="79"/>
    </row>
    <row r="18395" spans="2:11" x14ac:dyDescent="0.3">
      <c r="B18395" s="205"/>
      <c r="C18395" s="205"/>
      <c r="D18395" s="72"/>
      <c r="E18395" s="206"/>
      <c r="F18395" s="205"/>
      <c r="G18395" s="205"/>
      <c r="H18395" s="207"/>
      <c r="I18395" s="207"/>
      <c r="J18395" s="207"/>
      <c r="K18395" s="79"/>
    </row>
    <row r="18396" spans="2:11" x14ac:dyDescent="0.3">
      <c r="B18396" s="205"/>
      <c r="C18396" s="205"/>
      <c r="D18396" s="72"/>
      <c r="E18396" s="206"/>
      <c r="F18396" s="205"/>
      <c r="G18396" s="205"/>
      <c r="H18396" s="207"/>
      <c r="I18396" s="207"/>
      <c r="J18396" s="208"/>
      <c r="K18396" s="79"/>
    </row>
    <row r="18397" spans="2:11" x14ac:dyDescent="0.3">
      <c r="B18397" s="205"/>
      <c r="C18397" s="205"/>
      <c r="D18397" s="72"/>
      <c r="E18397" s="206"/>
      <c r="F18397" s="205"/>
      <c r="G18397" s="205"/>
      <c r="H18397" s="207"/>
      <c r="I18397" s="207"/>
      <c r="J18397" s="207"/>
      <c r="K18397" s="79"/>
    </row>
    <row r="18398" spans="2:11" x14ac:dyDescent="0.3">
      <c r="B18398" s="205"/>
      <c r="C18398" s="205"/>
      <c r="D18398" s="72"/>
      <c r="E18398" s="206"/>
      <c r="F18398" s="205"/>
      <c r="G18398" s="205"/>
      <c r="H18398" s="207"/>
      <c r="I18398" s="207"/>
      <c r="J18398" s="208"/>
      <c r="K18398" s="79"/>
    </row>
    <row r="18399" spans="2:11" x14ac:dyDescent="0.3">
      <c r="B18399" s="205"/>
      <c r="C18399" s="205"/>
      <c r="D18399" s="72"/>
      <c r="E18399" s="206"/>
      <c r="F18399" s="205"/>
      <c r="G18399" s="205"/>
      <c r="H18399" s="207"/>
      <c r="I18399" s="207"/>
      <c r="J18399" s="208"/>
      <c r="K18399" s="79"/>
    </row>
    <row r="18400" spans="2:11" x14ac:dyDescent="0.3">
      <c r="B18400" s="205"/>
      <c r="C18400" s="205"/>
      <c r="D18400" s="72"/>
      <c r="E18400" s="206"/>
      <c r="F18400" s="205"/>
      <c r="G18400" s="205"/>
      <c r="H18400" s="207"/>
      <c r="I18400" s="207"/>
      <c r="J18400" s="208"/>
      <c r="K18400" s="79"/>
    </row>
    <row r="18401" spans="2:11" x14ac:dyDescent="0.3">
      <c r="B18401" s="205"/>
      <c r="C18401" s="205"/>
      <c r="D18401" s="72"/>
      <c r="E18401" s="206"/>
      <c r="F18401" s="205"/>
      <c r="G18401" s="205"/>
      <c r="H18401" s="207"/>
      <c r="I18401" s="207"/>
      <c r="J18401" s="207"/>
      <c r="K18401" s="79"/>
    </row>
    <row r="18402" spans="2:11" x14ac:dyDescent="0.3">
      <c r="B18402" s="205"/>
      <c r="C18402" s="205"/>
      <c r="D18402" s="72"/>
      <c r="E18402" s="206"/>
      <c r="F18402" s="205"/>
      <c r="G18402" s="205"/>
      <c r="H18402" s="207"/>
      <c r="I18402" s="207"/>
      <c r="J18402" s="208"/>
      <c r="K18402" s="79"/>
    </row>
    <row r="18403" spans="2:11" x14ac:dyDescent="0.3">
      <c r="B18403" s="205"/>
      <c r="C18403" s="205"/>
      <c r="D18403" s="72"/>
      <c r="E18403" s="206"/>
      <c r="F18403" s="205"/>
      <c r="G18403" s="205"/>
      <c r="H18403" s="207"/>
      <c r="I18403" s="207"/>
      <c r="J18403" s="207"/>
      <c r="K18403" s="79"/>
    </row>
    <row r="18404" spans="2:11" x14ac:dyDescent="0.3">
      <c r="B18404" s="205"/>
      <c r="C18404" s="205"/>
      <c r="D18404" s="72"/>
      <c r="E18404" s="206"/>
      <c r="F18404" s="205"/>
      <c r="G18404" s="205"/>
      <c r="H18404" s="207"/>
      <c r="I18404" s="207"/>
      <c r="J18404" s="208"/>
      <c r="K18404" s="79"/>
    </row>
    <row r="18405" spans="2:11" x14ac:dyDescent="0.3">
      <c r="B18405" s="205"/>
      <c r="C18405" s="205"/>
      <c r="D18405" s="72"/>
      <c r="E18405" s="206"/>
      <c r="F18405" s="205"/>
      <c r="G18405" s="205"/>
      <c r="H18405" s="207"/>
      <c r="I18405" s="207"/>
      <c r="J18405" s="208"/>
      <c r="K18405" s="79"/>
    </row>
    <row r="18406" spans="2:11" x14ac:dyDescent="0.3">
      <c r="B18406" s="205"/>
      <c r="C18406" s="205"/>
      <c r="D18406" s="72"/>
      <c r="E18406" s="206"/>
      <c r="F18406" s="205"/>
      <c r="G18406" s="205"/>
      <c r="H18406" s="207"/>
      <c r="I18406" s="207"/>
      <c r="J18406" s="208"/>
      <c r="K18406" s="79"/>
    </row>
    <row r="18407" spans="2:11" x14ac:dyDescent="0.3">
      <c r="B18407" s="205"/>
      <c r="C18407" s="205"/>
      <c r="D18407" s="72"/>
      <c r="E18407" s="206"/>
      <c r="F18407" s="205"/>
      <c r="G18407" s="205"/>
      <c r="H18407" s="207"/>
      <c r="I18407" s="207"/>
      <c r="J18407" s="207"/>
      <c r="K18407" s="79"/>
    </row>
    <row r="18408" spans="2:11" x14ac:dyDescent="0.3">
      <c r="B18408" s="205"/>
      <c r="C18408" s="205"/>
      <c r="D18408" s="72"/>
      <c r="E18408" s="206"/>
      <c r="F18408" s="205"/>
      <c r="G18408" s="205"/>
      <c r="H18408" s="207"/>
      <c r="I18408" s="207"/>
      <c r="J18408" s="207"/>
      <c r="K18408" s="79"/>
    </row>
    <row r="18409" spans="2:11" x14ac:dyDescent="0.3">
      <c r="B18409" s="205"/>
      <c r="C18409" s="205"/>
      <c r="D18409" s="72"/>
      <c r="E18409" s="206"/>
      <c r="F18409" s="205"/>
      <c r="G18409" s="205"/>
      <c r="H18409" s="207"/>
      <c r="I18409" s="207"/>
      <c r="J18409" s="207"/>
      <c r="K18409" s="79"/>
    </row>
    <row r="18410" spans="2:11" x14ac:dyDescent="0.3">
      <c r="B18410" s="205"/>
      <c r="C18410" s="205"/>
      <c r="D18410" s="72"/>
      <c r="E18410" s="206"/>
      <c r="F18410" s="205"/>
      <c r="G18410" s="205"/>
      <c r="H18410" s="207"/>
      <c r="I18410" s="207"/>
      <c r="J18410" s="207"/>
      <c r="K18410" s="79"/>
    </row>
    <row r="18411" spans="2:11" x14ac:dyDescent="0.3">
      <c r="B18411" s="205"/>
      <c r="C18411" s="205"/>
      <c r="D18411" s="72"/>
      <c r="E18411" s="206"/>
      <c r="F18411" s="205"/>
      <c r="G18411" s="205"/>
      <c r="H18411" s="207"/>
      <c r="I18411" s="207"/>
      <c r="J18411" s="207"/>
      <c r="K18411" s="79"/>
    </row>
    <row r="18412" spans="2:11" x14ac:dyDescent="0.3">
      <c r="B18412" s="205"/>
      <c r="C18412" s="205"/>
      <c r="D18412" s="72"/>
      <c r="E18412" s="206"/>
      <c r="F18412" s="205"/>
      <c r="G18412" s="205"/>
      <c r="H18412" s="207"/>
      <c r="I18412" s="207"/>
      <c r="J18412" s="207"/>
      <c r="K18412" s="79"/>
    </row>
    <row r="18413" spans="2:11" x14ac:dyDescent="0.3">
      <c r="B18413" s="205"/>
      <c r="C18413" s="205"/>
      <c r="D18413" s="72"/>
      <c r="E18413" s="206"/>
      <c r="F18413" s="205"/>
      <c r="G18413" s="205"/>
      <c r="H18413" s="207"/>
      <c r="I18413" s="207"/>
      <c r="J18413" s="208"/>
      <c r="K18413" s="79"/>
    </row>
    <row r="18414" spans="2:11" x14ac:dyDescent="0.3">
      <c r="B18414" s="205"/>
      <c r="C18414" s="205"/>
      <c r="D18414" s="72"/>
      <c r="E18414" s="206"/>
      <c r="F18414" s="205"/>
      <c r="G18414" s="205"/>
      <c r="H18414" s="207"/>
      <c r="I18414" s="207"/>
      <c r="J18414" s="207"/>
      <c r="K18414" s="79"/>
    </row>
    <row r="18415" spans="2:11" x14ac:dyDescent="0.3">
      <c r="B18415" s="205"/>
      <c r="C18415" s="205"/>
      <c r="D18415" s="72"/>
      <c r="E18415" s="206"/>
      <c r="F18415" s="205"/>
      <c r="G18415" s="205"/>
      <c r="H18415" s="207"/>
      <c r="I18415" s="207"/>
      <c r="J18415" s="207"/>
      <c r="K18415" s="79"/>
    </row>
    <row r="18416" spans="2:11" x14ac:dyDescent="0.3">
      <c r="B18416" s="205"/>
      <c r="C18416" s="205"/>
      <c r="D18416" s="72"/>
      <c r="E18416" s="206"/>
      <c r="F18416" s="205"/>
      <c r="G18416" s="205"/>
      <c r="H18416" s="207"/>
      <c r="I18416" s="207"/>
      <c r="J18416" s="207"/>
      <c r="K18416" s="79"/>
    </row>
    <row r="18417" spans="2:11" x14ac:dyDescent="0.3">
      <c r="B18417" s="205"/>
      <c r="C18417" s="205"/>
      <c r="D18417" s="72"/>
      <c r="E18417" s="206"/>
      <c r="F18417" s="205"/>
      <c r="G18417" s="205"/>
      <c r="H18417" s="207"/>
      <c r="I18417" s="207"/>
      <c r="J18417" s="207"/>
      <c r="K18417" s="79"/>
    </row>
    <row r="18418" spans="2:11" x14ac:dyDescent="0.3">
      <c r="B18418" s="205"/>
      <c r="C18418" s="205"/>
      <c r="D18418" s="72"/>
      <c r="E18418" s="206"/>
      <c r="F18418" s="205"/>
      <c r="G18418" s="205"/>
      <c r="H18418" s="207"/>
      <c r="I18418" s="207"/>
      <c r="J18418" s="207"/>
      <c r="K18418" s="79"/>
    </row>
    <row r="18419" spans="2:11" x14ac:dyDescent="0.3">
      <c r="B18419" s="205"/>
      <c r="C18419" s="205"/>
      <c r="D18419" s="72"/>
      <c r="E18419" s="206"/>
      <c r="F18419" s="205"/>
      <c r="G18419" s="205"/>
      <c r="H18419" s="207"/>
      <c r="I18419" s="207"/>
      <c r="J18419" s="207"/>
      <c r="K18419" s="79"/>
    </row>
    <row r="18420" spans="2:11" x14ac:dyDescent="0.3">
      <c r="B18420" s="205"/>
      <c r="C18420" s="205"/>
      <c r="D18420" s="72"/>
      <c r="E18420" s="206"/>
      <c r="F18420" s="205"/>
      <c r="G18420" s="205"/>
      <c r="H18420" s="207"/>
      <c r="I18420" s="207"/>
      <c r="J18420" s="207"/>
      <c r="K18420" s="79"/>
    </row>
    <row r="18421" spans="2:11" x14ac:dyDescent="0.3">
      <c r="B18421" s="205"/>
      <c r="C18421" s="205"/>
      <c r="D18421" s="72"/>
      <c r="E18421" s="206"/>
      <c r="F18421" s="205"/>
      <c r="G18421" s="205"/>
      <c r="H18421" s="207"/>
      <c r="I18421" s="207"/>
      <c r="J18421" s="208"/>
      <c r="K18421" s="79"/>
    </row>
    <row r="18422" spans="2:11" x14ac:dyDescent="0.3">
      <c r="B18422" s="205"/>
      <c r="C18422" s="205"/>
      <c r="D18422" s="72"/>
      <c r="E18422" s="206"/>
      <c r="F18422" s="205"/>
      <c r="G18422" s="205"/>
      <c r="H18422" s="207"/>
      <c r="I18422" s="207"/>
      <c r="J18422" s="208"/>
      <c r="K18422" s="79"/>
    </row>
    <row r="18423" spans="2:11" x14ac:dyDescent="0.3">
      <c r="B18423" s="205"/>
      <c r="C18423" s="205"/>
      <c r="D18423" s="72"/>
      <c r="E18423" s="206"/>
      <c r="F18423" s="205"/>
      <c r="G18423" s="205"/>
      <c r="H18423" s="207"/>
      <c r="I18423" s="207"/>
      <c r="J18423" s="207"/>
      <c r="K18423" s="79"/>
    </row>
    <row r="18424" spans="2:11" x14ac:dyDescent="0.3">
      <c r="B18424" s="205"/>
      <c r="C18424" s="205"/>
      <c r="D18424" s="72"/>
      <c r="E18424" s="206"/>
      <c r="F18424" s="205"/>
      <c r="G18424" s="205"/>
      <c r="H18424" s="207"/>
      <c r="I18424" s="207"/>
      <c r="J18424" s="207"/>
      <c r="K18424" s="79"/>
    </row>
    <row r="18425" spans="2:11" x14ac:dyDescent="0.3">
      <c r="B18425" s="205"/>
      <c r="C18425" s="205"/>
      <c r="D18425" s="72"/>
      <c r="E18425" s="206"/>
      <c r="F18425" s="205"/>
      <c r="G18425" s="205"/>
      <c r="H18425" s="207"/>
      <c r="I18425" s="207"/>
      <c r="J18425" s="207"/>
      <c r="K18425" s="79"/>
    </row>
    <row r="18426" spans="2:11" x14ac:dyDescent="0.3">
      <c r="B18426" s="205"/>
      <c r="C18426" s="205"/>
      <c r="D18426" s="72"/>
      <c r="E18426" s="206"/>
      <c r="F18426" s="205"/>
      <c r="G18426" s="205"/>
      <c r="H18426" s="207"/>
      <c r="I18426" s="207"/>
      <c r="J18426" s="207"/>
      <c r="K18426" s="79"/>
    </row>
    <row r="18427" spans="2:11" x14ac:dyDescent="0.3">
      <c r="B18427" s="205"/>
      <c r="C18427" s="205"/>
      <c r="D18427" s="72"/>
      <c r="E18427" s="206"/>
      <c r="F18427" s="205"/>
      <c r="G18427" s="205"/>
      <c r="H18427" s="207"/>
      <c r="I18427" s="207"/>
      <c r="J18427" s="207"/>
      <c r="K18427" s="79"/>
    </row>
    <row r="18428" spans="2:11" x14ac:dyDescent="0.3">
      <c r="B18428" s="205"/>
      <c r="C18428" s="205"/>
      <c r="D18428" s="72"/>
      <c r="E18428" s="206"/>
      <c r="F18428" s="205"/>
      <c r="G18428" s="205"/>
      <c r="H18428" s="207"/>
      <c r="I18428" s="207"/>
      <c r="J18428" s="207"/>
      <c r="K18428" s="79"/>
    </row>
    <row r="18429" spans="2:11" x14ac:dyDescent="0.3">
      <c r="B18429" s="205"/>
      <c r="C18429" s="205"/>
      <c r="D18429" s="72"/>
      <c r="E18429" s="206"/>
      <c r="F18429" s="205"/>
      <c r="G18429" s="205"/>
      <c r="H18429" s="207"/>
      <c r="I18429" s="207"/>
      <c r="J18429" s="207"/>
      <c r="K18429" s="79"/>
    </row>
    <row r="18430" spans="2:11" x14ac:dyDescent="0.3">
      <c r="B18430" s="205"/>
      <c r="C18430" s="205"/>
      <c r="D18430" s="72"/>
      <c r="E18430" s="206"/>
      <c r="F18430" s="205"/>
      <c r="G18430" s="205"/>
      <c r="H18430" s="207"/>
      <c r="I18430" s="207"/>
      <c r="J18430" s="208"/>
      <c r="K18430" s="79"/>
    </row>
    <row r="18431" spans="2:11" x14ac:dyDescent="0.3">
      <c r="B18431" s="205"/>
      <c r="C18431" s="205"/>
      <c r="D18431" s="72"/>
      <c r="E18431" s="206"/>
      <c r="F18431" s="205"/>
      <c r="G18431" s="205"/>
      <c r="H18431" s="207"/>
      <c r="I18431" s="207"/>
      <c r="J18431" s="207"/>
      <c r="K18431" s="79"/>
    </row>
    <row r="18432" spans="2:11" x14ac:dyDescent="0.3">
      <c r="B18432" s="205"/>
      <c r="C18432" s="205"/>
      <c r="D18432" s="72"/>
      <c r="E18432" s="206"/>
      <c r="F18432" s="205"/>
      <c r="G18432" s="205"/>
      <c r="H18432" s="207"/>
      <c r="I18432" s="207"/>
      <c r="J18432" s="207"/>
      <c r="K18432" s="79"/>
    </row>
    <row r="18433" spans="2:11" x14ac:dyDescent="0.3">
      <c r="B18433" s="205"/>
      <c r="C18433" s="205"/>
      <c r="D18433" s="72"/>
      <c r="E18433" s="206"/>
      <c r="F18433" s="205"/>
      <c r="G18433" s="205"/>
      <c r="H18433" s="207"/>
      <c r="I18433" s="207"/>
      <c r="J18433" s="207"/>
      <c r="K18433" s="79"/>
    </row>
    <row r="18434" spans="2:11" x14ac:dyDescent="0.3">
      <c r="B18434" s="205"/>
      <c r="C18434" s="205"/>
      <c r="D18434" s="72"/>
      <c r="E18434" s="206"/>
      <c r="F18434" s="205"/>
      <c r="G18434" s="205"/>
      <c r="H18434" s="207"/>
      <c r="I18434" s="207"/>
      <c r="J18434" s="207"/>
      <c r="K18434" s="79"/>
    </row>
    <row r="18435" spans="2:11" x14ac:dyDescent="0.3">
      <c r="B18435" s="205"/>
      <c r="C18435" s="205"/>
      <c r="D18435" s="72"/>
      <c r="E18435" s="206"/>
      <c r="F18435" s="205"/>
      <c r="G18435" s="205"/>
      <c r="H18435" s="207"/>
      <c r="I18435" s="207"/>
      <c r="J18435" s="207"/>
      <c r="K18435" s="79"/>
    </row>
    <row r="18436" spans="2:11" x14ac:dyDescent="0.3">
      <c r="B18436" s="205"/>
      <c r="C18436" s="205"/>
      <c r="D18436" s="72"/>
      <c r="E18436" s="206"/>
      <c r="F18436" s="205"/>
      <c r="G18436" s="205"/>
      <c r="H18436" s="207"/>
      <c r="I18436" s="207"/>
      <c r="J18436" s="207"/>
      <c r="K18436" s="79"/>
    </row>
    <row r="18437" spans="2:11" x14ac:dyDescent="0.3">
      <c r="B18437" s="205"/>
      <c r="C18437" s="205"/>
      <c r="D18437" s="72"/>
      <c r="E18437" s="206"/>
      <c r="F18437" s="205"/>
      <c r="G18437" s="205"/>
      <c r="H18437" s="207"/>
      <c r="I18437" s="207"/>
      <c r="J18437" s="207"/>
      <c r="K18437" s="79"/>
    </row>
    <row r="18438" spans="2:11" x14ac:dyDescent="0.3">
      <c r="B18438" s="205"/>
      <c r="C18438" s="205"/>
      <c r="D18438" s="72"/>
      <c r="E18438" s="206"/>
      <c r="F18438" s="205"/>
      <c r="G18438" s="205"/>
      <c r="H18438" s="207"/>
      <c r="I18438" s="207"/>
      <c r="J18438" s="207"/>
      <c r="K18438" s="79"/>
    </row>
    <row r="18439" spans="2:11" x14ac:dyDescent="0.3">
      <c r="B18439" s="205"/>
      <c r="C18439" s="205"/>
      <c r="D18439" s="72"/>
      <c r="E18439" s="206"/>
      <c r="F18439" s="205"/>
      <c r="G18439" s="205"/>
      <c r="H18439" s="207"/>
      <c r="I18439" s="207"/>
      <c r="J18439" s="207"/>
      <c r="K18439" s="79"/>
    </row>
    <row r="18440" spans="2:11" x14ac:dyDescent="0.3">
      <c r="B18440" s="205"/>
      <c r="C18440" s="205"/>
      <c r="D18440" s="72"/>
      <c r="E18440" s="206"/>
      <c r="F18440" s="205"/>
      <c r="G18440" s="205"/>
      <c r="H18440" s="207"/>
      <c r="I18440" s="207"/>
      <c r="J18440" s="207"/>
      <c r="K18440" s="79"/>
    </row>
    <row r="18441" spans="2:11" x14ac:dyDescent="0.3">
      <c r="B18441" s="205"/>
      <c r="C18441" s="205"/>
      <c r="D18441" s="72"/>
      <c r="E18441" s="206"/>
      <c r="F18441" s="205"/>
      <c r="G18441" s="205"/>
      <c r="H18441" s="207"/>
      <c r="I18441" s="207"/>
      <c r="J18441" s="207"/>
      <c r="K18441" s="79"/>
    </row>
    <row r="18442" spans="2:11" x14ac:dyDescent="0.3">
      <c r="B18442" s="205"/>
      <c r="C18442" s="205"/>
      <c r="D18442" s="72"/>
      <c r="E18442" s="206"/>
      <c r="F18442" s="205"/>
      <c r="G18442" s="205"/>
      <c r="H18442" s="207"/>
      <c r="I18442" s="207"/>
      <c r="J18442" s="207"/>
      <c r="K18442" s="79"/>
    </row>
    <row r="18443" spans="2:11" x14ac:dyDescent="0.3">
      <c r="B18443" s="205"/>
      <c r="C18443" s="205"/>
      <c r="D18443" s="72"/>
      <c r="E18443" s="206"/>
      <c r="F18443" s="205"/>
      <c r="G18443" s="205"/>
      <c r="H18443" s="207"/>
      <c r="I18443" s="207"/>
      <c r="J18443" s="207"/>
      <c r="K18443" s="79"/>
    </row>
    <row r="18444" spans="2:11" x14ac:dyDescent="0.3">
      <c r="B18444" s="205"/>
      <c r="C18444" s="205"/>
      <c r="D18444" s="72"/>
      <c r="E18444" s="206"/>
      <c r="F18444" s="205"/>
      <c r="G18444" s="205"/>
      <c r="H18444" s="207"/>
      <c r="I18444" s="207"/>
      <c r="J18444" s="207"/>
      <c r="K18444" s="79"/>
    </row>
    <row r="18445" spans="2:11" x14ac:dyDescent="0.3">
      <c r="B18445" s="205"/>
      <c r="C18445" s="205"/>
      <c r="D18445" s="72"/>
      <c r="E18445" s="206"/>
      <c r="F18445" s="205"/>
      <c r="G18445" s="205"/>
      <c r="H18445" s="207"/>
      <c r="I18445" s="207"/>
      <c r="J18445" s="207"/>
      <c r="K18445" s="79"/>
    </row>
    <row r="18446" spans="2:11" x14ac:dyDescent="0.3">
      <c r="B18446" s="205"/>
      <c r="C18446" s="205"/>
      <c r="D18446" s="72"/>
      <c r="E18446" s="206"/>
      <c r="F18446" s="205"/>
      <c r="G18446" s="205"/>
      <c r="H18446" s="207"/>
      <c r="I18446" s="207"/>
      <c r="J18446" s="207"/>
      <c r="K18446" s="79"/>
    </row>
    <row r="18447" spans="2:11" x14ac:dyDescent="0.3">
      <c r="B18447" s="205"/>
      <c r="C18447" s="205"/>
      <c r="D18447" s="72"/>
      <c r="E18447" s="206"/>
      <c r="F18447" s="205"/>
      <c r="G18447" s="205"/>
      <c r="H18447" s="207"/>
      <c r="I18447" s="207"/>
      <c r="J18447" s="208"/>
      <c r="K18447" s="79"/>
    </row>
    <row r="18448" spans="2:11" x14ac:dyDescent="0.3">
      <c r="B18448" s="205"/>
      <c r="C18448" s="205"/>
      <c r="D18448" s="72"/>
      <c r="E18448" s="206"/>
      <c r="F18448" s="205"/>
      <c r="G18448" s="205"/>
      <c r="H18448" s="207"/>
      <c r="I18448" s="207"/>
      <c r="J18448" s="207"/>
      <c r="K18448" s="79"/>
    </row>
    <row r="18449" spans="2:11" x14ac:dyDescent="0.3">
      <c r="B18449" s="205"/>
      <c r="C18449" s="205"/>
      <c r="D18449" s="72"/>
      <c r="E18449" s="206"/>
      <c r="F18449" s="205"/>
      <c r="G18449" s="205"/>
      <c r="H18449" s="207"/>
      <c r="I18449" s="207"/>
      <c r="J18449" s="207"/>
      <c r="K18449" s="79"/>
    </row>
    <row r="18450" spans="2:11" x14ac:dyDescent="0.3">
      <c r="B18450" s="205"/>
      <c r="C18450" s="205"/>
      <c r="D18450" s="72"/>
      <c r="E18450" s="206"/>
      <c r="F18450" s="205"/>
      <c r="G18450" s="205"/>
      <c r="H18450" s="207"/>
      <c r="I18450" s="207"/>
      <c r="J18450" s="208"/>
      <c r="K18450" s="79"/>
    </row>
    <row r="18451" spans="2:11" x14ac:dyDescent="0.3">
      <c r="B18451" s="205"/>
      <c r="C18451" s="205"/>
      <c r="D18451" s="72"/>
      <c r="E18451" s="206"/>
      <c r="F18451" s="205"/>
      <c r="G18451" s="205"/>
      <c r="H18451" s="207"/>
      <c r="I18451" s="207"/>
      <c r="J18451" s="207"/>
      <c r="K18451" s="79"/>
    </row>
    <row r="18452" spans="2:11" x14ac:dyDescent="0.3">
      <c r="B18452" s="205"/>
      <c r="C18452" s="205"/>
      <c r="D18452" s="72"/>
      <c r="E18452" s="206"/>
      <c r="F18452" s="205"/>
      <c r="G18452" s="205"/>
      <c r="H18452" s="207"/>
      <c r="I18452" s="207"/>
      <c r="J18452" s="207"/>
      <c r="K18452" s="79"/>
    </row>
    <row r="18453" spans="2:11" x14ac:dyDescent="0.3">
      <c r="B18453" s="205"/>
      <c r="C18453" s="205"/>
      <c r="D18453" s="72"/>
      <c r="E18453" s="206"/>
      <c r="F18453" s="205"/>
      <c r="G18453" s="205"/>
      <c r="H18453" s="207"/>
      <c r="I18453" s="207"/>
      <c r="J18453" s="207"/>
      <c r="K18453" s="79"/>
    </row>
    <row r="18454" spans="2:11" x14ac:dyDescent="0.3">
      <c r="B18454" s="205"/>
      <c r="C18454" s="205"/>
      <c r="D18454" s="72"/>
      <c r="E18454" s="206"/>
      <c r="F18454" s="205"/>
      <c r="G18454" s="205"/>
      <c r="H18454" s="207"/>
      <c r="I18454" s="207"/>
      <c r="J18454" s="207"/>
      <c r="K18454" s="79"/>
    </row>
    <row r="18455" spans="2:11" x14ac:dyDescent="0.3">
      <c r="B18455" s="205"/>
      <c r="C18455" s="205"/>
      <c r="D18455" s="72"/>
      <c r="E18455" s="206"/>
      <c r="F18455" s="205"/>
      <c r="G18455" s="205"/>
      <c r="H18455" s="207"/>
      <c r="I18455" s="207"/>
      <c r="J18455" s="208"/>
      <c r="K18455" s="79"/>
    </row>
    <row r="18456" spans="2:11" x14ac:dyDescent="0.3">
      <c r="B18456" s="205"/>
      <c r="C18456" s="205"/>
      <c r="D18456" s="72"/>
      <c r="E18456" s="206"/>
      <c r="F18456" s="205"/>
      <c r="G18456" s="205"/>
      <c r="H18456" s="207"/>
      <c r="I18456" s="207"/>
      <c r="J18456" s="207"/>
      <c r="K18456" s="79"/>
    </row>
    <row r="18457" spans="2:11" x14ac:dyDescent="0.3">
      <c r="B18457" s="205"/>
      <c r="C18457" s="205"/>
      <c r="D18457" s="72"/>
      <c r="E18457" s="206"/>
      <c r="F18457" s="205"/>
      <c r="G18457" s="205"/>
      <c r="H18457" s="207"/>
      <c r="I18457" s="207"/>
      <c r="J18457" s="208"/>
      <c r="K18457" s="79"/>
    </row>
    <row r="18458" spans="2:11" x14ac:dyDescent="0.3">
      <c r="B18458" s="205"/>
      <c r="C18458" s="205"/>
      <c r="D18458" s="72"/>
      <c r="E18458" s="206"/>
      <c r="F18458" s="205"/>
      <c r="G18458" s="205"/>
      <c r="H18458" s="207"/>
      <c r="I18458" s="207"/>
      <c r="J18458" s="208"/>
      <c r="K18458" s="79"/>
    </row>
    <row r="18459" spans="2:11" x14ac:dyDescent="0.3">
      <c r="B18459" s="205"/>
      <c r="C18459" s="205"/>
      <c r="D18459" s="72"/>
      <c r="E18459" s="206"/>
      <c r="F18459" s="205"/>
      <c r="G18459" s="205"/>
      <c r="H18459" s="207"/>
      <c r="I18459" s="207"/>
      <c r="J18459" s="207"/>
      <c r="K18459" s="79"/>
    </row>
    <row r="18460" spans="2:11" x14ac:dyDescent="0.3">
      <c r="B18460" s="205"/>
      <c r="C18460" s="205"/>
      <c r="D18460" s="72"/>
      <c r="E18460" s="206"/>
      <c r="F18460" s="205"/>
      <c r="G18460" s="205"/>
      <c r="H18460" s="207"/>
      <c r="I18460" s="207"/>
      <c r="J18460" s="207"/>
      <c r="K18460" s="79"/>
    </row>
    <row r="18461" spans="2:11" x14ac:dyDescent="0.3">
      <c r="B18461" s="205"/>
      <c r="C18461" s="205"/>
      <c r="D18461" s="72"/>
      <c r="E18461" s="206"/>
      <c r="F18461" s="205"/>
      <c r="G18461" s="205"/>
      <c r="H18461" s="207"/>
      <c r="I18461" s="207"/>
      <c r="J18461" s="207"/>
      <c r="K18461" s="79"/>
    </row>
    <row r="18462" spans="2:11" x14ac:dyDescent="0.3">
      <c r="B18462" s="205"/>
      <c r="C18462" s="205"/>
      <c r="D18462" s="72"/>
      <c r="E18462" s="206"/>
      <c r="F18462" s="205"/>
      <c r="G18462" s="205"/>
      <c r="H18462" s="207"/>
      <c r="I18462" s="207"/>
      <c r="J18462" s="207"/>
      <c r="K18462" s="79"/>
    </row>
    <row r="18463" spans="2:11" x14ac:dyDescent="0.3">
      <c r="B18463" s="205"/>
      <c r="C18463" s="205"/>
      <c r="D18463" s="72"/>
      <c r="E18463" s="206"/>
      <c r="F18463" s="205"/>
      <c r="G18463" s="205"/>
      <c r="H18463" s="207"/>
      <c r="I18463" s="207"/>
      <c r="J18463" s="207"/>
      <c r="K18463" s="79"/>
    </row>
    <row r="18464" spans="2:11" x14ac:dyDescent="0.3">
      <c r="B18464" s="205"/>
      <c r="C18464" s="205"/>
      <c r="D18464" s="72"/>
      <c r="E18464" s="206"/>
      <c r="F18464" s="205"/>
      <c r="G18464" s="205"/>
      <c r="H18464" s="207"/>
      <c r="I18464" s="207"/>
      <c r="J18464" s="208"/>
      <c r="K18464" s="79"/>
    </row>
    <row r="18465" spans="2:11" x14ac:dyDescent="0.3">
      <c r="B18465" s="205"/>
      <c r="C18465" s="205"/>
      <c r="D18465" s="72"/>
      <c r="E18465" s="206"/>
      <c r="F18465" s="205"/>
      <c r="G18465" s="205"/>
      <c r="H18465" s="207"/>
      <c r="I18465" s="207"/>
      <c r="J18465" s="208"/>
      <c r="K18465" s="79"/>
    </row>
    <row r="18466" spans="2:11" x14ac:dyDescent="0.3">
      <c r="B18466" s="205"/>
      <c r="C18466" s="205"/>
      <c r="D18466" s="72"/>
      <c r="E18466" s="206"/>
      <c r="F18466" s="205"/>
      <c r="G18466" s="205"/>
      <c r="H18466" s="207"/>
      <c r="I18466" s="207"/>
      <c r="J18466" s="208"/>
      <c r="K18466" s="79"/>
    </row>
    <row r="18467" spans="2:11" x14ac:dyDescent="0.3">
      <c r="B18467" s="205"/>
      <c r="C18467" s="205"/>
      <c r="D18467" s="72"/>
      <c r="E18467" s="206"/>
      <c r="F18467" s="205"/>
      <c r="G18467" s="205"/>
      <c r="H18467" s="207"/>
      <c r="I18467" s="207"/>
      <c r="J18467" s="208"/>
      <c r="K18467" s="79"/>
    </row>
    <row r="18468" spans="2:11" x14ac:dyDescent="0.3">
      <c r="B18468" s="205"/>
      <c r="C18468" s="205"/>
      <c r="D18468" s="72"/>
      <c r="E18468" s="206"/>
      <c r="F18468" s="205"/>
      <c r="G18468" s="205"/>
      <c r="H18468" s="207"/>
      <c r="I18468" s="207"/>
      <c r="J18468" s="208"/>
      <c r="K18468" s="79"/>
    </row>
    <row r="18469" spans="2:11" x14ac:dyDescent="0.3">
      <c r="B18469" s="205"/>
      <c r="C18469" s="205"/>
      <c r="D18469" s="72"/>
      <c r="E18469" s="206"/>
      <c r="F18469" s="205"/>
      <c r="G18469" s="205"/>
      <c r="H18469" s="207"/>
      <c r="I18469" s="207"/>
      <c r="J18469" s="208"/>
      <c r="K18469" s="79"/>
    </row>
    <row r="18470" spans="2:11" x14ac:dyDescent="0.3">
      <c r="B18470" s="205"/>
      <c r="C18470" s="205"/>
      <c r="D18470" s="72"/>
      <c r="E18470" s="206"/>
      <c r="F18470" s="205"/>
      <c r="G18470" s="205"/>
      <c r="H18470" s="207"/>
      <c r="I18470" s="207"/>
      <c r="J18470" s="207"/>
      <c r="K18470" s="79"/>
    </row>
    <row r="18471" spans="2:11" x14ac:dyDescent="0.3">
      <c r="B18471" s="205"/>
      <c r="C18471" s="205"/>
      <c r="D18471" s="72"/>
      <c r="E18471" s="206"/>
      <c r="F18471" s="205"/>
      <c r="G18471" s="205"/>
      <c r="H18471" s="207"/>
      <c r="I18471" s="207"/>
      <c r="J18471" s="208"/>
      <c r="K18471" s="79"/>
    </row>
    <row r="18472" spans="2:11" x14ac:dyDescent="0.3">
      <c r="B18472" s="205"/>
      <c r="C18472" s="205"/>
      <c r="D18472" s="72"/>
      <c r="E18472" s="206"/>
      <c r="F18472" s="205"/>
      <c r="G18472" s="205"/>
      <c r="H18472" s="207"/>
      <c r="I18472" s="207"/>
      <c r="J18472" s="208"/>
      <c r="K18472" s="79"/>
    </row>
    <row r="18473" spans="2:11" x14ac:dyDescent="0.3">
      <c r="B18473" s="205"/>
      <c r="C18473" s="205"/>
      <c r="D18473" s="72"/>
      <c r="E18473" s="206"/>
      <c r="F18473" s="205"/>
      <c r="G18473" s="205"/>
      <c r="H18473" s="207"/>
      <c r="I18473" s="207"/>
      <c r="J18473" s="208"/>
      <c r="K18473" s="79"/>
    </row>
    <row r="18474" spans="2:11" x14ac:dyDescent="0.3">
      <c r="B18474" s="205"/>
      <c r="C18474" s="205"/>
      <c r="D18474" s="72"/>
      <c r="E18474" s="206"/>
      <c r="F18474" s="205"/>
      <c r="G18474" s="205"/>
      <c r="H18474" s="207"/>
      <c r="I18474" s="207"/>
      <c r="J18474" s="208"/>
      <c r="K18474" s="79"/>
    </row>
    <row r="18475" spans="2:11" x14ac:dyDescent="0.3">
      <c r="B18475" s="205"/>
      <c r="C18475" s="205"/>
      <c r="D18475" s="72"/>
      <c r="E18475" s="206"/>
      <c r="F18475" s="205"/>
      <c r="G18475" s="205"/>
      <c r="H18475" s="207"/>
      <c r="I18475" s="207"/>
      <c r="J18475" s="207"/>
      <c r="K18475" s="79"/>
    </row>
    <row r="18476" spans="2:11" x14ac:dyDescent="0.3">
      <c r="B18476" s="205"/>
      <c r="C18476" s="205"/>
      <c r="D18476" s="72"/>
      <c r="E18476" s="206"/>
      <c r="F18476" s="205"/>
      <c r="G18476" s="205"/>
      <c r="H18476" s="207"/>
      <c r="I18476" s="207"/>
      <c r="J18476" s="208"/>
      <c r="K18476" s="79"/>
    </row>
    <row r="18477" spans="2:11" x14ac:dyDescent="0.3">
      <c r="B18477" s="205"/>
      <c r="C18477" s="205"/>
      <c r="D18477" s="72"/>
      <c r="E18477" s="206"/>
      <c r="F18477" s="205"/>
      <c r="G18477" s="205"/>
      <c r="H18477" s="207"/>
      <c r="I18477" s="207"/>
      <c r="J18477" s="207"/>
      <c r="K18477" s="79"/>
    </row>
    <row r="18478" spans="2:11" x14ac:dyDescent="0.3">
      <c r="B18478" s="205"/>
      <c r="C18478" s="205"/>
      <c r="D18478" s="72"/>
      <c r="E18478" s="206"/>
      <c r="F18478" s="205"/>
      <c r="G18478" s="205"/>
      <c r="H18478" s="207"/>
      <c r="I18478" s="207"/>
      <c r="J18478" s="207"/>
      <c r="K18478" s="79"/>
    </row>
    <row r="18479" spans="2:11" x14ac:dyDescent="0.3">
      <c r="B18479" s="205"/>
      <c r="C18479" s="205"/>
      <c r="D18479" s="72"/>
      <c r="E18479" s="206"/>
      <c r="F18479" s="205"/>
      <c r="G18479" s="205"/>
      <c r="H18479" s="207"/>
      <c r="I18479" s="207"/>
      <c r="J18479" s="208"/>
      <c r="K18479" s="79"/>
    </row>
    <row r="18480" spans="2:11" x14ac:dyDescent="0.3">
      <c r="B18480" s="205"/>
      <c r="C18480" s="205"/>
      <c r="D18480" s="72"/>
      <c r="E18480" s="206"/>
      <c r="F18480" s="205"/>
      <c r="G18480" s="205"/>
      <c r="H18480" s="207"/>
      <c r="I18480" s="207"/>
      <c r="J18480" s="207"/>
      <c r="K18480" s="79"/>
    </row>
    <row r="18481" spans="2:11" x14ac:dyDescent="0.3">
      <c r="B18481" s="205"/>
      <c r="C18481" s="205"/>
      <c r="D18481" s="72"/>
      <c r="E18481" s="206"/>
      <c r="F18481" s="205"/>
      <c r="G18481" s="205"/>
      <c r="H18481" s="207"/>
      <c r="I18481" s="207"/>
      <c r="J18481" s="207"/>
      <c r="K18481" s="79"/>
    </row>
    <row r="18482" spans="2:11" x14ac:dyDescent="0.3">
      <c r="B18482" s="205"/>
      <c r="C18482" s="205"/>
      <c r="D18482" s="72"/>
      <c r="E18482" s="206"/>
      <c r="F18482" s="205"/>
      <c r="G18482" s="205"/>
      <c r="H18482" s="207"/>
      <c r="I18482" s="207"/>
      <c r="J18482" s="207"/>
      <c r="K18482" s="79"/>
    </row>
    <row r="18483" spans="2:11" x14ac:dyDescent="0.3">
      <c r="B18483" s="205"/>
      <c r="C18483" s="205"/>
      <c r="D18483" s="72"/>
      <c r="E18483" s="206"/>
      <c r="F18483" s="205"/>
      <c r="G18483" s="205"/>
      <c r="H18483" s="207"/>
      <c r="I18483" s="207"/>
      <c r="J18483" s="207"/>
      <c r="K18483" s="79"/>
    </row>
    <row r="18484" spans="2:11" x14ac:dyDescent="0.3">
      <c r="B18484" s="205"/>
      <c r="C18484" s="205"/>
      <c r="D18484" s="72"/>
      <c r="E18484" s="206"/>
      <c r="F18484" s="205"/>
      <c r="G18484" s="205"/>
      <c r="H18484" s="207"/>
      <c r="I18484" s="207"/>
      <c r="J18484" s="207"/>
      <c r="K18484" s="79"/>
    </row>
    <row r="18485" spans="2:11" x14ac:dyDescent="0.3">
      <c r="B18485" s="205"/>
      <c r="C18485" s="205"/>
      <c r="D18485" s="72"/>
      <c r="E18485" s="206"/>
      <c r="F18485" s="205"/>
      <c r="G18485" s="205"/>
      <c r="H18485" s="207"/>
      <c r="I18485" s="207"/>
      <c r="J18485" s="207"/>
      <c r="K18485" s="79"/>
    </row>
    <row r="18486" spans="2:11" x14ac:dyDescent="0.3">
      <c r="B18486" s="205"/>
      <c r="C18486" s="205"/>
      <c r="D18486" s="72"/>
      <c r="E18486" s="206"/>
      <c r="F18486" s="205"/>
      <c r="G18486" s="205"/>
      <c r="H18486" s="207"/>
      <c r="I18486" s="207"/>
      <c r="J18486" s="207"/>
      <c r="K18486" s="79"/>
    </row>
    <row r="18487" spans="2:11" x14ac:dyDescent="0.3">
      <c r="B18487" s="205"/>
      <c r="C18487" s="205"/>
      <c r="D18487" s="72"/>
      <c r="E18487" s="206"/>
      <c r="F18487" s="205"/>
      <c r="G18487" s="205"/>
      <c r="H18487" s="207"/>
      <c r="I18487" s="207"/>
      <c r="J18487" s="207"/>
      <c r="K18487" s="79"/>
    </row>
    <row r="18488" spans="2:11" x14ac:dyDescent="0.3">
      <c r="B18488" s="205"/>
      <c r="C18488" s="205"/>
      <c r="D18488" s="72"/>
      <c r="E18488" s="206"/>
      <c r="F18488" s="205"/>
      <c r="G18488" s="205"/>
      <c r="H18488" s="207"/>
      <c r="I18488" s="207"/>
      <c r="J18488" s="207"/>
      <c r="K18488" s="79"/>
    </row>
    <row r="18489" spans="2:11" x14ac:dyDescent="0.3">
      <c r="B18489" s="205"/>
      <c r="C18489" s="205"/>
      <c r="D18489" s="72"/>
      <c r="E18489" s="206"/>
      <c r="F18489" s="205"/>
      <c r="G18489" s="205"/>
      <c r="H18489" s="207"/>
      <c r="I18489" s="207"/>
      <c r="J18489" s="207"/>
      <c r="K18489" s="79"/>
    </row>
    <row r="18490" spans="2:11" x14ac:dyDescent="0.3">
      <c r="B18490" s="205"/>
      <c r="C18490" s="205"/>
      <c r="D18490" s="72"/>
      <c r="E18490" s="206"/>
      <c r="F18490" s="205"/>
      <c r="G18490" s="205"/>
      <c r="H18490" s="207"/>
      <c r="I18490" s="207"/>
      <c r="J18490" s="207"/>
      <c r="K18490" s="79"/>
    </row>
    <row r="18491" spans="2:11" x14ac:dyDescent="0.3">
      <c r="B18491" s="205"/>
      <c r="C18491" s="205"/>
      <c r="D18491" s="72"/>
      <c r="E18491" s="206"/>
      <c r="F18491" s="205"/>
      <c r="G18491" s="205"/>
      <c r="H18491" s="207"/>
      <c r="I18491" s="207"/>
      <c r="J18491" s="207"/>
      <c r="K18491" s="79"/>
    </row>
    <row r="18492" spans="2:11" x14ac:dyDescent="0.3">
      <c r="B18492" s="205"/>
      <c r="C18492" s="205"/>
      <c r="D18492" s="72"/>
      <c r="E18492" s="206"/>
      <c r="F18492" s="205"/>
      <c r="G18492" s="205"/>
      <c r="H18492" s="207"/>
      <c r="I18492" s="207"/>
      <c r="J18492" s="207"/>
      <c r="K18492" s="79"/>
    </row>
    <row r="18493" spans="2:11" x14ac:dyDescent="0.3">
      <c r="B18493" s="205"/>
      <c r="C18493" s="205"/>
      <c r="D18493" s="72"/>
      <c r="E18493" s="206"/>
      <c r="F18493" s="205"/>
      <c r="G18493" s="205"/>
      <c r="H18493" s="207"/>
      <c r="I18493" s="207"/>
      <c r="J18493" s="208"/>
      <c r="K18493" s="79"/>
    </row>
    <row r="18494" spans="2:11" x14ac:dyDescent="0.3">
      <c r="B18494" s="205"/>
      <c r="C18494" s="205"/>
      <c r="D18494" s="72"/>
      <c r="E18494" s="206"/>
      <c r="F18494" s="205"/>
      <c r="G18494" s="205"/>
      <c r="H18494" s="207"/>
      <c r="I18494" s="207"/>
      <c r="J18494" s="207"/>
      <c r="K18494" s="79"/>
    </row>
    <row r="18495" spans="2:11" x14ac:dyDescent="0.3">
      <c r="B18495" s="205"/>
      <c r="C18495" s="205"/>
      <c r="D18495" s="72"/>
      <c r="E18495" s="206"/>
      <c r="F18495" s="205"/>
      <c r="G18495" s="205"/>
      <c r="H18495" s="207"/>
      <c r="I18495" s="207"/>
      <c r="J18495" s="207"/>
      <c r="K18495" s="79"/>
    </row>
    <row r="18496" spans="2:11" x14ac:dyDescent="0.3">
      <c r="B18496" s="205"/>
      <c r="C18496" s="205"/>
      <c r="D18496" s="72"/>
      <c r="E18496" s="206"/>
      <c r="F18496" s="205"/>
      <c r="G18496" s="205"/>
      <c r="H18496" s="207"/>
      <c r="I18496" s="207"/>
      <c r="J18496" s="207"/>
      <c r="K18496" s="79"/>
    </row>
    <row r="18497" spans="2:11" x14ac:dyDescent="0.3">
      <c r="B18497" s="205"/>
      <c r="C18497" s="205"/>
      <c r="D18497" s="72"/>
      <c r="E18497" s="206"/>
      <c r="F18497" s="205"/>
      <c r="G18497" s="205"/>
      <c r="H18497" s="207"/>
      <c r="I18497" s="207"/>
      <c r="J18497" s="207"/>
      <c r="K18497" s="79"/>
    </row>
    <row r="18498" spans="2:11" x14ac:dyDescent="0.3">
      <c r="B18498" s="205"/>
      <c r="C18498" s="205"/>
      <c r="D18498" s="72"/>
      <c r="E18498" s="206"/>
      <c r="F18498" s="205"/>
      <c r="G18498" s="205"/>
      <c r="H18498" s="207"/>
      <c r="I18498" s="207"/>
      <c r="J18498" s="208"/>
      <c r="K18498" s="79"/>
    </row>
    <row r="18499" spans="2:11" x14ac:dyDescent="0.3">
      <c r="B18499" s="205"/>
      <c r="C18499" s="205"/>
      <c r="D18499" s="72"/>
      <c r="E18499" s="206"/>
      <c r="F18499" s="205"/>
      <c r="G18499" s="205"/>
      <c r="H18499" s="207"/>
      <c r="I18499" s="207"/>
      <c r="J18499" s="208"/>
      <c r="K18499" s="79"/>
    </row>
    <row r="18500" spans="2:11" x14ac:dyDescent="0.3">
      <c r="B18500" s="205"/>
      <c r="C18500" s="205"/>
      <c r="D18500" s="72"/>
      <c r="E18500" s="206"/>
      <c r="F18500" s="205"/>
      <c r="G18500" s="205"/>
      <c r="H18500" s="207"/>
      <c r="I18500" s="207"/>
      <c r="J18500" s="208"/>
      <c r="K18500" s="79"/>
    </row>
    <row r="18501" spans="2:11" x14ac:dyDescent="0.3">
      <c r="B18501" s="205"/>
      <c r="C18501" s="205"/>
      <c r="D18501" s="72"/>
      <c r="E18501" s="206"/>
      <c r="F18501" s="205"/>
      <c r="G18501" s="205"/>
      <c r="H18501" s="207"/>
      <c r="I18501" s="207"/>
      <c r="J18501" s="208"/>
      <c r="K18501" s="79"/>
    </row>
    <row r="18502" spans="2:11" x14ac:dyDescent="0.3">
      <c r="B18502" s="205"/>
      <c r="C18502" s="205"/>
      <c r="D18502" s="72"/>
      <c r="E18502" s="206"/>
      <c r="F18502" s="205"/>
      <c r="G18502" s="205"/>
      <c r="H18502" s="207"/>
      <c r="I18502" s="207"/>
      <c r="J18502" s="207"/>
      <c r="K18502" s="79"/>
    </row>
    <row r="18503" spans="2:11" x14ac:dyDescent="0.3">
      <c r="B18503" s="205"/>
      <c r="C18503" s="205"/>
      <c r="D18503" s="72"/>
      <c r="E18503" s="206"/>
      <c r="F18503" s="205"/>
      <c r="G18503" s="205"/>
      <c r="H18503" s="207"/>
      <c r="I18503" s="207"/>
      <c r="J18503" s="208"/>
      <c r="K18503" s="79"/>
    </row>
    <row r="18504" spans="2:11" x14ac:dyDescent="0.3">
      <c r="B18504" s="205"/>
      <c r="C18504" s="205"/>
      <c r="D18504" s="72"/>
      <c r="E18504" s="206"/>
      <c r="F18504" s="205"/>
      <c r="G18504" s="205"/>
      <c r="H18504" s="207"/>
      <c r="I18504" s="207"/>
      <c r="J18504" s="208"/>
      <c r="K18504" s="79"/>
    </row>
    <row r="18505" spans="2:11" x14ac:dyDescent="0.3">
      <c r="B18505" s="205"/>
      <c r="C18505" s="205"/>
      <c r="D18505" s="72"/>
      <c r="E18505" s="206"/>
      <c r="F18505" s="205"/>
      <c r="G18505" s="205"/>
      <c r="H18505" s="207"/>
      <c r="I18505" s="207"/>
      <c r="J18505" s="208"/>
      <c r="K18505" s="79"/>
    </row>
    <row r="18506" spans="2:11" x14ac:dyDescent="0.3">
      <c r="B18506" s="205"/>
      <c r="C18506" s="205"/>
      <c r="D18506" s="72"/>
      <c r="E18506" s="206"/>
      <c r="F18506" s="205"/>
      <c r="G18506" s="205"/>
      <c r="H18506" s="207"/>
      <c r="I18506" s="207"/>
      <c r="J18506" s="208"/>
      <c r="K18506" s="79"/>
    </row>
    <row r="18507" spans="2:11" x14ac:dyDescent="0.3">
      <c r="B18507" s="205"/>
      <c r="C18507" s="205"/>
      <c r="D18507" s="72"/>
      <c r="E18507" s="206"/>
      <c r="F18507" s="205"/>
      <c r="G18507" s="205"/>
      <c r="H18507" s="207"/>
      <c r="I18507" s="207"/>
      <c r="J18507" s="207"/>
      <c r="K18507" s="79"/>
    </row>
    <row r="18508" spans="2:11" x14ac:dyDescent="0.3">
      <c r="B18508" s="205"/>
      <c r="C18508" s="205"/>
      <c r="D18508" s="72"/>
      <c r="E18508" s="206"/>
      <c r="F18508" s="205"/>
      <c r="G18508" s="205"/>
      <c r="H18508" s="207"/>
      <c r="I18508" s="207"/>
      <c r="J18508" s="208"/>
      <c r="K18508" s="79"/>
    </row>
    <row r="18509" spans="2:11" x14ac:dyDescent="0.3">
      <c r="B18509" s="205"/>
      <c r="C18509" s="205"/>
      <c r="D18509" s="72"/>
      <c r="E18509" s="206"/>
      <c r="F18509" s="205"/>
      <c r="G18509" s="205"/>
      <c r="H18509" s="207"/>
      <c r="I18509" s="207"/>
      <c r="J18509" s="208"/>
      <c r="K18509" s="79"/>
    </row>
    <row r="18510" spans="2:11" x14ac:dyDescent="0.3">
      <c r="B18510" s="205"/>
      <c r="C18510" s="205"/>
      <c r="D18510" s="72"/>
      <c r="E18510" s="206"/>
      <c r="F18510" s="205"/>
      <c r="G18510" s="205"/>
      <c r="H18510" s="207"/>
      <c r="I18510" s="207"/>
      <c r="J18510" s="207"/>
      <c r="K18510" s="79"/>
    </row>
    <row r="18511" spans="2:11" x14ac:dyDescent="0.3">
      <c r="B18511" s="205"/>
      <c r="C18511" s="205"/>
      <c r="D18511" s="72"/>
      <c r="E18511" s="206"/>
      <c r="F18511" s="205"/>
      <c r="G18511" s="205"/>
      <c r="H18511" s="207"/>
      <c r="I18511" s="207"/>
      <c r="J18511" s="207"/>
      <c r="K18511" s="79"/>
    </row>
    <row r="18512" spans="2:11" x14ac:dyDescent="0.3">
      <c r="B18512" s="205"/>
      <c r="C18512" s="205"/>
      <c r="D18512" s="72"/>
      <c r="E18512" s="206"/>
      <c r="F18512" s="205"/>
      <c r="G18512" s="205"/>
      <c r="H18512" s="207"/>
      <c r="I18512" s="207"/>
      <c r="J18512" s="208"/>
      <c r="K18512" s="79"/>
    </row>
    <row r="18513" spans="2:11" x14ac:dyDescent="0.3">
      <c r="B18513" s="205"/>
      <c r="C18513" s="205"/>
      <c r="D18513" s="72"/>
      <c r="E18513" s="206"/>
      <c r="F18513" s="205"/>
      <c r="G18513" s="205"/>
      <c r="H18513" s="207"/>
      <c r="I18513" s="207"/>
      <c r="J18513" s="207"/>
      <c r="K18513" s="79"/>
    </row>
    <row r="18514" spans="2:11" x14ac:dyDescent="0.3">
      <c r="B18514" s="205"/>
      <c r="C18514" s="205"/>
      <c r="D18514" s="72"/>
      <c r="E18514" s="206"/>
      <c r="F18514" s="205"/>
      <c r="G18514" s="205"/>
      <c r="H18514" s="207"/>
      <c r="I18514" s="207"/>
      <c r="J18514" s="207"/>
      <c r="K18514" s="79"/>
    </row>
    <row r="18515" spans="2:11" x14ac:dyDescent="0.3">
      <c r="B18515" s="205"/>
      <c r="C18515" s="205"/>
      <c r="D18515" s="72"/>
      <c r="E18515" s="206"/>
      <c r="F18515" s="205"/>
      <c r="G18515" s="205"/>
      <c r="H18515" s="207"/>
      <c r="I18515" s="207"/>
      <c r="J18515" s="207"/>
      <c r="K18515" s="79"/>
    </row>
    <row r="18516" spans="2:11" x14ac:dyDescent="0.3">
      <c r="B18516" s="205"/>
      <c r="C18516" s="205"/>
      <c r="D18516" s="72"/>
      <c r="E18516" s="206"/>
      <c r="F18516" s="205"/>
      <c r="G18516" s="205"/>
      <c r="H18516" s="207"/>
      <c r="I18516" s="207"/>
      <c r="J18516" s="207"/>
      <c r="K18516" s="79"/>
    </row>
    <row r="18517" spans="2:11" x14ac:dyDescent="0.3">
      <c r="B18517" s="205"/>
      <c r="C18517" s="205"/>
      <c r="D18517" s="72"/>
      <c r="E18517" s="206"/>
      <c r="F18517" s="205"/>
      <c r="G18517" s="205"/>
      <c r="H18517" s="207"/>
      <c r="I18517" s="207"/>
      <c r="J18517" s="208"/>
      <c r="K18517" s="79"/>
    </row>
    <row r="18518" spans="2:11" x14ac:dyDescent="0.3">
      <c r="B18518" s="205"/>
      <c r="C18518" s="205"/>
      <c r="D18518" s="72"/>
      <c r="E18518" s="206"/>
      <c r="F18518" s="205"/>
      <c r="G18518" s="205"/>
      <c r="H18518" s="207"/>
      <c r="I18518" s="207"/>
      <c r="J18518" s="208"/>
      <c r="K18518" s="79"/>
    </row>
    <row r="18519" spans="2:11" x14ac:dyDescent="0.3">
      <c r="B18519" s="205"/>
      <c r="C18519" s="205"/>
      <c r="D18519" s="72"/>
      <c r="E18519" s="206"/>
      <c r="F18519" s="205"/>
      <c r="G18519" s="205"/>
      <c r="H18519" s="207"/>
      <c r="I18519" s="207"/>
      <c r="J18519" s="207"/>
      <c r="K18519" s="79"/>
    </row>
    <row r="18520" spans="2:11" x14ac:dyDescent="0.3">
      <c r="B18520" s="205"/>
      <c r="C18520" s="205"/>
      <c r="D18520" s="72"/>
      <c r="E18520" s="206"/>
      <c r="F18520" s="205"/>
      <c r="G18520" s="205"/>
      <c r="H18520" s="207"/>
      <c r="I18520" s="207"/>
      <c r="J18520" s="208"/>
      <c r="K18520" s="79"/>
    </row>
    <row r="18521" spans="2:11" x14ac:dyDescent="0.3">
      <c r="B18521" s="205"/>
      <c r="C18521" s="205"/>
      <c r="D18521" s="72"/>
      <c r="E18521" s="206"/>
      <c r="F18521" s="205"/>
      <c r="G18521" s="205"/>
      <c r="H18521" s="207"/>
      <c r="I18521" s="207"/>
      <c r="J18521" s="208"/>
      <c r="K18521" s="79"/>
    </row>
    <row r="18522" spans="2:11" x14ac:dyDescent="0.3">
      <c r="B18522" s="205"/>
      <c r="C18522" s="205"/>
      <c r="D18522" s="72"/>
      <c r="E18522" s="206"/>
      <c r="F18522" s="205"/>
      <c r="G18522" s="205"/>
      <c r="H18522" s="207"/>
      <c r="I18522" s="207"/>
      <c r="J18522" s="208"/>
      <c r="K18522" s="79"/>
    </row>
    <row r="18523" spans="2:11" x14ac:dyDescent="0.3">
      <c r="B18523" s="205"/>
      <c r="C18523" s="205"/>
      <c r="D18523" s="72"/>
      <c r="E18523" s="206"/>
      <c r="F18523" s="205"/>
      <c r="G18523" s="205"/>
      <c r="H18523" s="207"/>
      <c r="I18523" s="207"/>
      <c r="J18523" s="208"/>
      <c r="K18523" s="79"/>
    </row>
    <row r="18524" spans="2:11" x14ac:dyDescent="0.3">
      <c r="B18524" s="205"/>
      <c r="C18524" s="205"/>
      <c r="D18524" s="72"/>
      <c r="E18524" s="206"/>
      <c r="F18524" s="205"/>
      <c r="G18524" s="205"/>
      <c r="H18524" s="207"/>
      <c r="I18524" s="207"/>
      <c r="J18524" s="208"/>
      <c r="K18524" s="79"/>
    </row>
    <row r="18525" spans="2:11" x14ac:dyDescent="0.3">
      <c r="B18525" s="205"/>
      <c r="C18525" s="205"/>
      <c r="D18525" s="72"/>
      <c r="E18525" s="206"/>
      <c r="F18525" s="205"/>
      <c r="G18525" s="205"/>
      <c r="H18525" s="207"/>
      <c r="I18525" s="207"/>
      <c r="J18525" s="208"/>
      <c r="K18525" s="79"/>
    </row>
    <row r="18526" spans="2:11" x14ac:dyDescent="0.3">
      <c r="B18526" s="205"/>
      <c r="C18526" s="205"/>
      <c r="D18526" s="72"/>
      <c r="E18526" s="206"/>
      <c r="F18526" s="205"/>
      <c r="G18526" s="205"/>
      <c r="H18526" s="207"/>
      <c r="I18526" s="207"/>
      <c r="J18526" s="208"/>
      <c r="K18526" s="79"/>
    </row>
    <row r="18527" spans="2:11" x14ac:dyDescent="0.3">
      <c r="B18527" s="205"/>
      <c r="C18527" s="205"/>
      <c r="D18527" s="72"/>
      <c r="E18527" s="206"/>
      <c r="F18527" s="205"/>
      <c r="G18527" s="205"/>
      <c r="H18527" s="207"/>
      <c r="I18527" s="207"/>
      <c r="J18527" s="208"/>
      <c r="K18527" s="79"/>
    </row>
    <row r="18528" spans="2:11" x14ac:dyDescent="0.3">
      <c r="B18528" s="205"/>
      <c r="C18528" s="205"/>
      <c r="D18528" s="72"/>
      <c r="E18528" s="206"/>
      <c r="F18528" s="205"/>
      <c r="G18528" s="205"/>
      <c r="H18528" s="207"/>
      <c r="I18528" s="207"/>
      <c r="J18528" s="208"/>
      <c r="K18528" s="79"/>
    </row>
    <row r="18529" spans="2:11" x14ac:dyDescent="0.3">
      <c r="B18529" s="205"/>
      <c r="C18529" s="205"/>
      <c r="D18529" s="72"/>
      <c r="E18529" s="206"/>
      <c r="F18529" s="205"/>
      <c r="G18529" s="205"/>
      <c r="H18529" s="207"/>
      <c r="I18529" s="207"/>
      <c r="J18529" s="208"/>
      <c r="K18529" s="79"/>
    </row>
    <row r="18530" spans="2:11" x14ac:dyDescent="0.3">
      <c r="B18530" s="205"/>
      <c r="C18530" s="205"/>
      <c r="D18530" s="72"/>
      <c r="E18530" s="206"/>
      <c r="F18530" s="205"/>
      <c r="G18530" s="205"/>
      <c r="H18530" s="207"/>
      <c r="I18530" s="207"/>
      <c r="J18530" s="208"/>
      <c r="K18530" s="79"/>
    </row>
    <row r="18531" spans="2:11" x14ac:dyDescent="0.3">
      <c r="B18531" s="205"/>
      <c r="C18531" s="205"/>
      <c r="D18531" s="72"/>
      <c r="E18531" s="206"/>
      <c r="F18531" s="205"/>
      <c r="G18531" s="205"/>
      <c r="H18531" s="207"/>
      <c r="I18531" s="207"/>
      <c r="J18531" s="208"/>
      <c r="K18531" s="79"/>
    </row>
    <row r="18532" spans="2:11" x14ac:dyDescent="0.3">
      <c r="B18532" s="205"/>
      <c r="C18532" s="205"/>
      <c r="D18532" s="72"/>
      <c r="E18532" s="206"/>
      <c r="F18532" s="205"/>
      <c r="G18532" s="205"/>
      <c r="H18532" s="207"/>
      <c r="I18532" s="207"/>
      <c r="J18532" s="208"/>
      <c r="K18532" s="79"/>
    </row>
    <row r="18533" spans="2:11" x14ac:dyDescent="0.3">
      <c r="B18533" s="205"/>
      <c r="C18533" s="205"/>
      <c r="D18533" s="72"/>
      <c r="E18533" s="206"/>
      <c r="F18533" s="205"/>
      <c r="G18533" s="205"/>
      <c r="H18533" s="207"/>
      <c r="I18533" s="207"/>
      <c r="J18533" s="208"/>
      <c r="K18533" s="79"/>
    </row>
    <row r="18534" spans="2:11" x14ac:dyDescent="0.3">
      <c r="B18534" s="205"/>
      <c r="C18534" s="205"/>
      <c r="D18534" s="72"/>
      <c r="E18534" s="206"/>
      <c r="F18534" s="205"/>
      <c r="G18534" s="205"/>
      <c r="H18534" s="207"/>
      <c r="I18534" s="207"/>
      <c r="J18534" s="208"/>
      <c r="K18534" s="79"/>
    </row>
    <row r="18535" spans="2:11" x14ac:dyDescent="0.3">
      <c r="B18535" s="205"/>
      <c r="C18535" s="205"/>
      <c r="D18535" s="72"/>
      <c r="E18535" s="206"/>
      <c r="F18535" s="205"/>
      <c r="G18535" s="205"/>
      <c r="H18535" s="207"/>
      <c r="I18535" s="207"/>
      <c r="J18535" s="208"/>
      <c r="K18535" s="79"/>
    </row>
    <row r="18536" spans="2:11" x14ac:dyDescent="0.3">
      <c r="B18536" s="205"/>
      <c r="C18536" s="205"/>
      <c r="D18536" s="72"/>
      <c r="E18536" s="206"/>
      <c r="F18536" s="205"/>
      <c r="G18536" s="205"/>
      <c r="H18536" s="207"/>
      <c r="I18536" s="207"/>
      <c r="J18536" s="208"/>
      <c r="K18536" s="79"/>
    </row>
    <row r="18537" spans="2:11" x14ac:dyDescent="0.3">
      <c r="B18537" s="205"/>
      <c r="C18537" s="205"/>
      <c r="D18537" s="72"/>
      <c r="E18537" s="206"/>
      <c r="F18537" s="205"/>
      <c r="G18537" s="205"/>
      <c r="H18537" s="207"/>
      <c r="I18537" s="207"/>
      <c r="J18537" s="208"/>
      <c r="K18537" s="79"/>
    </row>
    <row r="18538" spans="2:11" x14ac:dyDescent="0.3">
      <c r="B18538" s="205"/>
      <c r="C18538" s="205"/>
      <c r="D18538" s="72"/>
      <c r="E18538" s="206"/>
      <c r="F18538" s="205"/>
      <c r="G18538" s="205"/>
      <c r="H18538" s="207"/>
      <c r="I18538" s="207"/>
      <c r="J18538" s="208"/>
      <c r="K18538" s="79"/>
    </row>
    <row r="18539" spans="2:11" x14ac:dyDescent="0.3">
      <c r="B18539" s="205"/>
      <c r="C18539" s="205"/>
      <c r="D18539" s="72"/>
      <c r="E18539" s="206"/>
      <c r="F18539" s="205"/>
      <c r="G18539" s="205"/>
      <c r="H18539" s="207"/>
      <c r="I18539" s="207"/>
      <c r="J18539" s="208"/>
      <c r="K18539" s="79"/>
    </row>
    <row r="18540" spans="2:11" x14ac:dyDescent="0.3">
      <c r="B18540" s="205"/>
      <c r="C18540" s="205"/>
      <c r="D18540" s="72"/>
      <c r="E18540" s="206"/>
      <c r="F18540" s="205"/>
      <c r="G18540" s="205"/>
      <c r="H18540" s="207"/>
      <c r="I18540" s="207"/>
      <c r="J18540" s="207"/>
      <c r="K18540" s="79"/>
    </row>
    <row r="18541" spans="2:11" x14ac:dyDescent="0.3">
      <c r="B18541" s="205"/>
      <c r="C18541" s="205"/>
      <c r="D18541" s="72"/>
      <c r="E18541" s="206"/>
      <c r="F18541" s="205"/>
      <c r="G18541" s="205"/>
      <c r="H18541" s="207"/>
      <c r="I18541" s="207"/>
      <c r="J18541" s="207"/>
      <c r="K18541" s="79"/>
    </row>
    <row r="18542" spans="2:11" x14ac:dyDescent="0.3">
      <c r="B18542" s="205"/>
      <c r="C18542" s="205"/>
      <c r="D18542" s="72"/>
      <c r="E18542" s="206"/>
      <c r="F18542" s="205"/>
      <c r="G18542" s="205"/>
      <c r="H18542" s="207"/>
      <c r="I18542" s="207"/>
      <c r="J18542" s="207"/>
      <c r="K18542" s="79"/>
    </row>
    <row r="18543" spans="2:11" x14ac:dyDescent="0.3">
      <c r="B18543" s="205"/>
      <c r="C18543" s="205"/>
      <c r="D18543" s="72"/>
      <c r="E18543" s="206"/>
      <c r="F18543" s="205"/>
      <c r="G18543" s="205"/>
      <c r="H18543" s="207"/>
      <c r="I18543" s="207"/>
      <c r="J18543" s="207"/>
      <c r="K18543" s="79"/>
    </row>
    <row r="18544" spans="2:11" x14ac:dyDescent="0.3">
      <c r="B18544" s="205"/>
      <c r="C18544" s="205"/>
      <c r="D18544" s="72"/>
      <c r="E18544" s="206"/>
      <c r="F18544" s="205"/>
      <c r="G18544" s="205"/>
      <c r="H18544" s="207"/>
      <c r="I18544" s="207"/>
      <c r="J18544" s="207"/>
      <c r="K18544" s="79"/>
    </row>
    <row r="18545" spans="2:11" x14ac:dyDescent="0.3">
      <c r="B18545" s="205"/>
      <c r="C18545" s="205"/>
      <c r="D18545" s="72"/>
      <c r="E18545" s="206"/>
      <c r="F18545" s="205"/>
      <c r="G18545" s="205"/>
      <c r="H18545" s="207"/>
      <c r="I18545" s="207"/>
      <c r="J18545" s="207"/>
      <c r="K18545" s="79"/>
    </row>
    <row r="18546" spans="2:11" x14ac:dyDescent="0.3">
      <c r="B18546" s="205"/>
      <c r="C18546" s="205"/>
      <c r="D18546" s="72"/>
      <c r="E18546" s="206"/>
      <c r="F18546" s="205"/>
      <c r="G18546" s="205"/>
      <c r="H18546" s="207"/>
      <c r="I18546" s="207"/>
      <c r="J18546" s="207"/>
      <c r="K18546" s="79"/>
    </row>
    <row r="18547" spans="2:11" x14ac:dyDescent="0.3">
      <c r="B18547" s="205"/>
      <c r="C18547" s="205"/>
      <c r="D18547" s="72"/>
      <c r="E18547" s="206"/>
      <c r="F18547" s="205"/>
      <c r="G18547" s="205"/>
      <c r="H18547" s="207"/>
      <c r="I18547" s="207"/>
      <c r="J18547" s="208"/>
      <c r="K18547" s="79"/>
    </row>
    <row r="18548" spans="2:11" x14ac:dyDescent="0.3">
      <c r="B18548" s="205"/>
      <c r="C18548" s="205"/>
      <c r="D18548" s="72"/>
      <c r="E18548" s="206"/>
      <c r="F18548" s="205"/>
      <c r="G18548" s="205"/>
      <c r="H18548" s="207"/>
      <c r="I18548" s="207"/>
      <c r="J18548" s="208"/>
      <c r="K18548" s="79"/>
    </row>
    <row r="18549" spans="2:11" x14ac:dyDescent="0.3">
      <c r="B18549" s="205"/>
      <c r="C18549" s="205"/>
      <c r="D18549" s="72"/>
      <c r="E18549" s="206"/>
      <c r="F18549" s="205"/>
      <c r="G18549" s="205"/>
      <c r="H18549" s="207"/>
      <c r="I18549" s="207"/>
      <c r="J18549" s="208"/>
      <c r="K18549" s="79"/>
    </row>
    <row r="18550" spans="2:11" x14ac:dyDescent="0.3">
      <c r="B18550" s="205"/>
      <c r="C18550" s="205"/>
      <c r="D18550" s="72"/>
      <c r="E18550" s="206"/>
      <c r="F18550" s="205"/>
      <c r="G18550" s="205"/>
      <c r="H18550" s="207"/>
      <c r="I18550" s="207"/>
      <c r="J18550" s="208"/>
      <c r="K18550" s="79"/>
    </row>
    <row r="18551" spans="2:11" x14ac:dyDescent="0.3">
      <c r="B18551" s="205"/>
      <c r="C18551" s="205"/>
      <c r="D18551" s="72"/>
      <c r="E18551" s="206"/>
      <c r="F18551" s="205"/>
      <c r="G18551" s="205"/>
      <c r="H18551" s="207"/>
      <c r="I18551" s="207"/>
      <c r="J18551" s="208"/>
      <c r="K18551" s="79"/>
    </row>
    <row r="18552" spans="2:11" x14ac:dyDescent="0.3">
      <c r="B18552" s="205"/>
      <c r="C18552" s="205"/>
      <c r="D18552" s="72"/>
      <c r="E18552" s="206"/>
      <c r="F18552" s="205"/>
      <c r="G18552" s="205"/>
      <c r="H18552" s="207"/>
      <c r="I18552" s="207"/>
      <c r="J18552" s="208"/>
      <c r="K18552" s="79"/>
    </row>
    <row r="18553" spans="2:11" x14ac:dyDescent="0.3">
      <c r="B18553" s="205"/>
      <c r="C18553" s="205"/>
      <c r="D18553" s="72"/>
      <c r="E18553" s="206"/>
      <c r="F18553" s="205"/>
      <c r="G18553" s="205"/>
      <c r="H18553" s="207"/>
      <c r="I18553" s="207"/>
      <c r="J18553" s="208"/>
      <c r="K18553" s="79"/>
    </row>
    <row r="18554" spans="2:11" x14ac:dyDescent="0.3">
      <c r="B18554" s="205"/>
      <c r="C18554" s="205"/>
      <c r="D18554" s="72"/>
      <c r="E18554" s="206"/>
      <c r="F18554" s="205"/>
      <c r="G18554" s="205"/>
      <c r="H18554" s="207"/>
      <c r="I18554" s="207"/>
      <c r="J18554" s="208"/>
      <c r="K18554" s="79"/>
    </row>
    <row r="18555" spans="2:11" x14ac:dyDescent="0.3">
      <c r="B18555" s="205"/>
      <c r="C18555" s="205"/>
      <c r="D18555" s="72"/>
      <c r="E18555" s="206"/>
      <c r="F18555" s="205"/>
      <c r="G18555" s="205"/>
      <c r="H18555" s="207"/>
      <c r="I18555" s="207"/>
      <c r="J18555" s="208"/>
      <c r="K18555" s="79"/>
    </row>
    <row r="18556" spans="2:11" x14ac:dyDescent="0.3">
      <c r="B18556" s="205"/>
      <c r="C18556" s="205"/>
      <c r="D18556" s="72"/>
      <c r="E18556" s="206"/>
      <c r="F18556" s="205"/>
      <c r="G18556" s="205"/>
      <c r="H18556" s="207"/>
      <c r="I18556" s="207"/>
      <c r="J18556" s="208"/>
      <c r="K18556" s="79"/>
    </row>
    <row r="18557" spans="2:11" x14ac:dyDescent="0.3">
      <c r="B18557" s="205"/>
      <c r="C18557" s="205"/>
      <c r="D18557" s="72"/>
      <c r="E18557" s="206"/>
      <c r="F18557" s="205"/>
      <c r="G18557" s="205"/>
      <c r="H18557" s="207"/>
      <c r="I18557" s="207"/>
      <c r="J18557" s="207"/>
      <c r="K18557" s="79"/>
    </row>
    <row r="18558" spans="2:11" x14ac:dyDescent="0.3">
      <c r="B18558" s="205"/>
      <c r="C18558" s="205"/>
      <c r="D18558" s="72"/>
      <c r="E18558" s="206"/>
      <c r="F18558" s="205"/>
      <c r="G18558" s="205"/>
      <c r="H18558" s="207"/>
      <c r="I18558" s="207"/>
      <c r="J18558" s="208"/>
      <c r="K18558" s="79"/>
    </row>
    <row r="18559" spans="2:11" x14ac:dyDescent="0.3">
      <c r="B18559" s="205"/>
      <c r="C18559" s="205"/>
      <c r="D18559" s="72"/>
      <c r="E18559" s="206"/>
      <c r="F18559" s="205"/>
      <c r="G18559" s="205"/>
      <c r="H18559" s="207"/>
      <c r="I18559" s="207"/>
      <c r="J18559" s="208"/>
      <c r="K18559" s="79"/>
    </row>
    <row r="18560" spans="2:11" x14ac:dyDescent="0.3">
      <c r="B18560" s="205"/>
      <c r="C18560" s="205"/>
      <c r="D18560" s="72"/>
      <c r="E18560" s="206"/>
      <c r="F18560" s="205"/>
      <c r="G18560" s="205"/>
      <c r="H18560" s="207"/>
      <c r="I18560" s="207"/>
      <c r="J18560" s="208"/>
      <c r="K18560" s="79"/>
    </row>
    <row r="18561" spans="2:11" x14ac:dyDescent="0.3">
      <c r="B18561" s="205"/>
      <c r="C18561" s="205"/>
      <c r="D18561" s="72"/>
      <c r="E18561" s="206"/>
      <c r="F18561" s="205"/>
      <c r="G18561" s="205"/>
      <c r="H18561" s="207"/>
      <c r="I18561" s="207"/>
      <c r="J18561" s="208"/>
      <c r="K18561" s="79"/>
    </row>
    <row r="18562" spans="2:11" x14ac:dyDescent="0.3">
      <c r="B18562" s="205"/>
      <c r="C18562" s="205"/>
      <c r="D18562" s="72"/>
      <c r="E18562" s="206"/>
      <c r="F18562" s="205"/>
      <c r="G18562" s="205"/>
      <c r="H18562" s="207"/>
      <c r="I18562" s="207"/>
      <c r="J18562" s="208"/>
      <c r="K18562" s="79"/>
    </row>
    <row r="18563" spans="2:11" x14ac:dyDescent="0.3">
      <c r="B18563" s="205"/>
      <c r="C18563" s="205"/>
      <c r="D18563" s="72"/>
      <c r="E18563" s="206"/>
      <c r="F18563" s="205"/>
      <c r="G18563" s="205"/>
      <c r="H18563" s="207"/>
      <c r="I18563" s="207"/>
      <c r="J18563" s="208"/>
      <c r="K18563" s="79"/>
    </row>
    <row r="18564" spans="2:11" x14ac:dyDescent="0.3">
      <c r="B18564" s="205"/>
      <c r="C18564" s="205"/>
      <c r="D18564" s="72"/>
      <c r="E18564" s="206"/>
      <c r="F18564" s="205"/>
      <c r="G18564" s="205"/>
      <c r="H18564" s="207"/>
      <c r="I18564" s="207"/>
      <c r="J18564" s="207"/>
      <c r="K18564" s="79"/>
    </row>
    <row r="18565" spans="2:11" x14ac:dyDescent="0.3">
      <c r="B18565" s="205"/>
      <c r="C18565" s="205"/>
      <c r="D18565" s="72"/>
      <c r="E18565" s="206"/>
      <c r="F18565" s="205"/>
      <c r="G18565" s="205"/>
      <c r="H18565" s="207"/>
      <c r="I18565" s="207"/>
      <c r="J18565" s="207"/>
      <c r="K18565" s="79"/>
    </row>
    <row r="18566" spans="2:11" x14ac:dyDescent="0.3">
      <c r="B18566" s="205"/>
      <c r="C18566" s="205"/>
      <c r="D18566" s="72"/>
      <c r="E18566" s="206"/>
      <c r="F18566" s="205"/>
      <c r="G18566" s="205"/>
      <c r="H18566" s="207"/>
      <c r="I18566" s="207"/>
      <c r="J18566" s="208"/>
      <c r="K18566" s="79"/>
    </row>
    <row r="18567" spans="2:11" x14ac:dyDescent="0.3">
      <c r="B18567" s="205"/>
      <c r="C18567" s="205"/>
      <c r="D18567" s="72"/>
      <c r="E18567" s="206"/>
      <c r="F18567" s="205"/>
      <c r="G18567" s="205"/>
      <c r="H18567" s="207"/>
      <c r="I18567" s="207"/>
      <c r="J18567" s="208"/>
      <c r="K18567" s="79"/>
    </row>
    <row r="18568" spans="2:11" x14ac:dyDescent="0.3">
      <c r="B18568" s="205"/>
      <c r="C18568" s="205"/>
      <c r="D18568" s="72"/>
      <c r="E18568" s="206"/>
      <c r="F18568" s="205"/>
      <c r="G18568" s="205"/>
      <c r="H18568" s="207"/>
      <c r="I18568" s="207"/>
      <c r="J18568" s="208"/>
      <c r="K18568" s="79"/>
    </row>
    <row r="18569" spans="2:11" x14ac:dyDescent="0.3">
      <c r="B18569" s="205"/>
      <c r="C18569" s="205"/>
      <c r="D18569" s="72"/>
      <c r="E18569" s="206"/>
      <c r="F18569" s="205"/>
      <c r="G18569" s="205"/>
      <c r="H18569" s="207"/>
      <c r="I18569" s="207"/>
      <c r="J18569" s="208"/>
      <c r="K18569" s="79"/>
    </row>
    <row r="18570" spans="2:11" x14ac:dyDescent="0.3">
      <c r="B18570" s="205"/>
      <c r="C18570" s="205"/>
      <c r="D18570" s="72"/>
      <c r="E18570" s="206"/>
      <c r="F18570" s="205"/>
      <c r="G18570" s="205"/>
      <c r="H18570" s="207"/>
      <c r="I18570" s="207"/>
      <c r="J18570" s="208"/>
      <c r="K18570" s="79"/>
    </row>
    <row r="18571" spans="2:11" x14ac:dyDescent="0.3">
      <c r="B18571" s="205"/>
      <c r="C18571" s="205"/>
      <c r="D18571" s="72"/>
      <c r="E18571" s="206"/>
      <c r="F18571" s="205"/>
      <c r="G18571" s="205"/>
      <c r="H18571" s="207"/>
      <c r="I18571" s="207"/>
      <c r="J18571" s="208"/>
      <c r="K18571" s="79"/>
    </row>
    <row r="18572" spans="2:11" x14ac:dyDescent="0.3">
      <c r="B18572" s="205"/>
      <c r="C18572" s="205"/>
      <c r="D18572" s="72"/>
      <c r="E18572" s="206"/>
      <c r="F18572" s="205"/>
      <c r="G18572" s="205"/>
      <c r="H18572" s="207"/>
      <c r="I18572" s="207"/>
      <c r="J18572" s="208"/>
      <c r="K18572" s="79"/>
    </row>
    <row r="18573" spans="2:11" x14ac:dyDescent="0.3">
      <c r="B18573" s="205"/>
      <c r="C18573" s="205"/>
      <c r="D18573" s="72"/>
      <c r="E18573" s="206"/>
      <c r="F18573" s="205"/>
      <c r="G18573" s="205"/>
      <c r="H18573" s="207"/>
      <c r="I18573" s="207"/>
      <c r="J18573" s="207"/>
      <c r="K18573" s="79"/>
    </row>
    <row r="18574" spans="2:11" x14ac:dyDescent="0.3">
      <c r="B18574" s="205"/>
      <c r="C18574" s="205"/>
      <c r="D18574" s="72"/>
      <c r="E18574" s="206"/>
      <c r="F18574" s="205"/>
      <c r="G18574" s="205"/>
      <c r="H18574" s="207"/>
      <c r="I18574" s="207"/>
      <c r="J18574" s="207"/>
      <c r="K18574" s="79"/>
    </row>
    <row r="18575" spans="2:11" x14ac:dyDescent="0.3">
      <c r="B18575" s="205"/>
      <c r="C18575" s="205"/>
      <c r="D18575" s="72"/>
      <c r="E18575" s="206"/>
      <c r="F18575" s="205"/>
      <c r="G18575" s="205"/>
      <c r="H18575" s="207"/>
      <c r="I18575" s="207"/>
      <c r="J18575" s="208"/>
      <c r="K18575" s="79"/>
    </row>
    <row r="18576" spans="2:11" x14ac:dyDescent="0.3">
      <c r="B18576" s="205"/>
      <c r="C18576" s="205"/>
      <c r="D18576" s="72"/>
      <c r="E18576" s="206"/>
      <c r="F18576" s="205"/>
      <c r="G18576" s="205"/>
      <c r="H18576" s="207"/>
      <c r="I18576" s="207"/>
      <c r="J18576" s="208"/>
      <c r="K18576" s="79"/>
    </row>
    <row r="18577" spans="2:11" x14ac:dyDescent="0.3">
      <c r="B18577" s="205"/>
      <c r="C18577" s="205"/>
      <c r="D18577" s="72"/>
      <c r="E18577" s="206"/>
      <c r="F18577" s="205"/>
      <c r="G18577" s="205"/>
      <c r="H18577" s="207"/>
      <c r="I18577" s="207"/>
      <c r="J18577" s="208"/>
      <c r="K18577" s="79"/>
    </row>
    <row r="18578" spans="2:11" x14ac:dyDescent="0.3">
      <c r="B18578" s="205"/>
      <c r="C18578" s="205"/>
      <c r="D18578" s="72"/>
      <c r="E18578" s="206"/>
      <c r="F18578" s="205"/>
      <c r="G18578" s="205"/>
      <c r="H18578" s="207"/>
      <c r="I18578" s="207"/>
      <c r="J18578" s="208"/>
      <c r="K18578" s="79"/>
    </row>
    <row r="18579" spans="2:11" x14ac:dyDescent="0.3">
      <c r="B18579" s="205"/>
      <c r="C18579" s="205"/>
      <c r="D18579" s="72"/>
      <c r="E18579" s="206"/>
      <c r="F18579" s="205"/>
      <c r="G18579" s="205"/>
      <c r="H18579" s="207"/>
      <c r="I18579" s="207"/>
      <c r="J18579" s="208"/>
      <c r="K18579" s="79"/>
    </row>
    <row r="18580" spans="2:11" x14ac:dyDescent="0.3">
      <c r="B18580" s="205"/>
      <c r="C18580" s="205"/>
      <c r="D18580" s="72"/>
      <c r="E18580" s="206"/>
      <c r="F18580" s="205"/>
      <c r="G18580" s="205"/>
      <c r="H18580" s="207"/>
      <c r="I18580" s="207"/>
      <c r="J18580" s="208"/>
      <c r="K18580" s="79"/>
    </row>
    <row r="18581" spans="2:11" x14ac:dyDescent="0.3">
      <c r="B18581" s="205"/>
      <c r="C18581" s="205"/>
      <c r="D18581" s="72"/>
      <c r="E18581" s="206"/>
      <c r="F18581" s="205"/>
      <c r="G18581" s="205"/>
      <c r="H18581" s="207"/>
      <c r="I18581" s="207"/>
      <c r="J18581" s="208"/>
      <c r="K18581" s="79"/>
    </row>
    <row r="18582" spans="2:11" x14ac:dyDescent="0.3">
      <c r="B18582" s="205"/>
      <c r="C18582" s="205"/>
      <c r="D18582" s="72"/>
      <c r="E18582" s="206"/>
      <c r="F18582" s="205"/>
      <c r="G18582" s="205"/>
      <c r="H18582" s="207"/>
      <c r="I18582" s="207"/>
      <c r="J18582" s="207"/>
      <c r="K18582" s="79"/>
    </row>
    <row r="18583" spans="2:11" x14ac:dyDescent="0.3">
      <c r="B18583" s="205"/>
      <c r="C18583" s="205"/>
      <c r="D18583" s="72"/>
      <c r="E18583" s="206"/>
      <c r="F18583" s="205"/>
      <c r="G18583" s="205"/>
      <c r="H18583" s="207"/>
      <c r="I18583" s="207"/>
      <c r="J18583" s="207"/>
      <c r="K18583" s="79"/>
    </row>
    <row r="18584" spans="2:11" x14ac:dyDescent="0.3">
      <c r="B18584" s="205"/>
      <c r="C18584" s="205"/>
      <c r="D18584" s="72"/>
      <c r="E18584" s="206"/>
      <c r="F18584" s="205"/>
      <c r="G18584" s="205"/>
      <c r="H18584" s="207"/>
      <c r="I18584" s="207"/>
      <c r="J18584" s="207"/>
      <c r="K18584" s="79"/>
    </row>
    <row r="18585" spans="2:11" x14ac:dyDescent="0.3">
      <c r="B18585" s="205"/>
      <c r="C18585" s="205"/>
      <c r="D18585" s="72"/>
      <c r="E18585" s="206"/>
      <c r="F18585" s="205"/>
      <c r="G18585" s="205"/>
      <c r="H18585" s="207"/>
      <c r="I18585" s="207"/>
      <c r="J18585" s="207"/>
      <c r="K18585" s="79"/>
    </row>
    <row r="18586" spans="2:11" x14ac:dyDescent="0.3">
      <c r="B18586" s="205"/>
      <c r="C18586" s="205"/>
      <c r="D18586" s="72"/>
      <c r="E18586" s="206"/>
      <c r="F18586" s="205"/>
      <c r="G18586" s="205"/>
      <c r="H18586" s="207"/>
      <c r="I18586" s="207"/>
      <c r="J18586" s="207"/>
      <c r="K18586" s="79"/>
    </row>
    <row r="18587" spans="2:11" x14ac:dyDescent="0.3">
      <c r="B18587" s="205"/>
      <c r="C18587" s="205"/>
      <c r="D18587" s="72"/>
      <c r="E18587" s="206"/>
      <c r="F18587" s="205"/>
      <c r="G18587" s="205"/>
      <c r="H18587" s="207"/>
      <c r="I18587" s="207"/>
      <c r="J18587" s="207"/>
      <c r="K18587" s="79"/>
    </row>
    <row r="18588" spans="2:11" x14ac:dyDescent="0.3">
      <c r="B18588" s="205"/>
      <c r="C18588" s="205"/>
      <c r="D18588" s="72"/>
      <c r="E18588" s="206"/>
      <c r="F18588" s="205"/>
      <c r="G18588" s="205"/>
      <c r="H18588" s="207"/>
      <c r="I18588" s="207"/>
      <c r="J18588" s="208"/>
      <c r="K18588" s="79"/>
    </row>
    <row r="18589" spans="2:11" x14ac:dyDescent="0.3">
      <c r="B18589" s="205"/>
      <c r="C18589" s="205"/>
      <c r="D18589" s="72"/>
      <c r="E18589" s="206"/>
      <c r="F18589" s="205"/>
      <c r="G18589" s="205"/>
      <c r="H18589" s="207"/>
      <c r="I18589" s="207"/>
      <c r="J18589" s="208"/>
      <c r="K18589" s="79"/>
    </row>
    <row r="18590" spans="2:11" x14ac:dyDescent="0.3">
      <c r="B18590" s="205"/>
      <c r="C18590" s="205"/>
      <c r="D18590" s="72"/>
      <c r="E18590" s="206"/>
      <c r="F18590" s="205"/>
      <c r="G18590" s="205"/>
      <c r="H18590" s="207"/>
      <c r="I18590" s="207"/>
      <c r="J18590" s="208"/>
      <c r="K18590" s="79"/>
    </row>
    <row r="18591" spans="2:11" x14ac:dyDescent="0.3">
      <c r="B18591" s="205"/>
      <c r="C18591" s="205"/>
      <c r="D18591" s="72"/>
      <c r="E18591" s="206"/>
      <c r="F18591" s="205"/>
      <c r="G18591" s="205"/>
      <c r="H18591" s="207"/>
      <c r="I18591" s="207"/>
      <c r="J18591" s="208"/>
      <c r="K18591" s="79"/>
    </row>
    <row r="18592" spans="2:11" x14ac:dyDescent="0.3">
      <c r="B18592" s="205"/>
      <c r="C18592" s="205"/>
      <c r="D18592" s="72"/>
      <c r="E18592" s="206"/>
      <c r="F18592" s="205"/>
      <c r="G18592" s="205"/>
      <c r="H18592" s="207"/>
      <c r="I18592" s="207"/>
      <c r="J18592" s="208"/>
      <c r="K18592" s="79"/>
    </row>
    <row r="18593" spans="2:11" x14ac:dyDescent="0.3">
      <c r="B18593" s="205"/>
      <c r="C18593" s="205"/>
      <c r="D18593" s="72"/>
      <c r="E18593" s="206"/>
      <c r="F18593" s="205"/>
      <c r="G18593" s="205"/>
      <c r="H18593" s="207"/>
      <c r="I18593" s="207"/>
      <c r="J18593" s="207"/>
      <c r="K18593" s="79"/>
    </row>
    <row r="18594" spans="2:11" x14ac:dyDescent="0.3">
      <c r="B18594" s="205"/>
      <c r="C18594" s="205"/>
      <c r="D18594" s="72"/>
      <c r="E18594" s="206"/>
      <c r="F18594" s="205"/>
      <c r="G18594" s="205"/>
      <c r="H18594" s="207"/>
      <c r="I18594" s="207"/>
      <c r="J18594" s="207"/>
      <c r="K18594" s="79"/>
    </row>
    <row r="18595" spans="2:11" x14ac:dyDescent="0.3">
      <c r="B18595" s="205"/>
      <c r="C18595" s="205"/>
      <c r="D18595" s="72"/>
      <c r="E18595" s="206"/>
      <c r="F18595" s="205"/>
      <c r="G18595" s="205"/>
      <c r="H18595" s="207"/>
      <c r="I18595" s="207"/>
      <c r="J18595" s="208"/>
      <c r="K18595" s="79"/>
    </row>
    <row r="18596" spans="2:11" x14ac:dyDescent="0.3">
      <c r="B18596" s="205"/>
      <c r="C18596" s="205"/>
      <c r="D18596" s="72"/>
      <c r="E18596" s="206"/>
      <c r="F18596" s="205"/>
      <c r="G18596" s="205"/>
      <c r="H18596" s="207"/>
      <c r="I18596" s="207"/>
      <c r="J18596" s="208"/>
      <c r="K18596" s="79"/>
    </row>
    <row r="18597" spans="2:11" x14ac:dyDescent="0.3">
      <c r="B18597" s="205"/>
      <c r="C18597" s="205"/>
      <c r="D18597" s="72"/>
      <c r="E18597" s="206"/>
      <c r="F18597" s="205"/>
      <c r="G18597" s="205"/>
      <c r="H18597" s="207"/>
      <c r="I18597" s="207"/>
      <c r="J18597" s="208"/>
      <c r="K18597" s="79"/>
    </row>
    <row r="18598" spans="2:11" x14ac:dyDescent="0.3">
      <c r="B18598" s="205"/>
      <c r="C18598" s="205"/>
      <c r="D18598" s="72"/>
      <c r="E18598" s="206"/>
      <c r="F18598" s="205"/>
      <c r="G18598" s="205"/>
      <c r="H18598" s="207"/>
      <c r="I18598" s="207"/>
      <c r="J18598" s="208"/>
      <c r="K18598" s="79"/>
    </row>
    <row r="18599" spans="2:11" x14ac:dyDescent="0.3">
      <c r="B18599" s="205"/>
      <c r="C18599" s="205"/>
      <c r="D18599" s="72"/>
      <c r="E18599" s="206"/>
      <c r="F18599" s="205"/>
      <c r="G18599" s="205"/>
      <c r="H18599" s="207"/>
      <c r="I18599" s="207"/>
      <c r="J18599" s="208"/>
      <c r="K18599" s="79"/>
    </row>
    <row r="18600" spans="2:11" x14ac:dyDescent="0.3">
      <c r="B18600" s="205"/>
      <c r="C18600" s="205"/>
      <c r="D18600" s="72"/>
      <c r="E18600" s="206"/>
      <c r="F18600" s="205"/>
      <c r="G18600" s="205"/>
      <c r="H18600" s="207"/>
      <c r="I18600" s="207"/>
      <c r="J18600" s="208"/>
      <c r="K18600" s="79"/>
    </row>
    <row r="18601" spans="2:11" x14ac:dyDescent="0.3">
      <c r="B18601" s="205"/>
      <c r="C18601" s="205"/>
      <c r="D18601" s="72"/>
      <c r="E18601" s="206"/>
      <c r="F18601" s="205"/>
      <c r="G18601" s="205"/>
      <c r="H18601" s="207"/>
      <c r="I18601" s="207"/>
      <c r="J18601" s="208"/>
      <c r="K18601" s="79"/>
    </row>
    <row r="18602" spans="2:11" x14ac:dyDescent="0.3">
      <c r="B18602" s="205"/>
      <c r="C18602" s="205"/>
      <c r="D18602" s="72"/>
      <c r="E18602" s="206"/>
      <c r="F18602" s="205"/>
      <c r="G18602" s="205"/>
      <c r="H18602" s="207"/>
      <c r="I18602" s="207"/>
      <c r="J18602" s="208"/>
      <c r="K18602" s="79"/>
    </row>
    <row r="18603" spans="2:11" x14ac:dyDescent="0.3">
      <c r="B18603" s="205"/>
      <c r="C18603" s="205"/>
      <c r="D18603" s="72"/>
      <c r="E18603" s="206"/>
      <c r="F18603" s="205"/>
      <c r="G18603" s="205"/>
      <c r="H18603" s="207"/>
      <c r="I18603" s="207"/>
      <c r="J18603" s="207"/>
      <c r="K18603" s="79"/>
    </row>
    <row r="18604" spans="2:11" x14ac:dyDescent="0.3">
      <c r="B18604" s="205"/>
      <c r="C18604" s="205"/>
      <c r="D18604" s="72"/>
      <c r="E18604" s="206"/>
      <c r="F18604" s="205"/>
      <c r="G18604" s="205"/>
      <c r="H18604" s="207"/>
      <c r="I18604" s="207"/>
      <c r="J18604" s="208"/>
      <c r="K18604" s="79"/>
    </row>
    <row r="18605" spans="2:11" x14ac:dyDescent="0.3">
      <c r="B18605" s="205"/>
      <c r="C18605" s="205"/>
      <c r="D18605" s="72"/>
      <c r="E18605" s="206"/>
      <c r="F18605" s="205"/>
      <c r="G18605" s="205"/>
      <c r="H18605" s="207"/>
      <c r="I18605" s="207"/>
      <c r="J18605" s="208"/>
      <c r="K18605" s="79"/>
    </row>
    <row r="18606" spans="2:11" x14ac:dyDescent="0.3">
      <c r="B18606" s="205"/>
      <c r="C18606" s="205"/>
      <c r="D18606" s="72"/>
      <c r="E18606" s="206"/>
      <c r="F18606" s="205"/>
      <c r="G18606" s="205"/>
      <c r="H18606" s="207"/>
      <c r="I18606" s="207"/>
      <c r="J18606" s="208"/>
      <c r="K18606" s="79"/>
    </row>
    <row r="18607" spans="2:11" x14ac:dyDescent="0.3">
      <c r="B18607" s="205"/>
      <c r="C18607" s="205"/>
      <c r="D18607" s="72"/>
      <c r="E18607" s="206"/>
      <c r="F18607" s="205"/>
      <c r="G18607" s="205"/>
      <c r="H18607" s="207"/>
      <c r="I18607" s="207"/>
      <c r="J18607" s="207"/>
      <c r="K18607" s="79"/>
    </row>
    <row r="18608" spans="2:11" x14ac:dyDescent="0.3">
      <c r="B18608" s="205"/>
      <c r="C18608" s="205"/>
      <c r="D18608" s="72"/>
      <c r="E18608" s="206"/>
      <c r="F18608" s="205"/>
      <c r="G18608" s="205"/>
      <c r="H18608" s="207"/>
      <c r="I18608" s="207"/>
      <c r="J18608" s="207"/>
      <c r="K18608" s="79"/>
    </row>
    <row r="18609" spans="2:11" x14ac:dyDescent="0.3">
      <c r="B18609" s="205"/>
      <c r="C18609" s="205"/>
      <c r="D18609" s="72"/>
      <c r="E18609" s="206"/>
      <c r="F18609" s="205"/>
      <c r="G18609" s="205"/>
      <c r="H18609" s="207"/>
      <c r="I18609" s="207"/>
      <c r="J18609" s="207"/>
      <c r="K18609" s="79"/>
    </row>
    <row r="18610" spans="2:11" x14ac:dyDescent="0.3">
      <c r="B18610" s="205"/>
      <c r="C18610" s="205"/>
      <c r="D18610" s="72"/>
      <c r="E18610" s="206"/>
      <c r="F18610" s="205"/>
      <c r="G18610" s="205"/>
      <c r="H18610" s="207"/>
      <c r="I18610" s="207"/>
      <c r="J18610" s="207"/>
      <c r="K18610" s="79"/>
    </row>
    <row r="18611" spans="2:11" x14ac:dyDescent="0.3">
      <c r="B18611" s="205"/>
      <c r="C18611" s="205"/>
      <c r="D18611" s="72"/>
      <c r="E18611" s="206"/>
      <c r="F18611" s="205"/>
      <c r="G18611" s="205"/>
      <c r="H18611" s="207"/>
      <c r="I18611" s="207"/>
      <c r="J18611" s="207"/>
      <c r="K18611" s="79"/>
    </row>
    <row r="18612" spans="2:11" x14ac:dyDescent="0.3">
      <c r="B18612" s="205"/>
      <c r="C18612" s="205"/>
      <c r="D18612" s="72"/>
      <c r="E18612" s="206"/>
      <c r="F18612" s="205"/>
      <c r="G18612" s="205"/>
      <c r="H18612" s="207"/>
      <c r="I18612" s="207"/>
      <c r="J18612" s="207"/>
      <c r="K18612" s="79"/>
    </row>
    <row r="18613" spans="2:11" x14ac:dyDescent="0.3">
      <c r="B18613" s="205"/>
      <c r="C18613" s="205"/>
      <c r="D18613" s="72"/>
      <c r="E18613" s="206"/>
      <c r="F18613" s="205"/>
      <c r="G18613" s="205"/>
      <c r="H18613" s="207"/>
      <c r="I18613" s="207"/>
      <c r="J18613" s="207"/>
      <c r="K18613" s="79"/>
    </row>
    <row r="18614" spans="2:11" x14ac:dyDescent="0.3">
      <c r="B18614" s="205"/>
      <c r="C18614" s="205"/>
      <c r="D18614" s="72"/>
      <c r="E18614" s="206"/>
      <c r="F18614" s="205"/>
      <c r="G18614" s="205"/>
      <c r="H18614" s="207"/>
      <c r="I18614" s="207"/>
      <c r="J18614" s="207"/>
      <c r="K18614" s="79"/>
    </row>
    <row r="18615" spans="2:11" x14ac:dyDescent="0.3">
      <c r="B18615" s="205"/>
      <c r="C18615" s="205"/>
      <c r="D18615" s="72"/>
      <c r="E18615" s="206"/>
      <c r="F18615" s="205"/>
      <c r="G18615" s="205"/>
      <c r="H18615" s="207"/>
      <c r="I18615" s="207"/>
      <c r="J18615" s="207"/>
      <c r="K18615" s="79"/>
    </row>
    <row r="18616" spans="2:11" x14ac:dyDescent="0.3">
      <c r="B18616" s="205"/>
      <c r="C18616" s="205"/>
      <c r="D18616" s="72"/>
      <c r="E18616" s="206"/>
      <c r="F18616" s="205"/>
      <c r="G18616" s="205"/>
      <c r="H18616" s="207"/>
      <c r="I18616" s="207"/>
      <c r="J18616" s="207"/>
      <c r="K18616" s="79"/>
    </row>
    <row r="18617" spans="2:11" x14ac:dyDescent="0.3">
      <c r="B18617" s="205"/>
      <c r="C18617" s="205"/>
      <c r="D18617" s="72"/>
      <c r="E18617" s="206"/>
      <c r="F18617" s="205"/>
      <c r="G18617" s="205"/>
      <c r="H18617" s="207"/>
      <c r="I18617" s="207"/>
      <c r="J18617" s="207"/>
      <c r="K18617" s="79"/>
    </row>
    <row r="18618" spans="2:11" x14ac:dyDescent="0.3">
      <c r="B18618" s="205"/>
      <c r="C18618" s="205"/>
      <c r="D18618" s="72"/>
      <c r="E18618" s="206"/>
      <c r="F18618" s="205"/>
      <c r="G18618" s="205"/>
      <c r="H18618" s="207"/>
      <c r="I18618" s="207"/>
      <c r="J18618" s="207"/>
      <c r="K18618" s="79"/>
    </row>
    <row r="18619" spans="2:11" x14ac:dyDescent="0.3">
      <c r="B18619" s="205"/>
      <c r="C18619" s="205"/>
      <c r="D18619" s="72"/>
      <c r="E18619" s="206"/>
      <c r="F18619" s="205"/>
      <c r="G18619" s="205"/>
      <c r="H18619" s="207"/>
      <c r="I18619" s="207"/>
      <c r="J18619" s="207"/>
      <c r="K18619" s="79"/>
    </row>
    <row r="18620" spans="2:11" x14ac:dyDescent="0.3">
      <c r="B18620" s="205"/>
      <c r="C18620" s="205"/>
      <c r="D18620" s="72"/>
      <c r="E18620" s="206"/>
      <c r="F18620" s="205"/>
      <c r="G18620" s="205"/>
      <c r="H18620" s="207"/>
      <c r="I18620" s="207"/>
      <c r="J18620" s="207"/>
      <c r="K18620" s="79"/>
    </row>
    <row r="18621" spans="2:11" x14ac:dyDescent="0.3">
      <c r="B18621" s="205"/>
      <c r="C18621" s="205"/>
      <c r="D18621" s="72"/>
      <c r="E18621" s="206"/>
      <c r="F18621" s="205"/>
      <c r="G18621" s="205"/>
      <c r="H18621" s="207"/>
      <c r="I18621" s="207"/>
      <c r="J18621" s="207"/>
      <c r="K18621" s="79"/>
    </row>
    <row r="18622" spans="2:11" x14ac:dyDescent="0.3">
      <c r="B18622" s="205"/>
      <c r="C18622" s="205"/>
      <c r="D18622" s="72"/>
      <c r="E18622" s="206"/>
      <c r="F18622" s="205"/>
      <c r="G18622" s="205"/>
      <c r="H18622" s="207"/>
      <c r="I18622" s="207"/>
      <c r="J18622" s="207"/>
      <c r="K18622" s="79"/>
    </row>
    <row r="18623" spans="2:11" x14ac:dyDescent="0.3">
      <c r="B18623" s="205"/>
      <c r="C18623" s="205"/>
      <c r="D18623" s="72"/>
      <c r="E18623" s="206"/>
      <c r="F18623" s="205"/>
      <c r="G18623" s="205"/>
      <c r="H18623" s="207"/>
      <c r="I18623" s="207"/>
      <c r="J18623" s="207"/>
      <c r="K18623" s="79"/>
    </row>
    <row r="18624" spans="2:11" x14ac:dyDescent="0.3">
      <c r="B18624" s="205"/>
      <c r="C18624" s="205"/>
      <c r="D18624" s="72"/>
      <c r="E18624" s="206"/>
      <c r="F18624" s="205"/>
      <c r="G18624" s="205"/>
      <c r="H18624" s="207"/>
      <c r="I18624" s="207"/>
      <c r="J18624" s="207"/>
      <c r="K18624" s="79"/>
    </row>
    <row r="18625" spans="2:11" x14ac:dyDescent="0.3">
      <c r="B18625" s="205"/>
      <c r="C18625" s="205"/>
      <c r="D18625" s="72"/>
      <c r="E18625" s="206"/>
      <c r="F18625" s="205"/>
      <c r="G18625" s="205"/>
      <c r="H18625" s="207"/>
      <c r="I18625" s="207"/>
      <c r="J18625" s="207"/>
      <c r="K18625" s="79"/>
    </row>
    <row r="18626" spans="2:11" x14ac:dyDescent="0.3">
      <c r="B18626" s="205"/>
      <c r="C18626" s="205"/>
      <c r="D18626" s="72"/>
      <c r="E18626" s="206"/>
      <c r="F18626" s="205"/>
      <c r="G18626" s="205"/>
      <c r="H18626" s="207"/>
      <c r="I18626" s="207"/>
      <c r="J18626" s="207"/>
      <c r="K18626" s="79"/>
    </row>
    <row r="18627" spans="2:11" x14ac:dyDescent="0.3">
      <c r="B18627" s="205"/>
      <c r="C18627" s="205"/>
      <c r="D18627" s="72"/>
      <c r="E18627" s="206"/>
      <c r="F18627" s="205"/>
      <c r="G18627" s="205"/>
      <c r="H18627" s="207"/>
      <c r="I18627" s="207"/>
      <c r="J18627" s="207"/>
      <c r="K18627" s="79"/>
    </row>
    <row r="18628" spans="2:11" x14ac:dyDescent="0.3">
      <c r="B18628" s="205"/>
      <c r="C18628" s="205"/>
      <c r="D18628" s="72"/>
      <c r="E18628" s="206"/>
      <c r="F18628" s="205"/>
      <c r="G18628" s="205"/>
      <c r="H18628" s="207"/>
      <c r="I18628" s="207"/>
      <c r="J18628" s="207"/>
      <c r="K18628" s="79"/>
    </row>
    <row r="18629" spans="2:11" x14ac:dyDescent="0.3">
      <c r="B18629" s="205"/>
      <c r="C18629" s="205"/>
      <c r="D18629" s="72"/>
      <c r="E18629" s="206"/>
      <c r="F18629" s="205"/>
      <c r="G18629" s="205"/>
      <c r="H18629" s="207"/>
      <c r="I18629" s="207"/>
      <c r="J18629" s="207"/>
      <c r="K18629" s="79"/>
    </row>
    <row r="18630" spans="2:11" x14ac:dyDescent="0.3">
      <c r="B18630" s="205"/>
      <c r="C18630" s="205"/>
      <c r="D18630" s="72"/>
      <c r="E18630" s="206"/>
      <c r="F18630" s="205"/>
      <c r="G18630" s="205"/>
      <c r="H18630" s="207"/>
      <c r="I18630" s="207"/>
      <c r="J18630" s="207"/>
      <c r="K18630" s="79"/>
    </row>
    <row r="18631" spans="2:11" x14ac:dyDescent="0.3">
      <c r="B18631" s="205"/>
      <c r="C18631" s="205"/>
      <c r="D18631" s="72"/>
      <c r="E18631" s="206"/>
      <c r="F18631" s="205"/>
      <c r="G18631" s="205"/>
      <c r="H18631" s="207"/>
      <c r="I18631" s="207"/>
      <c r="J18631" s="208"/>
      <c r="K18631" s="79"/>
    </row>
    <row r="18632" spans="2:11" x14ac:dyDescent="0.3">
      <c r="B18632" s="205"/>
      <c r="C18632" s="205"/>
      <c r="D18632" s="72"/>
      <c r="E18632" s="206"/>
      <c r="F18632" s="205"/>
      <c r="G18632" s="205"/>
      <c r="H18632" s="207"/>
      <c r="I18632" s="207"/>
      <c r="J18632" s="208"/>
      <c r="K18632" s="79"/>
    </row>
    <row r="18633" spans="2:11" x14ac:dyDescent="0.3">
      <c r="B18633" s="205"/>
      <c r="C18633" s="205"/>
      <c r="D18633" s="72"/>
      <c r="E18633" s="206"/>
      <c r="F18633" s="205"/>
      <c r="G18633" s="205"/>
      <c r="H18633" s="207"/>
      <c r="I18633" s="207"/>
      <c r="J18633" s="208"/>
      <c r="K18633" s="79"/>
    </row>
    <row r="18634" spans="2:11" x14ac:dyDescent="0.3">
      <c r="B18634" s="205"/>
      <c r="C18634" s="205"/>
      <c r="D18634" s="72"/>
      <c r="E18634" s="206"/>
      <c r="F18634" s="205"/>
      <c r="G18634" s="205"/>
      <c r="H18634" s="207"/>
      <c r="I18634" s="207"/>
      <c r="J18634" s="208"/>
      <c r="K18634" s="79"/>
    </row>
    <row r="18635" spans="2:11" x14ac:dyDescent="0.3">
      <c r="B18635" s="205"/>
      <c r="C18635" s="205"/>
      <c r="D18635" s="72"/>
      <c r="E18635" s="206"/>
      <c r="F18635" s="205"/>
      <c r="G18635" s="205"/>
      <c r="H18635" s="207"/>
      <c r="I18635" s="207"/>
      <c r="J18635" s="208"/>
      <c r="K18635" s="79"/>
    </row>
    <row r="18636" spans="2:11" x14ac:dyDescent="0.3">
      <c r="B18636" s="205"/>
      <c r="C18636" s="205"/>
      <c r="D18636" s="72"/>
      <c r="E18636" s="206"/>
      <c r="F18636" s="205"/>
      <c r="G18636" s="205"/>
      <c r="H18636" s="207"/>
      <c r="I18636" s="207"/>
      <c r="J18636" s="208"/>
      <c r="K18636" s="79"/>
    </row>
    <row r="18637" spans="2:11" x14ac:dyDescent="0.3">
      <c r="B18637" s="205"/>
      <c r="C18637" s="205"/>
      <c r="D18637" s="72"/>
      <c r="E18637" s="206"/>
      <c r="F18637" s="205"/>
      <c r="G18637" s="205"/>
      <c r="H18637" s="207"/>
      <c r="I18637" s="207"/>
      <c r="J18637" s="208"/>
      <c r="K18637" s="79"/>
    </row>
    <row r="18638" spans="2:11" x14ac:dyDescent="0.3">
      <c r="B18638" s="205"/>
      <c r="C18638" s="205"/>
      <c r="D18638" s="72"/>
      <c r="E18638" s="206"/>
      <c r="F18638" s="205"/>
      <c r="G18638" s="205"/>
      <c r="H18638" s="207"/>
      <c r="I18638" s="207"/>
      <c r="J18638" s="208"/>
      <c r="K18638" s="79"/>
    </row>
    <row r="18639" spans="2:11" x14ac:dyDescent="0.3">
      <c r="B18639" s="205"/>
      <c r="C18639" s="205"/>
      <c r="D18639" s="72"/>
      <c r="E18639" s="206"/>
      <c r="F18639" s="205"/>
      <c r="G18639" s="205"/>
      <c r="H18639" s="207"/>
      <c r="I18639" s="207"/>
      <c r="J18639" s="208"/>
      <c r="K18639" s="79"/>
    </row>
    <row r="18640" spans="2:11" x14ac:dyDescent="0.3">
      <c r="B18640" s="205"/>
      <c r="C18640" s="205"/>
      <c r="D18640" s="72"/>
      <c r="E18640" s="206"/>
      <c r="F18640" s="205"/>
      <c r="G18640" s="205"/>
      <c r="H18640" s="207"/>
      <c r="I18640" s="207"/>
      <c r="J18640" s="208"/>
      <c r="K18640" s="79"/>
    </row>
    <row r="18641" spans="2:11" x14ac:dyDescent="0.3">
      <c r="B18641" s="205"/>
      <c r="C18641" s="205"/>
      <c r="D18641" s="72"/>
      <c r="E18641" s="206"/>
      <c r="F18641" s="205"/>
      <c r="G18641" s="205"/>
      <c r="H18641" s="207"/>
      <c r="I18641" s="207"/>
      <c r="J18641" s="208"/>
      <c r="K18641" s="79"/>
    </row>
    <row r="18642" spans="2:11" x14ac:dyDescent="0.3">
      <c r="B18642" s="205"/>
      <c r="C18642" s="205"/>
      <c r="D18642" s="72"/>
      <c r="E18642" s="206"/>
      <c r="F18642" s="205"/>
      <c r="G18642" s="205"/>
      <c r="H18642" s="207"/>
      <c r="I18642" s="207"/>
      <c r="J18642" s="208"/>
      <c r="K18642" s="79"/>
    </row>
    <row r="18643" spans="2:11" x14ac:dyDescent="0.3">
      <c r="B18643" s="205"/>
      <c r="C18643" s="205"/>
      <c r="D18643" s="72"/>
      <c r="E18643" s="206"/>
      <c r="F18643" s="205"/>
      <c r="G18643" s="205"/>
      <c r="H18643" s="207"/>
      <c r="I18643" s="207"/>
      <c r="J18643" s="208"/>
      <c r="K18643" s="79"/>
    </row>
    <row r="18644" spans="2:11" x14ac:dyDescent="0.3">
      <c r="B18644" s="205"/>
      <c r="C18644" s="205"/>
      <c r="D18644" s="72"/>
      <c r="E18644" s="206"/>
      <c r="F18644" s="205"/>
      <c r="G18644" s="205"/>
      <c r="H18644" s="207"/>
      <c r="I18644" s="207"/>
      <c r="J18644" s="208"/>
      <c r="K18644" s="79"/>
    </row>
    <row r="18645" spans="2:11" x14ac:dyDescent="0.3">
      <c r="B18645" s="205"/>
      <c r="C18645" s="205"/>
      <c r="D18645" s="72"/>
      <c r="E18645" s="206"/>
      <c r="F18645" s="205"/>
      <c r="G18645" s="205"/>
      <c r="H18645" s="207"/>
      <c r="I18645" s="207"/>
      <c r="J18645" s="208"/>
      <c r="K18645" s="79"/>
    </row>
    <row r="18646" spans="2:11" x14ac:dyDescent="0.3">
      <c r="B18646" s="205"/>
      <c r="C18646" s="205"/>
      <c r="D18646" s="72"/>
      <c r="E18646" s="206"/>
      <c r="F18646" s="205"/>
      <c r="G18646" s="205"/>
      <c r="H18646" s="207"/>
      <c r="I18646" s="207"/>
      <c r="J18646" s="208"/>
      <c r="K18646" s="79"/>
    </row>
    <row r="18647" spans="2:11" x14ac:dyDescent="0.3">
      <c r="B18647" s="205"/>
      <c r="C18647" s="205"/>
      <c r="D18647" s="72"/>
      <c r="E18647" s="206"/>
      <c r="F18647" s="205"/>
      <c r="G18647" s="205"/>
      <c r="H18647" s="207"/>
      <c r="I18647" s="207"/>
      <c r="J18647" s="208"/>
      <c r="K18647" s="79"/>
    </row>
    <row r="18648" spans="2:11" x14ac:dyDescent="0.3">
      <c r="B18648" s="205"/>
      <c r="C18648" s="205"/>
      <c r="D18648" s="72"/>
      <c r="E18648" s="206"/>
      <c r="F18648" s="205"/>
      <c r="G18648" s="205"/>
      <c r="H18648" s="207"/>
      <c r="I18648" s="207"/>
      <c r="J18648" s="208"/>
      <c r="K18648" s="79"/>
    </row>
    <row r="18649" spans="2:11" x14ac:dyDescent="0.3">
      <c r="B18649" s="205"/>
      <c r="C18649" s="205"/>
      <c r="D18649" s="72"/>
      <c r="E18649" s="206"/>
      <c r="F18649" s="205"/>
      <c r="G18649" s="205"/>
      <c r="H18649" s="207"/>
      <c r="I18649" s="207"/>
      <c r="J18649" s="208"/>
      <c r="K18649" s="79"/>
    </row>
    <row r="18650" spans="2:11" x14ac:dyDescent="0.3">
      <c r="B18650" s="205"/>
      <c r="C18650" s="205"/>
      <c r="D18650" s="72"/>
      <c r="E18650" s="206"/>
      <c r="F18650" s="205"/>
      <c r="G18650" s="205"/>
      <c r="H18650" s="207"/>
      <c r="I18650" s="207"/>
      <c r="J18650" s="207"/>
      <c r="K18650" s="79"/>
    </row>
    <row r="18651" spans="2:11" x14ac:dyDescent="0.3">
      <c r="B18651" s="205"/>
      <c r="C18651" s="205"/>
      <c r="D18651" s="72"/>
      <c r="E18651" s="206"/>
      <c r="F18651" s="205"/>
      <c r="G18651" s="205"/>
      <c r="H18651" s="207"/>
      <c r="I18651" s="207"/>
      <c r="J18651" s="208"/>
      <c r="K18651" s="79"/>
    </row>
    <row r="18652" spans="2:11" x14ac:dyDescent="0.3">
      <c r="B18652" s="289"/>
      <c r="C18652" s="289"/>
      <c r="D18652" s="290"/>
      <c r="E18652" s="291"/>
      <c r="F18652" s="289"/>
      <c r="G18652" s="289"/>
      <c r="H18652" s="292"/>
      <c r="I18652" s="292"/>
      <c r="J18652" s="293"/>
      <c r="K18652" s="79"/>
    </row>
    <row r="18653" spans="2:11" x14ac:dyDescent="0.3">
      <c r="B18653" s="289"/>
      <c r="C18653" s="289"/>
      <c r="D18653" s="290"/>
      <c r="E18653" s="291"/>
      <c r="F18653" s="289"/>
      <c r="G18653" s="289"/>
      <c r="H18653" s="292"/>
      <c r="I18653" s="292"/>
      <c r="J18653" s="293"/>
      <c r="K18653" s="79"/>
    </row>
    <row r="18654" spans="2:11" x14ac:dyDescent="0.3">
      <c r="B18654" s="205"/>
      <c r="C18654" s="205"/>
      <c r="D18654" s="72"/>
      <c r="E18654" s="206"/>
      <c r="F18654" s="205"/>
      <c r="G18654" s="205"/>
      <c r="H18654" s="207"/>
      <c r="I18654" s="207"/>
      <c r="J18654" s="207"/>
      <c r="K18654" s="79"/>
    </row>
    <row r="18655" spans="2:11" x14ac:dyDescent="0.3">
      <c r="B18655" s="205"/>
      <c r="C18655" s="205"/>
      <c r="D18655" s="72"/>
      <c r="E18655" s="206"/>
      <c r="F18655" s="205"/>
      <c r="G18655" s="205"/>
      <c r="H18655" s="207"/>
      <c r="I18655" s="207"/>
      <c r="J18655" s="207"/>
      <c r="K18655" s="79"/>
    </row>
    <row r="18656" spans="2:11" x14ac:dyDescent="0.3">
      <c r="B18656" s="205"/>
      <c r="C18656" s="205"/>
      <c r="D18656" s="72"/>
      <c r="E18656" s="206"/>
      <c r="F18656" s="205"/>
      <c r="G18656" s="205"/>
      <c r="H18656" s="207"/>
      <c r="I18656" s="207"/>
      <c r="J18656" s="208"/>
      <c r="K18656" s="79"/>
    </row>
    <row r="18657" spans="2:11" x14ac:dyDescent="0.3">
      <c r="B18657" s="205"/>
      <c r="C18657" s="205"/>
      <c r="D18657" s="72"/>
      <c r="E18657" s="206"/>
      <c r="F18657" s="205"/>
      <c r="G18657" s="205"/>
      <c r="H18657" s="207"/>
      <c r="I18657" s="207"/>
      <c r="J18657" s="207"/>
      <c r="K18657" s="79"/>
    </row>
    <row r="18658" spans="2:11" x14ac:dyDescent="0.3">
      <c r="B18658" s="205"/>
      <c r="C18658" s="205"/>
      <c r="D18658" s="72"/>
      <c r="E18658" s="206"/>
      <c r="F18658" s="205"/>
      <c r="G18658" s="205"/>
      <c r="H18658" s="207"/>
      <c r="I18658" s="207"/>
      <c r="J18658" s="207"/>
      <c r="K18658" s="79"/>
    </row>
    <row r="18659" spans="2:11" x14ac:dyDescent="0.3">
      <c r="B18659" s="205"/>
      <c r="C18659" s="205"/>
      <c r="D18659" s="72"/>
      <c r="E18659" s="206"/>
      <c r="F18659" s="205"/>
      <c r="G18659" s="205"/>
      <c r="H18659" s="207"/>
      <c r="I18659" s="207"/>
      <c r="J18659" s="208"/>
      <c r="K18659" s="79"/>
    </row>
    <row r="18660" spans="2:11" x14ac:dyDescent="0.3">
      <c r="B18660" s="205"/>
      <c r="C18660" s="205"/>
      <c r="D18660" s="72"/>
      <c r="E18660" s="206"/>
      <c r="F18660" s="205"/>
      <c r="G18660" s="205"/>
      <c r="H18660" s="207"/>
      <c r="I18660" s="207"/>
      <c r="J18660" s="208"/>
      <c r="K18660" s="79"/>
    </row>
    <row r="18661" spans="2:11" x14ac:dyDescent="0.3">
      <c r="B18661" s="205"/>
      <c r="C18661" s="205"/>
      <c r="D18661" s="72"/>
      <c r="E18661" s="206"/>
      <c r="F18661" s="205"/>
      <c r="G18661" s="205"/>
      <c r="H18661" s="207"/>
      <c r="I18661" s="207"/>
      <c r="J18661" s="208"/>
      <c r="K18661" s="79"/>
    </row>
    <row r="18662" spans="2:11" x14ac:dyDescent="0.3">
      <c r="B18662" s="205"/>
      <c r="C18662" s="205"/>
      <c r="D18662" s="72"/>
      <c r="E18662" s="206"/>
      <c r="F18662" s="205"/>
      <c r="G18662" s="205"/>
      <c r="H18662" s="207"/>
      <c r="I18662" s="207"/>
      <c r="J18662" s="208"/>
      <c r="K18662" s="79"/>
    </row>
    <row r="18663" spans="2:11" x14ac:dyDescent="0.3">
      <c r="B18663" s="205"/>
      <c r="C18663" s="205"/>
      <c r="D18663" s="72"/>
      <c r="E18663" s="206"/>
      <c r="F18663" s="205"/>
      <c r="G18663" s="205"/>
      <c r="H18663" s="207"/>
      <c r="I18663" s="207"/>
      <c r="J18663" s="208"/>
      <c r="K18663" s="79"/>
    </row>
    <row r="18664" spans="2:11" x14ac:dyDescent="0.3">
      <c r="B18664" s="205"/>
      <c r="C18664" s="205"/>
      <c r="D18664" s="72"/>
      <c r="E18664" s="206"/>
      <c r="F18664" s="205"/>
      <c r="G18664" s="205"/>
      <c r="H18664" s="207"/>
      <c r="I18664" s="207"/>
      <c r="J18664" s="208"/>
      <c r="K18664" s="79"/>
    </row>
    <row r="18665" spans="2:11" x14ac:dyDescent="0.3">
      <c r="B18665" s="205"/>
      <c r="C18665" s="205"/>
      <c r="D18665" s="72"/>
      <c r="E18665" s="206"/>
      <c r="F18665" s="205"/>
      <c r="G18665" s="205"/>
      <c r="H18665" s="207"/>
      <c r="I18665" s="207"/>
      <c r="J18665" s="207"/>
      <c r="K18665" s="79"/>
    </row>
    <row r="18666" spans="2:11" x14ac:dyDescent="0.3">
      <c r="B18666" s="205"/>
      <c r="C18666" s="205"/>
      <c r="D18666" s="72"/>
      <c r="E18666" s="206"/>
      <c r="F18666" s="205"/>
      <c r="G18666" s="205"/>
      <c r="H18666" s="207"/>
      <c r="I18666" s="207"/>
      <c r="J18666" s="207"/>
      <c r="K18666" s="79"/>
    </row>
    <row r="18667" spans="2:11" x14ac:dyDescent="0.3">
      <c r="B18667" s="205"/>
      <c r="C18667" s="205"/>
      <c r="D18667" s="72"/>
      <c r="E18667" s="206"/>
      <c r="F18667" s="205"/>
      <c r="G18667" s="205"/>
      <c r="H18667" s="207"/>
      <c r="I18667" s="207"/>
      <c r="J18667" s="208"/>
      <c r="K18667" s="79"/>
    </row>
    <row r="18668" spans="2:11" x14ac:dyDescent="0.3">
      <c r="B18668" s="205"/>
      <c r="C18668" s="205"/>
      <c r="D18668" s="72"/>
      <c r="E18668" s="206"/>
      <c r="F18668" s="205"/>
      <c r="G18668" s="205"/>
      <c r="H18668" s="207"/>
      <c r="I18668" s="207"/>
      <c r="J18668" s="208"/>
      <c r="K18668" s="79"/>
    </row>
    <row r="18669" spans="2:11" x14ac:dyDescent="0.3">
      <c r="B18669" s="205"/>
      <c r="C18669" s="205"/>
      <c r="D18669" s="72"/>
      <c r="E18669" s="206"/>
      <c r="F18669" s="205"/>
      <c r="G18669" s="205"/>
      <c r="H18669" s="207"/>
      <c r="I18669" s="207"/>
      <c r="J18669" s="207"/>
      <c r="K18669" s="79"/>
    </row>
    <row r="18670" spans="2:11" x14ac:dyDescent="0.3">
      <c r="B18670" s="205"/>
      <c r="C18670" s="205"/>
      <c r="D18670" s="72"/>
      <c r="E18670" s="206"/>
      <c r="F18670" s="205"/>
      <c r="G18670" s="205"/>
      <c r="H18670" s="207"/>
      <c r="I18670" s="207"/>
      <c r="J18670" s="207"/>
      <c r="K18670" s="79"/>
    </row>
    <row r="18671" spans="2:11" x14ac:dyDescent="0.3">
      <c r="B18671" s="205"/>
      <c r="C18671" s="205"/>
      <c r="D18671" s="72"/>
      <c r="E18671" s="206"/>
      <c r="F18671" s="205"/>
      <c r="G18671" s="205"/>
      <c r="H18671" s="207"/>
      <c r="I18671" s="207"/>
      <c r="J18671" s="207"/>
      <c r="K18671" s="79"/>
    </row>
    <row r="18672" spans="2:11" x14ac:dyDescent="0.3">
      <c r="B18672" s="205"/>
      <c r="C18672" s="205"/>
      <c r="D18672" s="72"/>
      <c r="E18672" s="206"/>
      <c r="F18672" s="205"/>
      <c r="G18672" s="205"/>
      <c r="H18672" s="207"/>
      <c r="I18672" s="207"/>
      <c r="J18672" s="207"/>
      <c r="K18672" s="79"/>
    </row>
    <row r="18673" spans="2:11" x14ac:dyDescent="0.3">
      <c r="B18673" s="205"/>
      <c r="C18673" s="205"/>
      <c r="D18673" s="72"/>
      <c r="E18673" s="206"/>
      <c r="F18673" s="205"/>
      <c r="G18673" s="205"/>
      <c r="H18673" s="207"/>
      <c r="I18673" s="207"/>
      <c r="J18673" s="207"/>
      <c r="K18673" s="79"/>
    </row>
    <row r="18674" spans="2:11" x14ac:dyDescent="0.3">
      <c r="B18674" s="205"/>
      <c r="C18674" s="205"/>
      <c r="D18674" s="72"/>
      <c r="E18674" s="206"/>
      <c r="F18674" s="205"/>
      <c r="G18674" s="205"/>
      <c r="H18674" s="207"/>
      <c r="I18674" s="207"/>
      <c r="J18674" s="207"/>
      <c r="K18674" s="79"/>
    </row>
    <row r="18675" spans="2:11" x14ac:dyDescent="0.3">
      <c r="B18675" s="205"/>
      <c r="C18675" s="205"/>
      <c r="D18675" s="72"/>
      <c r="E18675" s="206"/>
      <c r="F18675" s="205"/>
      <c r="G18675" s="205"/>
      <c r="H18675" s="207"/>
      <c r="I18675" s="207"/>
      <c r="J18675" s="208"/>
      <c r="K18675" s="79"/>
    </row>
    <row r="18676" spans="2:11" x14ac:dyDescent="0.3">
      <c r="B18676" s="205"/>
      <c r="C18676" s="205"/>
      <c r="D18676" s="72"/>
      <c r="E18676" s="206"/>
      <c r="F18676" s="205"/>
      <c r="G18676" s="205"/>
      <c r="H18676" s="207"/>
      <c r="I18676" s="207"/>
      <c r="J18676" s="208"/>
      <c r="K18676" s="79"/>
    </row>
    <row r="18677" spans="2:11" x14ac:dyDescent="0.3">
      <c r="B18677" s="205"/>
      <c r="C18677" s="205"/>
      <c r="D18677" s="72"/>
      <c r="E18677" s="206"/>
      <c r="F18677" s="205"/>
      <c r="G18677" s="205"/>
      <c r="H18677" s="207"/>
      <c r="I18677" s="207"/>
      <c r="J18677" s="208"/>
      <c r="K18677" s="79"/>
    </row>
    <row r="18678" spans="2:11" x14ac:dyDescent="0.3">
      <c r="B18678" s="205"/>
      <c r="C18678" s="205"/>
      <c r="D18678" s="72"/>
      <c r="E18678" s="206"/>
      <c r="F18678" s="205"/>
      <c r="G18678" s="205"/>
      <c r="H18678" s="207"/>
      <c r="I18678" s="207"/>
      <c r="J18678" s="208"/>
      <c r="K18678" s="79"/>
    </row>
    <row r="18679" spans="2:11" x14ac:dyDescent="0.3">
      <c r="B18679" s="205"/>
      <c r="C18679" s="205"/>
      <c r="D18679" s="72"/>
      <c r="E18679" s="206"/>
      <c r="F18679" s="205"/>
      <c r="G18679" s="205"/>
      <c r="H18679" s="207"/>
      <c r="I18679" s="207"/>
      <c r="J18679" s="207"/>
      <c r="K18679" s="79"/>
    </row>
    <row r="18680" spans="2:11" x14ac:dyDescent="0.3">
      <c r="B18680" s="205"/>
      <c r="C18680" s="205"/>
      <c r="D18680" s="72"/>
      <c r="E18680" s="206"/>
      <c r="F18680" s="205"/>
      <c r="G18680" s="205"/>
      <c r="H18680" s="207"/>
      <c r="I18680" s="207"/>
      <c r="J18680" s="207"/>
      <c r="K18680" s="79"/>
    </row>
    <row r="18681" spans="2:11" x14ac:dyDescent="0.3">
      <c r="B18681" s="205"/>
      <c r="C18681" s="205"/>
      <c r="D18681" s="72"/>
      <c r="E18681" s="206"/>
      <c r="F18681" s="205"/>
      <c r="G18681" s="205"/>
      <c r="H18681" s="207"/>
      <c r="I18681" s="207"/>
      <c r="J18681" s="207"/>
      <c r="K18681" s="79"/>
    </row>
    <row r="18682" spans="2:11" x14ac:dyDescent="0.3">
      <c r="B18682" s="205"/>
      <c r="C18682" s="205"/>
      <c r="D18682" s="72"/>
      <c r="E18682" s="206"/>
      <c r="F18682" s="205"/>
      <c r="G18682" s="205"/>
      <c r="H18682" s="207"/>
      <c r="I18682" s="207"/>
      <c r="J18682" s="207"/>
      <c r="K18682" s="79"/>
    </row>
    <row r="18683" spans="2:11" x14ac:dyDescent="0.3">
      <c r="B18683" s="205"/>
      <c r="C18683" s="205"/>
      <c r="D18683" s="72"/>
      <c r="E18683" s="206"/>
      <c r="F18683" s="205"/>
      <c r="G18683" s="205"/>
      <c r="H18683" s="207"/>
      <c r="I18683" s="207"/>
      <c r="J18683" s="207"/>
      <c r="K18683" s="79"/>
    </row>
    <row r="18684" spans="2:11" x14ac:dyDescent="0.3">
      <c r="B18684" s="205"/>
      <c r="C18684" s="205"/>
      <c r="D18684" s="72"/>
      <c r="E18684" s="206"/>
      <c r="F18684" s="205"/>
      <c r="G18684" s="205"/>
      <c r="H18684" s="207"/>
      <c r="I18684" s="207"/>
      <c r="J18684" s="207"/>
      <c r="K18684" s="79"/>
    </row>
    <row r="18685" spans="2:11" x14ac:dyDescent="0.3">
      <c r="B18685" s="205"/>
      <c r="C18685" s="205"/>
      <c r="D18685" s="72"/>
      <c r="E18685" s="206"/>
      <c r="F18685" s="205"/>
      <c r="G18685" s="205"/>
      <c r="H18685" s="207"/>
      <c r="I18685" s="207"/>
      <c r="J18685" s="207"/>
      <c r="K18685" s="79"/>
    </row>
    <row r="18686" spans="2:11" x14ac:dyDescent="0.3">
      <c r="B18686" s="205"/>
      <c r="C18686" s="205"/>
      <c r="D18686" s="72"/>
      <c r="E18686" s="206"/>
      <c r="F18686" s="205"/>
      <c r="G18686" s="205"/>
      <c r="H18686" s="207"/>
      <c r="I18686" s="207"/>
      <c r="J18686" s="207"/>
      <c r="K18686" s="79"/>
    </row>
    <row r="18687" spans="2:11" x14ac:dyDescent="0.3">
      <c r="B18687" s="205"/>
      <c r="C18687" s="205"/>
      <c r="D18687" s="72"/>
      <c r="E18687" s="206"/>
      <c r="F18687" s="205"/>
      <c r="G18687" s="205"/>
      <c r="H18687" s="207"/>
      <c r="I18687" s="207"/>
      <c r="J18687" s="207"/>
      <c r="K18687" s="79"/>
    </row>
    <row r="18688" spans="2:11" x14ac:dyDescent="0.3">
      <c r="B18688" s="205"/>
      <c r="C18688" s="205"/>
      <c r="D18688" s="72"/>
      <c r="E18688" s="206"/>
      <c r="F18688" s="205"/>
      <c r="G18688" s="205"/>
      <c r="H18688" s="207"/>
      <c r="I18688" s="207"/>
      <c r="J18688" s="207"/>
      <c r="K18688" s="79"/>
    </row>
    <row r="18689" spans="2:11" x14ac:dyDescent="0.3">
      <c r="B18689" s="205"/>
      <c r="C18689" s="205"/>
      <c r="D18689" s="72"/>
      <c r="E18689" s="206"/>
      <c r="F18689" s="205"/>
      <c r="G18689" s="205"/>
      <c r="H18689" s="207"/>
      <c r="I18689" s="207"/>
      <c r="J18689" s="208"/>
      <c r="K18689" s="79"/>
    </row>
    <row r="18690" spans="2:11" x14ac:dyDescent="0.3">
      <c r="B18690" s="205"/>
      <c r="C18690" s="205"/>
      <c r="D18690" s="72"/>
      <c r="E18690" s="206"/>
      <c r="F18690" s="205"/>
      <c r="G18690" s="205"/>
      <c r="H18690" s="207"/>
      <c r="I18690" s="207"/>
      <c r="J18690" s="207"/>
      <c r="K18690" s="79"/>
    </row>
    <row r="18691" spans="2:11" x14ac:dyDescent="0.3">
      <c r="B18691" s="205"/>
      <c r="C18691" s="205"/>
      <c r="D18691" s="72"/>
      <c r="E18691" s="206"/>
      <c r="F18691" s="205"/>
      <c r="G18691" s="205"/>
      <c r="H18691" s="207"/>
      <c r="I18691" s="207"/>
      <c r="J18691" s="207"/>
      <c r="K18691" s="79"/>
    </row>
    <row r="18692" spans="2:11" x14ac:dyDescent="0.3">
      <c r="B18692" s="205"/>
      <c r="C18692" s="205"/>
      <c r="D18692" s="72"/>
      <c r="E18692" s="206"/>
      <c r="F18692" s="205"/>
      <c r="G18692" s="205"/>
      <c r="H18692" s="207"/>
      <c r="I18692" s="207"/>
      <c r="J18692" s="207"/>
      <c r="K18692" s="79"/>
    </row>
    <row r="18693" spans="2:11" x14ac:dyDescent="0.3">
      <c r="B18693" s="205"/>
      <c r="C18693" s="205"/>
      <c r="D18693" s="72"/>
      <c r="E18693" s="206"/>
      <c r="F18693" s="205"/>
      <c r="G18693" s="205"/>
      <c r="H18693" s="207"/>
      <c r="I18693" s="207"/>
      <c r="J18693" s="207"/>
      <c r="K18693" s="79"/>
    </row>
    <row r="18694" spans="2:11" x14ac:dyDescent="0.3">
      <c r="B18694" s="205"/>
      <c r="C18694" s="205"/>
      <c r="D18694" s="72"/>
      <c r="E18694" s="206"/>
      <c r="F18694" s="205"/>
      <c r="G18694" s="205"/>
      <c r="H18694" s="207"/>
      <c r="I18694" s="207"/>
      <c r="J18694" s="207"/>
      <c r="K18694" s="79"/>
    </row>
    <row r="18695" spans="2:11" x14ac:dyDescent="0.3">
      <c r="B18695" s="205"/>
      <c r="C18695" s="205"/>
      <c r="D18695" s="72"/>
      <c r="E18695" s="206"/>
      <c r="F18695" s="205"/>
      <c r="G18695" s="205"/>
      <c r="H18695" s="207"/>
      <c r="I18695" s="207"/>
      <c r="J18695" s="207"/>
      <c r="K18695" s="79"/>
    </row>
    <row r="18696" spans="2:11" x14ac:dyDescent="0.3">
      <c r="B18696" s="205"/>
      <c r="C18696" s="205"/>
      <c r="D18696" s="72"/>
      <c r="E18696" s="206"/>
      <c r="F18696" s="205"/>
      <c r="G18696" s="205"/>
      <c r="H18696" s="207"/>
      <c r="I18696" s="207"/>
      <c r="J18696" s="207"/>
      <c r="K18696" s="79"/>
    </row>
    <row r="18697" spans="2:11" x14ac:dyDescent="0.3">
      <c r="B18697" s="205"/>
      <c r="C18697" s="205"/>
      <c r="D18697" s="72"/>
      <c r="E18697" s="206"/>
      <c r="F18697" s="205"/>
      <c r="G18697" s="205"/>
      <c r="H18697" s="207"/>
      <c r="I18697" s="207"/>
      <c r="J18697" s="207"/>
      <c r="K18697" s="79"/>
    </row>
    <row r="18698" spans="2:11" x14ac:dyDescent="0.3">
      <c r="B18698" s="205"/>
      <c r="C18698" s="205"/>
      <c r="D18698" s="72"/>
      <c r="E18698" s="206"/>
      <c r="F18698" s="205"/>
      <c r="G18698" s="205"/>
      <c r="H18698" s="207"/>
      <c r="I18698" s="207"/>
      <c r="J18698" s="207"/>
      <c r="K18698" s="79"/>
    </row>
    <row r="18699" spans="2:11" x14ac:dyDescent="0.3">
      <c r="B18699" s="205"/>
      <c r="C18699" s="205"/>
      <c r="D18699" s="72"/>
      <c r="E18699" s="206"/>
      <c r="F18699" s="205"/>
      <c r="G18699" s="205"/>
      <c r="H18699" s="207"/>
      <c r="I18699" s="234"/>
      <c r="J18699" s="207"/>
      <c r="K18699" s="79"/>
    </row>
    <row r="18700" spans="2:11" x14ac:dyDescent="0.3">
      <c r="B18700" s="205"/>
      <c r="C18700" s="205"/>
      <c r="D18700" s="72"/>
      <c r="E18700" s="206"/>
      <c r="F18700" s="205"/>
      <c r="G18700" s="205"/>
      <c r="H18700" s="207"/>
      <c r="I18700" s="207"/>
      <c r="J18700" s="207"/>
      <c r="K18700" s="79"/>
    </row>
    <row r="18701" spans="2:11" x14ac:dyDescent="0.3">
      <c r="B18701" s="205"/>
      <c r="C18701" s="205"/>
      <c r="D18701" s="72"/>
      <c r="E18701" s="206"/>
      <c r="F18701" s="205"/>
      <c r="G18701" s="205"/>
      <c r="H18701" s="207"/>
      <c r="I18701" s="234"/>
      <c r="J18701" s="207"/>
      <c r="K18701" s="79"/>
    </row>
    <row r="18702" spans="2:11" x14ac:dyDescent="0.3">
      <c r="B18702" s="205"/>
      <c r="C18702" s="205"/>
      <c r="D18702" s="72"/>
      <c r="E18702" s="206"/>
      <c r="F18702" s="205"/>
      <c r="G18702" s="205"/>
      <c r="H18702" s="207"/>
      <c r="I18702" s="207"/>
      <c r="J18702" s="207"/>
      <c r="K18702" s="79"/>
    </row>
    <row r="18703" spans="2:11" x14ac:dyDescent="0.3">
      <c r="B18703" s="205"/>
      <c r="C18703" s="205"/>
      <c r="D18703" s="72"/>
      <c r="E18703" s="206"/>
      <c r="F18703" s="205"/>
      <c r="G18703" s="205"/>
      <c r="H18703" s="207"/>
      <c r="I18703" s="207"/>
      <c r="J18703" s="207"/>
      <c r="K18703" s="79"/>
    </row>
    <row r="18704" spans="2:11" x14ac:dyDescent="0.3">
      <c r="B18704" s="205"/>
      <c r="C18704" s="205"/>
      <c r="D18704" s="72"/>
      <c r="E18704" s="206"/>
      <c r="F18704" s="205"/>
      <c r="G18704" s="205"/>
      <c r="H18704" s="207"/>
      <c r="I18704" s="234"/>
      <c r="J18704" s="207"/>
      <c r="K18704" s="79"/>
    </row>
    <row r="18705" spans="2:11" x14ac:dyDescent="0.3">
      <c r="B18705" s="205"/>
      <c r="C18705" s="205"/>
      <c r="D18705" s="72"/>
      <c r="E18705" s="206"/>
      <c r="F18705" s="205"/>
      <c r="G18705" s="205"/>
      <c r="H18705" s="207"/>
      <c r="I18705" s="207"/>
      <c r="J18705" s="207"/>
      <c r="K18705" s="79"/>
    </row>
    <row r="18706" spans="2:11" x14ac:dyDescent="0.3">
      <c r="B18706" s="205"/>
      <c r="C18706" s="205"/>
      <c r="D18706" s="72"/>
      <c r="E18706" s="206"/>
      <c r="F18706" s="205"/>
      <c r="G18706" s="205"/>
      <c r="H18706" s="207"/>
      <c r="I18706" s="234"/>
      <c r="J18706" s="207"/>
      <c r="K18706" s="79"/>
    </row>
    <row r="18707" spans="2:11" x14ac:dyDescent="0.3">
      <c r="B18707" s="205"/>
      <c r="C18707" s="205"/>
      <c r="D18707" s="72"/>
      <c r="E18707" s="206"/>
      <c r="F18707" s="205"/>
      <c r="G18707" s="205"/>
      <c r="H18707" s="207"/>
      <c r="I18707" s="207"/>
      <c r="J18707" s="207"/>
      <c r="K18707" s="79"/>
    </row>
    <row r="18708" spans="2:11" x14ac:dyDescent="0.3">
      <c r="B18708" s="205"/>
      <c r="C18708" s="205"/>
      <c r="D18708" s="72"/>
      <c r="E18708" s="206"/>
      <c r="F18708" s="205"/>
      <c r="G18708" s="205"/>
      <c r="H18708" s="207"/>
      <c r="I18708" s="207"/>
      <c r="J18708" s="207"/>
      <c r="K18708" s="79"/>
    </row>
    <row r="18709" spans="2:11" x14ac:dyDescent="0.3">
      <c r="B18709" s="205"/>
      <c r="C18709" s="205"/>
      <c r="D18709" s="72"/>
      <c r="E18709" s="206"/>
      <c r="F18709" s="205"/>
      <c r="G18709" s="205"/>
      <c r="H18709" s="207"/>
      <c r="I18709" s="207"/>
      <c r="J18709" s="207"/>
      <c r="K18709" s="79"/>
    </row>
    <row r="18710" spans="2:11" x14ac:dyDescent="0.3">
      <c r="B18710" s="205"/>
      <c r="C18710" s="205"/>
      <c r="D18710" s="72"/>
      <c r="E18710" s="206"/>
      <c r="F18710" s="205"/>
      <c r="G18710" s="205"/>
      <c r="H18710" s="207"/>
      <c r="I18710" s="207"/>
      <c r="J18710" s="207"/>
      <c r="K18710" s="79"/>
    </row>
    <row r="18711" spans="2:11" x14ac:dyDescent="0.3">
      <c r="B18711" s="205"/>
      <c r="C18711" s="205"/>
      <c r="D18711" s="72"/>
      <c r="E18711" s="206"/>
      <c r="F18711" s="205"/>
      <c r="G18711" s="205"/>
      <c r="H18711" s="207"/>
      <c r="I18711" s="207"/>
      <c r="J18711" s="207"/>
      <c r="K18711" s="79"/>
    </row>
    <row r="18712" spans="2:11" x14ac:dyDescent="0.3">
      <c r="B18712" s="205"/>
      <c r="C18712" s="205"/>
      <c r="D18712" s="72"/>
      <c r="E18712" s="206"/>
      <c r="F18712" s="205"/>
      <c r="G18712" s="205"/>
      <c r="H18712" s="207"/>
      <c r="I18712" s="207"/>
      <c r="J18712" s="207"/>
      <c r="K18712" s="79"/>
    </row>
    <row r="18713" spans="2:11" x14ac:dyDescent="0.3">
      <c r="B18713" s="205"/>
      <c r="C18713" s="205"/>
      <c r="D18713" s="72"/>
      <c r="E18713" s="206"/>
      <c r="F18713" s="205"/>
      <c r="G18713" s="205"/>
      <c r="H18713" s="207"/>
      <c r="I18713" s="207"/>
      <c r="J18713" s="207"/>
      <c r="K18713" s="79"/>
    </row>
    <row r="18714" spans="2:11" x14ac:dyDescent="0.3">
      <c r="B18714" s="205"/>
      <c r="C18714" s="205"/>
      <c r="D18714" s="72"/>
      <c r="E18714" s="206"/>
      <c r="F18714" s="205"/>
      <c r="G18714" s="205"/>
      <c r="H18714" s="207"/>
      <c r="I18714" s="207"/>
      <c r="J18714" s="207"/>
      <c r="K18714" s="79"/>
    </row>
    <row r="18715" spans="2:11" x14ac:dyDescent="0.3">
      <c r="B18715" s="205"/>
      <c r="C18715" s="205"/>
      <c r="D18715" s="72"/>
      <c r="E18715" s="206"/>
      <c r="F18715" s="205"/>
      <c r="G18715" s="205"/>
      <c r="H18715" s="207"/>
      <c r="I18715" s="207"/>
      <c r="J18715" s="207"/>
      <c r="K18715" s="79"/>
    </row>
    <row r="18716" spans="2:11" x14ac:dyDescent="0.3">
      <c r="B18716" s="205"/>
      <c r="C18716" s="205"/>
      <c r="D18716" s="72"/>
      <c r="E18716" s="206"/>
      <c r="F18716" s="205"/>
      <c r="G18716" s="205"/>
      <c r="H18716" s="207"/>
      <c r="I18716" s="207"/>
      <c r="J18716" s="207"/>
      <c r="K18716" s="79"/>
    </row>
    <row r="18717" spans="2:11" x14ac:dyDescent="0.3">
      <c r="B18717" s="205"/>
      <c r="C18717" s="205"/>
      <c r="D18717" s="72"/>
      <c r="E18717" s="206"/>
      <c r="F18717" s="205"/>
      <c r="G18717" s="205"/>
      <c r="H18717" s="207"/>
      <c r="I18717" s="207"/>
      <c r="J18717" s="207"/>
      <c r="K18717" s="79"/>
    </row>
    <row r="18718" spans="2:11" x14ac:dyDescent="0.3">
      <c r="B18718" s="205"/>
      <c r="C18718" s="205"/>
      <c r="D18718" s="72"/>
      <c r="E18718" s="206"/>
      <c r="F18718" s="205"/>
      <c r="G18718" s="205"/>
      <c r="H18718" s="207"/>
      <c r="I18718" s="207"/>
      <c r="J18718" s="207"/>
      <c r="K18718" s="79"/>
    </row>
    <row r="18719" spans="2:11" x14ac:dyDescent="0.3">
      <c r="B18719" s="205"/>
      <c r="C18719" s="205"/>
      <c r="D18719" s="72"/>
      <c r="E18719" s="206"/>
      <c r="F18719" s="205"/>
      <c r="G18719" s="205"/>
      <c r="H18719" s="207"/>
      <c r="I18719" s="207"/>
      <c r="J18719" s="207"/>
      <c r="K18719" s="79"/>
    </row>
    <row r="18720" spans="2:11" x14ac:dyDescent="0.3">
      <c r="B18720" s="205"/>
      <c r="C18720" s="205"/>
      <c r="D18720" s="72"/>
      <c r="E18720" s="206"/>
      <c r="F18720" s="205"/>
      <c r="G18720" s="205"/>
      <c r="H18720" s="207"/>
      <c r="I18720" s="207"/>
      <c r="J18720" s="207"/>
      <c r="K18720" s="79"/>
    </row>
    <row r="18721" spans="2:11" x14ac:dyDescent="0.3">
      <c r="B18721" s="205"/>
      <c r="C18721" s="205"/>
      <c r="D18721" s="72"/>
      <c r="E18721" s="206"/>
      <c r="F18721" s="205"/>
      <c r="G18721" s="205"/>
      <c r="H18721" s="207"/>
      <c r="I18721" s="207"/>
      <c r="J18721" s="207"/>
      <c r="K18721" s="79"/>
    </row>
    <row r="18722" spans="2:11" x14ac:dyDescent="0.3">
      <c r="B18722" s="205"/>
      <c r="C18722" s="205"/>
      <c r="D18722" s="72"/>
      <c r="E18722" s="206"/>
      <c r="F18722" s="205"/>
      <c r="G18722" s="205"/>
      <c r="H18722" s="207"/>
      <c r="I18722" s="207"/>
      <c r="J18722" s="207"/>
      <c r="K18722" s="79"/>
    </row>
    <row r="18723" spans="2:11" x14ac:dyDescent="0.3">
      <c r="B18723" s="205"/>
      <c r="C18723" s="205"/>
      <c r="D18723" s="72"/>
      <c r="E18723" s="206"/>
      <c r="F18723" s="205"/>
      <c r="G18723" s="205"/>
      <c r="H18723" s="207"/>
      <c r="I18723" s="207"/>
      <c r="J18723" s="207"/>
      <c r="K18723" s="79"/>
    </row>
    <row r="18724" spans="2:11" x14ac:dyDescent="0.3">
      <c r="B18724" s="205"/>
      <c r="C18724" s="205"/>
      <c r="D18724" s="72"/>
      <c r="E18724" s="206"/>
      <c r="F18724" s="205"/>
      <c r="G18724" s="205"/>
      <c r="H18724" s="207"/>
      <c r="I18724" s="207"/>
      <c r="J18724" s="208"/>
      <c r="K18724" s="79"/>
    </row>
    <row r="18725" spans="2:11" x14ac:dyDescent="0.3">
      <c r="B18725" s="205"/>
      <c r="C18725" s="205"/>
      <c r="D18725" s="72"/>
      <c r="E18725" s="206"/>
      <c r="F18725" s="205"/>
      <c r="G18725" s="205"/>
      <c r="H18725" s="207"/>
      <c r="I18725" s="207"/>
      <c r="J18725" s="207"/>
      <c r="K18725" s="79"/>
    </row>
    <row r="18726" spans="2:11" x14ac:dyDescent="0.3">
      <c r="B18726" s="205"/>
      <c r="C18726" s="205"/>
      <c r="D18726" s="72"/>
      <c r="E18726" s="206"/>
      <c r="F18726" s="205"/>
      <c r="G18726" s="205"/>
      <c r="H18726" s="207"/>
      <c r="I18726" s="207"/>
      <c r="J18726" s="207"/>
      <c r="K18726" s="79"/>
    </row>
    <row r="18727" spans="2:11" x14ac:dyDescent="0.3">
      <c r="B18727" s="205"/>
      <c r="C18727" s="205"/>
      <c r="D18727" s="72"/>
      <c r="E18727" s="206"/>
      <c r="F18727" s="205"/>
      <c r="G18727" s="205"/>
      <c r="H18727" s="207"/>
      <c r="I18727" s="207"/>
      <c r="J18727" s="207"/>
      <c r="K18727" s="79"/>
    </row>
    <row r="18728" spans="2:11" x14ac:dyDescent="0.3">
      <c r="B18728" s="205"/>
      <c r="C18728" s="205"/>
      <c r="D18728" s="72"/>
      <c r="E18728" s="206"/>
      <c r="F18728" s="205"/>
      <c r="G18728" s="205"/>
      <c r="H18728" s="207"/>
      <c r="I18728" s="207"/>
      <c r="J18728" s="207"/>
      <c r="K18728" s="79"/>
    </row>
    <row r="18729" spans="2:11" x14ac:dyDescent="0.3">
      <c r="B18729" s="205"/>
      <c r="C18729" s="205"/>
      <c r="D18729" s="72"/>
      <c r="E18729" s="206"/>
      <c r="F18729" s="205"/>
      <c r="G18729" s="205"/>
      <c r="H18729" s="207"/>
      <c r="I18729" s="207"/>
      <c r="J18729" s="207"/>
      <c r="K18729" s="79"/>
    </row>
    <row r="18730" spans="2:11" x14ac:dyDescent="0.3">
      <c r="B18730" s="205"/>
      <c r="C18730" s="205"/>
      <c r="D18730" s="72"/>
      <c r="E18730" s="206"/>
      <c r="F18730" s="205"/>
      <c r="G18730" s="205"/>
      <c r="H18730" s="207"/>
      <c r="I18730" s="207"/>
      <c r="J18730" s="207"/>
      <c r="K18730" s="79"/>
    </row>
    <row r="18731" spans="2:11" x14ac:dyDescent="0.3">
      <c r="B18731" s="205"/>
      <c r="C18731" s="205"/>
      <c r="D18731" s="72"/>
      <c r="E18731" s="206"/>
      <c r="F18731" s="205"/>
      <c r="G18731" s="205"/>
      <c r="H18731" s="207"/>
      <c r="I18731" s="207"/>
      <c r="J18731" s="207"/>
      <c r="K18731" s="79"/>
    </row>
    <row r="18732" spans="2:11" x14ac:dyDescent="0.3">
      <c r="B18732" s="205"/>
      <c r="C18732" s="205"/>
      <c r="D18732" s="72"/>
      <c r="E18732" s="206"/>
      <c r="F18732" s="205"/>
      <c r="G18732" s="205"/>
      <c r="H18732" s="207"/>
      <c r="I18732" s="207"/>
      <c r="J18732" s="207"/>
      <c r="K18732" s="79"/>
    </row>
    <row r="18733" spans="2:11" x14ac:dyDescent="0.3">
      <c r="B18733" s="205"/>
      <c r="C18733" s="205"/>
      <c r="D18733" s="72"/>
      <c r="E18733" s="206"/>
      <c r="F18733" s="205"/>
      <c r="G18733" s="205"/>
      <c r="H18733" s="207"/>
      <c r="I18733" s="207"/>
      <c r="J18733" s="207"/>
      <c r="K18733" s="79"/>
    </row>
    <row r="18734" spans="2:11" x14ac:dyDescent="0.3">
      <c r="B18734" s="205"/>
      <c r="C18734" s="205"/>
      <c r="D18734" s="72"/>
      <c r="E18734" s="206"/>
      <c r="F18734" s="205"/>
      <c r="G18734" s="205"/>
      <c r="H18734" s="207"/>
      <c r="I18734" s="207"/>
      <c r="J18734" s="207"/>
      <c r="K18734" s="79"/>
    </row>
    <row r="18735" spans="2:11" x14ac:dyDescent="0.3">
      <c r="B18735" s="205"/>
      <c r="C18735" s="205"/>
      <c r="D18735" s="72"/>
      <c r="E18735" s="206"/>
      <c r="F18735" s="205"/>
      <c r="G18735" s="205"/>
      <c r="H18735" s="207"/>
      <c r="I18735" s="207"/>
      <c r="J18735" s="207"/>
      <c r="K18735" s="79"/>
    </row>
    <row r="18736" spans="2:11" x14ac:dyDescent="0.3">
      <c r="B18736" s="205"/>
      <c r="C18736" s="205"/>
      <c r="D18736" s="72"/>
      <c r="E18736" s="206"/>
      <c r="F18736" s="205"/>
      <c r="G18736" s="205"/>
      <c r="H18736" s="207"/>
      <c r="I18736" s="207"/>
      <c r="J18736" s="207"/>
      <c r="K18736" s="79"/>
    </row>
    <row r="18737" spans="2:11" x14ac:dyDescent="0.3">
      <c r="B18737" s="205"/>
      <c r="C18737" s="205"/>
      <c r="D18737" s="72"/>
      <c r="E18737" s="206"/>
      <c r="F18737" s="205"/>
      <c r="G18737" s="205"/>
      <c r="H18737" s="207"/>
      <c r="I18737" s="207"/>
      <c r="J18737" s="207"/>
      <c r="K18737" s="79"/>
    </row>
    <row r="18738" spans="2:11" x14ac:dyDescent="0.3">
      <c r="B18738" s="205"/>
      <c r="C18738" s="205"/>
      <c r="D18738" s="72"/>
      <c r="E18738" s="206"/>
      <c r="F18738" s="205"/>
      <c r="G18738" s="205"/>
      <c r="H18738" s="207"/>
      <c r="I18738" s="207"/>
      <c r="J18738" s="207"/>
      <c r="K18738" s="79"/>
    </row>
    <row r="18739" spans="2:11" x14ac:dyDescent="0.3">
      <c r="B18739" s="205"/>
      <c r="C18739" s="205"/>
      <c r="D18739" s="72"/>
      <c r="E18739" s="206"/>
      <c r="F18739" s="205"/>
      <c r="G18739" s="205"/>
      <c r="H18739" s="207"/>
      <c r="I18739" s="207"/>
      <c r="J18739" s="207"/>
      <c r="K18739" s="79"/>
    </row>
    <row r="18740" spans="2:11" x14ac:dyDescent="0.3">
      <c r="B18740" s="205"/>
      <c r="C18740" s="205"/>
      <c r="D18740" s="72"/>
      <c r="E18740" s="206"/>
      <c r="F18740" s="205"/>
      <c r="G18740" s="205"/>
      <c r="H18740" s="207"/>
      <c r="I18740" s="207"/>
      <c r="J18740" s="207"/>
      <c r="K18740" s="79"/>
    </row>
    <row r="18741" spans="2:11" x14ac:dyDescent="0.3">
      <c r="B18741" s="205"/>
      <c r="C18741" s="205"/>
      <c r="D18741" s="72"/>
      <c r="E18741" s="206"/>
      <c r="F18741" s="205"/>
      <c r="G18741" s="205"/>
      <c r="H18741" s="207"/>
      <c r="I18741" s="207"/>
      <c r="J18741" s="207"/>
      <c r="K18741" s="79"/>
    </row>
    <row r="18742" spans="2:11" x14ac:dyDescent="0.3">
      <c r="B18742" s="205"/>
      <c r="C18742" s="205"/>
      <c r="D18742" s="72"/>
      <c r="E18742" s="206"/>
      <c r="F18742" s="205"/>
      <c r="G18742" s="205"/>
      <c r="H18742" s="207"/>
      <c r="I18742" s="207"/>
      <c r="J18742" s="207"/>
      <c r="K18742" s="79"/>
    </row>
    <row r="18743" spans="2:11" x14ac:dyDescent="0.3">
      <c r="B18743" s="205"/>
      <c r="C18743" s="205"/>
      <c r="D18743" s="72"/>
      <c r="E18743" s="206"/>
      <c r="F18743" s="205"/>
      <c r="G18743" s="205"/>
      <c r="H18743" s="207"/>
      <c r="I18743" s="207"/>
      <c r="J18743" s="207"/>
      <c r="K18743" s="79"/>
    </row>
    <row r="18744" spans="2:11" x14ac:dyDescent="0.3">
      <c r="B18744" s="205"/>
      <c r="C18744" s="205"/>
      <c r="D18744" s="72"/>
      <c r="E18744" s="206"/>
      <c r="F18744" s="205"/>
      <c r="G18744" s="205"/>
      <c r="H18744" s="207"/>
      <c r="I18744" s="207"/>
      <c r="J18744" s="207"/>
      <c r="K18744" s="79"/>
    </row>
    <row r="18745" spans="2:11" x14ac:dyDescent="0.3">
      <c r="B18745" s="205"/>
      <c r="C18745" s="205"/>
      <c r="D18745" s="72"/>
      <c r="E18745" s="206"/>
      <c r="F18745" s="205"/>
      <c r="G18745" s="205"/>
      <c r="H18745" s="207"/>
      <c r="I18745" s="207"/>
      <c r="J18745" s="207"/>
      <c r="K18745" s="79"/>
    </row>
    <row r="18746" spans="2:11" x14ac:dyDescent="0.3">
      <c r="B18746" s="205"/>
      <c r="C18746" s="205"/>
      <c r="D18746" s="72"/>
      <c r="E18746" s="206"/>
      <c r="F18746" s="205"/>
      <c r="G18746" s="205"/>
      <c r="H18746" s="207"/>
      <c r="I18746" s="207"/>
      <c r="J18746" s="207"/>
      <c r="K18746" s="79"/>
    </row>
    <row r="18747" spans="2:11" x14ac:dyDescent="0.3">
      <c r="B18747" s="205"/>
      <c r="C18747" s="205"/>
      <c r="D18747" s="72"/>
      <c r="E18747" s="206"/>
      <c r="F18747" s="205"/>
      <c r="G18747" s="205"/>
      <c r="H18747" s="207"/>
      <c r="I18747" s="207"/>
      <c r="J18747" s="207"/>
      <c r="K18747" s="79"/>
    </row>
    <row r="18748" spans="2:11" x14ac:dyDescent="0.3">
      <c r="B18748" s="205"/>
      <c r="C18748" s="205"/>
      <c r="D18748" s="72"/>
      <c r="E18748" s="206"/>
      <c r="F18748" s="205"/>
      <c r="G18748" s="205"/>
      <c r="H18748" s="207"/>
      <c r="I18748" s="207"/>
      <c r="J18748" s="207"/>
      <c r="K18748" s="79"/>
    </row>
    <row r="18749" spans="2:11" x14ac:dyDescent="0.3">
      <c r="B18749" s="205"/>
      <c r="C18749" s="205"/>
      <c r="D18749" s="72"/>
      <c r="E18749" s="206"/>
      <c r="F18749" s="205"/>
      <c r="G18749" s="205"/>
      <c r="H18749" s="207"/>
      <c r="I18749" s="207"/>
      <c r="J18749" s="207"/>
      <c r="K18749" s="79"/>
    </row>
    <row r="18750" spans="2:11" x14ac:dyDescent="0.3">
      <c r="B18750" s="205"/>
      <c r="C18750" s="205"/>
      <c r="D18750" s="72"/>
      <c r="E18750" s="206"/>
      <c r="F18750" s="205"/>
      <c r="G18750" s="205"/>
      <c r="H18750" s="207"/>
      <c r="I18750" s="207"/>
      <c r="J18750" s="207"/>
      <c r="K18750" s="79"/>
    </row>
    <row r="18751" spans="2:11" x14ac:dyDescent="0.3">
      <c r="B18751" s="205"/>
      <c r="C18751" s="205"/>
      <c r="D18751" s="72"/>
      <c r="E18751" s="206"/>
      <c r="F18751" s="205"/>
      <c r="G18751" s="205"/>
      <c r="H18751" s="207"/>
      <c r="I18751" s="207"/>
      <c r="J18751" s="207"/>
      <c r="K18751" s="79"/>
    </row>
    <row r="18752" spans="2:11" x14ac:dyDescent="0.3">
      <c r="B18752" s="205"/>
      <c r="C18752" s="205"/>
      <c r="D18752" s="72"/>
      <c r="E18752" s="206"/>
      <c r="F18752" s="205"/>
      <c r="G18752" s="205"/>
      <c r="H18752" s="207"/>
      <c r="I18752" s="207"/>
      <c r="J18752" s="207"/>
      <c r="K18752" s="79"/>
    </row>
    <row r="18753" spans="2:11" x14ac:dyDescent="0.3">
      <c r="B18753" s="205"/>
      <c r="C18753" s="205"/>
      <c r="D18753" s="72"/>
      <c r="E18753" s="206"/>
      <c r="F18753" s="205"/>
      <c r="G18753" s="205"/>
      <c r="H18753" s="207"/>
      <c r="I18753" s="207"/>
      <c r="J18753" s="207"/>
      <c r="K18753" s="79"/>
    </row>
    <row r="18754" spans="2:11" x14ac:dyDescent="0.3">
      <c r="B18754" s="205"/>
      <c r="C18754" s="205"/>
      <c r="D18754" s="72"/>
      <c r="E18754" s="206"/>
      <c r="F18754" s="205"/>
      <c r="G18754" s="205"/>
      <c r="H18754" s="207"/>
      <c r="I18754" s="207"/>
      <c r="J18754" s="207"/>
      <c r="K18754" s="79"/>
    </row>
    <row r="18755" spans="2:11" x14ac:dyDescent="0.3">
      <c r="B18755" s="205"/>
      <c r="C18755" s="205"/>
      <c r="D18755" s="72"/>
      <c r="E18755" s="206"/>
      <c r="F18755" s="205"/>
      <c r="G18755" s="205"/>
      <c r="H18755" s="207"/>
      <c r="I18755" s="207"/>
      <c r="J18755" s="207"/>
      <c r="K18755" s="79"/>
    </row>
    <row r="18756" spans="2:11" x14ac:dyDescent="0.3">
      <c r="B18756" s="205"/>
      <c r="C18756" s="205"/>
      <c r="D18756" s="72"/>
      <c r="E18756" s="206"/>
      <c r="F18756" s="205"/>
      <c r="G18756" s="205"/>
      <c r="H18756" s="207"/>
      <c r="I18756" s="207"/>
      <c r="J18756" s="207"/>
      <c r="K18756" s="79"/>
    </row>
    <row r="18757" spans="2:11" x14ac:dyDescent="0.3">
      <c r="B18757" s="205"/>
      <c r="C18757" s="205"/>
      <c r="D18757" s="72"/>
      <c r="E18757" s="206"/>
      <c r="F18757" s="205"/>
      <c r="G18757" s="205"/>
      <c r="H18757" s="207"/>
      <c r="I18757" s="207"/>
      <c r="J18757" s="207"/>
      <c r="K18757" s="79"/>
    </row>
    <row r="18758" spans="2:11" x14ac:dyDescent="0.3">
      <c r="B18758" s="205"/>
      <c r="C18758" s="205"/>
      <c r="D18758" s="72"/>
      <c r="E18758" s="206"/>
      <c r="F18758" s="205"/>
      <c r="G18758" s="205"/>
      <c r="H18758" s="207"/>
      <c r="I18758" s="207"/>
      <c r="J18758" s="207"/>
      <c r="K18758" s="79"/>
    </row>
    <row r="18759" spans="2:11" x14ac:dyDescent="0.3">
      <c r="B18759" s="205"/>
      <c r="C18759" s="205"/>
      <c r="D18759" s="72"/>
      <c r="E18759" s="206"/>
      <c r="F18759" s="205"/>
      <c r="G18759" s="205"/>
      <c r="H18759" s="207"/>
      <c r="I18759" s="207"/>
      <c r="J18759" s="208"/>
      <c r="K18759" s="79"/>
    </row>
    <row r="18760" spans="2:11" x14ac:dyDescent="0.3">
      <c r="B18760" s="205"/>
      <c r="C18760" s="205"/>
      <c r="D18760" s="72"/>
      <c r="E18760" s="206"/>
      <c r="F18760" s="205"/>
      <c r="G18760" s="205"/>
      <c r="H18760" s="207"/>
      <c r="I18760" s="207"/>
      <c r="J18760" s="207"/>
      <c r="K18760" s="79"/>
    </row>
    <row r="18761" spans="2:11" x14ac:dyDescent="0.3">
      <c r="B18761" s="205"/>
      <c r="C18761" s="205"/>
      <c r="D18761" s="72"/>
      <c r="E18761" s="206"/>
      <c r="F18761" s="205"/>
      <c r="G18761" s="205"/>
      <c r="H18761" s="207"/>
      <c r="I18761" s="207"/>
      <c r="J18761" s="207"/>
      <c r="K18761" s="79"/>
    </row>
    <row r="18762" spans="2:11" x14ac:dyDescent="0.3">
      <c r="B18762" s="205"/>
      <c r="C18762" s="205"/>
      <c r="D18762" s="72"/>
      <c r="E18762" s="206"/>
      <c r="F18762" s="205"/>
      <c r="G18762" s="205"/>
      <c r="H18762" s="207"/>
      <c r="I18762" s="207"/>
      <c r="J18762" s="208"/>
      <c r="K18762" s="79"/>
    </row>
    <row r="18763" spans="2:11" x14ac:dyDescent="0.3">
      <c r="B18763" s="205"/>
      <c r="C18763" s="205"/>
      <c r="D18763" s="72"/>
      <c r="E18763" s="206"/>
      <c r="F18763" s="205"/>
      <c r="G18763" s="205"/>
      <c r="H18763" s="207"/>
      <c r="I18763" s="207"/>
      <c r="J18763" s="207"/>
      <c r="K18763" s="79"/>
    </row>
    <row r="18764" spans="2:11" x14ac:dyDescent="0.3">
      <c r="B18764" s="205"/>
      <c r="C18764" s="205"/>
      <c r="D18764" s="72"/>
      <c r="E18764" s="206"/>
      <c r="F18764" s="205"/>
      <c r="G18764" s="205"/>
      <c r="H18764" s="207"/>
      <c r="I18764" s="207"/>
      <c r="J18764" s="207"/>
      <c r="K18764" s="79"/>
    </row>
    <row r="18765" spans="2:11" x14ac:dyDescent="0.3">
      <c r="B18765" s="205"/>
      <c r="C18765" s="205"/>
      <c r="D18765" s="72"/>
      <c r="E18765" s="206"/>
      <c r="F18765" s="205"/>
      <c r="G18765" s="205"/>
      <c r="H18765" s="207"/>
      <c r="I18765" s="207"/>
      <c r="J18765" s="207"/>
      <c r="K18765" s="79"/>
    </row>
    <row r="18766" spans="2:11" x14ac:dyDescent="0.3">
      <c r="B18766" s="205"/>
      <c r="C18766" s="205"/>
      <c r="D18766" s="72"/>
      <c r="E18766" s="206"/>
      <c r="F18766" s="205"/>
      <c r="G18766" s="205"/>
      <c r="H18766" s="207"/>
      <c r="I18766" s="207"/>
      <c r="J18766" s="208"/>
      <c r="K18766" s="79"/>
    </row>
    <row r="18767" spans="2:11" x14ac:dyDescent="0.3">
      <c r="B18767" s="205"/>
      <c r="C18767" s="205"/>
      <c r="D18767" s="72"/>
      <c r="E18767" s="206"/>
      <c r="F18767" s="205"/>
      <c r="G18767" s="205"/>
      <c r="H18767" s="207"/>
      <c r="I18767" s="207"/>
      <c r="J18767" s="207"/>
      <c r="K18767" s="79"/>
    </row>
    <row r="18768" spans="2:11" x14ac:dyDescent="0.3">
      <c r="B18768" s="205"/>
      <c r="C18768" s="205"/>
      <c r="D18768" s="72"/>
      <c r="E18768" s="206"/>
      <c r="F18768" s="205"/>
      <c r="G18768" s="205"/>
      <c r="H18768" s="207"/>
      <c r="I18768" s="207"/>
      <c r="J18768" s="207"/>
      <c r="K18768" s="79"/>
    </row>
    <row r="18769" spans="2:11" x14ac:dyDescent="0.3">
      <c r="B18769" s="205"/>
      <c r="C18769" s="205"/>
      <c r="D18769" s="72"/>
      <c r="E18769" s="206"/>
      <c r="F18769" s="205"/>
      <c r="G18769" s="205"/>
      <c r="H18769" s="207"/>
      <c r="I18769" s="207"/>
      <c r="J18769" s="207"/>
      <c r="K18769" s="79"/>
    </row>
    <row r="18770" spans="2:11" x14ac:dyDescent="0.3">
      <c r="B18770" s="205"/>
      <c r="C18770" s="205"/>
      <c r="D18770" s="72"/>
      <c r="E18770" s="206"/>
      <c r="F18770" s="205"/>
      <c r="G18770" s="205"/>
      <c r="H18770" s="207"/>
      <c r="I18770" s="207"/>
      <c r="J18770" s="207"/>
      <c r="K18770" s="79"/>
    </row>
    <row r="18771" spans="2:11" x14ac:dyDescent="0.3">
      <c r="B18771" s="205"/>
      <c r="C18771" s="205"/>
      <c r="D18771" s="72"/>
      <c r="E18771" s="206"/>
      <c r="F18771" s="205"/>
      <c r="G18771" s="205"/>
      <c r="H18771" s="207"/>
      <c r="I18771" s="207"/>
      <c r="J18771" s="207"/>
      <c r="K18771" s="79"/>
    </row>
    <row r="18772" spans="2:11" x14ac:dyDescent="0.3">
      <c r="B18772" s="205"/>
      <c r="C18772" s="205"/>
      <c r="D18772" s="72"/>
      <c r="E18772" s="206"/>
      <c r="F18772" s="205"/>
      <c r="G18772" s="205"/>
      <c r="H18772" s="207"/>
      <c r="I18772" s="207"/>
      <c r="J18772" s="207"/>
      <c r="K18772" s="79"/>
    </row>
    <row r="18773" spans="2:11" x14ac:dyDescent="0.3">
      <c r="B18773" s="205"/>
      <c r="C18773" s="205"/>
      <c r="D18773" s="72"/>
      <c r="E18773" s="206"/>
      <c r="F18773" s="205"/>
      <c r="G18773" s="205"/>
      <c r="H18773" s="207"/>
      <c r="I18773" s="207"/>
      <c r="J18773" s="207"/>
      <c r="K18773" s="79"/>
    </row>
    <row r="18774" spans="2:11" x14ac:dyDescent="0.3">
      <c r="B18774" s="205"/>
      <c r="C18774" s="205"/>
      <c r="D18774" s="72"/>
      <c r="E18774" s="206"/>
      <c r="F18774" s="205"/>
      <c r="G18774" s="205"/>
      <c r="H18774" s="207"/>
      <c r="I18774" s="207"/>
      <c r="J18774" s="207"/>
      <c r="K18774" s="79"/>
    </row>
    <row r="18775" spans="2:11" x14ac:dyDescent="0.3">
      <c r="B18775" s="205"/>
      <c r="C18775" s="205"/>
      <c r="D18775" s="72"/>
      <c r="E18775" s="206"/>
      <c r="F18775" s="205"/>
      <c r="G18775" s="205"/>
      <c r="H18775" s="207"/>
      <c r="I18775" s="207"/>
      <c r="J18775" s="207"/>
      <c r="K18775" s="79"/>
    </row>
    <row r="18776" spans="2:11" x14ac:dyDescent="0.3">
      <c r="B18776" s="205"/>
      <c r="C18776" s="205"/>
      <c r="D18776" s="72"/>
      <c r="E18776" s="206"/>
      <c r="F18776" s="205"/>
      <c r="G18776" s="205"/>
      <c r="H18776" s="207"/>
      <c r="I18776" s="207"/>
      <c r="J18776" s="207"/>
      <c r="K18776" s="79"/>
    </row>
    <row r="18777" spans="2:11" x14ac:dyDescent="0.3">
      <c r="B18777" s="205"/>
      <c r="C18777" s="205"/>
      <c r="D18777" s="72"/>
      <c r="E18777" s="206"/>
      <c r="F18777" s="205"/>
      <c r="G18777" s="205"/>
      <c r="H18777" s="207"/>
      <c r="I18777" s="207"/>
      <c r="J18777" s="207"/>
      <c r="K18777" s="79"/>
    </row>
    <row r="18778" spans="2:11" x14ac:dyDescent="0.3">
      <c r="B18778" s="205"/>
      <c r="C18778" s="205"/>
      <c r="D18778" s="72"/>
      <c r="E18778" s="206"/>
      <c r="F18778" s="205"/>
      <c r="G18778" s="205"/>
      <c r="H18778" s="207"/>
      <c r="I18778" s="207"/>
      <c r="J18778" s="207"/>
      <c r="K18778" s="79"/>
    </row>
    <row r="18779" spans="2:11" x14ac:dyDescent="0.3">
      <c r="B18779" s="205"/>
      <c r="C18779" s="205"/>
      <c r="D18779" s="72"/>
      <c r="E18779" s="206"/>
      <c r="F18779" s="205"/>
      <c r="G18779" s="205"/>
      <c r="H18779" s="207"/>
      <c r="I18779" s="207"/>
      <c r="J18779" s="207"/>
      <c r="K18779" s="79"/>
    </row>
    <row r="18780" spans="2:11" x14ac:dyDescent="0.3">
      <c r="B18780" s="205"/>
      <c r="C18780" s="205"/>
      <c r="D18780" s="72"/>
      <c r="E18780" s="206"/>
      <c r="F18780" s="205"/>
      <c r="G18780" s="205"/>
      <c r="H18780" s="207"/>
      <c r="I18780" s="207"/>
      <c r="J18780" s="207"/>
      <c r="K18780" s="79"/>
    </row>
    <row r="18781" spans="2:11" x14ac:dyDescent="0.3">
      <c r="B18781" s="205"/>
      <c r="C18781" s="205"/>
      <c r="D18781" s="72"/>
      <c r="E18781" s="206"/>
      <c r="F18781" s="205"/>
      <c r="G18781" s="205"/>
      <c r="H18781" s="207"/>
      <c r="I18781" s="207"/>
      <c r="J18781" s="207"/>
      <c r="K18781" s="79"/>
    </row>
    <row r="18782" spans="2:11" x14ac:dyDescent="0.3">
      <c r="B18782" s="205"/>
      <c r="C18782" s="205"/>
      <c r="D18782" s="72"/>
      <c r="E18782" s="206"/>
      <c r="F18782" s="205"/>
      <c r="G18782" s="205"/>
      <c r="H18782" s="207"/>
      <c r="I18782" s="207"/>
      <c r="J18782" s="207"/>
      <c r="K18782" s="79"/>
    </row>
    <row r="18783" spans="2:11" x14ac:dyDescent="0.3">
      <c r="B18783" s="205"/>
      <c r="C18783" s="205"/>
      <c r="D18783" s="72"/>
      <c r="E18783" s="206"/>
      <c r="F18783" s="205"/>
      <c r="G18783" s="205"/>
      <c r="H18783" s="207"/>
      <c r="I18783" s="207"/>
      <c r="J18783" s="207"/>
      <c r="K18783" s="79"/>
    </row>
    <row r="18784" spans="2:11" x14ac:dyDescent="0.3">
      <c r="B18784" s="205"/>
      <c r="C18784" s="205"/>
      <c r="D18784" s="72"/>
      <c r="E18784" s="206"/>
      <c r="F18784" s="205"/>
      <c r="G18784" s="205"/>
      <c r="H18784" s="207"/>
      <c r="I18784" s="207"/>
      <c r="J18784" s="207"/>
      <c r="K18784" s="79"/>
    </row>
    <row r="18785" spans="2:11" x14ac:dyDescent="0.3">
      <c r="B18785" s="205"/>
      <c r="C18785" s="205"/>
      <c r="D18785" s="72"/>
      <c r="E18785" s="206"/>
      <c r="F18785" s="205"/>
      <c r="G18785" s="205"/>
      <c r="H18785" s="207"/>
      <c r="I18785" s="207"/>
      <c r="J18785" s="207"/>
      <c r="K18785" s="79"/>
    </row>
    <row r="18786" spans="2:11" x14ac:dyDescent="0.3">
      <c r="B18786" s="205"/>
      <c r="C18786" s="205"/>
      <c r="D18786" s="72"/>
      <c r="E18786" s="206"/>
      <c r="F18786" s="205"/>
      <c r="G18786" s="205"/>
      <c r="H18786" s="207"/>
      <c r="I18786" s="207"/>
      <c r="J18786" s="207"/>
      <c r="K18786" s="79"/>
    </row>
    <row r="18787" spans="2:11" x14ac:dyDescent="0.3">
      <c r="B18787" s="205"/>
      <c r="C18787" s="205"/>
      <c r="D18787" s="72"/>
      <c r="E18787" s="206"/>
      <c r="F18787" s="205"/>
      <c r="G18787" s="205"/>
      <c r="H18787" s="207"/>
      <c r="I18787" s="207"/>
      <c r="J18787" s="207"/>
      <c r="K18787" s="79"/>
    </row>
    <row r="18788" spans="2:11" x14ac:dyDescent="0.3">
      <c r="B18788" s="205"/>
      <c r="C18788" s="205"/>
      <c r="D18788" s="72"/>
      <c r="E18788" s="206"/>
      <c r="F18788" s="205"/>
      <c r="G18788" s="205"/>
      <c r="H18788" s="207"/>
      <c r="I18788" s="207"/>
      <c r="J18788" s="207"/>
      <c r="K18788" s="79"/>
    </row>
    <row r="18789" spans="2:11" x14ac:dyDescent="0.3">
      <c r="B18789" s="205"/>
      <c r="C18789" s="205"/>
      <c r="D18789" s="72"/>
      <c r="E18789" s="206"/>
      <c r="F18789" s="205"/>
      <c r="G18789" s="205"/>
      <c r="H18789" s="207"/>
      <c r="I18789" s="207"/>
      <c r="J18789" s="207"/>
      <c r="K18789" s="79"/>
    </row>
    <row r="18790" spans="2:11" x14ac:dyDescent="0.3">
      <c r="B18790" s="205"/>
      <c r="C18790" s="205"/>
      <c r="D18790" s="72"/>
      <c r="E18790" s="206"/>
      <c r="F18790" s="205"/>
      <c r="G18790" s="205"/>
      <c r="H18790" s="207"/>
      <c r="I18790" s="207"/>
      <c r="J18790" s="207"/>
      <c r="K18790" s="79"/>
    </row>
    <row r="18791" spans="2:11" x14ac:dyDescent="0.3">
      <c r="B18791" s="205"/>
      <c r="C18791" s="205"/>
      <c r="D18791" s="72"/>
      <c r="E18791" s="206"/>
      <c r="F18791" s="205"/>
      <c r="G18791" s="205"/>
      <c r="H18791" s="207"/>
      <c r="I18791" s="207"/>
      <c r="J18791" s="207"/>
      <c r="K18791" s="79"/>
    </row>
    <row r="18792" spans="2:11" x14ac:dyDescent="0.3">
      <c r="B18792" s="205"/>
      <c r="C18792" s="205"/>
      <c r="D18792" s="72"/>
      <c r="E18792" s="206"/>
      <c r="F18792" s="205"/>
      <c r="G18792" s="205"/>
      <c r="H18792" s="207"/>
      <c r="I18792" s="207"/>
      <c r="J18792" s="207"/>
      <c r="K18792" s="79"/>
    </row>
    <row r="18793" spans="2:11" x14ac:dyDescent="0.3">
      <c r="B18793" s="205"/>
      <c r="C18793" s="205"/>
      <c r="D18793" s="72"/>
      <c r="E18793" s="206"/>
      <c r="F18793" s="205"/>
      <c r="G18793" s="205"/>
      <c r="H18793" s="207"/>
      <c r="I18793" s="207"/>
      <c r="J18793" s="207"/>
      <c r="K18793" s="79"/>
    </row>
    <row r="18794" spans="2:11" x14ac:dyDescent="0.3">
      <c r="B18794" s="205"/>
      <c r="C18794" s="205"/>
      <c r="D18794" s="72"/>
      <c r="E18794" s="206"/>
      <c r="F18794" s="205"/>
      <c r="G18794" s="205"/>
      <c r="H18794" s="207"/>
      <c r="I18794" s="207"/>
      <c r="J18794" s="207"/>
      <c r="K18794" s="79"/>
    </row>
    <row r="18795" spans="2:11" x14ac:dyDescent="0.3">
      <c r="B18795" s="205"/>
      <c r="C18795" s="205"/>
      <c r="D18795" s="72"/>
      <c r="E18795" s="206"/>
      <c r="F18795" s="205"/>
      <c r="G18795" s="205"/>
      <c r="H18795" s="207"/>
      <c r="I18795" s="207"/>
      <c r="J18795" s="207"/>
      <c r="K18795" s="79"/>
    </row>
    <row r="18796" spans="2:11" x14ac:dyDescent="0.3">
      <c r="B18796" s="205"/>
      <c r="C18796" s="205"/>
      <c r="D18796" s="72"/>
      <c r="E18796" s="206"/>
      <c r="F18796" s="205"/>
      <c r="G18796" s="205"/>
      <c r="H18796" s="207"/>
      <c r="I18796" s="207"/>
      <c r="J18796" s="207"/>
      <c r="K18796" s="79"/>
    </row>
    <row r="18797" spans="2:11" x14ac:dyDescent="0.3">
      <c r="B18797" s="205"/>
      <c r="C18797" s="205"/>
      <c r="D18797" s="72"/>
      <c r="E18797" s="206"/>
      <c r="F18797" s="205"/>
      <c r="G18797" s="205"/>
      <c r="H18797" s="207"/>
      <c r="I18797" s="207"/>
      <c r="J18797" s="207"/>
      <c r="K18797" s="79"/>
    </row>
    <row r="18798" spans="2:11" x14ac:dyDescent="0.3">
      <c r="B18798" s="205"/>
      <c r="C18798" s="205"/>
      <c r="D18798" s="72"/>
      <c r="E18798" s="206"/>
      <c r="F18798" s="205"/>
      <c r="G18798" s="205"/>
      <c r="H18798" s="207"/>
      <c r="I18798" s="207"/>
      <c r="J18798" s="208"/>
      <c r="K18798" s="79"/>
    </row>
    <row r="18799" spans="2:11" x14ac:dyDescent="0.3">
      <c r="B18799" s="205"/>
      <c r="C18799" s="205"/>
      <c r="D18799" s="72"/>
      <c r="E18799" s="206"/>
      <c r="F18799" s="205"/>
      <c r="G18799" s="205"/>
      <c r="H18799" s="207"/>
      <c r="I18799" s="207"/>
      <c r="J18799" s="208"/>
      <c r="K18799" s="79"/>
    </row>
    <row r="18800" spans="2:11" x14ac:dyDescent="0.3">
      <c r="B18800" s="205"/>
      <c r="C18800" s="205"/>
      <c r="D18800" s="72"/>
      <c r="E18800" s="206"/>
      <c r="F18800" s="205"/>
      <c r="G18800" s="205"/>
      <c r="H18800" s="207"/>
      <c r="I18800" s="207"/>
      <c r="J18800" s="208"/>
      <c r="K18800" s="79"/>
    </row>
    <row r="18801" spans="2:11" x14ac:dyDescent="0.3">
      <c r="B18801" s="205"/>
      <c r="C18801" s="205"/>
      <c r="D18801" s="72"/>
      <c r="E18801" s="206"/>
      <c r="F18801" s="205"/>
      <c r="G18801" s="205"/>
      <c r="H18801" s="207"/>
      <c r="I18801" s="207"/>
      <c r="J18801" s="208"/>
      <c r="K18801" s="79"/>
    </row>
    <row r="18802" spans="2:11" x14ac:dyDescent="0.3">
      <c r="B18802" s="205"/>
      <c r="C18802" s="205"/>
      <c r="D18802" s="72"/>
      <c r="E18802" s="206"/>
      <c r="F18802" s="205"/>
      <c r="G18802" s="205"/>
      <c r="H18802" s="207"/>
      <c r="I18802" s="207"/>
      <c r="J18802" s="208"/>
      <c r="K18802" s="79"/>
    </row>
    <row r="18803" spans="2:11" x14ac:dyDescent="0.3">
      <c r="B18803" s="205"/>
      <c r="C18803" s="205"/>
      <c r="D18803" s="72"/>
      <c r="E18803" s="206"/>
      <c r="F18803" s="205"/>
      <c r="G18803" s="205"/>
      <c r="H18803" s="207"/>
      <c r="I18803" s="207"/>
      <c r="J18803" s="207"/>
      <c r="K18803" s="79"/>
    </row>
    <row r="18804" spans="2:11" x14ac:dyDescent="0.3">
      <c r="B18804" s="205"/>
      <c r="C18804" s="205"/>
      <c r="D18804" s="72"/>
      <c r="E18804" s="206"/>
      <c r="F18804" s="205"/>
      <c r="G18804" s="205"/>
      <c r="H18804" s="207"/>
      <c r="I18804" s="207"/>
      <c r="J18804" s="208"/>
      <c r="K18804" s="79"/>
    </row>
    <row r="18805" spans="2:11" x14ac:dyDescent="0.3">
      <c r="B18805" s="205"/>
      <c r="C18805" s="205"/>
      <c r="D18805" s="72"/>
      <c r="E18805" s="206"/>
      <c r="F18805" s="205"/>
      <c r="G18805" s="205"/>
      <c r="H18805" s="207"/>
      <c r="I18805" s="207"/>
      <c r="J18805" s="208"/>
      <c r="K18805" s="79"/>
    </row>
    <row r="18806" spans="2:11" x14ac:dyDescent="0.3">
      <c r="B18806" s="205"/>
      <c r="C18806" s="205"/>
      <c r="D18806" s="72"/>
      <c r="E18806" s="206"/>
      <c r="F18806" s="205"/>
      <c r="G18806" s="205"/>
      <c r="H18806" s="207"/>
      <c r="I18806" s="207"/>
      <c r="J18806" s="207"/>
      <c r="K18806" s="79"/>
    </row>
    <row r="18807" spans="2:11" x14ac:dyDescent="0.3">
      <c r="B18807" s="205"/>
      <c r="C18807" s="205"/>
      <c r="D18807" s="72"/>
      <c r="E18807" s="206"/>
      <c r="F18807" s="205"/>
      <c r="G18807" s="205"/>
      <c r="H18807" s="207"/>
      <c r="I18807" s="207"/>
      <c r="J18807" s="208"/>
      <c r="K18807" s="79"/>
    </row>
    <row r="18808" spans="2:11" x14ac:dyDescent="0.3">
      <c r="B18808" s="205"/>
      <c r="C18808" s="205"/>
      <c r="D18808" s="72"/>
      <c r="E18808" s="206"/>
      <c r="F18808" s="205"/>
      <c r="G18808" s="205"/>
      <c r="H18808" s="207"/>
      <c r="I18808" s="207"/>
      <c r="J18808" s="207"/>
      <c r="K18808" s="79"/>
    </row>
    <row r="18809" spans="2:11" x14ac:dyDescent="0.3">
      <c r="B18809" s="205"/>
      <c r="C18809" s="205"/>
      <c r="D18809" s="72"/>
      <c r="E18809" s="206"/>
      <c r="F18809" s="205"/>
      <c r="G18809" s="205"/>
      <c r="H18809" s="207"/>
      <c r="I18809" s="207"/>
      <c r="J18809" s="207"/>
      <c r="K18809" s="79"/>
    </row>
    <row r="18810" spans="2:11" x14ac:dyDescent="0.3">
      <c r="B18810" s="205"/>
      <c r="C18810" s="205"/>
      <c r="D18810" s="72"/>
      <c r="E18810" s="206"/>
      <c r="F18810" s="205"/>
      <c r="G18810" s="205"/>
      <c r="H18810" s="207"/>
      <c r="I18810" s="207"/>
      <c r="J18810" s="207"/>
      <c r="K18810" s="79"/>
    </row>
    <row r="18811" spans="2:11" x14ac:dyDescent="0.3">
      <c r="B18811" s="205"/>
      <c r="C18811" s="205"/>
      <c r="D18811" s="72"/>
      <c r="E18811" s="206"/>
      <c r="F18811" s="205"/>
      <c r="G18811" s="205"/>
      <c r="H18811" s="207"/>
      <c r="I18811" s="207"/>
      <c r="J18811" s="207"/>
      <c r="K18811" s="79"/>
    </row>
    <row r="18812" spans="2:11" x14ac:dyDescent="0.3">
      <c r="B18812" s="205"/>
      <c r="C18812" s="205"/>
      <c r="D18812" s="72"/>
      <c r="E18812" s="206"/>
      <c r="F18812" s="205"/>
      <c r="G18812" s="205"/>
      <c r="H18812" s="207"/>
      <c r="I18812" s="207"/>
      <c r="J18812" s="207"/>
      <c r="K18812" s="79"/>
    </row>
    <row r="18813" spans="2:11" x14ac:dyDescent="0.3">
      <c r="B18813" s="205"/>
      <c r="C18813" s="205"/>
      <c r="D18813" s="72"/>
      <c r="E18813" s="206"/>
      <c r="F18813" s="205"/>
      <c r="G18813" s="205"/>
      <c r="H18813" s="207"/>
      <c r="I18813" s="207"/>
      <c r="J18813" s="207"/>
      <c r="K18813" s="79"/>
    </row>
    <row r="18814" spans="2:11" x14ac:dyDescent="0.3">
      <c r="B18814" s="205"/>
      <c r="C18814" s="205"/>
      <c r="D18814" s="72"/>
      <c r="E18814" s="206"/>
      <c r="F18814" s="205"/>
      <c r="G18814" s="205"/>
      <c r="H18814" s="207"/>
      <c r="I18814" s="207"/>
      <c r="J18814" s="207"/>
      <c r="K18814" s="79"/>
    </row>
    <row r="18815" spans="2:11" x14ac:dyDescent="0.3">
      <c r="B18815" s="205"/>
      <c r="C18815" s="205"/>
      <c r="D18815" s="72"/>
      <c r="E18815" s="206"/>
      <c r="F18815" s="205"/>
      <c r="G18815" s="205"/>
      <c r="H18815" s="207"/>
      <c r="I18815" s="207"/>
      <c r="J18815" s="207"/>
      <c r="K18815" s="79"/>
    </row>
    <row r="18816" spans="2:11" x14ac:dyDescent="0.3">
      <c r="B18816" s="205"/>
      <c r="C18816" s="205"/>
      <c r="D18816" s="72"/>
      <c r="E18816" s="206"/>
      <c r="F18816" s="205"/>
      <c r="G18816" s="205"/>
      <c r="H18816" s="207"/>
      <c r="I18816" s="207"/>
      <c r="J18816" s="207"/>
      <c r="K18816" s="79"/>
    </row>
    <row r="18817" spans="2:11" x14ac:dyDescent="0.3">
      <c r="B18817" s="205"/>
      <c r="C18817" s="205"/>
      <c r="D18817" s="72"/>
      <c r="E18817" s="206"/>
      <c r="F18817" s="205"/>
      <c r="G18817" s="205"/>
      <c r="H18817" s="207"/>
      <c r="I18817" s="207"/>
      <c r="J18817" s="207"/>
      <c r="K18817" s="79"/>
    </row>
    <row r="18818" spans="2:11" x14ac:dyDescent="0.3">
      <c r="B18818" s="205"/>
      <c r="C18818" s="205"/>
      <c r="D18818" s="72"/>
      <c r="E18818" s="206"/>
      <c r="F18818" s="205"/>
      <c r="G18818" s="205"/>
      <c r="H18818" s="207"/>
      <c r="I18818" s="207"/>
      <c r="J18818" s="207"/>
      <c r="K18818" s="79"/>
    </row>
    <row r="18819" spans="2:11" x14ac:dyDescent="0.3">
      <c r="B18819" s="205"/>
      <c r="C18819" s="205"/>
      <c r="D18819" s="72"/>
      <c r="E18819" s="206"/>
      <c r="F18819" s="205"/>
      <c r="G18819" s="205"/>
      <c r="H18819" s="207"/>
      <c r="I18819" s="207"/>
      <c r="J18819" s="208"/>
      <c r="K18819" s="79"/>
    </row>
    <row r="18820" spans="2:11" x14ac:dyDescent="0.3">
      <c r="B18820" s="205"/>
      <c r="C18820" s="205"/>
      <c r="D18820" s="72"/>
      <c r="E18820" s="206"/>
      <c r="F18820" s="205"/>
      <c r="G18820" s="205"/>
      <c r="H18820" s="207"/>
      <c r="I18820" s="207"/>
      <c r="J18820" s="208"/>
      <c r="K18820" s="79"/>
    </row>
    <row r="18821" spans="2:11" x14ac:dyDescent="0.3">
      <c r="B18821" s="205"/>
      <c r="C18821" s="205"/>
      <c r="D18821" s="72"/>
      <c r="E18821" s="206"/>
      <c r="F18821" s="205"/>
      <c r="G18821" s="205"/>
      <c r="H18821" s="207"/>
      <c r="I18821" s="207"/>
      <c r="J18821" s="207"/>
      <c r="K18821" s="79"/>
    </row>
    <row r="18822" spans="2:11" x14ac:dyDescent="0.3">
      <c r="B18822" s="205"/>
      <c r="C18822" s="205"/>
      <c r="D18822" s="72"/>
      <c r="E18822" s="206"/>
      <c r="F18822" s="205"/>
      <c r="G18822" s="205"/>
      <c r="H18822" s="207"/>
      <c r="I18822" s="207"/>
      <c r="J18822" s="207"/>
      <c r="K18822" s="79"/>
    </row>
    <row r="18823" spans="2:11" x14ac:dyDescent="0.3">
      <c r="B18823" s="205"/>
      <c r="C18823" s="205"/>
      <c r="D18823" s="72"/>
      <c r="E18823" s="206"/>
      <c r="F18823" s="205"/>
      <c r="G18823" s="205"/>
      <c r="H18823" s="207"/>
      <c r="I18823" s="207"/>
      <c r="J18823" s="208"/>
      <c r="K18823" s="79"/>
    </row>
    <row r="18824" spans="2:11" x14ac:dyDescent="0.3">
      <c r="B18824" s="205"/>
      <c r="C18824" s="205"/>
      <c r="D18824" s="72"/>
      <c r="E18824" s="206"/>
      <c r="F18824" s="205"/>
      <c r="G18824" s="205"/>
      <c r="H18824" s="207"/>
      <c r="I18824" s="207"/>
      <c r="J18824" s="207"/>
      <c r="K18824" s="79"/>
    </row>
    <row r="18825" spans="2:11" x14ac:dyDescent="0.3">
      <c r="B18825" s="205"/>
      <c r="C18825" s="205"/>
      <c r="D18825" s="72"/>
      <c r="E18825" s="206"/>
      <c r="F18825" s="205"/>
      <c r="G18825" s="205"/>
      <c r="H18825" s="207"/>
      <c r="I18825" s="207"/>
      <c r="J18825" s="208"/>
      <c r="K18825" s="79"/>
    </row>
    <row r="18826" spans="2:11" x14ac:dyDescent="0.3">
      <c r="B18826" s="205"/>
      <c r="C18826" s="205"/>
      <c r="D18826" s="72"/>
      <c r="E18826" s="206"/>
      <c r="F18826" s="205"/>
      <c r="G18826" s="205"/>
      <c r="H18826" s="207"/>
      <c r="I18826" s="207"/>
      <c r="J18826" s="207"/>
      <c r="K18826" s="79"/>
    </row>
    <row r="18827" spans="2:11" x14ac:dyDescent="0.3">
      <c r="B18827" s="205"/>
      <c r="C18827" s="205"/>
      <c r="D18827" s="72"/>
      <c r="E18827" s="206"/>
      <c r="F18827" s="205"/>
      <c r="G18827" s="205"/>
      <c r="H18827" s="207"/>
      <c r="I18827" s="207"/>
      <c r="J18827" s="207"/>
      <c r="K18827" s="79"/>
    </row>
    <row r="18828" spans="2:11" x14ac:dyDescent="0.3">
      <c r="B18828" s="205"/>
      <c r="C18828" s="205"/>
      <c r="D18828" s="72"/>
      <c r="E18828" s="206"/>
      <c r="F18828" s="205"/>
      <c r="G18828" s="205"/>
      <c r="H18828" s="207"/>
      <c r="I18828" s="207"/>
      <c r="J18828" s="208"/>
      <c r="K18828" s="79"/>
    </row>
    <row r="18829" spans="2:11" x14ac:dyDescent="0.3">
      <c r="B18829" s="205"/>
      <c r="C18829" s="205"/>
      <c r="D18829" s="72"/>
      <c r="E18829" s="206"/>
      <c r="F18829" s="205"/>
      <c r="G18829" s="205"/>
      <c r="H18829" s="207"/>
      <c r="I18829" s="207"/>
      <c r="J18829" s="207"/>
      <c r="K18829" s="79"/>
    </row>
    <row r="18830" spans="2:11" x14ac:dyDescent="0.3">
      <c r="B18830" s="205"/>
      <c r="C18830" s="205"/>
      <c r="D18830" s="72"/>
      <c r="E18830" s="206"/>
      <c r="F18830" s="205"/>
      <c r="G18830" s="205"/>
      <c r="H18830" s="207"/>
      <c r="I18830" s="207"/>
      <c r="J18830" s="207"/>
      <c r="K18830" s="79"/>
    </row>
    <row r="18831" spans="2:11" x14ac:dyDescent="0.3">
      <c r="B18831" s="205"/>
      <c r="C18831" s="205"/>
      <c r="D18831" s="72"/>
      <c r="E18831" s="206"/>
      <c r="F18831" s="205"/>
      <c r="G18831" s="205"/>
      <c r="H18831" s="207"/>
      <c r="I18831" s="207"/>
      <c r="J18831" s="207"/>
      <c r="K18831" s="79"/>
    </row>
    <row r="18832" spans="2:11" x14ac:dyDescent="0.3">
      <c r="B18832" s="205"/>
      <c r="C18832" s="205"/>
      <c r="D18832" s="72"/>
      <c r="E18832" s="206"/>
      <c r="F18832" s="205"/>
      <c r="G18832" s="205"/>
      <c r="H18832" s="207"/>
      <c r="I18832" s="207"/>
      <c r="J18832" s="208"/>
      <c r="K18832" s="79"/>
    </row>
    <row r="18833" spans="2:11" x14ac:dyDescent="0.3">
      <c r="B18833" s="205"/>
      <c r="C18833" s="205"/>
      <c r="D18833" s="72"/>
      <c r="E18833" s="206"/>
      <c r="F18833" s="205"/>
      <c r="G18833" s="205"/>
      <c r="H18833" s="207"/>
      <c r="I18833" s="207"/>
      <c r="J18833" s="207"/>
      <c r="K18833" s="79"/>
    </row>
    <row r="18834" spans="2:11" x14ac:dyDescent="0.3">
      <c r="B18834" s="205"/>
      <c r="C18834" s="205"/>
      <c r="D18834" s="72"/>
      <c r="E18834" s="206"/>
      <c r="F18834" s="205"/>
      <c r="G18834" s="205"/>
      <c r="H18834" s="207"/>
      <c r="I18834" s="207"/>
      <c r="J18834" s="208"/>
      <c r="K18834" s="79"/>
    </row>
    <row r="18835" spans="2:11" x14ac:dyDescent="0.3">
      <c r="B18835" s="205"/>
      <c r="C18835" s="205"/>
      <c r="D18835" s="72"/>
      <c r="E18835" s="206"/>
      <c r="F18835" s="205"/>
      <c r="G18835" s="205"/>
      <c r="H18835" s="207"/>
      <c r="I18835" s="207"/>
      <c r="J18835" s="208"/>
      <c r="K18835" s="79"/>
    </row>
    <row r="18836" spans="2:11" x14ac:dyDescent="0.3">
      <c r="B18836" s="205"/>
      <c r="C18836" s="205"/>
      <c r="D18836" s="72"/>
      <c r="E18836" s="206"/>
      <c r="F18836" s="205"/>
      <c r="G18836" s="205"/>
      <c r="H18836" s="207"/>
      <c r="I18836" s="207"/>
      <c r="J18836" s="208"/>
      <c r="K18836" s="79"/>
    </row>
    <row r="18837" spans="2:11" x14ac:dyDescent="0.3">
      <c r="B18837" s="205"/>
      <c r="C18837" s="205"/>
      <c r="D18837" s="72"/>
      <c r="E18837" s="206"/>
      <c r="F18837" s="205"/>
      <c r="G18837" s="205"/>
      <c r="H18837" s="207"/>
      <c r="I18837" s="207"/>
      <c r="J18837" s="207"/>
      <c r="K18837" s="79"/>
    </row>
    <row r="18838" spans="2:11" x14ac:dyDescent="0.3">
      <c r="B18838" s="205"/>
      <c r="C18838" s="205"/>
      <c r="D18838" s="72"/>
      <c r="E18838" s="206"/>
      <c r="F18838" s="205"/>
      <c r="G18838" s="205"/>
      <c r="H18838" s="207"/>
      <c r="I18838" s="207"/>
      <c r="J18838" s="207"/>
      <c r="K18838" s="79"/>
    </row>
    <row r="18839" spans="2:11" x14ac:dyDescent="0.3">
      <c r="B18839" s="205"/>
      <c r="C18839" s="205"/>
      <c r="D18839" s="72"/>
      <c r="E18839" s="206"/>
      <c r="F18839" s="205"/>
      <c r="G18839" s="205"/>
      <c r="H18839" s="207"/>
      <c r="I18839" s="207"/>
      <c r="J18839" s="208"/>
      <c r="K18839" s="79"/>
    </row>
    <row r="18840" spans="2:11" x14ac:dyDescent="0.3">
      <c r="B18840" s="205"/>
      <c r="C18840" s="205"/>
      <c r="D18840" s="72"/>
      <c r="E18840" s="206"/>
      <c r="F18840" s="205"/>
      <c r="G18840" s="205"/>
      <c r="H18840" s="207"/>
      <c r="I18840" s="207"/>
      <c r="J18840" s="208"/>
      <c r="K18840" s="79"/>
    </row>
    <row r="18841" spans="2:11" x14ac:dyDescent="0.3">
      <c r="B18841" s="205"/>
      <c r="C18841" s="205"/>
      <c r="D18841" s="72"/>
      <c r="E18841" s="206"/>
      <c r="F18841" s="205"/>
      <c r="G18841" s="205"/>
      <c r="H18841" s="207"/>
      <c r="I18841" s="207"/>
      <c r="J18841" s="208"/>
      <c r="K18841" s="79"/>
    </row>
    <row r="18842" spans="2:11" x14ac:dyDescent="0.3">
      <c r="B18842" s="205"/>
      <c r="C18842" s="205"/>
      <c r="D18842" s="72"/>
      <c r="E18842" s="206"/>
      <c r="F18842" s="205"/>
      <c r="G18842" s="205"/>
      <c r="H18842" s="207"/>
      <c r="I18842" s="207"/>
      <c r="J18842" s="208"/>
      <c r="K18842" s="79"/>
    </row>
    <row r="18843" spans="2:11" x14ac:dyDescent="0.3">
      <c r="B18843" s="205"/>
      <c r="C18843" s="205"/>
      <c r="D18843" s="72"/>
      <c r="E18843" s="206"/>
      <c r="F18843" s="205"/>
      <c r="G18843" s="205"/>
      <c r="H18843" s="207"/>
      <c r="I18843" s="207"/>
      <c r="J18843" s="207"/>
      <c r="K18843" s="79"/>
    </row>
    <row r="18844" spans="2:11" x14ac:dyDescent="0.3">
      <c r="B18844" s="205"/>
      <c r="C18844" s="205"/>
      <c r="D18844" s="72"/>
      <c r="E18844" s="206"/>
      <c r="F18844" s="205"/>
      <c r="G18844" s="205"/>
      <c r="H18844" s="207"/>
      <c r="I18844" s="207"/>
      <c r="J18844" s="207"/>
      <c r="K18844" s="79"/>
    </row>
    <row r="18845" spans="2:11" x14ac:dyDescent="0.3">
      <c r="B18845" s="205"/>
      <c r="C18845" s="205"/>
      <c r="D18845" s="72"/>
      <c r="E18845" s="206"/>
      <c r="F18845" s="205"/>
      <c r="G18845" s="205"/>
      <c r="H18845" s="207"/>
      <c r="I18845" s="207"/>
      <c r="J18845" s="207"/>
      <c r="K18845" s="79"/>
    </row>
    <row r="18846" spans="2:11" x14ac:dyDescent="0.3">
      <c r="B18846" s="205"/>
      <c r="C18846" s="205"/>
      <c r="D18846" s="72"/>
      <c r="E18846" s="206"/>
      <c r="F18846" s="205"/>
      <c r="G18846" s="205"/>
      <c r="H18846" s="207"/>
      <c r="I18846" s="207"/>
      <c r="J18846" s="208"/>
      <c r="K18846" s="79"/>
    </row>
    <row r="18847" spans="2:11" x14ac:dyDescent="0.3">
      <c r="B18847" s="205"/>
      <c r="C18847" s="205"/>
      <c r="D18847" s="72"/>
      <c r="E18847" s="206"/>
      <c r="F18847" s="205"/>
      <c r="G18847" s="205"/>
      <c r="H18847" s="207"/>
      <c r="I18847" s="207"/>
      <c r="J18847" s="208"/>
      <c r="K18847" s="79"/>
    </row>
    <row r="18848" spans="2:11" x14ac:dyDescent="0.3">
      <c r="B18848" s="205"/>
      <c r="C18848" s="205"/>
      <c r="D18848" s="72"/>
      <c r="E18848" s="206"/>
      <c r="F18848" s="205"/>
      <c r="G18848" s="205"/>
      <c r="H18848" s="207"/>
      <c r="I18848" s="207"/>
      <c r="J18848" s="208"/>
      <c r="K18848" s="79"/>
    </row>
    <row r="18849" spans="2:11" x14ac:dyDescent="0.3">
      <c r="B18849" s="205"/>
      <c r="C18849" s="205"/>
      <c r="D18849" s="72"/>
      <c r="E18849" s="206"/>
      <c r="F18849" s="205"/>
      <c r="G18849" s="205"/>
      <c r="H18849" s="207"/>
      <c r="I18849" s="207"/>
      <c r="J18849" s="208"/>
      <c r="K18849" s="79"/>
    </row>
    <row r="18850" spans="2:11" x14ac:dyDescent="0.3">
      <c r="B18850" s="205"/>
      <c r="C18850" s="205"/>
      <c r="D18850" s="72"/>
      <c r="E18850" s="206"/>
      <c r="F18850" s="205"/>
      <c r="G18850" s="205"/>
      <c r="H18850" s="207"/>
      <c r="I18850" s="207"/>
      <c r="J18850" s="208"/>
      <c r="K18850" s="79"/>
    </row>
    <row r="18851" spans="2:11" x14ac:dyDescent="0.3">
      <c r="B18851" s="205"/>
      <c r="C18851" s="205"/>
      <c r="D18851" s="72"/>
      <c r="E18851" s="206"/>
      <c r="F18851" s="205"/>
      <c r="G18851" s="205"/>
      <c r="H18851" s="207"/>
      <c r="I18851" s="207"/>
      <c r="J18851" s="208"/>
      <c r="K18851" s="79"/>
    </row>
    <row r="18852" spans="2:11" x14ac:dyDescent="0.3">
      <c r="B18852" s="205"/>
      <c r="C18852" s="205"/>
      <c r="D18852" s="72"/>
      <c r="E18852" s="206"/>
      <c r="F18852" s="205"/>
      <c r="G18852" s="205"/>
      <c r="H18852" s="207"/>
      <c r="I18852" s="207"/>
      <c r="J18852" s="207"/>
      <c r="K18852" s="79"/>
    </row>
    <row r="18853" spans="2:11" x14ac:dyDescent="0.3">
      <c r="B18853" s="205"/>
      <c r="C18853" s="205"/>
      <c r="D18853" s="72"/>
      <c r="E18853" s="206"/>
      <c r="F18853" s="205"/>
      <c r="G18853" s="205"/>
      <c r="H18853" s="207"/>
      <c r="I18853" s="207"/>
      <c r="J18853" s="208"/>
      <c r="K18853" s="79"/>
    </row>
    <row r="18854" spans="2:11" x14ac:dyDescent="0.3">
      <c r="B18854" s="205"/>
      <c r="C18854" s="205"/>
      <c r="D18854" s="72"/>
      <c r="E18854" s="206"/>
      <c r="F18854" s="205"/>
      <c r="G18854" s="205"/>
      <c r="H18854" s="207"/>
      <c r="I18854" s="207"/>
      <c r="J18854" s="207"/>
      <c r="K18854" s="79"/>
    </row>
    <row r="18855" spans="2:11" x14ac:dyDescent="0.3">
      <c r="B18855" s="205"/>
      <c r="C18855" s="205"/>
      <c r="D18855" s="72"/>
      <c r="E18855" s="206"/>
      <c r="F18855" s="205"/>
      <c r="G18855" s="205"/>
      <c r="H18855" s="207"/>
      <c r="I18855" s="207"/>
      <c r="J18855" s="208"/>
      <c r="K18855" s="79"/>
    </row>
    <row r="18856" spans="2:11" x14ac:dyDescent="0.3">
      <c r="B18856" s="205"/>
      <c r="C18856" s="205"/>
      <c r="D18856" s="72"/>
      <c r="E18856" s="206"/>
      <c r="F18856" s="205"/>
      <c r="G18856" s="205"/>
      <c r="H18856" s="207"/>
      <c r="I18856" s="207"/>
      <c r="J18856" s="208"/>
      <c r="K18856" s="79"/>
    </row>
    <row r="18857" spans="2:11" x14ac:dyDescent="0.3">
      <c r="B18857" s="205"/>
      <c r="C18857" s="205"/>
      <c r="D18857" s="72"/>
      <c r="E18857" s="206"/>
      <c r="F18857" s="205"/>
      <c r="G18857" s="205"/>
      <c r="H18857" s="207"/>
      <c r="I18857" s="207"/>
      <c r="J18857" s="207"/>
      <c r="K18857" s="79"/>
    </row>
    <row r="18858" spans="2:11" x14ac:dyDescent="0.3">
      <c r="B18858" s="205"/>
      <c r="C18858" s="205"/>
      <c r="D18858" s="72"/>
      <c r="E18858" s="206"/>
      <c r="F18858" s="205"/>
      <c r="G18858" s="205"/>
      <c r="H18858" s="207"/>
      <c r="I18858" s="207"/>
      <c r="J18858" s="208"/>
      <c r="K18858" s="79"/>
    </row>
    <row r="18859" spans="2:11" x14ac:dyDescent="0.3">
      <c r="B18859" s="205"/>
      <c r="C18859" s="205"/>
      <c r="D18859" s="72"/>
      <c r="E18859" s="206"/>
      <c r="F18859" s="205"/>
      <c r="G18859" s="205"/>
      <c r="H18859" s="207"/>
      <c r="I18859" s="207"/>
      <c r="J18859" s="208"/>
      <c r="K18859" s="79"/>
    </row>
    <row r="18860" spans="2:11" x14ac:dyDescent="0.3">
      <c r="B18860" s="205"/>
      <c r="C18860" s="205"/>
      <c r="D18860" s="72"/>
      <c r="E18860" s="206"/>
      <c r="F18860" s="205"/>
      <c r="G18860" s="205"/>
      <c r="H18860" s="207"/>
      <c r="I18860" s="207"/>
      <c r="J18860" s="208"/>
      <c r="K18860" s="79"/>
    </row>
    <row r="18861" spans="2:11" x14ac:dyDescent="0.3">
      <c r="B18861" s="205"/>
      <c r="C18861" s="205"/>
      <c r="D18861" s="72"/>
      <c r="E18861" s="206"/>
      <c r="F18861" s="205"/>
      <c r="G18861" s="205"/>
      <c r="H18861" s="207"/>
      <c r="I18861" s="207"/>
      <c r="J18861" s="208"/>
      <c r="K18861" s="79"/>
    </row>
    <row r="18862" spans="2:11" x14ac:dyDescent="0.3">
      <c r="B18862" s="205"/>
      <c r="C18862" s="205"/>
      <c r="D18862" s="72"/>
      <c r="E18862" s="206"/>
      <c r="F18862" s="205"/>
      <c r="G18862" s="205"/>
      <c r="H18862" s="207"/>
      <c r="I18862" s="207"/>
      <c r="J18862" s="208"/>
      <c r="K18862" s="79"/>
    </row>
    <row r="18863" spans="2:11" x14ac:dyDescent="0.3">
      <c r="B18863" s="205"/>
      <c r="C18863" s="205"/>
      <c r="D18863" s="72"/>
      <c r="E18863" s="206"/>
      <c r="F18863" s="205"/>
      <c r="G18863" s="205"/>
      <c r="H18863" s="207"/>
      <c r="I18863" s="207"/>
      <c r="J18863" s="208"/>
      <c r="K18863" s="79"/>
    </row>
    <row r="18864" spans="2:11" x14ac:dyDescent="0.3">
      <c r="B18864" s="205"/>
      <c r="C18864" s="205"/>
      <c r="D18864" s="72"/>
      <c r="E18864" s="206"/>
      <c r="F18864" s="205"/>
      <c r="G18864" s="205"/>
      <c r="H18864" s="207"/>
      <c r="I18864" s="207"/>
      <c r="J18864" s="208"/>
      <c r="K18864" s="79"/>
    </row>
    <row r="18865" spans="2:11" x14ac:dyDescent="0.3">
      <c r="B18865" s="205"/>
      <c r="C18865" s="205"/>
      <c r="D18865" s="72"/>
      <c r="E18865" s="206"/>
      <c r="F18865" s="205"/>
      <c r="G18865" s="205"/>
      <c r="H18865" s="207"/>
      <c r="I18865" s="207"/>
      <c r="J18865" s="208"/>
      <c r="K18865" s="79"/>
    </row>
    <row r="18866" spans="2:11" x14ac:dyDescent="0.3">
      <c r="B18866" s="205"/>
      <c r="C18866" s="205"/>
      <c r="D18866" s="72"/>
      <c r="E18866" s="206"/>
      <c r="F18866" s="205"/>
      <c r="G18866" s="205"/>
      <c r="H18866" s="207"/>
      <c r="I18866" s="207"/>
      <c r="J18866" s="208"/>
      <c r="K18866" s="79"/>
    </row>
    <row r="18867" spans="2:11" x14ac:dyDescent="0.3">
      <c r="B18867" s="205"/>
      <c r="C18867" s="205"/>
      <c r="D18867" s="72"/>
      <c r="E18867" s="206"/>
      <c r="F18867" s="205"/>
      <c r="G18867" s="205"/>
      <c r="H18867" s="207"/>
      <c r="I18867" s="207"/>
      <c r="J18867" s="208"/>
      <c r="K18867" s="79"/>
    </row>
    <row r="18868" spans="2:11" x14ac:dyDescent="0.3">
      <c r="B18868" s="205"/>
      <c r="C18868" s="205"/>
      <c r="D18868" s="72"/>
      <c r="E18868" s="206"/>
      <c r="F18868" s="205"/>
      <c r="G18868" s="205"/>
      <c r="H18868" s="207"/>
      <c r="I18868" s="207"/>
      <c r="J18868" s="208"/>
      <c r="K18868" s="79"/>
    </row>
    <row r="18869" spans="2:11" x14ac:dyDescent="0.3">
      <c r="B18869" s="205"/>
      <c r="C18869" s="205"/>
      <c r="D18869" s="72"/>
      <c r="E18869" s="206"/>
      <c r="F18869" s="205"/>
      <c r="G18869" s="205"/>
      <c r="H18869" s="207"/>
      <c r="I18869" s="207"/>
      <c r="J18869" s="207"/>
      <c r="K18869" s="79"/>
    </row>
    <row r="18870" spans="2:11" x14ac:dyDescent="0.3">
      <c r="B18870" s="205"/>
      <c r="C18870" s="205"/>
      <c r="D18870" s="72"/>
      <c r="E18870" s="206"/>
      <c r="F18870" s="205"/>
      <c r="G18870" s="205"/>
      <c r="H18870" s="207"/>
      <c r="I18870" s="207"/>
      <c r="J18870" s="207"/>
      <c r="K18870" s="79"/>
    </row>
    <row r="18871" spans="2:11" x14ac:dyDescent="0.3">
      <c r="B18871" s="205"/>
      <c r="C18871" s="205"/>
      <c r="D18871" s="72"/>
      <c r="E18871" s="206"/>
      <c r="F18871" s="205"/>
      <c r="G18871" s="205"/>
      <c r="H18871" s="207"/>
      <c r="I18871" s="207"/>
      <c r="J18871" s="207"/>
      <c r="K18871" s="79"/>
    </row>
    <row r="18872" spans="2:11" x14ac:dyDescent="0.3">
      <c r="B18872" s="205"/>
      <c r="C18872" s="205"/>
      <c r="D18872" s="72"/>
      <c r="E18872" s="206"/>
      <c r="F18872" s="205"/>
      <c r="G18872" s="205"/>
      <c r="H18872" s="207"/>
      <c r="I18872" s="207"/>
      <c r="J18872" s="208"/>
      <c r="K18872" s="79"/>
    </row>
    <row r="18873" spans="2:11" x14ac:dyDescent="0.3">
      <c r="B18873" s="205"/>
      <c r="C18873" s="205"/>
      <c r="D18873" s="72"/>
      <c r="E18873" s="206"/>
      <c r="F18873" s="205"/>
      <c r="G18873" s="205"/>
      <c r="H18873" s="207"/>
      <c r="I18873" s="207"/>
      <c r="J18873" s="208"/>
      <c r="K18873" s="79"/>
    </row>
    <row r="18874" spans="2:11" x14ac:dyDescent="0.3">
      <c r="B18874" s="205"/>
      <c r="C18874" s="205"/>
      <c r="D18874" s="72"/>
      <c r="E18874" s="206"/>
      <c r="F18874" s="205"/>
      <c r="G18874" s="205"/>
      <c r="H18874" s="207"/>
      <c r="I18874" s="207"/>
      <c r="J18874" s="208"/>
      <c r="K18874" s="79"/>
    </row>
    <row r="18875" spans="2:11" x14ac:dyDescent="0.3">
      <c r="B18875" s="205"/>
      <c r="C18875" s="205"/>
      <c r="D18875" s="72"/>
      <c r="E18875" s="206"/>
      <c r="F18875" s="205"/>
      <c r="G18875" s="205"/>
      <c r="H18875" s="207"/>
      <c r="I18875" s="207"/>
      <c r="J18875" s="208"/>
      <c r="K18875" s="79"/>
    </row>
    <row r="18876" spans="2:11" x14ac:dyDescent="0.3">
      <c r="B18876" s="205"/>
      <c r="C18876" s="205"/>
      <c r="D18876" s="72"/>
      <c r="E18876" s="206"/>
      <c r="F18876" s="205"/>
      <c r="G18876" s="205"/>
      <c r="H18876" s="207"/>
      <c r="I18876" s="207"/>
      <c r="J18876" s="208"/>
      <c r="K18876" s="79"/>
    </row>
    <row r="18877" spans="2:11" x14ac:dyDescent="0.3">
      <c r="B18877" s="205"/>
      <c r="C18877" s="205"/>
      <c r="D18877" s="72"/>
      <c r="E18877" s="206"/>
      <c r="F18877" s="205"/>
      <c r="G18877" s="205"/>
      <c r="H18877" s="207"/>
      <c r="I18877" s="207"/>
      <c r="J18877" s="208"/>
      <c r="K18877" s="79"/>
    </row>
    <row r="18878" spans="2:11" x14ac:dyDescent="0.3">
      <c r="B18878" s="205"/>
      <c r="C18878" s="205"/>
      <c r="D18878" s="72"/>
      <c r="E18878" s="206"/>
      <c r="F18878" s="205"/>
      <c r="G18878" s="205"/>
      <c r="H18878" s="207"/>
      <c r="I18878" s="207"/>
      <c r="J18878" s="208"/>
      <c r="K18878" s="79"/>
    </row>
    <row r="18879" spans="2:11" x14ac:dyDescent="0.3">
      <c r="B18879" s="205"/>
      <c r="C18879" s="205"/>
      <c r="D18879" s="72"/>
      <c r="E18879" s="206"/>
      <c r="F18879" s="205"/>
      <c r="G18879" s="205"/>
      <c r="H18879" s="207"/>
      <c r="I18879" s="207"/>
      <c r="J18879" s="208"/>
      <c r="K18879" s="79"/>
    </row>
    <row r="18880" spans="2:11" x14ac:dyDescent="0.3">
      <c r="B18880" s="205"/>
      <c r="C18880" s="205"/>
      <c r="D18880" s="72"/>
      <c r="E18880" s="206"/>
      <c r="F18880" s="205"/>
      <c r="G18880" s="205"/>
      <c r="H18880" s="207"/>
      <c r="I18880" s="207"/>
      <c r="J18880" s="208"/>
      <c r="K18880" s="79"/>
    </row>
    <row r="18881" spans="2:11" x14ac:dyDescent="0.3">
      <c r="B18881" s="205"/>
      <c r="C18881" s="205"/>
      <c r="D18881" s="72"/>
      <c r="E18881" s="206"/>
      <c r="F18881" s="205"/>
      <c r="G18881" s="205"/>
      <c r="H18881" s="207"/>
      <c r="I18881" s="207"/>
      <c r="J18881" s="207"/>
      <c r="K18881" s="79"/>
    </row>
    <row r="18882" spans="2:11" x14ac:dyDescent="0.3">
      <c r="B18882" s="205"/>
      <c r="C18882" s="205"/>
      <c r="D18882" s="72"/>
      <c r="E18882" s="206"/>
      <c r="F18882" s="205"/>
      <c r="G18882" s="205"/>
      <c r="H18882" s="207"/>
      <c r="I18882" s="207"/>
      <c r="J18882" s="207"/>
      <c r="K18882" s="79"/>
    </row>
    <row r="18883" spans="2:11" x14ac:dyDescent="0.3">
      <c r="B18883" s="205"/>
      <c r="C18883" s="205"/>
      <c r="D18883" s="72"/>
      <c r="E18883" s="206"/>
      <c r="F18883" s="205"/>
      <c r="G18883" s="205"/>
      <c r="H18883" s="207"/>
      <c r="I18883" s="207"/>
      <c r="J18883" s="207"/>
      <c r="K18883" s="79"/>
    </row>
    <row r="18884" spans="2:11" x14ac:dyDescent="0.3">
      <c r="B18884" s="205"/>
      <c r="C18884" s="205"/>
      <c r="D18884" s="72"/>
      <c r="E18884" s="206"/>
      <c r="F18884" s="205"/>
      <c r="G18884" s="205"/>
      <c r="H18884" s="207"/>
      <c r="I18884" s="207"/>
      <c r="J18884" s="207"/>
      <c r="K18884" s="79"/>
    </row>
    <row r="18885" spans="2:11" x14ac:dyDescent="0.3">
      <c r="B18885" s="205"/>
      <c r="C18885" s="205"/>
      <c r="D18885" s="72"/>
      <c r="E18885" s="206"/>
      <c r="F18885" s="205"/>
      <c r="G18885" s="205"/>
      <c r="H18885" s="207"/>
      <c r="I18885" s="207"/>
      <c r="J18885" s="207"/>
      <c r="K18885" s="79"/>
    </row>
    <row r="18886" spans="2:11" x14ac:dyDescent="0.3">
      <c r="B18886" s="205"/>
      <c r="C18886" s="205"/>
      <c r="D18886" s="72"/>
      <c r="E18886" s="206"/>
      <c r="F18886" s="205"/>
      <c r="G18886" s="205"/>
      <c r="H18886" s="207"/>
      <c r="I18886" s="207"/>
      <c r="J18886" s="207"/>
      <c r="K18886" s="79"/>
    </row>
    <row r="18887" spans="2:11" x14ac:dyDescent="0.3">
      <c r="B18887" s="205"/>
      <c r="C18887" s="205"/>
      <c r="D18887" s="72"/>
      <c r="E18887" s="206"/>
      <c r="F18887" s="205"/>
      <c r="G18887" s="205"/>
      <c r="H18887" s="207"/>
      <c r="I18887" s="207"/>
      <c r="J18887" s="207"/>
      <c r="K18887" s="79"/>
    </row>
    <row r="18888" spans="2:11" x14ac:dyDescent="0.3">
      <c r="B18888" s="205"/>
      <c r="C18888" s="205"/>
      <c r="D18888" s="72"/>
      <c r="E18888" s="206"/>
      <c r="F18888" s="205"/>
      <c r="G18888" s="205"/>
      <c r="H18888" s="207"/>
      <c r="I18888" s="207"/>
      <c r="J18888" s="208"/>
      <c r="K18888" s="79"/>
    </row>
    <row r="18889" spans="2:11" x14ac:dyDescent="0.3">
      <c r="B18889" s="205"/>
      <c r="C18889" s="205"/>
      <c r="D18889" s="72"/>
      <c r="E18889" s="206"/>
      <c r="F18889" s="205"/>
      <c r="G18889" s="205"/>
      <c r="H18889" s="207"/>
      <c r="I18889" s="207"/>
      <c r="J18889" s="208"/>
      <c r="K18889" s="79"/>
    </row>
    <row r="18890" spans="2:11" x14ac:dyDescent="0.3">
      <c r="B18890" s="205"/>
      <c r="C18890" s="205"/>
      <c r="D18890" s="72"/>
      <c r="E18890" s="206"/>
      <c r="F18890" s="205"/>
      <c r="G18890" s="205"/>
      <c r="H18890" s="207"/>
      <c r="I18890" s="207"/>
      <c r="J18890" s="208"/>
      <c r="K18890" s="79"/>
    </row>
    <row r="18891" spans="2:11" x14ac:dyDescent="0.3">
      <c r="B18891" s="205"/>
      <c r="C18891" s="205"/>
      <c r="D18891" s="72"/>
      <c r="E18891" s="206"/>
      <c r="F18891" s="205"/>
      <c r="G18891" s="205"/>
      <c r="H18891" s="207"/>
      <c r="I18891" s="207"/>
      <c r="J18891" s="208"/>
      <c r="K18891" s="79"/>
    </row>
    <row r="18892" spans="2:11" x14ac:dyDescent="0.3">
      <c r="B18892" s="205"/>
      <c r="C18892" s="205"/>
      <c r="D18892" s="72"/>
      <c r="E18892" s="206"/>
      <c r="F18892" s="205"/>
      <c r="G18892" s="205"/>
      <c r="H18892" s="207"/>
      <c r="I18892" s="207"/>
      <c r="J18892" s="208"/>
      <c r="K18892" s="79"/>
    </row>
    <row r="18893" spans="2:11" x14ac:dyDescent="0.3">
      <c r="B18893" s="205"/>
      <c r="C18893" s="205"/>
      <c r="D18893" s="72"/>
      <c r="E18893" s="206"/>
      <c r="F18893" s="205"/>
      <c r="G18893" s="205"/>
      <c r="H18893" s="207"/>
      <c r="I18893" s="207"/>
      <c r="J18893" s="208"/>
      <c r="K18893" s="79"/>
    </row>
    <row r="18894" spans="2:11" x14ac:dyDescent="0.3">
      <c r="B18894" s="205"/>
      <c r="C18894" s="205"/>
      <c r="D18894" s="72"/>
      <c r="E18894" s="206"/>
      <c r="F18894" s="205"/>
      <c r="G18894" s="205"/>
      <c r="H18894" s="207"/>
      <c r="I18894" s="207"/>
      <c r="J18894" s="208"/>
      <c r="K18894" s="79"/>
    </row>
    <row r="18895" spans="2:11" x14ac:dyDescent="0.3">
      <c r="B18895" s="205"/>
      <c r="C18895" s="205"/>
      <c r="D18895" s="72"/>
      <c r="E18895" s="206"/>
      <c r="F18895" s="205"/>
      <c r="G18895" s="205"/>
      <c r="H18895" s="207"/>
      <c r="I18895" s="207"/>
      <c r="J18895" s="208"/>
      <c r="K18895" s="79"/>
    </row>
    <row r="18896" spans="2:11" x14ac:dyDescent="0.3">
      <c r="B18896" s="205"/>
      <c r="C18896" s="205"/>
      <c r="D18896" s="72"/>
      <c r="E18896" s="206"/>
      <c r="F18896" s="205"/>
      <c r="G18896" s="205"/>
      <c r="H18896" s="207"/>
      <c r="I18896" s="207"/>
      <c r="J18896" s="208"/>
      <c r="K18896" s="79"/>
    </row>
    <row r="18897" spans="2:11" x14ac:dyDescent="0.3">
      <c r="B18897" s="205"/>
      <c r="C18897" s="205"/>
      <c r="D18897" s="72"/>
      <c r="E18897" s="206"/>
      <c r="F18897" s="205"/>
      <c r="G18897" s="205"/>
      <c r="H18897" s="207"/>
      <c r="I18897" s="207"/>
      <c r="J18897" s="208"/>
      <c r="K18897" s="79"/>
    </row>
    <row r="18898" spans="2:11" x14ac:dyDescent="0.3">
      <c r="B18898" s="205"/>
      <c r="C18898" s="205"/>
      <c r="D18898" s="72"/>
      <c r="E18898" s="206"/>
      <c r="F18898" s="205"/>
      <c r="G18898" s="205"/>
      <c r="H18898" s="207"/>
      <c r="I18898" s="207"/>
      <c r="J18898" s="208"/>
      <c r="K18898" s="79"/>
    </row>
    <row r="18899" spans="2:11" x14ac:dyDescent="0.3">
      <c r="B18899" s="205"/>
      <c r="C18899" s="205"/>
      <c r="D18899" s="72"/>
      <c r="E18899" s="206"/>
      <c r="F18899" s="205"/>
      <c r="G18899" s="205"/>
      <c r="H18899" s="207"/>
      <c r="I18899" s="207"/>
      <c r="J18899" s="208"/>
      <c r="K18899" s="79"/>
    </row>
    <row r="18900" spans="2:11" x14ac:dyDescent="0.3">
      <c r="B18900" s="205"/>
      <c r="C18900" s="205"/>
      <c r="D18900" s="72"/>
      <c r="E18900" s="206"/>
      <c r="F18900" s="205"/>
      <c r="G18900" s="205"/>
      <c r="H18900" s="207"/>
      <c r="I18900" s="207"/>
      <c r="J18900" s="208"/>
      <c r="K18900" s="79"/>
    </row>
    <row r="18901" spans="2:11" x14ac:dyDescent="0.3">
      <c r="B18901" s="205"/>
      <c r="C18901" s="205"/>
      <c r="D18901" s="72"/>
      <c r="E18901" s="206"/>
      <c r="F18901" s="205"/>
      <c r="G18901" s="205"/>
      <c r="H18901" s="207"/>
      <c r="I18901" s="207"/>
      <c r="J18901" s="208"/>
      <c r="K18901" s="79"/>
    </row>
    <row r="18902" spans="2:11" x14ac:dyDescent="0.3">
      <c r="B18902" s="205"/>
      <c r="C18902" s="205"/>
      <c r="D18902" s="72"/>
      <c r="E18902" s="206"/>
      <c r="F18902" s="205"/>
      <c r="G18902" s="205"/>
      <c r="H18902" s="207"/>
      <c r="I18902" s="207"/>
      <c r="J18902" s="208"/>
      <c r="K18902" s="79"/>
    </row>
    <row r="18903" spans="2:11" x14ac:dyDescent="0.3">
      <c r="B18903" s="205"/>
      <c r="C18903" s="205"/>
      <c r="D18903" s="72"/>
      <c r="E18903" s="206"/>
      <c r="F18903" s="205"/>
      <c r="G18903" s="205"/>
      <c r="H18903" s="207"/>
      <c r="I18903" s="207"/>
      <c r="J18903" s="208"/>
      <c r="K18903" s="79"/>
    </row>
    <row r="18904" spans="2:11" x14ac:dyDescent="0.3">
      <c r="B18904" s="205"/>
      <c r="C18904" s="205"/>
      <c r="D18904" s="72"/>
      <c r="E18904" s="206"/>
      <c r="F18904" s="205"/>
      <c r="G18904" s="205"/>
      <c r="H18904" s="207"/>
      <c r="I18904" s="207"/>
      <c r="J18904" s="208"/>
      <c r="K18904" s="79"/>
    </row>
    <row r="18905" spans="2:11" x14ac:dyDescent="0.3">
      <c r="B18905" s="205"/>
      <c r="C18905" s="205"/>
      <c r="D18905" s="72"/>
      <c r="E18905" s="206"/>
      <c r="F18905" s="205"/>
      <c r="G18905" s="205"/>
      <c r="H18905" s="207"/>
      <c r="I18905" s="207"/>
      <c r="J18905" s="208"/>
      <c r="K18905" s="79"/>
    </row>
    <row r="18906" spans="2:11" x14ac:dyDescent="0.3">
      <c r="B18906" s="205"/>
      <c r="C18906" s="205"/>
      <c r="D18906" s="72"/>
      <c r="E18906" s="206"/>
      <c r="F18906" s="205"/>
      <c r="G18906" s="205"/>
      <c r="H18906" s="207"/>
      <c r="I18906" s="207"/>
      <c r="J18906" s="207"/>
      <c r="K18906" s="79"/>
    </row>
    <row r="18907" spans="2:11" x14ac:dyDescent="0.3">
      <c r="B18907" s="205"/>
      <c r="C18907" s="205"/>
      <c r="D18907" s="72"/>
      <c r="E18907" s="206"/>
      <c r="F18907" s="205"/>
      <c r="G18907" s="205"/>
      <c r="H18907" s="207"/>
      <c r="I18907" s="207"/>
      <c r="J18907" s="207"/>
      <c r="K18907" s="79"/>
    </row>
    <row r="18908" spans="2:11" x14ac:dyDescent="0.3">
      <c r="B18908" s="205"/>
      <c r="C18908" s="205"/>
      <c r="D18908" s="72"/>
      <c r="E18908" s="206"/>
      <c r="F18908" s="205"/>
      <c r="G18908" s="205"/>
      <c r="H18908" s="207"/>
      <c r="I18908" s="207"/>
      <c r="J18908" s="207"/>
      <c r="K18908" s="79"/>
    </row>
    <row r="18909" spans="2:11" x14ac:dyDescent="0.3">
      <c r="B18909" s="205"/>
      <c r="C18909" s="205"/>
      <c r="D18909" s="72"/>
      <c r="E18909" s="206"/>
      <c r="F18909" s="205"/>
      <c r="G18909" s="205"/>
      <c r="H18909" s="207"/>
      <c r="I18909" s="207"/>
      <c r="J18909" s="207"/>
      <c r="K18909" s="79"/>
    </row>
    <row r="18910" spans="2:11" x14ac:dyDescent="0.3">
      <c r="B18910" s="205"/>
      <c r="C18910" s="205"/>
      <c r="D18910" s="72"/>
      <c r="E18910" s="206"/>
      <c r="F18910" s="205"/>
      <c r="G18910" s="205"/>
      <c r="H18910" s="207"/>
      <c r="I18910" s="207"/>
      <c r="J18910" s="207"/>
      <c r="K18910" s="79"/>
    </row>
    <row r="18911" spans="2:11" x14ac:dyDescent="0.3">
      <c r="B18911" s="205"/>
      <c r="C18911" s="205"/>
      <c r="D18911" s="72"/>
      <c r="E18911" s="206"/>
      <c r="F18911" s="205"/>
      <c r="G18911" s="205"/>
      <c r="H18911" s="207"/>
      <c r="I18911" s="207"/>
      <c r="J18911" s="207"/>
      <c r="K18911" s="79"/>
    </row>
    <row r="18912" spans="2:11" x14ac:dyDescent="0.3">
      <c r="B18912" s="205"/>
      <c r="C18912" s="205"/>
      <c r="D18912" s="72"/>
      <c r="E18912" s="206"/>
      <c r="F18912" s="205"/>
      <c r="G18912" s="205"/>
      <c r="H18912" s="207"/>
      <c r="I18912" s="207"/>
      <c r="J18912" s="207"/>
      <c r="K18912" s="79"/>
    </row>
    <row r="18913" spans="2:11" x14ac:dyDescent="0.3">
      <c r="B18913" s="205"/>
      <c r="C18913" s="205"/>
      <c r="D18913" s="72"/>
      <c r="E18913" s="206"/>
      <c r="F18913" s="205"/>
      <c r="G18913" s="205"/>
      <c r="H18913" s="207"/>
      <c r="I18913" s="207"/>
      <c r="J18913" s="207"/>
      <c r="K18913" s="79"/>
    </row>
    <row r="18914" spans="2:11" x14ac:dyDescent="0.3">
      <c r="B18914" s="205"/>
      <c r="C18914" s="205"/>
      <c r="D18914" s="72"/>
      <c r="E18914" s="206"/>
      <c r="F18914" s="205"/>
      <c r="G18914" s="205"/>
      <c r="H18914" s="207"/>
      <c r="I18914" s="207"/>
      <c r="J18914" s="207"/>
      <c r="K18914" s="79"/>
    </row>
    <row r="18915" spans="2:11" x14ac:dyDescent="0.3">
      <c r="B18915" s="205"/>
      <c r="C18915" s="205"/>
      <c r="D18915" s="72"/>
      <c r="E18915" s="206"/>
      <c r="F18915" s="205"/>
      <c r="G18915" s="205"/>
      <c r="H18915" s="207"/>
      <c r="I18915" s="207"/>
      <c r="J18915" s="207"/>
      <c r="K18915" s="79"/>
    </row>
    <row r="18916" spans="2:11" x14ac:dyDescent="0.3">
      <c r="B18916" s="205"/>
      <c r="C18916" s="205"/>
      <c r="D18916" s="72"/>
      <c r="E18916" s="206"/>
      <c r="F18916" s="205"/>
      <c r="G18916" s="205"/>
      <c r="H18916" s="207"/>
      <c r="I18916" s="207"/>
      <c r="J18916" s="207"/>
      <c r="K18916" s="79"/>
    </row>
    <row r="18917" spans="2:11" x14ac:dyDescent="0.3">
      <c r="B18917" s="205"/>
      <c r="C18917" s="205"/>
      <c r="D18917" s="72"/>
      <c r="E18917" s="206"/>
      <c r="F18917" s="205"/>
      <c r="G18917" s="205"/>
      <c r="H18917" s="207"/>
      <c r="I18917" s="207"/>
      <c r="J18917" s="207"/>
      <c r="K18917" s="79"/>
    </row>
    <row r="18918" spans="2:11" x14ac:dyDescent="0.3">
      <c r="B18918" s="205"/>
      <c r="C18918" s="205"/>
      <c r="D18918" s="72"/>
      <c r="E18918" s="206"/>
      <c r="F18918" s="205"/>
      <c r="G18918" s="205"/>
      <c r="H18918" s="207"/>
      <c r="I18918" s="207"/>
      <c r="J18918" s="207"/>
      <c r="K18918" s="79"/>
    </row>
    <row r="18919" spans="2:11" x14ac:dyDescent="0.3">
      <c r="B18919" s="205"/>
      <c r="C18919" s="205"/>
      <c r="D18919" s="72"/>
      <c r="E18919" s="206"/>
      <c r="F18919" s="205"/>
      <c r="G18919" s="205"/>
      <c r="H18919" s="207"/>
      <c r="I18919" s="207"/>
      <c r="J18919" s="208"/>
      <c r="K18919" s="79"/>
    </row>
    <row r="18920" spans="2:11" x14ac:dyDescent="0.3">
      <c r="B18920" s="205"/>
      <c r="C18920" s="205"/>
      <c r="D18920" s="72"/>
      <c r="E18920" s="206"/>
      <c r="F18920" s="205"/>
      <c r="G18920" s="205"/>
      <c r="H18920" s="207"/>
      <c r="I18920" s="207"/>
      <c r="J18920" s="208"/>
      <c r="K18920" s="79"/>
    </row>
    <row r="18921" spans="2:11" x14ac:dyDescent="0.3">
      <c r="B18921" s="205"/>
      <c r="C18921" s="205"/>
      <c r="D18921" s="72"/>
      <c r="E18921" s="206"/>
      <c r="F18921" s="205"/>
      <c r="G18921" s="205"/>
      <c r="H18921" s="207"/>
      <c r="I18921" s="207"/>
      <c r="J18921" s="208"/>
      <c r="K18921" s="79"/>
    </row>
    <row r="18922" spans="2:11" x14ac:dyDescent="0.3">
      <c r="B18922" s="205"/>
      <c r="C18922" s="205"/>
      <c r="D18922" s="72"/>
      <c r="E18922" s="206"/>
      <c r="F18922" s="205"/>
      <c r="G18922" s="205"/>
      <c r="H18922" s="207"/>
      <c r="I18922" s="207"/>
      <c r="J18922" s="208"/>
      <c r="K18922" s="79"/>
    </row>
    <row r="18923" spans="2:11" x14ac:dyDescent="0.3">
      <c r="B18923" s="205"/>
      <c r="C18923" s="205"/>
      <c r="D18923" s="72"/>
      <c r="E18923" s="206"/>
      <c r="F18923" s="205"/>
      <c r="G18923" s="205"/>
      <c r="H18923" s="207"/>
      <c r="I18923" s="278"/>
      <c r="J18923" s="208"/>
      <c r="K18923" s="79"/>
    </row>
    <row r="18924" spans="2:11" x14ac:dyDescent="0.3">
      <c r="B18924" s="205"/>
      <c r="C18924" s="205"/>
      <c r="D18924" s="72"/>
      <c r="E18924" s="206"/>
      <c r="F18924" s="205"/>
      <c r="G18924" s="205"/>
      <c r="H18924" s="207"/>
      <c r="I18924" s="207"/>
      <c r="J18924" s="208"/>
      <c r="K18924" s="79"/>
    </row>
    <row r="18925" spans="2:11" x14ac:dyDescent="0.3">
      <c r="B18925" s="205"/>
      <c r="C18925" s="205"/>
      <c r="D18925" s="72"/>
      <c r="E18925" s="206"/>
      <c r="F18925" s="205"/>
      <c r="G18925" s="205"/>
      <c r="H18925" s="207"/>
      <c r="I18925" s="207"/>
      <c r="J18925" s="208"/>
      <c r="K18925" s="79"/>
    </row>
    <row r="18926" spans="2:11" x14ac:dyDescent="0.3">
      <c r="B18926" s="205"/>
      <c r="C18926" s="205"/>
      <c r="D18926" s="72"/>
      <c r="E18926" s="206"/>
      <c r="F18926" s="205"/>
      <c r="G18926" s="205"/>
      <c r="H18926" s="207"/>
      <c r="I18926" s="207"/>
      <c r="J18926" s="208"/>
      <c r="K18926" s="79"/>
    </row>
    <row r="18927" spans="2:11" x14ac:dyDescent="0.3">
      <c r="B18927" s="205"/>
      <c r="C18927" s="205"/>
      <c r="D18927" s="72"/>
      <c r="E18927" s="206"/>
      <c r="F18927" s="205"/>
      <c r="G18927" s="205"/>
      <c r="H18927" s="207"/>
      <c r="I18927" s="207"/>
      <c r="J18927" s="208"/>
      <c r="K18927" s="79"/>
    </row>
    <row r="18928" spans="2:11" x14ac:dyDescent="0.3">
      <c r="B18928" s="205"/>
      <c r="C18928" s="205"/>
      <c r="D18928" s="72"/>
      <c r="E18928" s="206"/>
      <c r="F18928" s="205"/>
      <c r="G18928" s="205"/>
      <c r="H18928" s="207"/>
      <c r="I18928" s="207"/>
      <c r="J18928" s="207"/>
      <c r="K18928" s="79"/>
    </row>
    <row r="18929" spans="2:11" x14ac:dyDescent="0.3">
      <c r="B18929" s="205"/>
      <c r="C18929" s="205"/>
      <c r="D18929" s="72"/>
      <c r="E18929" s="206"/>
      <c r="F18929" s="205"/>
      <c r="G18929" s="205"/>
      <c r="H18929" s="207"/>
      <c r="I18929" s="278"/>
      <c r="J18929" s="207"/>
      <c r="K18929" s="79"/>
    </row>
    <row r="18930" spans="2:11" x14ac:dyDescent="0.3">
      <c r="B18930" s="205"/>
      <c r="C18930" s="205"/>
      <c r="D18930" s="72"/>
      <c r="E18930" s="206"/>
      <c r="F18930" s="205"/>
      <c r="G18930" s="205"/>
      <c r="H18930" s="207"/>
      <c r="I18930" s="278"/>
      <c r="J18930" s="208"/>
      <c r="K18930" s="79"/>
    </row>
    <row r="18931" spans="2:11" x14ac:dyDescent="0.3">
      <c r="B18931" s="205"/>
      <c r="C18931" s="205"/>
      <c r="D18931" s="72"/>
      <c r="E18931" s="206"/>
      <c r="F18931" s="205"/>
      <c r="G18931" s="205"/>
      <c r="H18931" s="207"/>
      <c r="I18931" s="278"/>
      <c r="J18931" s="208"/>
      <c r="K18931" s="79"/>
    </row>
    <row r="18932" spans="2:11" x14ac:dyDescent="0.3">
      <c r="B18932" s="205"/>
      <c r="C18932" s="205"/>
      <c r="D18932" s="72"/>
      <c r="E18932" s="206"/>
      <c r="F18932" s="205"/>
      <c r="G18932" s="205"/>
      <c r="H18932" s="207"/>
      <c r="I18932" s="207"/>
      <c r="J18932" s="207"/>
      <c r="K18932" s="79"/>
    </row>
    <row r="18933" spans="2:11" x14ac:dyDescent="0.3">
      <c r="B18933" s="205"/>
      <c r="C18933" s="205"/>
      <c r="D18933" s="72"/>
      <c r="E18933" s="206"/>
      <c r="F18933" s="205"/>
      <c r="G18933" s="205"/>
      <c r="H18933" s="207"/>
      <c r="I18933" s="207"/>
      <c r="J18933" s="208"/>
      <c r="K18933" s="79"/>
    </row>
    <row r="18934" spans="2:11" x14ac:dyDescent="0.3">
      <c r="B18934" s="205"/>
      <c r="C18934" s="205"/>
      <c r="D18934" s="72"/>
      <c r="E18934" s="206"/>
      <c r="F18934" s="205"/>
      <c r="G18934" s="205"/>
      <c r="H18934" s="207"/>
      <c r="I18934" s="207"/>
      <c r="J18934" s="208"/>
      <c r="K18934" s="79"/>
    </row>
    <row r="18935" spans="2:11" x14ac:dyDescent="0.3">
      <c r="B18935" s="205"/>
      <c r="C18935" s="205"/>
      <c r="D18935" s="72"/>
      <c r="E18935" s="206"/>
      <c r="F18935" s="205"/>
      <c r="G18935" s="205"/>
      <c r="H18935" s="207"/>
      <c r="I18935" s="207"/>
      <c r="J18935" s="207"/>
      <c r="K18935" s="79"/>
    </row>
    <row r="18936" spans="2:11" x14ac:dyDescent="0.3">
      <c r="B18936" s="205"/>
      <c r="C18936" s="205"/>
      <c r="D18936" s="72"/>
      <c r="E18936" s="206"/>
      <c r="F18936" s="205"/>
      <c r="G18936" s="205"/>
      <c r="H18936" s="207"/>
      <c r="I18936" s="207"/>
      <c r="J18936" s="208"/>
      <c r="K18936" s="79"/>
    </row>
    <row r="18937" spans="2:11" x14ac:dyDescent="0.3">
      <c r="B18937" s="205"/>
      <c r="C18937" s="205"/>
      <c r="D18937" s="72"/>
      <c r="E18937" s="206"/>
      <c r="F18937" s="205"/>
      <c r="G18937" s="205"/>
      <c r="H18937" s="207"/>
      <c r="I18937" s="207"/>
      <c r="J18937" s="208"/>
      <c r="K18937" s="79"/>
    </row>
    <row r="18938" spans="2:11" x14ac:dyDescent="0.3">
      <c r="B18938" s="205"/>
      <c r="C18938" s="205"/>
      <c r="D18938" s="72"/>
      <c r="E18938" s="206"/>
      <c r="F18938" s="205"/>
      <c r="G18938" s="205"/>
      <c r="H18938" s="207"/>
      <c r="I18938" s="207"/>
      <c r="J18938" s="207"/>
      <c r="K18938" s="79"/>
    </row>
    <row r="18939" spans="2:11" x14ac:dyDescent="0.3">
      <c r="B18939" s="205"/>
      <c r="C18939" s="205"/>
      <c r="D18939" s="72"/>
      <c r="E18939" s="206"/>
      <c r="F18939" s="205"/>
      <c r="G18939" s="205"/>
      <c r="H18939" s="207"/>
      <c r="I18939" s="207"/>
      <c r="J18939" s="208"/>
      <c r="K18939" s="79"/>
    </row>
    <row r="18940" spans="2:11" x14ac:dyDescent="0.3">
      <c r="B18940" s="205"/>
      <c r="C18940" s="205"/>
      <c r="D18940" s="72"/>
      <c r="E18940" s="206"/>
      <c r="F18940" s="205"/>
      <c r="G18940" s="205"/>
      <c r="H18940" s="207"/>
      <c r="I18940" s="207"/>
      <c r="J18940" s="208"/>
      <c r="K18940" s="79"/>
    </row>
    <row r="18941" spans="2:11" x14ac:dyDescent="0.3">
      <c r="B18941" s="205"/>
      <c r="C18941" s="205"/>
      <c r="D18941" s="72"/>
      <c r="E18941" s="206"/>
      <c r="F18941" s="205"/>
      <c r="G18941" s="205"/>
      <c r="H18941" s="207"/>
      <c r="I18941" s="207"/>
      <c r="J18941" s="207"/>
      <c r="K18941" s="79"/>
    </row>
    <row r="18942" spans="2:11" x14ac:dyDescent="0.3">
      <c r="B18942" s="205"/>
      <c r="C18942" s="205"/>
      <c r="D18942" s="72"/>
      <c r="E18942" s="206"/>
      <c r="F18942" s="205"/>
      <c r="G18942" s="205"/>
      <c r="H18942" s="207"/>
      <c r="I18942" s="207"/>
      <c r="J18942" s="208"/>
      <c r="K18942" s="79"/>
    </row>
    <row r="18943" spans="2:11" x14ac:dyDescent="0.3">
      <c r="B18943" s="205"/>
      <c r="C18943" s="205"/>
      <c r="D18943" s="72"/>
      <c r="E18943" s="206"/>
      <c r="F18943" s="205"/>
      <c r="G18943" s="205"/>
      <c r="H18943" s="207"/>
      <c r="I18943" s="207"/>
      <c r="J18943" s="208"/>
      <c r="K18943" s="79"/>
    </row>
    <row r="18944" spans="2:11" x14ac:dyDescent="0.3">
      <c r="B18944" s="205"/>
      <c r="C18944" s="205"/>
      <c r="D18944" s="72"/>
      <c r="E18944" s="206"/>
      <c r="F18944" s="205"/>
      <c r="G18944" s="205"/>
      <c r="H18944" s="207"/>
      <c r="I18944" s="207"/>
      <c r="J18944" s="207"/>
      <c r="K18944" s="79"/>
    </row>
    <row r="18945" spans="2:11" x14ac:dyDescent="0.3">
      <c r="B18945" s="205"/>
      <c r="C18945" s="205"/>
      <c r="D18945" s="72"/>
      <c r="E18945" s="206"/>
      <c r="F18945" s="205"/>
      <c r="G18945" s="205"/>
      <c r="H18945" s="207"/>
      <c r="I18945" s="207"/>
      <c r="J18945" s="207"/>
      <c r="K18945" s="79"/>
    </row>
    <row r="18946" spans="2:11" x14ac:dyDescent="0.3">
      <c r="B18946" s="205"/>
      <c r="C18946" s="205"/>
      <c r="D18946" s="72"/>
      <c r="E18946" s="206"/>
      <c r="F18946" s="205"/>
      <c r="G18946" s="205"/>
      <c r="H18946" s="207"/>
      <c r="I18946" s="207"/>
      <c r="J18946" s="207"/>
      <c r="K18946" s="79"/>
    </row>
    <row r="18947" spans="2:11" x14ac:dyDescent="0.3">
      <c r="B18947" s="205"/>
      <c r="C18947" s="205"/>
      <c r="D18947" s="72"/>
      <c r="E18947" s="206"/>
      <c r="F18947" s="205"/>
      <c r="G18947" s="205"/>
      <c r="H18947" s="207"/>
      <c r="I18947" s="207"/>
      <c r="J18947" s="208"/>
      <c r="K18947" s="79"/>
    </row>
    <row r="18948" spans="2:11" x14ac:dyDescent="0.3">
      <c r="B18948" s="205"/>
      <c r="C18948" s="205"/>
      <c r="D18948" s="72"/>
      <c r="E18948" s="206"/>
      <c r="F18948" s="205"/>
      <c r="G18948" s="205"/>
      <c r="H18948" s="207"/>
      <c r="I18948" s="207"/>
      <c r="J18948" s="208"/>
      <c r="K18948" s="79"/>
    </row>
    <row r="18949" spans="2:11" x14ac:dyDescent="0.3">
      <c r="B18949" s="205"/>
      <c r="C18949" s="205"/>
      <c r="D18949" s="72"/>
      <c r="E18949" s="206"/>
      <c r="F18949" s="205"/>
      <c r="G18949" s="205"/>
      <c r="H18949" s="207"/>
      <c r="I18949" s="207"/>
      <c r="J18949" s="207"/>
      <c r="K18949" s="79"/>
    </row>
    <row r="18950" spans="2:11" x14ac:dyDescent="0.3">
      <c r="B18950" s="205"/>
      <c r="C18950" s="205"/>
      <c r="D18950" s="72"/>
      <c r="E18950" s="206"/>
      <c r="F18950" s="205"/>
      <c r="G18950" s="205"/>
      <c r="H18950" s="207"/>
      <c r="I18950" s="207"/>
      <c r="J18950" s="207"/>
      <c r="K18950" s="79"/>
    </row>
    <row r="18951" spans="2:11" x14ac:dyDescent="0.3">
      <c r="B18951" s="205"/>
      <c r="C18951" s="205"/>
      <c r="D18951" s="72"/>
      <c r="E18951" s="206"/>
      <c r="F18951" s="205"/>
      <c r="G18951" s="205"/>
      <c r="H18951" s="207"/>
      <c r="I18951" s="207"/>
      <c r="J18951" s="207"/>
      <c r="K18951" s="79"/>
    </row>
    <row r="18952" spans="2:11" x14ac:dyDescent="0.3">
      <c r="B18952" s="205"/>
      <c r="C18952" s="205"/>
      <c r="D18952" s="72"/>
      <c r="E18952" s="206"/>
      <c r="F18952" s="205"/>
      <c r="G18952" s="205"/>
      <c r="H18952" s="207"/>
      <c r="I18952" s="207"/>
      <c r="J18952" s="207"/>
      <c r="K18952" s="79"/>
    </row>
    <row r="18953" spans="2:11" x14ac:dyDescent="0.3">
      <c r="B18953" s="205"/>
      <c r="C18953" s="205"/>
      <c r="D18953" s="72"/>
      <c r="E18953" s="206"/>
      <c r="F18953" s="205"/>
      <c r="G18953" s="205"/>
      <c r="H18953" s="207"/>
      <c r="I18953" s="207"/>
      <c r="J18953" s="207"/>
      <c r="K18953" s="79"/>
    </row>
    <row r="18954" spans="2:11" x14ac:dyDescent="0.3">
      <c r="B18954" s="205"/>
      <c r="C18954" s="205"/>
      <c r="D18954" s="72"/>
      <c r="E18954" s="206"/>
      <c r="F18954" s="205"/>
      <c r="G18954" s="205"/>
      <c r="H18954" s="207"/>
      <c r="I18954" s="207"/>
      <c r="J18954" s="207"/>
      <c r="K18954" s="79"/>
    </row>
    <row r="18955" spans="2:11" x14ac:dyDescent="0.3">
      <c r="B18955" s="205"/>
      <c r="C18955" s="205"/>
      <c r="D18955" s="72"/>
      <c r="E18955" s="206"/>
      <c r="F18955" s="205"/>
      <c r="G18955" s="205"/>
      <c r="H18955" s="207"/>
      <c r="I18955" s="207"/>
      <c r="J18955" s="207"/>
      <c r="K18955" s="79"/>
    </row>
    <row r="18956" spans="2:11" x14ac:dyDescent="0.3">
      <c r="B18956" s="205"/>
      <c r="C18956" s="205"/>
      <c r="D18956" s="72"/>
      <c r="E18956" s="206"/>
      <c r="F18956" s="205"/>
      <c r="G18956" s="205"/>
      <c r="H18956" s="207"/>
      <c r="I18956" s="207"/>
      <c r="J18956" s="207"/>
      <c r="K18956" s="79"/>
    </row>
    <row r="18957" spans="2:11" x14ac:dyDescent="0.3">
      <c r="B18957" s="205"/>
      <c r="C18957" s="205"/>
      <c r="D18957" s="72"/>
      <c r="E18957" s="206"/>
      <c r="F18957" s="205"/>
      <c r="G18957" s="205"/>
      <c r="H18957" s="207"/>
      <c r="I18957" s="207"/>
      <c r="J18957" s="207"/>
      <c r="K18957" s="79"/>
    </row>
    <row r="18958" spans="2:11" x14ac:dyDescent="0.3">
      <c r="B18958" s="205"/>
      <c r="C18958" s="205"/>
      <c r="D18958" s="72"/>
      <c r="E18958" s="206"/>
      <c r="F18958" s="205"/>
      <c r="G18958" s="205"/>
      <c r="H18958" s="207"/>
      <c r="I18958" s="207"/>
      <c r="J18958" s="207"/>
      <c r="K18958" s="79"/>
    </row>
    <row r="18959" spans="2:11" x14ac:dyDescent="0.3">
      <c r="B18959" s="205"/>
      <c r="C18959" s="205"/>
      <c r="D18959" s="72"/>
      <c r="E18959" s="206"/>
      <c r="F18959" s="205"/>
      <c r="G18959" s="205"/>
      <c r="H18959" s="207"/>
      <c r="I18959" s="207"/>
      <c r="J18959" s="207"/>
      <c r="K18959" s="79"/>
    </row>
    <row r="18960" spans="2:11" x14ac:dyDescent="0.3">
      <c r="B18960" s="205"/>
      <c r="C18960" s="205"/>
      <c r="D18960" s="72"/>
      <c r="E18960" s="206"/>
      <c r="F18960" s="205"/>
      <c r="G18960" s="205"/>
      <c r="H18960" s="207"/>
      <c r="I18960" s="207"/>
      <c r="J18960" s="207"/>
      <c r="K18960" s="79"/>
    </row>
    <row r="18961" spans="2:11" x14ac:dyDescent="0.3">
      <c r="B18961" s="205"/>
      <c r="C18961" s="205"/>
      <c r="D18961" s="72"/>
      <c r="E18961" s="206"/>
      <c r="F18961" s="205"/>
      <c r="G18961" s="205"/>
      <c r="H18961" s="207"/>
      <c r="I18961" s="207"/>
      <c r="J18961" s="207"/>
      <c r="K18961" s="79"/>
    </row>
    <row r="18962" spans="2:11" x14ac:dyDescent="0.3">
      <c r="B18962" s="205"/>
      <c r="C18962" s="205"/>
      <c r="D18962" s="72"/>
      <c r="E18962" s="206"/>
      <c r="F18962" s="205"/>
      <c r="G18962" s="205"/>
      <c r="H18962" s="207"/>
      <c r="I18962" s="207"/>
      <c r="J18962" s="207"/>
      <c r="K18962" s="79"/>
    </row>
    <row r="18963" spans="2:11" x14ac:dyDescent="0.3">
      <c r="B18963" s="205"/>
      <c r="C18963" s="205"/>
      <c r="D18963" s="72"/>
      <c r="E18963" s="206"/>
      <c r="F18963" s="205"/>
      <c r="G18963" s="205"/>
      <c r="H18963" s="207"/>
      <c r="I18963" s="207"/>
      <c r="J18963" s="207"/>
      <c r="K18963" s="79"/>
    </row>
    <row r="18964" spans="2:11" x14ac:dyDescent="0.3">
      <c r="B18964" s="205"/>
      <c r="C18964" s="205"/>
      <c r="D18964" s="72"/>
      <c r="E18964" s="206"/>
      <c r="F18964" s="205"/>
      <c r="G18964" s="205"/>
      <c r="H18964" s="207"/>
      <c r="I18964" s="207"/>
      <c r="J18964" s="207"/>
      <c r="K18964" s="79"/>
    </row>
    <row r="18965" spans="2:11" x14ac:dyDescent="0.3">
      <c r="B18965" s="205"/>
      <c r="C18965" s="205"/>
      <c r="D18965" s="72"/>
      <c r="E18965" s="206"/>
      <c r="F18965" s="205"/>
      <c r="G18965" s="205"/>
      <c r="H18965" s="207"/>
      <c r="I18965" s="207"/>
      <c r="J18965" s="207"/>
      <c r="K18965" s="79"/>
    </row>
    <row r="18966" spans="2:11" x14ac:dyDescent="0.3">
      <c r="B18966" s="205"/>
      <c r="C18966" s="205"/>
      <c r="D18966" s="72"/>
      <c r="E18966" s="206"/>
      <c r="F18966" s="205"/>
      <c r="G18966" s="205"/>
      <c r="H18966" s="207"/>
      <c r="I18966" s="207"/>
      <c r="J18966" s="207"/>
      <c r="K18966" s="79"/>
    </row>
    <row r="18967" spans="2:11" x14ac:dyDescent="0.3">
      <c r="B18967" s="205"/>
      <c r="C18967" s="205"/>
      <c r="D18967" s="72"/>
      <c r="E18967" s="206"/>
      <c r="F18967" s="205"/>
      <c r="G18967" s="205"/>
      <c r="H18967" s="207"/>
      <c r="I18967" s="207"/>
      <c r="J18967" s="207"/>
      <c r="K18967" s="79"/>
    </row>
    <row r="18968" spans="2:11" x14ac:dyDescent="0.3">
      <c r="B18968" s="205"/>
      <c r="C18968" s="205"/>
      <c r="D18968" s="72"/>
      <c r="E18968" s="206"/>
      <c r="F18968" s="205"/>
      <c r="G18968" s="205"/>
      <c r="H18968" s="207"/>
      <c r="I18968" s="207"/>
      <c r="J18968" s="207"/>
      <c r="K18968" s="79"/>
    </row>
    <row r="18969" spans="2:11" x14ac:dyDescent="0.3">
      <c r="B18969" s="205"/>
      <c r="C18969" s="205"/>
      <c r="D18969" s="72"/>
      <c r="E18969" s="206"/>
      <c r="F18969" s="205"/>
      <c r="G18969" s="205"/>
      <c r="H18969" s="207"/>
      <c r="I18969" s="207"/>
      <c r="J18969" s="208"/>
      <c r="K18969" s="79"/>
    </row>
    <row r="18970" spans="2:11" x14ac:dyDescent="0.3">
      <c r="B18970" s="205"/>
      <c r="C18970" s="205"/>
      <c r="D18970" s="72"/>
      <c r="E18970" s="206"/>
      <c r="F18970" s="205"/>
      <c r="G18970" s="205"/>
      <c r="H18970" s="207"/>
      <c r="I18970" s="207"/>
      <c r="J18970" s="208"/>
      <c r="K18970" s="79"/>
    </row>
    <row r="18971" spans="2:11" x14ac:dyDescent="0.3">
      <c r="B18971" s="205"/>
      <c r="C18971" s="205"/>
      <c r="D18971" s="72"/>
      <c r="E18971" s="206"/>
      <c r="F18971" s="205"/>
      <c r="G18971" s="205"/>
      <c r="H18971" s="207"/>
      <c r="I18971" s="207"/>
      <c r="J18971" s="208"/>
      <c r="K18971" s="79"/>
    </row>
    <row r="18972" spans="2:11" x14ac:dyDescent="0.3">
      <c r="B18972" s="205"/>
      <c r="C18972" s="205"/>
      <c r="D18972" s="72"/>
      <c r="E18972" s="206"/>
      <c r="F18972" s="205"/>
      <c r="G18972" s="205"/>
      <c r="H18972" s="207"/>
      <c r="I18972" s="207"/>
      <c r="J18972" s="208"/>
      <c r="K18972" s="79"/>
    </row>
    <row r="18973" spans="2:11" x14ac:dyDescent="0.3">
      <c r="B18973" s="205"/>
      <c r="C18973" s="205"/>
      <c r="D18973" s="72"/>
      <c r="E18973" s="206"/>
      <c r="F18973" s="205"/>
      <c r="G18973" s="205"/>
      <c r="H18973" s="207"/>
      <c r="I18973" s="207"/>
      <c r="J18973" s="207"/>
      <c r="K18973" s="79"/>
    </row>
    <row r="18974" spans="2:11" x14ac:dyDescent="0.3">
      <c r="B18974" s="205"/>
      <c r="C18974" s="205"/>
      <c r="D18974" s="72"/>
      <c r="E18974" s="206"/>
      <c r="F18974" s="205"/>
      <c r="G18974" s="205"/>
      <c r="H18974" s="207"/>
      <c r="I18974" s="207"/>
      <c r="J18974" s="208"/>
      <c r="K18974" s="79"/>
    </row>
    <row r="18975" spans="2:11" x14ac:dyDescent="0.3">
      <c r="B18975" s="205"/>
      <c r="C18975" s="205"/>
      <c r="D18975" s="72"/>
      <c r="E18975" s="206"/>
      <c r="F18975" s="205"/>
      <c r="G18975" s="205"/>
      <c r="H18975" s="207"/>
      <c r="I18975" s="207"/>
      <c r="J18975" s="208"/>
      <c r="K18975" s="79"/>
    </row>
    <row r="18976" spans="2:11" x14ac:dyDescent="0.3">
      <c r="B18976" s="205"/>
      <c r="C18976" s="205"/>
      <c r="D18976" s="72"/>
      <c r="E18976" s="206"/>
      <c r="F18976" s="205"/>
      <c r="G18976" s="205"/>
      <c r="H18976" s="207"/>
      <c r="I18976" s="207"/>
      <c r="J18976" s="207"/>
      <c r="K18976" s="79"/>
    </row>
    <row r="18977" spans="2:11" x14ac:dyDescent="0.3">
      <c r="B18977" s="205"/>
      <c r="C18977" s="205"/>
      <c r="D18977" s="72"/>
      <c r="E18977" s="206"/>
      <c r="F18977" s="205"/>
      <c r="G18977" s="205"/>
      <c r="H18977" s="207"/>
      <c r="I18977" s="207"/>
      <c r="J18977" s="208"/>
      <c r="K18977" s="79"/>
    </row>
    <row r="18978" spans="2:11" x14ac:dyDescent="0.3">
      <c r="B18978" s="205"/>
      <c r="C18978" s="205"/>
      <c r="D18978" s="72"/>
      <c r="E18978" s="206"/>
      <c r="F18978" s="205"/>
      <c r="G18978" s="205"/>
      <c r="H18978" s="207"/>
      <c r="I18978" s="207"/>
      <c r="J18978" s="208"/>
      <c r="K18978" s="79"/>
    </row>
    <row r="18979" spans="2:11" x14ac:dyDescent="0.3">
      <c r="B18979" s="205"/>
      <c r="C18979" s="205"/>
      <c r="D18979" s="72"/>
      <c r="E18979" s="206"/>
      <c r="F18979" s="205"/>
      <c r="G18979" s="205"/>
      <c r="H18979" s="207"/>
      <c r="I18979" s="207"/>
      <c r="J18979" s="208"/>
      <c r="K18979" s="79"/>
    </row>
    <row r="18980" spans="2:11" x14ac:dyDescent="0.3">
      <c r="B18980" s="205"/>
      <c r="C18980" s="205"/>
      <c r="D18980" s="72"/>
      <c r="E18980" s="206"/>
      <c r="F18980" s="205"/>
      <c r="G18980" s="205"/>
      <c r="H18980" s="207"/>
      <c r="I18980" s="207"/>
      <c r="J18980" s="208"/>
      <c r="K18980" s="79"/>
    </row>
    <row r="18981" spans="2:11" x14ac:dyDescent="0.3">
      <c r="B18981" s="205"/>
      <c r="C18981" s="205"/>
      <c r="D18981" s="72"/>
      <c r="E18981" s="206"/>
      <c r="F18981" s="205"/>
      <c r="G18981" s="205"/>
      <c r="H18981" s="207"/>
      <c r="I18981" s="207"/>
      <c r="J18981" s="208"/>
      <c r="K18981" s="79"/>
    </row>
    <row r="18982" spans="2:11" x14ac:dyDescent="0.3">
      <c r="B18982" s="205"/>
      <c r="C18982" s="205"/>
      <c r="D18982" s="72"/>
      <c r="E18982" s="206"/>
      <c r="F18982" s="205"/>
      <c r="G18982" s="205"/>
      <c r="H18982" s="207"/>
      <c r="I18982" s="207"/>
      <c r="J18982" s="208"/>
      <c r="K18982" s="79"/>
    </row>
    <row r="18983" spans="2:11" x14ac:dyDescent="0.3">
      <c r="B18983" s="205"/>
      <c r="C18983" s="205"/>
      <c r="D18983" s="72"/>
      <c r="E18983" s="206"/>
      <c r="F18983" s="205"/>
      <c r="G18983" s="205"/>
      <c r="H18983" s="207"/>
      <c r="I18983" s="207"/>
      <c r="J18983" s="208"/>
      <c r="K18983" s="79"/>
    </row>
    <row r="18984" spans="2:11" x14ac:dyDescent="0.3">
      <c r="B18984" s="205"/>
      <c r="C18984" s="205"/>
      <c r="D18984" s="72"/>
      <c r="E18984" s="206"/>
      <c r="F18984" s="205"/>
      <c r="G18984" s="205"/>
      <c r="H18984" s="207"/>
      <c r="I18984" s="207"/>
      <c r="J18984" s="208"/>
      <c r="K18984" s="79"/>
    </row>
    <row r="18985" spans="2:11" x14ac:dyDescent="0.3">
      <c r="B18985" s="205"/>
      <c r="C18985" s="205"/>
      <c r="D18985" s="72"/>
      <c r="E18985" s="206"/>
      <c r="F18985" s="205"/>
      <c r="G18985" s="205"/>
      <c r="H18985" s="207"/>
      <c r="I18985" s="207"/>
      <c r="J18985" s="208"/>
      <c r="K18985" s="79"/>
    </row>
    <row r="18986" spans="2:11" x14ac:dyDescent="0.3">
      <c r="B18986" s="205"/>
      <c r="C18986" s="205"/>
      <c r="D18986" s="72"/>
      <c r="E18986" s="206"/>
      <c r="F18986" s="205"/>
      <c r="G18986" s="205"/>
      <c r="H18986" s="207"/>
      <c r="I18986" s="207"/>
      <c r="J18986" s="208"/>
      <c r="K18986" s="79"/>
    </row>
    <row r="18987" spans="2:11" x14ac:dyDescent="0.3">
      <c r="B18987" s="205"/>
      <c r="C18987" s="205"/>
      <c r="D18987" s="72"/>
      <c r="E18987" s="206"/>
      <c r="F18987" s="205"/>
      <c r="G18987" s="205"/>
      <c r="H18987" s="207"/>
      <c r="I18987" s="207"/>
      <c r="J18987" s="207"/>
      <c r="K18987" s="79"/>
    </row>
    <row r="18988" spans="2:11" x14ac:dyDescent="0.3">
      <c r="B18988" s="205"/>
      <c r="C18988" s="205"/>
      <c r="D18988" s="72"/>
      <c r="E18988" s="206"/>
      <c r="F18988" s="205"/>
      <c r="G18988" s="205"/>
      <c r="H18988" s="207"/>
      <c r="I18988" s="207"/>
      <c r="J18988" s="208"/>
      <c r="K18988" s="79"/>
    </row>
    <row r="18989" spans="2:11" x14ac:dyDescent="0.3">
      <c r="B18989" s="205"/>
      <c r="C18989" s="205"/>
      <c r="D18989" s="72"/>
      <c r="E18989" s="206"/>
      <c r="F18989" s="205"/>
      <c r="G18989" s="205"/>
      <c r="H18989" s="207"/>
      <c r="I18989" s="207"/>
      <c r="J18989" s="208"/>
      <c r="K18989" s="79"/>
    </row>
    <row r="18990" spans="2:11" x14ac:dyDescent="0.3">
      <c r="B18990" s="205"/>
      <c r="C18990" s="205"/>
      <c r="D18990" s="72"/>
      <c r="E18990" s="206"/>
      <c r="F18990" s="205"/>
      <c r="G18990" s="205"/>
      <c r="H18990" s="207"/>
      <c r="I18990" s="207"/>
      <c r="J18990" s="208"/>
      <c r="K18990" s="79"/>
    </row>
    <row r="18991" spans="2:11" x14ac:dyDescent="0.3">
      <c r="B18991" s="205"/>
      <c r="C18991" s="205"/>
      <c r="D18991" s="72"/>
      <c r="E18991" s="206"/>
      <c r="F18991" s="205"/>
      <c r="G18991" s="205"/>
      <c r="H18991" s="207"/>
      <c r="I18991" s="207"/>
      <c r="J18991" s="208"/>
      <c r="K18991" s="79"/>
    </row>
    <row r="18992" spans="2:11" x14ac:dyDescent="0.3">
      <c r="B18992" s="205"/>
      <c r="C18992" s="205"/>
      <c r="D18992" s="72"/>
      <c r="E18992" s="206"/>
      <c r="F18992" s="205"/>
      <c r="G18992" s="205"/>
      <c r="H18992" s="207"/>
      <c r="I18992" s="207"/>
      <c r="J18992" s="208"/>
      <c r="K18992" s="79"/>
    </row>
    <row r="18993" spans="2:11" x14ac:dyDescent="0.3">
      <c r="B18993" s="205"/>
      <c r="C18993" s="205"/>
      <c r="D18993" s="72"/>
      <c r="E18993" s="206"/>
      <c r="F18993" s="205"/>
      <c r="G18993" s="205"/>
      <c r="H18993" s="207"/>
      <c r="I18993" s="207"/>
      <c r="J18993" s="208"/>
      <c r="K18993" s="79"/>
    </row>
    <row r="18994" spans="2:11" x14ac:dyDescent="0.3">
      <c r="B18994" s="205"/>
      <c r="C18994" s="205"/>
      <c r="D18994" s="72"/>
      <c r="E18994" s="206"/>
      <c r="F18994" s="205"/>
      <c r="G18994" s="205"/>
      <c r="H18994" s="207"/>
      <c r="I18994" s="207"/>
      <c r="J18994" s="208"/>
      <c r="K18994" s="79"/>
    </row>
    <row r="18995" spans="2:11" x14ac:dyDescent="0.3">
      <c r="B18995" s="205"/>
      <c r="C18995" s="205"/>
      <c r="D18995" s="72"/>
      <c r="E18995" s="206"/>
      <c r="F18995" s="205"/>
      <c r="G18995" s="205"/>
      <c r="H18995" s="207"/>
      <c r="I18995" s="207"/>
      <c r="J18995" s="208"/>
      <c r="K18995" s="79"/>
    </row>
    <row r="18996" spans="2:11" x14ac:dyDescent="0.3">
      <c r="B18996" s="205"/>
      <c r="C18996" s="205"/>
      <c r="D18996" s="72"/>
      <c r="E18996" s="206"/>
      <c r="F18996" s="205"/>
      <c r="G18996" s="205"/>
      <c r="H18996" s="207"/>
      <c r="I18996" s="207"/>
      <c r="J18996" s="208"/>
      <c r="K18996" s="79"/>
    </row>
    <row r="18997" spans="2:11" x14ac:dyDescent="0.3">
      <c r="B18997" s="205"/>
      <c r="C18997" s="205"/>
      <c r="D18997" s="72"/>
      <c r="E18997" s="206"/>
      <c r="F18997" s="205"/>
      <c r="G18997" s="205"/>
      <c r="H18997" s="207"/>
      <c r="I18997" s="207"/>
      <c r="J18997" s="207"/>
      <c r="K18997" s="79"/>
    </row>
    <row r="18998" spans="2:11" x14ac:dyDescent="0.3">
      <c r="B18998" s="205"/>
      <c r="C18998" s="205"/>
      <c r="D18998" s="72"/>
      <c r="E18998" s="206"/>
      <c r="F18998" s="205"/>
      <c r="G18998" s="205"/>
      <c r="H18998" s="207"/>
      <c r="I18998" s="207"/>
      <c r="J18998" s="208"/>
      <c r="K18998" s="79"/>
    </row>
    <row r="18999" spans="2:11" x14ac:dyDescent="0.3">
      <c r="B18999" s="205"/>
      <c r="C18999" s="205"/>
      <c r="D18999" s="72"/>
      <c r="E18999" s="206"/>
      <c r="F18999" s="205"/>
      <c r="G18999" s="205"/>
      <c r="H18999" s="207"/>
      <c r="I18999" s="207"/>
      <c r="J18999" s="208"/>
      <c r="K18999" s="79"/>
    </row>
    <row r="19000" spans="2:11" x14ac:dyDescent="0.3">
      <c r="B19000" s="205"/>
      <c r="C19000" s="205"/>
      <c r="D19000" s="72"/>
      <c r="E19000" s="206"/>
      <c r="F19000" s="205"/>
      <c r="G19000" s="205"/>
      <c r="H19000" s="207"/>
      <c r="I19000" s="207"/>
      <c r="J19000" s="208"/>
      <c r="K19000" s="79"/>
    </row>
    <row r="19001" spans="2:11" x14ac:dyDescent="0.3">
      <c r="B19001" s="205"/>
      <c r="C19001" s="205"/>
      <c r="D19001" s="72"/>
      <c r="E19001" s="206"/>
      <c r="F19001" s="205"/>
      <c r="G19001" s="205"/>
      <c r="H19001" s="207"/>
      <c r="I19001" s="207"/>
      <c r="J19001" s="208"/>
      <c r="K19001" s="79"/>
    </row>
    <row r="19002" spans="2:11" x14ac:dyDescent="0.3">
      <c r="B19002" s="205"/>
      <c r="C19002" s="205"/>
      <c r="D19002" s="72"/>
      <c r="E19002" s="206"/>
      <c r="F19002" s="205"/>
      <c r="G19002" s="205"/>
      <c r="H19002" s="207"/>
      <c r="I19002" s="207"/>
      <c r="J19002" s="208"/>
      <c r="K19002" s="79"/>
    </row>
    <row r="19003" spans="2:11" x14ac:dyDescent="0.3">
      <c r="B19003" s="205"/>
      <c r="C19003" s="205"/>
      <c r="D19003" s="72"/>
      <c r="E19003" s="206"/>
      <c r="F19003" s="205"/>
      <c r="G19003" s="205"/>
      <c r="H19003" s="207"/>
      <c r="I19003" s="207"/>
      <c r="J19003" s="207"/>
      <c r="K19003" s="79"/>
    </row>
    <row r="19004" spans="2:11" x14ac:dyDescent="0.3">
      <c r="B19004" s="205"/>
      <c r="C19004" s="205"/>
      <c r="D19004" s="72"/>
      <c r="E19004" s="206"/>
      <c r="F19004" s="205"/>
      <c r="G19004" s="205"/>
      <c r="H19004" s="207"/>
      <c r="I19004" s="207"/>
      <c r="J19004" s="207"/>
      <c r="K19004" s="79"/>
    </row>
    <row r="19005" spans="2:11" x14ac:dyDescent="0.3">
      <c r="B19005" s="205"/>
      <c r="C19005" s="205"/>
      <c r="D19005" s="72"/>
      <c r="E19005" s="206"/>
      <c r="F19005" s="205"/>
      <c r="G19005" s="205"/>
      <c r="H19005" s="207"/>
      <c r="I19005" s="207"/>
      <c r="J19005" s="207"/>
      <c r="K19005" s="79"/>
    </row>
    <row r="19006" spans="2:11" x14ac:dyDescent="0.3">
      <c r="B19006" s="205"/>
      <c r="C19006" s="205"/>
      <c r="D19006" s="72"/>
      <c r="E19006" s="206"/>
      <c r="F19006" s="205"/>
      <c r="G19006" s="205"/>
      <c r="H19006" s="207"/>
      <c r="I19006" s="207"/>
      <c r="J19006" s="207"/>
      <c r="K19006" s="79"/>
    </row>
    <row r="19007" spans="2:11" x14ac:dyDescent="0.3">
      <c r="B19007" s="205"/>
      <c r="C19007" s="205"/>
      <c r="D19007" s="72"/>
      <c r="E19007" s="206"/>
      <c r="F19007" s="205"/>
      <c r="G19007" s="205"/>
      <c r="H19007" s="207"/>
      <c r="I19007" s="207"/>
      <c r="J19007" s="207"/>
      <c r="K19007" s="79"/>
    </row>
    <row r="19008" spans="2:11" x14ac:dyDescent="0.3">
      <c r="B19008" s="205"/>
      <c r="C19008" s="205"/>
      <c r="D19008" s="72"/>
      <c r="E19008" s="206"/>
      <c r="F19008" s="205"/>
      <c r="G19008" s="205"/>
      <c r="H19008" s="207"/>
      <c r="I19008" s="207"/>
      <c r="J19008" s="207"/>
      <c r="K19008" s="79"/>
    </row>
    <row r="19009" spans="2:11" x14ac:dyDescent="0.3">
      <c r="B19009" s="205"/>
      <c r="C19009" s="205"/>
      <c r="D19009" s="72"/>
      <c r="E19009" s="206"/>
      <c r="F19009" s="205"/>
      <c r="G19009" s="205"/>
      <c r="H19009" s="207"/>
      <c r="I19009" s="207"/>
      <c r="J19009" s="207"/>
      <c r="K19009" s="79"/>
    </row>
    <row r="19010" spans="2:11" x14ac:dyDescent="0.3">
      <c r="B19010" s="205"/>
      <c r="C19010" s="205"/>
      <c r="D19010" s="72"/>
      <c r="E19010" s="206"/>
      <c r="F19010" s="205"/>
      <c r="G19010" s="205"/>
      <c r="H19010" s="207"/>
      <c r="I19010" s="207"/>
      <c r="J19010" s="207"/>
      <c r="K19010" s="79"/>
    </row>
    <row r="19011" spans="2:11" x14ac:dyDescent="0.3">
      <c r="B19011" s="205"/>
      <c r="C19011" s="205"/>
      <c r="D19011" s="72"/>
      <c r="E19011" s="206"/>
      <c r="F19011" s="205"/>
      <c r="G19011" s="205"/>
      <c r="H19011" s="207"/>
      <c r="I19011" s="207"/>
      <c r="J19011" s="208"/>
      <c r="K19011" s="79"/>
    </row>
    <row r="19012" spans="2:11" x14ac:dyDescent="0.3">
      <c r="B19012" s="205"/>
      <c r="C19012" s="205"/>
      <c r="D19012" s="72"/>
      <c r="E19012" s="206"/>
      <c r="F19012" s="205"/>
      <c r="G19012" s="205"/>
      <c r="H19012" s="207"/>
      <c r="I19012" s="207"/>
      <c r="J19012" s="207"/>
      <c r="K19012" s="79"/>
    </row>
    <row r="19013" spans="2:11" x14ac:dyDescent="0.3">
      <c r="B19013" s="205"/>
      <c r="C19013" s="205"/>
      <c r="D19013" s="72"/>
      <c r="E19013" s="206"/>
      <c r="F19013" s="205"/>
      <c r="G19013" s="205"/>
      <c r="H19013" s="207"/>
      <c r="I19013" s="207"/>
      <c r="J19013" s="208"/>
      <c r="K19013" s="79"/>
    </row>
    <row r="19014" spans="2:11" x14ac:dyDescent="0.3">
      <c r="B19014" s="205"/>
      <c r="C19014" s="205"/>
      <c r="D19014" s="72"/>
      <c r="E19014" s="206"/>
      <c r="F19014" s="205"/>
      <c r="G19014" s="205"/>
      <c r="H19014" s="207"/>
      <c r="I19014" s="207"/>
      <c r="J19014" s="208"/>
      <c r="K19014" s="79"/>
    </row>
    <row r="19015" spans="2:11" x14ac:dyDescent="0.3">
      <c r="B19015" s="205"/>
      <c r="C19015" s="205"/>
      <c r="D19015" s="72"/>
      <c r="E19015" s="206"/>
      <c r="F19015" s="205"/>
      <c r="G19015" s="205"/>
      <c r="H19015" s="207"/>
      <c r="I19015" s="207"/>
      <c r="J19015" s="208"/>
      <c r="K19015" s="79"/>
    </row>
    <row r="19016" spans="2:11" x14ac:dyDescent="0.3">
      <c r="B19016" s="205"/>
      <c r="C19016" s="205"/>
      <c r="D19016" s="72"/>
      <c r="E19016" s="206"/>
      <c r="F19016" s="205"/>
      <c r="G19016" s="205"/>
      <c r="H19016" s="207"/>
      <c r="I19016" s="207"/>
      <c r="J19016" s="208"/>
      <c r="K19016" s="79"/>
    </row>
    <row r="19017" spans="2:11" x14ac:dyDescent="0.3">
      <c r="B19017" s="205"/>
      <c r="C19017" s="205"/>
      <c r="D19017" s="72"/>
      <c r="E19017" s="206"/>
      <c r="F19017" s="205"/>
      <c r="G19017" s="205"/>
      <c r="H19017" s="207"/>
      <c r="I19017" s="207"/>
      <c r="J19017" s="207"/>
      <c r="K19017" s="79"/>
    </row>
    <row r="19018" spans="2:11" x14ac:dyDescent="0.3">
      <c r="B19018" s="205"/>
      <c r="C19018" s="205"/>
      <c r="D19018" s="72"/>
      <c r="E19018" s="206"/>
      <c r="F19018" s="205"/>
      <c r="G19018" s="205"/>
      <c r="H19018" s="207"/>
      <c r="I19018" s="207"/>
      <c r="J19018" s="208"/>
      <c r="K19018" s="79"/>
    </row>
    <row r="19019" spans="2:11" x14ac:dyDescent="0.3">
      <c r="B19019" s="205"/>
      <c r="C19019" s="205"/>
      <c r="D19019" s="72"/>
      <c r="E19019" s="206"/>
      <c r="F19019" s="205"/>
      <c r="G19019" s="205"/>
      <c r="H19019" s="207"/>
      <c r="I19019" s="207"/>
      <c r="J19019" s="207"/>
      <c r="K19019" s="79"/>
    </row>
    <row r="19020" spans="2:11" x14ac:dyDescent="0.3">
      <c r="B19020" s="205"/>
      <c r="C19020" s="205"/>
      <c r="D19020" s="72"/>
      <c r="E19020" s="206"/>
      <c r="F19020" s="205"/>
      <c r="G19020" s="205"/>
      <c r="H19020" s="207"/>
      <c r="I19020" s="207"/>
      <c r="J19020" s="208"/>
      <c r="K19020" s="79"/>
    </row>
    <row r="19021" spans="2:11" x14ac:dyDescent="0.3">
      <c r="B19021" s="205"/>
      <c r="C19021" s="205"/>
      <c r="D19021" s="72"/>
      <c r="E19021" s="206"/>
      <c r="F19021" s="205"/>
      <c r="G19021" s="205"/>
      <c r="H19021" s="207"/>
      <c r="I19021" s="207"/>
      <c r="J19021" s="207"/>
      <c r="K19021" s="79"/>
    </row>
    <row r="19022" spans="2:11" x14ac:dyDescent="0.3">
      <c r="B19022" s="205"/>
      <c r="C19022" s="205"/>
      <c r="D19022" s="72"/>
      <c r="E19022" s="206"/>
      <c r="F19022" s="205"/>
      <c r="G19022" s="205"/>
      <c r="H19022" s="207"/>
      <c r="I19022" s="207"/>
      <c r="J19022" s="207"/>
      <c r="K19022" s="79"/>
    </row>
    <row r="19023" spans="2:11" x14ac:dyDescent="0.3">
      <c r="B19023" s="205"/>
      <c r="C19023" s="205"/>
      <c r="D19023" s="72"/>
      <c r="E19023" s="206"/>
      <c r="F19023" s="205"/>
      <c r="G19023" s="205"/>
      <c r="H19023" s="207"/>
      <c r="I19023" s="207"/>
      <c r="J19023" s="207"/>
      <c r="K19023" s="79"/>
    </row>
    <row r="19024" spans="2:11" x14ac:dyDescent="0.3">
      <c r="B19024" s="205"/>
      <c r="C19024" s="205"/>
      <c r="D19024" s="72"/>
      <c r="E19024" s="206"/>
      <c r="F19024" s="205"/>
      <c r="G19024" s="205"/>
      <c r="H19024" s="207"/>
      <c r="I19024" s="207"/>
      <c r="J19024" s="207"/>
      <c r="K19024" s="79"/>
    </row>
    <row r="19025" spans="2:11" x14ac:dyDescent="0.3">
      <c r="B19025" s="205"/>
      <c r="C19025" s="205"/>
      <c r="D19025" s="72"/>
      <c r="E19025" s="206"/>
      <c r="F19025" s="205"/>
      <c r="G19025" s="205"/>
      <c r="H19025" s="207"/>
      <c r="I19025" s="207"/>
      <c r="J19025" s="208"/>
      <c r="K19025" s="79"/>
    </row>
    <row r="19026" spans="2:11" x14ac:dyDescent="0.3">
      <c r="B19026" s="205"/>
      <c r="C19026" s="205"/>
      <c r="D19026" s="72"/>
      <c r="E19026" s="206"/>
      <c r="F19026" s="205"/>
      <c r="G19026" s="205"/>
      <c r="H19026" s="207"/>
      <c r="I19026" s="207"/>
      <c r="J19026" s="207"/>
      <c r="K19026" s="79"/>
    </row>
    <row r="19027" spans="2:11" x14ac:dyDescent="0.3">
      <c r="B19027" s="205"/>
      <c r="C19027" s="205"/>
      <c r="D19027" s="72"/>
      <c r="E19027" s="206"/>
      <c r="F19027" s="205"/>
      <c r="G19027" s="205"/>
      <c r="H19027" s="207"/>
      <c r="I19027" s="207"/>
      <c r="J19027" s="207"/>
      <c r="K19027" s="79"/>
    </row>
    <row r="19028" spans="2:11" x14ac:dyDescent="0.3">
      <c r="B19028" s="205"/>
      <c r="C19028" s="205"/>
      <c r="D19028" s="72"/>
      <c r="E19028" s="206"/>
      <c r="F19028" s="205"/>
      <c r="G19028" s="205"/>
      <c r="H19028" s="207"/>
      <c r="I19028" s="207"/>
      <c r="J19028" s="207"/>
      <c r="K19028" s="79"/>
    </row>
    <row r="19029" spans="2:11" x14ac:dyDescent="0.3">
      <c r="B19029" s="205"/>
      <c r="C19029" s="205"/>
      <c r="D19029" s="72"/>
      <c r="E19029" s="206"/>
      <c r="F19029" s="205"/>
      <c r="G19029" s="205"/>
      <c r="H19029" s="207"/>
      <c r="I19029" s="207"/>
      <c r="J19029" s="207"/>
      <c r="K19029" s="79"/>
    </row>
    <row r="19030" spans="2:11" x14ac:dyDescent="0.3">
      <c r="B19030" s="205"/>
      <c r="C19030" s="205"/>
      <c r="D19030" s="72"/>
      <c r="E19030" s="206"/>
      <c r="F19030" s="205"/>
      <c r="G19030" s="205"/>
      <c r="H19030" s="207"/>
      <c r="I19030" s="207"/>
      <c r="J19030" s="207"/>
      <c r="K19030" s="79"/>
    </row>
    <row r="19031" spans="2:11" x14ac:dyDescent="0.3">
      <c r="B19031" s="205"/>
      <c r="C19031" s="205"/>
      <c r="D19031" s="72"/>
      <c r="E19031" s="206"/>
      <c r="F19031" s="205"/>
      <c r="G19031" s="205"/>
      <c r="H19031" s="207"/>
      <c r="I19031" s="207"/>
      <c r="J19031" s="207"/>
      <c r="K19031" s="79"/>
    </row>
    <row r="19032" spans="2:11" x14ac:dyDescent="0.3">
      <c r="B19032" s="205"/>
      <c r="C19032" s="205"/>
      <c r="D19032" s="72"/>
      <c r="E19032" s="206"/>
      <c r="F19032" s="205"/>
      <c r="G19032" s="205"/>
      <c r="H19032" s="207"/>
      <c r="I19032" s="207"/>
      <c r="J19032" s="207"/>
      <c r="K19032" s="79"/>
    </row>
    <row r="19033" spans="2:11" x14ac:dyDescent="0.3">
      <c r="B19033" s="205"/>
      <c r="C19033" s="205"/>
      <c r="D19033" s="72"/>
      <c r="E19033" s="206"/>
      <c r="F19033" s="205"/>
      <c r="G19033" s="205"/>
      <c r="H19033" s="207"/>
      <c r="I19033" s="207"/>
      <c r="J19033" s="207"/>
      <c r="K19033" s="79"/>
    </row>
    <row r="19034" spans="2:11" x14ac:dyDescent="0.3">
      <c r="B19034" s="205"/>
      <c r="C19034" s="205"/>
      <c r="D19034" s="72"/>
      <c r="E19034" s="206"/>
      <c r="F19034" s="205"/>
      <c r="G19034" s="205"/>
      <c r="H19034" s="207"/>
      <c r="I19034" s="207"/>
      <c r="J19034" s="208"/>
      <c r="K19034" s="79"/>
    </row>
    <row r="19035" spans="2:11" x14ac:dyDescent="0.3">
      <c r="B19035" s="205"/>
      <c r="C19035" s="205"/>
      <c r="D19035" s="72"/>
      <c r="E19035" s="206"/>
      <c r="F19035" s="205"/>
      <c r="G19035" s="205"/>
      <c r="H19035" s="207"/>
      <c r="I19035" s="207"/>
      <c r="J19035" s="208"/>
      <c r="K19035" s="79"/>
    </row>
    <row r="19036" spans="2:11" x14ac:dyDescent="0.3">
      <c r="B19036" s="205"/>
      <c r="C19036" s="205"/>
      <c r="D19036" s="72"/>
      <c r="E19036" s="206"/>
      <c r="F19036" s="205"/>
      <c r="G19036" s="205"/>
      <c r="H19036" s="207"/>
      <c r="I19036" s="207"/>
      <c r="J19036" s="207"/>
      <c r="K19036" s="79"/>
    </row>
    <row r="19037" spans="2:11" x14ac:dyDescent="0.3">
      <c r="B19037" s="205"/>
      <c r="C19037" s="205"/>
      <c r="D19037" s="72"/>
      <c r="E19037" s="206"/>
      <c r="F19037" s="205"/>
      <c r="G19037" s="205"/>
      <c r="H19037" s="207"/>
      <c r="I19037" s="207"/>
      <c r="J19037" s="207"/>
      <c r="K19037" s="79"/>
    </row>
    <row r="19038" spans="2:11" x14ac:dyDescent="0.3">
      <c r="B19038" s="205"/>
      <c r="C19038" s="205"/>
      <c r="D19038" s="72"/>
      <c r="E19038" s="206"/>
      <c r="F19038" s="205"/>
      <c r="G19038" s="205"/>
      <c r="H19038" s="207"/>
      <c r="I19038" s="207"/>
      <c r="J19038" s="207"/>
      <c r="K19038" s="79"/>
    </row>
    <row r="19039" spans="2:11" x14ac:dyDescent="0.3">
      <c r="B19039" s="205"/>
      <c r="C19039" s="205"/>
      <c r="D19039" s="72"/>
      <c r="E19039" s="206"/>
      <c r="F19039" s="205"/>
      <c r="G19039" s="205"/>
      <c r="H19039" s="207"/>
      <c r="I19039" s="207"/>
      <c r="J19039" s="207"/>
      <c r="K19039" s="79"/>
    </row>
    <row r="19040" spans="2:11" x14ac:dyDescent="0.3">
      <c r="B19040" s="205"/>
      <c r="C19040" s="205"/>
      <c r="D19040" s="72"/>
      <c r="E19040" s="206"/>
      <c r="F19040" s="205"/>
      <c r="G19040" s="205"/>
      <c r="H19040" s="207"/>
      <c r="I19040" s="207"/>
      <c r="J19040" s="207"/>
      <c r="K19040" s="79"/>
    </row>
    <row r="19041" spans="2:11" x14ac:dyDescent="0.3">
      <c r="B19041" s="205"/>
      <c r="C19041" s="205"/>
      <c r="D19041" s="72"/>
      <c r="E19041" s="206"/>
      <c r="F19041" s="205"/>
      <c r="G19041" s="205"/>
      <c r="H19041" s="207"/>
      <c r="I19041" s="207"/>
      <c r="J19041" s="207"/>
      <c r="K19041" s="79"/>
    </row>
    <row r="19042" spans="2:11" x14ac:dyDescent="0.3">
      <c r="B19042" s="205"/>
      <c r="C19042" s="205"/>
      <c r="D19042" s="72"/>
      <c r="E19042" s="206"/>
      <c r="F19042" s="205"/>
      <c r="G19042" s="205"/>
      <c r="H19042" s="207"/>
      <c r="I19042" s="207"/>
      <c r="J19042" s="207"/>
      <c r="K19042" s="79"/>
    </row>
    <row r="19043" spans="2:11" x14ac:dyDescent="0.3">
      <c r="B19043" s="205"/>
      <c r="C19043" s="205"/>
      <c r="D19043" s="72"/>
      <c r="E19043" s="206"/>
      <c r="F19043" s="205"/>
      <c r="G19043" s="205"/>
      <c r="H19043" s="207"/>
      <c r="I19043" s="207"/>
      <c r="J19043" s="207"/>
      <c r="K19043" s="79"/>
    </row>
    <row r="19044" spans="2:11" x14ac:dyDescent="0.3">
      <c r="B19044" s="205"/>
      <c r="C19044" s="205"/>
      <c r="D19044" s="72"/>
      <c r="E19044" s="206"/>
      <c r="F19044" s="205"/>
      <c r="G19044" s="205"/>
      <c r="H19044" s="207"/>
      <c r="I19044" s="207"/>
      <c r="J19044" s="207"/>
      <c r="K19044" s="79"/>
    </row>
    <row r="19045" spans="2:11" x14ac:dyDescent="0.3">
      <c r="B19045" s="205"/>
      <c r="C19045" s="205"/>
      <c r="D19045" s="72"/>
      <c r="E19045" s="206"/>
      <c r="F19045" s="205"/>
      <c r="G19045" s="205"/>
      <c r="H19045" s="207"/>
      <c r="I19045" s="207"/>
      <c r="J19045" s="207"/>
      <c r="K19045" s="79"/>
    </row>
    <row r="19046" spans="2:11" x14ac:dyDescent="0.3">
      <c r="B19046" s="205"/>
      <c r="C19046" s="205"/>
      <c r="D19046" s="72"/>
      <c r="E19046" s="206"/>
      <c r="F19046" s="205"/>
      <c r="G19046" s="205"/>
      <c r="H19046" s="207"/>
      <c r="I19046" s="207"/>
      <c r="J19046" s="207"/>
      <c r="K19046" s="79"/>
    </row>
    <row r="19047" spans="2:11" x14ac:dyDescent="0.3">
      <c r="B19047" s="205"/>
      <c r="C19047" s="205"/>
      <c r="D19047" s="72"/>
      <c r="E19047" s="206"/>
      <c r="F19047" s="205"/>
      <c r="G19047" s="205"/>
      <c r="H19047" s="207"/>
      <c r="I19047" s="207"/>
      <c r="J19047" s="208"/>
      <c r="K19047" s="79"/>
    </row>
    <row r="19048" spans="2:11" x14ac:dyDescent="0.3">
      <c r="B19048" s="205"/>
      <c r="C19048" s="205"/>
      <c r="D19048" s="72"/>
      <c r="E19048" s="206"/>
      <c r="F19048" s="205"/>
      <c r="G19048" s="205"/>
      <c r="H19048" s="207"/>
      <c r="I19048" s="207"/>
      <c r="J19048" s="207"/>
      <c r="K19048" s="79"/>
    </row>
    <row r="19049" spans="2:11" x14ac:dyDescent="0.3">
      <c r="B19049" s="205"/>
      <c r="C19049" s="205"/>
      <c r="D19049" s="72"/>
      <c r="E19049" s="206"/>
      <c r="F19049" s="205"/>
      <c r="G19049" s="205"/>
      <c r="H19049" s="207"/>
      <c r="I19049" s="207"/>
      <c r="J19049" s="207"/>
      <c r="K19049" s="79"/>
    </row>
    <row r="19050" spans="2:11" x14ac:dyDescent="0.3">
      <c r="B19050" s="205"/>
      <c r="C19050" s="205"/>
      <c r="D19050" s="72"/>
      <c r="E19050" s="206"/>
      <c r="F19050" s="205"/>
      <c r="G19050" s="205"/>
      <c r="H19050" s="207"/>
      <c r="I19050" s="207"/>
      <c r="J19050" s="207"/>
      <c r="K19050" s="79"/>
    </row>
    <row r="19051" spans="2:11" x14ac:dyDescent="0.3">
      <c r="B19051" s="205"/>
      <c r="C19051" s="205"/>
      <c r="D19051" s="72"/>
      <c r="E19051" s="206"/>
      <c r="F19051" s="205"/>
      <c r="G19051" s="205"/>
      <c r="H19051" s="207"/>
      <c r="I19051" s="207"/>
      <c r="J19051" s="207"/>
      <c r="K19051" s="79"/>
    </row>
    <row r="19052" spans="2:11" x14ac:dyDescent="0.3">
      <c r="B19052" s="205"/>
      <c r="C19052" s="205"/>
      <c r="D19052" s="72"/>
      <c r="E19052" s="206"/>
      <c r="F19052" s="205"/>
      <c r="G19052" s="205"/>
      <c r="H19052" s="207"/>
      <c r="I19052" s="207"/>
      <c r="J19052" s="207"/>
      <c r="K19052" s="79"/>
    </row>
    <row r="19053" spans="2:11" x14ac:dyDescent="0.3">
      <c r="B19053" s="205"/>
      <c r="C19053" s="205"/>
      <c r="D19053" s="72"/>
      <c r="E19053" s="206"/>
      <c r="F19053" s="205"/>
      <c r="G19053" s="205"/>
      <c r="H19053" s="207"/>
      <c r="I19053" s="207"/>
      <c r="J19053" s="207"/>
      <c r="K19053" s="79"/>
    </row>
    <row r="19054" spans="2:11" x14ac:dyDescent="0.3">
      <c r="B19054" s="205"/>
      <c r="C19054" s="205"/>
      <c r="D19054" s="72"/>
      <c r="E19054" s="206"/>
      <c r="F19054" s="205"/>
      <c r="G19054" s="205"/>
      <c r="H19054" s="207"/>
      <c r="I19054" s="207"/>
      <c r="J19054" s="207"/>
      <c r="K19054" s="79"/>
    </row>
    <row r="19055" spans="2:11" x14ac:dyDescent="0.3">
      <c r="B19055" s="205"/>
      <c r="C19055" s="205"/>
      <c r="D19055" s="72"/>
      <c r="E19055" s="206"/>
      <c r="F19055" s="205"/>
      <c r="G19055" s="205"/>
      <c r="H19055" s="207"/>
      <c r="I19055" s="207"/>
      <c r="J19055" s="208"/>
      <c r="K19055" s="79"/>
    </row>
    <row r="19056" spans="2:11" x14ac:dyDescent="0.3">
      <c r="B19056" s="205"/>
      <c r="C19056" s="205"/>
      <c r="D19056" s="72"/>
      <c r="E19056" s="206"/>
      <c r="F19056" s="205"/>
      <c r="G19056" s="205"/>
      <c r="H19056" s="207"/>
      <c r="I19056" s="207"/>
      <c r="J19056" s="208"/>
      <c r="K19056" s="79"/>
    </row>
    <row r="19057" spans="2:11" x14ac:dyDescent="0.3">
      <c r="B19057" s="205"/>
      <c r="C19057" s="205"/>
      <c r="D19057" s="72"/>
      <c r="E19057" s="206"/>
      <c r="F19057" s="205"/>
      <c r="G19057" s="205"/>
      <c r="H19057" s="207"/>
      <c r="I19057" s="207"/>
      <c r="J19057" s="208"/>
      <c r="K19057" s="79"/>
    </row>
    <row r="19058" spans="2:11" x14ac:dyDescent="0.3">
      <c r="B19058" s="205"/>
      <c r="C19058" s="205"/>
      <c r="D19058" s="72"/>
      <c r="E19058" s="206"/>
      <c r="F19058" s="205"/>
      <c r="G19058" s="205"/>
      <c r="H19058" s="207"/>
      <c r="I19058" s="207"/>
      <c r="J19058" s="207"/>
      <c r="K19058" s="79"/>
    </row>
    <row r="19059" spans="2:11" x14ac:dyDescent="0.3">
      <c r="B19059" s="205"/>
      <c r="C19059" s="205"/>
      <c r="D19059" s="72"/>
      <c r="E19059" s="206"/>
      <c r="F19059" s="205"/>
      <c r="G19059" s="205"/>
      <c r="H19059" s="207"/>
      <c r="I19059" s="207"/>
      <c r="J19059" s="207"/>
      <c r="K19059" s="79"/>
    </row>
    <row r="19060" spans="2:11" x14ac:dyDescent="0.3">
      <c r="B19060" s="205"/>
      <c r="C19060" s="205"/>
      <c r="D19060" s="72"/>
      <c r="E19060" s="206"/>
      <c r="F19060" s="205"/>
      <c r="G19060" s="205"/>
      <c r="H19060" s="207"/>
      <c r="I19060" s="207"/>
      <c r="J19060" s="207"/>
      <c r="K19060" s="79"/>
    </row>
    <row r="19061" spans="2:11" x14ac:dyDescent="0.3">
      <c r="B19061" s="205"/>
      <c r="C19061" s="205"/>
      <c r="D19061" s="72"/>
      <c r="E19061" s="206"/>
      <c r="F19061" s="205"/>
      <c r="G19061" s="205"/>
      <c r="H19061" s="207"/>
      <c r="I19061" s="207"/>
      <c r="J19061" s="208"/>
      <c r="K19061" s="79"/>
    </row>
    <row r="19062" spans="2:11" x14ac:dyDescent="0.3">
      <c r="B19062" s="205"/>
      <c r="C19062" s="205"/>
      <c r="D19062" s="72"/>
      <c r="E19062" s="206"/>
      <c r="F19062" s="205"/>
      <c r="G19062" s="205"/>
      <c r="H19062" s="207"/>
      <c r="I19062" s="207"/>
      <c r="J19062" s="208"/>
      <c r="K19062" s="79"/>
    </row>
    <row r="19063" spans="2:11" x14ac:dyDescent="0.3">
      <c r="B19063" s="205"/>
      <c r="C19063" s="205"/>
      <c r="D19063" s="72"/>
      <c r="E19063" s="206"/>
      <c r="F19063" s="205"/>
      <c r="G19063" s="205"/>
      <c r="H19063" s="207"/>
      <c r="I19063" s="207"/>
      <c r="J19063" s="208"/>
      <c r="K19063" s="79"/>
    </row>
    <row r="19064" spans="2:11" x14ac:dyDescent="0.3">
      <c r="B19064" s="205"/>
      <c r="C19064" s="205"/>
      <c r="D19064" s="72"/>
      <c r="E19064" s="206"/>
      <c r="F19064" s="205"/>
      <c r="G19064" s="205"/>
      <c r="H19064" s="207"/>
      <c r="I19064" s="207"/>
      <c r="J19064" s="207"/>
      <c r="K19064" s="79"/>
    </row>
    <row r="19065" spans="2:11" x14ac:dyDescent="0.3">
      <c r="B19065" s="205"/>
      <c r="C19065" s="205"/>
      <c r="D19065" s="72"/>
      <c r="E19065" s="206"/>
      <c r="F19065" s="205"/>
      <c r="G19065" s="205"/>
      <c r="H19065" s="207"/>
      <c r="I19065" s="207"/>
      <c r="J19065" s="207"/>
      <c r="K19065" s="79"/>
    </row>
    <row r="19066" spans="2:11" x14ac:dyDescent="0.3">
      <c r="B19066" s="205"/>
      <c r="C19066" s="205"/>
      <c r="D19066" s="72"/>
      <c r="E19066" s="206"/>
      <c r="F19066" s="205"/>
      <c r="G19066" s="205"/>
      <c r="H19066" s="207"/>
      <c r="I19066" s="207"/>
      <c r="J19066" s="208"/>
      <c r="K19066" s="79"/>
    </row>
    <row r="19067" spans="2:11" x14ac:dyDescent="0.3">
      <c r="B19067" s="205"/>
      <c r="C19067" s="205"/>
      <c r="D19067" s="72"/>
      <c r="E19067" s="206"/>
      <c r="F19067" s="205"/>
      <c r="G19067" s="205"/>
      <c r="H19067" s="207"/>
      <c r="I19067" s="207"/>
      <c r="J19067" s="208"/>
      <c r="K19067" s="79"/>
    </row>
    <row r="19068" spans="2:11" x14ac:dyDescent="0.3">
      <c r="B19068" s="205"/>
      <c r="C19068" s="205"/>
      <c r="D19068" s="72"/>
      <c r="E19068" s="206"/>
      <c r="F19068" s="205"/>
      <c r="G19068" s="205"/>
      <c r="H19068" s="207"/>
      <c r="I19068" s="207"/>
      <c r="J19068" s="208"/>
      <c r="K19068" s="79"/>
    </row>
    <row r="19069" spans="2:11" x14ac:dyDescent="0.3">
      <c r="B19069" s="205"/>
      <c r="C19069" s="205"/>
      <c r="D19069" s="72"/>
      <c r="E19069" s="206"/>
      <c r="F19069" s="205"/>
      <c r="G19069" s="205"/>
      <c r="H19069" s="207"/>
      <c r="I19069" s="207"/>
      <c r="J19069" s="207"/>
      <c r="K19069" s="79"/>
    </row>
    <row r="19070" spans="2:11" x14ac:dyDescent="0.3">
      <c r="B19070" s="205"/>
      <c r="C19070" s="205"/>
      <c r="D19070" s="72"/>
      <c r="E19070" s="206"/>
      <c r="F19070" s="205"/>
      <c r="G19070" s="205"/>
      <c r="H19070" s="207"/>
      <c r="I19070" s="207"/>
      <c r="J19070" s="207"/>
      <c r="K19070" s="79"/>
    </row>
    <row r="19071" spans="2:11" x14ac:dyDescent="0.3">
      <c r="B19071" s="205"/>
      <c r="C19071" s="205"/>
      <c r="D19071" s="72"/>
      <c r="E19071" s="206"/>
      <c r="F19071" s="205"/>
      <c r="G19071" s="205"/>
      <c r="H19071" s="207"/>
      <c r="I19071" s="207"/>
      <c r="J19071" s="207"/>
      <c r="K19071" s="79"/>
    </row>
    <row r="19072" spans="2:11" x14ac:dyDescent="0.3">
      <c r="B19072" s="205"/>
      <c r="C19072" s="205"/>
      <c r="D19072" s="72"/>
      <c r="E19072" s="206"/>
      <c r="F19072" s="205"/>
      <c r="G19072" s="205"/>
      <c r="H19072" s="207"/>
      <c r="I19072" s="207"/>
      <c r="J19072" s="207"/>
      <c r="K19072" s="79"/>
    </row>
    <row r="19073" spans="2:11" x14ac:dyDescent="0.3">
      <c r="B19073" s="205"/>
      <c r="C19073" s="205"/>
      <c r="D19073" s="72"/>
      <c r="E19073" s="206"/>
      <c r="F19073" s="205"/>
      <c r="G19073" s="205"/>
      <c r="H19073" s="207"/>
      <c r="I19073" s="207"/>
      <c r="J19073" s="207"/>
      <c r="K19073" s="79"/>
    </row>
    <row r="19074" spans="2:11" x14ac:dyDescent="0.3">
      <c r="B19074" s="205"/>
      <c r="C19074" s="205"/>
      <c r="D19074" s="72"/>
      <c r="E19074" s="206"/>
      <c r="F19074" s="205"/>
      <c r="G19074" s="205"/>
      <c r="H19074" s="207"/>
      <c r="I19074" s="207"/>
      <c r="J19074" s="208"/>
      <c r="K19074" s="79"/>
    </row>
    <row r="19075" spans="2:11" x14ac:dyDescent="0.3">
      <c r="B19075" s="205"/>
      <c r="C19075" s="205"/>
      <c r="D19075" s="72"/>
      <c r="E19075" s="206"/>
      <c r="F19075" s="205"/>
      <c r="G19075" s="205"/>
      <c r="H19075" s="207"/>
      <c r="I19075" s="207"/>
      <c r="J19075" s="207"/>
      <c r="K19075" s="79"/>
    </row>
    <row r="19076" spans="2:11" x14ac:dyDescent="0.3">
      <c r="B19076" s="205"/>
      <c r="C19076" s="205"/>
      <c r="D19076" s="72"/>
      <c r="E19076" s="206"/>
      <c r="F19076" s="205"/>
      <c r="G19076" s="205"/>
      <c r="H19076" s="207"/>
      <c r="I19076" s="207"/>
      <c r="J19076" s="207"/>
      <c r="K19076" s="79"/>
    </row>
    <row r="19077" spans="2:11" x14ac:dyDescent="0.3">
      <c r="B19077" s="205"/>
      <c r="C19077" s="205"/>
      <c r="D19077" s="72"/>
      <c r="E19077" s="206"/>
      <c r="F19077" s="205"/>
      <c r="G19077" s="205"/>
      <c r="H19077" s="207"/>
      <c r="I19077" s="207"/>
      <c r="J19077" s="207"/>
      <c r="K19077" s="79"/>
    </row>
    <row r="19078" spans="2:11" x14ac:dyDescent="0.3">
      <c r="B19078" s="205"/>
      <c r="C19078" s="205"/>
      <c r="D19078" s="72"/>
      <c r="E19078" s="206"/>
      <c r="F19078" s="205"/>
      <c r="G19078" s="205"/>
      <c r="H19078" s="207"/>
      <c r="I19078" s="207"/>
      <c r="J19078" s="207"/>
      <c r="K19078" s="79"/>
    </row>
    <row r="19079" spans="2:11" x14ac:dyDescent="0.3">
      <c r="B19079" s="205"/>
      <c r="C19079" s="205"/>
      <c r="D19079" s="72"/>
      <c r="E19079" s="206"/>
      <c r="F19079" s="205"/>
      <c r="G19079" s="205"/>
      <c r="H19079" s="207"/>
      <c r="I19079" s="207"/>
      <c r="J19079" s="208"/>
      <c r="K19079" s="79"/>
    </row>
    <row r="19080" spans="2:11" x14ac:dyDescent="0.3">
      <c r="B19080" s="205"/>
      <c r="C19080" s="205"/>
      <c r="D19080" s="72"/>
      <c r="E19080" s="206"/>
      <c r="F19080" s="205"/>
      <c r="G19080" s="205"/>
      <c r="H19080" s="207"/>
      <c r="I19080" s="207"/>
      <c r="J19080" s="208"/>
      <c r="K19080" s="79"/>
    </row>
    <row r="19081" spans="2:11" x14ac:dyDescent="0.3">
      <c r="B19081" s="205"/>
      <c r="C19081" s="205"/>
      <c r="D19081" s="72"/>
      <c r="E19081" s="206"/>
      <c r="F19081" s="205"/>
      <c r="G19081" s="205"/>
      <c r="H19081" s="207"/>
      <c r="I19081" s="207"/>
      <c r="J19081" s="208"/>
      <c r="K19081" s="79"/>
    </row>
    <row r="19082" spans="2:11" x14ac:dyDescent="0.3">
      <c r="B19082" s="205"/>
      <c r="C19082" s="205"/>
      <c r="D19082" s="72"/>
      <c r="E19082" s="206"/>
      <c r="F19082" s="205"/>
      <c r="G19082" s="205"/>
      <c r="H19082" s="207"/>
      <c r="I19082" s="207"/>
      <c r="J19082" s="207"/>
      <c r="K19082" s="79"/>
    </row>
    <row r="19083" spans="2:11" x14ac:dyDescent="0.3">
      <c r="B19083" s="205"/>
      <c r="C19083" s="205"/>
      <c r="D19083" s="72"/>
      <c r="E19083" s="206"/>
      <c r="F19083" s="205"/>
      <c r="G19083" s="205"/>
      <c r="H19083" s="207"/>
      <c r="I19083" s="207"/>
      <c r="J19083" s="207"/>
      <c r="K19083" s="79"/>
    </row>
    <row r="19084" spans="2:11" x14ac:dyDescent="0.3">
      <c r="B19084" s="205"/>
      <c r="C19084" s="205"/>
      <c r="D19084" s="72"/>
      <c r="E19084" s="206"/>
      <c r="F19084" s="205"/>
      <c r="G19084" s="205"/>
      <c r="H19084" s="207"/>
      <c r="I19084" s="207"/>
      <c r="J19084" s="207"/>
      <c r="K19084" s="79"/>
    </row>
    <row r="19085" spans="2:11" x14ac:dyDescent="0.3">
      <c r="B19085" s="205"/>
      <c r="C19085" s="205"/>
      <c r="D19085" s="72"/>
      <c r="E19085" s="206"/>
      <c r="F19085" s="205"/>
      <c r="G19085" s="205"/>
      <c r="H19085" s="207"/>
      <c r="I19085" s="207"/>
      <c r="J19085" s="207"/>
      <c r="K19085" s="79"/>
    </row>
    <row r="19086" spans="2:11" x14ac:dyDescent="0.3">
      <c r="B19086" s="205"/>
      <c r="C19086" s="205"/>
      <c r="D19086" s="72"/>
      <c r="E19086" s="206"/>
      <c r="F19086" s="205"/>
      <c r="G19086" s="205"/>
      <c r="H19086" s="209"/>
      <c r="I19086" s="207"/>
      <c r="J19086" s="208"/>
      <c r="K19086" s="79"/>
    </row>
    <row r="19087" spans="2:11" x14ac:dyDescent="0.3">
      <c r="B19087" s="205"/>
      <c r="C19087" s="205"/>
      <c r="D19087" s="72"/>
      <c r="E19087" s="206"/>
      <c r="F19087" s="205"/>
      <c r="G19087" s="205"/>
      <c r="H19087" s="209"/>
      <c r="I19087" s="207"/>
      <c r="J19087" s="208"/>
      <c r="K19087" s="79"/>
    </row>
    <row r="19088" spans="2:11" x14ac:dyDescent="0.3">
      <c r="B19088" s="205"/>
      <c r="C19088" s="205"/>
      <c r="D19088" s="72"/>
      <c r="E19088" s="206"/>
      <c r="F19088" s="205"/>
      <c r="G19088" s="205"/>
      <c r="H19088" s="209"/>
      <c r="I19088" s="207"/>
      <c r="J19088" s="208"/>
      <c r="K19088" s="79"/>
    </row>
    <row r="19089" spans="2:11" x14ac:dyDescent="0.3">
      <c r="B19089" s="205"/>
      <c r="C19089" s="205"/>
      <c r="D19089" s="72"/>
      <c r="E19089" s="206"/>
      <c r="F19089" s="205"/>
      <c r="G19089" s="205"/>
      <c r="H19089" s="209"/>
      <c r="I19089" s="207"/>
      <c r="J19089" s="208"/>
      <c r="K19089" s="79"/>
    </row>
    <row r="19090" spans="2:11" x14ac:dyDescent="0.3">
      <c r="B19090" s="205"/>
      <c r="C19090" s="205"/>
      <c r="D19090" s="72"/>
      <c r="E19090" s="206"/>
      <c r="F19090" s="205"/>
      <c r="G19090" s="205"/>
      <c r="H19090" s="209"/>
      <c r="I19090" s="207"/>
      <c r="J19090" s="208"/>
      <c r="K19090" s="79"/>
    </row>
    <row r="19091" spans="2:11" x14ac:dyDescent="0.3">
      <c r="B19091" s="205"/>
      <c r="C19091" s="205"/>
      <c r="D19091" s="72"/>
      <c r="E19091" s="206"/>
      <c r="F19091" s="205"/>
      <c r="G19091" s="205"/>
      <c r="H19091" s="209"/>
      <c r="I19091" s="207"/>
      <c r="J19091" s="208"/>
      <c r="K19091" s="79"/>
    </row>
    <row r="19092" spans="2:11" x14ac:dyDescent="0.3">
      <c r="B19092" s="205"/>
      <c r="C19092" s="205"/>
      <c r="D19092" s="72"/>
      <c r="E19092" s="206"/>
      <c r="F19092" s="205"/>
      <c r="G19092" s="205"/>
      <c r="H19092" s="209"/>
      <c r="I19092" s="207"/>
      <c r="J19092" s="208"/>
      <c r="K19092" s="79"/>
    </row>
    <row r="19093" spans="2:11" x14ac:dyDescent="0.3">
      <c r="B19093" s="205"/>
      <c r="C19093" s="205"/>
      <c r="D19093" s="72"/>
      <c r="E19093" s="206"/>
      <c r="F19093" s="205"/>
      <c r="G19093" s="205"/>
      <c r="H19093" s="209"/>
      <c r="I19093" s="207"/>
      <c r="J19093" s="208"/>
      <c r="K19093" s="79"/>
    </row>
    <row r="19094" spans="2:11" x14ac:dyDescent="0.3">
      <c r="B19094" s="205"/>
      <c r="C19094" s="205"/>
      <c r="D19094" s="72"/>
      <c r="E19094" s="206"/>
      <c r="F19094" s="205"/>
      <c r="G19094" s="205"/>
      <c r="H19094" s="209"/>
      <c r="I19094" s="207"/>
      <c r="J19094" s="208"/>
      <c r="K19094" s="79"/>
    </row>
    <row r="19095" spans="2:11" x14ac:dyDescent="0.3">
      <c r="B19095" s="205"/>
      <c r="C19095" s="205"/>
      <c r="D19095" s="72"/>
      <c r="E19095" s="206"/>
      <c r="F19095" s="205"/>
      <c r="G19095" s="205"/>
      <c r="H19095" s="209"/>
      <c r="I19095" s="207"/>
      <c r="J19095" s="208"/>
      <c r="K19095" s="79"/>
    </row>
    <row r="19096" spans="2:11" x14ac:dyDescent="0.3">
      <c r="B19096" s="205"/>
      <c r="C19096" s="205"/>
      <c r="D19096" s="72"/>
      <c r="E19096" s="206"/>
      <c r="F19096" s="205"/>
      <c r="G19096" s="205"/>
      <c r="H19096" s="209"/>
      <c r="I19096" s="207"/>
      <c r="J19096" s="208"/>
      <c r="K19096" s="79"/>
    </row>
    <row r="19097" spans="2:11" x14ac:dyDescent="0.3">
      <c r="B19097" s="205"/>
      <c r="C19097" s="205"/>
      <c r="D19097" s="72"/>
      <c r="E19097" s="206"/>
      <c r="F19097" s="205"/>
      <c r="G19097" s="205"/>
      <c r="H19097" s="209"/>
      <c r="I19097" s="207"/>
      <c r="J19097" s="208"/>
      <c r="K19097" s="79"/>
    </row>
    <row r="19098" spans="2:11" x14ac:dyDescent="0.3">
      <c r="B19098" s="205"/>
      <c r="C19098" s="205"/>
      <c r="D19098" s="72"/>
      <c r="E19098" s="206"/>
      <c r="F19098" s="205"/>
      <c r="G19098" s="205"/>
      <c r="H19098" s="209"/>
      <c r="I19098" s="207"/>
      <c r="J19098" s="208"/>
      <c r="K19098" s="79"/>
    </row>
    <row r="19099" spans="2:11" x14ac:dyDescent="0.3">
      <c r="B19099" s="205"/>
      <c r="C19099" s="205"/>
      <c r="D19099" s="72"/>
      <c r="E19099" s="206"/>
      <c r="F19099" s="205"/>
      <c r="G19099" s="205"/>
      <c r="H19099" s="209"/>
      <c r="I19099" s="207"/>
      <c r="J19099" s="208"/>
      <c r="K19099" s="79"/>
    </row>
    <row r="19100" spans="2:11" x14ac:dyDescent="0.3">
      <c r="B19100" s="205"/>
      <c r="C19100" s="205"/>
      <c r="D19100" s="72"/>
      <c r="E19100" s="206"/>
      <c r="F19100" s="205"/>
      <c r="G19100" s="205"/>
      <c r="H19100" s="207"/>
      <c r="I19100" s="207"/>
      <c r="J19100" s="208"/>
      <c r="K19100" s="79"/>
    </row>
    <row r="19101" spans="2:11" x14ac:dyDescent="0.3">
      <c r="B19101" s="205"/>
      <c r="C19101" s="205"/>
      <c r="D19101" s="72"/>
      <c r="E19101" s="206"/>
      <c r="F19101" s="205"/>
      <c r="G19101" s="205"/>
      <c r="H19101" s="207"/>
      <c r="I19101" s="207"/>
      <c r="J19101" s="208"/>
      <c r="K19101" s="79"/>
    </row>
    <row r="19102" spans="2:11" x14ac:dyDescent="0.3">
      <c r="B19102" s="205"/>
      <c r="C19102" s="205"/>
      <c r="D19102" s="72"/>
      <c r="E19102" s="206"/>
      <c r="F19102" s="205"/>
      <c r="G19102" s="205"/>
      <c r="H19102" s="207"/>
      <c r="I19102" s="207"/>
      <c r="J19102" s="208"/>
      <c r="K19102" s="79"/>
    </row>
    <row r="19103" spans="2:11" x14ac:dyDescent="0.3">
      <c r="B19103" s="205"/>
      <c r="C19103" s="205"/>
      <c r="D19103" s="72"/>
      <c r="E19103" s="206"/>
      <c r="F19103" s="205"/>
      <c r="G19103" s="205"/>
      <c r="H19103" s="207"/>
      <c r="I19103" s="207"/>
      <c r="J19103" s="208"/>
      <c r="K19103" s="79"/>
    </row>
    <row r="19104" spans="2:11" x14ac:dyDescent="0.3">
      <c r="B19104" s="205"/>
      <c r="C19104" s="205"/>
      <c r="D19104" s="72"/>
      <c r="E19104" s="206"/>
      <c r="F19104" s="205"/>
      <c r="G19104" s="205"/>
      <c r="H19104" s="207"/>
      <c r="I19104" s="207"/>
      <c r="J19104" s="207"/>
      <c r="K19104" s="79"/>
    </row>
    <row r="19105" spans="2:11" x14ac:dyDescent="0.3">
      <c r="B19105" s="205"/>
      <c r="C19105" s="205"/>
      <c r="D19105" s="72"/>
      <c r="E19105" s="206"/>
      <c r="F19105" s="205"/>
      <c r="G19105" s="205"/>
      <c r="H19105" s="207"/>
      <c r="I19105" s="207"/>
      <c r="J19105" s="207"/>
      <c r="K19105" s="79"/>
    </row>
    <row r="19106" spans="2:11" x14ac:dyDescent="0.3">
      <c r="B19106" s="205"/>
      <c r="C19106" s="205"/>
      <c r="D19106" s="72"/>
      <c r="E19106" s="206"/>
      <c r="F19106" s="205"/>
      <c r="G19106" s="205"/>
      <c r="H19106" s="207"/>
      <c r="I19106" s="207"/>
      <c r="J19106" s="208"/>
      <c r="K19106" s="79"/>
    </row>
    <row r="19107" spans="2:11" x14ac:dyDescent="0.3">
      <c r="B19107" s="205"/>
      <c r="C19107" s="205"/>
      <c r="D19107" s="72"/>
      <c r="E19107" s="206"/>
      <c r="F19107" s="205"/>
      <c r="G19107" s="205"/>
      <c r="H19107" s="207"/>
      <c r="I19107" s="207"/>
      <c r="J19107" s="208"/>
      <c r="K19107" s="79"/>
    </row>
    <row r="19108" spans="2:11" x14ac:dyDescent="0.3">
      <c r="B19108" s="205"/>
      <c r="C19108" s="205"/>
      <c r="D19108" s="72"/>
      <c r="E19108" s="206"/>
      <c r="F19108" s="205"/>
      <c r="G19108" s="205"/>
      <c r="H19108" s="207"/>
      <c r="I19108" s="207"/>
      <c r="J19108" s="208"/>
      <c r="K19108" s="79"/>
    </row>
    <row r="19109" spans="2:11" x14ac:dyDescent="0.3">
      <c r="B19109" s="205"/>
      <c r="C19109" s="205"/>
      <c r="D19109" s="72"/>
      <c r="E19109" s="206"/>
      <c r="F19109" s="205"/>
      <c r="G19109" s="205"/>
      <c r="H19109" s="207"/>
      <c r="I19109" s="207"/>
      <c r="J19109" s="208"/>
      <c r="K19109" s="79"/>
    </row>
    <row r="19110" spans="2:11" x14ac:dyDescent="0.3">
      <c r="B19110" s="205"/>
      <c r="C19110" s="205"/>
      <c r="D19110" s="72"/>
      <c r="E19110" s="206"/>
      <c r="F19110" s="205"/>
      <c r="G19110" s="205"/>
      <c r="H19110" s="207"/>
      <c r="I19110" s="207"/>
      <c r="J19110" s="207"/>
      <c r="K19110" s="79"/>
    </row>
    <row r="19111" spans="2:11" x14ac:dyDescent="0.3">
      <c r="B19111" s="205"/>
      <c r="C19111" s="205"/>
      <c r="D19111" s="72"/>
      <c r="E19111" s="206"/>
      <c r="F19111" s="205"/>
      <c r="G19111" s="205"/>
      <c r="H19111" s="207"/>
      <c r="I19111" s="207"/>
      <c r="J19111" s="208"/>
      <c r="K19111" s="79"/>
    </row>
    <row r="19112" spans="2:11" x14ac:dyDescent="0.3">
      <c r="B19112" s="205"/>
      <c r="C19112" s="205"/>
      <c r="D19112" s="72"/>
      <c r="E19112" s="206"/>
      <c r="F19112" s="205"/>
      <c r="G19112" s="205"/>
      <c r="H19112" s="207"/>
      <c r="I19112" s="207"/>
      <c r="J19112" s="208"/>
      <c r="K19112" s="79"/>
    </row>
    <row r="19113" spans="2:11" x14ac:dyDescent="0.3">
      <c r="B19113" s="205"/>
      <c r="C19113" s="205"/>
      <c r="D19113" s="72"/>
      <c r="E19113" s="206"/>
      <c r="F19113" s="205"/>
      <c r="G19113" s="205"/>
      <c r="H19113" s="207"/>
      <c r="I19113" s="207"/>
      <c r="J19113" s="208"/>
      <c r="K19113" s="79"/>
    </row>
    <row r="19114" spans="2:11" x14ac:dyDescent="0.3">
      <c r="B19114" s="205"/>
      <c r="C19114" s="205"/>
      <c r="D19114" s="72"/>
      <c r="E19114" s="206"/>
      <c r="F19114" s="205"/>
      <c r="G19114" s="205"/>
      <c r="H19114" s="207"/>
      <c r="I19114" s="207"/>
      <c r="J19114" s="207"/>
      <c r="K19114" s="79"/>
    </row>
    <row r="19115" spans="2:11" x14ac:dyDescent="0.3">
      <c r="B19115" s="205"/>
      <c r="C19115" s="205"/>
      <c r="D19115" s="72"/>
      <c r="E19115" s="206"/>
      <c r="F19115" s="205"/>
      <c r="G19115" s="205"/>
      <c r="H19115" s="207"/>
      <c r="I19115" s="207"/>
      <c r="J19115" s="207"/>
      <c r="K19115" s="79"/>
    </row>
    <row r="19116" spans="2:11" x14ac:dyDescent="0.3">
      <c r="B19116" s="205"/>
      <c r="C19116" s="205"/>
      <c r="D19116" s="72"/>
      <c r="E19116" s="206"/>
      <c r="F19116" s="205"/>
      <c r="G19116" s="205"/>
      <c r="H19116" s="207"/>
      <c r="I19116" s="207"/>
      <c r="J19116" s="207"/>
      <c r="K19116" s="79"/>
    </row>
    <row r="19117" spans="2:11" x14ac:dyDescent="0.3">
      <c r="B19117" s="205"/>
      <c r="C19117" s="205"/>
      <c r="D19117" s="72"/>
      <c r="E19117" s="206"/>
      <c r="F19117" s="205"/>
      <c r="G19117" s="205"/>
      <c r="H19117" s="207"/>
      <c r="I19117" s="207"/>
      <c r="J19117" s="207"/>
      <c r="K19117" s="79"/>
    </row>
    <row r="19118" spans="2:11" x14ac:dyDescent="0.3">
      <c r="B19118" s="205"/>
      <c r="C19118" s="205"/>
      <c r="D19118" s="72"/>
      <c r="E19118" s="206"/>
      <c r="F19118" s="205"/>
      <c r="G19118" s="205"/>
      <c r="H19118" s="207"/>
      <c r="I19118" s="207"/>
      <c r="J19118" s="207"/>
      <c r="K19118" s="79"/>
    </row>
    <row r="19119" spans="2:11" x14ac:dyDescent="0.3">
      <c r="B19119" s="205"/>
      <c r="C19119" s="205"/>
      <c r="D19119" s="72"/>
      <c r="E19119" s="206"/>
      <c r="F19119" s="205"/>
      <c r="G19119" s="205"/>
      <c r="H19119" s="207"/>
      <c r="I19119" s="207"/>
      <c r="J19119" s="208"/>
      <c r="K19119" s="79"/>
    </row>
    <row r="19120" spans="2:11" x14ac:dyDescent="0.3">
      <c r="B19120" s="205"/>
      <c r="C19120" s="205"/>
      <c r="D19120" s="72"/>
      <c r="E19120" s="206"/>
      <c r="F19120" s="205"/>
      <c r="G19120" s="205"/>
      <c r="H19120" s="207"/>
      <c r="I19120" s="207"/>
      <c r="J19120" s="208"/>
      <c r="K19120" s="79"/>
    </row>
    <row r="19121" spans="2:11" x14ac:dyDescent="0.3">
      <c r="B19121" s="205"/>
      <c r="C19121" s="205"/>
      <c r="D19121" s="72"/>
      <c r="E19121" s="206"/>
      <c r="F19121" s="205"/>
      <c r="G19121" s="205"/>
      <c r="H19121" s="207"/>
      <c r="I19121" s="207"/>
      <c r="J19121" s="207"/>
      <c r="K19121" s="79"/>
    </row>
    <row r="19122" spans="2:11" x14ac:dyDescent="0.3">
      <c r="B19122" s="205"/>
      <c r="C19122" s="205"/>
      <c r="D19122" s="72"/>
      <c r="E19122" s="206"/>
      <c r="F19122" s="205"/>
      <c r="G19122" s="205"/>
      <c r="H19122" s="207"/>
      <c r="I19122" s="207"/>
      <c r="J19122" s="207"/>
      <c r="K19122" s="79"/>
    </row>
    <row r="19123" spans="2:11" x14ac:dyDescent="0.3">
      <c r="B19123" s="205"/>
      <c r="C19123" s="205"/>
      <c r="D19123" s="72"/>
      <c r="E19123" s="206"/>
      <c r="F19123" s="205"/>
      <c r="G19123" s="205"/>
      <c r="H19123" s="207"/>
      <c r="I19123" s="207"/>
      <c r="J19123" s="207"/>
      <c r="K19123" s="79"/>
    </row>
    <row r="19124" spans="2:11" x14ac:dyDescent="0.3">
      <c r="B19124" s="205"/>
      <c r="C19124" s="205"/>
      <c r="D19124" s="72"/>
      <c r="E19124" s="206"/>
      <c r="F19124" s="205"/>
      <c r="G19124" s="205"/>
      <c r="H19124" s="207"/>
      <c r="I19124" s="207"/>
      <c r="J19124" s="208"/>
      <c r="K19124" s="79"/>
    </row>
    <row r="19125" spans="2:11" x14ac:dyDescent="0.3">
      <c r="B19125" s="205"/>
      <c r="C19125" s="205"/>
      <c r="D19125" s="72"/>
      <c r="E19125" s="206"/>
      <c r="F19125" s="205"/>
      <c r="G19125" s="205"/>
      <c r="H19125" s="207"/>
      <c r="I19125" s="207"/>
      <c r="J19125" s="208"/>
      <c r="K19125" s="79"/>
    </row>
    <row r="19126" spans="2:11" x14ac:dyDescent="0.3">
      <c r="B19126" s="205"/>
      <c r="C19126" s="205"/>
      <c r="D19126" s="72"/>
      <c r="E19126" s="206"/>
      <c r="F19126" s="205"/>
      <c r="G19126" s="205"/>
      <c r="H19126" s="207"/>
      <c r="I19126" s="207"/>
      <c r="J19126" s="208"/>
      <c r="K19126" s="79"/>
    </row>
    <row r="19127" spans="2:11" x14ac:dyDescent="0.3">
      <c r="B19127" s="205"/>
      <c r="C19127" s="205"/>
      <c r="D19127" s="72"/>
      <c r="E19127" s="206"/>
      <c r="F19127" s="205"/>
      <c r="G19127" s="205"/>
      <c r="H19127" s="207"/>
      <c r="I19127" s="207"/>
      <c r="J19127" s="208"/>
      <c r="K19127" s="79"/>
    </row>
    <row r="19128" spans="2:11" x14ac:dyDescent="0.3">
      <c r="B19128" s="205"/>
      <c r="C19128" s="205"/>
      <c r="D19128" s="72"/>
      <c r="E19128" s="206"/>
      <c r="F19128" s="205"/>
      <c r="G19128" s="205"/>
      <c r="H19128" s="207"/>
      <c r="I19128" s="207"/>
      <c r="J19128" s="208"/>
      <c r="K19128" s="79"/>
    </row>
    <row r="19129" spans="2:11" x14ac:dyDescent="0.3">
      <c r="B19129" s="205"/>
      <c r="C19129" s="205"/>
      <c r="D19129" s="72"/>
      <c r="E19129" s="206"/>
      <c r="F19129" s="205"/>
      <c r="G19129" s="205"/>
      <c r="H19129" s="207"/>
      <c r="I19129" s="207"/>
      <c r="J19129" s="207"/>
      <c r="K19129" s="79"/>
    </row>
    <row r="19130" spans="2:11" x14ac:dyDescent="0.3">
      <c r="B19130" s="205"/>
      <c r="C19130" s="205"/>
      <c r="D19130" s="72"/>
      <c r="E19130" s="206"/>
      <c r="F19130" s="205"/>
      <c r="G19130" s="205"/>
      <c r="H19130" s="207"/>
      <c r="I19130" s="207"/>
      <c r="J19130" s="208"/>
      <c r="K19130" s="79"/>
    </row>
    <row r="19131" spans="2:11" x14ac:dyDescent="0.3">
      <c r="B19131" s="205"/>
      <c r="C19131" s="205"/>
      <c r="D19131" s="72"/>
      <c r="E19131" s="206"/>
      <c r="F19131" s="205"/>
      <c r="G19131" s="205"/>
      <c r="H19131" s="207"/>
      <c r="I19131" s="207"/>
      <c r="J19131" s="207"/>
      <c r="K19131" s="79"/>
    </row>
    <row r="19132" spans="2:11" x14ac:dyDescent="0.3">
      <c r="B19132" s="205"/>
      <c r="C19132" s="205"/>
      <c r="D19132" s="72"/>
      <c r="E19132" s="206"/>
      <c r="F19132" s="205"/>
      <c r="G19132" s="205"/>
      <c r="H19132" s="207"/>
      <c r="I19132" s="207"/>
      <c r="J19132" s="208"/>
      <c r="K19132" s="79"/>
    </row>
    <row r="19133" spans="2:11" x14ac:dyDescent="0.3">
      <c r="B19133" s="205"/>
      <c r="C19133" s="205"/>
      <c r="D19133" s="72"/>
      <c r="E19133" s="206"/>
      <c r="F19133" s="205"/>
      <c r="G19133" s="205"/>
      <c r="H19133" s="207"/>
      <c r="I19133" s="207"/>
      <c r="J19133" s="208"/>
      <c r="K19133" s="79"/>
    </row>
    <row r="19134" spans="2:11" x14ac:dyDescent="0.3">
      <c r="B19134" s="205"/>
      <c r="C19134" s="205"/>
      <c r="D19134" s="72"/>
      <c r="E19134" s="206"/>
      <c r="F19134" s="205"/>
      <c r="G19134" s="205"/>
      <c r="H19134" s="207"/>
      <c r="I19134" s="207"/>
      <c r="J19134" s="208"/>
      <c r="K19134" s="79"/>
    </row>
    <row r="19135" spans="2:11" x14ac:dyDescent="0.3">
      <c r="B19135" s="205"/>
      <c r="C19135" s="205"/>
      <c r="D19135" s="72"/>
      <c r="E19135" s="206"/>
      <c r="F19135" s="205"/>
      <c r="G19135" s="205"/>
      <c r="H19135" s="207"/>
      <c r="I19135" s="207"/>
      <c r="J19135" s="207"/>
      <c r="K19135" s="79"/>
    </row>
    <row r="19136" spans="2:11" x14ac:dyDescent="0.3">
      <c r="B19136" s="205"/>
      <c r="C19136" s="205"/>
      <c r="D19136" s="72"/>
      <c r="E19136" s="206"/>
      <c r="F19136" s="205"/>
      <c r="G19136" s="205"/>
      <c r="H19136" s="207"/>
      <c r="I19136" s="207"/>
      <c r="J19136" s="207"/>
      <c r="K19136" s="79"/>
    </row>
    <row r="19137" spans="2:11" x14ac:dyDescent="0.3">
      <c r="B19137" s="205"/>
      <c r="C19137" s="205"/>
      <c r="D19137" s="72"/>
      <c r="E19137" s="206"/>
      <c r="F19137" s="205"/>
      <c r="G19137" s="205"/>
      <c r="H19137" s="207"/>
      <c r="I19137" s="207"/>
      <c r="J19137" s="207"/>
      <c r="K19137" s="79"/>
    </row>
    <row r="19138" spans="2:11" x14ac:dyDescent="0.3">
      <c r="B19138" s="205"/>
      <c r="C19138" s="205"/>
      <c r="D19138" s="72"/>
      <c r="E19138" s="206"/>
      <c r="F19138" s="205"/>
      <c r="G19138" s="205"/>
      <c r="H19138" s="207"/>
      <c r="I19138" s="207"/>
      <c r="J19138" s="207"/>
      <c r="K19138" s="79"/>
    </row>
    <row r="19139" spans="2:11" x14ac:dyDescent="0.3">
      <c r="B19139" s="205"/>
      <c r="C19139" s="205"/>
      <c r="D19139" s="72"/>
      <c r="E19139" s="206"/>
      <c r="F19139" s="205"/>
      <c r="G19139" s="205"/>
      <c r="H19139" s="207"/>
      <c r="I19139" s="207"/>
      <c r="J19139" s="207"/>
      <c r="K19139" s="79"/>
    </row>
    <row r="19140" spans="2:11" x14ac:dyDescent="0.3">
      <c r="B19140" s="205"/>
      <c r="C19140" s="205"/>
      <c r="D19140" s="72"/>
      <c r="E19140" s="206"/>
      <c r="F19140" s="205"/>
      <c r="G19140" s="205"/>
      <c r="H19140" s="207"/>
      <c r="I19140" s="207"/>
      <c r="J19140" s="207"/>
      <c r="K19140" s="79"/>
    </row>
    <row r="19141" spans="2:11" x14ac:dyDescent="0.3">
      <c r="B19141" s="205"/>
      <c r="C19141" s="205"/>
      <c r="D19141" s="72"/>
      <c r="E19141" s="206"/>
      <c r="F19141" s="205"/>
      <c r="G19141" s="205"/>
      <c r="H19141" s="207"/>
      <c r="I19141" s="207"/>
      <c r="J19141" s="207"/>
      <c r="K19141" s="79"/>
    </row>
    <row r="19142" spans="2:11" x14ac:dyDescent="0.3">
      <c r="B19142" s="205"/>
      <c r="C19142" s="205"/>
      <c r="D19142" s="72"/>
      <c r="E19142" s="206"/>
      <c r="F19142" s="205"/>
      <c r="G19142" s="205"/>
      <c r="H19142" s="207"/>
      <c r="I19142" s="207"/>
      <c r="J19142" s="208"/>
      <c r="K19142" s="79"/>
    </row>
    <row r="19143" spans="2:11" x14ac:dyDescent="0.3">
      <c r="B19143" s="205"/>
      <c r="C19143" s="205"/>
      <c r="D19143" s="72"/>
      <c r="E19143" s="206"/>
      <c r="F19143" s="205"/>
      <c r="G19143" s="205"/>
      <c r="H19143" s="207"/>
      <c r="I19143" s="207"/>
      <c r="J19143" s="207"/>
      <c r="K19143" s="79"/>
    </row>
    <row r="19144" spans="2:11" x14ac:dyDescent="0.3">
      <c r="B19144" s="205"/>
      <c r="C19144" s="205"/>
      <c r="D19144" s="72"/>
      <c r="E19144" s="206"/>
      <c r="F19144" s="205"/>
      <c r="G19144" s="205"/>
      <c r="H19144" s="207"/>
      <c r="I19144" s="207"/>
      <c r="J19144" s="207"/>
      <c r="K19144" s="79"/>
    </row>
    <row r="19145" spans="2:11" x14ac:dyDescent="0.3">
      <c r="B19145" s="205"/>
      <c r="C19145" s="205"/>
      <c r="D19145" s="72"/>
      <c r="E19145" s="206"/>
      <c r="F19145" s="205"/>
      <c r="G19145" s="205"/>
      <c r="H19145" s="207"/>
      <c r="I19145" s="207"/>
      <c r="J19145" s="208"/>
      <c r="K19145" s="79"/>
    </row>
    <row r="19146" spans="2:11" x14ac:dyDescent="0.3">
      <c r="B19146" s="205"/>
      <c r="C19146" s="205"/>
      <c r="D19146" s="72"/>
      <c r="E19146" s="206"/>
      <c r="F19146" s="205"/>
      <c r="G19146" s="205"/>
      <c r="H19146" s="207"/>
      <c r="I19146" s="207"/>
      <c r="J19146" s="208"/>
      <c r="K19146" s="79"/>
    </row>
    <row r="19147" spans="2:11" x14ac:dyDescent="0.3">
      <c r="B19147" s="205"/>
      <c r="C19147" s="205"/>
      <c r="D19147" s="72"/>
      <c r="E19147" s="206"/>
      <c r="F19147" s="205"/>
      <c r="G19147" s="205"/>
      <c r="H19147" s="207"/>
      <c r="I19147" s="207"/>
      <c r="J19147" s="208"/>
      <c r="K19147" s="79"/>
    </row>
    <row r="19148" spans="2:11" x14ac:dyDescent="0.3">
      <c r="B19148" s="205"/>
      <c r="C19148" s="205"/>
      <c r="D19148" s="72"/>
      <c r="E19148" s="206"/>
      <c r="F19148" s="205"/>
      <c r="G19148" s="205"/>
      <c r="H19148" s="207"/>
      <c r="I19148" s="207"/>
      <c r="J19148" s="207"/>
      <c r="K19148" s="79"/>
    </row>
    <row r="19149" spans="2:11" x14ac:dyDescent="0.3">
      <c r="B19149" s="205"/>
      <c r="C19149" s="205"/>
      <c r="D19149" s="72"/>
      <c r="E19149" s="206"/>
      <c r="F19149" s="205"/>
      <c r="G19149" s="205"/>
      <c r="H19149" s="207"/>
      <c r="I19149" s="207"/>
      <c r="J19149" s="208"/>
      <c r="K19149" s="79"/>
    </row>
    <row r="19150" spans="2:11" x14ac:dyDescent="0.3">
      <c r="B19150" s="205"/>
      <c r="C19150" s="205"/>
      <c r="D19150" s="72"/>
      <c r="E19150" s="206"/>
      <c r="F19150" s="205"/>
      <c r="G19150" s="205"/>
      <c r="H19150" s="207"/>
      <c r="I19150" s="207"/>
      <c r="J19150" s="208"/>
      <c r="K19150" s="79"/>
    </row>
    <row r="19151" spans="2:11" x14ac:dyDescent="0.3">
      <c r="B19151" s="205"/>
      <c r="C19151" s="205"/>
      <c r="D19151" s="72"/>
      <c r="E19151" s="206"/>
      <c r="F19151" s="205"/>
      <c r="G19151" s="205"/>
      <c r="H19151" s="207"/>
      <c r="I19151" s="207"/>
      <c r="J19151" s="208"/>
      <c r="K19151" s="79"/>
    </row>
    <row r="19152" spans="2:11" x14ac:dyDescent="0.3">
      <c r="B19152" s="205"/>
      <c r="C19152" s="205"/>
      <c r="D19152" s="72"/>
      <c r="E19152" s="206"/>
      <c r="F19152" s="205"/>
      <c r="G19152" s="205"/>
      <c r="H19152" s="207"/>
      <c r="I19152" s="207"/>
      <c r="J19152" s="208"/>
      <c r="K19152" s="79"/>
    </row>
    <row r="19153" spans="2:11" x14ac:dyDescent="0.3">
      <c r="B19153" s="205"/>
      <c r="C19153" s="205"/>
      <c r="D19153" s="72"/>
      <c r="E19153" s="206"/>
      <c r="F19153" s="205"/>
      <c r="G19153" s="205"/>
      <c r="H19153" s="207"/>
      <c r="I19153" s="207"/>
      <c r="J19153" s="208"/>
      <c r="K19153" s="79"/>
    </row>
    <row r="19154" spans="2:11" x14ac:dyDescent="0.3">
      <c r="B19154" s="205"/>
      <c r="C19154" s="205"/>
      <c r="D19154" s="72"/>
      <c r="E19154" s="206"/>
      <c r="F19154" s="205"/>
      <c r="G19154" s="205"/>
      <c r="H19154" s="207"/>
      <c r="I19154" s="207"/>
      <c r="J19154" s="208"/>
      <c r="K19154" s="79"/>
    </row>
    <row r="19155" spans="2:11" x14ac:dyDescent="0.3">
      <c r="B19155" s="205"/>
      <c r="C19155" s="205"/>
      <c r="D19155" s="72"/>
      <c r="E19155" s="206"/>
      <c r="F19155" s="205"/>
      <c r="G19155" s="205"/>
      <c r="H19155" s="207"/>
      <c r="I19155" s="207"/>
      <c r="J19155" s="208"/>
      <c r="K19155" s="79"/>
    </row>
    <row r="19156" spans="2:11" x14ac:dyDescent="0.3">
      <c r="B19156" s="205"/>
      <c r="C19156" s="205"/>
      <c r="D19156" s="72"/>
      <c r="E19156" s="206"/>
      <c r="F19156" s="205"/>
      <c r="G19156" s="205"/>
      <c r="H19156" s="207"/>
      <c r="I19156" s="207"/>
      <c r="J19156" s="207"/>
      <c r="K19156" s="79"/>
    </row>
    <row r="19157" spans="2:11" x14ac:dyDescent="0.3">
      <c r="B19157" s="205"/>
      <c r="C19157" s="205"/>
      <c r="D19157" s="72"/>
      <c r="E19157" s="206"/>
      <c r="F19157" s="205"/>
      <c r="G19157" s="205"/>
      <c r="H19157" s="207"/>
      <c r="I19157" s="207"/>
      <c r="J19157" s="208"/>
      <c r="K19157" s="79"/>
    </row>
    <row r="19158" spans="2:11" x14ac:dyDescent="0.3">
      <c r="B19158" s="205"/>
      <c r="C19158" s="205"/>
      <c r="D19158" s="72"/>
      <c r="E19158" s="206"/>
      <c r="F19158" s="205"/>
      <c r="G19158" s="205"/>
      <c r="H19158" s="207"/>
      <c r="I19158" s="207"/>
      <c r="J19158" s="207"/>
      <c r="K19158" s="79"/>
    </row>
    <row r="19159" spans="2:11" x14ac:dyDescent="0.3">
      <c r="B19159" s="205"/>
      <c r="C19159" s="205"/>
      <c r="D19159" s="72"/>
      <c r="E19159" s="206"/>
      <c r="F19159" s="205"/>
      <c r="G19159" s="205"/>
      <c r="H19159" s="207"/>
      <c r="I19159" s="207"/>
      <c r="J19159" s="208"/>
      <c r="K19159" s="79"/>
    </row>
    <row r="19160" spans="2:11" x14ac:dyDescent="0.3">
      <c r="B19160" s="205"/>
      <c r="C19160" s="205"/>
      <c r="D19160" s="72"/>
      <c r="E19160" s="206"/>
      <c r="F19160" s="205"/>
      <c r="G19160" s="205"/>
      <c r="H19160" s="207"/>
      <c r="I19160" s="207"/>
      <c r="J19160" s="208"/>
      <c r="K19160" s="79"/>
    </row>
    <row r="19161" spans="2:11" x14ac:dyDescent="0.3">
      <c r="B19161" s="205"/>
      <c r="C19161" s="205"/>
      <c r="D19161" s="72"/>
      <c r="E19161" s="206"/>
      <c r="F19161" s="205"/>
      <c r="G19161" s="205"/>
      <c r="H19161" s="207"/>
      <c r="I19161" s="207"/>
      <c r="J19161" s="208"/>
      <c r="K19161" s="79"/>
    </row>
    <row r="19162" spans="2:11" x14ac:dyDescent="0.3">
      <c r="B19162" s="205"/>
      <c r="C19162" s="205"/>
      <c r="D19162" s="72"/>
      <c r="E19162" s="206"/>
      <c r="F19162" s="205"/>
      <c r="G19162" s="205"/>
      <c r="H19162" s="207"/>
      <c r="I19162" s="207"/>
      <c r="J19162" s="208"/>
      <c r="K19162" s="79"/>
    </row>
    <row r="19163" spans="2:11" x14ac:dyDescent="0.3">
      <c r="B19163" s="205"/>
      <c r="C19163" s="205"/>
      <c r="D19163" s="72"/>
      <c r="E19163" s="206"/>
      <c r="F19163" s="205"/>
      <c r="G19163" s="205"/>
      <c r="H19163" s="207"/>
      <c r="I19163" s="207"/>
      <c r="J19163" s="208"/>
      <c r="K19163" s="79"/>
    </row>
    <row r="19164" spans="2:11" x14ac:dyDescent="0.3">
      <c r="B19164" s="205"/>
      <c r="C19164" s="205"/>
      <c r="D19164" s="72"/>
      <c r="E19164" s="206"/>
      <c r="F19164" s="205"/>
      <c r="G19164" s="205"/>
      <c r="H19164" s="207"/>
      <c r="I19164" s="207"/>
      <c r="J19164" s="207"/>
      <c r="K19164" s="79"/>
    </row>
    <row r="19165" spans="2:11" x14ac:dyDescent="0.3">
      <c r="B19165" s="205"/>
      <c r="C19165" s="205"/>
      <c r="D19165" s="72"/>
      <c r="E19165" s="206"/>
      <c r="F19165" s="205"/>
      <c r="G19165" s="205"/>
      <c r="H19165" s="207"/>
      <c r="I19165" s="207"/>
      <c r="J19165" s="208"/>
      <c r="K19165" s="79"/>
    </row>
    <row r="19166" spans="2:11" x14ac:dyDescent="0.3">
      <c r="B19166" s="205"/>
      <c r="C19166" s="205"/>
      <c r="D19166" s="72"/>
      <c r="E19166" s="206"/>
      <c r="F19166" s="205"/>
      <c r="G19166" s="205"/>
      <c r="H19166" s="207"/>
      <c r="I19166" s="207"/>
      <c r="J19166" s="208"/>
      <c r="K19166" s="79"/>
    </row>
    <row r="19167" spans="2:11" x14ac:dyDescent="0.3">
      <c r="B19167" s="205"/>
      <c r="C19167" s="205"/>
      <c r="D19167" s="72"/>
      <c r="E19167" s="206"/>
      <c r="F19167" s="205"/>
      <c r="G19167" s="205"/>
      <c r="H19167" s="207"/>
      <c r="I19167" s="207"/>
      <c r="J19167" s="208"/>
      <c r="K19167" s="79"/>
    </row>
    <row r="19168" spans="2:11" x14ac:dyDescent="0.3">
      <c r="B19168" s="205"/>
      <c r="C19168" s="205"/>
      <c r="D19168" s="72"/>
      <c r="E19168" s="206"/>
      <c r="F19168" s="205"/>
      <c r="G19168" s="205"/>
      <c r="H19168" s="207"/>
      <c r="I19168" s="207"/>
      <c r="J19168" s="208"/>
      <c r="K19168" s="79"/>
    </row>
    <row r="19169" spans="2:11" x14ac:dyDescent="0.3">
      <c r="B19169" s="205"/>
      <c r="C19169" s="205"/>
      <c r="D19169" s="72"/>
      <c r="E19169" s="206"/>
      <c r="F19169" s="205"/>
      <c r="G19169" s="205"/>
      <c r="H19169" s="207"/>
      <c r="I19169" s="207"/>
      <c r="J19169" s="207"/>
      <c r="K19169" s="79"/>
    </row>
    <row r="19170" spans="2:11" x14ac:dyDescent="0.3">
      <c r="B19170" s="205"/>
      <c r="C19170" s="205"/>
      <c r="D19170" s="72"/>
      <c r="E19170" s="206"/>
      <c r="F19170" s="205"/>
      <c r="G19170" s="205"/>
      <c r="H19170" s="207"/>
      <c r="I19170" s="207"/>
      <c r="J19170" s="207"/>
      <c r="K19170" s="79"/>
    </row>
    <row r="19171" spans="2:11" x14ac:dyDescent="0.3">
      <c r="B19171" s="205"/>
      <c r="C19171" s="205"/>
      <c r="D19171" s="72"/>
      <c r="E19171" s="206"/>
      <c r="F19171" s="205"/>
      <c r="G19171" s="205"/>
      <c r="H19171" s="207"/>
      <c r="I19171" s="207"/>
      <c r="J19171" s="207"/>
      <c r="K19171" s="79"/>
    </row>
    <row r="19172" spans="2:11" x14ac:dyDescent="0.3">
      <c r="B19172" s="205"/>
      <c r="C19172" s="205"/>
      <c r="D19172" s="72"/>
      <c r="E19172" s="206"/>
      <c r="F19172" s="205"/>
      <c r="G19172" s="205"/>
      <c r="H19172" s="207"/>
      <c r="I19172" s="207"/>
      <c r="J19172" s="207"/>
      <c r="K19172" s="79"/>
    </row>
    <row r="19173" spans="2:11" x14ac:dyDescent="0.3">
      <c r="B19173" s="205"/>
      <c r="C19173" s="205"/>
      <c r="D19173" s="72"/>
      <c r="E19173" s="206"/>
      <c r="F19173" s="205"/>
      <c r="G19173" s="205"/>
      <c r="H19173" s="207"/>
      <c r="I19173" s="207"/>
      <c r="J19173" s="208"/>
      <c r="K19173" s="79"/>
    </row>
    <row r="19174" spans="2:11" x14ac:dyDescent="0.3">
      <c r="B19174" s="205"/>
      <c r="C19174" s="205"/>
      <c r="D19174" s="72"/>
      <c r="E19174" s="206"/>
      <c r="F19174" s="205"/>
      <c r="G19174" s="205"/>
      <c r="H19174" s="207"/>
      <c r="I19174" s="207"/>
      <c r="J19174" s="207"/>
      <c r="K19174" s="79"/>
    </row>
    <row r="19175" spans="2:11" x14ac:dyDescent="0.3">
      <c r="B19175" s="205"/>
      <c r="C19175" s="205"/>
      <c r="D19175" s="72"/>
      <c r="E19175" s="206"/>
      <c r="F19175" s="205"/>
      <c r="G19175" s="205"/>
      <c r="H19175" s="207"/>
      <c r="I19175" s="207"/>
      <c r="J19175" s="207"/>
      <c r="K19175" s="79"/>
    </row>
    <row r="19176" spans="2:11" x14ac:dyDescent="0.3">
      <c r="B19176" s="205"/>
      <c r="C19176" s="205"/>
      <c r="D19176" s="72"/>
      <c r="E19176" s="206"/>
      <c r="F19176" s="205"/>
      <c r="G19176" s="205"/>
      <c r="H19176" s="207"/>
      <c r="I19176" s="207"/>
      <c r="J19176" s="208"/>
      <c r="K19176" s="79"/>
    </row>
    <row r="19177" spans="2:11" x14ac:dyDescent="0.3">
      <c r="B19177" s="205"/>
      <c r="C19177" s="205"/>
      <c r="D19177" s="72"/>
      <c r="E19177" s="206"/>
      <c r="F19177" s="205"/>
      <c r="G19177" s="205"/>
      <c r="H19177" s="207"/>
      <c r="I19177" s="207"/>
      <c r="J19177" s="207"/>
      <c r="K19177" s="79"/>
    </row>
    <row r="19178" spans="2:11" x14ac:dyDescent="0.3">
      <c r="B19178" s="205"/>
      <c r="C19178" s="205"/>
      <c r="D19178" s="72"/>
      <c r="E19178" s="206"/>
      <c r="F19178" s="205"/>
      <c r="G19178" s="205"/>
      <c r="H19178" s="207"/>
      <c r="I19178" s="207"/>
      <c r="J19178" s="208"/>
      <c r="K19178" s="79"/>
    </row>
    <row r="19179" spans="2:11" x14ac:dyDescent="0.3">
      <c r="B19179" s="205"/>
      <c r="C19179" s="205"/>
      <c r="D19179" s="72"/>
      <c r="E19179" s="206"/>
      <c r="F19179" s="205"/>
      <c r="G19179" s="205"/>
      <c r="H19179" s="207"/>
      <c r="I19179" s="207"/>
      <c r="J19179" s="208"/>
      <c r="K19179" s="79"/>
    </row>
    <row r="19180" spans="2:11" x14ac:dyDescent="0.3">
      <c r="B19180" s="205"/>
      <c r="C19180" s="205"/>
      <c r="D19180" s="72"/>
      <c r="E19180" s="206"/>
      <c r="F19180" s="205"/>
      <c r="G19180" s="205"/>
      <c r="H19180" s="207"/>
      <c r="I19180" s="207"/>
      <c r="J19180" s="208"/>
      <c r="K19180" s="79"/>
    </row>
    <row r="19181" spans="2:11" x14ac:dyDescent="0.3">
      <c r="B19181" s="205"/>
      <c r="C19181" s="205"/>
      <c r="D19181" s="72"/>
      <c r="E19181" s="206"/>
      <c r="F19181" s="205"/>
      <c r="G19181" s="205"/>
      <c r="H19181" s="207"/>
      <c r="I19181" s="207"/>
      <c r="J19181" s="208"/>
      <c r="K19181" s="79"/>
    </row>
    <row r="19182" spans="2:11" x14ac:dyDescent="0.3">
      <c r="B19182" s="205"/>
      <c r="C19182" s="205"/>
      <c r="D19182" s="72"/>
      <c r="E19182" s="206"/>
      <c r="F19182" s="205"/>
      <c r="G19182" s="205"/>
      <c r="H19182" s="207"/>
      <c r="I19182" s="207"/>
      <c r="J19182" s="207"/>
      <c r="K19182" s="79"/>
    </row>
    <row r="19183" spans="2:11" x14ac:dyDescent="0.3">
      <c r="B19183" s="205"/>
      <c r="C19183" s="205"/>
      <c r="D19183" s="72"/>
      <c r="E19183" s="206"/>
      <c r="F19183" s="205"/>
      <c r="G19183" s="205"/>
      <c r="H19183" s="207"/>
      <c r="I19183" s="207"/>
      <c r="J19183" s="208"/>
      <c r="K19183" s="79"/>
    </row>
    <row r="19184" spans="2:11" x14ac:dyDescent="0.3">
      <c r="B19184" s="205"/>
      <c r="C19184" s="205"/>
      <c r="D19184" s="72"/>
      <c r="E19184" s="206"/>
      <c r="F19184" s="205"/>
      <c r="G19184" s="205"/>
      <c r="H19184" s="207"/>
      <c r="I19184" s="207"/>
      <c r="J19184" s="208"/>
      <c r="K19184" s="79"/>
    </row>
    <row r="19185" spans="2:11" x14ac:dyDescent="0.3">
      <c r="B19185" s="205"/>
      <c r="C19185" s="205"/>
      <c r="D19185" s="72"/>
      <c r="E19185" s="206"/>
      <c r="F19185" s="205"/>
      <c r="G19185" s="205"/>
      <c r="H19185" s="207"/>
      <c r="I19185" s="207"/>
      <c r="J19185" s="208"/>
      <c r="K19185" s="79"/>
    </row>
    <row r="19186" spans="2:11" x14ac:dyDescent="0.3">
      <c r="B19186" s="205"/>
      <c r="C19186" s="205"/>
      <c r="D19186" s="72"/>
      <c r="E19186" s="206"/>
      <c r="F19186" s="205"/>
      <c r="G19186" s="205"/>
      <c r="H19186" s="207"/>
      <c r="I19186" s="207"/>
      <c r="J19186" s="208"/>
      <c r="K19186" s="79"/>
    </row>
    <row r="19187" spans="2:11" x14ac:dyDescent="0.3">
      <c r="B19187" s="205"/>
      <c r="C19187" s="205"/>
      <c r="D19187" s="72"/>
      <c r="E19187" s="206"/>
      <c r="F19187" s="205"/>
      <c r="G19187" s="205"/>
      <c r="H19187" s="207"/>
      <c r="I19187" s="207"/>
      <c r="J19187" s="208"/>
      <c r="K19187" s="79"/>
    </row>
    <row r="19188" spans="2:11" x14ac:dyDescent="0.3">
      <c r="B19188" s="205"/>
      <c r="C19188" s="205"/>
      <c r="D19188" s="72"/>
      <c r="E19188" s="206"/>
      <c r="F19188" s="205"/>
      <c r="G19188" s="205"/>
      <c r="H19188" s="207"/>
      <c r="I19188" s="207"/>
      <c r="J19188" s="208"/>
      <c r="K19188" s="79"/>
    </row>
    <row r="19189" spans="2:11" x14ac:dyDescent="0.3">
      <c r="B19189" s="205"/>
      <c r="C19189" s="205"/>
      <c r="D19189" s="72"/>
      <c r="E19189" s="206"/>
      <c r="F19189" s="205"/>
      <c r="G19189" s="205"/>
      <c r="H19189" s="207"/>
      <c r="I19189" s="207"/>
      <c r="J19189" s="208"/>
      <c r="K19189" s="79"/>
    </row>
    <row r="19190" spans="2:11" x14ac:dyDescent="0.3">
      <c r="B19190" s="205"/>
      <c r="C19190" s="205"/>
      <c r="D19190" s="72"/>
      <c r="E19190" s="206"/>
      <c r="F19190" s="205"/>
      <c r="G19190" s="205"/>
      <c r="H19190" s="207"/>
      <c r="I19190" s="207"/>
      <c r="J19190" s="208"/>
      <c r="K19190" s="79"/>
    </row>
    <row r="19191" spans="2:11" x14ac:dyDescent="0.3">
      <c r="B19191" s="205"/>
      <c r="C19191" s="205"/>
      <c r="D19191" s="72"/>
      <c r="E19191" s="206"/>
      <c r="F19191" s="205"/>
      <c r="G19191" s="205"/>
      <c r="H19191" s="207"/>
      <c r="I19191" s="207"/>
      <c r="J19191" s="208"/>
      <c r="K19191" s="79"/>
    </row>
    <row r="19192" spans="2:11" x14ac:dyDescent="0.3">
      <c r="B19192" s="205"/>
      <c r="C19192" s="205"/>
      <c r="D19192" s="72"/>
      <c r="E19192" s="206"/>
      <c r="F19192" s="205"/>
      <c r="G19192" s="205"/>
      <c r="H19192" s="207"/>
      <c r="I19192" s="207"/>
      <c r="J19192" s="207"/>
      <c r="K19192" s="79"/>
    </row>
    <row r="19193" spans="2:11" x14ac:dyDescent="0.3">
      <c r="B19193" s="205"/>
      <c r="C19193" s="205"/>
      <c r="D19193" s="72"/>
      <c r="E19193" s="206"/>
      <c r="F19193" s="205"/>
      <c r="G19193" s="205"/>
      <c r="H19193" s="207"/>
      <c r="I19193" s="207"/>
      <c r="J19193" s="207"/>
      <c r="K19193" s="79"/>
    </row>
    <row r="19194" spans="2:11" x14ac:dyDescent="0.3">
      <c r="B19194" s="205"/>
      <c r="C19194" s="205"/>
      <c r="D19194" s="72"/>
      <c r="E19194" s="206"/>
      <c r="F19194" s="205"/>
      <c r="G19194" s="205"/>
      <c r="H19194" s="207"/>
      <c r="I19194" s="207"/>
      <c r="J19194" s="207"/>
      <c r="K19194" s="79"/>
    </row>
    <row r="19195" spans="2:11" x14ac:dyDescent="0.3">
      <c r="B19195" s="205"/>
      <c r="C19195" s="205"/>
      <c r="D19195" s="72"/>
      <c r="E19195" s="206"/>
      <c r="F19195" s="205"/>
      <c r="G19195" s="205"/>
      <c r="H19195" s="207"/>
      <c r="I19195" s="207"/>
      <c r="J19195" s="207"/>
      <c r="K19195" s="79"/>
    </row>
    <row r="19196" spans="2:11" x14ac:dyDescent="0.3">
      <c r="B19196" s="205"/>
      <c r="C19196" s="205"/>
      <c r="D19196" s="72"/>
      <c r="E19196" s="206"/>
      <c r="F19196" s="205"/>
      <c r="G19196" s="205"/>
      <c r="H19196" s="207"/>
      <c r="I19196" s="207"/>
      <c r="J19196" s="207"/>
      <c r="K19196" s="79"/>
    </row>
    <row r="19197" spans="2:11" x14ac:dyDescent="0.3">
      <c r="B19197" s="205"/>
      <c r="C19197" s="205"/>
      <c r="D19197" s="72"/>
      <c r="E19197" s="206"/>
      <c r="F19197" s="205"/>
      <c r="G19197" s="205"/>
      <c r="H19197" s="207"/>
      <c r="I19197" s="207"/>
      <c r="J19197" s="207"/>
      <c r="K19197" s="79"/>
    </row>
    <row r="19198" spans="2:11" x14ac:dyDescent="0.3">
      <c r="B19198" s="205"/>
      <c r="C19198" s="205"/>
      <c r="D19198" s="72"/>
      <c r="E19198" s="206"/>
      <c r="F19198" s="205"/>
      <c r="G19198" s="205"/>
      <c r="H19198" s="207"/>
      <c r="I19198" s="207"/>
      <c r="J19198" s="207"/>
      <c r="K19198" s="79"/>
    </row>
    <row r="19199" spans="2:11" x14ac:dyDescent="0.3">
      <c r="B19199" s="205"/>
      <c r="C19199" s="205"/>
      <c r="D19199" s="72"/>
      <c r="E19199" s="206"/>
      <c r="F19199" s="205"/>
      <c r="G19199" s="205"/>
      <c r="H19199" s="207"/>
      <c r="I19199" s="207"/>
      <c r="J19199" s="207"/>
      <c r="K19199" s="79"/>
    </row>
    <row r="19200" spans="2:11" x14ac:dyDescent="0.3">
      <c r="B19200" s="205"/>
      <c r="C19200" s="205"/>
      <c r="D19200" s="72"/>
      <c r="E19200" s="206"/>
      <c r="F19200" s="205"/>
      <c r="G19200" s="205"/>
      <c r="H19200" s="207"/>
      <c r="I19200" s="207"/>
      <c r="J19200" s="207"/>
      <c r="K19200" s="79"/>
    </row>
    <row r="19201" spans="2:11" x14ac:dyDescent="0.3">
      <c r="B19201" s="205"/>
      <c r="C19201" s="205"/>
      <c r="D19201" s="72"/>
      <c r="E19201" s="206"/>
      <c r="F19201" s="205"/>
      <c r="G19201" s="205"/>
      <c r="H19201" s="207"/>
      <c r="I19201" s="207"/>
      <c r="J19201" s="207"/>
      <c r="K19201" s="79"/>
    </row>
    <row r="19202" spans="2:11" x14ac:dyDescent="0.3">
      <c r="B19202" s="205"/>
      <c r="C19202" s="205"/>
      <c r="D19202" s="72"/>
      <c r="E19202" s="206"/>
      <c r="F19202" s="205"/>
      <c r="G19202" s="205"/>
      <c r="H19202" s="207"/>
      <c r="I19202" s="207"/>
      <c r="J19202" s="207"/>
      <c r="K19202" s="79"/>
    </row>
    <row r="19203" spans="2:11" x14ac:dyDescent="0.3">
      <c r="B19203" s="205"/>
      <c r="C19203" s="205"/>
      <c r="D19203" s="72"/>
      <c r="E19203" s="206"/>
      <c r="F19203" s="205"/>
      <c r="G19203" s="205"/>
      <c r="H19203" s="207"/>
      <c r="I19203" s="207"/>
      <c r="J19203" s="207"/>
      <c r="K19203" s="79"/>
    </row>
    <row r="19204" spans="2:11" x14ac:dyDescent="0.3">
      <c r="B19204" s="205"/>
      <c r="C19204" s="205"/>
      <c r="D19204" s="72"/>
      <c r="E19204" s="206"/>
      <c r="F19204" s="205"/>
      <c r="G19204" s="205"/>
      <c r="H19204" s="207"/>
      <c r="I19204" s="207"/>
      <c r="J19204" s="207"/>
      <c r="K19204" s="79"/>
    </row>
    <row r="19205" spans="2:11" x14ac:dyDescent="0.3">
      <c r="B19205" s="205"/>
      <c r="C19205" s="205"/>
      <c r="D19205" s="72"/>
      <c r="E19205" s="206"/>
      <c r="F19205" s="205"/>
      <c r="G19205" s="205"/>
      <c r="H19205" s="207"/>
      <c r="I19205" s="207"/>
      <c r="J19205" s="207"/>
      <c r="K19205" s="79"/>
    </row>
    <row r="19206" spans="2:11" x14ac:dyDescent="0.3">
      <c r="B19206" s="205"/>
      <c r="C19206" s="205"/>
      <c r="D19206" s="72"/>
      <c r="E19206" s="206"/>
      <c r="F19206" s="205"/>
      <c r="G19206" s="205"/>
      <c r="H19206" s="207"/>
      <c r="I19206" s="207"/>
      <c r="J19206" s="207"/>
      <c r="K19206" s="79"/>
    </row>
    <row r="19207" spans="2:11" x14ac:dyDescent="0.3">
      <c r="B19207" s="205"/>
      <c r="C19207" s="205"/>
      <c r="D19207" s="72"/>
      <c r="E19207" s="206"/>
      <c r="F19207" s="205"/>
      <c r="G19207" s="205"/>
      <c r="H19207" s="207"/>
      <c r="I19207" s="207"/>
      <c r="J19207" s="208"/>
      <c r="K19207" s="79"/>
    </row>
    <row r="19208" spans="2:11" x14ac:dyDescent="0.3">
      <c r="B19208" s="205"/>
      <c r="C19208" s="205"/>
      <c r="D19208" s="72"/>
      <c r="E19208" s="206"/>
      <c r="F19208" s="205"/>
      <c r="G19208" s="205"/>
      <c r="H19208" s="207"/>
      <c r="I19208" s="207"/>
      <c r="J19208" s="208"/>
      <c r="K19208" s="79"/>
    </row>
    <row r="19209" spans="2:11" x14ac:dyDescent="0.3">
      <c r="B19209" s="205"/>
      <c r="C19209" s="205"/>
      <c r="D19209" s="72"/>
      <c r="E19209" s="206"/>
      <c r="F19209" s="205"/>
      <c r="G19209" s="205"/>
      <c r="H19209" s="207"/>
      <c r="I19209" s="207"/>
      <c r="J19209" s="207"/>
      <c r="K19209" s="79"/>
    </row>
    <row r="19210" spans="2:11" x14ac:dyDescent="0.3">
      <c r="B19210" s="205"/>
      <c r="C19210" s="205"/>
      <c r="D19210" s="72"/>
      <c r="E19210" s="206"/>
      <c r="F19210" s="205"/>
      <c r="G19210" s="205"/>
      <c r="H19210" s="207"/>
      <c r="I19210" s="207"/>
      <c r="J19210" s="208"/>
      <c r="K19210" s="79"/>
    </row>
    <row r="19211" spans="2:11" x14ac:dyDescent="0.3">
      <c r="B19211" s="205"/>
      <c r="C19211" s="205"/>
      <c r="D19211" s="72"/>
      <c r="E19211" s="206"/>
      <c r="F19211" s="205"/>
      <c r="G19211" s="205"/>
      <c r="H19211" s="207"/>
      <c r="I19211" s="207"/>
      <c r="J19211" s="208"/>
      <c r="K19211" s="79"/>
    </row>
    <row r="19212" spans="2:11" x14ac:dyDescent="0.3">
      <c r="B19212" s="205"/>
      <c r="C19212" s="205"/>
      <c r="D19212" s="72"/>
      <c r="E19212" s="206"/>
      <c r="F19212" s="205"/>
      <c r="G19212" s="205"/>
      <c r="H19212" s="207"/>
      <c r="I19212" s="207"/>
      <c r="J19212" s="208"/>
      <c r="K19212" s="79"/>
    </row>
    <row r="19213" spans="2:11" x14ac:dyDescent="0.3">
      <c r="B19213" s="205"/>
      <c r="C19213" s="205"/>
      <c r="D19213" s="72"/>
      <c r="E19213" s="206"/>
      <c r="F19213" s="205"/>
      <c r="G19213" s="205"/>
      <c r="H19213" s="207"/>
      <c r="I19213" s="207"/>
      <c r="J19213" s="207"/>
      <c r="K19213" s="79"/>
    </row>
    <row r="19214" spans="2:11" x14ac:dyDescent="0.3">
      <c r="B19214" s="205"/>
      <c r="C19214" s="205"/>
      <c r="D19214" s="72"/>
      <c r="E19214" s="206"/>
      <c r="F19214" s="205"/>
      <c r="G19214" s="205"/>
      <c r="H19214" s="207"/>
      <c r="I19214" s="207"/>
      <c r="J19214" s="207"/>
      <c r="K19214" s="79"/>
    </row>
    <row r="19215" spans="2:11" x14ac:dyDescent="0.3">
      <c r="B19215" s="205"/>
      <c r="C19215" s="205"/>
      <c r="D19215" s="72"/>
      <c r="E19215" s="206"/>
      <c r="F19215" s="205"/>
      <c r="G19215" s="205"/>
      <c r="H19215" s="207"/>
      <c r="I19215" s="207"/>
      <c r="J19215" s="208"/>
      <c r="K19215" s="79"/>
    </row>
    <row r="19216" spans="2:11" x14ac:dyDescent="0.3">
      <c r="B19216" s="205"/>
      <c r="C19216" s="205"/>
      <c r="D19216" s="72"/>
      <c r="E19216" s="206"/>
      <c r="F19216" s="205"/>
      <c r="G19216" s="205"/>
      <c r="H19216" s="207"/>
      <c r="I19216" s="207"/>
      <c r="J19216" s="207"/>
      <c r="K19216" s="79"/>
    </row>
    <row r="19217" spans="2:11" x14ac:dyDescent="0.3">
      <c r="B19217" s="205"/>
      <c r="C19217" s="205"/>
      <c r="D19217" s="72"/>
      <c r="E19217" s="206"/>
      <c r="F19217" s="205"/>
      <c r="G19217" s="205"/>
      <c r="H19217" s="207"/>
      <c r="I19217" s="207"/>
      <c r="J19217" s="207"/>
      <c r="K19217" s="79"/>
    </row>
    <row r="19218" spans="2:11" x14ac:dyDescent="0.3">
      <c r="B19218" s="205"/>
      <c r="C19218" s="205"/>
      <c r="D19218" s="72"/>
      <c r="E19218" s="206"/>
      <c r="F19218" s="205"/>
      <c r="G19218" s="205"/>
      <c r="H19218" s="207"/>
      <c r="I19218" s="207"/>
      <c r="J19218" s="207"/>
      <c r="K19218" s="79"/>
    </row>
    <row r="19219" spans="2:11" x14ac:dyDescent="0.3">
      <c r="B19219" s="205"/>
      <c r="C19219" s="205"/>
      <c r="D19219" s="72"/>
      <c r="E19219" s="206"/>
      <c r="F19219" s="205"/>
      <c r="G19219" s="205"/>
      <c r="H19219" s="207"/>
      <c r="I19219" s="207"/>
      <c r="J19219" s="207"/>
      <c r="K19219" s="79"/>
    </row>
    <row r="19220" spans="2:11" x14ac:dyDescent="0.3">
      <c r="B19220" s="205"/>
      <c r="C19220" s="205"/>
      <c r="D19220" s="72"/>
      <c r="E19220" s="206"/>
      <c r="F19220" s="205"/>
      <c r="G19220" s="205"/>
      <c r="H19220" s="209"/>
      <c r="I19220" s="207"/>
      <c r="J19220" s="208"/>
      <c r="K19220" s="79"/>
    </row>
    <row r="19221" spans="2:11" x14ac:dyDescent="0.3">
      <c r="B19221" s="205"/>
      <c r="C19221" s="205"/>
      <c r="D19221" s="72"/>
      <c r="E19221" s="206"/>
      <c r="F19221" s="205"/>
      <c r="G19221" s="205"/>
      <c r="H19221" s="209"/>
      <c r="I19221" s="207"/>
      <c r="J19221" s="208"/>
      <c r="K19221" s="79"/>
    </row>
    <row r="19222" spans="2:11" x14ac:dyDescent="0.3">
      <c r="B19222" s="205"/>
      <c r="C19222" s="205"/>
      <c r="D19222" s="72"/>
      <c r="E19222" s="206"/>
      <c r="F19222" s="205"/>
      <c r="G19222" s="205"/>
      <c r="H19222" s="209"/>
      <c r="I19222" s="207"/>
      <c r="J19222" s="208"/>
      <c r="K19222" s="79"/>
    </row>
    <row r="19223" spans="2:11" x14ac:dyDescent="0.3">
      <c r="B19223" s="205"/>
      <c r="C19223" s="205"/>
      <c r="D19223" s="72"/>
      <c r="E19223" s="206"/>
      <c r="F19223" s="205"/>
      <c r="G19223" s="205"/>
      <c r="H19223" s="209"/>
      <c r="I19223" s="207"/>
      <c r="J19223" s="207"/>
      <c r="K19223" s="79"/>
    </row>
    <row r="19224" spans="2:11" x14ac:dyDescent="0.3">
      <c r="B19224" s="205"/>
      <c r="C19224" s="205"/>
      <c r="D19224" s="72"/>
      <c r="E19224" s="206"/>
      <c r="F19224" s="205"/>
      <c r="G19224" s="205"/>
      <c r="H19224" s="209"/>
      <c r="I19224" s="207"/>
      <c r="J19224" s="208"/>
      <c r="K19224" s="79"/>
    </row>
    <row r="19225" spans="2:11" x14ac:dyDescent="0.3">
      <c r="B19225" s="205"/>
      <c r="C19225" s="205"/>
      <c r="D19225" s="72"/>
      <c r="E19225" s="206"/>
      <c r="F19225" s="205"/>
      <c r="G19225" s="205"/>
      <c r="H19225" s="207"/>
      <c r="I19225" s="207"/>
      <c r="J19225" s="207"/>
      <c r="K19225" s="79"/>
    </row>
    <row r="19226" spans="2:11" x14ac:dyDescent="0.3">
      <c r="B19226" s="205"/>
      <c r="C19226" s="205"/>
      <c r="D19226" s="72"/>
      <c r="E19226" s="206"/>
      <c r="F19226" s="205"/>
      <c r="G19226" s="205"/>
      <c r="H19226" s="207"/>
      <c r="I19226" s="207"/>
      <c r="J19226" s="207"/>
      <c r="K19226" s="79"/>
    </row>
    <row r="19227" spans="2:11" x14ac:dyDescent="0.3">
      <c r="B19227" s="205"/>
      <c r="C19227" s="205"/>
      <c r="D19227" s="72"/>
      <c r="E19227" s="206"/>
      <c r="F19227" s="205"/>
      <c r="G19227" s="205"/>
      <c r="H19227" s="207"/>
      <c r="I19227" s="207"/>
      <c r="J19227" s="207"/>
      <c r="K19227" s="79"/>
    </row>
    <row r="19228" spans="2:11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2:11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2:11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2:11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2:11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/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  <hyperlink ref="P14928" r:id="rId3" xr:uid="{00000000-0004-0000-0400-000002000000}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6"/>
      <c r="G2" s="396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7"/>
      <c r="G3" s="397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7"/>
      <c r="G4" s="397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7"/>
      <c r="G5" s="397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7"/>
      <c r="G6" s="397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7"/>
      <c r="G7" s="397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7"/>
      <c r="G8" s="397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7"/>
      <c r="G9" s="397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7"/>
      <c r="G10" s="397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7"/>
      <c r="G11" s="397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7"/>
      <c r="G12" s="397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7"/>
      <c r="G13" s="397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7"/>
      <c r="G14" s="397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620</v>
      </c>
      <c r="D3" s="82" t="s">
        <v>112</v>
      </c>
      <c r="J3" s="398" t="s">
        <v>37</v>
      </c>
    </row>
    <row r="4" spans="2:10" ht="12" x14ac:dyDescent="0.3">
      <c r="B4" s="83"/>
      <c r="C4" s="83"/>
      <c r="D4" s="84"/>
      <c r="J4" s="398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221</v>
      </c>
      <c r="C7" s="87"/>
      <c r="D7" s="84"/>
      <c r="J7" s="1" t="s">
        <v>53</v>
      </c>
    </row>
    <row r="8" spans="2:10" x14ac:dyDescent="0.3">
      <c r="B8" s="88" t="s">
        <v>222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223</v>
      </c>
      <c r="C10" s="90"/>
      <c r="D10" s="84"/>
      <c r="J10" s="1" t="s">
        <v>56</v>
      </c>
    </row>
    <row r="11" spans="2:10" x14ac:dyDescent="0.3">
      <c r="B11" s="91" t="s">
        <v>224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225</v>
      </c>
      <c r="C12" s="92"/>
      <c r="D12" s="84" t="str">
        <f>J16</f>
        <v>Repasses Contrato de Gestão</v>
      </c>
    </row>
    <row r="13" spans="2:10" x14ac:dyDescent="0.3">
      <c r="B13" s="91" t="s">
        <v>226</v>
      </c>
      <c r="C13" s="91" t="s">
        <v>583</v>
      </c>
      <c r="D13" s="84" t="s">
        <v>84</v>
      </c>
      <c r="J13" s="4" t="s">
        <v>58</v>
      </c>
    </row>
    <row r="14" spans="2:10" ht="13.2" x14ac:dyDescent="0.3">
      <c r="B14" s="91" t="s">
        <v>227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228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229</v>
      </c>
      <c r="C17" s="93"/>
      <c r="D17" s="84"/>
      <c r="J17" s="61" t="s">
        <v>62</v>
      </c>
    </row>
    <row r="18" spans="2:10" x14ac:dyDescent="0.3">
      <c r="B18" s="94" t="s">
        <v>230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231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220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232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233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234</v>
      </c>
      <c r="C31" s="91"/>
      <c r="D31" s="84" t="str">
        <f t="shared" si="0"/>
        <v>Pessoal</v>
      </c>
    </row>
    <row r="32" spans="2:10" x14ac:dyDescent="0.3">
      <c r="B32" s="92" t="s">
        <v>195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235</v>
      </c>
      <c r="C34" s="95"/>
      <c r="D34" s="84"/>
      <c r="J34" s="63" t="s">
        <v>78</v>
      </c>
    </row>
    <row r="35" spans="2:10" x14ac:dyDescent="0.3">
      <c r="B35" s="285" t="s">
        <v>236</v>
      </c>
      <c r="C35" s="96"/>
      <c r="D35" s="84"/>
      <c r="J35" s="63" t="s">
        <v>79</v>
      </c>
    </row>
    <row r="36" spans="2:10" x14ac:dyDescent="0.3">
      <c r="B36" s="91" t="s">
        <v>237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238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239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240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241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242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243</v>
      </c>
      <c r="C43" s="96"/>
      <c r="D43" s="84"/>
      <c r="J43" s="1" t="s">
        <v>86</v>
      </c>
    </row>
    <row r="44" spans="2:10" x14ac:dyDescent="0.3">
      <c r="B44" s="91" t="s">
        <v>244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245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246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247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167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248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249</v>
      </c>
      <c r="C51" s="91"/>
      <c r="D51" s="84" t="str">
        <f t="shared" si="2"/>
        <v>Materiais</v>
      </c>
    </row>
    <row r="52" spans="2:10" x14ac:dyDescent="0.3">
      <c r="B52" s="91" t="s">
        <v>250</v>
      </c>
      <c r="C52" s="91" t="s">
        <v>158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160</v>
      </c>
      <c r="C53" s="92"/>
      <c r="D53" s="84" t="str">
        <f t="shared" si="2"/>
        <v>Materiais</v>
      </c>
      <c r="J53" s="6"/>
    </row>
    <row r="54" spans="2:10" x14ac:dyDescent="0.3">
      <c r="B54" s="284" t="s">
        <v>251</v>
      </c>
      <c r="C54" s="95"/>
      <c r="D54" s="84"/>
      <c r="J54" s="1" t="s">
        <v>96</v>
      </c>
    </row>
    <row r="55" spans="2:10" x14ac:dyDescent="0.3">
      <c r="B55" s="285" t="s">
        <v>252</v>
      </c>
      <c r="C55" s="96"/>
      <c r="D55" s="84"/>
      <c r="J55" s="1" t="s">
        <v>97</v>
      </c>
    </row>
    <row r="56" spans="2:10" x14ac:dyDescent="0.3">
      <c r="B56" s="92" t="s">
        <v>253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254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255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256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257</v>
      </c>
      <c r="C60" s="92" t="s">
        <v>581</v>
      </c>
      <c r="D60" s="84" t="str">
        <f t="shared" si="3"/>
        <v>Serviços</v>
      </c>
    </row>
    <row r="61" spans="2:10" x14ac:dyDescent="0.3">
      <c r="B61" s="92" t="s">
        <v>258</v>
      </c>
      <c r="C61" s="92" t="s">
        <v>582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259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260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261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262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263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264</v>
      </c>
      <c r="C68" s="96"/>
      <c r="D68" s="84"/>
      <c r="J68" s="5" t="s">
        <v>108</v>
      </c>
    </row>
    <row r="69" spans="2:10" x14ac:dyDescent="0.3">
      <c r="B69" s="92" t="s">
        <v>183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2288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265</v>
      </c>
      <c r="C75" s="92" t="s">
        <v>159</v>
      </c>
      <c r="D75" s="84" t="str">
        <f>J42</f>
        <v>Despesas com Viagens</v>
      </c>
      <c r="J75" s="9"/>
    </row>
    <row r="76" spans="2:10" x14ac:dyDescent="0.3">
      <c r="B76" s="92" t="s">
        <v>186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157</v>
      </c>
      <c r="C77" s="92"/>
      <c r="D77" s="84" t="str">
        <f t="shared" si="4"/>
        <v>Serviços</v>
      </c>
      <c r="J77" s="9"/>
    </row>
    <row r="78" spans="2:10" x14ac:dyDescent="0.3">
      <c r="B78" s="92" t="s">
        <v>164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266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267</v>
      </c>
      <c r="C85" s="92" t="s">
        <v>1925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169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163</v>
      </c>
      <c r="C89" s="92"/>
      <c r="D89" s="84" t="str">
        <f t="shared" si="4"/>
        <v>Serviços</v>
      </c>
      <c r="J89" s="5"/>
    </row>
    <row r="90" spans="2:10" x14ac:dyDescent="0.3">
      <c r="B90" s="92" t="s">
        <v>268</v>
      </c>
      <c r="C90" s="92"/>
      <c r="D90" s="84" t="str">
        <f t="shared" si="4"/>
        <v>Serviços</v>
      </c>
    </row>
    <row r="91" spans="2:10" x14ac:dyDescent="0.3">
      <c r="B91" s="92" t="s">
        <v>192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269</v>
      </c>
      <c r="C94" s="95"/>
      <c r="D94" s="84"/>
    </row>
    <row r="95" spans="2:10" x14ac:dyDescent="0.3">
      <c r="B95" s="92" t="s">
        <v>188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189</v>
      </c>
      <c r="C97" s="92"/>
      <c r="D97" s="84" t="s">
        <v>82</v>
      </c>
    </row>
    <row r="98" spans="2:10" x14ac:dyDescent="0.3">
      <c r="B98" s="92" t="s">
        <v>270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271</v>
      </c>
      <c r="C100" s="95"/>
      <c r="D100" s="84"/>
    </row>
    <row r="101" spans="2:10" x14ac:dyDescent="0.3">
      <c r="B101" s="92" t="s">
        <v>272</v>
      </c>
      <c r="C101" s="92"/>
      <c r="D101" s="84" t="s">
        <v>10</v>
      </c>
      <c r="J101" s="5"/>
    </row>
    <row r="102" spans="2:10" x14ac:dyDescent="0.3">
      <c r="B102" s="92" t="s">
        <v>273</v>
      </c>
      <c r="C102" s="92"/>
      <c r="D102" s="84" t="s">
        <v>10</v>
      </c>
      <c r="J102" s="5"/>
    </row>
    <row r="103" spans="2:10" x14ac:dyDescent="0.3">
      <c r="B103" s="92" t="s">
        <v>177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289</v>
      </c>
      <c r="C105" s="89"/>
      <c r="D105" s="84" t="s">
        <v>621</v>
      </c>
      <c r="J105" s="5"/>
    </row>
    <row r="106" spans="2:10" x14ac:dyDescent="0.3">
      <c r="B106" s="92" t="s">
        <v>201</v>
      </c>
      <c r="C106" s="89"/>
      <c r="D106" s="84" t="s">
        <v>622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171</v>
      </c>
      <c r="C108" s="89"/>
      <c r="D108" s="84" t="s">
        <v>62</v>
      </c>
      <c r="G108" s="100"/>
      <c r="J108" s="5"/>
    </row>
    <row r="109" spans="2:10" x14ac:dyDescent="0.3">
      <c r="B109" s="92" t="s">
        <v>166</v>
      </c>
      <c r="C109" s="89"/>
      <c r="D109" s="84" t="s">
        <v>10</v>
      </c>
      <c r="G109" s="100"/>
      <c r="J109" s="5"/>
    </row>
    <row r="110" spans="2:10" x14ac:dyDescent="0.3">
      <c r="B110" s="92" t="s">
        <v>204</v>
      </c>
      <c r="C110" s="89"/>
      <c r="D110" s="84" t="s">
        <v>72</v>
      </c>
      <c r="G110" s="101"/>
      <c r="J110" s="5"/>
    </row>
    <row r="111" spans="2:10" x14ac:dyDescent="0.3">
      <c r="B111" s="90" t="s">
        <v>218</v>
      </c>
      <c r="C111" s="90"/>
      <c r="D111" s="84" t="s">
        <v>84</v>
      </c>
      <c r="G111" s="100" t="s">
        <v>103</v>
      </c>
    </row>
    <row r="112" spans="2:10" x14ac:dyDescent="0.3">
      <c r="B112" s="90" t="s">
        <v>274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222</v>
      </c>
      <c r="C114" s="97"/>
      <c r="D114" s="84"/>
    </row>
    <row r="115" spans="2:10" x14ac:dyDescent="0.3">
      <c r="B115" s="97" t="s">
        <v>275</v>
      </c>
      <c r="C115" s="97"/>
      <c r="D115" s="84"/>
    </row>
    <row r="116" spans="2:10" x14ac:dyDescent="0.3">
      <c r="B116" s="97" t="s">
        <v>276</v>
      </c>
      <c r="C116" s="97"/>
      <c r="D116" s="84"/>
    </row>
    <row r="117" spans="2:10" x14ac:dyDescent="0.3">
      <c r="B117" s="98" t="s">
        <v>277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DOCID-2020503232-2446233</_dlc_DocId>
    <_dlc_DocIdUrl xmlns="c1178b72-d3f5-4356-be28-21acd058a982">
      <Url>https://ibghorg.sharepoint.com/documentos/_layouts/15/DocIdRedir.aspx?ID=DOCID-2020503232-2446233</Url>
      <Description>DOCID-2020503232-2446233</Description>
    </_dlc_DocIdUrl>
  </documentManagement>
</p:properties>
</file>

<file path=customXml/itemProps1.xml><?xml version="1.0" encoding="utf-8"?>
<ds:datastoreItem xmlns:ds="http://schemas.openxmlformats.org/officeDocument/2006/customXml" ds:itemID="{964411E0-0B20-4592-BCD4-118E6A04E634}"/>
</file>

<file path=customXml/itemProps2.xml><?xml version="1.0" encoding="utf-8"?>
<ds:datastoreItem xmlns:ds="http://schemas.openxmlformats.org/officeDocument/2006/customXml" ds:itemID="{476DD26E-3DF3-4797-8D03-CD2A711DEE64}"/>
</file>

<file path=customXml/itemProps3.xml><?xml version="1.0" encoding="utf-8"?>
<ds:datastoreItem xmlns:ds="http://schemas.openxmlformats.org/officeDocument/2006/customXml" ds:itemID="{6925A630-96EA-49BB-8011-5507DA2FB44D}"/>
</file>

<file path=customXml/itemProps4.xml><?xml version="1.0" encoding="utf-8"?>
<ds:datastoreItem xmlns:ds="http://schemas.openxmlformats.org/officeDocument/2006/customXml" ds:itemID="{99598F79-F724-4FB7-9271-0886875056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cb1f44b8-caa0-4d8c-ab92-b1b5e29432eb</vt:lpwstr>
  </property>
</Properties>
</file>